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Parametros" sheetId="2" state="visible" r:id="rId4"/>
    <sheet name="Img_analisis" sheetId="3" state="visible" r:id="rId5"/>
    <sheet name="Filtro_anillo" sheetId="4" state="visible" r:id="rId6"/>
    <sheet name="Mapa_R" sheetId="5" state="visible" r:id="rId7"/>
    <sheet name="Img_completa" sheetId="6" state="visible" r:id="rId8"/>
    <sheet name="Cobertura" sheetId="7" state="visible" r:id="rId9"/>
    <sheet name="Img_6035" sheetId="8" state="visible" r:id="rId10"/>
    <sheet name="Firma_6034" sheetId="9" state="visible" r:id="rId11"/>
    <sheet name="Firma_6035" sheetId="10" state="visible" r:id="rId12"/>
    <sheet name="Giro" sheetId="11" state="visible" r:id="rId13"/>
    <sheet name="Velocidad" sheetId="12" state="visible" r:id="rId14"/>
    <sheet name="Rotacion" sheetId="13" state="visible" r:id="rId15"/>
  </sheets>
  <definedNames>
    <definedName function="false" hidden="false" name="Anillo" vbProcedure="false">Filtro_anillo!$BG$19:$DE$69</definedName>
    <definedName function="false" hidden="false" name="b1_c0" vbProcedure="false">Parametros!$B$26</definedName>
    <definedName function="false" hidden="false" name="b1_c1" vbProcedure="false">Parametros!$B$27</definedName>
    <definedName function="false" hidden="false" name="b2_c0" vbProcedure="false">Parametros!$B$28</definedName>
    <definedName function="false" hidden="false" name="b2_c1" vbProcedure="false">Parametros!$B$29</definedName>
    <definedName function="false" hidden="false" name="cob_min" vbProcedure="false">Parametros!$B$11</definedName>
    <definedName function="false" hidden="false" name="diam_tp" vbProcedure="false">Parametros!$B$17</definedName>
    <definedName function="false" hidden="false" name="Disco" vbProcedure="false">Filtro_anillo!$F$19:$BD$69</definedName>
    <definedName function="false" hidden="false" name="dt" vbProcedure="false">Parametros!$B$22</definedName>
    <definedName function="false" hidden="false" name="D_mm" vbProcedure="false">Parametros!$B$19</definedName>
    <definedName function="false" hidden="false" name="escala" vbProcedure="false">Parametros!$B$6</definedName>
    <definedName function="false" hidden="false" name="f_r" vbProcedure="false">Parametros!$B$21</definedName>
    <definedName function="false" hidden="false" name="Gmax" vbProcedure="false">Parametros!$B$9</definedName>
    <definedName function="false" hidden="false" name="ImC" vbProcedure="false">Giro!$L$7:$L$18</definedName>
    <definedName function="false" hidden="false" name="ImgA" vbProcedure="false">Img_analisis!$C$4:$DL$96</definedName>
    <definedName function="false" hidden="false" name="ImgA_x0" vbProcedure="false">Img_analisis!$B$2</definedName>
    <definedName function="false" hidden="false" name="ImgA_y0" vbProcedure="false">Img_analisis!$E$2</definedName>
    <definedName function="false" hidden="false" name="ImgF" vbProcedure="false">Img_completa!$C$4:$FS$138</definedName>
    <definedName function="false" hidden="false" name="ImgF_x0" vbProcedure="false">Img_completa!$B$2</definedName>
    <definedName function="false" hidden="false" name="ImgF_y0" vbProcedure="false">Img_completa!$E$2</definedName>
    <definedName function="false" hidden="false" name="ImgG" vbProcedure="false">Img_6035!$C$4:$DE$108</definedName>
    <definedName function="false" hidden="false" name="ImgG_x0" vbProcedure="false">Img_6035!$B$2</definedName>
    <definedName function="false" hidden="false" name="ImgG_y0" vbProcedure="false">Img_6035!$E$2</definedName>
    <definedName function="false" hidden="false" name="kk" vbProcedure="false">Giro!$B$7:$B$18</definedName>
    <definedName function="false" hidden="false" name="K_arm" vbProcedure="false">Parametros!$B$25</definedName>
    <definedName function="false" hidden="false" name="margen" vbProcedure="false">Parametros!$B$12</definedName>
    <definedName function="false" hidden="false" name="n_ang" vbProcedure="false">Parametros!$B$24</definedName>
    <definedName function="false" hidden="false" name="oscuro" vbProcedure="false">Parametros!$B$10</definedName>
    <definedName function="false" hidden="false" name="r0_cob" vbProcedure="false">Parametros!$B$13</definedName>
    <definedName function="false" hidden="false" name="r0_i" vbProcedure="false">Parametros!$B$15</definedName>
    <definedName function="false" hidden="false" name="r1_cob" vbProcedure="false">Parametros!$B$14</definedName>
    <definedName function="false" hidden="false" name="r1_i" vbProcedure="false">Parametros!$B$16</definedName>
    <definedName function="false" hidden="false" name="rad_tp" vbProcedure="false">Parametros!$B$18</definedName>
    <definedName function="false" hidden="false" name="ReC" vbProcedure="false">Giro!$K$7:$K$18</definedName>
    <definedName function="false" hidden="false" name="Rmap" vbProcedure="false">Mapa_R!$C$102:$BN$144</definedName>
    <definedName function="false" hidden="false" name="r_ext" vbProcedure="false">Parametros!$B$5</definedName>
    <definedName function="false" hidden="false" name="r_ext_a" vbProcedure="false">Parametros!$B$8</definedName>
    <definedName function="false" hidden="false" name="r_int" vbProcedure="false">Parametros!$B$4</definedName>
    <definedName function="false" hidden="false" name="r_int_a" vbProcedure="false">Parametros!$B$7</definedName>
    <definedName function="false" hidden="false" name="s_mm" vbProcedure="false">Parametros!$B$20</definedName>
    <definedName function="false" hidden="false" name="w_sg" vbProcedure="false">Parametros!$B$23</definedName>
    <definedName function="false" hidden="false" name="Xg" vbProcedure="false">Mapa_R!$C$149:$BN$191</definedName>
    <definedName function="false" hidden="false" name="Yg" vbProcedure="false">Mapa_R!$C$196:$BN$238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<sst xmlns="http://schemas.openxmlformats.org/spreadsheetml/2006/main" count="347" uniqueCount="276">
  <si>
    <t xml:space="preserve">Detección de robots y cálculo de v y ω — hoja de cálculo explicativa</t>
  </si>
  <si>
    <t xml:space="preserve">Ensayo 20262409_1600_22QR_60 · robot 3 · cuadro 6034 (t = 2011,33 s real). Todo se calcula con fórmulas a partir de los píxeles del video.</t>
  </si>
  <si>
    <t xml:space="preserve">Qué es</t>
  </si>
  <si>
    <t xml:space="preserve">Reproduce, con fórmulas de Excel, lo que hace VidFetch para (1) encontrar los círculos de los robots en un cuadro, (2) calcular el vector velocidad y (3) calcular el giro θ y la velocidad angular ω. Nada más.</t>
  </si>
  <si>
    <t xml:space="preserve">Recorrido</t>
  </si>
  <si>
    <t xml:space="preserve">Imagen gris → reducción ×0,511 → filtro de anillo R(x,y) → mancha de R (trackpy) → validación por cobertura del anillo oscuro → centro (x, y) en cada cuadro → Savitzky–Golay → v = (vx, vy), |v|, φ.   En paralelo: firma polar alrededor del centro → correlación entre cuadros → Δθ → θ acumulado → Savitzky–Golay → ω.</t>
  </si>
  <si>
    <t xml:space="preserve">Hojas</t>
  </si>
  <si>
    <t xml:space="preserve">Parametros</t>
  </si>
  <si>
    <t xml:space="preserve">Constantes de la sesión (radios, escala, umbrales, diámetro real, cuadros por segundo). Celdas azules = datos; el resto se deriva.</t>
  </si>
  <si>
    <t xml:space="preserve">Img_analisis</t>
  </si>
  <si>
    <t xml:space="preserve">Recorte de la imagen gris ya reducida ×0,511 (píxeles de análisis). Cada celda es un píxel (0 = negro, 255 = blanco).</t>
  </si>
  <si>
    <t xml:space="preserve">Filtro_anillo</t>
  </si>
  <si>
    <t xml:space="preserve">Las dos máscaras (disco claro y anillo oscuro) y el cálculo de R en UN centro editable: μ_disco, μ_anillo, compuerta y R.</t>
  </si>
  <si>
    <t xml:space="preserve">Mapa_R</t>
  </si>
  <si>
    <t xml:space="preserve">El mismo cálculo de R para cada píxel de una zona (robot 3 y un hueco entre robots) y el centro de la mancha, refinado como hace trackpy.</t>
  </si>
  <si>
    <t xml:space="preserve">Img_completa</t>
  </si>
  <si>
    <t xml:space="preserve">Recorte a resolución completa del cuadro 6034 (para la cobertura y la firma polar).</t>
  </si>
  <si>
    <t xml:space="preserve">Cobertura</t>
  </si>
  <si>
    <t xml:space="preserve">360 rayos desde el centro; un rayo cuenta si su píxel más oscuro dentro del anillo es &lt; 68. Robot real ≈ 0,86; hueco ≈ 0,67 (rechazado, umbral 0,82).</t>
  </si>
  <si>
    <t xml:space="preserve">Img_6035</t>
  </si>
  <si>
    <t xml:space="preserve">Recorte del cuadro siguiente (6035), para medir el giro entre los dos cuadros.</t>
  </si>
  <si>
    <t xml:space="preserve">Firma_6034 / Firma_6035</t>
  </si>
  <si>
    <t xml:space="preserve">Muestreo polar 128 ángulos × radios, perfil angular por banda (batería y anillo de la placa) y sus 12 primeros armónicos de Fourier.</t>
  </si>
  <si>
    <t xml:space="preserve">Giro</t>
  </si>
  <si>
    <t xml:space="preserve">Correlación circular c(Δ) entre las dos firmas, ángulo Δ* del máximo, calidad q y conversión a sentido real (video espejado).</t>
  </si>
  <si>
    <t xml:space="preserve">Velocidad</t>
  </si>
  <si>
    <t xml:space="preserve">Trayectoria del robot 3 (95 cuadros), derivada Savitzky–Golay de 5 puntos → vx, vy, |v|, φ; comparada con la app y con diferencias finitas.</t>
  </si>
  <si>
    <t xml:space="preserve">Rotacion</t>
  </si>
  <si>
    <t xml:space="preserve">θ acumulado (de la app) y ω por la misma fórmula de Savitzky–Golay; comparación con la app.</t>
  </si>
  <si>
    <t xml:space="preserve">Colores</t>
  </si>
  <si>
    <t xml:space="preserve">Texto azul sobre amarillo = dato o celda editable. Verde = resultado principal. Grises = imagen (escala 0–255).</t>
  </si>
  <si>
    <t xml:space="preserve">Convenciones</t>
  </si>
  <si>
    <t xml:space="preserve">Píxeles: x hacia la derecha, y hacia abajo (convención de imagen). φ = atan2(−vy, vx): 0° = derecha, 90° = arriba. Los videos están espejados: las hojas Velocidad y Rotacion usan los valores ya corregidos a la escena real (como el CSV); las hojas de imagen usan los píxeles tal como están en el archivo.</t>
  </si>
  <si>
    <t xml:space="preserve">Diferencias esperables</t>
  </si>
  <si>
    <t xml:space="preserve">Los cuadros se decodificaron de nuevo en Linux; el decodificador de la PC de la app da píxeles apenas distintos, por eso la cobertura da 0,856 en vez de 0,847 y la firma difiere en ~0,1 (giro −3,9° vs −4,1°). El centro de la mancha se aproxima con centroides sobre R (trackpy además filtra pasa-banda): difiere ~2 px. θ acumulado usa además mínimos cuadrados con saltos de 1, 2, 4, 8 y 16 cuadros, que aquí no se rehace.</t>
  </si>
  <si>
    <t xml:space="preserve">Fuente</t>
  </si>
  <si>
    <t xml:space="preserve">software/vidfetch/core/detection.py (robot_response, ring_coverage, locate), rotation.py (signatures, rel_angle, solve_angles), kinematics.py (_derivative). Explicación con figuras: documento «Detección de robots y cálculo de velocidad y velocidad angular».</t>
  </si>
  <si>
    <t xml:space="preserve">Parámetros de la sesión</t>
  </si>
  <si>
    <t xml:space="preserve">Valores guardados en VA_20262409_1600_22QR_60_analisis.npz. Azul = dato; negro = derivado.</t>
  </si>
  <si>
    <t xml:space="preserve">Nombre</t>
  </si>
  <si>
    <t xml:space="preserve">Valor</t>
  </si>
  <si>
    <t xml:space="preserve">Unidad</t>
  </si>
  <si>
    <t xml:space="preserve">r_int</t>
  </si>
  <si>
    <t xml:space="preserve">px</t>
  </si>
  <si>
    <t xml:space="preserve">Radio del disco claro (placa del robot), resolución completa</t>
  </si>
  <si>
    <t xml:space="preserve">r_ext</t>
  </si>
  <si>
    <t xml:space="preserve">Radio exterior del anillo oscuro (borde del robot)</t>
  </si>
  <si>
    <t xml:space="preserve">escala</t>
  </si>
  <si>
    <t xml:space="preserve">—</t>
  </si>
  <si>
    <t xml:space="preserve">Factor de reducción para el análisis (más rápido; el robot queda con radio ≈ 24 px)</t>
  </si>
  <si>
    <t xml:space="preserve">r_int_a</t>
  </si>
  <si>
    <t xml:space="preserve">r_int en píxeles de análisis</t>
  </si>
  <si>
    <t xml:space="preserve">r_ext_a</t>
  </si>
  <si>
    <t xml:space="preserve">r_ext en píxeles de análisis; la máscara es de 2·⌈r_ext_a⌉+1 = 51 px de lado</t>
  </si>
  <si>
    <t xml:space="preserve">Gmax</t>
  </si>
  <si>
    <t xml:space="preserve">nivel</t>
  </si>
  <si>
    <t xml:space="preserve">Compuerta: si el anillo es más claro que esto, R se anula (evita falsos positivos en zonas claras)</t>
  </si>
  <si>
    <t xml:space="preserve">oscuro</t>
  </si>
  <si>
    <t xml:space="preserve">Un píxel del anillo cuenta como oscuro si su gris es menor que esto</t>
  </si>
  <si>
    <t xml:space="preserve">cob_min</t>
  </si>
  <si>
    <t xml:space="preserve">Fracción mínima de rayos con anillo oscuro para aceptar un candidato</t>
  </si>
  <si>
    <t xml:space="preserve">margen</t>
  </si>
  <si>
    <t xml:space="preserve">Margen para no tocar los bordes del anillo</t>
  </si>
  <si>
    <t xml:space="preserve">r0_cob</t>
  </si>
  <si>
    <t xml:space="preserve">Radio interior de la banda de cobertura</t>
  </si>
  <si>
    <t xml:space="preserve">r1_cob</t>
  </si>
  <si>
    <t xml:space="preserve">Radio exterior de la banda de cobertura</t>
  </si>
  <si>
    <t xml:space="preserve">r0_i</t>
  </si>
  <si>
    <t xml:space="preserve">Primer radio entero muestreado (piso de r0)</t>
  </si>
  <si>
    <t xml:space="preserve">r1_i</t>
  </si>
  <si>
    <t xml:space="preserve">Techo de r1; se muestrean los radios r0_i … r1_i − 1</t>
  </si>
  <si>
    <t xml:space="preserve">diam_tp</t>
  </si>
  <si>
    <t xml:space="preserve">Diámetro de trackpy en el mapa R: 1,4·r_int·escala redondeado al impar (OR binario con 1)</t>
  </si>
  <si>
    <t xml:space="preserve">rad_tp</t>
  </si>
  <si>
    <t xml:space="preserve">Radio de la máscara de trackpy para el centroide</t>
  </si>
  <si>
    <t xml:space="preserve">D_mm</t>
  </si>
  <si>
    <t xml:space="preserve">mm</t>
  </si>
  <si>
    <t xml:space="preserve">Diámetro real del robot (calibración espacial)</t>
  </si>
  <si>
    <t xml:space="preserve">s_mm</t>
  </si>
  <si>
    <t xml:space="preserve">mm/px</t>
  </si>
  <si>
    <t xml:space="preserve">Escala espacial: s = D / (2·r_ext)</t>
  </si>
  <si>
    <t xml:space="preserve">f_r</t>
  </si>
  <si>
    <t xml:space="preserve">cuadros/s</t>
  </si>
  <si>
    <t xml:space="preserve">Cuadros por segundo REAL del time-lapse (3 cuadros = 1 s)</t>
  </si>
  <si>
    <t xml:space="preserve">dt</t>
  </si>
  <si>
    <t xml:space="preserve">s</t>
  </si>
  <si>
    <t xml:space="preserve">Paso temporal entre cuadros, Δt = 1/f_r</t>
  </si>
  <si>
    <t xml:space="preserve">w_sg</t>
  </si>
  <si>
    <t xml:space="preserve">cuadros</t>
  </si>
  <si>
    <t xml:space="preserve">Ventana Savitzky–Golay (orden 2). Las fórmulas de las hojas están escritas para w = 5</t>
  </si>
  <si>
    <t xml:space="preserve">n_ang</t>
  </si>
  <si>
    <t xml:space="preserve">Ángulos de la firma polar (2,81° por muestra)</t>
  </si>
  <si>
    <t xml:space="preserve">K_arm</t>
  </si>
  <si>
    <t xml:space="preserve">Armónicos de Fourier que se guardan por banda</t>
  </si>
  <si>
    <t xml:space="preserve">b1_c0</t>
  </si>
  <si>
    <t xml:space="preserve">Banda 1 (batería, chapa, puntos): radios b1_c0 … b1_c1 − 1</t>
  </si>
  <si>
    <t xml:space="preserve">b1_c1</t>
  </si>
  <si>
    <t xml:space="preserve">b2_c0</t>
  </si>
  <si>
    <t xml:space="preserve">Banda 2 (anillo de la placa: separadores, componentes): radios b2_c0 … b2_c1 − 1</t>
  </si>
  <si>
    <t xml:space="preserve">b2_c1</t>
  </si>
  <si>
    <t xml:space="preserve">Imagen gris reducida ×0,511 (cv2.resize, INTER_AREA) — cuadro 6034, zona del robot 3 y su vecino</t>
  </si>
  <si>
    <t xml:space="preserve">x0</t>
  </si>
  <si>
    <t xml:space="preserve">y0</t>
  </si>
  <si>
    <t xml:space="preserve">Fila 3 = x (px), columna B = y (px). Valor = nivel de gris 0–255.</t>
  </si>
  <si>
    <t xml:space="preserve">Filtro de anillo: R(x, y) en un punto</t>
  </si>
  <si>
    <t xml:space="preserve">R = (μ_disco − μ_anillo) · compuerta, con compuerta = clip((Gmax − μ_anillo)/Gmax, 0, 1); resultado truncado a entero 0–255 (uint8).</t>
  </si>
  <si>
    <t xml:space="preserve">x centro (px de análisis)</t>
  </si>
  <si>
    <t xml:space="preserve">Editable. Robot 3: (179, 84). Hueco entre robots: (216, 100).</t>
  </si>
  <si>
    <t xml:space="preserve">y centro (px de análisis)</t>
  </si>
  <si>
    <t xml:space="preserve">μ_disco (gris medio del disco)</t>
  </si>
  <si>
    <t xml:space="preserve">Promedio de los píxeles dentro de r_int_a (máscara Disco, abajo). cv2.filter2D con el núcleo normalizado.</t>
  </si>
  <si>
    <t xml:space="preserve">μ_anillo (gris medio del anillo)</t>
  </si>
  <si>
    <t xml:space="preserve">Promedio de los píxeles entre r_int_a y r_ext_a (máscara Anillo).</t>
  </si>
  <si>
    <t xml:space="preserve">contraste μ_disco − μ_anillo</t>
  </si>
  <si>
    <t xml:space="preserve">Grande y positivo si hay un disco claro rodeado de un anillo oscuro.</t>
  </si>
  <si>
    <t xml:space="preserve">compuerta</t>
  </si>
  <si>
    <t xml:space="preserve">1 si el anillo es negro; 0 si su gris medio supera Gmax.</t>
  </si>
  <si>
    <t xml:space="preserve">R</t>
  </si>
  <si>
    <t xml:space="preserve">Respuesta del filtro en este píxel (la app la guarda como uint8).</t>
  </si>
  <si>
    <t xml:space="preserve">R con la app (referencia)</t>
  </si>
  <si>
    <t xml:space="preserve">Valor que da detection.robot_response en Python sobre la misma imagen (solo para los dos puntos de ejemplo).</t>
  </si>
  <si>
    <t xml:space="preserve">píxeles del disco / del anillo</t>
  </si>
  <si>
    <t xml:space="preserve">Máscaras (51 × 51, centradas en el píxel evaluado)</t>
  </si>
  <si>
    <t xml:space="preserve">Disco: distancia ≤ r_int_a.   Anillo: r_int_a &lt; distancia ≤ r_ext_a.   Los encabezados son el desplazamiento dx (fila 18) y dy (columna a la izquierda de cada máscara).</t>
  </si>
  <si>
    <t xml:space="preserve">Disco</t>
  </si>
  <si>
    <t xml:space="preserve">Anillo</t>
  </si>
  <si>
    <t xml:space="preserve">Mapa de respuesta R(x, y) y centro de la mancha (lo que hace trackpy.locate)</t>
  </si>
  <si>
    <t xml:space="preserve">Cada celda repite el cálculo de Filtro_anillo en ese píxel. El robot da una mancha ancha de R ≈ 20–48; el hueco entre robots, una mancha débil (≈ 14).</t>
  </si>
  <si>
    <t xml:space="preserve">μ_disco</t>
  </si>
  <si>
    <t xml:space="preserve">Centro de la mancha (≈ trackpy)</t>
  </si>
  <si>
    <t xml:space="preserve">Se parte de un punto aproximado y se reemplaza por el centroide de R dentro de un círculo de radio rad_tp; se repite hasta que no se mueve. trackpy además pasa el mapa por un filtro pasa-banda, por eso difiere en ~1–2 px.</t>
  </si>
  <si>
    <t xml:space="preserve">Robot 3 x</t>
  </si>
  <si>
    <t xml:space="preserve">Robot 3 y</t>
  </si>
  <si>
    <t xml:space="preserve">Hueco x</t>
  </si>
  <si>
    <t xml:space="preserve">Hueco y</t>
  </si>
  <si>
    <t xml:space="preserve">punto de partida</t>
  </si>
  <si>
    <t xml:space="preserve">iteración 1</t>
  </si>
  <si>
    <t xml:space="preserve">iteración 2</t>
  </si>
  <si>
    <t xml:space="preserve">iteración 3</t>
  </si>
  <si>
    <t xml:space="preserve">iteración 4</t>
  </si>
  <si>
    <t xml:space="preserve">iteración 5</t>
  </si>
  <si>
    <t xml:space="preserve">iteración 6</t>
  </si>
  <si>
    <t xml:space="preserve">centro (px de análisis)</t>
  </si>
  <si>
    <t xml:space="preserve">centro (px completos) = / escala</t>
  </si>
  <si>
    <t xml:space="preserve">trackpy en la app (px completos)</t>
  </si>
  <si>
    <t xml:space="preserve">rechazado</t>
  </si>
  <si>
    <t xml:space="preserve">diferencia (px completos)</t>
  </si>
  <si>
    <t xml:space="preserve">masa = Σ R en el círculo</t>
  </si>
  <si>
    <t xml:space="preserve">El hueco también da una mancha (más débil): trackpy lo propone como candidato y lo descarta la hoja Cobertura.</t>
  </si>
  <si>
    <t xml:space="preserve">μ_anillo</t>
  </si>
  <si>
    <t xml:space="preserve">R = (μ_disco − μ_anillo) · compuerta</t>
  </si>
  <si>
    <t xml:space="preserve">auxiliar: x de cada celda</t>
  </si>
  <si>
    <t xml:space="preserve">auxiliar: y de cada celda</t>
  </si>
  <si>
    <t xml:space="preserve">Imagen gris a resolución completa — cuadro 6034</t>
  </si>
  <si>
    <t xml:space="preserve">Validación por cobertura del anillo oscuro</t>
  </si>
  <si>
    <t xml:space="preserve">Desde el centro salen 360 rayos (1° cada uno). En cada rayo se toman los radios enteros r0_i … r1_i − 1 (vecino más cercano, como cv2.warpPolar). El rayo cuenta si su píxel más oscuro es &lt; oscuro. Cobertura = fracción de rayos que cuentan.</t>
  </si>
  <si>
    <t xml:space="preserve">Línea roja: umbral oscuro = 68. Donde el gris mínimo pasa por encima, el anillo está abierto (contacto con otro robot o hueco).</t>
  </si>
  <si>
    <t xml:space="preserve">Robot 3</t>
  </si>
  <si>
    <t xml:space="preserve">Hueco entre robots</t>
  </si>
  <si>
    <t xml:space="preserve">x centro</t>
  </si>
  <si>
    <t xml:space="preserve">y centro</t>
  </si>
  <si>
    <t xml:space="preserve">cobertura</t>
  </si>
  <si>
    <t xml:space="preserve">veredicto</t>
  </si>
  <si>
    <t xml:space="preserve">app</t>
  </si>
  <si>
    <t xml:space="preserve">aceptado por la app (ring_cov del CSV)</t>
  </si>
  <si>
    <t xml:space="preserve">candidato de trackpy descartado por la app</t>
  </si>
  <si>
    <t xml:space="preserve">umbral</t>
  </si>
  <si>
    <t xml:space="preserve">r =</t>
  </si>
  <si>
    <t xml:space="preserve">rayo</t>
  </si>
  <si>
    <t xml:space="preserve">ángulo °</t>
  </si>
  <si>
    <t xml:space="preserve">mín gris</t>
  </si>
  <si>
    <t xml:space="preserve">oscuro?</t>
  </si>
  <si>
    <t xml:space="preserve">Imagen gris a resolución completa — cuadro 6035 (siguiente)</t>
  </si>
  <si>
    <t xml:space="preserve">Firma polar del robot 3 — cuadro 6034</t>
  </si>
  <si>
    <t xml:space="preserve">Muestreo polar alrededor del centro (vecino más cercano, como cv2.warpPolar): fila = ángulo (128), columna = radio. Por banda: se resta la media de cada radio, se promedian los radios, se estandariza y se toman los armónicos k = 1…12 de la DFT / 128.</t>
  </si>
  <si>
    <t xml:space="preserve">Centro del robot 3 que encontró la app en este cuadro.</t>
  </si>
  <si>
    <t xml:space="preserve">Banda 1 (0,15–0,70 r_ext): radio →</t>
  </si>
  <si>
    <t xml:space="preserve">Banda 2 (0,75–0,95 r_ext): radio →</t>
  </si>
  <si>
    <t xml:space="preserve">i</t>
  </si>
  <si>
    <t xml:space="preserve">perfil b1</t>
  </si>
  <si>
    <t xml:space="preserve">z b1</t>
  </si>
  <si>
    <t xml:space="preserve">perfil b2</t>
  </si>
  <si>
    <t xml:space="preserve">z b2</t>
  </si>
  <si>
    <t xml:space="preserve">k</t>
  </si>
  <si>
    <t xml:space="preserve">Re b1</t>
  </si>
  <si>
    <t xml:space="preserve">Im b1</t>
  </si>
  <si>
    <t xml:space="preserve">Re b2</t>
  </si>
  <si>
    <t xml:space="preserve">Im b2</t>
  </si>
  <si>
    <t xml:space="preserve">app Re b1</t>
  </si>
  <si>
    <t xml:space="preserve">app Im b1</t>
  </si>
  <si>
    <t xml:space="preserve">app Re b2</t>
  </si>
  <si>
    <t xml:space="preserve">app Im b2</t>
  </si>
  <si>
    <t xml:space="preserve">|dif| máx</t>
  </si>
  <si>
    <t xml:space="preserve">Re/Im = parte real e imaginaria de S[b, k] = (1/128) Σ z(i)·e^(−2πi·k·i/128). «app» = firma guardada en la sesión; la diferencia viene del decodificador de video (ver Leeme).</t>
  </si>
  <si>
    <t xml:space="preserve">media</t>
  </si>
  <si>
    <t xml:space="preserve">Firma polar del robot 3 — cuadro 6035</t>
  </si>
  <si>
    <t xml:space="preserve">Giro entre dos cuadros: correlación circular de las firmas</t>
  </si>
  <si>
    <t xml:space="preserve">c(Δ) = Re Σ_b Σ_k S2[b,k]·conj(S1[b,k])·e^(i·k·Δ) = Σ_k [Re C_k·cos(kΔ) − Im C_k·sin(kΔ)].  Δ* = argmax c(Δ) es el giro en el sentido del muestreo polar (horario en pantalla).</t>
  </si>
  <si>
    <t xml:space="preserve">Fuente de las firmas</t>
  </si>
  <si>
    <t xml:space="preserve">1 = calculadas en Firma_6034/6035 (desde los píxeles) · 2 = guardadas por la app en la sesión</t>
  </si>
  <si>
    <t xml:space="preserve">S1 Re b1</t>
  </si>
  <si>
    <t xml:space="preserve">S1 Im b1</t>
  </si>
  <si>
    <t xml:space="preserve">S1 Re b2</t>
  </si>
  <si>
    <t xml:space="preserve">S1 Im b2</t>
  </si>
  <si>
    <t xml:space="preserve">S2 Re b1</t>
  </si>
  <si>
    <t xml:space="preserve">S2 Im b1</t>
  </si>
  <si>
    <t xml:space="preserve">S2 Re b2</t>
  </si>
  <si>
    <t xml:space="preserve">S2 Im b2</t>
  </si>
  <si>
    <t xml:space="preserve">Re C_k</t>
  </si>
  <si>
    <t xml:space="preserve">Im C_k</t>
  </si>
  <si>
    <t xml:space="preserve">Δ [°]</t>
  </si>
  <si>
    <t xml:space="preserve">c(Δ)</t>
  </si>
  <si>
    <t xml:space="preserve">Δ* (máximo de c, grado de 0,1°)</t>
  </si>
  <si>
    <t xml:space="preserve">Δ* refinado (parábola por 3 puntos)</t>
  </si>
  <si>
    <t xml:space="preserve">calidad q = c(Δ*)/‖S1‖‖S2‖</t>
  </si>
  <si>
    <t xml:space="preserve">giro en pantalla (antihorario +) = −Δ*</t>
  </si>
  <si>
    <t xml:space="preserve">giro en la escena real (video espejado) = +Δ*</t>
  </si>
  <si>
    <t xml:space="preserve">app: rel_angle (pantalla) con sus firmas</t>
  </si>
  <si>
    <t xml:space="preserve">app: θ(6035) − θ(6034) del CSV (real)</t>
  </si>
  <si>
    <t xml:space="preserve">ω instantáneo ≈ giro real · f_r [°/s]</t>
  </si>
  <si>
    <t xml:space="preserve">ω de la app en 6034 (Savitzky–Golay) [°/s]</t>
  </si>
  <si>
    <t xml:space="preserve">La app hace lo mismo con una grilla de 128 puntos + 2 pasos de Newton (exacto); aquí se barre Δ de −180° a 180° cada 0,1°.</t>
  </si>
  <si>
    <t xml:space="preserve">El giro de un solo par de cuadros es ruidoso: la app enlaza cada cuadro con los 1, 2, 4, 8 y 16 anteriores y resuelve θ por mínimos cuadrados (por eso θ del CSV difiere un poco de este Δ*). Luego ω = dθ/dt con Savitzky–Golay (hoja Rotacion), que promedia ±2 cuadros.</t>
  </si>
  <si>
    <t xml:space="preserve">Con C4 = 2 se usan las firmas exactas de la app: el giro en pantalla coincide con rel_angle (−4,07°).</t>
  </si>
  <si>
    <t xml:space="preserve">Vector velocidad del robot 3 (cuadros 5998–6092)</t>
  </si>
  <si>
    <t xml:space="preserve">Posición del CSV (escena real, ya des-espejada). Derivada Savitzky–Golay orden 2, ventana 5: v(n) = [−2x(n−2) − x(n−1) + x(n+1) + 2x(n+2)] / (10·Δt).</t>
  </si>
  <si>
    <t xml:space="preserve">cuadro</t>
  </si>
  <si>
    <t xml:space="preserve">t [s]</t>
  </si>
  <si>
    <t xml:space="preserve">x [px]</t>
  </si>
  <si>
    <t xml:space="preserve">y [px]</t>
  </si>
  <si>
    <t xml:space="preserve">x [mm]</t>
  </si>
  <si>
    <t xml:space="preserve">y [mm]</t>
  </si>
  <si>
    <t xml:space="preserve">vx [px/s]</t>
  </si>
  <si>
    <t xml:space="preserve">vy [px/s]</t>
  </si>
  <si>
    <t xml:space="preserve">vx [mm/s]</t>
  </si>
  <si>
    <t xml:space="preserve">vy [mm/s]</t>
  </si>
  <si>
    <t xml:space="preserve">|v| [mm/s]</t>
  </si>
  <si>
    <t xml:space="preserve">φ [°]</t>
  </si>
  <si>
    <t xml:space="preserve">app vx [px/s]</t>
  </si>
  <si>
    <t xml:space="preserve">app vy [px/s]</t>
  </si>
  <si>
    <t xml:space="preserve">app |v| [mm/s]</t>
  </si>
  <si>
    <t xml:space="preserve">app φ [°]</t>
  </si>
  <si>
    <t xml:space="preserve">dif |v| [mm/s]</t>
  </si>
  <si>
    <t xml:space="preserve">dif. finita vx [px/s]</t>
  </si>
  <si>
    <t xml:space="preserve">dif. finita |v| [mm/s]</t>
  </si>
  <si>
    <t xml:space="preserve">Resumen</t>
  </si>
  <si>
    <t xml:space="preserve">|v| medio SG [mm/s]</t>
  </si>
  <si>
    <t xml:space="preserve">|v| medio app [mm/s]</t>
  </si>
  <si>
    <t xml:space="preserve">máx |dif| vx [px/s]</t>
  </si>
  <si>
    <t xml:space="preserve">|v| medio dif. finita [mm/s]</t>
  </si>
  <si>
    <t xml:space="preserve">cuadro 6034: vx ; vy [px/s]</t>
  </si>
  <si>
    <t xml:space="preserve">Notas</t>
  </si>
  <si>
    <t xml:space="preserve">• vx, vy se calculan en px/s y se pasan a mm/s con s = D/(2·r_ext).</t>
  </si>
  <si>
    <t xml:space="preserve">• φ = atan2(−vy, vx): el signo menos es porque y crece hacia abajo en la imagen. En Excel: ATAN2(x; y) = ATAN2(vx; −vy).</t>
  </si>
  <si>
    <t xml:space="preserve">• Savitzky–Golay = ajustar una parábola a 5 puntos y derivarla: suaviza el ruido de ±0,5 px del centro sin retrasar la señal.</t>
  </si>
  <si>
    <t xml:space="preserve">• La diferencia finita central (dos últimas columnas) usa solo 2 puntos y deja pasar más ruido (|v| mayor y más dentado).</t>
  </si>
  <si>
    <t xml:space="preserve">• Las primeras y últimas 2 filas quedan vacías: la app usa ahí los cuadros fuera de este tramo.</t>
  </si>
  <si>
    <t xml:space="preserve">Orientación θ y velocidad angular ω del robot 3</t>
  </si>
  <si>
    <t xml:space="preserve">θ acumulado de la app (escena real, antihorario +, sin saltos de 360°). ω(n) = [−2θ(n−2) − θ(n−1) + θ(n+1) + 2θ(n+2)] / (10·Δt).</t>
  </si>
  <si>
    <t xml:space="preserve">θ [°]</t>
  </si>
  <si>
    <t xml:space="preserve">ω SG [°/s]</t>
  </si>
  <si>
    <t xml:space="preserve">app ω [°/s]</t>
  </si>
  <si>
    <t xml:space="preserve">dif ω [°/s]</t>
  </si>
  <si>
    <t xml:space="preserve">Δθ cuadro a cuadro [°]</t>
  </si>
  <si>
    <t xml:space="preserve">ω = Δθ·f_r [°/s]</t>
  </si>
  <si>
    <t xml:space="preserve">ω SG [rad/s]</t>
  </si>
  <si>
    <t xml:space="preserve">giro total en el tramo [°]</t>
  </si>
  <si>
    <t xml:space="preserve">ω media = giro / duración [°/s]</t>
  </si>
  <si>
    <t xml:space="preserve">ω media SG [°/s]</t>
  </si>
  <si>
    <t xml:space="preserve">máx |dif| ω SG vs app [°/s]</t>
  </si>
  <si>
    <t xml:space="preserve">desvío de ω SG [°/s]</t>
  </si>
  <si>
    <t xml:space="preserve">desvío de Δθ·f_r [°/s]</t>
  </si>
  <si>
    <t xml:space="preserve">• θ &gt; 0 = antihorario en la escena real. ω &lt; 0 = gira a la derecha (horario), como está programado en modo QR.</t>
  </si>
  <si>
    <t xml:space="preserve">• Δθ entre dos cuadros sale de la hoja Giro (correlación de firmas). El ruido de un solo paso es de varios grados:</t>
  </si>
  <si>
    <t xml:space="preserve">  multiplicado por f_r = 3 da ±10 °/s. Savitzky–Golay sobre 5 cuadros lo reduce (compare los desvíos del resumen).</t>
  </si>
  <si>
    <t xml:space="preserve">• Un ω pequeño (&lt; 1 °/s) no se resuelve en un solo cuadro; se ve en el giro acumulado de muchos cuadros.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</si>
</sst>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000"/>
    <numFmt numFmtId="167" formatCode="0.00"/>
    <numFmt numFmtId="168" formatCode="General"/>
    <numFmt numFmtId="169" formatCode="0"/>
    <numFmt numFmtId="170" formatCode="0.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6"/>
      <color rgb="FF7F7F7F"/>
      <name val="Arial"/>
      <family val="0"/>
      <charset val="1"/>
    </font>
    <font>
      <sz val="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9DC3E6"/>
        </patternFill>
      </fill>
    </dxf>
    <dxf>
      <fill>
        <patternFill>
          <bgColor rgb="FFF4B183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008080"/>
      <rgbColor rgb="FFBFBFBF"/>
      <rgbColor rgb="FF7F7F7F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D2A7"/>
      <rgbColor rgb="FFE2EFDA"/>
      <rgbColor rgb="FFFFFF99"/>
      <rgbColor rgb="FF9DC3E6"/>
      <rgbColor rgb="FFFF9999"/>
      <rgbColor rgb="FFB3C992"/>
      <rgbColor rgb="FFF4B183"/>
      <rgbColor rgb="FF3366FF"/>
      <rgbColor rgb="FF33CCCC"/>
      <rgbColor rgb="FF98B855"/>
      <rgbColor rgb="FFFFCC00"/>
      <rgbColor rgb="FFBF8F00"/>
      <rgbColor rgb="FFFF6600"/>
      <rgbColor rgb="FF595959"/>
      <rgbColor rgb="FF878787"/>
      <rgbColor rgb="FF003366"/>
      <rgbColor rgb="FF87A44B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Robot 3: gris mínimo por rayo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Cobertura!L12</c:f>
              <c:strCache>
                <c:ptCount val="1"/>
                <c:pt idx="0">
                  <c:v>mín gris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Cobertura!$C$13:$C$372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Cobertura!$L$13:$L$372</c:f>
              <c:numCache>
                <c:formatCode>General</c:formatCode>
                <c:ptCount val="360"/>
                <c:pt idx="0">
                  <c:v>18</c:v>
                </c:pt>
                <c:pt idx="1">
                  <c:v>18</c:v>
                </c:pt>
                <c:pt idx="2">
                  <c:v>4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14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8</c:v>
                </c:pt>
                <c:pt idx="15">
                  <c:v>16</c:v>
                </c:pt>
                <c:pt idx="16">
                  <c:v>11</c:v>
                </c:pt>
                <c:pt idx="17">
                  <c:v>5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16</c:v>
                </c:pt>
                <c:pt idx="24">
                  <c:v>12</c:v>
                </c:pt>
                <c:pt idx="25">
                  <c:v>12</c:v>
                </c:pt>
                <c:pt idx="26">
                  <c:v>43</c:v>
                </c:pt>
                <c:pt idx="27">
                  <c:v>18</c:v>
                </c:pt>
                <c:pt idx="28">
                  <c:v>18</c:v>
                </c:pt>
                <c:pt idx="29">
                  <c:v>70</c:v>
                </c:pt>
                <c:pt idx="30">
                  <c:v>42</c:v>
                </c:pt>
                <c:pt idx="31">
                  <c:v>42</c:v>
                </c:pt>
                <c:pt idx="32">
                  <c:v>86</c:v>
                </c:pt>
                <c:pt idx="33">
                  <c:v>51</c:v>
                </c:pt>
                <c:pt idx="34">
                  <c:v>63</c:v>
                </c:pt>
                <c:pt idx="35">
                  <c:v>78</c:v>
                </c:pt>
                <c:pt idx="36">
                  <c:v>102</c:v>
                </c:pt>
                <c:pt idx="37">
                  <c:v>100</c:v>
                </c:pt>
                <c:pt idx="38">
                  <c:v>93</c:v>
                </c:pt>
                <c:pt idx="39">
                  <c:v>90</c:v>
                </c:pt>
                <c:pt idx="40">
                  <c:v>90</c:v>
                </c:pt>
                <c:pt idx="41">
                  <c:v>80</c:v>
                </c:pt>
                <c:pt idx="42">
                  <c:v>80</c:v>
                </c:pt>
                <c:pt idx="43">
                  <c:v>82</c:v>
                </c:pt>
                <c:pt idx="44">
                  <c:v>137</c:v>
                </c:pt>
                <c:pt idx="45">
                  <c:v>67</c:v>
                </c:pt>
                <c:pt idx="46">
                  <c:v>110</c:v>
                </c:pt>
                <c:pt idx="47">
                  <c:v>60</c:v>
                </c:pt>
                <c:pt idx="48">
                  <c:v>83</c:v>
                </c:pt>
                <c:pt idx="49">
                  <c:v>73</c:v>
                </c:pt>
                <c:pt idx="50">
                  <c:v>80</c:v>
                </c:pt>
                <c:pt idx="51">
                  <c:v>80</c:v>
                </c:pt>
                <c:pt idx="52">
                  <c:v>79</c:v>
                </c:pt>
                <c:pt idx="53">
                  <c:v>79</c:v>
                </c:pt>
                <c:pt idx="54">
                  <c:v>95</c:v>
                </c:pt>
                <c:pt idx="55">
                  <c:v>87</c:v>
                </c:pt>
                <c:pt idx="56">
                  <c:v>87</c:v>
                </c:pt>
                <c:pt idx="57">
                  <c:v>68</c:v>
                </c:pt>
                <c:pt idx="58">
                  <c:v>68</c:v>
                </c:pt>
                <c:pt idx="59">
                  <c:v>76</c:v>
                </c:pt>
                <c:pt idx="60">
                  <c:v>76</c:v>
                </c:pt>
                <c:pt idx="61">
                  <c:v>81</c:v>
                </c:pt>
                <c:pt idx="62">
                  <c:v>66</c:v>
                </c:pt>
                <c:pt idx="63">
                  <c:v>85</c:v>
                </c:pt>
                <c:pt idx="64">
                  <c:v>81</c:v>
                </c:pt>
                <c:pt idx="65">
                  <c:v>86</c:v>
                </c:pt>
                <c:pt idx="66">
                  <c:v>77</c:v>
                </c:pt>
                <c:pt idx="67">
                  <c:v>77</c:v>
                </c:pt>
                <c:pt idx="68">
                  <c:v>74</c:v>
                </c:pt>
                <c:pt idx="69">
                  <c:v>107</c:v>
                </c:pt>
                <c:pt idx="70">
                  <c:v>110</c:v>
                </c:pt>
                <c:pt idx="71">
                  <c:v>90</c:v>
                </c:pt>
                <c:pt idx="72">
                  <c:v>86</c:v>
                </c:pt>
                <c:pt idx="73">
                  <c:v>94</c:v>
                </c:pt>
                <c:pt idx="74">
                  <c:v>96</c:v>
                </c:pt>
                <c:pt idx="75">
                  <c:v>77</c:v>
                </c:pt>
                <c:pt idx="76">
                  <c:v>70</c:v>
                </c:pt>
                <c:pt idx="77">
                  <c:v>79</c:v>
                </c:pt>
                <c:pt idx="78">
                  <c:v>78</c:v>
                </c:pt>
                <c:pt idx="79">
                  <c:v>74</c:v>
                </c:pt>
                <c:pt idx="80">
                  <c:v>23</c:v>
                </c:pt>
                <c:pt idx="81">
                  <c:v>23</c:v>
                </c:pt>
                <c:pt idx="82">
                  <c:v>6</c:v>
                </c:pt>
                <c:pt idx="83">
                  <c:v>31</c:v>
                </c:pt>
                <c:pt idx="84">
                  <c:v>31</c:v>
                </c:pt>
                <c:pt idx="85">
                  <c:v>39</c:v>
                </c:pt>
                <c:pt idx="86">
                  <c:v>30</c:v>
                </c:pt>
                <c:pt idx="87">
                  <c:v>30</c:v>
                </c:pt>
                <c:pt idx="88">
                  <c:v>47</c:v>
                </c:pt>
                <c:pt idx="89">
                  <c:v>53</c:v>
                </c:pt>
                <c:pt idx="90">
                  <c:v>54</c:v>
                </c:pt>
                <c:pt idx="91">
                  <c:v>51</c:v>
                </c:pt>
                <c:pt idx="92">
                  <c:v>51</c:v>
                </c:pt>
                <c:pt idx="93">
                  <c:v>39</c:v>
                </c:pt>
                <c:pt idx="94">
                  <c:v>39</c:v>
                </c:pt>
                <c:pt idx="95">
                  <c:v>52</c:v>
                </c:pt>
                <c:pt idx="96">
                  <c:v>38</c:v>
                </c:pt>
                <c:pt idx="97">
                  <c:v>51</c:v>
                </c:pt>
                <c:pt idx="98">
                  <c:v>51</c:v>
                </c:pt>
                <c:pt idx="99">
                  <c:v>28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</c:v>
                </c:pt>
                <c:pt idx="108">
                  <c:v>4</c:v>
                </c:pt>
                <c:pt idx="109">
                  <c:v>11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4</c:v>
                </c:pt>
                <c:pt idx="115">
                  <c:v>2</c:v>
                </c:pt>
                <c:pt idx="116">
                  <c:v>1</c:v>
                </c:pt>
                <c:pt idx="117">
                  <c:v>4</c:v>
                </c:pt>
                <c:pt idx="118">
                  <c:v>3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</c:v>
                </c:pt>
                <c:pt idx="124">
                  <c:v>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4</c:v>
                </c:pt>
                <c:pt idx="141">
                  <c:v>3</c:v>
                </c:pt>
                <c:pt idx="142">
                  <c:v>5</c:v>
                </c:pt>
                <c:pt idx="143">
                  <c:v>11</c:v>
                </c:pt>
                <c:pt idx="144">
                  <c:v>2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12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18</c:v>
                </c:pt>
                <c:pt idx="156">
                  <c:v>18</c:v>
                </c:pt>
                <c:pt idx="157">
                  <c:v>14</c:v>
                </c:pt>
                <c:pt idx="158">
                  <c:v>14</c:v>
                </c:pt>
                <c:pt idx="159">
                  <c:v>16</c:v>
                </c:pt>
                <c:pt idx="160">
                  <c:v>10</c:v>
                </c:pt>
                <c:pt idx="161">
                  <c:v>12</c:v>
                </c:pt>
                <c:pt idx="162">
                  <c:v>7</c:v>
                </c:pt>
                <c:pt idx="163">
                  <c:v>7</c:v>
                </c:pt>
                <c:pt idx="164">
                  <c:v>11</c:v>
                </c:pt>
                <c:pt idx="165">
                  <c:v>5</c:v>
                </c:pt>
                <c:pt idx="166">
                  <c:v>5</c:v>
                </c:pt>
                <c:pt idx="167">
                  <c:v>7</c:v>
                </c:pt>
                <c:pt idx="168">
                  <c:v>7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3</c:v>
                </c:pt>
                <c:pt idx="173">
                  <c:v>5</c:v>
                </c:pt>
                <c:pt idx="174">
                  <c:v>4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2</c:v>
                </c:pt>
                <c:pt idx="179">
                  <c:v>3</c:v>
                </c:pt>
                <c:pt idx="180">
                  <c:v>3</c:v>
                </c:pt>
                <c:pt idx="181">
                  <c:v>4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3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5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8</c:v>
                </c:pt>
                <c:pt idx="202">
                  <c:v>5</c:v>
                </c:pt>
                <c:pt idx="203">
                  <c:v>5</c:v>
                </c:pt>
                <c:pt idx="204">
                  <c:v>0</c:v>
                </c:pt>
                <c:pt idx="205">
                  <c:v>8</c:v>
                </c:pt>
                <c:pt idx="206">
                  <c:v>0</c:v>
                </c:pt>
                <c:pt idx="207">
                  <c:v>11</c:v>
                </c:pt>
                <c:pt idx="208">
                  <c:v>15</c:v>
                </c:pt>
                <c:pt idx="209">
                  <c:v>4</c:v>
                </c:pt>
                <c:pt idx="210">
                  <c:v>4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5</c:v>
                </c:pt>
                <c:pt idx="215">
                  <c:v>5</c:v>
                </c:pt>
                <c:pt idx="216">
                  <c:v>19</c:v>
                </c:pt>
                <c:pt idx="217">
                  <c:v>12</c:v>
                </c:pt>
                <c:pt idx="218">
                  <c:v>16</c:v>
                </c:pt>
                <c:pt idx="219">
                  <c:v>23</c:v>
                </c:pt>
                <c:pt idx="220">
                  <c:v>24</c:v>
                </c:pt>
                <c:pt idx="221">
                  <c:v>0</c:v>
                </c:pt>
                <c:pt idx="222">
                  <c:v>0</c:v>
                </c:pt>
                <c:pt idx="223">
                  <c:v>10</c:v>
                </c:pt>
                <c:pt idx="224">
                  <c:v>22</c:v>
                </c:pt>
                <c:pt idx="225">
                  <c:v>13</c:v>
                </c:pt>
                <c:pt idx="226">
                  <c:v>13</c:v>
                </c:pt>
                <c:pt idx="227">
                  <c:v>0</c:v>
                </c:pt>
                <c:pt idx="228">
                  <c:v>16</c:v>
                </c:pt>
                <c:pt idx="229">
                  <c:v>29</c:v>
                </c:pt>
                <c:pt idx="230">
                  <c:v>25</c:v>
                </c:pt>
                <c:pt idx="231">
                  <c:v>23</c:v>
                </c:pt>
                <c:pt idx="232">
                  <c:v>23</c:v>
                </c:pt>
                <c:pt idx="233">
                  <c:v>24</c:v>
                </c:pt>
                <c:pt idx="234">
                  <c:v>20</c:v>
                </c:pt>
                <c:pt idx="235">
                  <c:v>17</c:v>
                </c:pt>
                <c:pt idx="236">
                  <c:v>28</c:v>
                </c:pt>
                <c:pt idx="237">
                  <c:v>26</c:v>
                </c:pt>
                <c:pt idx="238">
                  <c:v>14</c:v>
                </c:pt>
                <c:pt idx="239">
                  <c:v>24</c:v>
                </c:pt>
                <c:pt idx="240">
                  <c:v>21</c:v>
                </c:pt>
                <c:pt idx="241">
                  <c:v>16</c:v>
                </c:pt>
                <c:pt idx="242">
                  <c:v>18</c:v>
                </c:pt>
                <c:pt idx="243">
                  <c:v>26</c:v>
                </c:pt>
                <c:pt idx="244">
                  <c:v>25</c:v>
                </c:pt>
                <c:pt idx="245">
                  <c:v>14</c:v>
                </c:pt>
                <c:pt idx="246">
                  <c:v>33</c:v>
                </c:pt>
                <c:pt idx="247">
                  <c:v>33</c:v>
                </c:pt>
                <c:pt idx="248">
                  <c:v>36</c:v>
                </c:pt>
                <c:pt idx="249">
                  <c:v>31</c:v>
                </c:pt>
                <c:pt idx="250">
                  <c:v>31</c:v>
                </c:pt>
                <c:pt idx="251">
                  <c:v>44</c:v>
                </c:pt>
                <c:pt idx="252">
                  <c:v>51</c:v>
                </c:pt>
                <c:pt idx="253">
                  <c:v>33</c:v>
                </c:pt>
                <c:pt idx="254">
                  <c:v>33</c:v>
                </c:pt>
                <c:pt idx="255">
                  <c:v>58</c:v>
                </c:pt>
                <c:pt idx="256">
                  <c:v>58</c:v>
                </c:pt>
                <c:pt idx="257">
                  <c:v>50</c:v>
                </c:pt>
                <c:pt idx="258">
                  <c:v>39</c:v>
                </c:pt>
                <c:pt idx="259">
                  <c:v>65</c:v>
                </c:pt>
                <c:pt idx="260">
                  <c:v>42</c:v>
                </c:pt>
                <c:pt idx="261">
                  <c:v>42</c:v>
                </c:pt>
                <c:pt idx="262">
                  <c:v>40</c:v>
                </c:pt>
                <c:pt idx="263">
                  <c:v>54</c:v>
                </c:pt>
                <c:pt idx="264">
                  <c:v>52</c:v>
                </c:pt>
                <c:pt idx="265">
                  <c:v>47</c:v>
                </c:pt>
                <c:pt idx="266">
                  <c:v>49</c:v>
                </c:pt>
                <c:pt idx="267">
                  <c:v>31</c:v>
                </c:pt>
                <c:pt idx="268">
                  <c:v>31</c:v>
                </c:pt>
                <c:pt idx="269">
                  <c:v>14</c:v>
                </c:pt>
                <c:pt idx="270">
                  <c:v>10</c:v>
                </c:pt>
                <c:pt idx="271">
                  <c:v>18</c:v>
                </c:pt>
                <c:pt idx="272">
                  <c:v>18</c:v>
                </c:pt>
                <c:pt idx="273">
                  <c:v>8</c:v>
                </c:pt>
                <c:pt idx="274">
                  <c:v>9</c:v>
                </c:pt>
                <c:pt idx="275">
                  <c:v>11</c:v>
                </c:pt>
                <c:pt idx="276">
                  <c:v>11</c:v>
                </c:pt>
                <c:pt idx="277">
                  <c:v>4</c:v>
                </c:pt>
                <c:pt idx="278">
                  <c:v>4</c:v>
                </c:pt>
                <c:pt idx="279">
                  <c:v>25</c:v>
                </c:pt>
                <c:pt idx="280">
                  <c:v>25</c:v>
                </c:pt>
                <c:pt idx="281">
                  <c:v>36</c:v>
                </c:pt>
                <c:pt idx="282">
                  <c:v>89</c:v>
                </c:pt>
                <c:pt idx="283">
                  <c:v>47</c:v>
                </c:pt>
                <c:pt idx="284">
                  <c:v>71</c:v>
                </c:pt>
                <c:pt idx="285">
                  <c:v>71</c:v>
                </c:pt>
                <c:pt idx="286">
                  <c:v>89</c:v>
                </c:pt>
                <c:pt idx="287">
                  <c:v>109</c:v>
                </c:pt>
                <c:pt idx="288">
                  <c:v>109</c:v>
                </c:pt>
                <c:pt idx="289">
                  <c:v>63</c:v>
                </c:pt>
                <c:pt idx="290">
                  <c:v>63</c:v>
                </c:pt>
                <c:pt idx="291">
                  <c:v>82</c:v>
                </c:pt>
                <c:pt idx="292">
                  <c:v>92</c:v>
                </c:pt>
                <c:pt idx="293">
                  <c:v>43</c:v>
                </c:pt>
                <c:pt idx="294">
                  <c:v>42</c:v>
                </c:pt>
                <c:pt idx="295">
                  <c:v>42</c:v>
                </c:pt>
                <c:pt idx="296">
                  <c:v>35</c:v>
                </c:pt>
                <c:pt idx="297">
                  <c:v>19</c:v>
                </c:pt>
                <c:pt idx="298">
                  <c:v>18</c:v>
                </c:pt>
                <c:pt idx="299">
                  <c:v>16</c:v>
                </c:pt>
                <c:pt idx="300">
                  <c:v>10</c:v>
                </c:pt>
                <c:pt idx="301">
                  <c:v>6</c:v>
                </c:pt>
                <c:pt idx="302">
                  <c:v>8</c:v>
                </c:pt>
                <c:pt idx="303">
                  <c:v>9</c:v>
                </c:pt>
                <c:pt idx="304">
                  <c:v>5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2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11</c:v>
                </c:pt>
                <c:pt idx="313">
                  <c:v>11</c:v>
                </c:pt>
                <c:pt idx="314">
                  <c:v>3</c:v>
                </c:pt>
                <c:pt idx="315">
                  <c:v>3</c:v>
                </c:pt>
                <c:pt idx="316">
                  <c:v>5</c:v>
                </c:pt>
                <c:pt idx="317">
                  <c:v>5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17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4</c:v>
                </c:pt>
                <c:pt idx="328">
                  <c:v>4</c:v>
                </c:pt>
                <c:pt idx="329">
                  <c:v>0</c:v>
                </c:pt>
                <c:pt idx="330">
                  <c:v>7</c:v>
                </c:pt>
                <c:pt idx="331">
                  <c:v>10</c:v>
                </c:pt>
                <c:pt idx="332">
                  <c:v>10</c:v>
                </c:pt>
                <c:pt idx="333">
                  <c:v>15</c:v>
                </c:pt>
                <c:pt idx="334">
                  <c:v>14</c:v>
                </c:pt>
                <c:pt idx="335">
                  <c:v>4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8</c:v>
                </c:pt>
                <c:pt idx="340">
                  <c:v>8</c:v>
                </c:pt>
                <c:pt idx="341">
                  <c:v>17</c:v>
                </c:pt>
                <c:pt idx="342">
                  <c:v>7</c:v>
                </c:pt>
                <c:pt idx="343">
                  <c:v>9</c:v>
                </c:pt>
                <c:pt idx="344">
                  <c:v>11</c:v>
                </c:pt>
                <c:pt idx="345">
                  <c:v>15</c:v>
                </c:pt>
                <c:pt idx="346">
                  <c:v>11</c:v>
                </c:pt>
                <c:pt idx="347">
                  <c:v>4</c:v>
                </c:pt>
                <c:pt idx="348">
                  <c:v>4</c:v>
                </c:pt>
                <c:pt idx="349">
                  <c:v>9</c:v>
                </c:pt>
                <c:pt idx="350">
                  <c:v>5</c:v>
                </c:pt>
                <c:pt idx="351">
                  <c:v>5</c:v>
                </c:pt>
                <c:pt idx="352">
                  <c:v>9</c:v>
                </c:pt>
                <c:pt idx="353">
                  <c:v>12</c:v>
                </c:pt>
                <c:pt idx="354">
                  <c:v>12</c:v>
                </c:pt>
                <c:pt idx="355">
                  <c:v>10</c:v>
                </c:pt>
                <c:pt idx="356">
                  <c:v>7</c:v>
                </c:pt>
                <c:pt idx="357">
                  <c:v>12</c:v>
                </c:pt>
                <c:pt idx="358">
                  <c:v>11</c:v>
                </c:pt>
                <c:pt idx="359">
                  <c:v>11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Cobertura!N12</c:f>
              <c:strCache>
                <c:ptCount val="1"/>
                <c:pt idx="0">
                  <c:v>umbral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Cobertura!$C$13:$C$372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Cobertura!$N$13:$N$372</c:f>
              <c:numCache>
                <c:formatCode>General</c:formatCode>
                <c:ptCount val="360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68</c:v>
                </c:pt>
                <c:pt idx="54">
                  <c:v>68</c:v>
                </c:pt>
                <c:pt idx="55">
                  <c:v>68</c:v>
                </c:pt>
                <c:pt idx="56">
                  <c:v>68</c:v>
                </c:pt>
                <c:pt idx="57">
                  <c:v>68</c:v>
                </c:pt>
                <c:pt idx="58">
                  <c:v>68</c:v>
                </c:pt>
                <c:pt idx="59">
                  <c:v>68</c:v>
                </c:pt>
                <c:pt idx="60">
                  <c:v>68</c:v>
                </c:pt>
                <c:pt idx="61">
                  <c:v>68</c:v>
                </c:pt>
                <c:pt idx="62">
                  <c:v>68</c:v>
                </c:pt>
                <c:pt idx="63">
                  <c:v>68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68</c:v>
                </c:pt>
                <c:pt idx="72">
                  <c:v>68</c:v>
                </c:pt>
                <c:pt idx="73">
                  <c:v>68</c:v>
                </c:pt>
                <c:pt idx="74">
                  <c:v>68</c:v>
                </c:pt>
                <c:pt idx="75">
                  <c:v>68</c:v>
                </c:pt>
                <c:pt idx="76">
                  <c:v>68</c:v>
                </c:pt>
                <c:pt idx="77">
                  <c:v>68</c:v>
                </c:pt>
                <c:pt idx="78">
                  <c:v>68</c:v>
                </c:pt>
                <c:pt idx="79">
                  <c:v>68</c:v>
                </c:pt>
                <c:pt idx="80">
                  <c:v>68</c:v>
                </c:pt>
                <c:pt idx="81">
                  <c:v>68</c:v>
                </c:pt>
                <c:pt idx="82">
                  <c:v>68</c:v>
                </c:pt>
                <c:pt idx="83">
                  <c:v>68</c:v>
                </c:pt>
                <c:pt idx="84">
                  <c:v>68</c:v>
                </c:pt>
                <c:pt idx="85">
                  <c:v>68</c:v>
                </c:pt>
                <c:pt idx="86">
                  <c:v>68</c:v>
                </c:pt>
                <c:pt idx="87">
                  <c:v>68</c:v>
                </c:pt>
                <c:pt idx="88">
                  <c:v>68</c:v>
                </c:pt>
                <c:pt idx="89">
                  <c:v>68</c:v>
                </c:pt>
                <c:pt idx="90">
                  <c:v>68</c:v>
                </c:pt>
                <c:pt idx="91">
                  <c:v>68</c:v>
                </c:pt>
                <c:pt idx="92">
                  <c:v>68</c:v>
                </c:pt>
                <c:pt idx="93">
                  <c:v>68</c:v>
                </c:pt>
                <c:pt idx="94">
                  <c:v>68</c:v>
                </c:pt>
                <c:pt idx="95">
                  <c:v>68</c:v>
                </c:pt>
                <c:pt idx="96">
                  <c:v>68</c:v>
                </c:pt>
                <c:pt idx="97">
                  <c:v>68</c:v>
                </c:pt>
                <c:pt idx="98">
                  <c:v>68</c:v>
                </c:pt>
                <c:pt idx="99">
                  <c:v>68</c:v>
                </c:pt>
                <c:pt idx="100">
                  <c:v>68</c:v>
                </c:pt>
                <c:pt idx="101">
                  <c:v>68</c:v>
                </c:pt>
                <c:pt idx="102">
                  <c:v>68</c:v>
                </c:pt>
                <c:pt idx="103">
                  <c:v>68</c:v>
                </c:pt>
                <c:pt idx="104">
                  <c:v>68</c:v>
                </c:pt>
                <c:pt idx="105">
                  <c:v>68</c:v>
                </c:pt>
                <c:pt idx="106">
                  <c:v>68</c:v>
                </c:pt>
                <c:pt idx="107">
                  <c:v>68</c:v>
                </c:pt>
                <c:pt idx="108">
                  <c:v>68</c:v>
                </c:pt>
                <c:pt idx="109">
                  <c:v>68</c:v>
                </c:pt>
                <c:pt idx="110">
                  <c:v>68</c:v>
                </c:pt>
                <c:pt idx="111">
                  <c:v>68</c:v>
                </c:pt>
                <c:pt idx="112">
                  <c:v>68</c:v>
                </c:pt>
                <c:pt idx="113">
                  <c:v>68</c:v>
                </c:pt>
                <c:pt idx="114">
                  <c:v>68</c:v>
                </c:pt>
                <c:pt idx="115">
                  <c:v>68</c:v>
                </c:pt>
                <c:pt idx="116">
                  <c:v>68</c:v>
                </c:pt>
                <c:pt idx="117">
                  <c:v>68</c:v>
                </c:pt>
                <c:pt idx="118">
                  <c:v>68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68</c:v>
                </c:pt>
                <c:pt idx="123">
                  <c:v>68</c:v>
                </c:pt>
                <c:pt idx="124">
                  <c:v>68</c:v>
                </c:pt>
                <c:pt idx="125">
                  <c:v>68</c:v>
                </c:pt>
                <c:pt idx="126">
                  <c:v>68</c:v>
                </c:pt>
                <c:pt idx="127">
                  <c:v>68</c:v>
                </c:pt>
                <c:pt idx="128">
                  <c:v>68</c:v>
                </c:pt>
                <c:pt idx="129">
                  <c:v>68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68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68</c:v>
                </c:pt>
                <c:pt idx="150">
                  <c:v>68</c:v>
                </c:pt>
                <c:pt idx="151">
                  <c:v>68</c:v>
                </c:pt>
                <c:pt idx="152">
                  <c:v>68</c:v>
                </c:pt>
                <c:pt idx="153">
                  <c:v>68</c:v>
                </c:pt>
                <c:pt idx="154">
                  <c:v>68</c:v>
                </c:pt>
                <c:pt idx="155">
                  <c:v>68</c:v>
                </c:pt>
                <c:pt idx="156">
                  <c:v>68</c:v>
                </c:pt>
                <c:pt idx="157">
                  <c:v>68</c:v>
                </c:pt>
                <c:pt idx="158">
                  <c:v>68</c:v>
                </c:pt>
                <c:pt idx="159">
                  <c:v>68</c:v>
                </c:pt>
                <c:pt idx="160">
                  <c:v>68</c:v>
                </c:pt>
                <c:pt idx="161">
                  <c:v>68</c:v>
                </c:pt>
                <c:pt idx="162">
                  <c:v>68</c:v>
                </c:pt>
                <c:pt idx="163">
                  <c:v>68</c:v>
                </c:pt>
                <c:pt idx="164">
                  <c:v>68</c:v>
                </c:pt>
                <c:pt idx="165">
                  <c:v>68</c:v>
                </c:pt>
                <c:pt idx="166">
                  <c:v>68</c:v>
                </c:pt>
                <c:pt idx="167">
                  <c:v>68</c:v>
                </c:pt>
                <c:pt idx="168">
                  <c:v>68</c:v>
                </c:pt>
                <c:pt idx="169">
                  <c:v>68</c:v>
                </c:pt>
                <c:pt idx="170">
                  <c:v>68</c:v>
                </c:pt>
                <c:pt idx="171">
                  <c:v>68</c:v>
                </c:pt>
                <c:pt idx="172">
                  <c:v>68</c:v>
                </c:pt>
                <c:pt idx="173">
                  <c:v>68</c:v>
                </c:pt>
                <c:pt idx="174">
                  <c:v>68</c:v>
                </c:pt>
                <c:pt idx="175">
                  <c:v>68</c:v>
                </c:pt>
                <c:pt idx="176">
                  <c:v>68</c:v>
                </c:pt>
                <c:pt idx="177">
                  <c:v>68</c:v>
                </c:pt>
                <c:pt idx="178">
                  <c:v>68</c:v>
                </c:pt>
                <c:pt idx="179">
                  <c:v>68</c:v>
                </c:pt>
                <c:pt idx="180">
                  <c:v>68</c:v>
                </c:pt>
                <c:pt idx="181">
                  <c:v>68</c:v>
                </c:pt>
                <c:pt idx="182">
                  <c:v>68</c:v>
                </c:pt>
                <c:pt idx="183">
                  <c:v>68</c:v>
                </c:pt>
                <c:pt idx="184">
                  <c:v>68</c:v>
                </c:pt>
                <c:pt idx="185">
                  <c:v>68</c:v>
                </c:pt>
                <c:pt idx="186">
                  <c:v>68</c:v>
                </c:pt>
                <c:pt idx="187">
                  <c:v>68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68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68</c:v>
                </c:pt>
                <c:pt idx="217">
                  <c:v>68</c:v>
                </c:pt>
                <c:pt idx="218">
                  <c:v>68</c:v>
                </c:pt>
                <c:pt idx="219">
                  <c:v>68</c:v>
                </c:pt>
                <c:pt idx="220">
                  <c:v>68</c:v>
                </c:pt>
                <c:pt idx="221">
                  <c:v>68</c:v>
                </c:pt>
                <c:pt idx="222">
                  <c:v>68</c:v>
                </c:pt>
                <c:pt idx="223">
                  <c:v>68</c:v>
                </c:pt>
                <c:pt idx="224">
                  <c:v>68</c:v>
                </c:pt>
                <c:pt idx="225">
                  <c:v>68</c:v>
                </c:pt>
                <c:pt idx="226">
                  <c:v>68</c:v>
                </c:pt>
                <c:pt idx="227">
                  <c:v>68</c:v>
                </c:pt>
                <c:pt idx="228">
                  <c:v>68</c:v>
                </c:pt>
                <c:pt idx="229">
                  <c:v>68</c:v>
                </c:pt>
                <c:pt idx="230">
                  <c:v>68</c:v>
                </c:pt>
                <c:pt idx="231">
                  <c:v>68</c:v>
                </c:pt>
                <c:pt idx="232">
                  <c:v>68</c:v>
                </c:pt>
                <c:pt idx="233">
                  <c:v>68</c:v>
                </c:pt>
                <c:pt idx="234">
                  <c:v>68</c:v>
                </c:pt>
                <c:pt idx="235">
                  <c:v>68</c:v>
                </c:pt>
                <c:pt idx="236">
                  <c:v>68</c:v>
                </c:pt>
                <c:pt idx="237">
                  <c:v>68</c:v>
                </c:pt>
                <c:pt idx="238">
                  <c:v>68</c:v>
                </c:pt>
                <c:pt idx="239">
                  <c:v>68</c:v>
                </c:pt>
                <c:pt idx="240">
                  <c:v>68</c:v>
                </c:pt>
                <c:pt idx="241">
                  <c:v>68</c:v>
                </c:pt>
                <c:pt idx="242">
                  <c:v>68</c:v>
                </c:pt>
                <c:pt idx="243">
                  <c:v>68</c:v>
                </c:pt>
                <c:pt idx="244">
                  <c:v>68</c:v>
                </c:pt>
                <c:pt idx="245">
                  <c:v>68</c:v>
                </c:pt>
                <c:pt idx="246">
                  <c:v>68</c:v>
                </c:pt>
                <c:pt idx="247">
                  <c:v>68</c:v>
                </c:pt>
                <c:pt idx="248">
                  <c:v>68</c:v>
                </c:pt>
                <c:pt idx="249">
                  <c:v>68</c:v>
                </c:pt>
                <c:pt idx="250">
                  <c:v>68</c:v>
                </c:pt>
                <c:pt idx="251">
                  <c:v>68</c:v>
                </c:pt>
                <c:pt idx="252">
                  <c:v>68</c:v>
                </c:pt>
                <c:pt idx="253">
                  <c:v>68</c:v>
                </c:pt>
                <c:pt idx="254">
                  <c:v>68</c:v>
                </c:pt>
                <c:pt idx="255">
                  <c:v>68</c:v>
                </c:pt>
                <c:pt idx="256">
                  <c:v>68</c:v>
                </c:pt>
                <c:pt idx="257">
                  <c:v>68</c:v>
                </c:pt>
                <c:pt idx="258">
                  <c:v>68</c:v>
                </c:pt>
                <c:pt idx="259">
                  <c:v>68</c:v>
                </c:pt>
                <c:pt idx="260">
                  <c:v>68</c:v>
                </c:pt>
                <c:pt idx="261">
                  <c:v>68</c:v>
                </c:pt>
                <c:pt idx="262">
                  <c:v>68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68</c:v>
                </c:pt>
                <c:pt idx="269">
                  <c:v>68</c:v>
                </c:pt>
                <c:pt idx="270">
                  <c:v>68</c:v>
                </c:pt>
                <c:pt idx="271">
                  <c:v>68</c:v>
                </c:pt>
                <c:pt idx="272">
                  <c:v>68</c:v>
                </c:pt>
                <c:pt idx="273">
                  <c:v>68</c:v>
                </c:pt>
                <c:pt idx="274">
                  <c:v>68</c:v>
                </c:pt>
                <c:pt idx="275">
                  <c:v>68</c:v>
                </c:pt>
                <c:pt idx="276">
                  <c:v>68</c:v>
                </c:pt>
                <c:pt idx="277">
                  <c:v>68</c:v>
                </c:pt>
                <c:pt idx="278">
                  <c:v>68</c:v>
                </c:pt>
                <c:pt idx="279">
                  <c:v>68</c:v>
                </c:pt>
                <c:pt idx="280">
                  <c:v>68</c:v>
                </c:pt>
                <c:pt idx="281">
                  <c:v>68</c:v>
                </c:pt>
                <c:pt idx="282">
                  <c:v>68</c:v>
                </c:pt>
                <c:pt idx="283">
                  <c:v>68</c:v>
                </c:pt>
                <c:pt idx="284">
                  <c:v>68</c:v>
                </c:pt>
                <c:pt idx="285">
                  <c:v>68</c:v>
                </c:pt>
                <c:pt idx="286">
                  <c:v>68</c:v>
                </c:pt>
                <c:pt idx="287">
                  <c:v>68</c:v>
                </c:pt>
                <c:pt idx="288">
                  <c:v>68</c:v>
                </c:pt>
                <c:pt idx="289">
                  <c:v>68</c:v>
                </c:pt>
                <c:pt idx="290">
                  <c:v>68</c:v>
                </c:pt>
                <c:pt idx="291">
                  <c:v>68</c:v>
                </c:pt>
                <c:pt idx="292">
                  <c:v>68</c:v>
                </c:pt>
                <c:pt idx="293">
                  <c:v>68</c:v>
                </c:pt>
                <c:pt idx="294">
                  <c:v>68</c:v>
                </c:pt>
                <c:pt idx="295">
                  <c:v>68</c:v>
                </c:pt>
                <c:pt idx="296">
                  <c:v>68</c:v>
                </c:pt>
                <c:pt idx="297">
                  <c:v>68</c:v>
                </c:pt>
                <c:pt idx="298">
                  <c:v>68</c:v>
                </c:pt>
                <c:pt idx="299">
                  <c:v>68</c:v>
                </c:pt>
                <c:pt idx="300">
                  <c:v>68</c:v>
                </c:pt>
                <c:pt idx="301">
                  <c:v>68</c:v>
                </c:pt>
                <c:pt idx="302">
                  <c:v>68</c:v>
                </c:pt>
                <c:pt idx="303">
                  <c:v>68</c:v>
                </c:pt>
                <c:pt idx="304">
                  <c:v>68</c:v>
                </c:pt>
                <c:pt idx="305">
                  <c:v>68</c:v>
                </c:pt>
                <c:pt idx="306">
                  <c:v>68</c:v>
                </c:pt>
                <c:pt idx="307">
                  <c:v>68</c:v>
                </c:pt>
                <c:pt idx="308">
                  <c:v>68</c:v>
                </c:pt>
                <c:pt idx="309">
                  <c:v>68</c:v>
                </c:pt>
                <c:pt idx="310">
                  <c:v>68</c:v>
                </c:pt>
                <c:pt idx="311">
                  <c:v>68</c:v>
                </c:pt>
                <c:pt idx="312">
                  <c:v>68</c:v>
                </c:pt>
                <c:pt idx="313">
                  <c:v>68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68</c:v>
                </c:pt>
                <c:pt idx="318">
                  <c:v>68</c:v>
                </c:pt>
                <c:pt idx="319">
                  <c:v>68</c:v>
                </c:pt>
                <c:pt idx="320">
                  <c:v>68</c:v>
                </c:pt>
                <c:pt idx="321">
                  <c:v>68</c:v>
                </c:pt>
                <c:pt idx="322">
                  <c:v>68</c:v>
                </c:pt>
                <c:pt idx="323">
                  <c:v>68</c:v>
                </c:pt>
                <c:pt idx="324">
                  <c:v>68</c:v>
                </c:pt>
                <c:pt idx="325">
                  <c:v>68</c:v>
                </c:pt>
                <c:pt idx="326">
                  <c:v>68</c:v>
                </c:pt>
                <c:pt idx="327">
                  <c:v>68</c:v>
                </c:pt>
                <c:pt idx="328">
                  <c:v>68</c:v>
                </c:pt>
                <c:pt idx="329">
                  <c:v>68</c:v>
                </c:pt>
                <c:pt idx="330">
                  <c:v>68</c:v>
                </c:pt>
                <c:pt idx="331">
                  <c:v>68</c:v>
                </c:pt>
                <c:pt idx="332">
                  <c:v>68</c:v>
                </c:pt>
                <c:pt idx="333">
                  <c:v>68</c:v>
                </c:pt>
                <c:pt idx="334">
                  <c:v>68</c:v>
                </c:pt>
                <c:pt idx="335">
                  <c:v>68</c:v>
                </c:pt>
                <c:pt idx="336">
                  <c:v>68</c:v>
                </c:pt>
                <c:pt idx="337">
                  <c:v>68</c:v>
                </c:pt>
                <c:pt idx="338">
                  <c:v>68</c:v>
                </c:pt>
                <c:pt idx="339">
                  <c:v>68</c:v>
                </c:pt>
                <c:pt idx="340">
                  <c:v>68</c:v>
                </c:pt>
                <c:pt idx="341">
                  <c:v>68</c:v>
                </c:pt>
                <c:pt idx="342">
                  <c:v>68</c:v>
                </c:pt>
                <c:pt idx="343">
                  <c:v>68</c:v>
                </c:pt>
                <c:pt idx="344">
                  <c:v>68</c:v>
                </c:pt>
                <c:pt idx="345">
                  <c:v>68</c:v>
                </c:pt>
                <c:pt idx="346">
                  <c:v>68</c:v>
                </c:pt>
                <c:pt idx="347">
                  <c:v>68</c:v>
                </c:pt>
                <c:pt idx="348">
                  <c:v>68</c:v>
                </c:pt>
                <c:pt idx="349">
                  <c:v>68</c:v>
                </c:pt>
                <c:pt idx="350">
                  <c:v>68</c:v>
                </c:pt>
                <c:pt idx="351">
                  <c:v>68</c:v>
                </c:pt>
                <c:pt idx="352">
                  <c:v>68</c:v>
                </c:pt>
                <c:pt idx="353">
                  <c:v>68</c:v>
                </c:pt>
                <c:pt idx="354">
                  <c:v>68</c:v>
                </c:pt>
                <c:pt idx="355">
                  <c:v>68</c:v>
                </c:pt>
                <c:pt idx="356">
                  <c:v>68</c:v>
                </c:pt>
                <c:pt idx="357">
                  <c:v>68</c:v>
                </c:pt>
                <c:pt idx="358">
                  <c:v>68</c:v>
                </c:pt>
                <c:pt idx="359">
                  <c:v>68</c:v>
                </c:pt>
              </c:numCache>
            </c:numRef>
          </c:yVal>
          <c:smooth val="1"/>
        </c:ser>
        <c:axId val="78122538"/>
        <c:axId val="5177127"/>
      </c:scatterChart>
      <c:valAx>
        <c:axId val="78122538"/>
        <c:scaling>
          <c:orientation val="minMax"/>
          <c:max val="36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ángulo del rayo [°] (horario en pantalla)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7127"/>
        <c:crosses val="autoZero"/>
        <c:crossBetween val="midCat"/>
      </c:valAx>
      <c:valAx>
        <c:axId val="5177127"/>
        <c:scaling>
          <c:orientation val="minMax"/>
          <c:max val="16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gris mínimo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2253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Hueco entre robots: gris mínimo por rayo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Cobertura!Z12</c:f>
              <c:strCache>
                <c:ptCount val="1"/>
                <c:pt idx="0">
                  <c:v>mín gris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Cobertura!$Q$13:$Q$372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Cobertura!$Z$13:$Z$372</c:f>
              <c:numCache>
                <c:formatCode>General</c:formatCode>
                <c:ptCount val="36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4</c:v>
                </c:pt>
                <c:pt idx="9">
                  <c:v>21</c:v>
                </c:pt>
                <c:pt idx="10">
                  <c:v>58</c:v>
                </c:pt>
                <c:pt idx="11">
                  <c:v>75</c:v>
                </c:pt>
                <c:pt idx="12">
                  <c:v>77</c:v>
                </c:pt>
                <c:pt idx="13">
                  <c:v>78</c:v>
                </c:pt>
                <c:pt idx="14">
                  <c:v>81</c:v>
                </c:pt>
                <c:pt idx="15">
                  <c:v>81</c:v>
                </c:pt>
                <c:pt idx="16">
                  <c:v>87</c:v>
                </c:pt>
                <c:pt idx="17">
                  <c:v>92</c:v>
                </c:pt>
                <c:pt idx="18">
                  <c:v>96</c:v>
                </c:pt>
                <c:pt idx="19">
                  <c:v>93</c:v>
                </c:pt>
                <c:pt idx="20">
                  <c:v>92</c:v>
                </c:pt>
                <c:pt idx="21">
                  <c:v>90</c:v>
                </c:pt>
                <c:pt idx="22">
                  <c:v>95</c:v>
                </c:pt>
                <c:pt idx="23">
                  <c:v>104</c:v>
                </c:pt>
                <c:pt idx="24">
                  <c:v>108</c:v>
                </c:pt>
                <c:pt idx="25">
                  <c:v>106</c:v>
                </c:pt>
                <c:pt idx="26">
                  <c:v>106</c:v>
                </c:pt>
                <c:pt idx="27">
                  <c:v>100</c:v>
                </c:pt>
                <c:pt idx="28">
                  <c:v>89</c:v>
                </c:pt>
                <c:pt idx="29">
                  <c:v>96</c:v>
                </c:pt>
                <c:pt idx="30">
                  <c:v>125</c:v>
                </c:pt>
                <c:pt idx="31">
                  <c:v>124</c:v>
                </c:pt>
                <c:pt idx="32">
                  <c:v>124</c:v>
                </c:pt>
                <c:pt idx="33">
                  <c:v>127</c:v>
                </c:pt>
                <c:pt idx="34">
                  <c:v>127</c:v>
                </c:pt>
                <c:pt idx="35">
                  <c:v>129</c:v>
                </c:pt>
                <c:pt idx="36">
                  <c:v>134</c:v>
                </c:pt>
                <c:pt idx="37">
                  <c:v>142</c:v>
                </c:pt>
                <c:pt idx="38">
                  <c:v>150</c:v>
                </c:pt>
                <c:pt idx="39">
                  <c:v>146</c:v>
                </c:pt>
                <c:pt idx="40">
                  <c:v>148</c:v>
                </c:pt>
                <c:pt idx="41">
                  <c:v>148</c:v>
                </c:pt>
                <c:pt idx="42">
                  <c:v>132</c:v>
                </c:pt>
                <c:pt idx="43">
                  <c:v>142</c:v>
                </c:pt>
                <c:pt idx="44">
                  <c:v>150</c:v>
                </c:pt>
                <c:pt idx="45">
                  <c:v>153</c:v>
                </c:pt>
                <c:pt idx="46">
                  <c:v>160</c:v>
                </c:pt>
                <c:pt idx="47">
                  <c:v>159</c:v>
                </c:pt>
                <c:pt idx="48">
                  <c:v>155</c:v>
                </c:pt>
                <c:pt idx="49">
                  <c:v>150</c:v>
                </c:pt>
                <c:pt idx="50">
                  <c:v>137</c:v>
                </c:pt>
                <c:pt idx="51">
                  <c:v>109</c:v>
                </c:pt>
                <c:pt idx="52">
                  <c:v>104</c:v>
                </c:pt>
                <c:pt idx="53">
                  <c:v>102</c:v>
                </c:pt>
                <c:pt idx="54">
                  <c:v>100</c:v>
                </c:pt>
                <c:pt idx="55">
                  <c:v>94</c:v>
                </c:pt>
                <c:pt idx="56">
                  <c:v>101</c:v>
                </c:pt>
                <c:pt idx="57">
                  <c:v>101</c:v>
                </c:pt>
                <c:pt idx="58">
                  <c:v>99</c:v>
                </c:pt>
                <c:pt idx="59">
                  <c:v>97</c:v>
                </c:pt>
                <c:pt idx="60">
                  <c:v>97</c:v>
                </c:pt>
                <c:pt idx="61">
                  <c:v>97</c:v>
                </c:pt>
                <c:pt idx="62">
                  <c:v>101</c:v>
                </c:pt>
                <c:pt idx="63">
                  <c:v>103</c:v>
                </c:pt>
                <c:pt idx="64">
                  <c:v>102</c:v>
                </c:pt>
                <c:pt idx="65">
                  <c:v>102</c:v>
                </c:pt>
                <c:pt idx="66">
                  <c:v>111</c:v>
                </c:pt>
                <c:pt idx="67">
                  <c:v>111</c:v>
                </c:pt>
                <c:pt idx="68">
                  <c:v>113</c:v>
                </c:pt>
                <c:pt idx="69">
                  <c:v>141</c:v>
                </c:pt>
                <c:pt idx="70">
                  <c:v>134</c:v>
                </c:pt>
                <c:pt idx="71">
                  <c:v>134</c:v>
                </c:pt>
                <c:pt idx="72">
                  <c:v>129</c:v>
                </c:pt>
                <c:pt idx="73">
                  <c:v>143</c:v>
                </c:pt>
                <c:pt idx="74">
                  <c:v>152</c:v>
                </c:pt>
                <c:pt idx="75">
                  <c:v>150</c:v>
                </c:pt>
                <c:pt idx="76">
                  <c:v>149</c:v>
                </c:pt>
                <c:pt idx="77">
                  <c:v>149</c:v>
                </c:pt>
                <c:pt idx="78">
                  <c:v>152</c:v>
                </c:pt>
                <c:pt idx="79">
                  <c:v>149</c:v>
                </c:pt>
                <c:pt idx="80">
                  <c:v>149</c:v>
                </c:pt>
                <c:pt idx="81">
                  <c:v>18</c:v>
                </c:pt>
                <c:pt idx="82">
                  <c:v>6</c:v>
                </c:pt>
                <c:pt idx="83">
                  <c:v>4</c:v>
                </c:pt>
                <c:pt idx="84">
                  <c:v>4</c:v>
                </c:pt>
                <c:pt idx="85">
                  <c:v>6</c:v>
                </c:pt>
                <c:pt idx="86">
                  <c:v>4</c:v>
                </c:pt>
                <c:pt idx="87">
                  <c:v>3</c:v>
                </c:pt>
                <c:pt idx="88">
                  <c:v>3</c:v>
                </c:pt>
                <c:pt idx="89">
                  <c:v>23</c:v>
                </c:pt>
                <c:pt idx="90">
                  <c:v>16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10</c:v>
                </c:pt>
                <c:pt idx="95">
                  <c:v>9</c:v>
                </c:pt>
                <c:pt idx="96">
                  <c:v>9</c:v>
                </c:pt>
                <c:pt idx="97">
                  <c:v>10</c:v>
                </c:pt>
                <c:pt idx="98">
                  <c:v>15</c:v>
                </c:pt>
                <c:pt idx="99">
                  <c:v>7</c:v>
                </c:pt>
                <c:pt idx="100">
                  <c:v>4</c:v>
                </c:pt>
                <c:pt idx="101">
                  <c:v>6</c:v>
                </c:pt>
                <c:pt idx="102">
                  <c:v>7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2</c:v>
                </c:pt>
                <c:pt idx="107">
                  <c:v>4</c:v>
                </c:pt>
                <c:pt idx="108">
                  <c:v>4</c:v>
                </c:pt>
                <c:pt idx="109">
                  <c:v>7</c:v>
                </c:pt>
                <c:pt idx="110">
                  <c:v>0</c:v>
                </c:pt>
                <c:pt idx="111">
                  <c:v>0</c:v>
                </c:pt>
                <c:pt idx="112">
                  <c:v>9</c:v>
                </c:pt>
                <c:pt idx="113">
                  <c:v>9</c:v>
                </c:pt>
                <c:pt idx="114">
                  <c:v>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2</c:v>
                </c:pt>
                <c:pt idx="122">
                  <c:v>8</c:v>
                </c:pt>
                <c:pt idx="123">
                  <c:v>7</c:v>
                </c:pt>
                <c:pt idx="124">
                  <c:v>7</c:v>
                </c:pt>
                <c:pt idx="125">
                  <c:v>4</c:v>
                </c:pt>
                <c:pt idx="126">
                  <c:v>0</c:v>
                </c:pt>
                <c:pt idx="127">
                  <c:v>0</c:v>
                </c:pt>
                <c:pt idx="128">
                  <c:v>3</c:v>
                </c:pt>
                <c:pt idx="129">
                  <c:v>6</c:v>
                </c:pt>
                <c:pt idx="130">
                  <c:v>14</c:v>
                </c:pt>
                <c:pt idx="131">
                  <c:v>14</c:v>
                </c:pt>
                <c:pt idx="132">
                  <c:v>4</c:v>
                </c:pt>
                <c:pt idx="133">
                  <c:v>5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2</c:v>
                </c:pt>
                <c:pt idx="138">
                  <c:v>2</c:v>
                </c:pt>
                <c:pt idx="139">
                  <c:v>8</c:v>
                </c:pt>
                <c:pt idx="140">
                  <c:v>7</c:v>
                </c:pt>
                <c:pt idx="141">
                  <c:v>10</c:v>
                </c:pt>
                <c:pt idx="142">
                  <c:v>7</c:v>
                </c:pt>
                <c:pt idx="143">
                  <c:v>2</c:v>
                </c:pt>
                <c:pt idx="144">
                  <c:v>2</c:v>
                </c:pt>
                <c:pt idx="145">
                  <c:v>6</c:v>
                </c:pt>
                <c:pt idx="146">
                  <c:v>4</c:v>
                </c:pt>
                <c:pt idx="147">
                  <c:v>5</c:v>
                </c:pt>
                <c:pt idx="148">
                  <c:v>4</c:v>
                </c:pt>
                <c:pt idx="149">
                  <c:v>4</c:v>
                </c:pt>
                <c:pt idx="150">
                  <c:v>86</c:v>
                </c:pt>
                <c:pt idx="151">
                  <c:v>96</c:v>
                </c:pt>
                <c:pt idx="152">
                  <c:v>80</c:v>
                </c:pt>
                <c:pt idx="153">
                  <c:v>80</c:v>
                </c:pt>
                <c:pt idx="154">
                  <c:v>87</c:v>
                </c:pt>
                <c:pt idx="155">
                  <c:v>93</c:v>
                </c:pt>
                <c:pt idx="156">
                  <c:v>80</c:v>
                </c:pt>
                <c:pt idx="157">
                  <c:v>47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4</c:v>
                </c:pt>
                <c:pt idx="165">
                  <c:v>2</c:v>
                </c:pt>
                <c:pt idx="166">
                  <c:v>4</c:v>
                </c:pt>
                <c:pt idx="167">
                  <c:v>4</c:v>
                </c:pt>
                <c:pt idx="168">
                  <c:v>10</c:v>
                </c:pt>
                <c:pt idx="169">
                  <c:v>12</c:v>
                </c:pt>
                <c:pt idx="170">
                  <c:v>12</c:v>
                </c:pt>
                <c:pt idx="171">
                  <c:v>16</c:v>
                </c:pt>
                <c:pt idx="172">
                  <c:v>16</c:v>
                </c:pt>
                <c:pt idx="173">
                  <c:v>22</c:v>
                </c:pt>
                <c:pt idx="174">
                  <c:v>23</c:v>
                </c:pt>
                <c:pt idx="175">
                  <c:v>25</c:v>
                </c:pt>
                <c:pt idx="176">
                  <c:v>30</c:v>
                </c:pt>
                <c:pt idx="177">
                  <c:v>31</c:v>
                </c:pt>
                <c:pt idx="178">
                  <c:v>31</c:v>
                </c:pt>
                <c:pt idx="179">
                  <c:v>33</c:v>
                </c:pt>
                <c:pt idx="180">
                  <c:v>30</c:v>
                </c:pt>
                <c:pt idx="181">
                  <c:v>31</c:v>
                </c:pt>
                <c:pt idx="182">
                  <c:v>31</c:v>
                </c:pt>
                <c:pt idx="183">
                  <c:v>36</c:v>
                </c:pt>
                <c:pt idx="184">
                  <c:v>36</c:v>
                </c:pt>
                <c:pt idx="185">
                  <c:v>80</c:v>
                </c:pt>
                <c:pt idx="186">
                  <c:v>90</c:v>
                </c:pt>
                <c:pt idx="187">
                  <c:v>92</c:v>
                </c:pt>
                <c:pt idx="188">
                  <c:v>93</c:v>
                </c:pt>
                <c:pt idx="189">
                  <c:v>77</c:v>
                </c:pt>
                <c:pt idx="190">
                  <c:v>77</c:v>
                </c:pt>
                <c:pt idx="191">
                  <c:v>102</c:v>
                </c:pt>
                <c:pt idx="192">
                  <c:v>63</c:v>
                </c:pt>
                <c:pt idx="193">
                  <c:v>63</c:v>
                </c:pt>
                <c:pt idx="194">
                  <c:v>97</c:v>
                </c:pt>
                <c:pt idx="195">
                  <c:v>97</c:v>
                </c:pt>
                <c:pt idx="196">
                  <c:v>64</c:v>
                </c:pt>
                <c:pt idx="197">
                  <c:v>64</c:v>
                </c:pt>
                <c:pt idx="198">
                  <c:v>64</c:v>
                </c:pt>
                <c:pt idx="199">
                  <c:v>130</c:v>
                </c:pt>
                <c:pt idx="200">
                  <c:v>141</c:v>
                </c:pt>
                <c:pt idx="201">
                  <c:v>66</c:v>
                </c:pt>
                <c:pt idx="202">
                  <c:v>81</c:v>
                </c:pt>
                <c:pt idx="203">
                  <c:v>81</c:v>
                </c:pt>
                <c:pt idx="204">
                  <c:v>95</c:v>
                </c:pt>
                <c:pt idx="205">
                  <c:v>61</c:v>
                </c:pt>
                <c:pt idx="206">
                  <c:v>21</c:v>
                </c:pt>
                <c:pt idx="207">
                  <c:v>21</c:v>
                </c:pt>
                <c:pt idx="208">
                  <c:v>16</c:v>
                </c:pt>
                <c:pt idx="209">
                  <c:v>5</c:v>
                </c:pt>
                <c:pt idx="210">
                  <c:v>5</c:v>
                </c:pt>
                <c:pt idx="211">
                  <c:v>40</c:v>
                </c:pt>
                <c:pt idx="212">
                  <c:v>51</c:v>
                </c:pt>
                <c:pt idx="213">
                  <c:v>30</c:v>
                </c:pt>
                <c:pt idx="214">
                  <c:v>16</c:v>
                </c:pt>
                <c:pt idx="215">
                  <c:v>16</c:v>
                </c:pt>
                <c:pt idx="216">
                  <c:v>23</c:v>
                </c:pt>
                <c:pt idx="217">
                  <c:v>10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8</c:v>
                </c:pt>
                <c:pt idx="222">
                  <c:v>8</c:v>
                </c:pt>
                <c:pt idx="223">
                  <c:v>14</c:v>
                </c:pt>
                <c:pt idx="224">
                  <c:v>9</c:v>
                </c:pt>
                <c:pt idx="225">
                  <c:v>9</c:v>
                </c:pt>
                <c:pt idx="226">
                  <c:v>11</c:v>
                </c:pt>
                <c:pt idx="227">
                  <c:v>9</c:v>
                </c:pt>
                <c:pt idx="228">
                  <c:v>4</c:v>
                </c:pt>
                <c:pt idx="229">
                  <c:v>11</c:v>
                </c:pt>
                <c:pt idx="230">
                  <c:v>19</c:v>
                </c:pt>
                <c:pt idx="231">
                  <c:v>33</c:v>
                </c:pt>
                <c:pt idx="232">
                  <c:v>36</c:v>
                </c:pt>
                <c:pt idx="233">
                  <c:v>26</c:v>
                </c:pt>
                <c:pt idx="234">
                  <c:v>26</c:v>
                </c:pt>
                <c:pt idx="235">
                  <c:v>31</c:v>
                </c:pt>
                <c:pt idx="236">
                  <c:v>23</c:v>
                </c:pt>
                <c:pt idx="237">
                  <c:v>23</c:v>
                </c:pt>
                <c:pt idx="238">
                  <c:v>11</c:v>
                </c:pt>
                <c:pt idx="239">
                  <c:v>45</c:v>
                </c:pt>
                <c:pt idx="240">
                  <c:v>67</c:v>
                </c:pt>
                <c:pt idx="241">
                  <c:v>90</c:v>
                </c:pt>
                <c:pt idx="242">
                  <c:v>90</c:v>
                </c:pt>
                <c:pt idx="243">
                  <c:v>90</c:v>
                </c:pt>
                <c:pt idx="244">
                  <c:v>95</c:v>
                </c:pt>
                <c:pt idx="245">
                  <c:v>90</c:v>
                </c:pt>
                <c:pt idx="246">
                  <c:v>90</c:v>
                </c:pt>
                <c:pt idx="247">
                  <c:v>86</c:v>
                </c:pt>
                <c:pt idx="248">
                  <c:v>75</c:v>
                </c:pt>
                <c:pt idx="249">
                  <c:v>75</c:v>
                </c:pt>
                <c:pt idx="250">
                  <c:v>74</c:v>
                </c:pt>
                <c:pt idx="251">
                  <c:v>81</c:v>
                </c:pt>
                <c:pt idx="252">
                  <c:v>75</c:v>
                </c:pt>
                <c:pt idx="253">
                  <c:v>75</c:v>
                </c:pt>
                <c:pt idx="254">
                  <c:v>75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84</c:v>
                </c:pt>
                <c:pt idx="259">
                  <c:v>85</c:v>
                </c:pt>
                <c:pt idx="260">
                  <c:v>85</c:v>
                </c:pt>
                <c:pt idx="261">
                  <c:v>92</c:v>
                </c:pt>
                <c:pt idx="262">
                  <c:v>93</c:v>
                </c:pt>
                <c:pt idx="263">
                  <c:v>92</c:v>
                </c:pt>
                <c:pt idx="264">
                  <c:v>83</c:v>
                </c:pt>
                <c:pt idx="265">
                  <c:v>74</c:v>
                </c:pt>
                <c:pt idx="266">
                  <c:v>68</c:v>
                </c:pt>
                <c:pt idx="267">
                  <c:v>58</c:v>
                </c:pt>
                <c:pt idx="268">
                  <c:v>57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51</c:v>
                </c:pt>
                <c:pt idx="273">
                  <c:v>54</c:v>
                </c:pt>
                <c:pt idx="274">
                  <c:v>54</c:v>
                </c:pt>
                <c:pt idx="275">
                  <c:v>56</c:v>
                </c:pt>
                <c:pt idx="276">
                  <c:v>56</c:v>
                </c:pt>
                <c:pt idx="277">
                  <c:v>57</c:v>
                </c:pt>
                <c:pt idx="278">
                  <c:v>61</c:v>
                </c:pt>
                <c:pt idx="279">
                  <c:v>60</c:v>
                </c:pt>
                <c:pt idx="280">
                  <c:v>60</c:v>
                </c:pt>
                <c:pt idx="281">
                  <c:v>61</c:v>
                </c:pt>
                <c:pt idx="282">
                  <c:v>61</c:v>
                </c:pt>
                <c:pt idx="283">
                  <c:v>64</c:v>
                </c:pt>
                <c:pt idx="284">
                  <c:v>64</c:v>
                </c:pt>
                <c:pt idx="285">
                  <c:v>68</c:v>
                </c:pt>
                <c:pt idx="286">
                  <c:v>66</c:v>
                </c:pt>
                <c:pt idx="287">
                  <c:v>66</c:v>
                </c:pt>
                <c:pt idx="288">
                  <c:v>60</c:v>
                </c:pt>
                <c:pt idx="289">
                  <c:v>57</c:v>
                </c:pt>
                <c:pt idx="290">
                  <c:v>57</c:v>
                </c:pt>
                <c:pt idx="291">
                  <c:v>52</c:v>
                </c:pt>
                <c:pt idx="292">
                  <c:v>49</c:v>
                </c:pt>
                <c:pt idx="293">
                  <c:v>49</c:v>
                </c:pt>
                <c:pt idx="294">
                  <c:v>47</c:v>
                </c:pt>
                <c:pt idx="295">
                  <c:v>38</c:v>
                </c:pt>
                <c:pt idx="296">
                  <c:v>34</c:v>
                </c:pt>
                <c:pt idx="297">
                  <c:v>23</c:v>
                </c:pt>
                <c:pt idx="298">
                  <c:v>22</c:v>
                </c:pt>
                <c:pt idx="299">
                  <c:v>22</c:v>
                </c:pt>
                <c:pt idx="300">
                  <c:v>22</c:v>
                </c:pt>
                <c:pt idx="301">
                  <c:v>22</c:v>
                </c:pt>
                <c:pt idx="302">
                  <c:v>21</c:v>
                </c:pt>
                <c:pt idx="303">
                  <c:v>18</c:v>
                </c:pt>
                <c:pt idx="304">
                  <c:v>21</c:v>
                </c:pt>
                <c:pt idx="305">
                  <c:v>18</c:v>
                </c:pt>
                <c:pt idx="306">
                  <c:v>17</c:v>
                </c:pt>
                <c:pt idx="307">
                  <c:v>15</c:v>
                </c:pt>
                <c:pt idx="308">
                  <c:v>13</c:v>
                </c:pt>
                <c:pt idx="309">
                  <c:v>4</c:v>
                </c:pt>
                <c:pt idx="310">
                  <c:v>1</c:v>
                </c:pt>
                <c:pt idx="311">
                  <c:v>0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9</c:v>
                </c:pt>
                <c:pt idx="316">
                  <c:v>9</c:v>
                </c:pt>
                <c:pt idx="317">
                  <c:v>8</c:v>
                </c:pt>
                <c:pt idx="318">
                  <c:v>6</c:v>
                </c:pt>
                <c:pt idx="319">
                  <c:v>6</c:v>
                </c:pt>
                <c:pt idx="320">
                  <c:v>8</c:v>
                </c:pt>
                <c:pt idx="321">
                  <c:v>4</c:v>
                </c:pt>
                <c:pt idx="322">
                  <c:v>10</c:v>
                </c:pt>
                <c:pt idx="323">
                  <c:v>5</c:v>
                </c:pt>
                <c:pt idx="324">
                  <c:v>5</c:v>
                </c:pt>
                <c:pt idx="325">
                  <c:v>11</c:v>
                </c:pt>
                <c:pt idx="326">
                  <c:v>12</c:v>
                </c:pt>
                <c:pt idx="327">
                  <c:v>21</c:v>
                </c:pt>
                <c:pt idx="328">
                  <c:v>23</c:v>
                </c:pt>
                <c:pt idx="329">
                  <c:v>24</c:v>
                </c:pt>
                <c:pt idx="330">
                  <c:v>31</c:v>
                </c:pt>
                <c:pt idx="331">
                  <c:v>30</c:v>
                </c:pt>
                <c:pt idx="332">
                  <c:v>19</c:v>
                </c:pt>
                <c:pt idx="333">
                  <c:v>10</c:v>
                </c:pt>
                <c:pt idx="334">
                  <c:v>10</c:v>
                </c:pt>
                <c:pt idx="335">
                  <c:v>4</c:v>
                </c:pt>
                <c:pt idx="336">
                  <c:v>15</c:v>
                </c:pt>
                <c:pt idx="337">
                  <c:v>15</c:v>
                </c:pt>
                <c:pt idx="338">
                  <c:v>3</c:v>
                </c:pt>
                <c:pt idx="339">
                  <c:v>2</c:v>
                </c:pt>
                <c:pt idx="340">
                  <c:v>2</c:v>
                </c:pt>
                <c:pt idx="341">
                  <c:v>0</c:v>
                </c:pt>
                <c:pt idx="342">
                  <c:v>6</c:v>
                </c:pt>
                <c:pt idx="343">
                  <c:v>0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0</c:v>
                </c:pt>
                <c:pt idx="348">
                  <c:v>0</c:v>
                </c:pt>
                <c:pt idx="349">
                  <c:v>3</c:v>
                </c:pt>
                <c:pt idx="350">
                  <c:v>5</c:v>
                </c:pt>
                <c:pt idx="351">
                  <c:v>5</c:v>
                </c:pt>
                <c:pt idx="352">
                  <c:v>8</c:v>
                </c:pt>
                <c:pt idx="353">
                  <c:v>8</c:v>
                </c:pt>
                <c:pt idx="354">
                  <c:v>5</c:v>
                </c:pt>
                <c:pt idx="355">
                  <c:v>0</c:v>
                </c:pt>
                <c:pt idx="356">
                  <c:v>0</c:v>
                </c:pt>
                <c:pt idx="357">
                  <c:v>10</c:v>
                </c:pt>
                <c:pt idx="358">
                  <c:v>0</c:v>
                </c:pt>
                <c:pt idx="359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Cobertura!AB12</c:f>
              <c:strCache>
                <c:ptCount val="1"/>
                <c:pt idx="0">
                  <c:v>umbral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Cobertura!$Q$13:$Q$372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Cobertura!$AB$13:$AB$372</c:f>
              <c:numCache>
                <c:formatCode>General</c:formatCode>
                <c:ptCount val="360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68</c:v>
                </c:pt>
                <c:pt idx="54">
                  <c:v>68</c:v>
                </c:pt>
                <c:pt idx="55">
                  <c:v>68</c:v>
                </c:pt>
                <c:pt idx="56">
                  <c:v>68</c:v>
                </c:pt>
                <c:pt idx="57">
                  <c:v>68</c:v>
                </c:pt>
                <c:pt idx="58">
                  <c:v>68</c:v>
                </c:pt>
                <c:pt idx="59">
                  <c:v>68</c:v>
                </c:pt>
                <c:pt idx="60">
                  <c:v>68</c:v>
                </c:pt>
                <c:pt idx="61">
                  <c:v>68</c:v>
                </c:pt>
                <c:pt idx="62">
                  <c:v>68</c:v>
                </c:pt>
                <c:pt idx="63">
                  <c:v>68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68</c:v>
                </c:pt>
                <c:pt idx="72">
                  <c:v>68</c:v>
                </c:pt>
                <c:pt idx="73">
                  <c:v>68</c:v>
                </c:pt>
                <c:pt idx="74">
                  <c:v>68</c:v>
                </c:pt>
                <c:pt idx="75">
                  <c:v>68</c:v>
                </c:pt>
                <c:pt idx="76">
                  <c:v>68</c:v>
                </c:pt>
                <c:pt idx="77">
                  <c:v>68</c:v>
                </c:pt>
                <c:pt idx="78">
                  <c:v>68</c:v>
                </c:pt>
                <c:pt idx="79">
                  <c:v>68</c:v>
                </c:pt>
                <c:pt idx="80">
                  <c:v>68</c:v>
                </c:pt>
                <c:pt idx="81">
                  <c:v>68</c:v>
                </c:pt>
                <c:pt idx="82">
                  <c:v>68</c:v>
                </c:pt>
                <c:pt idx="83">
                  <c:v>68</c:v>
                </c:pt>
                <c:pt idx="84">
                  <c:v>68</c:v>
                </c:pt>
                <c:pt idx="85">
                  <c:v>68</c:v>
                </c:pt>
                <c:pt idx="86">
                  <c:v>68</c:v>
                </c:pt>
                <c:pt idx="87">
                  <c:v>68</c:v>
                </c:pt>
                <c:pt idx="88">
                  <c:v>68</c:v>
                </c:pt>
                <c:pt idx="89">
                  <c:v>68</c:v>
                </c:pt>
                <c:pt idx="90">
                  <c:v>68</c:v>
                </c:pt>
                <c:pt idx="91">
                  <c:v>68</c:v>
                </c:pt>
                <c:pt idx="92">
                  <c:v>68</c:v>
                </c:pt>
                <c:pt idx="93">
                  <c:v>68</c:v>
                </c:pt>
                <c:pt idx="94">
                  <c:v>68</c:v>
                </c:pt>
                <c:pt idx="95">
                  <c:v>68</c:v>
                </c:pt>
                <c:pt idx="96">
                  <c:v>68</c:v>
                </c:pt>
                <c:pt idx="97">
                  <c:v>68</c:v>
                </c:pt>
                <c:pt idx="98">
                  <c:v>68</c:v>
                </c:pt>
                <c:pt idx="99">
                  <c:v>68</c:v>
                </c:pt>
                <c:pt idx="100">
                  <c:v>68</c:v>
                </c:pt>
                <c:pt idx="101">
                  <c:v>68</c:v>
                </c:pt>
                <c:pt idx="102">
                  <c:v>68</c:v>
                </c:pt>
                <c:pt idx="103">
                  <c:v>68</c:v>
                </c:pt>
                <c:pt idx="104">
                  <c:v>68</c:v>
                </c:pt>
                <c:pt idx="105">
                  <c:v>68</c:v>
                </c:pt>
                <c:pt idx="106">
                  <c:v>68</c:v>
                </c:pt>
                <c:pt idx="107">
                  <c:v>68</c:v>
                </c:pt>
                <c:pt idx="108">
                  <c:v>68</c:v>
                </c:pt>
                <c:pt idx="109">
                  <c:v>68</c:v>
                </c:pt>
                <c:pt idx="110">
                  <c:v>68</c:v>
                </c:pt>
                <c:pt idx="111">
                  <c:v>68</c:v>
                </c:pt>
                <c:pt idx="112">
                  <c:v>68</c:v>
                </c:pt>
                <c:pt idx="113">
                  <c:v>68</c:v>
                </c:pt>
                <c:pt idx="114">
                  <c:v>68</c:v>
                </c:pt>
                <c:pt idx="115">
                  <c:v>68</c:v>
                </c:pt>
                <c:pt idx="116">
                  <c:v>68</c:v>
                </c:pt>
                <c:pt idx="117">
                  <c:v>68</c:v>
                </c:pt>
                <c:pt idx="118">
                  <c:v>68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68</c:v>
                </c:pt>
                <c:pt idx="123">
                  <c:v>68</c:v>
                </c:pt>
                <c:pt idx="124">
                  <c:v>68</c:v>
                </c:pt>
                <c:pt idx="125">
                  <c:v>68</c:v>
                </c:pt>
                <c:pt idx="126">
                  <c:v>68</c:v>
                </c:pt>
                <c:pt idx="127">
                  <c:v>68</c:v>
                </c:pt>
                <c:pt idx="128">
                  <c:v>68</c:v>
                </c:pt>
                <c:pt idx="129">
                  <c:v>68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68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68</c:v>
                </c:pt>
                <c:pt idx="150">
                  <c:v>68</c:v>
                </c:pt>
                <c:pt idx="151">
                  <c:v>68</c:v>
                </c:pt>
                <c:pt idx="152">
                  <c:v>68</c:v>
                </c:pt>
                <c:pt idx="153">
                  <c:v>68</c:v>
                </c:pt>
                <c:pt idx="154">
                  <c:v>68</c:v>
                </c:pt>
                <c:pt idx="155">
                  <c:v>68</c:v>
                </c:pt>
                <c:pt idx="156">
                  <c:v>68</c:v>
                </c:pt>
                <c:pt idx="157">
                  <c:v>68</c:v>
                </c:pt>
                <c:pt idx="158">
                  <c:v>68</c:v>
                </c:pt>
                <c:pt idx="159">
                  <c:v>68</c:v>
                </c:pt>
                <c:pt idx="160">
                  <c:v>68</c:v>
                </c:pt>
                <c:pt idx="161">
                  <c:v>68</c:v>
                </c:pt>
                <c:pt idx="162">
                  <c:v>68</c:v>
                </c:pt>
                <c:pt idx="163">
                  <c:v>68</c:v>
                </c:pt>
                <c:pt idx="164">
                  <c:v>68</c:v>
                </c:pt>
                <c:pt idx="165">
                  <c:v>68</c:v>
                </c:pt>
                <c:pt idx="166">
                  <c:v>68</c:v>
                </c:pt>
                <c:pt idx="167">
                  <c:v>68</c:v>
                </c:pt>
                <c:pt idx="168">
                  <c:v>68</c:v>
                </c:pt>
                <c:pt idx="169">
                  <c:v>68</c:v>
                </c:pt>
                <c:pt idx="170">
                  <c:v>68</c:v>
                </c:pt>
                <c:pt idx="171">
                  <c:v>68</c:v>
                </c:pt>
                <c:pt idx="172">
                  <c:v>68</c:v>
                </c:pt>
                <c:pt idx="173">
                  <c:v>68</c:v>
                </c:pt>
                <c:pt idx="174">
                  <c:v>68</c:v>
                </c:pt>
                <c:pt idx="175">
                  <c:v>68</c:v>
                </c:pt>
                <c:pt idx="176">
                  <c:v>68</c:v>
                </c:pt>
                <c:pt idx="177">
                  <c:v>68</c:v>
                </c:pt>
                <c:pt idx="178">
                  <c:v>68</c:v>
                </c:pt>
                <c:pt idx="179">
                  <c:v>68</c:v>
                </c:pt>
                <c:pt idx="180">
                  <c:v>68</c:v>
                </c:pt>
                <c:pt idx="181">
                  <c:v>68</c:v>
                </c:pt>
                <c:pt idx="182">
                  <c:v>68</c:v>
                </c:pt>
                <c:pt idx="183">
                  <c:v>68</c:v>
                </c:pt>
                <c:pt idx="184">
                  <c:v>68</c:v>
                </c:pt>
                <c:pt idx="185">
                  <c:v>68</c:v>
                </c:pt>
                <c:pt idx="186">
                  <c:v>68</c:v>
                </c:pt>
                <c:pt idx="187">
                  <c:v>68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68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68</c:v>
                </c:pt>
                <c:pt idx="217">
                  <c:v>68</c:v>
                </c:pt>
                <c:pt idx="218">
                  <c:v>68</c:v>
                </c:pt>
                <c:pt idx="219">
                  <c:v>68</c:v>
                </c:pt>
                <c:pt idx="220">
                  <c:v>68</c:v>
                </c:pt>
                <c:pt idx="221">
                  <c:v>68</c:v>
                </c:pt>
                <c:pt idx="222">
                  <c:v>68</c:v>
                </c:pt>
                <c:pt idx="223">
                  <c:v>68</c:v>
                </c:pt>
                <c:pt idx="224">
                  <c:v>68</c:v>
                </c:pt>
                <c:pt idx="225">
                  <c:v>68</c:v>
                </c:pt>
                <c:pt idx="226">
                  <c:v>68</c:v>
                </c:pt>
                <c:pt idx="227">
                  <c:v>68</c:v>
                </c:pt>
                <c:pt idx="228">
                  <c:v>68</c:v>
                </c:pt>
                <c:pt idx="229">
                  <c:v>68</c:v>
                </c:pt>
                <c:pt idx="230">
                  <c:v>68</c:v>
                </c:pt>
                <c:pt idx="231">
                  <c:v>68</c:v>
                </c:pt>
                <c:pt idx="232">
                  <c:v>68</c:v>
                </c:pt>
                <c:pt idx="233">
                  <c:v>68</c:v>
                </c:pt>
                <c:pt idx="234">
                  <c:v>68</c:v>
                </c:pt>
                <c:pt idx="235">
                  <c:v>68</c:v>
                </c:pt>
                <c:pt idx="236">
                  <c:v>68</c:v>
                </c:pt>
                <c:pt idx="237">
                  <c:v>68</c:v>
                </c:pt>
                <c:pt idx="238">
                  <c:v>68</c:v>
                </c:pt>
                <c:pt idx="239">
                  <c:v>68</c:v>
                </c:pt>
                <c:pt idx="240">
                  <c:v>68</c:v>
                </c:pt>
                <c:pt idx="241">
                  <c:v>68</c:v>
                </c:pt>
                <c:pt idx="242">
                  <c:v>68</c:v>
                </c:pt>
                <c:pt idx="243">
                  <c:v>68</c:v>
                </c:pt>
                <c:pt idx="244">
                  <c:v>68</c:v>
                </c:pt>
                <c:pt idx="245">
                  <c:v>68</c:v>
                </c:pt>
                <c:pt idx="246">
                  <c:v>68</c:v>
                </c:pt>
                <c:pt idx="247">
                  <c:v>68</c:v>
                </c:pt>
                <c:pt idx="248">
                  <c:v>68</c:v>
                </c:pt>
                <c:pt idx="249">
                  <c:v>68</c:v>
                </c:pt>
                <c:pt idx="250">
                  <c:v>68</c:v>
                </c:pt>
                <c:pt idx="251">
                  <c:v>68</c:v>
                </c:pt>
                <c:pt idx="252">
                  <c:v>68</c:v>
                </c:pt>
                <c:pt idx="253">
                  <c:v>68</c:v>
                </c:pt>
                <c:pt idx="254">
                  <c:v>68</c:v>
                </c:pt>
                <c:pt idx="255">
                  <c:v>68</c:v>
                </c:pt>
                <c:pt idx="256">
                  <c:v>68</c:v>
                </c:pt>
                <c:pt idx="257">
                  <c:v>68</c:v>
                </c:pt>
                <c:pt idx="258">
                  <c:v>68</c:v>
                </c:pt>
                <c:pt idx="259">
                  <c:v>68</c:v>
                </c:pt>
                <c:pt idx="260">
                  <c:v>68</c:v>
                </c:pt>
                <c:pt idx="261">
                  <c:v>68</c:v>
                </c:pt>
                <c:pt idx="262">
                  <c:v>68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68</c:v>
                </c:pt>
                <c:pt idx="269">
                  <c:v>68</c:v>
                </c:pt>
                <c:pt idx="270">
                  <c:v>68</c:v>
                </c:pt>
                <c:pt idx="271">
                  <c:v>68</c:v>
                </c:pt>
                <c:pt idx="272">
                  <c:v>68</c:v>
                </c:pt>
                <c:pt idx="273">
                  <c:v>68</c:v>
                </c:pt>
                <c:pt idx="274">
                  <c:v>68</c:v>
                </c:pt>
                <c:pt idx="275">
                  <c:v>68</c:v>
                </c:pt>
                <c:pt idx="276">
                  <c:v>68</c:v>
                </c:pt>
                <c:pt idx="277">
                  <c:v>68</c:v>
                </c:pt>
                <c:pt idx="278">
                  <c:v>68</c:v>
                </c:pt>
                <c:pt idx="279">
                  <c:v>68</c:v>
                </c:pt>
                <c:pt idx="280">
                  <c:v>68</c:v>
                </c:pt>
                <c:pt idx="281">
                  <c:v>68</c:v>
                </c:pt>
                <c:pt idx="282">
                  <c:v>68</c:v>
                </c:pt>
                <c:pt idx="283">
                  <c:v>68</c:v>
                </c:pt>
                <c:pt idx="284">
                  <c:v>68</c:v>
                </c:pt>
                <c:pt idx="285">
                  <c:v>68</c:v>
                </c:pt>
                <c:pt idx="286">
                  <c:v>68</c:v>
                </c:pt>
                <c:pt idx="287">
                  <c:v>68</c:v>
                </c:pt>
                <c:pt idx="288">
                  <c:v>68</c:v>
                </c:pt>
                <c:pt idx="289">
                  <c:v>68</c:v>
                </c:pt>
                <c:pt idx="290">
                  <c:v>68</c:v>
                </c:pt>
                <c:pt idx="291">
                  <c:v>68</c:v>
                </c:pt>
                <c:pt idx="292">
                  <c:v>68</c:v>
                </c:pt>
                <c:pt idx="293">
                  <c:v>68</c:v>
                </c:pt>
                <c:pt idx="294">
                  <c:v>68</c:v>
                </c:pt>
                <c:pt idx="295">
                  <c:v>68</c:v>
                </c:pt>
                <c:pt idx="296">
                  <c:v>68</c:v>
                </c:pt>
                <c:pt idx="297">
                  <c:v>68</c:v>
                </c:pt>
                <c:pt idx="298">
                  <c:v>68</c:v>
                </c:pt>
                <c:pt idx="299">
                  <c:v>68</c:v>
                </c:pt>
                <c:pt idx="300">
                  <c:v>68</c:v>
                </c:pt>
                <c:pt idx="301">
                  <c:v>68</c:v>
                </c:pt>
                <c:pt idx="302">
                  <c:v>68</c:v>
                </c:pt>
                <c:pt idx="303">
                  <c:v>68</c:v>
                </c:pt>
                <c:pt idx="304">
                  <c:v>68</c:v>
                </c:pt>
                <c:pt idx="305">
                  <c:v>68</c:v>
                </c:pt>
                <c:pt idx="306">
                  <c:v>68</c:v>
                </c:pt>
                <c:pt idx="307">
                  <c:v>68</c:v>
                </c:pt>
                <c:pt idx="308">
                  <c:v>68</c:v>
                </c:pt>
                <c:pt idx="309">
                  <c:v>68</c:v>
                </c:pt>
                <c:pt idx="310">
                  <c:v>68</c:v>
                </c:pt>
                <c:pt idx="311">
                  <c:v>68</c:v>
                </c:pt>
                <c:pt idx="312">
                  <c:v>68</c:v>
                </c:pt>
                <c:pt idx="313">
                  <c:v>68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68</c:v>
                </c:pt>
                <c:pt idx="318">
                  <c:v>68</c:v>
                </c:pt>
                <c:pt idx="319">
                  <c:v>68</c:v>
                </c:pt>
                <c:pt idx="320">
                  <c:v>68</c:v>
                </c:pt>
                <c:pt idx="321">
                  <c:v>68</c:v>
                </c:pt>
                <c:pt idx="322">
                  <c:v>68</c:v>
                </c:pt>
                <c:pt idx="323">
                  <c:v>68</c:v>
                </c:pt>
                <c:pt idx="324">
                  <c:v>68</c:v>
                </c:pt>
                <c:pt idx="325">
                  <c:v>68</c:v>
                </c:pt>
                <c:pt idx="326">
                  <c:v>68</c:v>
                </c:pt>
                <c:pt idx="327">
                  <c:v>68</c:v>
                </c:pt>
                <c:pt idx="328">
                  <c:v>68</c:v>
                </c:pt>
                <c:pt idx="329">
                  <c:v>68</c:v>
                </c:pt>
                <c:pt idx="330">
                  <c:v>68</c:v>
                </c:pt>
                <c:pt idx="331">
                  <c:v>68</c:v>
                </c:pt>
                <c:pt idx="332">
                  <c:v>68</c:v>
                </c:pt>
                <c:pt idx="333">
                  <c:v>68</c:v>
                </c:pt>
                <c:pt idx="334">
                  <c:v>68</c:v>
                </c:pt>
                <c:pt idx="335">
                  <c:v>68</c:v>
                </c:pt>
                <c:pt idx="336">
                  <c:v>68</c:v>
                </c:pt>
                <c:pt idx="337">
                  <c:v>68</c:v>
                </c:pt>
                <c:pt idx="338">
                  <c:v>68</c:v>
                </c:pt>
                <c:pt idx="339">
                  <c:v>68</c:v>
                </c:pt>
                <c:pt idx="340">
                  <c:v>68</c:v>
                </c:pt>
                <c:pt idx="341">
                  <c:v>68</c:v>
                </c:pt>
                <c:pt idx="342">
                  <c:v>68</c:v>
                </c:pt>
                <c:pt idx="343">
                  <c:v>68</c:v>
                </c:pt>
                <c:pt idx="344">
                  <c:v>68</c:v>
                </c:pt>
                <c:pt idx="345">
                  <c:v>68</c:v>
                </c:pt>
                <c:pt idx="346">
                  <c:v>68</c:v>
                </c:pt>
                <c:pt idx="347">
                  <c:v>68</c:v>
                </c:pt>
                <c:pt idx="348">
                  <c:v>68</c:v>
                </c:pt>
                <c:pt idx="349">
                  <c:v>68</c:v>
                </c:pt>
                <c:pt idx="350">
                  <c:v>68</c:v>
                </c:pt>
                <c:pt idx="351">
                  <c:v>68</c:v>
                </c:pt>
                <c:pt idx="352">
                  <c:v>68</c:v>
                </c:pt>
                <c:pt idx="353">
                  <c:v>68</c:v>
                </c:pt>
                <c:pt idx="354">
                  <c:v>68</c:v>
                </c:pt>
                <c:pt idx="355">
                  <c:v>68</c:v>
                </c:pt>
                <c:pt idx="356">
                  <c:v>68</c:v>
                </c:pt>
                <c:pt idx="357">
                  <c:v>68</c:v>
                </c:pt>
                <c:pt idx="358">
                  <c:v>68</c:v>
                </c:pt>
                <c:pt idx="359">
                  <c:v>68</c:v>
                </c:pt>
              </c:numCache>
            </c:numRef>
          </c:yVal>
          <c:smooth val="1"/>
        </c:ser>
        <c:axId val="14452739"/>
        <c:axId val="12754292"/>
      </c:scatterChart>
      <c:valAx>
        <c:axId val="14452739"/>
        <c:scaling>
          <c:orientation val="minMax"/>
          <c:max val="36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ángulo del rayo [°] (horario en pantalla)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54292"/>
        <c:crosses val="autoZero"/>
        <c:crossBetween val="midCat"/>
      </c:valAx>
      <c:valAx>
        <c:axId val="12754292"/>
        <c:scaling>
          <c:orientation val="minMax"/>
          <c:max val="16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gris mínimo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5273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Perfil angular estandarizado (cuadro 6034)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Firma_6034!AO7</c:f>
              <c:strCache>
                <c:ptCount val="1"/>
                <c:pt idx="0">
                  <c:v>z b1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Firma_6034!$C$8:$C$135</c:f>
              <c:numCache>
                <c:formatCode>0.0</c:formatCode>
                <c:ptCount val="128"/>
                <c:pt idx="0">
                  <c:v>0</c:v>
                </c:pt>
                <c:pt idx="1">
                  <c:v>2.8125</c:v>
                </c:pt>
                <c:pt idx="2">
                  <c:v>5.625</c:v>
                </c:pt>
                <c:pt idx="3">
                  <c:v>8.4375</c:v>
                </c:pt>
                <c:pt idx="4">
                  <c:v>11.25</c:v>
                </c:pt>
                <c:pt idx="5">
                  <c:v>14.0625</c:v>
                </c:pt>
                <c:pt idx="6">
                  <c:v>16.875</c:v>
                </c:pt>
                <c:pt idx="7">
                  <c:v>19.6875</c:v>
                </c:pt>
                <c:pt idx="8">
                  <c:v>22.5</c:v>
                </c:pt>
                <c:pt idx="9">
                  <c:v>25.3125</c:v>
                </c:pt>
                <c:pt idx="10">
                  <c:v>28.125</c:v>
                </c:pt>
                <c:pt idx="11">
                  <c:v>30.9375</c:v>
                </c:pt>
                <c:pt idx="12">
                  <c:v>33.75</c:v>
                </c:pt>
                <c:pt idx="13">
                  <c:v>36.5625</c:v>
                </c:pt>
                <c:pt idx="14">
                  <c:v>39.375</c:v>
                </c:pt>
                <c:pt idx="15">
                  <c:v>42.1875</c:v>
                </c:pt>
                <c:pt idx="16">
                  <c:v>45</c:v>
                </c:pt>
                <c:pt idx="17">
                  <c:v>47.8125</c:v>
                </c:pt>
                <c:pt idx="18">
                  <c:v>50.625</c:v>
                </c:pt>
                <c:pt idx="19">
                  <c:v>53.4375</c:v>
                </c:pt>
                <c:pt idx="20">
                  <c:v>56.25</c:v>
                </c:pt>
                <c:pt idx="21">
                  <c:v>59.0625</c:v>
                </c:pt>
                <c:pt idx="22">
                  <c:v>61.875</c:v>
                </c:pt>
                <c:pt idx="23">
                  <c:v>64.6875</c:v>
                </c:pt>
                <c:pt idx="24">
                  <c:v>67.5</c:v>
                </c:pt>
                <c:pt idx="25">
                  <c:v>70.3125</c:v>
                </c:pt>
                <c:pt idx="26">
                  <c:v>73.125</c:v>
                </c:pt>
                <c:pt idx="27">
                  <c:v>75.9375</c:v>
                </c:pt>
                <c:pt idx="28">
                  <c:v>78.75</c:v>
                </c:pt>
                <c:pt idx="29">
                  <c:v>81.5625</c:v>
                </c:pt>
                <c:pt idx="30">
                  <c:v>84.375</c:v>
                </c:pt>
                <c:pt idx="31">
                  <c:v>87.1875</c:v>
                </c:pt>
                <c:pt idx="32">
                  <c:v>90</c:v>
                </c:pt>
                <c:pt idx="33">
                  <c:v>92.8125</c:v>
                </c:pt>
                <c:pt idx="34">
                  <c:v>95.625</c:v>
                </c:pt>
                <c:pt idx="35">
                  <c:v>98.4375</c:v>
                </c:pt>
                <c:pt idx="36">
                  <c:v>101.25</c:v>
                </c:pt>
                <c:pt idx="37">
                  <c:v>104.0625</c:v>
                </c:pt>
                <c:pt idx="38">
                  <c:v>106.875</c:v>
                </c:pt>
                <c:pt idx="39">
                  <c:v>109.6875</c:v>
                </c:pt>
                <c:pt idx="40">
                  <c:v>112.5</c:v>
                </c:pt>
                <c:pt idx="41">
                  <c:v>115.3125</c:v>
                </c:pt>
                <c:pt idx="42">
                  <c:v>118.125</c:v>
                </c:pt>
                <c:pt idx="43">
                  <c:v>120.9375</c:v>
                </c:pt>
                <c:pt idx="44">
                  <c:v>123.75</c:v>
                </c:pt>
                <c:pt idx="45">
                  <c:v>126.5625</c:v>
                </c:pt>
                <c:pt idx="46">
                  <c:v>129.375</c:v>
                </c:pt>
                <c:pt idx="47">
                  <c:v>132.1875</c:v>
                </c:pt>
                <c:pt idx="48">
                  <c:v>135</c:v>
                </c:pt>
                <c:pt idx="49">
                  <c:v>137.8125</c:v>
                </c:pt>
                <c:pt idx="50">
                  <c:v>140.625</c:v>
                </c:pt>
                <c:pt idx="51">
                  <c:v>143.4375</c:v>
                </c:pt>
                <c:pt idx="52">
                  <c:v>146.25</c:v>
                </c:pt>
                <c:pt idx="53">
                  <c:v>149.0625</c:v>
                </c:pt>
                <c:pt idx="54">
                  <c:v>151.875</c:v>
                </c:pt>
                <c:pt idx="55">
                  <c:v>154.6875</c:v>
                </c:pt>
                <c:pt idx="56">
                  <c:v>157.5</c:v>
                </c:pt>
                <c:pt idx="57">
                  <c:v>160.3125</c:v>
                </c:pt>
                <c:pt idx="58">
                  <c:v>163.125</c:v>
                </c:pt>
                <c:pt idx="59">
                  <c:v>165.9375</c:v>
                </c:pt>
                <c:pt idx="60">
                  <c:v>168.75</c:v>
                </c:pt>
                <c:pt idx="61">
                  <c:v>171.5625</c:v>
                </c:pt>
                <c:pt idx="62">
                  <c:v>174.375</c:v>
                </c:pt>
                <c:pt idx="63">
                  <c:v>177.1875</c:v>
                </c:pt>
                <c:pt idx="64">
                  <c:v>180</c:v>
                </c:pt>
                <c:pt idx="65">
                  <c:v>182.8125</c:v>
                </c:pt>
                <c:pt idx="66">
                  <c:v>185.625</c:v>
                </c:pt>
                <c:pt idx="67">
                  <c:v>188.4375</c:v>
                </c:pt>
                <c:pt idx="68">
                  <c:v>191.25</c:v>
                </c:pt>
                <c:pt idx="69">
                  <c:v>194.0625</c:v>
                </c:pt>
                <c:pt idx="70">
                  <c:v>196.875</c:v>
                </c:pt>
                <c:pt idx="71">
                  <c:v>199.6875</c:v>
                </c:pt>
                <c:pt idx="72">
                  <c:v>202.5</c:v>
                </c:pt>
                <c:pt idx="73">
                  <c:v>205.3125</c:v>
                </c:pt>
                <c:pt idx="74">
                  <c:v>208.125</c:v>
                </c:pt>
                <c:pt idx="75">
                  <c:v>210.9375</c:v>
                </c:pt>
                <c:pt idx="76">
                  <c:v>213.75</c:v>
                </c:pt>
                <c:pt idx="77">
                  <c:v>216.5625</c:v>
                </c:pt>
                <c:pt idx="78">
                  <c:v>219.375</c:v>
                </c:pt>
                <c:pt idx="79">
                  <c:v>222.1875</c:v>
                </c:pt>
                <c:pt idx="80">
                  <c:v>225</c:v>
                </c:pt>
                <c:pt idx="81">
                  <c:v>227.8125</c:v>
                </c:pt>
                <c:pt idx="82">
                  <c:v>230.625</c:v>
                </c:pt>
                <c:pt idx="83">
                  <c:v>233.4375</c:v>
                </c:pt>
                <c:pt idx="84">
                  <c:v>236.25</c:v>
                </c:pt>
                <c:pt idx="85">
                  <c:v>239.0625</c:v>
                </c:pt>
                <c:pt idx="86">
                  <c:v>241.875</c:v>
                </c:pt>
                <c:pt idx="87">
                  <c:v>244.6875</c:v>
                </c:pt>
                <c:pt idx="88">
                  <c:v>247.5</c:v>
                </c:pt>
                <c:pt idx="89">
                  <c:v>250.3125</c:v>
                </c:pt>
                <c:pt idx="90">
                  <c:v>253.125</c:v>
                </c:pt>
                <c:pt idx="91">
                  <c:v>255.9375</c:v>
                </c:pt>
                <c:pt idx="92">
                  <c:v>258.75</c:v>
                </c:pt>
                <c:pt idx="93">
                  <c:v>261.5625</c:v>
                </c:pt>
                <c:pt idx="94">
                  <c:v>264.375</c:v>
                </c:pt>
                <c:pt idx="95">
                  <c:v>267.1875</c:v>
                </c:pt>
                <c:pt idx="96">
                  <c:v>270</c:v>
                </c:pt>
                <c:pt idx="97">
                  <c:v>272.8125</c:v>
                </c:pt>
                <c:pt idx="98">
                  <c:v>275.625</c:v>
                </c:pt>
                <c:pt idx="99">
                  <c:v>278.4375</c:v>
                </c:pt>
                <c:pt idx="100">
                  <c:v>281.25</c:v>
                </c:pt>
                <c:pt idx="101">
                  <c:v>284.0625</c:v>
                </c:pt>
                <c:pt idx="102">
                  <c:v>286.875</c:v>
                </c:pt>
                <c:pt idx="103">
                  <c:v>289.6875</c:v>
                </c:pt>
                <c:pt idx="104">
                  <c:v>292.5</c:v>
                </c:pt>
                <c:pt idx="105">
                  <c:v>295.3125</c:v>
                </c:pt>
                <c:pt idx="106">
                  <c:v>298.125</c:v>
                </c:pt>
                <c:pt idx="107">
                  <c:v>300.9375</c:v>
                </c:pt>
                <c:pt idx="108">
                  <c:v>303.75</c:v>
                </c:pt>
                <c:pt idx="109">
                  <c:v>306.5625</c:v>
                </c:pt>
                <c:pt idx="110">
                  <c:v>309.375</c:v>
                </c:pt>
                <c:pt idx="111">
                  <c:v>312.1875</c:v>
                </c:pt>
                <c:pt idx="112">
                  <c:v>315</c:v>
                </c:pt>
                <c:pt idx="113">
                  <c:v>317.8125</c:v>
                </c:pt>
                <c:pt idx="114">
                  <c:v>320.625</c:v>
                </c:pt>
                <c:pt idx="115">
                  <c:v>323.4375</c:v>
                </c:pt>
                <c:pt idx="116">
                  <c:v>326.25</c:v>
                </c:pt>
                <c:pt idx="117">
                  <c:v>329.0625</c:v>
                </c:pt>
                <c:pt idx="118">
                  <c:v>331.875</c:v>
                </c:pt>
                <c:pt idx="119">
                  <c:v>334.6875</c:v>
                </c:pt>
                <c:pt idx="120">
                  <c:v>337.5</c:v>
                </c:pt>
                <c:pt idx="121">
                  <c:v>340.3125</c:v>
                </c:pt>
                <c:pt idx="122">
                  <c:v>343.125</c:v>
                </c:pt>
                <c:pt idx="123">
                  <c:v>345.9375</c:v>
                </c:pt>
                <c:pt idx="124">
                  <c:v>348.75</c:v>
                </c:pt>
                <c:pt idx="125">
                  <c:v>351.5625</c:v>
                </c:pt>
                <c:pt idx="126">
                  <c:v>354.375</c:v>
                </c:pt>
                <c:pt idx="127">
                  <c:v>357.1875</c:v>
                </c:pt>
              </c:numCache>
            </c:numRef>
          </c:xVal>
          <c:yVal>
            <c:numRef>
              <c:f>Firma_6034!$AO$8:$AO$135</c:f>
              <c:numCache>
                <c:formatCode>0.000</c:formatCode>
                <c:ptCount val="128"/>
                <c:pt idx="0">
                  <c:v>0.568815323947032</c:v>
                </c:pt>
                <c:pt idx="1">
                  <c:v>0.428518081716735</c:v>
                </c:pt>
                <c:pt idx="2">
                  <c:v>-0.181405718716034</c:v>
                </c:pt>
                <c:pt idx="3">
                  <c:v>-0.925719509074667</c:v>
                </c:pt>
                <c:pt idx="4">
                  <c:v>-0.887322369095848</c:v>
                </c:pt>
                <c:pt idx="5">
                  <c:v>-1.21517487199191</c:v>
                </c:pt>
                <c:pt idx="6">
                  <c:v>-0.267060877130321</c:v>
                </c:pt>
                <c:pt idx="7">
                  <c:v>0.357631054063531</c:v>
                </c:pt>
                <c:pt idx="8">
                  <c:v>1.06945495674778</c:v>
                </c:pt>
                <c:pt idx="9">
                  <c:v>1.28063922663128</c:v>
                </c:pt>
                <c:pt idx="10">
                  <c:v>-0.0617838595512536</c:v>
                </c:pt>
                <c:pt idx="11">
                  <c:v>-2.18987150222346</c:v>
                </c:pt>
                <c:pt idx="12">
                  <c:v>-2.42468478132469</c:v>
                </c:pt>
                <c:pt idx="13">
                  <c:v>-2.36561225828036</c:v>
                </c:pt>
                <c:pt idx="14">
                  <c:v>-1.92699877467616</c:v>
                </c:pt>
                <c:pt idx="15">
                  <c:v>-1.92109152237173</c:v>
                </c:pt>
                <c:pt idx="16">
                  <c:v>-1.70695362633601</c:v>
                </c:pt>
                <c:pt idx="17">
                  <c:v>-1.58880858024734</c:v>
                </c:pt>
                <c:pt idx="18">
                  <c:v>-1.09112257359881</c:v>
                </c:pt>
                <c:pt idx="19">
                  <c:v>-1.09850663897935</c:v>
                </c:pt>
                <c:pt idx="20">
                  <c:v>-1.09998345205546</c:v>
                </c:pt>
                <c:pt idx="21">
                  <c:v>-0.894706434476391</c:v>
                </c:pt>
                <c:pt idx="22">
                  <c:v>-0.686475790745106</c:v>
                </c:pt>
                <c:pt idx="23">
                  <c:v>-0.612635136939686</c:v>
                </c:pt>
                <c:pt idx="24">
                  <c:v>-1.07340081668551</c:v>
                </c:pt>
                <c:pt idx="25">
                  <c:v>-1.06158631207664</c:v>
                </c:pt>
                <c:pt idx="26">
                  <c:v>-1.24471113351408</c:v>
                </c:pt>
                <c:pt idx="27">
                  <c:v>-1.18268498431753</c:v>
                </c:pt>
                <c:pt idx="28">
                  <c:v>-1.3894388149727</c:v>
                </c:pt>
                <c:pt idx="29">
                  <c:v>-1.56222594487739</c:v>
                </c:pt>
                <c:pt idx="30">
                  <c:v>-1.74535076631483</c:v>
                </c:pt>
                <c:pt idx="31">
                  <c:v>-1.50758386106138</c:v>
                </c:pt>
                <c:pt idx="32">
                  <c:v>-1.28163146041679</c:v>
                </c:pt>
                <c:pt idx="33">
                  <c:v>-1.21812849814413</c:v>
                </c:pt>
                <c:pt idx="34">
                  <c:v>-0.866646986030331</c:v>
                </c:pt>
                <c:pt idx="35">
                  <c:v>-0.648078650766288</c:v>
                </c:pt>
                <c:pt idx="36">
                  <c:v>-0.253769559445345</c:v>
                </c:pt>
                <c:pt idx="37">
                  <c:v>-0.305458017109139</c:v>
                </c:pt>
                <c:pt idx="38">
                  <c:v>-0.438371193958895</c:v>
                </c:pt>
                <c:pt idx="39">
                  <c:v>-0.116425943367264</c:v>
                </c:pt>
                <c:pt idx="40">
                  <c:v>0.0475003080807682</c:v>
                </c:pt>
                <c:pt idx="41">
                  <c:v>0.0297785511674667</c:v>
                </c:pt>
                <c:pt idx="42">
                  <c:v>0.0844206349834781</c:v>
                </c:pt>
                <c:pt idx="43">
                  <c:v>0.348770175606881</c:v>
                </c:pt>
                <c:pt idx="44">
                  <c:v>0.266068643344811</c:v>
                </c:pt>
                <c:pt idx="45">
                  <c:v>0.325141166389146</c:v>
                </c:pt>
                <c:pt idx="46">
                  <c:v>0.793290911515509</c:v>
                </c:pt>
                <c:pt idx="47">
                  <c:v>1.11375934903103</c:v>
                </c:pt>
                <c:pt idx="48">
                  <c:v>1.54646558033079</c:v>
                </c:pt>
                <c:pt idx="49">
                  <c:v>1.32051317968621</c:v>
                </c:pt>
                <c:pt idx="50">
                  <c:v>1.08422308750886</c:v>
                </c:pt>
                <c:pt idx="51">
                  <c:v>0.923250462213048</c:v>
                </c:pt>
                <c:pt idx="52">
                  <c:v>0.481683352456637</c:v>
                </c:pt>
                <c:pt idx="53">
                  <c:v>0.354677427911315</c:v>
                </c:pt>
                <c:pt idx="54">
                  <c:v>0.489067417837179</c:v>
                </c:pt>
                <c:pt idx="55">
                  <c:v>0.601305211621418</c:v>
                </c:pt>
                <c:pt idx="56">
                  <c:v>0.0519307473090925</c:v>
                </c:pt>
                <c:pt idx="57">
                  <c:v>-0.209465167162093</c:v>
                </c:pt>
                <c:pt idx="58">
                  <c:v>-0.306934830185248</c:v>
                </c:pt>
                <c:pt idx="59">
                  <c:v>-0.261153624825888</c:v>
                </c:pt>
                <c:pt idx="60">
                  <c:v>-0.680568538440673</c:v>
                </c:pt>
                <c:pt idx="61">
                  <c:v>-0.628880080776879</c:v>
                </c:pt>
                <c:pt idx="62">
                  <c:v>-0.999560162880087</c:v>
                </c:pt>
                <c:pt idx="63">
                  <c:v>-0.907997752161366</c:v>
                </c:pt>
                <c:pt idx="64">
                  <c:v>-1.12361246127319</c:v>
                </c:pt>
                <c:pt idx="65">
                  <c:v>-0.950825331368509</c:v>
                </c:pt>
                <c:pt idx="66">
                  <c:v>-0.594913380026385</c:v>
                </c:pt>
                <c:pt idx="67">
                  <c:v>0.0991887657445613</c:v>
                </c:pt>
                <c:pt idx="68">
                  <c:v>0.511219613978805</c:v>
                </c:pt>
                <c:pt idx="69">
                  <c:v>0.821350359961568</c:v>
                </c:pt>
                <c:pt idx="70">
                  <c:v>1.34857262813227</c:v>
                </c:pt>
                <c:pt idx="71">
                  <c:v>1.794570177117</c:v>
                </c:pt>
                <c:pt idx="72">
                  <c:v>1.4238900950138</c:v>
                </c:pt>
                <c:pt idx="73">
                  <c:v>1.54646558033079</c:v>
                </c:pt>
                <c:pt idx="74">
                  <c:v>1.5124988795803</c:v>
                </c:pt>
                <c:pt idx="75">
                  <c:v>1.54941920648301</c:v>
                </c:pt>
                <c:pt idx="76">
                  <c:v>1.73549765407267</c:v>
                </c:pt>
                <c:pt idx="77">
                  <c:v>1.59076997261404</c:v>
                </c:pt>
                <c:pt idx="78">
                  <c:v>0.669238613122404</c:v>
                </c:pt>
                <c:pt idx="79">
                  <c:v>0.0150104204063825</c:v>
                </c:pt>
                <c:pt idx="80">
                  <c:v>0.341386110226339</c:v>
                </c:pt>
                <c:pt idx="81">
                  <c:v>-0.079505616464554</c:v>
                </c:pt>
                <c:pt idx="82">
                  <c:v>-0.990699284423436</c:v>
                </c:pt>
                <c:pt idx="83">
                  <c:v>-0.993652910575653</c:v>
                </c:pt>
                <c:pt idx="84">
                  <c:v>-0.61854238924412</c:v>
                </c:pt>
                <c:pt idx="85">
                  <c:v>-0.754409192246093</c:v>
                </c:pt>
                <c:pt idx="86">
                  <c:v>-0.782468640692152</c:v>
                </c:pt>
                <c:pt idx="87">
                  <c:v>-0.491536464698798</c:v>
                </c:pt>
                <c:pt idx="88">
                  <c:v>-0.497443717003232</c:v>
                </c:pt>
                <c:pt idx="89">
                  <c:v>-0.272968129434755</c:v>
                </c:pt>
                <c:pt idx="90">
                  <c:v>-0.20355791485766</c:v>
                </c:pt>
                <c:pt idx="91">
                  <c:v>-0.402927680132294</c:v>
                </c:pt>
                <c:pt idx="92">
                  <c:v>-0.29512032557638</c:v>
                </c:pt>
                <c:pt idx="93">
                  <c:v>-0.29512032557638</c:v>
                </c:pt>
                <c:pt idx="94">
                  <c:v>-0.137101326432782</c:v>
                </c:pt>
                <c:pt idx="95">
                  <c:v>-0.140054952584999</c:v>
                </c:pt>
                <c:pt idx="96">
                  <c:v>-0.0972273733778555</c:v>
                </c:pt>
                <c:pt idx="97">
                  <c:v>-0.175498466411601</c:v>
                </c:pt>
                <c:pt idx="98">
                  <c:v>-0.159253522574408</c:v>
                </c:pt>
                <c:pt idx="99">
                  <c:v>-0.0440621026379532</c:v>
                </c:pt>
                <c:pt idx="100">
                  <c:v>-0.00714177573524324</c:v>
                </c:pt>
                <c:pt idx="101">
                  <c:v>-0.0189562803441102</c:v>
                </c:pt>
                <c:pt idx="102">
                  <c:v>0.180413484930524</c:v>
                </c:pt>
                <c:pt idx="103">
                  <c:v>0.190751176463283</c:v>
                </c:pt>
                <c:pt idx="104">
                  <c:v>0.435902147097276</c:v>
                </c:pt>
                <c:pt idx="105">
                  <c:v>0.452147090934469</c:v>
                </c:pt>
                <c:pt idx="106">
                  <c:v>0.757847397688907</c:v>
                </c:pt>
                <c:pt idx="107">
                  <c:v>0.540755875500973</c:v>
                </c:pt>
                <c:pt idx="108">
                  <c:v>0.652993669285211</c:v>
                </c:pt>
                <c:pt idx="109">
                  <c:v>0.805105416124376</c:v>
                </c:pt>
                <c:pt idx="110">
                  <c:v>0.870085191473146</c:v>
                </c:pt>
                <c:pt idx="111">
                  <c:v>0.834641677646544</c:v>
                </c:pt>
                <c:pt idx="112">
                  <c:v>0.966078041420192</c:v>
                </c:pt>
                <c:pt idx="113">
                  <c:v>1.33971174967562</c:v>
                </c:pt>
                <c:pt idx="114">
                  <c:v>1.39730745964384</c:v>
                </c:pt>
                <c:pt idx="115">
                  <c:v>1.37810888965444</c:v>
                </c:pt>
                <c:pt idx="116">
                  <c:v>1.14772604978152</c:v>
                </c:pt>
                <c:pt idx="117">
                  <c:v>1.42832053424212</c:v>
                </c:pt>
                <c:pt idx="118">
                  <c:v>1.36629438504557</c:v>
                </c:pt>
                <c:pt idx="119">
                  <c:v>1.4253669080899</c:v>
                </c:pt>
                <c:pt idx="120">
                  <c:v>1.17726231130369</c:v>
                </c:pt>
                <c:pt idx="121">
                  <c:v>1.14772604978152</c:v>
                </c:pt>
                <c:pt idx="122">
                  <c:v>1.10194484442216</c:v>
                </c:pt>
                <c:pt idx="123">
                  <c:v>1.11375934903103</c:v>
                </c:pt>
                <c:pt idx="124">
                  <c:v>1.01185924677955</c:v>
                </c:pt>
                <c:pt idx="125">
                  <c:v>1.32642043199064</c:v>
                </c:pt>
                <c:pt idx="126">
                  <c:v>0.715019818481764</c:v>
                </c:pt>
                <c:pt idx="127">
                  <c:v>0.873038817625362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Firma_6034!AQ7</c:f>
              <c:strCache>
                <c:ptCount val="1"/>
                <c:pt idx="0">
                  <c:v>z b2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Firma_6034!$C$8:$C$135</c:f>
              <c:numCache>
                <c:formatCode>0.0</c:formatCode>
                <c:ptCount val="128"/>
                <c:pt idx="0">
                  <c:v>0</c:v>
                </c:pt>
                <c:pt idx="1">
                  <c:v>2.8125</c:v>
                </c:pt>
                <c:pt idx="2">
                  <c:v>5.625</c:v>
                </c:pt>
                <c:pt idx="3">
                  <c:v>8.4375</c:v>
                </c:pt>
                <c:pt idx="4">
                  <c:v>11.25</c:v>
                </c:pt>
                <c:pt idx="5">
                  <c:v>14.0625</c:v>
                </c:pt>
                <c:pt idx="6">
                  <c:v>16.875</c:v>
                </c:pt>
                <c:pt idx="7">
                  <c:v>19.6875</c:v>
                </c:pt>
                <c:pt idx="8">
                  <c:v>22.5</c:v>
                </c:pt>
                <c:pt idx="9">
                  <c:v>25.3125</c:v>
                </c:pt>
                <c:pt idx="10">
                  <c:v>28.125</c:v>
                </c:pt>
                <c:pt idx="11">
                  <c:v>30.9375</c:v>
                </c:pt>
                <c:pt idx="12">
                  <c:v>33.75</c:v>
                </c:pt>
                <c:pt idx="13">
                  <c:v>36.5625</c:v>
                </c:pt>
                <c:pt idx="14">
                  <c:v>39.375</c:v>
                </c:pt>
                <c:pt idx="15">
                  <c:v>42.1875</c:v>
                </c:pt>
                <c:pt idx="16">
                  <c:v>45</c:v>
                </c:pt>
                <c:pt idx="17">
                  <c:v>47.8125</c:v>
                </c:pt>
                <c:pt idx="18">
                  <c:v>50.625</c:v>
                </c:pt>
                <c:pt idx="19">
                  <c:v>53.4375</c:v>
                </c:pt>
                <c:pt idx="20">
                  <c:v>56.25</c:v>
                </c:pt>
                <c:pt idx="21">
                  <c:v>59.0625</c:v>
                </c:pt>
                <c:pt idx="22">
                  <c:v>61.875</c:v>
                </c:pt>
                <c:pt idx="23">
                  <c:v>64.6875</c:v>
                </c:pt>
                <c:pt idx="24">
                  <c:v>67.5</c:v>
                </c:pt>
                <c:pt idx="25">
                  <c:v>70.3125</c:v>
                </c:pt>
                <c:pt idx="26">
                  <c:v>73.125</c:v>
                </c:pt>
                <c:pt idx="27">
                  <c:v>75.9375</c:v>
                </c:pt>
                <c:pt idx="28">
                  <c:v>78.75</c:v>
                </c:pt>
                <c:pt idx="29">
                  <c:v>81.5625</c:v>
                </c:pt>
                <c:pt idx="30">
                  <c:v>84.375</c:v>
                </c:pt>
                <c:pt idx="31">
                  <c:v>87.1875</c:v>
                </c:pt>
                <c:pt idx="32">
                  <c:v>90</c:v>
                </c:pt>
                <c:pt idx="33">
                  <c:v>92.8125</c:v>
                </c:pt>
                <c:pt idx="34">
                  <c:v>95.625</c:v>
                </c:pt>
                <c:pt idx="35">
                  <c:v>98.4375</c:v>
                </c:pt>
                <c:pt idx="36">
                  <c:v>101.25</c:v>
                </c:pt>
                <c:pt idx="37">
                  <c:v>104.0625</c:v>
                </c:pt>
                <c:pt idx="38">
                  <c:v>106.875</c:v>
                </c:pt>
                <c:pt idx="39">
                  <c:v>109.6875</c:v>
                </c:pt>
                <c:pt idx="40">
                  <c:v>112.5</c:v>
                </c:pt>
                <c:pt idx="41">
                  <c:v>115.3125</c:v>
                </c:pt>
                <c:pt idx="42">
                  <c:v>118.125</c:v>
                </c:pt>
                <c:pt idx="43">
                  <c:v>120.9375</c:v>
                </c:pt>
                <c:pt idx="44">
                  <c:v>123.75</c:v>
                </c:pt>
                <c:pt idx="45">
                  <c:v>126.5625</c:v>
                </c:pt>
                <c:pt idx="46">
                  <c:v>129.375</c:v>
                </c:pt>
                <c:pt idx="47">
                  <c:v>132.1875</c:v>
                </c:pt>
                <c:pt idx="48">
                  <c:v>135</c:v>
                </c:pt>
                <c:pt idx="49">
                  <c:v>137.8125</c:v>
                </c:pt>
                <c:pt idx="50">
                  <c:v>140.625</c:v>
                </c:pt>
                <c:pt idx="51">
                  <c:v>143.4375</c:v>
                </c:pt>
                <c:pt idx="52">
                  <c:v>146.25</c:v>
                </c:pt>
                <c:pt idx="53">
                  <c:v>149.0625</c:v>
                </c:pt>
                <c:pt idx="54">
                  <c:v>151.875</c:v>
                </c:pt>
                <c:pt idx="55">
                  <c:v>154.6875</c:v>
                </c:pt>
                <c:pt idx="56">
                  <c:v>157.5</c:v>
                </c:pt>
                <c:pt idx="57">
                  <c:v>160.3125</c:v>
                </c:pt>
                <c:pt idx="58">
                  <c:v>163.125</c:v>
                </c:pt>
                <c:pt idx="59">
                  <c:v>165.9375</c:v>
                </c:pt>
                <c:pt idx="60">
                  <c:v>168.75</c:v>
                </c:pt>
                <c:pt idx="61">
                  <c:v>171.5625</c:v>
                </c:pt>
                <c:pt idx="62">
                  <c:v>174.375</c:v>
                </c:pt>
                <c:pt idx="63">
                  <c:v>177.1875</c:v>
                </c:pt>
                <c:pt idx="64">
                  <c:v>180</c:v>
                </c:pt>
                <c:pt idx="65">
                  <c:v>182.8125</c:v>
                </c:pt>
                <c:pt idx="66">
                  <c:v>185.625</c:v>
                </c:pt>
                <c:pt idx="67">
                  <c:v>188.4375</c:v>
                </c:pt>
                <c:pt idx="68">
                  <c:v>191.25</c:v>
                </c:pt>
                <c:pt idx="69">
                  <c:v>194.0625</c:v>
                </c:pt>
                <c:pt idx="70">
                  <c:v>196.875</c:v>
                </c:pt>
                <c:pt idx="71">
                  <c:v>199.6875</c:v>
                </c:pt>
                <c:pt idx="72">
                  <c:v>202.5</c:v>
                </c:pt>
                <c:pt idx="73">
                  <c:v>205.3125</c:v>
                </c:pt>
                <c:pt idx="74">
                  <c:v>208.125</c:v>
                </c:pt>
                <c:pt idx="75">
                  <c:v>210.9375</c:v>
                </c:pt>
                <c:pt idx="76">
                  <c:v>213.75</c:v>
                </c:pt>
                <c:pt idx="77">
                  <c:v>216.5625</c:v>
                </c:pt>
                <c:pt idx="78">
                  <c:v>219.375</c:v>
                </c:pt>
                <c:pt idx="79">
                  <c:v>222.1875</c:v>
                </c:pt>
                <c:pt idx="80">
                  <c:v>225</c:v>
                </c:pt>
                <c:pt idx="81">
                  <c:v>227.8125</c:v>
                </c:pt>
                <c:pt idx="82">
                  <c:v>230.625</c:v>
                </c:pt>
                <c:pt idx="83">
                  <c:v>233.4375</c:v>
                </c:pt>
                <c:pt idx="84">
                  <c:v>236.25</c:v>
                </c:pt>
                <c:pt idx="85">
                  <c:v>239.0625</c:v>
                </c:pt>
                <c:pt idx="86">
                  <c:v>241.875</c:v>
                </c:pt>
                <c:pt idx="87">
                  <c:v>244.6875</c:v>
                </c:pt>
                <c:pt idx="88">
                  <c:v>247.5</c:v>
                </c:pt>
                <c:pt idx="89">
                  <c:v>250.3125</c:v>
                </c:pt>
                <c:pt idx="90">
                  <c:v>253.125</c:v>
                </c:pt>
                <c:pt idx="91">
                  <c:v>255.9375</c:v>
                </c:pt>
                <c:pt idx="92">
                  <c:v>258.75</c:v>
                </c:pt>
                <c:pt idx="93">
                  <c:v>261.5625</c:v>
                </c:pt>
                <c:pt idx="94">
                  <c:v>264.375</c:v>
                </c:pt>
                <c:pt idx="95">
                  <c:v>267.1875</c:v>
                </c:pt>
                <c:pt idx="96">
                  <c:v>270</c:v>
                </c:pt>
                <c:pt idx="97">
                  <c:v>272.8125</c:v>
                </c:pt>
                <c:pt idx="98">
                  <c:v>275.625</c:v>
                </c:pt>
                <c:pt idx="99">
                  <c:v>278.4375</c:v>
                </c:pt>
                <c:pt idx="100">
                  <c:v>281.25</c:v>
                </c:pt>
                <c:pt idx="101">
                  <c:v>284.0625</c:v>
                </c:pt>
                <c:pt idx="102">
                  <c:v>286.875</c:v>
                </c:pt>
                <c:pt idx="103">
                  <c:v>289.6875</c:v>
                </c:pt>
                <c:pt idx="104">
                  <c:v>292.5</c:v>
                </c:pt>
                <c:pt idx="105">
                  <c:v>295.3125</c:v>
                </c:pt>
                <c:pt idx="106">
                  <c:v>298.125</c:v>
                </c:pt>
                <c:pt idx="107">
                  <c:v>300.9375</c:v>
                </c:pt>
                <c:pt idx="108">
                  <c:v>303.75</c:v>
                </c:pt>
                <c:pt idx="109">
                  <c:v>306.5625</c:v>
                </c:pt>
                <c:pt idx="110">
                  <c:v>309.375</c:v>
                </c:pt>
                <c:pt idx="111">
                  <c:v>312.1875</c:v>
                </c:pt>
                <c:pt idx="112">
                  <c:v>315</c:v>
                </c:pt>
                <c:pt idx="113">
                  <c:v>317.8125</c:v>
                </c:pt>
                <c:pt idx="114">
                  <c:v>320.625</c:v>
                </c:pt>
                <c:pt idx="115">
                  <c:v>323.4375</c:v>
                </c:pt>
                <c:pt idx="116">
                  <c:v>326.25</c:v>
                </c:pt>
                <c:pt idx="117">
                  <c:v>329.0625</c:v>
                </c:pt>
                <c:pt idx="118">
                  <c:v>331.875</c:v>
                </c:pt>
                <c:pt idx="119">
                  <c:v>334.6875</c:v>
                </c:pt>
                <c:pt idx="120">
                  <c:v>337.5</c:v>
                </c:pt>
                <c:pt idx="121">
                  <c:v>340.3125</c:v>
                </c:pt>
                <c:pt idx="122">
                  <c:v>343.125</c:v>
                </c:pt>
                <c:pt idx="123">
                  <c:v>345.9375</c:v>
                </c:pt>
                <c:pt idx="124">
                  <c:v>348.75</c:v>
                </c:pt>
                <c:pt idx="125">
                  <c:v>351.5625</c:v>
                </c:pt>
                <c:pt idx="126">
                  <c:v>354.375</c:v>
                </c:pt>
                <c:pt idx="127">
                  <c:v>357.1875</c:v>
                </c:pt>
              </c:numCache>
            </c:numRef>
          </c:xVal>
          <c:yVal>
            <c:numRef>
              <c:f>Firma_6034!$AQ$8:$AQ$135</c:f>
              <c:numCache>
                <c:formatCode>0.000</c:formatCode>
                <c:ptCount val="128"/>
                <c:pt idx="0">
                  <c:v>-0.276263913422412</c:v>
                </c:pt>
                <c:pt idx="1">
                  <c:v>-0.525273514472599</c:v>
                </c:pt>
                <c:pt idx="2">
                  <c:v>-0.421318049956501</c:v>
                </c:pt>
                <c:pt idx="3">
                  <c:v>-0.256923361884534</c:v>
                </c:pt>
                <c:pt idx="4">
                  <c:v>-0.107034087465975</c:v>
                </c:pt>
                <c:pt idx="5">
                  <c:v>0.0573606006059933</c:v>
                </c:pt>
                <c:pt idx="6">
                  <c:v>-0.600218151681878</c:v>
                </c:pt>
                <c:pt idx="7">
                  <c:v>0.463512182901444</c:v>
                </c:pt>
                <c:pt idx="8">
                  <c:v>0.978454367597461</c:v>
                </c:pt>
                <c:pt idx="9">
                  <c:v>1.44988031133325</c:v>
                </c:pt>
                <c:pt idx="10">
                  <c:v>1.4740560007556</c:v>
                </c:pt>
                <c:pt idx="11">
                  <c:v>1.68196692978779</c:v>
                </c:pt>
                <c:pt idx="12">
                  <c:v>1.60943986152075</c:v>
                </c:pt>
                <c:pt idx="13">
                  <c:v>1.18153015874519</c:v>
                </c:pt>
                <c:pt idx="14">
                  <c:v>1.57075875844499</c:v>
                </c:pt>
                <c:pt idx="15">
                  <c:v>1.56592362056052</c:v>
                </c:pt>
                <c:pt idx="16">
                  <c:v>1.38218838095068</c:v>
                </c:pt>
                <c:pt idx="17">
                  <c:v>0.990542212308635</c:v>
                </c:pt>
                <c:pt idx="18">
                  <c:v>1.23229910653212</c:v>
                </c:pt>
                <c:pt idx="19">
                  <c:v>1.39185865671962</c:v>
                </c:pt>
                <c:pt idx="20">
                  <c:v>1.26130993383893</c:v>
                </c:pt>
                <c:pt idx="21">
                  <c:v>1.27339777855011</c:v>
                </c:pt>
                <c:pt idx="22">
                  <c:v>1.03405845326886</c:v>
                </c:pt>
                <c:pt idx="23">
                  <c:v>1.25163965807</c:v>
                </c:pt>
                <c:pt idx="24">
                  <c:v>1.38460594989291</c:v>
                </c:pt>
                <c:pt idx="25">
                  <c:v>1.44746274239102</c:v>
                </c:pt>
                <c:pt idx="26">
                  <c:v>1.43053975979537</c:v>
                </c:pt>
                <c:pt idx="27">
                  <c:v>1.67471422296109</c:v>
                </c:pt>
                <c:pt idx="28">
                  <c:v>1.28306805431905</c:v>
                </c:pt>
                <c:pt idx="29">
                  <c:v>0.156480927237621</c:v>
                </c:pt>
                <c:pt idx="30">
                  <c:v>0.178239047717734</c:v>
                </c:pt>
                <c:pt idx="31">
                  <c:v>0.132305237815273</c:v>
                </c:pt>
                <c:pt idx="32">
                  <c:v>-0.0828583980436264</c:v>
                </c:pt>
                <c:pt idx="33">
                  <c:v>-0.148132759483967</c:v>
                </c:pt>
                <c:pt idx="34">
                  <c:v>0.284612081176067</c:v>
                </c:pt>
                <c:pt idx="35">
                  <c:v>0.925267850868295</c:v>
                </c:pt>
                <c:pt idx="36">
                  <c:v>1.00021248807757</c:v>
                </c:pt>
                <c:pt idx="37">
                  <c:v>0.833400231063371</c:v>
                </c:pt>
                <c:pt idx="38">
                  <c:v>0.569885216359776</c:v>
                </c:pt>
                <c:pt idx="39">
                  <c:v>0.449006769248035</c:v>
                </c:pt>
                <c:pt idx="40">
                  <c:v>0.303952632713945</c:v>
                </c:pt>
                <c:pt idx="41">
                  <c:v>-0.387472084765214</c:v>
                </c:pt>
                <c:pt idx="42">
                  <c:v>-0.684833064660097</c:v>
                </c:pt>
                <c:pt idx="43">
                  <c:v>-0.774283115522786</c:v>
                </c:pt>
                <c:pt idx="44">
                  <c:v>-0.730766874562559</c:v>
                </c:pt>
                <c:pt idx="45">
                  <c:v>-0.696920909371271</c:v>
                </c:pt>
                <c:pt idx="46">
                  <c:v>-0.914502114172405</c:v>
                </c:pt>
                <c:pt idx="47">
                  <c:v>-0.713843891966915</c:v>
                </c:pt>
                <c:pt idx="48">
                  <c:v>-0.834722339078656</c:v>
                </c:pt>
                <c:pt idx="49">
                  <c:v>-0.767030408696081</c:v>
                </c:pt>
                <c:pt idx="50">
                  <c:v>-0.885491286865587</c:v>
                </c:pt>
                <c:pt idx="51">
                  <c:v>-0.769447977638316</c:v>
                </c:pt>
                <c:pt idx="52">
                  <c:v>-0.858898028501004</c:v>
                </c:pt>
                <c:pt idx="53">
                  <c:v>-0.950765648305928</c:v>
                </c:pt>
                <c:pt idx="54">
                  <c:v>-0.873403442154413</c:v>
                </c:pt>
                <c:pt idx="55">
                  <c:v>-0.999117027150624</c:v>
                </c:pt>
                <c:pt idx="56">
                  <c:v>-1.16109414628036</c:v>
                </c:pt>
                <c:pt idx="57">
                  <c:v>-1.14900630156918</c:v>
                </c:pt>
                <c:pt idx="58">
                  <c:v>-1.0668089575332</c:v>
                </c:pt>
                <c:pt idx="59">
                  <c:v>-1.13691845685801</c:v>
                </c:pt>
                <c:pt idx="60">
                  <c:v>-1.06922652647543</c:v>
                </c:pt>
                <c:pt idx="61">
                  <c:v>-1.11757790532013</c:v>
                </c:pt>
                <c:pt idx="62">
                  <c:v>-0.805711511771838</c:v>
                </c:pt>
                <c:pt idx="63">
                  <c:v>-0.677580357833393</c:v>
                </c:pt>
                <c:pt idx="64">
                  <c:v>-0.873403442154413</c:v>
                </c:pt>
                <c:pt idx="65">
                  <c:v>-0.793623667060664</c:v>
                </c:pt>
                <c:pt idx="66">
                  <c:v>-0.783953391291725</c:v>
                </c:pt>
                <c:pt idx="67">
                  <c:v>-0.844392614847596</c:v>
                </c:pt>
                <c:pt idx="68">
                  <c:v>-0.687250633602332</c:v>
                </c:pt>
                <c:pt idx="69">
                  <c:v>-0.0586827086212781</c:v>
                </c:pt>
                <c:pt idx="70">
                  <c:v>0.884169178850303</c:v>
                </c:pt>
                <c:pt idx="71">
                  <c:v>0.226590426562431</c:v>
                </c:pt>
                <c:pt idx="72">
                  <c:v>1.0993328147092</c:v>
                </c:pt>
                <c:pt idx="73">
                  <c:v>1.01955303961545</c:v>
                </c:pt>
                <c:pt idx="74">
                  <c:v>0.574720354244246</c:v>
                </c:pt>
                <c:pt idx="75">
                  <c:v>0.536039251168488</c:v>
                </c:pt>
                <c:pt idx="76">
                  <c:v>0.685928525587047</c:v>
                </c:pt>
                <c:pt idx="77">
                  <c:v>0.548127095879662</c:v>
                </c:pt>
                <c:pt idx="78">
                  <c:v>0.550544664821897</c:v>
                </c:pt>
                <c:pt idx="79">
                  <c:v>0.620654164146707</c:v>
                </c:pt>
                <c:pt idx="80">
                  <c:v>-0.416482912072032</c:v>
                </c:pt>
                <c:pt idx="81">
                  <c:v>-1.11032519849343</c:v>
                </c:pt>
                <c:pt idx="82">
                  <c:v>-0.820216925425247</c:v>
                </c:pt>
                <c:pt idx="83">
                  <c:v>-0.885491286865587</c:v>
                </c:pt>
                <c:pt idx="84">
                  <c:v>-0.866150735327709</c:v>
                </c:pt>
                <c:pt idx="85">
                  <c:v>-0.91691968311464</c:v>
                </c:pt>
                <c:pt idx="86">
                  <c:v>-0.636481685815401</c:v>
                </c:pt>
                <c:pt idx="87">
                  <c:v>-0.725931736678089</c:v>
                </c:pt>
                <c:pt idx="88">
                  <c:v>-0.123957070061618</c:v>
                </c:pt>
                <c:pt idx="89">
                  <c:v>-0.302857171786995</c:v>
                </c:pt>
                <c:pt idx="90">
                  <c:v>1.848779186802</c:v>
                </c:pt>
                <c:pt idx="91">
                  <c:v>2.78921350533134</c:v>
                </c:pt>
                <c:pt idx="92">
                  <c:v>2.69251074764195</c:v>
                </c:pt>
                <c:pt idx="93">
                  <c:v>1.94789951343362</c:v>
                </c:pt>
                <c:pt idx="94">
                  <c:v>-0.102198949581505</c:v>
                </c:pt>
                <c:pt idx="95">
                  <c:v>-0.539778928126008</c:v>
                </c:pt>
                <c:pt idx="96">
                  <c:v>-0.51560323870366</c:v>
                </c:pt>
                <c:pt idx="97">
                  <c:v>-0.730766874562559</c:v>
                </c:pt>
                <c:pt idx="98">
                  <c:v>-0.812964218598543</c:v>
                </c:pt>
                <c:pt idx="99">
                  <c:v>-0.614723565335287</c:v>
                </c:pt>
                <c:pt idx="100">
                  <c:v>-0.0659354154479824</c:v>
                </c:pt>
                <c:pt idx="101">
                  <c:v>2.0228441506429</c:v>
                </c:pt>
                <c:pt idx="102">
                  <c:v>1.10900309047814</c:v>
                </c:pt>
                <c:pt idx="103">
                  <c:v>1.81251565266847</c:v>
                </c:pt>
                <c:pt idx="104">
                  <c:v>0.850323213659015</c:v>
                </c:pt>
                <c:pt idx="105">
                  <c:v>-0.307692309671465</c:v>
                </c:pt>
                <c:pt idx="106">
                  <c:v>-0.91691968311464</c:v>
                </c:pt>
                <c:pt idx="107">
                  <c:v>-1.04021569916862</c:v>
                </c:pt>
                <c:pt idx="108">
                  <c:v>-1.00395216503509</c:v>
                </c:pt>
                <c:pt idx="109">
                  <c:v>-1.178017128876</c:v>
                </c:pt>
                <c:pt idx="110">
                  <c:v>-1.02087514763074</c:v>
                </c:pt>
                <c:pt idx="111">
                  <c:v>-0.880656148981118</c:v>
                </c:pt>
                <c:pt idx="112">
                  <c:v>-1.04505083705309</c:v>
                </c:pt>
                <c:pt idx="113">
                  <c:v>-1.04263326811085</c:v>
                </c:pt>
                <c:pt idx="114">
                  <c:v>-1.01604000974627</c:v>
                </c:pt>
                <c:pt idx="115">
                  <c:v>-0.868568304269944</c:v>
                </c:pt>
                <c:pt idx="116">
                  <c:v>-0.829887201194187</c:v>
                </c:pt>
                <c:pt idx="117">
                  <c:v>-1.08373194012884</c:v>
                </c:pt>
                <c:pt idx="118">
                  <c:v>-1.00153459609286</c:v>
                </c:pt>
                <c:pt idx="119">
                  <c:v>-0.972523768786041</c:v>
                </c:pt>
                <c:pt idx="120">
                  <c:v>-1.0740616643599</c:v>
                </c:pt>
                <c:pt idx="121">
                  <c:v>-0.91691968311464</c:v>
                </c:pt>
                <c:pt idx="122">
                  <c:v>-0.970106199843806</c:v>
                </c:pt>
                <c:pt idx="123">
                  <c:v>-0.767030408696081</c:v>
                </c:pt>
                <c:pt idx="124">
                  <c:v>-0.244835517173359</c:v>
                </c:pt>
                <c:pt idx="125">
                  <c:v>-0.00791376083434691</c:v>
                </c:pt>
                <c:pt idx="126">
                  <c:v>-0.351208550631692</c:v>
                </c:pt>
                <c:pt idx="127">
                  <c:v>-0.51076810081919</c:v>
                </c:pt>
              </c:numCache>
            </c:numRef>
          </c:yVal>
          <c:smooth val="1"/>
        </c:ser>
        <c:axId val="28795083"/>
        <c:axId val="11288697"/>
      </c:scatterChart>
      <c:valAx>
        <c:axId val="28795083"/>
        <c:scaling>
          <c:orientation val="minMax"/>
          <c:max val="36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ángulo en pantalla [°] (horario)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88697"/>
        <c:crosses val="autoZero"/>
        <c:crossBetween val="midCat"/>
      </c:valAx>
      <c:valAx>
        <c:axId val="11288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9508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Perfil angular estandarizado (cuadro 6035)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Firma_6035!AO7</c:f>
              <c:strCache>
                <c:ptCount val="1"/>
                <c:pt idx="0">
                  <c:v>z b1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Firma_6035!$C$8:$C$135</c:f>
              <c:numCache>
                <c:formatCode>0.0</c:formatCode>
                <c:ptCount val="128"/>
                <c:pt idx="0">
                  <c:v>0</c:v>
                </c:pt>
                <c:pt idx="1">
                  <c:v>2.8125</c:v>
                </c:pt>
                <c:pt idx="2">
                  <c:v>5.625</c:v>
                </c:pt>
                <c:pt idx="3">
                  <c:v>8.4375</c:v>
                </c:pt>
                <c:pt idx="4">
                  <c:v>11.25</c:v>
                </c:pt>
                <c:pt idx="5">
                  <c:v>14.0625</c:v>
                </c:pt>
                <c:pt idx="6">
                  <c:v>16.875</c:v>
                </c:pt>
                <c:pt idx="7">
                  <c:v>19.6875</c:v>
                </c:pt>
                <c:pt idx="8">
                  <c:v>22.5</c:v>
                </c:pt>
                <c:pt idx="9">
                  <c:v>25.3125</c:v>
                </c:pt>
                <c:pt idx="10">
                  <c:v>28.125</c:v>
                </c:pt>
                <c:pt idx="11">
                  <c:v>30.9375</c:v>
                </c:pt>
                <c:pt idx="12">
                  <c:v>33.75</c:v>
                </c:pt>
                <c:pt idx="13">
                  <c:v>36.5625</c:v>
                </c:pt>
                <c:pt idx="14">
                  <c:v>39.375</c:v>
                </c:pt>
                <c:pt idx="15">
                  <c:v>42.1875</c:v>
                </c:pt>
                <c:pt idx="16">
                  <c:v>45</c:v>
                </c:pt>
                <c:pt idx="17">
                  <c:v>47.8125</c:v>
                </c:pt>
                <c:pt idx="18">
                  <c:v>50.625</c:v>
                </c:pt>
                <c:pt idx="19">
                  <c:v>53.4375</c:v>
                </c:pt>
                <c:pt idx="20">
                  <c:v>56.25</c:v>
                </c:pt>
                <c:pt idx="21">
                  <c:v>59.0625</c:v>
                </c:pt>
                <c:pt idx="22">
                  <c:v>61.875</c:v>
                </c:pt>
                <c:pt idx="23">
                  <c:v>64.6875</c:v>
                </c:pt>
                <c:pt idx="24">
                  <c:v>67.5</c:v>
                </c:pt>
                <c:pt idx="25">
                  <c:v>70.3125</c:v>
                </c:pt>
                <c:pt idx="26">
                  <c:v>73.125</c:v>
                </c:pt>
                <c:pt idx="27">
                  <c:v>75.9375</c:v>
                </c:pt>
                <c:pt idx="28">
                  <c:v>78.75</c:v>
                </c:pt>
                <c:pt idx="29">
                  <c:v>81.5625</c:v>
                </c:pt>
                <c:pt idx="30">
                  <c:v>84.375</c:v>
                </c:pt>
                <c:pt idx="31">
                  <c:v>87.1875</c:v>
                </c:pt>
                <c:pt idx="32">
                  <c:v>90</c:v>
                </c:pt>
                <c:pt idx="33">
                  <c:v>92.8125</c:v>
                </c:pt>
                <c:pt idx="34">
                  <c:v>95.625</c:v>
                </c:pt>
                <c:pt idx="35">
                  <c:v>98.4375</c:v>
                </c:pt>
                <c:pt idx="36">
                  <c:v>101.25</c:v>
                </c:pt>
                <c:pt idx="37">
                  <c:v>104.0625</c:v>
                </c:pt>
                <c:pt idx="38">
                  <c:v>106.875</c:v>
                </c:pt>
                <c:pt idx="39">
                  <c:v>109.6875</c:v>
                </c:pt>
                <c:pt idx="40">
                  <c:v>112.5</c:v>
                </c:pt>
                <c:pt idx="41">
                  <c:v>115.3125</c:v>
                </c:pt>
                <c:pt idx="42">
                  <c:v>118.125</c:v>
                </c:pt>
                <c:pt idx="43">
                  <c:v>120.9375</c:v>
                </c:pt>
                <c:pt idx="44">
                  <c:v>123.75</c:v>
                </c:pt>
                <c:pt idx="45">
                  <c:v>126.5625</c:v>
                </c:pt>
                <c:pt idx="46">
                  <c:v>129.375</c:v>
                </c:pt>
                <c:pt idx="47">
                  <c:v>132.1875</c:v>
                </c:pt>
                <c:pt idx="48">
                  <c:v>135</c:v>
                </c:pt>
                <c:pt idx="49">
                  <c:v>137.8125</c:v>
                </c:pt>
                <c:pt idx="50">
                  <c:v>140.625</c:v>
                </c:pt>
                <c:pt idx="51">
                  <c:v>143.4375</c:v>
                </c:pt>
                <c:pt idx="52">
                  <c:v>146.25</c:v>
                </c:pt>
                <c:pt idx="53">
                  <c:v>149.0625</c:v>
                </c:pt>
                <c:pt idx="54">
                  <c:v>151.875</c:v>
                </c:pt>
                <c:pt idx="55">
                  <c:v>154.6875</c:v>
                </c:pt>
                <c:pt idx="56">
                  <c:v>157.5</c:v>
                </c:pt>
                <c:pt idx="57">
                  <c:v>160.3125</c:v>
                </c:pt>
                <c:pt idx="58">
                  <c:v>163.125</c:v>
                </c:pt>
                <c:pt idx="59">
                  <c:v>165.9375</c:v>
                </c:pt>
                <c:pt idx="60">
                  <c:v>168.75</c:v>
                </c:pt>
                <c:pt idx="61">
                  <c:v>171.5625</c:v>
                </c:pt>
                <c:pt idx="62">
                  <c:v>174.375</c:v>
                </c:pt>
                <c:pt idx="63">
                  <c:v>177.1875</c:v>
                </c:pt>
                <c:pt idx="64">
                  <c:v>180</c:v>
                </c:pt>
                <c:pt idx="65">
                  <c:v>182.8125</c:v>
                </c:pt>
                <c:pt idx="66">
                  <c:v>185.625</c:v>
                </c:pt>
                <c:pt idx="67">
                  <c:v>188.4375</c:v>
                </c:pt>
                <c:pt idx="68">
                  <c:v>191.25</c:v>
                </c:pt>
                <c:pt idx="69">
                  <c:v>194.0625</c:v>
                </c:pt>
                <c:pt idx="70">
                  <c:v>196.875</c:v>
                </c:pt>
                <c:pt idx="71">
                  <c:v>199.6875</c:v>
                </c:pt>
                <c:pt idx="72">
                  <c:v>202.5</c:v>
                </c:pt>
                <c:pt idx="73">
                  <c:v>205.3125</c:v>
                </c:pt>
                <c:pt idx="74">
                  <c:v>208.125</c:v>
                </c:pt>
                <c:pt idx="75">
                  <c:v>210.9375</c:v>
                </c:pt>
                <c:pt idx="76">
                  <c:v>213.75</c:v>
                </c:pt>
                <c:pt idx="77">
                  <c:v>216.5625</c:v>
                </c:pt>
                <c:pt idx="78">
                  <c:v>219.375</c:v>
                </c:pt>
                <c:pt idx="79">
                  <c:v>222.1875</c:v>
                </c:pt>
                <c:pt idx="80">
                  <c:v>225</c:v>
                </c:pt>
                <c:pt idx="81">
                  <c:v>227.8125</c:v>
                </c:pt>
                <c:pt idx="82">
                  <c:v>230.625</c:v>
                </c:pt>
                <c:pt idx="83">
                  <c:v>233.4375</c:v>
                </c:pt>
                <c:pt idx="84">
                  <c:v>236.25</c:v>
                </c:pt>
                <c:pt idx="85">
                  <c:v>239.0625</c:v>
                </c:pt>
                <c:pt idx="86">
                  <c:v>241.875</c:v>
                </c:pt>
                <c:pt idx="87">
                  <c:v>244.6875</c:v>
                </c:pt>
                <c:pt idx="88">
                  <c:v>247.5</c:v>
                </c:pt>
                <c:pt idx="89">
                  <c:v>250.3125</c:v>
                </c:pt>
                <c:pt idx="90">
                  <c:v>253.125</c:v>
                </c:pt>
                <c:pt idx="91">
                  <c:v>255.9375</c:v>
                </c:pt>
                <c:pt idx="92">
                  <c:v>258.75</c:v>
                </c:pt>
                <c:pt idx="93">
                  <c:v>261.5625</c:v>
                </c:pt>
                <c:pt idx="94">
                  <c:v>264.375</c:v>
                </c:pt>
                <c:pt idx="95">
                  <c:v>267.1875</c:v>
                </c:pt>
                <c:pt idx="96">
                  <c:v>270</c:v>
                </c:pt>
                <c:pt idx="97">
                  <c:v>272.8125</c:v>
                </c:pt>
                <c:pt idx="98">
                  <c:v>275.625</c:v>
                </c:pt>
                <c:pt idx="99">
                  <c:v>278.4375</c:v>
                </c:pt>
                <c:pt idx="100">
                  <c:v>281.25</c:v>
                </c:pt>
                <c:pt idx="101">
                  <c:v>284.0625</c:v>
                </c:pt>
                <c:pt idx="102">
                  <c:v>286.875</c:v>
                </c:pt>
                <c:pt idx="103">
                  <c:v>289.6875</c:v>
                </c:pt>
                <c:pt idx="104">
                  <c:v>292.5</c:v>
                </c:pt>
                <c:pt idx="105">
                  <c:v>295.3125</c:v>
                </c:pt>
                <c:pt idx="106">
                  <c:v>298.125</c:v>
                </c:pt>
                <c:pt idx="107">
                  <c:v>300.9375</c:v>
                </c:pt>
                <c:pt idx="108">
                  <c:v>303.75</c:v>
                </c:pt>
                <c:pt idx="109">
                  <c:v>306.5625</c:v>
                </c:pt>
                <c:pt idx="110">
                  <c:v>309.375</c:v>
                </c:pt>
                <c:pt idx="111">
                  <c:v>312.1875</c:v>
                </c:pt>
                <c:pt idx="112">
                  <c:v>315</c:v>
                </c:pt>
                <c:pt idx="113">
                  <c:v>317.8125</c:v>
                </c:pt>
                <c:pt idx="114">
                  <c:v>320.625</c:v>
                </c:pt>
                <c:pt idx="115">
                  <c:v>323.4375</c:v>
                </c:pt>
                <c:pt idx="116">
                  <c:v>326.25</c:v>
                </c:pt>
                <c:pt idx="117">
                  <c:v>329.0625</c:v>
                </c:pt>
                <c:pt idx="118">
                  <c:v>331.875</c:v>
                </c:pt>
                <c:pt idx="119">
                  <c:v>334.6875</c:v>
                </c:pt>
                <c:pt idx="120">
                  <c:v>337.5</c:v>
                </c:pt>
                <c:pt idx="121">
                  <c:v>340.3125</c:v>
                </c:pt>
                <c:pt idx="122">
                  <c:v>343.125</c:v>
                </c:pt>
                <c:pt idx="123">
                  <c:v>345.9375</c:v>
                </c:pt>
                <c:pt idx="124">
                  <c:v>348.75</c:v>
                </c:pt>
                <c:pt idx="125">
                  <c:v>351.5625</c:v>
                </c:pt>
                <c:pt idx="126">
                  <c:v>354.375</c:v>
                </c:pt>
                <c:pt idx="127">
                  <c:v>357.1875</c:v>
                </c:pt>
              </c:numCache>
            </c:numRef>
          </c:xVal>
          <c:yVal>
            <c:numRef>
              <c:f>Firma_6035!$AO$8:$AO$135</c:f>
              <c:numCache>
                <c:formatCode>0.000</c:formatCode>
                <c:ptCount val="128"/>
                <c:pt idx="0">
                  <c:v>0.691601240291127</c:v>
                </c:pt>
                <c:pt idx="1">
                  <c:v>0.55864578152052</c:v>
                </c:pt>
                <c:pt idx="2">
                  <c:v>0.189000385158285</c:v>
                </c:pt>
                <c:pt idx="3">
                  <c:v>0.191922483153243</c:v>
                </c:pt>
                <c:pt idx="4">
                  <c:v>-0.909708460946067</c:v>
                </c:pt>
                <c:pt idx="5">
                  <c:v>-0.95792307786288</c:v>
                </c:pt>
                <c:pt idx="6">
                  <c:v>-0.760681463203189</c:v>
                </c:pt>
                <c:pt idx="7">
                  <c:v>-0.393958164835912</c:v>
                </c:pt>
                <c:pt idx="8">
                  <c:v>0.0531228283927204</c:v>
                </c:pt>
                <c:pt idx="9">
                  <c:v>0.576178369490271</c:v>
                </c:pt>
                <c:pt idx="10">
                  <c:v>1.04955824467353</c:v>
                </c:pt>
                <c:pt idx="11">
                  <c:v>0.655075015354147</c:v>
                </c:pt>
                <c:pt idx="12">
                  <c:v>-1.0967227326234</c:v>
                </c:pt>
                <c:pt idx="13">
                  <c:v>-2.88942985253037</c:v>
                </c:pt>
                <c:pt idx="14">
                  <c:v>-2.57238222007739</c:v>
                </c:pt>
                <c:pt idx="15">
                  <c:v>-2.39705634037988</c:v>
                </c:pt>
                <c:pt idx="16">
                  <c:v>-2.1150738838664</c:v>
                </c:pt>
                <c:pt idx="17">
                  <c:v>-2.09900234489413</c:v>
                </c:pt>
                <c:pt idx="18">
                  <c:v>-1.95289744514621</c:v>
                </c:pt>
                <c:pt idx="19">
                  <c:v>-1.59494044076381</c:v>
                </c:pt>
                <c:pt idx="20">
                  <c:v>-1.27789280831082</c:v>
                </c:pt>
                <c:pt idx="21">
                  <c:v>-1.3640946991621</c:v>
                </c:pt>
                <c:pt idx="22">
                  <c:v>-1.29542539628057</c:v>
                </c:pt>
                <c:pt idx="23">
                  <c:v>-0.667174327364521</c:v>
                </c:pt>
                <c:pt idx="24">
                  <c:v>-0.740226777238481</c:v>
                </c:pt>
                <c:pt idx="25">
                  <c:v>-0.656946984382167</c:v>
                </c:pt>
                <c:pt idx="26">
                  <c:v>-0.693473209319147</c:v>
                </c:pt>
                <c:pt idx="27">
                  <c:v>-0.803051884130086</c:v>
                </c:pt>
                <c:pt idx="28">
                  <c:v>-0.917013705933463</c:v>
                </c:pt>
                <c:pt idx="29">
                  <c:v>-1.16977518249736</c:v>
                </c:pt>
                <c:pt idx="30">
                  <c:v>-1.17123623149484</c:v>
                </c:pt>
                <c:pt idx="31">
                  <c:v>-1.44591344302093</c:v>
                </c:pt>
                <c:pt idx="32">
                  <c:v>-1.54818687284447</c:v>
                </c:pt>
                <c:pt idx="33">
                  <c:v>-1.46052393299572</c:v>
                </c:pt>
                <c:pt idx="34">
                  <c:v>-1.41815351206883</c:v>
                </c:pt>
                <c:pt idx="35">
                  <c:v>-1.31003588625537</c:v>
                </c:pt>
                <c:pt idx="36">
                  <c:v>-0.531296770598957</c:v>
                </c:pt>
                <c:pt idx="37">
                  <c:v>-0.442172781752725</c:v>
                </c:pt>
                <c:pt idx="38">
                  <c:v>-0.342821449924141</c:v>
                </c:pt>
                <c:pt idx="39">
                  <c:v>-0.138274590277054</c:v>
                </c:pt>
                <c:pt idx="40">
                  <c:v>-0.328210959949349</c:v>
                </c:pt>
                <c:pt idx="41">
                  <c:v>-0.139735639274533</c:v>
                </c:pt>
                <c:pt idx="42">
                  <c:v>-0.0418453564434278</c:v>
                </c:pt>
                <c:pt idx="43">
                  <c:v>0.0852659063372624</c:v>
                </c:pt>
                <c:pt idx="44">
                  <c:v>0.123253180271721</c:v>
                </c:pt>
                <c:pt idx="45">
                  <c:v>0.171467797188534</c:v>
                </c:pt>
                <c:pt idx="46">
                  <c:v>0.283968569994432</c:v>
                </c:pt>
                <c:pt idx="47">
                  <c:v>0.644847672371792</c:v>
                </c:pt>
                <c:pt idx="48">
                  <c:v>0.554262634528083</c:v>
                </c:pt>
                <c:pt idx="49">
                  <c:v>1.01303201973655</c:v>
                </c:pt>
                <c:pt idx="50">
                  <c:v>1.50832762988199</c:v>
                </c:pt>
                <c:pt idx="51">
                  <c:v>1.49663923790216</c:v>
                </c:pt>
                <c:pt idx="52">
                  <c:v>1.23511146735339</c:v>
                </c:pt>
                <c:pt idx="53">
                  <c:v>0.771958935152482</c:v>
                </c:pt>
                <c:pt idx="54">
                  <c:v>0.460755498689415</c:v>
                </c:pt>
                <c:pt idx="55">
                  <c:v>0.606860398437334</c:v>
                </c:pt>
                <c:pt idx="56">
                  <c:v>0.383319901823017</c:v>
                </c:pt>
                <c:pt idx="57">
                  <c:v>0.222604512100306</c:v>
                </c:pt>
                <c:pt idx="58">
                  <c:v>0.121792131274242</c:v>
                </c:pt>
                <c:pt idx="59">
                  <c:v>-0.0842157773703243</c:v>
                </c:pt>
                <c:pt idx="60">
                  <c:v>-0.478699006689705</c:v>
                </c:pt>
                <c:pt idx="61">
                  <c:v>-0.445094879747684</c:v>
                </c:pt>
                <c:pt idx="62">
                  <c:v>-0.648180690397292</c:v>
                </c:pt>
                <c:pt idx="63">
                  <c:v>-0.801590835132606</c:v>
                </c:pt>
                <c:pt idx="64">
                  <c:v>-0.925779999918338</c:v>
                </c:pt>
                <c:pt idx="65">
                  <c:v>-1.19461301545451</c:v>
                </c:pt>
                <c:pt idx="66">
                  <c:v>-1.36555574815957</c:v>
                </c:pt>
                <c:pt idx="67">
                  <c:v>-0.931624195908255</c:v>
                </c:pt>
                <c:pt idx="68">
                  <c:v>-0.624803906437625</c:v>
                </c:pt>
                <c:pt idx="69">
                  <c:v>-0.0652221404030944</c:v>
                </c:pt>
                <c:pt idx="70">
                  <c:v>0.41400193077008</c:v>
                </c:pt>
                <c:pt idx="71">
                  <c:v>0.538191095555812</c:v>
                </c:pt>
                <c:pt idx="72">
                  <c:v>1.15183167449707</c:v>
                </c:pt>
                <c:pt idx="73">
                  <c:v>1.26871559429541</c:v>
                </c:pt>
                <c:pt idx="74">
                  <c:v>1.05394139166597</c:v>
                </c:pt>
                <c:pt idx="75">
                  <c:v>1.13283803752984</c:v>
                </c:pt>
                <c:pt idx="76">
                  <c:v>1.36660587712651</c:v>
                </c:pt>
                <c:pt idx="77">
                  <c:v>1.44111937599795</c:v>
                </c:pt>
                <c:pt idx="78">
                  <c:v>1.54047070782654</c:v>
                </c:pt>
                <c:pt idx="79">
                  <c:v>1.11238335156513</c:v>
                </c:pt>
                <c:pt idx="80">
                  <c:v>0.25182549204989</c:v>
                </c:pt>
                <c:pt idx="81">
                  <c:v>0.159779405208701</c:v>
                </c:pt>
                <c:pt idx="82">
                  <c:v>0.272280178014599</c:v>
                </c:pt>
                <c:pt idx="83">
                  <c:v>-0.395419213833391</c:v>
                </c:pt>
                <c:pt idx="84">
                  <c:v>-0.721233140271251</c:v>
                </c:pt>
                <c:pt idx="85">
                  <c:v>-0.781136149167898</c:v>
                </c:pt>
                <c:pt idx="86">
                  <c:v>-0.675940621349396</c:v>
                </c:pt>
                <c:pt idx="87">
                  <c:v>-0.70516160129898</c:v>
                </c:pt>
                <c:pt idx="88">
                  <c:v>-0.715388944281334</c:v>
                </c:pt>
                <c:pt idx="89">
                  <c:v>-0.364737184886329</c:v>
                </c:pt>
                <c:pt idx="90">
                  <c:v>-0.277074245037578</c:v>
                </c:pt>
                <c:pt idx="91">
                  <c:v>-0.29168473501237</c:v>
                </c:pt>
                <c:pt idx="92">
                  <c:v>-0.202560746166138</c:v>
                </c:pt>
                <c:pt idx="93">
                  <c:v>-0.157268227244284</c:v>
                </c:pt>
                <c:pt idx="94">
                  <c:v>-0.208404942156056</c:v>
                </c:pt>
                <c:pt idx="95">
                  <c:v>0.0253628974406151</c:v>
                </c:pt>
                <c:pt idx="96">
                  <c:v>0.0940322003221369</c:v>
                </c:pt>
                <c:pt idx="97">
                  <c:v>0.0998763963120546</c:v>
                </c:pt>
                <c:pt idx="98">
                  <c:v>0.0195187014506984</c:v>
                </c:pt>
                <c:pt idx="99">
                  <c:v>0.0662722693700326</c:v>
                </c:pt>
                <c:pt idx="100">
                  <c:v>0.19922772814064</c:v>
                </c:pt>
                <c:pt idx="101">
                  <c:v>0.26935808001964</c:v>
                </c:pt>
                <c:pt idx="102">
                  <c:v>0.434456616734789</c:v>
                </c:pt>
                <c:pt idx="103">
                  <c:v>0.343871578891079</c:v>
                </c:pt>
                <c:pt idx="104">
                  <c:v>0.779264180139878</c:v>
                </c:pt>
                <c:pt idx="105">
                  <c:v>0.674068652321377</c:v>
                </c:pt>
                <c:pt idx="106">
                  <c:v>0.698906485278522</c:v>
                </c:pt>
                <c:pt idx="107">
                  <c:v>0.782186278134836</c:v>
                </c:pt>
                <c:pt idx="108">
                  <c:v>0.697445436281043</c:v>
                </c:pt>
                <c:pt idx="109">
                  <c:v>0.630237182397</c:v>
                </c:pt>
                <c:pt idx="110">
                  <c:v>0.86692711998863</c:v>
                </c:pt>
                <c:pt idx="111">
                  <c:v>1.03202565670378</c:v>
                </c:pt>
                <c:pt idx="112">
                  <c:v>0.90199229592813</c:v>
                </c:pt>
                <c:pt idx="113">
                  <c:v>1.18397475244161</c:v>
                </c:pt>
                <c:pt idx="114">
                  <c:v>1.42796993502064</c:v>
                </c:pt>
                <c:pt idx="115">
                  <c:v>1.3183912602097</c:v>
                </c:pt>
                <c:pt idx="116">
                  <c:v>1.22342307537355</c:v>
                </c:pt>
                <c:pt idx="117">
                  <c:v>1.62813364767529</c:v>
                </c:pt>
                <c:pt idx="118">
                  <c:v>1.61060105970554</c:v>
                </c:pt>
                <c:pt idx="119">
                  <c:v>1.38267741609878</c:v>
                </c:pt>
                <c:pt idx="120">
                  <c:v>1.36514482812903</c:v>
                </c:pt>
                <c:pt idx="121">
                  <c:v>1.31400811321726</c:v>
                </c:pt>
                <c:pt idx="122">
                  <c:v>1.17374740945926</c:v>
                </c:pt>
                <c:pt idx="123">
                  <c:v>1.15475377249203</c:v>
                </c:pt>
                <c:pt idx="124">
                  <c:v>1.3607616811366</c:v>
                </c:pt>
                <c:pt idx="125">
                  <c:v>0.957512157832339</c:v>
                </c:pt>
                <c:pt idx="126">
                  <c:v>0.845011385026441</c:v>
                </c:pt>
                <c:pt idx="127">
                  <c:v>0.790952572119711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Firma_6035!AQ7</c:f>
              <c:strCache>
                <c:ptCount val="1"/>
                <c:pt idx="0">
                  <c:v>z b2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Firma_6035!$C$8:$C$135</c:f>
              <c:numCache>
                <c:formatCode>0.0</c:formatCode>
                <c:ptCount val="128"/>
                <c:pt idx="0">
                  <c:v>0</c:v>
                </c:pt>
                <c:pt idx="1">
                  <c:v>2.8125</c:v>
                </c:pt>
                <c:pt idx="2">
                  <c:v>5.625</c:v>
                </c:pt>
                <c:pt idx="3">
                  <c:v>8.4375</c:v>
                </c:pt>
                <c:pt idx="4">
                  <c:v>11.25</c:v>
                </c:pt>
                <c:pt idx="5">
                  <c:v>14.0625</c:v>
                </c:pt>
                <c:pt idx="6">
                  <c:v>16.875</c:v>
                </c:pt>
                <c:pt idx="7">
                  <c:v>19.6875</c:v>
                </c:pt>
                <c:pt idx="8">
                  <c:v>22.5</c:v>
                </c:pt>
                <c:pt idx="9">
                  <c:v>25.3125</c:v>
                </c:pt>
                <c:pt idx="10">
                  <c:v>28.125</c:v>
                </c:pt>
                <c:pt idx="11">
                  <c:v>30.9375</c:v>
                </c:pt>
                <c:pt idx="12">
                  <c:v>33.75</c:v>
                </c:pt>
                <c:pt idx="13">
                  <c:v>36.5625</c:v>
                </c:pt>
                <c:pt idx="14">
                  <c:v>39.375</c:v>
                </c:pt>
                <c:pt idx="15">
                  <c:v>42.1875</c:v>
                </c:pt>
                <c:pt idx="16">
                  <c:v>45</c:v>
                </c:pt>
                <c:pt idx="17">
                  <c:v>47.8125</c:v>
                </c:pt>
                <c:pt idx="18">
                  <c:v>50.625</c:v>
                </c:pt>
                <c:pt idx="19">
                  <c:v>53.4375</c:v>
                </c:pt>
                <c:pt idx="20">
                  <c:v>56.25</c:v>
                </c:pt>
                <c:pt idx="21">
                  <c:v>59.0625</c:v>
                </c:pt>
                <c:pt idx="22">
                  <c:v>61.875</c:v>
                </c:pt>
                <c:pt idx="23">
                  <c:v>64.6875</c:v>
                </c:pt>
                <c:pt idx="24">
                  <c:v>67.5</c:v>
                </c:pt>
                <c:pt idx="25">
                  <c:v>70.3125</c:v>
                </c:pt>
                <c:pt idx="26">
                  <c:v>73.125</c:v>
                </c:pt>
                <c:pt idx="27">
                  <c:v>75.9375</c:v>
                </c:pt>
                <c:pt idx="28">
                  <c:v>78.75</c:v>
                </c:pt>
                <c:pt idx="29">
                  <c:v>81.5625</c:v>
                </c:pt>
                <c:pt idx="30">
                  <c:v>84.375</c:v>
                </c:pt>
                <c:pt idx="31">
                  <c:v>87.1875</c:v>
                </c:pt>
                <c:pt idx="32">
                  <c:v>90</c:v>
                </c:pt>
                <c:pt idx="33">
                  <c:v>92.8125</c:v>
                </c:pt>
                <c:pt idx="34">
                  <c:v>95.625</c:v>
                </c:pt>
                <c:pt idx="35">
                  <c:v>98.4375</c:v>
                </c:pt>
                <c:pt idx="36">
                  <c:v>101.25</c:v>
                </c:pt>
                <c:pt idx="37">
                  <c:v>104.0625</c:v>
                </c:pt>
                <c:pt idx="38">
                  <c:v>106.875</c:v>
                </c:pt>
                <c:pt idx="39">
                  <c:v>109.6875</c:v>
                </c:pt>
                <c:pt idx="40">
                  <c:v>112.5</c:v>
                </c:pt>
                <c:pt idx="41">
                  <c:v>115.3125</c:v>
                </c:pt>
                <c:pt idx="42">
                  <c:v>118.125</c:v>
                </c:pt>
                <c:pt idx="43">
                  <c:v>120.9375</c:v>
                </c:pt>
                <c:pt idx="44">
                  <c:v>123.75</c:v>
                </c:pt>
                <c:pt idx="45">
                  <c:v>126.5625</c:v>
                </c:pt>
                <c:pt idx="46">
                  <c:v>129.375</c:v>
                </c:pt>
                <c:pt idx="47">
                  <c:v>132.1875</c:v>
                </c:pt>
                <c:pt idx="48">
                  <c:v>135</c:v>
                </c:pt>
                <c:pt idx="49">
                  <c:v>137.8125</c:v>
                </c:pt>
                <c:pt idx="50">
                  <c:v>140.625</c:v>
                </c:pt>
                <c:pt idx="51">
                  <c:v>143.4375</c:v>
                </c:pt>
                <c:pt idx="52">
                  <c:v>146.25</c:v>
                </c:pt>
                <c:pt idx="53">
                  <c:v>149.0625</c:v>
                </c:pt>
                <c:pt idx="54">
                  <c:v>151.875</c:v>
                </c:pt>
                <c:pt idx="55">
                  <c:v>154.6875</c:v>
                </c:pt>
                <c:pt idx="56">
                  <c:v>157.5</c:v>
                </c:pt>
                <c:pt idx="57">
                  <c:v>160.3125</c:v>
                </c:pt>
                <c:pt idx="58">
                  <c:v>163.125</c:v>
                </c:pt>
                <c:pt idx="59">
                  <c:v>165.9375</c:v>
                </c:pt>
                <c:pt idx="60">
                  <c:v>168.75</c:v>
                </c:pt>
                <c:pt idx="61">
                  <c:v>171.5625</c:v>
                </c:pt>
                <c:pt idx="62">
                  <c:v>174.375</c:v>
                </c:pt>
                <c:pt idx="63">
                  <c:v>177.1875</c:v>
                </c:pt>
                <c:pt idx="64">
                  <c:v>180</c:v>
                </c:pt>
                <c:pt idx="65">
                  <c:v>182.8125</c:v>
                </c:pt>
                <c:pt idx="66">
                  <c:v>185.625</c:v>
                </c:pt>
                <c:pt idx="67">
                  <c:v>188.4375</c:v>
                </c:pt>
                <c:pt idx="68">
                  <c:v>191.25</c:v>
                </c:pt>
                <c:pt idx="69">
                  <c:v>194.0625</c:v>
                </c:pt>
                <c:pt idx="70">
                  <c:v>196.875</c:v>
                </c:pt>
                <c:pt idx="71">
                  <c:v>199.6875</c:v>
                </c:pt>
                <c:pt idx="72">
                  <c:v>202.5</c:v>
                </c:pt>
                <c:pt idx="73">
                  <c:v>205.3125</c:v>
                </c:pt>
                <c:pt idx="74">
                  <c:v>208.125</c:v>
                </c:pt>
                <c:pt idx="75">
                  <c:v>210.9375</c:v>
                </c:pt>
                <c:pt idx="76">
                  <c:v>213.75</c:v>
                </c:pt>
                <c:pt idx="77">
                  <c:v>216.5625</c:v>
                </c:pt>
                <c:pt idx="78">
                  <c:v>219.375</c:v>
                </c:pt>
                <c:pt idx="79">
                  <c:v>222.1875</c:v>
                </c:pt>
                <c:pt idx="80">
                  <c:v>225</c:v>
                </c:pt>
                <c:pt idx="81">
                  <c:v>227.8125</c:v>
                </c:pt>
                <c:pt idx="82">
                  <c:v>230.625</c:v>
                </c:pt>
                <c:pt idx="83">
                  <c:v>233.4375</c:v>
                </c:pt>
                <c:pt idx="84">
                  <c:v>236.25</c:v>
                </c:pt>
                <c:pt idx="85">
                  <c:v>239.0625</c:v>
                </c:pt>
                <c:pt idx="86">
                  <c:v>241.875</c:v>
                </c:pt>
                <c:pt idx="87">
                  <c:v>244.6875</c:v>
                </c:pt>
                <c:pt idx="88">
                  <c:v>247.5</c:v>
                </c:pt>
                <c:pt idx="89">
                  <c:v>250.3125</c:v>
                </c:pt>
                <c:pt idx="90">
                  <c:v>253.125</c:v>
                </c:pt>
                <c:pt idx="91">
                  <c:v>255.9375</c:v>
                </c:pt>
                <c:pt idx="92">
                  <c:v>258.75</c:v>
                </c:pt>
                <c:pt idx="93">
                  <c:v>261.5625</c:v>
                </c:pt>
                <c:pt idx="94">
                  <c:v>264.375</c:v>
                </c:pt>
                <c:pt idx="95">
                  <c:v>267.1875</c:v>
                </c:pt>
                <c:pt idx="96">
                  <c:v>270</c:v>
                </c:pt>
                <c:pt idx="97">
                  <c:v>272.8125</c:v>
                </c:pt>
                <c:pt idx="98">
                  <c:v>275.625</c:v>
                </c:pt>
                <c:pt idx="99">
                  <c:v>278.4375</c:v>
                </c:pt>
                <c:pt idx="100">
                  <c:v>281.25</c:v>
                </c:pt>
                <c:pt idx="101">
                  <c:v>284.0625</c:v>
                </c:pt>
                <c:pt idx="102">
                  <c:v>286.875</c:v>
                </c:pt>
                <c:pt idx="103">
                  <c:v>289.6875</c:v>
                </c:pt>
                <c:pt idx="104">
                  <c:v>292.5</c:v>
                </c:pt>
                <c:pt idx="105">
                  <c:v>295.3125</c:v>
                </c:pt>
                <c:pt idx="106">
                  <c:v>298.125</c:v>
                </c:pt>
                <c:pt idx="107">
                  <c:v>300.9375</c:v>
                </c:pt>
                <c:pt idx="108">
                  <c:v>303.75</c:v>
                </c:pt>
                <c:pt idx="109">
                  <c:v>306.5625</c:v>
                </c:pt>
                <c:pt idx="110">
                  <c:v>309.375</c:v>
                </c:pt>
                <c:pt idx="111">
                  <c:v>312.1875</c:v>
                </c:pt>
                <c:pt idx="112">
                  <c:v>315</c:v>
                </c:pt>
                <c:pt idx="113">
                  <c:v>317.8125</c:v>
                </c:pt>
                <c:pt idx="114">
                  <c:v>320.625</c:v>
                </c:pt>
                <c:pt idx="115">
                  <c:v>323.4375</c:v>
                </c:pt>
                <c:pt idx="116">
                  <c:v>326.25</c:v>
                </c:pt>
                <c:pt idx="117">
                  <c:v>329.0625</c:v>
                </c:pt>
                <c:pt idx="118">
                  <c:v>331.875</c:v>
                </c:pt>
                <c:pt idx="119">
                  <c:v>334.6875</c:v>
                </c:pt>
                <c:pt idx="120">
                  <c:v>337.5</c:v>
                </c:pt>
                <c:pt idx="121">
                  <c:v>340.3125</c:v>
                </c:pt>
                <c:pt idx="122">
                  <c:v>343.125</c:v>
                </c:pt>
                <c:pt idx="123">
                  <c:v>345.9375</c:v>
                </c:pt>
                <c:pt idx="124">
                  <c:v>348.75</c:v>
                </c:pt>
                <c:pt idx="125">
                  <c:v>351.5625</c:v>
                </c:pt>
                <c:pt idx="126">
                  <c:v>354.375</c:v>
                </c:pt>
                <c:pt idx="127">
                  <c:v>357.1875</c:v>
                </c:pt>
              </c:numCache>
            </c:numRef>
          </c:xVal>
          <c:yVal>
            <c:numRef>
              <c:f>Firma_6035!$AQ$8:$AQ$135</c:f>
              <c:numCache>
                <c:formatCode>0.000</c:formatCode>
                <c:ptCount val="128"/>
                <c:pt idx="0">
                  <c:v>-0.614965189331195</c:v>
                </c:pt>
                <c:pt idx="1">
                  <c:v>-0.44613955978063</c:v>
                </c:pt>
                <c:pt idx="2">
                  <c:v>-0.467539991695491</c:v>
                </c:pt>
                <c:pt idx="3">
                  <c:v>-0.410472173255863</c:v>
                </c:pt>
                <c:pt idx="4">
                  <c:v>-0.277313930230065</c:v>
                </c:pt>
                <c:pt idx="5">
                  <c:v>-0.113243952216136</c:v>
                </c:pt>
                <c:pt idx="6">
                  <c:v>0.117405147310692</c:v>
                </c:pt>
                <c:pt idx="7">
                  <c:v>-0.308225665218197</c:v>
                </c:pt>
                <c:pt idx="8">
                  <c:v>-0.14177786143595</c:v>
                </c:pt>
                <c:pt idx="9">
                  <c:v>0.982933726978377</c:v>
                </c:pt>
                <c:pt idx="10">
                  <c:v>1.37051932721418</c:v>
                </c:pt>
                <c:pt idx="11">
                  <c:v>1.48703278986175</c:v>
                </c:pt>
                <c:pt idx="12">
                  <c:v>1.33485194068941</c:v>
                </c:pt>
                <c:pt idx="13">
                  <c:v>1.49654409293503</c:v>
                </c:pt>
                <c:pt idx="14">
                  <c:v>1.78188318513316</c:v>
                </c:pt>
                <c:pt idx="15">
                  <c:v>1.68439232863213</c:v>
                </c:pt>
                <c:pt idx="16">
                  <c:v>1.4798993125568</c:v>
                </c:pt>
                <c:pt idx="17">
                  <c:v>1.57739016905783</c:v>
                </c:pt>
                <c:pt idx="18">
                  <c:v>1.29205107685969</c:v>
                </c:pt>
                <c:pt idx="19">
                  <c:v>1.28729542532306</c:v>
                </c:pt>
                <c:pt idx="20">
                  <c:v>0.990067204283331</c:v>
                </c:pt>
                <c:pt idx="21">
                  <c:v>1.21596065227352</c:v>
                </c:pt>
                <c:pt idx="22">
                  <c:v>1.18504891728539</c:v>
                </c:pt>
                <c:pt idx="23">
                  <c:v>1.11609197000418</c:v>
                </c:pt>
                <c:pt idx="24">
                  <c:v>1.25162803879829</c:v>
                </c:pt>
                <c:pt idx="25">
                  <c:v>1.13035892461408</c:v>
                </c:pt>
                <c:pt idx="26">
                  <c:v>1.27302847071315</c:v>
                </c:pt>
                <c:pt idx="27">
                  <c:v>1.2801619480181</c:v>
                </c:pt>
                <c:pt idx="28">
                  <c:v>1.55836756291129</c:v>
                </c:pt>
                <c:pt idx="29">
                  <c:v>1.70103710901036</c:v>
                </c:pt>
                <c:pt idx="30">
                  <c:v>0.331409466459296</c:v>
                </c:pt>
                <c:pt idx="31">
                  <c:v>0.0484482000294754</c:v>
                </c:pt>
                <c:pt idx="32">
                  <c:v>0.25056339033649</c:v>
                </c:pt>
                <c:pt idx="33">
                  <c:v>0.0270477681146151</c:v>
                </c:pt>
                <c:pt idx="34">
                  <c:v>-0.0775765656913688</c:v>
                </c:pt>
                <c:pt idx="35">
                  <c:v>-0.072820914154733</c:v>
                </c:pt>
                <c:pt idx="36">
                  <c:v>0.25056339033649</c:v>
                </c:pt>
                <c:pt idx="37">
                  <c:v>1.23260543265175</c:v>
                </c:pt>
                <c:pt idx="38">
                  <c:v>0.752284627451549</c:v>
                </c:pt>
                <c:pt idx="39">
                  <c:v>0.438411626033597</c:v>
                </c:pt>
                <c:pt idx="40">
                  <c:v>0.333787292227614</c:v>
                </c:pt>
                <c:pt idx="41">
                  <c:v>0.126916450383963</c:v>
                </c:pt>
                <c:pt idx="42">
                  <c:v>-0.101354823374547</c:v>
                </c:pt>
                <c:pt idx="43">
                  <c:v>-0.641121272782691</c:v>
                </c:pt>
                <c:pt idx="44">
                  <c:v>-0.717211697368861</c:v>
                </c:pt>
                <c:pt idx="45">
                  <c:v>-0.795679947723349</c:v>
                </c:pt>
                <c:pt idx="46">
                  <c:v>-0.760012561198582</c:v>
                </c:pt>
                <c:pt idx="47">
                  <c:v>-0.807569076564938</c:v>
                </c:pt>
                <c:pt idx="48">
                  <c:v>-0.821836031174845</c:v>
                </c:pt>
                <c:pt idx="49">
                  <c:v>-0.700566916990637</c:v>
                </c:pt>
                <c:pt idx="50">
                  <c:v>-0.786168644650078</c:v>
                </c:pt>
                <c:pt idx="51">
                  <c:v>-0.867014720772884</c:v>
                </c:pt>
                <c:pt idx="52">
                  <c:v>-0.826591682711481</c:v>
                </c:pt>
                <c:pt idx="53">
                  <c:v>-0.845614288858023</c:v>
                </c:pt>
                <c:pt idx="54">
                  <c:v>-0.916949061907558</c:v>
                </c:pt>
                <c:pt idx="55">
                  <c:v>-0.96926122881055</c:v>
                </c:pt>
                <c:pt idx="56">
                  <c:v>-0.952616448432325</c:v>
                </c:pt>
                <c:pt idx="57">
                  <c:v>-1.07626338838485</c:v>
                </c:pt>
                <c:pt idx="58">
                  <c:v>-1.07626338838485</c:v>
                </c:pt>
                <c:pt idx="59">
                  <c:v>-1.12857555528784</c:v>
                </c:pt>
                <c:pt idx="60">
                  <c:v>-0.993039486493728</c:v>
                </c:pt>
                <c:pt idx="61">
                  <c:v>-1.11906425221457</c:v>
                </c:pt>
                <c:pt idx="62">
                  <c:v>-1.11906425221457</c:v>
                </c:pt>
                <c:pt idx="63">
                  <c:v>-1.04535165339672</c:v>
                </c:pt>
                <c:pt idx="64">
                  <c:v>-0.847992114626341</c:v>
                </c:pt>
                <c:pt idx="65">
                  <c:v>-0.826591682711481</c:v>
                </c:pt>
                <c:pt idx="66">
                  <c:v>-0.833725160016434</c:v>
                </c:pt>
                <c:pt idx="67">
                  <c:v>-0.855125591931295</c:v>
                </c:pt>
                <c:pt idx="68">
                  <c:v>-0.752879083893629</c:v>
                </c:pt>
                <c:pt idx="69">
                  <c:v>-0.764768212735218</c:v>
                </c:pt>
                <c:pt idx="70">
                  <c:v>-0.788546470418396</c:v>
                </c:pt>
                <c:pt idx="71">
                  <c:v>0.814108097427812</c:v>
                </c:pt>
                <c:pt idx="72">
                  <c:v>0.904465476623889</c:v>
                </c:pt>
                <c:pt idx="73">
                  <c:v>1.04475719695464</c:v>
                </c:pt>
                <c:pt idx="74">
                  <c:v>1.07804675771109</c:v>
                </c:pt>
                <c:pt idx="75">
                  <c:v>0.828375052037719</c:v>
                </c:pt>
                <c:pt idx="76">
                  <c:v>0.735639847073324</c:v>
                </c:pt>
                <c:pt idx="77">
                  <c:v>0.7189950666951</c:v>
                </c:pt>
                <c:pt idx="78">
                  <c:v>1.13511457615072</c:v>
                </c:pt>
                <c:pt idx="79">
                  <c:v>0.585836823669302</c:v>
                </c:pt>
                <c:pt idx="80">
                  <c:v>0.438411626033597</c:v>
                </c:pt>
                <c:pt idx="81">
                  <c:v>0.77368505936641</c:v>
                </c:pt>
                <c:pt idx="82">
                  <c:v>-1.03108469878681</c:v>
                </c:pt>
                <c:pt idx="83">
                  <c:v>-0.91457123613924</c:v>
                </c:pt>
                <c:pt idx="84">
                  <c:v>-0.931216016517465</c:v>
                </c:pt>
                <c:pt idx="85">
                  <c:v>-0.812324728101574</c:v>
                </c:pt>
                <c:pt idx="86">
                  <c:v>-0.926460364980829</c:v>
                </c:pt>
                <c:pt idx="87">
                  <c:v>-0.793302121955031</c:v>
                </c:pt>
                <c:pt idx="88">
                  <c:v>-0.603076060489606</c:v>
                </c:pt>
                <c:pt idx="89">
                  <c:v>-0.324870445596422</c:v>
                </c:pt>
                <c:pt idx="90">
                  <c:v>-0.177445247960717</c:v>
                </c:pt>
                <c:pt idx="91">
                  <c:v>0.994822855819966</c:v>
                </c:pt>
                <c:pt idx="92">
                  <c:v>2.59034394636122</c:v>
                </c:pt>
                <c:pt idx="93">
                  <c:v>2.81861522011973</c:v>
                </c:pt>
                <c:pt idx="94">
                  <c:v>2.46194135487206</c:v>
                </c:pt>
                <c:pt idx="95">
                  <c:v>0.110271670005739</c:v>
                </c:pt>
                <c:pt idx="96">
                  <c:v>-0.488940423610351</c:v>
                </c:pt>
                <c:pt idx="97">
                  <c:v>-0.572164325501474</c:v>
                </c:pt>
                <c:pt idx="98">
                  <c:v>-0.664899530465869</c:v>
                </c:pt>
                <c:pt idx="99">
                  <c:v>-0.743367780820357</c:v>
                </c:pt>
                <c:pt idx="100">
                  <c:v>-0.698189091222319</c:v>
                </c:pt>
                <c:pt idx="101">
                  <c:v>-0.0561761337765084</c:v>
                </c:pt>
                <c:pt idx="102">
                  <c:v>1.60830190404596</c:v>
                </c:pt>
                <c:pt idx="103">
                  <c:v>1.399053236434</c:v>
                </c:pt>
                <c:pt idx="104">
                  <c:v>1.24449456149334</c:v>
                </c:pt>
                <c:pt idx="105">
                  <c:v>1.38478628182409</c:v>
                </c:pt>
                <c:pt idx="106">
                  <c:v>-0.29395871060829</c:v>
                </c:pt>
                <c:pt idx="107">
                  <c:v>-0.821836031174845</c:v>
                </c:pt>
                <c:pt idx="108">
                  <c:v>-0.964505577273914</c:v>
                </c:pt>
                <c:pt idx="109">
                  <c:v>-0.928838190749147</c:v>
                </c:pt>
                <c:pt idx="110">
                  <c:v>-1.1357090325928</c:v>
                </c:pt>
                <c:pt idx="111">
                  <c:v>-0.919326887675876</c:v>
                </c:pt>
                <c:pt idx="112">
                  <c:v>-0.928838190749147</c:v>
                </c:pt>
                <c:pt idx="113">
                  <c:v>-1.0429738276284</c:v>
                </c:pt>
                <c:pt idx="114">
                  <c:v>-1.08101903992149</c:v>
                </c:pt>
                <c:pt idx="115">
                  <c:v>-1.04059600186008</c:v>
                </c:pt>
                <c:pt idx="116">
                  <c:v>-0.871770372309519</c:v>
                </c:pt>
                <c:pt idx="117">
                  <c:v>-0.964505577273914</c:v>
                </c:pt>
                <c:pt idx="118">
                  <c:v>-1.12619772951953</c:v>
                </c:pt>
                <c:pt idx="119">
                  <c:v>-1.04535165339672</c:v>
                </c:pt>
                <c:pt idx="120">
                  <c:v>-0.895548629992698</c:v>
                </c:pt>
                <c:pt idx="121">
                  <c:v>-1.01681774417691</c:v>
                </c:pt>
                <c:pt idx="122">
                  <c:v>-0.926460364980829</c:v>
                </c:pt>
                <c:pt idx="123">
                  <c:v>-0.840858637321388</c:v>
                </c:pt>
                <c:pt idx="124">
                  <c:v>-0.638743447014373</c:v>
                </c:pt>
                <c:pt idx="125">
                  <c:v>-0.23926871793698</c:v>
                </c:pt>
                <c:pt idx="126">
                  <c:v>-0.44613955978063</c:v>
                </c:pt>
                <c:pt idx="127">
                  <c:v>-0.481806946305397</c:v>
                </c:pt>
              </c:numCache>
            </c:numRef>
          </c:yVal>
          <c:smooth val="1"/>
        </c:ser>
        <c:axId val="33728580"/>
        <c:axId val="63896296"/>
      </c:scatterChart>
      <c:valAx>
        <c:axId val="33728580"/>
        <c:scaling>
          <c:orientation val="minMax"/>
          <c:max val="36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ángulo en pantalla [°] (horario)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96296"/>
        <c:crosses val="autoZero"/>
        <c:crossBetween val="midCat"/>
      </c:valAx>
      <c:valAx>
        <c:axId val="63896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2858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Correlación circular c(Δ)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Giro!P7</c:f>
              <c:strCache>
                <c:ptCount val="1"/>
                <c:pt idx="0">
                  <c:v>c(Δ)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Giro!$O$8:$O$3608</c:f>
              <c:numCache>
                <c:formatCode>0.0</c:formatCode>
                <c:ptCount val="3601"/>
                <c:pt idx="0">
                  <c:v>-180</c:v>
                </c:pt>
                <c:pt idx="1">
                  <c:v>-179.9</c:v>
                </c:pt>
                <c:pt idx="2">
                  <c:v>-179.8</c:v>
                </c:pt>
                <c:pt idx="3">
                  <c:v>-179.7</c:v>
                </c:pt>
                <c:pt idx="4">
                  <c:v>-179.6</c:v>
                </c:pt>
                <c:pt idx="5">
                  <c:v>-179.5</c:v>
                </c:pt>
                <c:pt idx="6">
                  <c:v>-179.4</c:v>
                </c:pt>
                <c:pt idx="7">
                  <c:v>-179.3</c:v>
                </c:pt>
                <c:pt idx="8">
                  <c:v>-179.2</c:v>
                </c:pt>
                <c:pt idx="9">
                  <c:v>-179.1</c:v>
                </c:pt>
                <c:pt idx="10">
                  <c:v>-179</c:v>
                </c:pt>
                <c:pt idx="11">
                  <c:v>-178.9</c:v>
                </c:pt>
                <c:pt idx="12">
                  <c:v>-178.8</c:v>
                </c:pt>
                <c:pt idx="13">
                  <c:v>-178.7</c:v>
                </c:pt>
                <c:pt idx="14">
                  <c:v>-178.6</c:v>
                </c:pt>
                <c:pt idx="15">
                  <c:v>-178.5</c:v>
                </c:pt>
                <c:pt idx="16">
                  <c:v>-178.4</c:v>
                </c:pt>
                <c:pt idx="17">
                  <c:v>-178.3</c:v>
                </c:pt>
                <c:pt idx="18">
                  <c:v>-178.2</c:v>
                </c:pt>
                <c:pt idx="19">
                  <c:v>-178.1</c:v>
                </c:pt>
                <c:pt idx="20">
                  <c:v>-178</c:v>
                </c:pt>
                <c:pt idx="21">
                  <c:v>-177.9</c:v>
                </c:pt>
                <c:pt idx="22">
                  <c:v>-177.8</c:v>
                </c:pt>
                <c:pt idx="23">
                  <c:v>-177.7</c:v>
                </c:pt>
                <c:pt idx="24">
                  <c:v>-177.6</c:v>
                </c:pt>
                <c:pt idx="25">
                  <c:v>-177.5</c:v>
                </c:pt>
                <c:pt idx="26">
                  <c:v>-177.4</c:v>
                </c:pt>
                <c:pt idx="27">
                  <c:v>-177.3</c:v>
                </c:pt>
                <c:pt idx="28">
                  <c:v>-177.2</c:v>
                </c:pt>
                <c:pt idx="29">
                  <c:v>-177.1</c:v>
                </c:pt>
                <c:pt idx="30">
                  <c:v>-177</c:v>
                </c:pt>
                <c:pt idx="31">
                  <c:v>-176.9</c:v>
                </c:pt>
                <c:pt idx="32">
                  <c:v>-176.8</c:v>
                </c:pt>
                <c:pt idx="33">
                  <c:v>-176.7</c:v>
                </c:pt>
                <c:pt idx="34">
                  <c:v>-176.6</c:v>
                </c:pt>
                <c:pt idx="35">
                  <c:v>-176.5</c:v>
                </c:pt>
                <c:pt idx="36">
                  <c:v>-176.4</c:v>
                </c:pt>
                <c:pt idx="37">
                  <c:v>-176.3</c:v>
                </c:pt>
                <c:pt idx="38">
                  <c:v>-176.2</c:v>
                </c:pt>
                <c:pt idx="39">
                  <c:v>-176.1</c:v>
                </c:pt>
                <c:pt idx="40">
                  <c:v>-176</c:v>
                </c:pt>
                <c:pt idx="41">
                  <c:v>-175.9</c:v>
                </c:pt>
                <c:pt idx="42">
                  <c:v>-175.8</c:v>
                </c:pt>
                <c:pt idx="43">
                  <c:v>-175.7</c:v>
                </c:pt>
                <c:pt idx="44">
                  <c:v>-175.6</c:v>
                </c:pt>
                <c:pt idx="45">
                  <c:v>-175.5</c:v>
                </c:pt>
                <c:pt idx="46">
                  <c:v>-175.4</c:v>
                </c:pt>
                <c:pt idx="47">
                  <c:v>-175.3</c:v>
                </c:pt>
                <c:pt idx="48">
                  <c:v>-175.2</c:v>
                </c:pt>
                <c:pt idx="49">
                  <c:v>-175.1</c:v>
                </c:pt>
                <c:pt idx="50">
                  <c:v>-175</c:v>
                </c:pt>
                <c:pt idx="51">
                  <c:v>-174.9</c:v>
                </c:pt>
                <c:pt idx="52">
                  <c:v>-174.8</c:v>
                </c:pt>
                <c:pt idx="53">
                  <c:v>-174.7</c:v>
                </c:pt>
                <c:pt idx="54">
                  <c:v>-174.6</c:v>
                </c:pt>
                <c:pt idx="55">
                  <c:v>-174.5</c:v>
                </c:pt>
                <c:pt idx="56">
                  <c:v>-174.4</c:v>
                </c:pt>
                <c:pt idx="57">
                  <c:v>-174.3</c:v>
                </c:pt>
                <c:pt idx="58">
                  <c:v>-174.2</c:v>
                </c:pt>
                <c:pt idx="59">
                  <c:v>-174.1</c:v>
                </c:pt>
                <c:pt idx="60">
                  <c:v>-174</c:v>
                </c:pt>
                <c:pt idx="61">
                  <c:v>-173.9</c:v>
                </c:pt>
                <c:pt idx="62">
                  <c:v>-173.8</c:v>
                </c:pt>
                <c:pt idx="63">
                  <c:v>-173.7</c:v>
                </c:pt>
                <c:pt idx="64">
                  <c:v>-173.6</c:v>
                </c:pt>
                <c:pt idx="65">
                  <c:v>-173.5</c:v>
                </c:pt>
                <c:pt idx="66">
                  <c:v>-173.4</c:v>
                </c:pt>
                <c:pt idx="67">
                  <c:v>-173.3</c:v>
                </c:pt>
                <c:pt idx="68">
                  <c:v>-173.2</c:v>
                </c:pt>
                <c:pt idx="69">
                  <c:v>-173.1</c:v>
                </c:pt>
                <c:pt idx="70">
                  <c:v>-173</c:v>
                </c:pt>
                <c:pt idx="71">
                  <c:v>-172.9</c:v>
                </c:pt>
                <c:pt idx="72">
                  <c:v>-172.8</c:v>
                </c:pt>
                <c:pt idx="73">
                  <c:v>-172.7</c:v>
                </c:pt>
                <c:pt idx="74">
                  <c:v>-172.6</c:v>
                </c:pt>
                <c:pt idx="75">
                  <c:v>-172.5</c:v>
                </c:pt>
                <c:pt idx="76">
                  <c:v>-172.4</c:v>
                </c:pt>
                <c:pt idx="77">
                  <c:v>-172.3</c:v>
                </c:pt>
                <c:pt idx="78">
                  <c:v>-172.2</c:v>
                </c:pt>
                <c:pt idx="79">
                  <c:v>-172.1</c:v>
                </c:pt>
                <c:pt idx="80">
                  <c:v>-172</c:v>
                </c:pt>
                <c:pt idx="81">
                  <c:v>-171.9</c:v>
                </c:pt>
                <c:pt idx="82">
                  <c:v>-171.8</c:v>
                </c:pt>
                <c:pt idx="83">
                  <c:v>-171.7</c:v>
                </c:pt>
                <c:pt idx="84">
                  <c:v>-171.6</c:v>
                </c:pt>
                <c:pt idx="85">
                  <c:v>-171.5</c:v>
                </c:pt>
                <c:pt idx="86">
                  <c:v>-171.4</c:v>
                </c:pt>
                <c:pt idx="87">
                  <c:v>-171.3</c:v>
                </c:pt>
                <c:pt idx="88">
                  <c:v>-171.2</c:v>
                </c:pt>
                <c:pt idx="89">
                  <c:v>-171.1</c:v>
                </c:pt>
                <c:pt idx="90">
                  <c:v>-171</c:v>
                </c:pt>
                <c:pt idx="91">
                  <c:v>-170.9</c:v>
                </c:pt>
                <c:pt idx="92">
                  <c:v>-170.8</c:v>
                </c:pt>
                <c:pt idx="93">
                  <c:v>-170.7</c:v>
                </c:pt>
                <c:pt idx="94">
                  <c:v>-170.6</c:v>
                </c:pt>
                <c:pt idx="95">
                  <c:v>-170.5</c:v>
                </c:pt>
                <c:pt idx="96">
                  <c:v>-170.4</c:v>
                </c:pt>
                <c:pt idx="97">
                  <c:v>-170.3</c:v>
                </c:pt>
                <c:pt idx="98">
                  <c:v>-170.2</c:v>
                </c:pt>
                <c:pt idx="99">
                  <c:v>-170.1</c:v>
                </c:pt>
                <c:pt idx="100">
                  <c:v>-170</c:v>
                </c:pt>
                <c:pt idx="101">
                  <c:v>-169.9</c:v>
                </c:pt>
                <c:pt idx="102">
                  <c:v>-169.8</c:v>
                </c:pt>
                <c:pt idx="103">
                  <c:v>-169.7</c:v>
                </c:pt>
                <c:pt idx="104">
                  <c:v>-169.6</c:v>
                </c:pt>
                <c:pt idx="105">
                  <c:v>-169.5</c:v>
                </c:pt>
                <c:pt idx="106">
                  <c:v>-169.4</c:v>
                </c:pt>
                <c:pt idx="107">
                  <c:v>-169.3</c:v>
                </c:pt>
                <c:pt idx="108">
                  <c:v>-169.2</c:v>
                </c:pt>
                <c:pt idx="109">
                  <c:v>-169.1</c:v>
                </c:pt>
                <c:pt idx="110">
                  <c:v>-169</c:v>
                </c:pt>
                <c:pt idx="111">
                  <c:v>-168.9</c:v>
                </c:pt>
                <c:pt idx="112">
                  <c:v>-168.8</c:v>
                </c:pt>
                <c:pt idx="113">
                  <c:v>-168.7</c:v>
                </c:pt>
                <c:pt idx="114">
                  <c:v>-168.6</c:v>
                </c:pt>
                <c:pt idx="115">
                  <c:v>-168.5</c:v>
                </c:pt>
                <c:pt idx="116">
                  <c:v>-168.4</c:v>
                </c:pt>
                <c:pt idx="117">
                  <c:v>-168.3</c:v>
                </c:pt>
                <c:pt idx="118">
                  <c:v>-168.2</c:v>
                </c:pt>
                <c:pt idx="119">
                  <c:v>-168.1</c:v>
                </c:pt>
                <c:pt idx="120">
                  <c:v>-168</c:v>
                </c:pt>
                <c:pt idx="121">
                  <c:v>-167.9</c:v>
                </c:pt>
                <c:pt idx="122">
                  <c:v>-167.8</c:v>
                </c:pt>
                <c:pt idx="123">
                  <c:v>-167.7</c:v>
                </c:pt>
                <c:pt idx="124">
                  <c:v>-167.6</c:v>
                </c:pt>
                <c:pt idx="125">
                  <c:v>-167.5</c:v>
                </c:pt>
                <c:pt idx="126">
                  <c:v>-167.4</c:v>
                </c:pt>
                <c:pt idx="127">
                  <c:v>-167.3</c:v>
                </c:pt>
                <c:pt idx="128">
                  <c:v>-167.2</c:v>
                </c:pt>
                <c:pt idx="129">
                  <c:v>-167.1</c:v>
                </c:pt>
                <c:pt idx="130">
                  <c:v>-167</c:v>
                </c:pt>
                <c:pt idx="131">
                  <c:v>-166.9</c:v>
                </c:pt>
                <c:pt idx="132">
                  <c:v>-166.8</c:v>
                </c:pt>
                <c:pt idx="133">
                  <c:v>-166.7</c:v>
                </c:pt>
                <c:pt idx="134">
                  <c:v>-166.6</c:v>
                </c:pt>
                <c:pt idx="135">
                  <c:v>-166.5</c:v>
                </c:pt>
                <c:pt idx="136">
                  <c:v>-166.4</c:v>
                </c:pt>
                <c:pt idx="137">
                  <c:v>-166.3</c:v>
                </c:pt>
                <c:pt idx="138">
                  <c:v>-166.2</c:v>
                </c:pt>
                <c:pt idx="139">
                  <c:v>-166.1</c:v>
                </c:pt>
                <c:pt idx="140">
                  <c:v>-166</c:v>
                </c:pt>
                <c:pt idx="141">
                  <c:v>-165.9</c:v>
                </c:pt>
                <c:pt idx="142">
                  <c:v>-165.8</c:v>
                </c:pt>
                <c:pt idx="143">
                  <c:v>-165.7</c:v>
                </c:pt>
                <c:pt idx="144">
                  <c:v>-165.6</c:v>
                </c:pt>
                <c:pt idx="145">
                  <c:v>-165.5</c:v>
                </c:pt>
                <c:pt idx="146">
                  <c:v>-165.4</c:v>
                </c:pt>
                <c:pt idx="147">
                  <c:v>-165.3</c:v>
                </c:pt>
                <c:pt idx="148">
                  <c:v>-165.2</c:v>
                </c:pt>
                <c:pt idx="149">
                  <c:v>-165.1</c:v>
                </c:pt>
                <c:pt idx="150">
                  <c:v>-165</c:v>
                </c:pt>
                <c:pt idx="151">
                  <c:v>-164.9</c:v>
                </c:pt>
                <c:pt idx="152">
                  <c:v>-164.8</c:v>
                </c:pt>
                <c:pt idx="153">
                  <c:v>-164.7</c:v>
                </c:pt>
                <c:pt idx="154">
                  <c:v>-164.6</c:v>
                </c:pt>
                <c:pt idx="155">
                  <c:v>-164.5</c:v>
                </c:pt>
                <c:pt idx="156">
                  <c:v>-164.4</c:v>
                </c:pt>
                <c:pt idx="157">
                  <c:v>-164.3</c:v>
                </c:pt>
                <c:pt idx="158">
                  <c:v>-164.2</c:v>
                </c:pt>
                <c:pt idx="159">
                  <c:v>-164.1</c:v>
                </c:pt>
                <c:pt idx="160">
                  <c:v>-164</c:v>
                </c:pt>
                <c:pt idx="161">
                  <c:v>-163.9</c:v>
                </c:pt>
                <c:pt idx="162">
                  <c:v>-163.8</c:v>
                </c:pt>
                <c:pt idx="163">
                  <c:v>-163.7</c:v>
                </c:pt>
                <c:pt idx="164">
                  <c:v>-163.6</c:v>
                </c:pt>
                <c:pt idx="165">
                  <c:v>-163.5</c:v>
                </c:pt>
                <c:pt idx="166">
                  <c:v>-163.4</c:v>
                </c:pt>
                <c:pt idx="167">
                  <c:v>-163.3</c:v>
                </c:pt>
                <c:pt idx="168">
                  <c:v>-163.2</c:v>
                </c:pt>
                <c:pt idx="169">
                  <c:v>-163.1</c:v>
                </c:pt>
                <c:pt idx="170">
                  <c:v>-163</c:v>
                </c:pt>
                <c:pt idx="171">
                  <c:v>-162.9</c:v>
                </c:pt>
                <c:pt idx="172">
                  <c:v>-162.8</c:v>
                </c:pt>
                <c:pt idx="173">
                  <c:v>-162.7</c:v>
                </c:pt>
                <c:pt idx="174">
                  <c:v>-162.6</c:v>
                </c:pt>
                <c:pt idx="175">
                  <c:v>-162.5</c:v>
                </c:pt>
                <c:pt idx="176">
                  <c:v>-162.4</c:v>
                </c:pt>
                <c:pt idx="177">
                  <c:v>-162.3</c:v>
                </c:pt>
                <c:pt idx="178">
                  <c:v>-162.2</c:v>
                </c:pt>
                <c:pt idx="179">
                  <c:v>-162.1</c:v>
                </c:pt>
                <c:pt idx="180">
                  <c:v>-162</c:v>
                </c:pt>
                <c:pt idx="181">
                  <c:v>-161.9</c:v>
                </c:pt>
                <c:pt idx="182">
                  <c:v>-161.8</c:v>
                </c:pt>
                <c:pt idx="183">
                  <c:v>-161.7</c:v>
                </c:pt>
                <c:pt idx="184">
                  <c:v>-161.6</c:v>
                </c:pt>
                <c:pt idx="185">
                  <c:v>-161.5</c:v>
                </c:pt>
                <c:pt idx="186">
                  <c:v>-161.4</c:v>
                </c:pt>
                <c:pt idx="187">
                  <c:v>-161.3</c:v>
                </c:pt>
                <c:pt idx="188">
                  <c:v>-161.2</c:v>
                </c:pt>
                <c:pt idx="189">
                  <c:v>-161.1</c:v>
                </c:pt>
                <c:pt idx="190">
                  <c:v>-161</c:v>
                </c:pt>
                <c:pt idx="191">
                  <c:v>-160.9</c:v>
                </c:pt>
                <c:pt idx="192">
                  <c:v>-160.8</c:v>
                </c:pt>
                <c:pt idx="193">
                  <c:v>-160.7</c:v>
                </c:pt>
                <c:pt idx="194">
                  <c:v>-160.6</c:v>
                </c:pt>
                <c:pt idx="195">
                  <c:v>-160.5</c:v>
                </c:pt>
                <c:pt idx="196">
                  <c:v>-160.4</c:v>
                </c:pt>
                <c:pt idx="197">
                  <c:v>-160.3</c:v>
                </c:pt>
                <c:pt idx="198">
                  <c:v>-160.2</c:v>
                </c:pt>
                <c:pt idx="199">
                  <c:v>-160.1</c:v>
                </c:pt>
                <c:pt idx="200">
                  <c:v>-160</c:v>
                </c:pt>
                <c:pt idx="201">
                  <c:v>-159.9</c:v>
                </c:pt>
                <c:pt idx="202">
                  <c:v>-159.8</c:v>
                </c:pt>
                <c:pt idx="203">
                  <c:v>-159.7</c:v>
                </c:pt>
                <c:pt idx="204">
                  <c:v>-159.6</c:v>
                </c:pt>
                <c:pt idx="205">
                  <c:v>-159.5</c:v>
                </c:pt>
                <c:pt idx="206">
                  <c:v>-159.4</c:v>
                </c:pt>
                <c:pt idx="207">
                  <c:v>-159.3</c:v>
                </c:pt>
                <c:pt idx="208">
                  <c:v>-159.2</c:v>
                </c:pt>
                <c:pt idx="209">
                  <c:v>-159.1</c:v>
                </c:pt>
                <c:pt idx="210">
                  <c:v>-159</c:v>
                </c:pt>
                <c:pt idx="211">
                  <c:v>-158.9</c:v>
                </c:pt>
                <c:pt idx="212">
                  <c:v>-158.8</c:v>
                </c:pt>
                <c:pt idx="213">
                  <c:v>-158.7</c:v>
                </c:pt>
                <c:pt idx="214">
                  <c:v>-158.6</c:v>
                </c:pt>
                <c:pt idx="215">
                  <c:v>-158.5</c:v>
                </c:pt>
                <c:pt idx="216">
                  <c:v>-158.4</c:v>
                </c:pt>
                <c:pt idx="217">
                  <c:v>-158.3</c:v>
                </c:pt>
                <c:pt idx="218">
                  <c:v>-158.2</c:v>
                </c:pt>
                <c:pt idx="219">
                  <c:v>-158.1</c:v>
                </c:pt>
                <c:pt idx="220">
                  <c:v>-158</c:v>
                </c:pt>
                <c:pt idx="221">
                  <c:v>-157.9</c:v>
                </c:pt>
                <c:pt idx="222">
                  <c:v>-157.8</c:v>
                </c:pt>
                <c:pt idx="223">
                  <c:v>-157.7</c:v>
                </c:pt>
                <c:pt idx="224">
                  <c:v>-157.6</c:v>
                </c:pt>
                <c:pt idx="225">
                  <c:v>-157.5</c:v>
                </c:pt>
                <c:pt idx="226">
                  <c:v>-157.4</c:v>
                </c:pt>
                <c:pt idx="227">
                  <c:v>-157.3</c:v>
                </c:pt>
                <c:pt idx="228">
                  <c:v>-157.2</c:v>
                </c:pt>
                <c:pt idx="229">
                  <c:v>-157.1</c:v>
                </c:pt>
                <c:pt idx="230">
                  <c:v>-157</c:v>
                </c:pt>
                <c:pt idx="231">
                  <c:v>-156.9</c:v>
                </c:pt>
                <c:pt idx="232">
                  <c:v>-156.8</c:v>
                </c:pt>
                <c:pt idx="233">
                  <c:v>-156.7</c:v>
                </c:pt>
                <c:pt idx="234">
                  <c:v>-156.6</c:v>
                </c:pt>
                <c:pt idx="235">
                  <c:v>-156.5</c:v>
                </c:pt>
                <c:pt idx="236">
                  <c:v>-156.4</c:v>
                </c:pt>
                <c:pt idx="237">
                  <c:v>-156.3</c:v>
                </c:pt>
                <c:pt idx="238">
                  <c:v>-156.2</c:v>
                </c:pt>
                <c:pt idx="239">
                  <c:v>-156.1</c:v>
                </c:pt>
                <c:pt idx="240">
                  <c:v>-156</c:v>
                </c:pt>
                <c:pt idx="241">
                  <c:v>-155.9</c:v>
                </c:pt>
                <c:pt idx="242">
                  <c:v>-155.8</c:v>
                </c:pt>
                <c:pt idx="243">
                  <c:v>-155.7</c:v>
                </c:pt>
                <c:pt idx="244">
                  <c:v>-155.6</c:v>
                </c:pt>
                <c:pt idx="245">
                  <c:v>-155.5</c:v>
                </c:pt>
                <c:pt idx="246">
                  <c:v>-155.4</c:v>
                </c:pt>
                <c:pt idx="247">
                  <c:v>-155.3</c:v>
                </c:pt>
                <c:pt idx="248">
                  <c:v>-155.2</c:v>
                </c:pt>
                <c:pt idx="249">
                  <c:v>-155.1</c:v>
                </c:pt>
                <c:pt idx="250">
                  <c:v>-155</c:v>
                </c:pt>
                <c:pt idx="251">
                  <c:v>-154.9</c:v>
                </c:pt>
                <c:pt idx="252">
                  <c:v>-154.8</c:v>
                </c:pt>
                <c:pt idx="253">
                  <c:v>-154.7</c:v>
                </c:pt>
                <c:pt idx="254">
                  <c:v>-154.6</c:v>
                </c:pt>
                <c:pt idx="255">
                  <c:v>-154.5</c:v>
                </c:pt>
                <c:pt idx="256">
                  <c:v>-154.4</c:v>
                </c:pt>
                <c:pt idx="257">
                  <c:v>-154.3</c:v>
                </c:pt>
                <c:pt idx="258">
                  <c:v>-154.2</c:v>
                </c:pt>
                <c:pt idx="259">
                  <c:v>-154.1</c:v>
                </c:pt>
                <c:pt idx="260">
                  <c:v>-154</c:v>
                </c:pt>
                <c:pt idx="261">
                  <c:v>-153.9</c:v>
                </c:pt>
                <c:pt idx="262">
                  <c:v>-153.8</c:v>
                </c:pt>
                <c:pt idx="263">
                  <c:v>-153.7</c:v>
                </c:pt>
                <c:pt idx="264">
                  <c:v>-153.6</c:v>
                </c:pt>
                <c:pt idx="265">
                  <c:v>-153.5</c:v>
                </c:pt>
                <c:pt idx="266">
                  <c:v>-153.4</c:v>
                </c:pt>
                <c:pt idx="267">
                  <c:v>-153.3</c:v>
                </c:pt>
                <c:pt idx="268">
                  <c:v>-153.2</c:v>
                </c:pt>
                <c:pt idx="269">
                  <c:v>-153.1</c:v>
                </c:pt>
                <c:pt idx="270">
                  <c:v>-153</c:v>
                </c:pt>
                <c:pt idx="271">
                  <c:v>-152.9</c:v>
                </c:pt>
                <c:pt idx="272">
                  <c:v>-152.8</c:v>
                </c:pt>
                <c:pt idx="273">
                  <c:v>-152.7</c:v>
                </c:pt>
                <c:pt idx="274">
                  <c:v>-152.6</c:v>
                </c:pt>
                <c:pt idx="275">
                  <c:v>-152.5</c:v>
                </c:pt>
                <c:pt idx="276">
                  <c:v>-152.4</c:v>
                </c:pt>
                <c:pt idx="277">
                  <c:v>-152.3</c:v>
                </c:pt>
                <c:pt idx="278">
                  <c:v>-152.2</c:v>
                </c:pt>
                <c:pt idx="279">
                  <c:v>-152.1</c:v>
                </c:pt>
                <c:pt idx="280">
                  <c:v>-152</c:v>
                </c:pt>
                <c:pt idx="281">
                  <c:v>-151.9</c:v>
                </c:pt>
                <c:pt idx="282">
                  <c:v>-151.8</c:v>
                </c:pt>
                <c:pt idx="283">
                  <c:v>-151.7</c:v>
                </c:pt>
                <c:pt idx="284">
                  <c:v>-151.6</c:v>
                </c:pt>
                <c:pt idx="285">
                  <c:v>-151.5</c:v>
                </c:pt>
                <c:pt idx="286">
                  <c:v>-151.4</c:v>
                </c:pt>
                <c:pt idx="287">
                  <c:v>-151.3</c:v>
                </c:pt>
                <c:pt idx="288">
                  <c:v>-151.2</c:v>
                </c:pt>
                <c:pt idx="289">
                  <c:v>-151.1</c:v>
                </c:pt>
                <c:pt idx="290">
                  <c:v>-151</c:v>
                </c:pt>
                <c:pt idx="291">
                  <c:v>-150.9</c:v>
                </c:pt>
                <c:pt idx="292">
                  <c:v>-150.8</c:v>
                </c:pt>
                <c:pt idx="293">
                  <c:v>-150.7</c:v>
                </c:pt>
                <c:pt idx="294">
                  <c:v>-150.6</c:v>
                </c:pt>
                <c:pt idx="295">
                  <c:v>-150.5</c:v>
                </c:pt>
                <c:pt idx="296">
                  <c:v>-150.4</c:v>
                </c:pt>
                <c:pt idx="297">
                  <c:v>-150.3</c:v>
                </c:pt>
                <c:pt idx="298">
                  <c:v>-150.2</c:v>
                </c:pt>
                <c:pt idx="299">
                  <c:v>-150.1</c:v>
                </c:pt>
                <c:pt idx="300">
                  <c:v>-150</c:v>
                </c:pt>
                <c:pt idx="301">
                  <c:v>-149.9</c:v>
                </c:pt>
                <c:pt idx="302">
                  <c:v>-149.8</c:v>
                </c:pt>
                <c:pt idx="303">
                  <c:v>-149.7</c:v>
                </c:pt>
                <c:pt idx="304">
                  <c:v>-149.6</c:v>
                </c:pt>
                <c:pt idx="305">
                  <c:v>-149.5</c:v>
                </c:pt>
                <c:pt idx="306">
                  <c:v>-149.4</c:v>
                </c:pt>
                <c:pt idx="307">
                  <c:v>-149.3</c:v>
                </c:pt>
                <c:pt idx="308">
                  <c:v>-149.2</c:v>
                </c:pt>
                <c:pt idx="309">
                  <c:v>-149.1</c:v>
                </c:pt>
                <c:pt idx="310">
                  <c:v>-149</c:v>
                </c:pt>
                <c:pt idx="311">
                  <c:v>-148.9</c:v>
                </c:pt>
                <c:pt idx="312">
                  <c:v>-148.8</c:v>
                </c:pt>
                <c:pt idx="313">
                  <c:v>-148.7</c:v>
                </c:pt>
                <c:pt idx="314">
                  <c:v>-148.6</c:v>
                </c:pt>
                <c:pt idx="315">
                  <c:v>-148.5</c:v>
                </c:pt>
                <c:pt idx="316">
                  <c:v>-148.4</c:v>
                </c:pt>
                <c:pt idx="317">
                  <c:v>-148.3</c:v>
                </c:pt>
                <c:pt idx="318">
                  <c:v>-148.2</c:v>
                </c:pt>
                <c:pt idx="319">
                  <c:v>-148.1</c:v>
                </c:pt>
                <c:pt idx="320">
                  <c:v>-148</c:v>
                </c:pt>
                <c:pt idx="321">
                  <c:v>-147.9</c:v>
                </c:pt>
                <c:pt idx="322">
                  <c:v>-147.8</c:v>
                </c:pt>
                <c:pt idx="323">
                  <c:v>-147.7</c:v>
                </c:pt>
                <c:pt idx="324">
                  <c:v>-147.6</c:v>
                </c:pt>
                <c:pt idx="325">
                  <c:v>-147.5</c:v>
                </c:pt>
                <c:pt idx="326">
                  <c:v>-147.4</c:v>
                </c:pt>
                <c:pt idx="327">
                  <c:v>-147.3</c:v>
                </c:pt>
                <c:pt idx="328">
                  <c:v>-147.2</c:v>
                </c:pt>
                <c:pt idx="329">
                  <c:v>-147.1</c:v>
                </c:pt>
                <c:pt idx="330">
                  <c:v>-147</c:v>
                </c:pt>
                <c:pt idx="331">
                  <c:v>-146.9</c:v>
                </c:pt>
                <c:pt idx="332">
                  <c:v>-146.8</c:v>
                </c:pt>
                <c:pt idx="333">
                  <c:v>-146.7</c:v>
                </c:pt>
                <c:pt idx="334">
                  <c:v>-146.6</c:v>
                </c:pt>
                <c:pt idx="335">
                  <c:v>-146.5</c:v>
                </c:pt>
                <c:pt idx="336">
                  <c:v>-146.4</c:v>
                </c:pt>
                <c:pt idx="337">
                  <c:v>-146.3</c:v>
                </c:pt>
                <c:pt idx="338">
                  <c:v>-146.2</c:v>
                </c:pt>
                <c:pt idx="339">
                  <c:v>-146.1</c:v>
                </c:pt>
                <c:pt idx="340">
                  <c:v>-146</c:v>
                </c:pt>
                <c:pt idx="341">
                  <c:v>-145.9</c:v>
                </c:pt>
                <c:pt idx="342">
                  <c:v>-145.8</c:v>
                </c:pt>
                <c:pt idx="343">
                  <c:v>-145.7</c:v>
                </c:pt>
                <c:pt idx="344">
                  <c:v>-145.6</c:v>
                </c:pt>
                <c:pt idx="345">
                  <c:v>-145.5</c:v>
                </c:pt>
                <c:pt idx="346">
                  <c:v>-145.4</c:v>
                </c:pt>
                <c:pt idx="347">
                  <c:v>-145.3</c:v>
                </c:pt>
                <c:pt idx="348">
                  <c:v>-145.2</c:v>
                </c:pt>
                <c:pt idx="349">
                  <c:v>-145.1</c:v>
                </c:pt>
                <c:pt idx="350">
                  <c:v>-145</c:v>
                </c:pt>
                <c:pt idx="351">
                  <c:v>-144.9</c:v>
                </c:pt>
                <c:pt idx="352">
                  <c:v>-144.8</c:v>
                </c:pt>
                <c:pt idx="353">
                  <c:v>-144.7</c:v>
                </c:pt>
                <c:pt idx="354">
                  <c:v>-144.6</c:v>
                </c:pt>
                <c:pt idx="355">
                  <c:v>-144.5</c:v>
                </c:pt>
                <c:pt idx="356">
                  <c:v>-144.4</c:v>
                </c:pt>
                <c:pt idx="357">
                  <c:v>-144.3</c:v>
                </c:pt>
                <c:pt idx="358">
                  <c:v>-144.2</c:v>
                </c:pt>
                <c:pt idx="359">
                  <c:v>-144.1</c:v>
                </c:pt>
                <c:pt idx="360">
                  <c:v>-144</c:v>
                </c:pt>
                <c:pt idx="361">
                  <c:v>-143.9</c:v>
                </c:pt>
                <c:pt idx="362">
                  <c:v>-143.8</c:v>
                </c:pt>
                <c:pt idx="363">
                  <c:v>-143.7</c:v>
                </c:pt>
                <c:pt idx="364">
                  <c:v>-143.6</c:v>
                </c:pt>
                <c:pt idx="365">
                  <c:v>-143.5</c:v>
                </c:pt>
                <c:pt idx="366">
                  <c:v>-143.4</c:v>
                </c:pt>
                <c:pt idx="367">
                  <c:v>-143.3</c:v>
                </c:pt>
                <c:pt idx="368">
                  <c:v>-143.2</c:v>
                </c:pt>
                <c:pt idx="369">
                  <c:v>-143.1</c:v>
                </c:pt>
                <c:pt idx="370">
                  <c:v>-143</c:v>
                </c:pt>
                <c:pt idx="371">
                  <c:v>-142.9</c:v>
                </c:pt>
                <c:pt idx="372">
                  <c:v>-142.8</c:v>
                </c:pt>
                <c:pt idx="373">
                  <c:v>-142.7</c:v>
                </c:pt>
                <c:pt idx="374">
                  <c:v>-142.6</c:v>
                </c:pt>
                <c:pt idx="375">
                  <c:v>-142.5</c:v>
                </c:pt>
                <c:pt idx="376">
                  <c:v>-142.4</c:v>
                </c:pt>
                <c:pt idx="377">
                  <c:v>-142.3</c:v>
                </c:pt>
                <c:pt idx="378">
                  <c:v>-142.2</c:v>
                </c:pt>
                <c:pt idx="379">
                  <c:v>-142.1</c:v>
                </c:pt>
                <c:pt idx="380">
                  <c:v>-142</c:v>
                </c:pt>
                <c:pt idx="381">
                  <c:v>-141.9</c:v>
                </c:pt>
                <c:pt idx="382">
                  <c:v>-141.8</c:v>
                </c:pt>
                <c:pt idx="383">
                  <c:v>-141.7</c:v>
                </c:pt>
                <c:pt idx="384">
                  <c:v>-141.6</c:v>
                </c:pt>
                <c:pt idx="385">
                  <c:v>-141.5</c:v>
                </c:pt>
                <c:pt idx="386">
                  <c:v>-141.4</c:v>
                </c:pt>
                <c:pt idx="387">
                  <c:v>-141.3</c:v>
                </c:pt>
                <c:pt idx="388">
                  <c:v>-141.2</c:v>
                </c:pt>
                <c:pt idx="389">
                  <c:v>-141.1</c:v>
                </c:pt>
                <c:pt idx="390">
                  <c:v>-141</c:v>
                </c:pt>
                <c:pt idx="391">
                  <c:v>-140.9</c:v>
                </c:pt>
                <c:pt idx="392">
                  <c:v>-140.8</c:v>
                </c:pt>
                <c:pt idx="393">
                  <c:v>-140.7</c:v>
                </c:pt>
                <c:pt idx="394">
                  <c:v>-140.6</c:v>
                </c:pt>
                <c:pt idx="395">
                  <c:v>-140.5</c:v>
                </c:pt>
                <c:pt idx="396">
                  <c:v>-140.4</c:v>
                </c:pt>
                <c:pt idx="397">
                  <c:v>-140.3</c:v>
                </c:pt>
                <c:pt idx="398">
                  <c:v>-140.2</c:v>
                </c:pt>
                <c:pt idx="399">
                  <c:v>-140.1</c:v>
                </c:pt>
                <c:pt idx="400">
                  <c:v>-140</c:v>
                </c:pt>
                <c:pt idx="401">
                  <c:v>-139.9</c:v>
                </c:pt>
                <c:pt idx="402">
                  <c:v>-139.8</c:v>
                </c:pt>
                <c:pt idx="403">
                  <c:v>-139.7</c:v>
                </c:pt>
                <c:pt idx="404">
                  <c:v>-139.6</c:v>
                </c:pt>
                <c:pt idx="405">
                  <c:v>-139.5</c:v>
                </c:pt>
                <c:pt idx="406">
                  <c:v>-139.4</c:v>
                </c:pt>
                <c:pt idx="407">
                  <c:v>-139.3</c:v>
                </c:pt>
                <c:pt idx="408">
                  <c:v>-139.2</c:v>
                </c:pt>
                <c:pt idx="409">
                  <c:v>-139.1</c:v>
                </c:pt>
                <c:pt idx="410">
                  <c:v>-139</c:v>
                </c:pt>
                <c:pt idx="411">
                  <c:v>-138.9</c:v>
                </c:pt>
                <c:pt idx="412">
                  <c:v>-138.8</c:v>
                </c:pt>
                <c:pt idx="413">
                  <c:v>-138.7</c:v>
                </c:pt>
                <c:pt idx="414">
                  <c:v>-138.6</c:v>
                </c:pt>
                <c:pt idx="415">
                  <c:v>-138.5</c:v>
                </c:pt>
                <c:pt idx="416">
                  <c:v>-138.4</c:v>
                </c:pt>
                <c:pt idx="417">
                  <c:v>-138.3</c:v>
                </c:pt>
                <c:pt idx="418">
                  <c:v>-138.2</c:v>
                </c:pt>
                <c:pt idx="419">
                  <c:v>-138.1</c:v>
                </c:pt>
                <c:pt idx="420">
                  <c:v>-138</c:v>
                </c:pt>
                <c:pt idx="421">
                  <c:v>-137.9</c:v>
                </c:pt>
                <c:pt idx="422">
                  <c:v>-137.8</c:v>
                </c:pt>
                <c:pt idx="423">
                  <c:v>-137.7</c:v>
                </c:pt>
                <c:pt idx="424">
                  <c:v>-137.6</c:v>
                </c:pt>
                <c:pt idx="425">
                  <c:v>-137.5</c:v>
                </c:pt>
                <c:pt idx="426">
                  <c:v>-137.4</c:v>
                </c:pt>
                <c:pt idx="427">
                  <c:v>-137.3</c:v>
                </c:pt>
                <c:pt idx="428">
                  <c:v>-137.2</c:v>
                </c:pt>
                <c:pt idx="429">
                  <c:v>-137.1</c:v>
                </c:pt>
                <c:pt idx="430">
                  <c:v>-137</c:v>
                </c:pt>
                <c:pt idx="431">
                  <c:v>-136.9</c:v>
                </c:pt>
                <c:pt idx="432">
                  <c:v>-136.8</c:v>
                </c:pt>
                <c:pt idx="433">
                  <c:v>-136.7</c:v>
                </c:pt>
                <c:pt idx="434">
                  <c:v>-136.6</c:v>
                </c:pt>
                <c:pt idx="435">
                  <c:v>-136.5</c:v>
                </c:pt>
                <c:pt idx="436">
                  <c:v>-136.4</c:v>
                </c:pt>
                <c:pt idx="437">
                  <c:v>-136.3</c:v>
                </c:pt>
                <c:pt idx="438">
                  <c:v>-136.2</c:v>
                </c:pt>
                <c:pt idx="439">
                  <c:v>-136.1</c:v>
                </c:pt>
                <c:pt idx="440">
                  <c:v>-136</c:v>
                </c:pt>
                <c:pt idx="441">
                  <c:v>-135.9</c:v>
                </c:pt>
                <c:pt idx="442">
                  <c:v>-135.8</c:v>
                </c:pt>
                <c:pt idx="443">
                  <c:v>-135.7</c:v>
                </c:pt>
                <c:pt idx="444">
                  <c:v>-135.6</c:v>
                </c:pt>
                <c:pt idx="445">
                  <c:v>-135.5</c:v>
                </c:pt>
                <c:pt idx="446">
                  <c:v>-135.4</c:v>
                </c:pt>
                <c:pt idx="447">
                  <c:v>-135.3</c:v>
                </c:pt>
                <c:pt idx="448">
                  <c:v>-135.2</c:v>
                </c:pt>
                <c:pt idx="449">
                  <c:v>-135.1</c:v>
                </c:pt>
                <c:pt idx="450">
                  <c:v>-135</c:v>
                </c:pt>
                <c:pt idx="451">
                  <c:v>-134.9</c:v>
                </c:pt>
                <c:pt idx="452">
                  <c:v>-134.8</c:v>
                </c:pt>
                <c:pt idx="453">
                  <c:v>-134.7</c:v>
                </c:pt>
                <c:pt idx="454">
                  <c:v>-134.6</c:v>
                </c:pt>
                <c:pt idx="455">
                  <c:v>-134.5</c:v>
                </c:pt>
                <c:pt idx="456">
                  <c:v>-134.4</c:v>
                </c:pt>
                <c:pt idx="457">
                  <c:v>-134.3</c:v>
                </c:pt>
                <c:pt idx="458">
                  <c:v>-134.2</c:v>
                </c:pt>
                <c:pt idx="459">
                  <c:v>-134.1</c:v>
                </c:pt>
                <c:pt idx="460">
                  <c:v>-134</c:v>
                </c:pt>
                <c:pt idx="461">
                  <c:v>-133.9</c:v>
                </c:pt>
                <c:pt idx="462">
                  <c:v>-133.8</c:v>
                </c:pt>
                <c:pt idx="463">
                  <c:v>-133.7</c:v>
                </c:pt>
                <c:pt idx="464">
                  <c:v>-133.6</c:v>
                </c:pt>
                <c:pt idx="465">
                  <c:v>-133.5</c:v>
                </c:pt>
                <c:pt idx="466">
                  <c:v>-133.4</c:v>
                </c:pt>
                <c:pt idx="467">
                  <c:v>-133.3</c:v>
                </c:pt>
                <c:pt idx="468">
                  <c:v>-133.2</c:v>
                </c:pt>
                <c:pt idx="469">
                  <c:v>-133.1</c:v>
                </c:pt>
                <c:pt idx="470">
                  <c:v>-133</c:v>
                </c:pt>
                <c:pt idx="471">
                  <c:v>-132.9</c:v>
                </c:pt>
                <c:pt idx="472">
                  <c:v>-132.8</c:v>
                </c:pt>
                <c:pt idx="473">
                  <c:v>-132.7</c:v>
                </c:pt>
                <c:pt idx="474">
                  <c:v>-132.6</c:v>
                </c:pt>
                <c:pt idx="475">
                  <c:v>-132.5</c:v>
                </c:pt>
                <c:pt idx="476">
                  <c:v>-132.4</c:v>
                </c:pt>
                <c:pt idx="477">
                  <c:v>-132.3</c:v>
                </c:pt>
                <c:pt idx="478">
                  <c:v>-132.2</c:v>
                </c:pt>
                <c:pt idx="479">
                  <c:v>-132.1</c:v>
                </c:pt>
                <c:pt idx="480">
                  <c:v>-132</c:v>
                </c:pt>
                <c:pt idx="481">
                  <c:v>-131.9</c:v>
                </c:pt>
                <c:pt idx="482">
                  <c:v>-131.8</c:v>
                </c:pt>
                <c:pt idx="483">
                  <c:v>-131.7</c:v>
                </c:pt>
                <c:pt idx="484">
                  <c:v>-131.6</c:v>
                </c:pt>
                <c:pt idx="485">
                  <c:v>-131.5</c:v>
                </c:pt>
                <c:pt idx="486">
                  <c:v>-131.4</c:v>
                </c:pt>
                <c:pt idx="487">
                  <c:v>-131.3</c:v>
                </c:pt>
                <c:pt idx="488">
                  <c:v>-131.2</c:v>
                </c:pt>
                <c:pt idx="489">
                  <c:v>-131.1</c:v>
                </c:pt>
                <c:pt idx="490">
                  <c:v>-131</c:v>
                </c:pt>
                <c:pt idx="491">
                  <c:v>-130.9</c:v>
                </c:pt>
                <c:pt idx="492">
                  <c:v>-130.8</c:v>
                </c:pt>
                <c:pt idx="493">
                  <c:v>-130.7</c:v>
                </c:pt>
                <c:pt idx="494">
                  <c:v>-130.6</c:v>
                </c:pt>
                <c:pt idx="495">
                  <c:v>-130.5</c:v>
                </c:pt>
                <c:pt idx="496">
                  <c:v>-130.4</c:v>
                </c:pt>
                <c:pt idx="497">
                  <c:v>-130.3</c:v>
                </c:pt>
                <c:pt idx="498">
                  <c:v>-130.2</c:v>
                </c:pt>
                <c:pt idx="499">
                  <c:v>-130.1</c:v>
                </c:pt>
                <c:pt idx="500">
                  <c:v>-130</c:v>
                </c:pt>
                <c:pt idx="501">
                  <c:v>-129.9</c:v>
                </c:pt>
                <c:pt idx="502">
                  <c:v>-129.8</c:v>
                </c:pt>
                <c:pt idx="503">
                  <c:v>-129.7</c:v>
                </c:pt>
                <c:pt idx="504">
                  <c:v>-129.6</c:v>
                </c:pt>
                <c:pt idx="505">
                  <c:v>-129.5</c:v>
                </c:pt>
                <c:pt idx="506">
                  <c:v>-129.4</c:v>
                </c:pt>
                <c:pt idx="507">
                  <c:v>-129.3</c:v>
                </c:pt>
                <c:pt idx="508">
                  <c:v>-129.2</c:v>
                </c:pt>
                <c:pt idx="509">
                  <c:v>-129.1</c:v>
                </c:pt>
                <c:pt idx="510">
                  <c:v>-129</c:v>
                </c:pt>
                <c:pt idx="511">
                  <c:v>-128.9</c:v>
                </c:pt>
                <c:pt idx="512">
                  <c:v>-128.8</c:v>
                </c:pt>
                <c:pt idx="513">
                  <c:v>-128.7</c:v>
                </c:pt>
                <c:pt idx="514">
                  <c:v>-128.6</c:v>
                </c:pt>
                <c:pt idx="515">
                  <c:v>-128.5</c:v>
                </c:pt>
                <c:pt idx="516">
                  <c:v>-128.4</c:v>
                </c:pt>
                <c:pt idx="517">
                  <c:v>-128.3</c:v>
                </c:pt>
                <c:pt idx="518">
                  <c:v>-128.2</c:v>
                </c:pt>
                <c:pt idx="519">
                  <c:v>-128.1</c:v>
                </c:pt>
                <c:pt idx="520">
                  <c:v>-128</c:v>
                </c:pt>
                <c:pt idx="521">
                  <c:v>-127.9</c:v>
                </c:pt>
                <c:pt idx="522">
                  <c:v>-127.8</c:v>
                </c:pt>
                <c:pt idx="523">
                  <c:v>-127.7</c:v>
                </c:pt>
                <c:pt idx="524">
                  <c:v>-127.6</c:v>
                </c:pt>
                <c:pt idx="525">
                  <c:v>-127.5</c:v>
                </c:pt>
                <c:pt idx="526">
                  <c:v>-127.4</c:v>
                </c:pt>
                <c:pt idx="527">
                  <c:v>-127.3</c:v>
                </c:pt>
                <c:pt idx="528">
                  <c:v>-127.2</c:v>
                </c:pt>
                <c:pt idx="529">
                  <c:v>-127.1</c:v>
                </c:pt>
                <c:pt idx="530">
                  <c:v>-127</c:v>
                </c:pt>
                <c:pt idx="531">
                  <c:v>-126.9</c:v>
                </c:pt>
                <c:pt idx="532">
                  <c:v>-126.8</c:v>
                </c:pt>
                <c:pt idx="533">
                  <c:v>-126.7</c:v>
                </c:pt>
                <c:pt idx="534">
                  <c:v>-126.6</c:v>
                </c:pt>
                <c:pt idx="535">
                  <c:v>-126.5</c:v>
                </c:pt>
                <c:pt idx="536">
                  <c:v>-126.4</c:v>
                </c:pt>
                <c:pt idx="537">
                  <c:v>-126.3</c:v>
                </c:pt>
                <c:pt idx="538">
                  <c:v>-126.2</c:v>
                </c:pt>
                <c:pt idx="539">
                  <c:v>-126.1</c:v>
                </c:pt>
                <c:pt idx="540">
                  <c:v>-126</c:v>
                </c:pt>
                <c:pt idx="541">
                  <c:v>-125.9</c:v>
                </c:pt>
                <c:pt idx="542">
                  <c:v>-125.8</c:v>
                </c:pt>
                <c:pt idx="543">
                  <c:v>-125.7</c:v>
                </c:pt>
                <c:pt idx="544">
                  <c:v>-125.6</c:v>
                </c:pt>
                <c:pt idx="545">
                  <c:v>-125.5</c:v>
                </c:pt>
                <c:pt idx="546">
                  <c:v>-125.4</c:v>
                </c:pt>
                <c:pt idx="547">
                  <c:v>-125.3</c:v>
                </c:pt>
                <c:pt idx="548">
                  <c:v>-125.2</c:v>
                </c:pt>
                <c:pt idx="549">
                  <c:v>-125.1</c:v>
                </c:pt>
                <c:pt idx="550">
                  <c:v>-125</c:v>
                </c:pt>
                <c:pt idx="551">
                  <c:v>-124.9</c:v>
                </c:pt>
                <c:pt idx="552">
                  <c:v>-124.8</c:v>
                </c:pt>
                <c:pt idx="553">
                  <c:v>-124.7</c:v>
                </c:pt>
                <c:pt idx="554">
                  <c:v>-124.6</c:v>
                </c:pt>
                <c:pt idx="555">
                  <c:v>-124.5</c:v>
                </c:pt>
                <c:pt idx="556">
                  <c:v>-124.4</c:v>
                </c:pt>
                <c:pt idx="557">
                  <c:v>-124.3</c:v>
                </c:pt>
                <c:pt idx="558">
                  <c:v>-124.2</c:v>
                </c:pt>
                <c:pt idx="559">
                  <c:v>-124.1</c:v>
                </c:pt>
                <c:pt idx="560">
                  <c:v>-124</c:v>
                </c:pt>
                <c:pt idx="561">
                  <c:v>-123.9</c:v>
                </c:pt>
                <c:pt idx="562">
                  <c:v>-123.8</c:v>
                </c:pt>
                <c:pt idx="563">
                  <c:v>-123.7</c:v>
                </c:pt>
                <c:pt idx="564">
                  <c:v>-123.6</c:v>
                </c:pt>
                <c:pt idx="565">
                  <c:v>-123.5</c:v>
                </c:pt>
                <c:pt idx="566">
                  <c:v>-123.4</c:v>
                </c:pt>
                <c:pt idx="567">
                  <c:v>-123.3</c:v>
                </c:pt>
                <c:pt idx="568">
                  <c:v>-123.2</c:v>
                </c:pt>
                <c:pt idx="569">
                  <c:v>-123.1</c:v>
                </c:pt>
                <c:pt idx="570">
                  <c:v>-123</c:v>
                </c:pt>
                <c:pt idx="571">
                  <c:v>-122.9</c:v>
                </c:pt>
                <c:pt idx="572">
                  <c:v>-122.8</c:v>
                </c:pt>
                <c:pt idx="573">
                  <c:v>-122.7</c:v>
                </c:pt>
                <c:pt idx="574">
                  <c:v>-122.6</c:v>
                </c:pt>
                <c:pt idx="575">
                  <c:v>-122.5</c:v>
                </c:pt>
                <c:pt idx="576">
                  <c:v>-122.4</c:v>
                </c:pt>
                <c:pt idx="577">
                  <c:v>-122.3</c:v>
                </c:pt>
                <c:pt idx="578">
                  <c:v>-122.2</c:v>
                </c:pt>
                <c:pt idx="579">
                  <c:v>-122.1</c:v>
                </c:pt>
                <c:pt idx="580">
                  <c:v>-122</c:v>
                </c:pt>
                <c:pt idx="581">
                  <c:v>-121.9</c:v>
                </c:pt>
                <c:pt idx="582">
                  <c:v>-121.8</c:v>
                </c:pt>
                <c:pt idx="583">
                  <c:v>-121.7</c:v>
                </c:pt>
                <c:pt idx="584">
                  <c:v>-121.6</c:v>
                </c:pt>
                <c:pt idx="585">
                  <c:v>-121.5</c:v>
                </c:pt>
                <c:pt idx="586">
                  <c:v>-121.4</c:v>
                </c:pt>
                <c:pt idx="587">
                  <c:v>-121.3</c:v>
                </c:pt>
                <c:pt idx="588">
                  <c:v>-121.2</c:v>
                </c:pt>
                <c:pt idx="589">
                  <c:v>-121.1</c:v>
                </c:pt>
                <c:pt idx="590">
                  <c:v>-121</c:v>
                </c:pt>
                <c:pt idx="591">
                  <c:v>-120.9</c:v>
                </c:pt>
                <c:pt idx="592">
                  <c:v>-120.8</c:v>
                </c:pt>
                <c:pt idx="593">
                  <c:v>-120.7</c:v>
                </c:pt>
                <c:pt idx="594">
                  <c:v>-120.6</c:v>
                </c:pt>
                <c:pt idx="595">
                  <c:v>-120.5</c:v>
                </c:pt>
                <c:pt idx="596">
                  <c:v>-120.4</c:v>
                </c:pt>
                <c:pt idx="597">
                  <c:v>-120.3</c:v>
                </c:pt>
                <c:pt idx="598">
                  <c:v>-120.2</c:v>
                </c:pt>
                <c:pt idx="599">
                  <c:v>-120.1</c:v>
                </c:pt>
                <c:pt idx="600">
                  <c:v>-120</c:v>
                </c:pt>
                <c:pt idx="601">
                  <c:v>-119.9</c:v>
                </c:pt>
                <c:pt idx="602">
                  <c:v>-119.8</c:v>
                </c:pt>
                <c:pt idx="603">
                  <c:v>-119.7</c:v>
                </c:pt>
                <c:pt idx="604">
                  <c:v>-119.6</c:v>
                </c:pt>
                <c:pt idx="605">
                  <c:v>-119.5</c:v>
                </c:pt>
                <c:pt idx="606">
                  <c:v>-119.4</c:v>
                </c:pt>
                <c:pt idx="607">
                  <c:v>-119.3</c:v>
                </c:pt>
                <c:pt idx="608">
                  <c:v>-119.2</c:v>
                </c:pt>
                <c:pt idx="609">
                  <c:v>-119.1</c:v>
                </c:pt>
                <c:pt idx="610">
                  <c:v>-119</c:v>
                </c:pt>
                <c:pt idx="611">
                  <c:v>-118.9</c:v>
                </c:pt>
                <c:pt idx="612">
                  <c:v>-118.8</c:v>
                </c:pt>
                <c:pt idx="613">
                  <c:v>-118.7</c:v>
                </c:pt>
                <c:pt idx="614">
                  <c:v>-118.6</c:v>
                </c:pt>
                <c:pt idx="615">
                  <c:v>-118.5</c:v>
                </c:pt>
                <c:pt idx="616">
                  <c:v>-118.4</c:v>
                </c:pt>
                <c:pt idx="617">
                  <c:v>-118.3</c:v>
                </c:pt>
                <c:pt idx="618">
                  <c:v>-118.2</c:v>
                </c:pt>
                <c:pt idx="619">
                  <c:v>-118.1</c:v>
                </c:pt>
                <c:pt idx="620">
                  <c:v>-118</c:v>
                </c:pt>
                <c:pt idx="621">
                  <c:v>-117.9</c:v>
                </c:pt>
                <c:pt idx="622">
                  <c:v>-117.8</c:v>
                </c:pt>
                <c:pt idx="623">
                  <c:v>-117.7</c:v>
                </c:pt>
                <c:pt idx="624">
                  <c:v>-117.6</c:v>
                </c:pt>
                <c:pt idx="625">
                  <c:v>-117.5</c:v>
                </c:pt>
                <c:pt idx="626">
                  <c:v>-117.4</c:v>
                </c:pt>
                <c:pt idx="627">
                  <c:v>-117.3</c:v>
                </c:pt>
                <c:pt idx="628">
                  <c:v>-117.2</c:v>
                </c:pt>
                <c:pt idx="629">
                  <c:v>-117.1</c:v>
                </c:pt>
                <c:pt idx="630">
                  <c:v>-117</c:v>
                </c:pt>
                <c:pt idx="631">
                  <c:v>-116.9</c:v>
                </c:pt>
                <c:pt idx="632">
                  <c:v>-116.8</c:v>
                </c:pt>
                <c:pt idx="633">
                  <c:v>-116.7</c:v>
                </c:pt>
                <c:pt idx="634">
                  <c:v>-116.6</c:v>
                </c:pt>
                <c:pt idx="635">
                  <c:v>-116.5</c:v>
                </c:pt>
                <c:pt idx="636">
                  <c:v>-116.4</c:v>
                </c:pt>
                <c:pt idx="637">
                  <c:v>-116.3</c:v>
                </c:pt>
                <c:pt idx="638">
                  <c:v>-116.2</c:v>
                </c:pt>
                <c:pt idx="639">
                  <c:v>-116.1</c:v>
                </c:pt>
                <c:pt idx="640">
                  <c:v>-116</c:v>
                </c:pt>
                <c:pt idx="641">
                  <c:v>-115.9</c:v>
                </c:pt>
                <c:pt idx="642">
                  <c:v>-115.8</c:v>
                </c:pt>
                <c:pt idx="643">
                  <c:v>-115.7</c:v>
                </c:pt>
                <c:pt idx="644">
                  <c:v>-115.6</c:v>
                </c:pt>
                <c:pt idx="645">
                  <c:v>-115.5</c:v>
                </c:pt>
                <c:pt idx="646">
                  <c:v>-115.4</c:v>
                </c:pt>
                <c:pt idx="647">
                  <c:v>-115.3</c:v>
                </c:pt>
                <c:pt idx="648">
                  <c:v>-115.2</c:v>
                </c:pt>
                <c:pt idx="649">
                  <c:v>-115.1</c:v>
                </c:pt>
                <c:pt idx="650">
                  <c:v>-115</c:v>
                </c:pt>
                <c:pt idx="651">
                  <c:v>-114.9</c:v>
                </c:pt>
                <c:pt idx="652">
                  <c:v>-114.8</c:v>
                </c:pt>
                <c:pt idx="653">
                  <c:v>-114.7</c:v>
                </c:pt>
                <c:pt idx="654">
                  <c:v>-114.6</c:v>
                </c:pt>
                <c:pt idx="655">
                  <c:v>-114.5</c:v>
                </c:pt>
                <c:pt idx="656">
                  <c:v>-114.4</c:v>
                </c:pt>
                <c:pt idx="657">
                  <c:v>-114.3</c:v>
                </c:pt>
                <c:pt idx="658">
                  <c:v>-114.2</c:v>
                </c:pt>
                <c:pt idx="659">
                  <c:v>-114.1</c:v>
                </c:pt>
                <c:pt idx="660">
                  <c:v>-114</c:v>
                </c:pt>
                <c:pt idx="661">
                  <c:v>-113.9</c:v>
                </c:pt>
                <c:pt idx="662">
                  <c:v>-113.8</c:v>
                </c:pt>
                <c:pt idx="663">
                  <c:v>-113.7</c:v>
                </c:pt>
                <c:pt idx="664">
                  <c:v>-113.6</c:v>
                </c:pt>
                <c:pt idx="665">
                  <c:v>-113.5</c:v>
                </c:pt>
                <c:pt idx="666">
                  <c:v>-113.4</c:v>
                </c:pt>
                <c:pt idx="667">
                  <c:v>-113.3</c:v>
                </c:pt>
                <c:pt idx="668">
                  <c:v>-113.2</c:v>
                </c:pt>
                <c:pt idx="669">
                  <c:v>-113.1</c:v>
                </c:pt>
                <c:pt idx="670">
                  <c:v>-113</c:v>
                </c:pt>
                <c:pt idx="671">
                  <c:v>-112.9</c:v>
                </c:pt>
                <c:pt idx="672">
                  <c:v>-112.8</c:v>
                </c:pt>
                <c:pt idx="673">
                  <c:v>-112.7</c:v>
                </c:pt>
                <c:pt idx="674">
                  <c:v>-112.6</c:v>
                </c:pt>
                <c:pt idx="675">
                  <c:v>-112.5</c:v>
                </c:pt>
                <c:pt idx="676">
                  <c:v>-112.4</c:v>
                </c:pt>
                <c:pt idx="677">
                  <c:v>-112.3</c:v>
                </c:pt>
                <c:pt idx="678">
                  <c:v>-112.2</c:v>
                </c:pt>
                <c:pt idx="679">
                  <c:v>-112.1</c:v>
                </c:pt>
                <c:pt idx="680">
                  <c:v>-112</c:v>
                </c:pt>
                <c:pt idx="681">
                  <c:v>-111.9</c:v>
                </c:pt>
                <c:pt idx="682">
                  <c:v>-111.8</c:v>
                </c:pt>
                <c:pt idx="683">
                  <c:v>-111.7</c:v>
                </c:pt>
                <c:pt idx="684">
                  <c:v>-111.6</c:v>
                </c:pt>
                <c:pt idx="685">
                  <c:v>-111.5</c:v>
                </c:pt>
                <c:pt idx="686">
                  <c:v>-111.4</c:v>
                </c:pt>
                <c:pt idx="687">
                  <c:v>-111.3</c:v>
                </c:pt>
                <c:pt idx="688">
                  <c:v>-111.2</c:v>
                </c:pt>
                <c:pt idx="689">
                  <c:v>-111.1</c:v>
                </c:pt>
                <c:pt idx="690">
                  <c:v>-111</c:v>
                </c:pt>
                <c:pt idx="691">
                  <c:v>-110.9</c:v>
                </c:pt>
                <c:pt idx="692">
                  <c:v>-110.8</c:v>
                </c:pt>
                <c:pt idx="693">
                  <c:v>-110.7</c:v>
                </c:pt>
                <c:pt idx="694">
                  <c:v>-110.6</c:v>
                </c:pt>
                <c:pt idx="695">
                  <c:v>-110.5</c:v>
                </c:pt>
                <c:pt idx="696">
                  <c:v>-110.4</c:v>
                </c:pt>
                <c:pt idx="697">
                  <c:v>-110.3</c:v>
                </c:pt>
                <c:pt idx="698">
                  <c:v>-110.2</c:v>
                </c:pt>
                <c:pt idx="699">
                  <c:v>-110.1</c:v>
                </c:pt>
                <c:pt idx="700">
                  <c:v>-110</c:v>
                </c:pt>
                <c:pt idx="701">
                  <c:v>-109.9</c:v>
                </c:pt>
                <c:pt idx="702">
                  <c:v>-109.8</c:v>
                </c:pt>
                <c:pt idx="703">
                  <c:v>-109.7</c:v>
                </c:pt>
                <c:pt idx="704">
                  <c:v>-109.6</c:v>
                </c:pt>
                <c:pt idx="705">
                  <c:v>-109.5</c:v>
                </c:pt>
                <c:pt idx="706">
                  <c:v>-109.4</c:v>
                </c:pt>
                <c:pt idx="707">
                  <c:v>-109.3</c:v>
                </c:pt>
                <c:pt idx="708">
                  <c:v>-109.2</c:v>
                </c:pt>
                <c:pt idx="709">
                  <c:v>-109.1</c:v>
                </c:pt>
                <c:pt idx="710">
                  <c:v>-109</c:v>
                </c:pt>
                <c:pt idx="711">
                  <c:v>-108.9</c:v>
                </c:pt>
                <c:pt idx="712">
                  <c:v>-108.8</c:v>
                </c:pt>
                <c:pt idx="713">
                  <c:v>-108.7</c:v>
                </c:pt>
                <c:pt idx="714">
                  <c:v>-108.6</c:v>
                </c:pt>
                <c:pt idx="715">
                  <c:v>-108.5</c:v>
                </c:pt>
                <c:pt idx="716">
                  <c:v>-108.4</c:v>
                </c:pt>
                <c:pt idx="717">
                  <c:v>-108.3</c:v>
                </c:pt>
                <c:pt idx="718">
                  <c:v>-108.2</c:v>
                </c:pt>
                <c:pt idx="719">
                  <c:v>-108.1</c:v>
                </c:pt>
                <c:pt idx="720">
                  <c:v>-108</c:v>
                </c:pt>
                <c:pt idx="721">
                  <c:v>-107.9</c:v>
                </c:pt>
                <c:pt idx="722">
                  <c:v>-107.8</c:v>
                </c:pt>
                <c:pt idx="723">
                  <c:v>-107.7</c:v>
                </c:pt>
                <c:pt idx="724">
                  <c:v>-107.6</c:v>
                </c:pt>
                <c:pt idx="725">
                  <c:v>-107.5</c:v>
                </c:pt>
                <c:pt idx="726">
                  <c:v>-107.4</c:v>
                </c:pt>
                <c:pt idx="727">
                  <c:v>-107.3</c:v>
                </c:pt>
                <c:pt idx="728">
                  <c:v>-107.2</c:v>
                </c:pt>
                <c:pt idx="729">
                  <c:v>-107.1</c:v>
                </c:pt>
                <c:pt idx="730">
                  <c:v>-107</c:v>
                </c:pt>
                <c:pt idx="731">
                  <c:v>-106.9</c:v>
                </c:pt>
                <c:pt idx="732">
                  <c:v>-106.8</c:v>
                </c:pt>
                <c:pt idx="733">
                  <c:v>-106.7</c:v>
                </c:pt>
                <c:pt idx="734">
                  <c:v>-106.6</c:v>
                </c:pt>
                <c:pt idx="735">
                  <c:v>-106.5</c:v>
                </c:pt>
                <c:pt idx="736">
                  <c:v>-106.4</c:v>
                </c:pt>
                <c:pt idx="737">
                  <c:v>-106.3</c:v>
                </c:pt>
                <c:pt idx="738">
                  <c:v>-106.2</c:v>
                </c:pt>
                <c:pt idx="739">
                  <c:v>-106.1</c:v>
                </c:pt>
                <c:pt idx="740">
                  <c:v>-106</c:v>
                </c:pt>
                <c:pt idx="741">
                  <c:v>-105.9</c:v>
                </c:pt>
                <c:pt idx="742">
                  <c:v>-105.8</c:v>
                </c:pt>
                <c:pt idx="743">
                  <c:v>-105.7</c:v>
                </c:pt>
                <c:pt idx="744">
                  <c:v>-105.6</c:v>
                </c:pt>
                <c:pt idx="745">
                  <c:v>-105.5</c:v>
                </c:pt>
                <c:pt idx="746">
                  <c:v>-105.4</c:v>
                </c:pt>
                <c:pt idx="747">
                  <c:v>-105.3</c:v>
                </c:pt>
                <c:pt idx="748">
                  <c:v>-105.2</c:v>
                </c:pt>
                <c:pt idx="749">
                  <c:v>-105.1</c:v>
                </c:pt>
                <c:pt idx="750">
                  <c:v>-105</c:v>
                </c:pt>
                <c:pt idx="751">
                  <c:v>-104.9</c:v>
                </c:pt>
                <c:pt idx="752">
                  <c:v>-104.8</c:v>
                </c:pt>
                <c:pt idx="753">
                  <c:v>-104.7</c:v>
                </c:pt>
                <c:pt idx="754">
                  <c:v>-104.6</c:v>
                </c:pt>
                <c:pt idx="755">
                  <c:v>-104.5</c:v>
                </c:pt>
                <c:pt idx="756">
                  <c:v>-104.4</c:v>
                </c:pt>
                <c:pt idx="757">
                  <c:v>-104.3</c:v>
                </c:pt>
                <c:pt idx="758">
                  <c:v>-104.2</c:v>
                </c:pt>
                <c:pt idx="759">
                  <c:v>-104.1</c:v>
                </c:pt>
                <c:pt idx="760">
                  <c:v>-104</c:v>
                </c:pt>
                <c:pt idx="761">
                  <c:v>-103.9</c:v>
                </c:pt>
                <c:pt idx="762">
                  <c:v>-103.8</c:v>
                </c:pt>
                <c:pt idx="763">
                  <c:v>-103.7</c:v>
                </c:pt>
                <c:pt idx="764">
                  <c:v>-103.6</c:v>
                </c:pt>
                <c:pt idx="765">
                  <c:v>-103.5</c:v>
                </c:pt>
                <c:pt idx="766">
                  <c:v>-103.4</c:v>
                </c:pt>
                <c:pt idx="767">
                  <c:v>-103.3</c:v>
                </c:pt>
                <c:pt idx="768">
                  <c:v>-103.2</c:v>
                </c:pt>
                <c:pt idx="769">
                  <c:v>-103.1</c:v>
                </c:pt>
                <c:pt idx="770">
                  <c:v>-103</c:v>
                </c:pt>
                <c:pt idx="771">
                  <c:v>-102.9</c:v>
                </c:pt>
                <c:pt idx="772">
                  <c:v>-102.8</c:v>
                </c:pt>
                <c:pt idx="773">
                  <c:v>-102.7</c:v>
                </c:pt>
                <c:pt idx="774">
                  <c:v>-102.6</c:v>
                </c:pt>
                <c:pt idx="775">
                  <c:v>-102.5</c:v>
                </c:pt>
                <c:pt idx="776">
                  <c:v>-102.4</c:v>
                </c:pt>
                <c:pt idx="777">
                  <c:v>-102.3</c:v>
                </c:pt>
                <c:pt idx="778">
                  <c:v>-102.2</c:v>
                </c:pt>
                <c:pt idx="779">
                  <c:v>-102.1</c:v>
                </c:pt>
                <c:pt idx="780">
                  <c:v>-102</c:v>
                </c:pt>
                <c:pt idx="781">
                  <c:v>-101.9</c:v>
                </c:pt>
                <c:pt idx="782">
                  <c:v>-101.8</c:v>
                </c:pt>
                <c:pt idx="783">
                  <c:v>-101.7</c:v>
                </c:pt>
                <c:pt idx="784">
                  <c:v>-101.6</c:v>
                </c:pt>
                <c:pt idx="785">
                  <c:v>-101.5</c:v>
                </c:pt>
                <c:pt idx="786">
                  <c:v>-101.4</c:v>
                </c:pt>
                <c:pt idx="787">
                  <c:v>-101.3</c:v>
                </c:pt>
                <c:pt idx="788">
                  <c:v>-101.2</c:v>
                </c:pt>
                <c:pt idx="789">
                  <c:v>-101.1</c:v>
                </c:pt>
                <c:pt idx="790">
                  <c:v>-101</c:v>
                </c:pt>
                <c:pt idx="791">
                  <c:v>-100.9</c:v>
                </c:pt>
                <c:pt idx="792">
                  <c:v>-100.8</c:v>
                </c:pt>
                <c:pt idx="793">
                  <c:v>-100.7</c:v>
                </c:pt>
                <c:pt idx="794">
                  <c:v>-100.6</c:v>
                </c:pt>
                <c:pt idx="795">
                  <c:v>-100.5</c:v>
                </c:pt>
                <c:pt idx="796">
                  <c:v>-100.4</c:v>
                </c:pt>
                <c:pt idx="797">
                  <c:v>-100.3</c:v>
                </c:pt>
                <c:pt idx="798">
                  <c:v>-100.2</c:v>
                </c:pt>
                <c:pt idx="799">
                  <c:v>-100.1</c:v>
                </c:pt>
                <c:pt idx="800">
                  <c:v>-100</c:v>
                </c:pt>
                <c:pt idx="801">
                  <c:v>-99.9</c:v>
                </c:pt>
                <c:pt idx="802">
                  <c:v>-99.8</c:v>
                </c:pt>
                <c:pt idx="803">
                  <c:v>-99.7</c:v>
                </c:pt>
                <c:pt idx="804">
                  <c:v>-99.6</c:v>
                </c:pt>
                <c:pt idx="805">
                  <c:v>-99.5</c:v>
                </c:pt>
                <c:pt idx="806">
                  <c:v>-99.4</c:v>
                </c:pt>
                <c:pt idx="807">
                  <c:v>-99.3</c:v>
                </c:pt>
                <c:pt idx="808">
                  <c:v>-99.2</c:v>
                </c:pt>
                <c:pt idx="809">
                  <c:v>-99.1</c:v>
                </c:pt>
                <c:pt idx="810">
                  <c:v>-99</c:v>
                </c:pt>
                <c:pt idx="811">
                  <c:v>-98.9</c:v>
                </c:pt>
                <c:pt idx="812">
                  <c:v>-98.8</c:v>
                </c:pt>
                <c:pt idx="813">
                  <c:v>-98.7</c:v>
                </c:pt>
                <c:pt idx="814">
                  <c:v>-98.6</c:v>
                </c:pt>
                <c:pt idx="815">
                  <c:v>-98.5</c:v>
                </c:pt>
                <c:pt idx="816">
                  <c:v>-98.4</c:v>
                </c:pt>
                <c:pt idx="817">
                  <c:v>-98.3</c:v>
                </c:pt>
                <c:pt idx="818">
                  <c:v>-98.2</c:v>
                </c:pt>
                <c:pt idx="819">
                  <c:v>-98.1</c:v>
                </c:pt>
                <c:pt idx="820">
                  <c:v>-98</c:v>
                </c:pt>
                <c:pt idx="821">
                  <c:v>-97.9</c:v>
                </c:pt>
                <c:pt idx="822">
                  <c:v>-97.8</c:v>
                </c:pt>
                <c:pt idx="823">
                  <c:v>-97.7</c:v>
                </c:pt>
                <c:pt idx="824">
                  <c:v>-97.6</c:v>
                </c:pt>
                <c:pt idx="825">
                  <c:v>-97.5</c:v>
                </c:pt>
                <c:pt idx="826">
                  <c:v>-97.4</c:v>
                </c:pt>
                <c:pt idx="827">
                  <c:v>-97.3</c:v>
                </c:pt>
                <c:pt idx="828">
                  <c:v>-97.2</c:v>
                </c:pt>
                <c:pt idx="829">
                  <c:v>-97.1</c:v>
                </c:pt>
                <c:pt idx="830">
                  <c:v>-97</c:v>
                </c:pt>
                <c:pt idx="831">
                  <c:v>-96.9</c:v>
                </c:pt>
                <c:pt idx="832">
                  <c:v>-96.8</c:v>
                </c:pt>
                <c:pt idx="833">
                  <c:v>-96.7</c:v>
                </c:pt>
                <c:pt idx="834">
                  <c:v>-96.6</c:v>
                </c:pt>
                <c:pt idx="835">
                  <c:v>-96.5</c:v>
                </c:pt>
                <c:pt idx="836">
                  <c:v>-96.4</c:v>
                </c:pt>
                <c:pt idx="837">
                  <c:v>-96.3</c:v>
                </c:pt>
                <c:pt idx="838">
                  <c:v>-96.2</c:v>
                </c:pt>
                <c:pt idx="839">
                  <c:v>-96.1</c:v>
                </c:pt>
                <c:pt idx="840">
                  <c:v>-96</c:v>
                </c:pt>
                <c:pt idx="841">
                  <c:v>-95.9</c:v>
                </c:pt>
                <c:pt idx="842">
                  <c:v>-95.8</c:v>
                </c:pt>
                <c:pt idx="843">
                  <c:v>-95.7</c:v>
                </c:pt>
                <c:pt idx="844">
                  <c:v>-95.6</c:v>
                </c:pt>
                <c:pt idx="845">
                  <c:v>-95.5</c:v>
                </c:pt>
                <c:pt idx="846">
                  <c:v>-95.4</c:v>
                </c:pt>
                <c:pt idx="847">
                  <c:v>-95.3</c:v>
                </c:pt>
                <c:pt idx="848">
                  <c:v>-95.2</c:v>
                </c:pt>
                <c:pt idx="849">
                  <c:v>-95.1</c:v>
                </c:pt>
                <c:pt idx="850">
                  <c:v>-95</c:v>
                </c:pt>
                <c:pt idx="851">
                  <c:v>-94.9</c:v>
                </c:pt>
                <c:pt idx="852">
                  <c:v>-94.8</c:v>
                </c:pt>
                <c:pt idx="853">
                  <c:v>-94.7</c:v>
                </c:pt>
                <c:pt idx="854">
                  <c:v>-94.6</c:v>
                </c:pt>
                <c:pt idx="855">
                  <c:v>-94.5</c:v>
                </c:pt>
                <c:pt idx="856">
                  <c:v>-94.4</c:v>
                </c:pt>
                <c:pt idx="857">
                  <c:v>-94.3</c:v>
                </c:pt>
                <c:pt idx="858">
                  <c:v>-94.2</c:v>
                </c:pt>
                <c:pt idx="859">
                  <c:v>-94.1</c:v>
                </c:pt>
                <c:pt idx="860">
                  <c:v>-94</c:v>
                </c:pt>
                <c:pt idx="861">
                  <c:v>-93.9</c:v>
                </c:pt>
                <c:pt idx="862">
                  <c:v>-93.8</c:v>
                </c:pt>
                <c:pt idx="863">
                  <c:v>-93.7</c:v>
                </c:pt>
                <c:pt idx="864">
                  <c:v>-93.6</c:v>
                </c:pt>
                <c:pt idx="865">
                  <c:v>-93.5</c:v>
                </c:pt>
                <c:pt idx="866">
                  <c:v>-93.4</c:v>
                </c:pt>
                <c:pt idx="867">
                  <c:v>-93.3</c:v>
                </c:pt>
                <c:pt idx="868">
                  <c:v>-93.2</c:v>
                </c:pt>
                <c:pt idx="869">
                  <c:v>-93.1</c:v>
                </c:pt>
                <c:pt idx="870">
                  <c:v>-93</c:v>
                </c:pt>
                <c:pt idx="871">
                  <c:v>-92.9</c:v>
                </c:pt>
                <c:pt idx="872">
                  <c:v>-92.8</c:v>
                </c:pt>
                <c:pt idx="873">
                  <c:v>-92.7</c:v>
                </c:pt>
                <c:pt idx="874">
                  <c:v>-92.6</c:v>
                </c:pt>
                <c:pt idx="875">
                  <c:v>-92.5</c:v>
                </c:pt>
                <c:pt idx="876">
                  <c:v>-92.4</c:v>
                </c:pt>
                <c:pt idx="877">
                  <c:v>-92.3</c:v>
                </c:pt>
                <c:pt idx="878">
                  <c:v>-92.2</c:v>
                </c:pt>
                <c:pt idx="879">
                  <c:v>-92.1</c:v>
                </c:pt>
                <c:pt idx="880">
                  <c:v>-92</c:v>
                </c:pt>
                <c:pt idx="881">
                  <c:v>-91.9</c:v>
                </c:pt>
                <c:pt idx="882">
                  <c:v>-91.8</c:v>
                </c:pt>
                <c:pt idx="883">
                  <c:v>-91.7</c:v>
                </c:pt>
                <c:pt idx="884">
                  <c:v>-91.6</c:v>
                </c:pt>
                <c:pt idx="885">
                  <c:v>-91.5</c:v>
                </c:pt>
                <c:pt idx="886">
                  <c:v>-91.4</c:v>
                </c:pt>
                <c:pt idx="887">
                  <c:v>-91.3</c:v>
                </c:pt>
                <c:pt idx="888">
                  <c:v>-91.2</c:v>
                </c:pt>
                <c:pt idx="889">
                  <c:v>-91.1</c:v>
                </c:pt>
                <c:pt idx="890">
                  <c:v>-91</c:v>
                </c:pt>
                <c:pt idx="891">
                  <c:v>-90.9</c:v>
                </c:pt>
                <c:pt idx="892">
                  <c:v>-90.8</c:v>
                </c:pt>
                <c:pt idx="893">
                  <c:v>-90.7</c:v>
                </c:pt>
                <c:pt idx="894">
                  <c:v>-90.6</c:v>
                </c:pt>
                <c:pt idx="895">
                  <c:v>-90.5</c:v>
                </c:pt>
                <c:pt idx="896">
                  <c:v>-90.4</c:v>
                </c:pt>
                <c:pt idx="897">
                  <c:v>-90.3</c:v>
                </c:pt>
                <c:pt idx="898">
                  <c:v>-90.2</c:v>
                </c:pt>
                <c:pt idx="899">
                  <c:v>-90.1</c:v>
                </c:pt>
                <c:pt idx="900">
                  <c:v>-90</c:v>
                </c:pt>
                <c:pt idx="901">
                  <c:v>-89.9</c:v>
                </c:pt>
                <c:pt idx="902">
                  <c:v>-89.8</c:v>
                </c:pt>
                <c:pt idx="903">
                  <c:v>-89.7</c:v>
                </c:pt>
                <c:pt idx="904">
                  <c:v>-89.6</c:v>
                </c:pt>
                <c:pt idx="905">
                  <c:v>-89.5</c:v>
                </c:pt>
                <c:pt idx="906">
                  <c:v>-89.4</c:v>
                </c:pt>
                <c:pt idx="907">
                  <c:v>-89.3</c:v>
                </c:pt>
                <c:pt idx="908">
                  <c:v>-89.2</c:v>
                </c:pt>
                <c:pt idx="909">
                  <c:v>-89.1</c:v>
                </c:pt>
                <c:pt idx="910">
                  <c:v>-89</c:v>
                </c:pt>
                <c:pt idx="911">
                  <c:v>-88.9</c:v>
                </c:pt>
                <c:pt idx="912">
                  <c:v>-88.8</c:v>
                </c:pt>
                <c:pt idx="913">
                  <c:v>-88.7</c:v>
                </c:pt>
                <c:pt idx="914">
                  <c:v>-88.6</c:v>
                </c:pt>
                <c:pt idx="915">
                  <c:v>-88.5</c:v>
                </c:pt>
                <c:pt idx="916">
                  <c:v>-88.4</c:v>
                </c:pt>
                <c:pt idx="917">
                  <c:v>-88.3</c:v>
                </c:pt>
                <c:pt idx="918">
                  <c:v>-88.2</c:v>
                </c:pt>
                <c:pt idx="919">
                  <c:v>-88.1</c:v>
                </c:pt>
                <c:pt idx="920">
                  <c:v>-88</c:v>
                </c:pt>
                <c:pt idx="921">
                  <c:v>-87.9</c:v>
                </c:pt>
                <c:pt idx="922">
                  <c:v>-87.8</c:v>
                </c:pt>
                <c:pt idx="923">
                  <c:v>-87.7</c:v>
                </c:pt>
                <c:pt idx="924">
                  <c:v>-87.6</c:v>
                </c:pt>
                <c:pt idx="925">
                  <c:v>-87.5</c:v>
                </c:pt>
                <c:pt idx="926">
                  <c:v>-87.4</c:v>
                </c:pt>
                <c:pt idx="927">
                  <c:v>-87.3</c:v>
                </c:pt>
                <c:pt idx="928">
                  <c:v>-87.2</c:v>
                </c:pt>
                <c:pt idx="929">
                  <c:v>-87.1</c:v>
                </c:pt>
                <c:pt idx="930">
                  <c:v>-87</c:v>
                </c:pt>
                <c:pt idx="931">
                  <c:v>-86.9</c:v>
                </c:pt>
                <c:pt idx="932">
                  <c:v>-86.8</c:v>
                </c:pt>
                <c:pt idx="933">
                  <c:v>-86.7</c:v>
                </c:pt>
                <c:pt idx="934">
                  <c:v>-86.6</c:v>
                </c:pt>
                <c:pt idx="935">
                  <c:v>-86.5</c:v>
                </c:pt>
                <c:pt idx="936">
                  <c:v>-86.4</c:v>
                </c:pt>
                <c:pt idx="937">
                  <c:v>-86.3</c:v>
                </c:pt>
                <c:pt idx="938">
                  <c:v>-86.2</c:v>
                </c:pt>
                <c:pt idx="939">
                  <c:v>-86.1</c:v>
                </c:pt>
                <c:pt idx="940">
                  <c:v>-86</c:v>
                </c:pt>
                <c:pt idx="941">
                  <c:v>-85.9</c:v>
                </c:pt>
                <c:pt idx="942">
                  <c:v>-85.8</c:v>
                </c:pt>
                <c:pt idx="943">
                  <c:v>-85.7</c:v>
                </c:pt>
                <c:pt idx="944">
                  <c:v>-85.6</c:v>
                </c:pt>
                <c:pt idx="945">
                  <c:v>-85.5</c:v>
                </c:pt>
                <c:pt idx="946">
                  <c:v>-85.4</c:v>
                </c:pt>
                <c:pt idx="947">
                  <c:v>-85.3</c:v>
                </c:pt>
                <c:pt idx="948">
                  <c:v>-85.2</c:v>
                </c:pt>
                <c:pt idx="949">
                  <c:v>-85.1</c:v>
                </c:pt>
                <c:pt idx="950">
                  <c:v>-85</c:v>
                </c:pt>
                <c:pt idx="951">
                  <c:v>-84.9</c:v>
                </c:pt>
                <c:pt idx="952">
                  <c:v>-84.8</c:v>
                </c:pt>
                <c:pt idx="953">
                  <c:v>-84.7</c:v>
                </c:pt>
                <c:pt idx="954">
                  <c:v>-84.6</c:v>
                </c:pt>
                <c:pt idx="955">
                  <c:v>-84.5</c:v>
                </c:pt>
                <c:pt idx="956">
                  <c:v>-84.4</c:v>
                </c:pt>
                <c:pt idx="957">
                  <c:v>-84.3</c:v>
                </c:pt>
                <c:pt idx="958">
                  <c:v>-84.2</c:v>
                </c:pt>
                <c:pt idx="959">
                  <c:v>-84.1</c:v>
                </c:pt>
                <c:pt idx="960">
                  <c:v>-84</c:v>
                </c:pt>
                <c:pt idx="961">
                  <c:v>-83.9</c:v>
                </c:pt>
                <c:pt idx="962">
                  <c:v>-83.8</c:v>
                </c:pt>
                <c:pt idx="963">
                  <c:v>-83.7</c:v>
                </c:pt>
                <c:pt idx="964">
                  <c:v>-83.6</c:v>
                </c:pt>
                <c:pt idx="965">
                  <c:v>-83.5</c:v>
                </c:pt>
                <c:pt idx="966">
                  <c:v>-83.4</c:v>
                </c:pt>
                <c:pt idx="967">
                  <c:v>-83.3</c:v>
                </c:pt>
                <c:pt idx="968">
                  <c:v>-83.2</c:v>
                </c:pt>
                <c:pt idx="969">
                  <c:v>-83.1</c:v>
                </c:pt>
                <c:pt idx="970">
                  <c:v>-83</c:v>
                </c:pt>
                <c:pt idx="971">
                  <c:v>-82.9</c:v>
                </c:pt>
                <c:pt idx="972">
                  <c:v>-82.8</c:v>
                </c:pt>
                <c:pt idx="973">
                  <c:v>-82.7</c:v>
                </c:pt>
                <c:pt idx="974">
                  <c:v>-82.6</c:v>
                </c:pt>
                <c:pt idx="975">
                  <c:v>-82.5</c:v>
                </c:pt>
                <c:pt idx="976">
                  <c:v>-82.4</c:v>
                </c:pt>
                <c:pt idx="977">
                  <c:v>-82.3</c:v>
                </c:pt>
                <c:pt idx="978">
                  <c:v>-82.2</c:v>
                </c:pt>
                <c:pt idx="979">
                  <c:v>-82.1</c:v>
                </c:pt>
                <c:pt idx="980">
                  <c:v>-82</c:v>
                </c:pt>
                <c:pt idx="981">
                  <c:v>-81.9</c:v>
                </c:pt>
                <c:pt idx="982">
                  <c:v>-81.8</c:v>
                </c:pt>
                <c:pt idx="983">
                  <c:v>-81.7</c:v>
                </c:pt>
                <c:pt idx="984">
                  <c:v>-81.6</c:v>
                </c:pt>
                <c:pt idx="985">
                  <c:v>-81.5</c:v>
                </c:pt>
                <c:pt idx="986">
                  <c:v>-81.4</c:v>
                </c:pt>
                <c:pt idx="987">
                  <c:v>-81.3</c:v>
                </c:pt>
                <c:pt idx="988">
                  <c:v>-81.2</c:v>
                </c:pt>
                <c:pt idx="989">
                  <c:v>-81.1</c:v>
                </c:pt>
                <c:pt idx="990">
                  <c:v>-81</c:v>
                </c:pt>
                <c:pt idx="991">
                  <c:v>-80.9</c:v>
                </c:pt>
                <c:pt idx="992">
                  <c:v>-80.8</c:v>
                </c:pt>
                <c:pt idx="993">
                  <c:v>-80.7</c:v>
                </c:pt>
                <c:pt idx="994">
                  <c:v>-80.6</c:v>
                </c:pt>
                <c:pt idx="995">
                  <c:v>-80.5</c:v>
                </c:pt>
                <c:pt idx="996">
                  <c:v>-80.4</c:v>
                </c:pt>
                <c:pt idx="997">
                  <c:v>-80.3</c:v>
                </c:pt>
                <c:pt idx="998">
                  <c:v>-80.2</c:v>
                </c:pt>
                <c:pt idx="999">
                  <c:v>-80.1</c:v>
                </c:pt>
                <c:pt idx="1000">
                  <c:v>-80</c:v>
                </c:pt>
                <c:pt idx="1001">
                  <c:v>-79.9</c:v>
                </c:pt>
                <c:pt idx="1002">
                  <c:v>-79.8</c:v>
                </c:pt>
                <c:pt idx="1003">
                  <c:v>-79.7</c:v>
                </c:pt>
                <c:pt idx="1004">
                  <c:v>-79.6</c:v>
                </c:pt>
                <c:pt idx="1005">
                  <c:v>-79.5</c:v>
                </c:pt>
                <c:pt idx="1006">
                  <c:v>-79.4</c:v>
                </c:pt>
                <c:pt idx="1007">
                  <c:v>-79.3</c:v>
                </c:pt>
                <c:pt idx="1008">
                  <c:v>-79.2</c:v>
                </c:pt>
                <c:pt idx="1009">
                  <c:v>-79.1</c:v>
                </c:pt>
                <c:pt idx="1010">
                  <c:v>-79</c:v>
                </c:pt>
                <c:pt idx="1011">
                  <c:v>-78.9</c:v>
                </c:pt>
                <c:pt idx="1012">
                  <c:v>-78.8</c:v>
                </c:pt>
                <c:pt idx="1013">
                  <c:v>-78.7</c:v>
                </c:pt>
                <c:pt idx="1014">
                  <c:v>-78.6</c:v>
                </c:pt>
                <c:pt idx="1015">
                  <c:v>-78.5</c:v>
                </c:pt>
                <c:pt idx="1016">
                  <c:v>-78.4</c:v>
                </c:pt>
                <c:pt idx="1017">
                  <c:v>-78.3</c:v>
                </c:pt>
                <c:pt idx="1018">
                  <c:v>-78.2</c:v>
                </c:pt>
                <c:pt idx="1019">
                  <c:v>-78.1</c:v>
                </c:pt>
                <c:pt idx="1020">
                  <c:v>-78</c:v>
                </c:pt>
                <c:pt idx="1021">
                  <c:v>-77.9</c:v>
                </c:pt>
                <c:pt idx="1022">
                  <c:v>-77.8</c:v>
                </c:pt>
                <c:pt idx="1023">
                  <c:v>-77.7</c:v>
                </c:pt>
                <c:pt idx="1024">
                  <c:v>-77.6</c:v>
                </c:pt>
                <c:pt idx="1025">
                  <c:v>-77.5</c:v>
                </c:pt>
                <c:pt idx="1026">
                  <c:v>-77.4</c:v>
                </c:pt>
                <c:pt idx="1027">
                  <c:v>-77.3</c:v>
                </c:pt>
                <c:pt idx="1028">
                  <c:v>-77.2</c:v>
                </c:pt>
                <c:pt idx="1029">
                  <c:v>-77.1</c:v>
                </c:pt>
                <c:pt idx="1030">
                  <c:v>-77</c:v>
                </c:pt>
                <c:pt idx="1031">
                  <c:v>-76.9</c:v>
                </c:pt>
                <c:pt idx="1032">
                  <c:v>-76.8</c:v>
                </c:pt>
                <c:pt idx="1033">
                  <c:v>-76.7</c:v>
                </c:pt>
                <c:pt idx="1034">
                  <c:v>-76.6</c:v>
                </c:pt>
                <c:pt idx="1035">
                  <c:v>-76.5</c:v>
                </c:pt>
                <c:pt idx="1036">
                  <c:v>-76.4</c:v>
                </c:pt>
                <c:pt idx="1037">
                  <c:v>-76.3</c:v>
                </c:pt>
                <c:pt idx="1038">
                  <c:v>-76.2</c:v>
                </c:pt>
                <c:pt idx="1039">
                  <c:v>-76.1</c:v>
                </c:pt>
                <c:pt idx="1040">
                  <c:v>-76</c:v>
                </c:pt>
                <c:pt idx="1041">
                  <c:v>-75.9</c:v>
                </c:pt>
                <c:pt idx="1042">
                  <c:v>-75.8</c:v>
                </c:pt>
                <c:pt idx="1043">
                  <c:v>-75.7</c:v>
                </c:pt>
                <c:pt idx="1044">
                  <c:v>-75.6</c:v>
                </c:pt>
                <c:pt idx="1045">
                  <c:v>-75.5</c:v>
                </c:pt>
                <c:pt idx="1046">
                  <c:v>-75.4</c:v>
                </c:pt>
                <c:pt idx="1047">
                  <c:v>-75.3</c:v>
                </c:pt>
                <c:pt idx="1048">
                  <c:v>-75.2</c:v>
                </c:pt>
                <c:pt idx="1049">
                  <c:v>-75.1</c:v>
                </c:pt>
                <c:pt idx="1050">
                  <c:v>-75</c:v>
                </c:pt>
                <c:pt idx="1051">
                  <c:v>-74.9</c:v>
                </c:pt>
                <c:pt idx="1052">
                  <c:v>-74.8</c:v>
                </c:pt>
                <c:pt idx="1053">
                  <c:v>-74.7</c:v>
                </c:pt>
                <c:pt idx="1054">
                  <c:v>-74.6</c:v>
                </c:pt>
                <c:pt idx="1055">
                  <c:v>-74.5</c:v>
                </c:pt>
                <c:pt idx="1056">
                  <c:v>-74.4</c:v>
                </c:pt>
                <c:pt idx="1057">
                  <c:v>-74.3</c:v>
                </c:pt>
                <c:pt idx="1058">
                  <c:v>-74.2</c:v>
                </c:pt>
                <c:pt idx="1059">
                  <c:v>-74.1</c:v>
                </c:pt>
                <c:pt idx="1060">
                  <c:v>-74</c:v>
                </c:pt>
                <c:pt idx="1061">
                  <c:v>-73.9</c:v>
                </c:pt>
                <c:pt idx="1062">
                  <c:v>-73.8</c:v>
                </c:pt>
                <c:pt idx="1063">
                  <c:v>-73.7</c:v>
                </c:pt>
                <c:pt idx="1064">
                  <c:v>-73.6</c:v>
                </c:pt>
                <c:pt idx="1065">
                  <c:v>-73.5</c:v>
                </c:pt>
                <c:pt idx="1066">
                  <c:v>-73.4</c:v>
                </c:pt>
                <c:pt idx="1067">
                  <c:v>-73.3</c:v>
                </c:pt>
                <c:pt idx="1068">
                  <c:v>-73.2</c:v>
                </c:pt>
                <c:pt idx="1069">
                  <c:v>-73.1</c:v>
                </c:pt>
                <c:pt idx="1070">
                  <c:v>-73</c:v>
                </c:pt>
                <c:pt idx="1071">
                  <c:v>-72.9</c:v>
                </c:pt>
                <c:pt idx="1072">
                  <c:v>-72.8</c:v>
                </c:pt>
                <c:pt idx="1073">
                  <c:v>-72.7</c:v>
                </c:pt>
                <c:pt idx="1074">
                  <c:v>-72.6</c:v>
                </c:pt>
                <c:pt idx="1075">
                  <c:v>-72.5</c:v>
                </c:pt>
                <c:pt idx="1076">
                  <c:v>-72.4</c:v>
                </c:pt>
                <c:pt idx="1077">
                  <c:v>-72.3</c:v>
                </c:pt>
                <c:pt idx="1078">
                  <c:v>-72.2</c:v>
                </c:pt>
                <c:pt idx="1079">
                  <c:v>-72.1</c:v>
                </c:pt>
                <c:pt idx="1080">
                  <c:v>-72</c:v>
                </c:pt>
                <c:pt idx="1081">
                  <c:v>-71.9</c:v>
                </c:pt>
                <c:pt idx="1082">
                  <c:v>-71.8</c:v>
                </c:pt>
                <c:pt idx="1083">
                  <c:v>-71.7</c:v>
                </c:pt>
                <c:pt idx="1084">
                  <c:v>-71.6</c:v>
                </c:pt>
                <c:pt idx="1085">
                  <c:v>-71.5</c:v>
                </c:pt>
                <c:pt idx="1086">
                  <c:v>-71.4</c:v>
                </c:pt>
                <c:pt idx="1087">
                  <c:v>-71.3</c:v>
                </c:pt>
                <c:pt idx="1088">
                  <c:v>-71.2</c:v>
                </c:pt>
                <c:pt idx="1089">
                  <c:v>-71.1</c:v>
                </c:pt>
                <c:pt idx="1090">
                  <c:v>-71</c:v>
                </c:pt>
                <c:pt idx="1091">
                  <c:v>-70.9</c:v>
                </c:pt>
                <c:pt idx="1092">
                  <c:v>-70.8</c:v>
                </c:pt>
                <c:pt idx="1093">
                  <c:v>-70.7</c:v>
                </c:pt>
                <c:pt idx="1094">
                  <c:v>-70.6</c:v>
                </c:pt>
                <c:pt idx="1095">
                  <c:v>-70.5</c:v>
                </c:pt>
                <c:pt idx="1096">
                  <c:v>-70.4</c:v>
                </c:pt>
                <c:pt idx="1097">
                  <c:v>-70.3</c:v>
                </c:pt>
                <c:pt idx="1098">
                  <c:v>-70.2</c:v>
                </c:pt>
                <c:pt idx="1099">
                  <c:v>-70.1</c:v>
                </c:pt>
                <c:pt idx="1100">
                  <c:v>-70</c:v>
                </c:pt>
                <c:pt idx="1101">
                  <c:v>-69.9</c:v>
                </c:pt>
                <c:pt idx="1102">
                  <c:v>-69.8</c:v>
                </c:pt>
                <c:pt idx="1103">
                  <c:v>-69.7</c:v>
                </c:pt>
                <c:pt idx="1104">
                  <c:v>-69.6</c:v>
                </c:pt>
                <c:pt idx="1105">
                  <c:v>-69.5</c:v>
                </c:pt>
                <c:pt idx="1106">
                  <c:v>-69.4</c:v>
                </c:pt>
                <c:pt idx="1107">
                  <c:v>-69.3</c:v>
                </c:pt>
                <c:pt idx="1108">
                  <c:v>-69.2</c:v>
                </c:pt>
                <c:pt idx="1109">
                  <c:v>-69.1</c:v>
                </c:pt>
                <c:pt idx="1110">
                  <c:v>-69</c:v>
                </c:pt>
                <c:pt idx="1111">
                  <c:v>-68.9</c:v>
                </c:pt>
                <c:pt idx="1112">
                  <c:v>-68.8</c:v>
                </c:pt>
                <c:pt idx="1113">
                  <c:v>-68.7</c:v>
                </c:pt>
                <c:pt idx="1114">
                  <c:v>-68.6</c:v>
                </c:pt>
                <c:pt idx="1115">
                  <c:v>-68.5</c:v>
                </c:pt>
                <c:pt idx="1116">
                  <c:v>-68.4</c:v>
                </c:pt>
                <c:pt idx="1117">
                  <c:v>-68.3</c:v>
                </c:pt>
                <c:pt idx="1118">
                  <c:v>-68.2</c:v>
                </c:pt>
                <c:pt idx="1119">
                  <c:v>-68.1</c:v>
                </c:pt>
                <c:pt idx="1120">
                  <c:v>-68</c:v>
                </c:pt>
                <c:pt idx="1121">
                  <c:v>-67.9</c:v>
                </c:pt>
                <c:pt idx="1122">
                  <c:v>-67.8</c:v>
                </c:pt>
                <c:pt idx="1123">
                  <c:v>-67.7</c:v>
                </c:pt>
                <c:pt idx="1124">
                  <c:v>-67.6</c:v>
                </c:pt>
                <c:pt idx="1125">
                  <c:v>-67.5</c:v>
                </c:pt>
                <c:pt idx="1126">
                  <c:v>-67.4</c:v>
                </c:pt>
                <c:pt idx="1127">
                  <c:v>-67.3</c:v>
                </c:pt>
                <c:pt idx="1128">
                  <c:v>-67.2</c:v>
                </c:pt>
                <c:pt idx="1129">
                  <c:v>-67.1</c:v>
                </c:pt>
                <c:pt idx="1130">
                  <c:v>-67</c:v>
                </c:pt>
                <c:pt idx="1131">
                  <c:v>-66.9</c:v>
                </c:pt>
                <c:pt idx="1132">
                  <c:v>-66.8</c:v>
                </c:pt>
                <c:pt idx="1133">
                  <c:v>-66.7</c:v>
                </c:pt>
                <c:pt idx="1134">
                  <c:v>-66.6</c:v>
                </c:pt>
                <c:pt idx="1135">
                  <c:v>-66.5</c:v>
                </c:pt>
                <c:pt idx="1136">
                  <c:v>-66.4</c:v>
                </c:pt>
                <c:pt idx="1137">
                  <c:v>-66.3</c:v>
                </c:pt>
                <c:pt idx="1138">
                  <c:v>-66.2</c:v>
                </c:pt>
                <c:pt idx="1139">
                  <c:v>-66.1</c:v>
                </c:pt>
                <c:pt idx="1140">
                  <c:v>-66</c:v>
                </c:pt>
                <c:pt idx="1141">
                  <c:v>-65.9</c:v>
                </c:pt>
                <c:pt idx="1142">
                  <c:v>-65.8</c:v>
                </c:pt>
                <c:pt idx="1143">
                  <c:v>-65.7</c:v>
                </c:pt>
                <c:pt idx="1144">
                  <c:v>-65.6</c:v>
                </c:pt>
                <c:pt idx="1145">
                  <c:v>-65.5</c:v>
                </c:pt>
                <c:pt idx="1146">
                  <c:v>-65.4</c:v>
                </c:pt>
                <c:pt idx="1147">
                  <c:v>-65.3</c:v>
                </c:pt>
                <c:pt idx="1148">
                  <c:v>-65.2</c:v>
                </c:pt>
                <c:pt idx="1149">
                  <c:v>-65.1</c:v>
                </c:pt>
                <c:pt idx="1150">
                  <c:v>-65</c:v>
                </c:pt>
                <c:pt idx="1151">
                  <c:v>-64.9</c:v>
                </c:pt>
                <c:pt idx="1152">
                  <c:v>-64.8</c:v>
                </c:pt>
                <c:pt idx="1153">
                  <c:v>-64.7</c:v>
                </c:pt>
                <c:pt idx="1154">
                  <c:v>-64.6</c:v>
                </c:pt>
                <c:pt idx="1155">
                  <c:v>-64.5</c:v>
                </c:pt>
                <c:pt idx="1156">
                  <c:v>-64.4</c:v>
                </c:pt>
                <c:pt idx="1157">
                  <c:v>-64.3</c:v>
                </c:pt>
                <c:pt idx="1158">
                  <c:v>-64.2</c:v>
                </c:pt>
                <c:pt idx="1159">
                  <c:v>-64.1</c:v>
                </c:pt>
                <c:pt idx="1160">
                  <c:v>-64</c:v>
                </c:pt>
                <c:pt idx="1161">
                  <c:v>-63.9</c:v>
                </c:pt>
                <c:pt idx="1162">
                  <c:v>-63.8</c:v>
                </c:pt>
                <c:pt idx="1163">
                  <c:v>-63.7</c:v>
                </c:pt>
                <c:pt idx="1164">
                  <c:v>-63.6</c:v>
                </c:pt>
                <c:pt idx="1165">
                  <c:v>-63.5</c:v>
                </c:pt>
                <c:pt idx="1166">
                  <c:v>-63.4</c:v>
                </c:pt>
                <c:pt idx="1167">
                  <c:v>-63.3</c:v>
                </c:pt>
                <c:pt idx="1168">
                  <c:v>-63.2</c:v>
                </c:pt>
                <c:pt idx="1169">
                  <c:v>-63.1</c:v>
                </c:pt>
                <c:pt idx="1170">
                  <c:v>-63</c:v>
                </c:pt>
                <c:pt idx="1171">
                  <c:v>-62.9</c:v>
                </c:pt>
                <c:pt idx="1172">
                  <c:v>-62.8</c:v>
                </c:pt>
                <c:pt idx="1173">
                  <c:v>-62.7</c:v>
                </c:pt>
                <c:pt idx="1174">
                  <c:v>-62.6</c:v>
                </c:pt>
                <c:pt idx="1175">
                  <c:v>-62.5</c:v>
                </c:pt>
                <c:pt idx="1176">
                  <c:v>-62.4</c:v>
                </c:pt>
                <c:pt idx="1177">
                  <c:v>-62.3</c:v>
                </c:pt>
                <c:pt idx="1178">
                  <c:v>-62.2</c:v>
                </c:pt>
                <c:pt idx="1179">
                  <c:v>-62.1</c:v>
                </c:pt>
                <c:pt idx="1180">
                  <c:v>-62</c:v>
                </c:pt>
                <c:pt idx="1181">
                  <c:v>-61.9</c:v>
                </c:pt>
                <c:pt idx="1182">
                  <c:v>-61.8</c:v>
                </c:pt>
                <c:pt idx="1183">
                  <c:v>-61.7</c:v>
                </c:pt>
                <c:pt idx="1184">
                  <c:v>-61.6</c:v>
                </c:pt>
                <c:pt idx="1185">
                  <c:v>-61.5</c:v>
                </c:pt>
                <c:pt idx="1186">
                  <c:v>-61.4</c:v>
                </c:pt>
                <c:pt idx="1187">
                  <c:v>-61.3</c:v>
                </c:pt>
                <c:pt idx="1188">
                  <c:v>-61.2</c:v>
                </c:pt>
                <c:pt idx="1189">
                  <c:v>-61.1</c:v>
                </c:pt>
                <c:pt idx="1190">
                  <c:v>-61</c:v>
                </c:pt>
                <c:pt idx="1191">
                  <c:v>-60.9</c:v>
                </c:pt>
                <c:pt idx="1192">
                  <c:v>-60.8</c:v>
                </c:pt>
                <c:pt idx="1193">
                  <c:v>-60.7</c:v>
                </c:pt>
                <c:pt idx="1194">
                  <c:v>-60.6</c:v>
                </c:pt>
                <c:pt idx="1195">
                  <c:v>-60.5</c:v>
                </c:pt>
                <c:pt idx="1196">
                  <c:v>-60.4</c:v>
                </c:pt>
                <c:pt idx="1197">
                  <c:v>-60.3</c:v>
                </c:pt>
                <c:pt idx="1198">
                  <c:v>-60.2</c:v>
                </c:pt>
                <c:pt idx="1199">
                  <c:v>-60.1</c:v>
                </c:pt>
                <c:pt idx="1200">
                  <c:v>-60</c:v>
                </c:pt>
                <c:pt idx="1201">
                  <c:v>-59.9</c:v>
                </c:pt>
                <c:pt idx="1202">
                  <c:v>-59.8</c:v>
                </c:pt>
                <c:pt idx="1203">
                  <c:v>-59.7</c:v>
                </c:pt>
                <c:pt idx="1204">
                  <c:v>-59.6</c:v>
                </c:pt>
                <c:pt idx="1205">
                  <c:v>-59.5</c:v>
                </c:pt>
                <c:pt idx="1206">
                  <c:v>-59.4</c:v>
                </c:pt>
                <c:pt idx="1207">
                  <c:v>-59.3</c:v>
                </c:pt>
                <c:pt idx="1208">
                  <c:v>-59.2</c:v>
                </c:pt>
                <c:pt idx="1209">
                  <c:v>-59.1</c:v>
                </c:pt>
                <c:pt idx="1210">
                  <c:v>-59</c:v>
                </c:pt>
                <c:pt idx="1211">
                  <c:v>-58.9</c:v>
                </c:pt>
                <c:pt idx="1212">
                  <c:v>-58.8</c:v>
                </c:pt>
                <c:pt idx="1213">
                  <c:v>-58.7</c:v>
                </c:pt>
                <c:pt idx="1214">
                  <c:v>-58.6</c:v>
                </c:pt>
                <c:pt idx="1215">
                  <c:v>-58.5</c:v>
                </c:pt>
                <c:pt idx="1216">
                  <c:v>-58.4</c:v>
                </c:pt>
                <c:pt idx="1217">
                  <c:v>-58.3</c:v>
                </c:pt>
                <c:pt idx="1218">
                  <c:v>-58.2</c:v>
                </c:pt>
                <c:pt idx="1219">
                  <c:v>-58.1</c:v>
                </c:pt>
                <c:pt idx="1220">
                  <c:v>-58</c:v>
                </c:pt>
                <c:pt idx="1221">
                  <c:v>-57.9</c:v>
                </c:pt>
                <c:pt idx="1222">
                  <c:v>-57.8</c:v>
                </c:pt>
                <c:pt idx="1223">
                  <c:v>-57.7</c:v>
                </c:pt>
                <c:pt idx="1224">
                  <c:v>-57.6</c:v>
                </c:pt>
                <c:pt idx="1225">
                  <c:v>-57.5</c:v>
                </c:pt>
                <c:pt idx="1226">
                  <c:v>-57.4</c:v>
                </c:pt>
                <c:pt idx="1227">
                  <c:v>-57.3</c:v>
                </c:pt>
                <c:pt idx="1228">
                  <c:v>-57.2</c:v>
                </c:pt>
                <c:pt idx="1229">
                  <c:v>-57.1</c:v>
                </c:pt>
                <c:pt idx="1230">
                  <c:v>-57</c:v>
                </c:pt>
                <c:pt idx="1231">
                  <c:v>-56.9</c:v>
                </c:pt>
                <c:pt idx="1232">
                  <c:v>-56.8</c:v>
                </c:pt>
                <c:pt idx="1233">
                  <c:v>-56.7</c:v>
                </c:pt>
                <c:pt idx="1234">
                  <c:v>-56.6</c:v>
                </c:pt>
                <c:pt idx="1235">
                  <c:v>-56.5</c:v>
                </c:pt>
                <c:pt idx="1236">
                  <c:v>-56.4</c:v>
                </c:pt>
                <c:pt idx="1237">
                  <c:v>-56.3</c:v>
                </c:pt>
                <c:pt idx="1238">
                  <c:v>-56.2</c:v>
                </c:pt>
                <c:pt idx="1239">
                  <c:v>-56.1</c:v>
                </c:pt>
                <c:pt idx="1240">
                  <c:v>-56</c:v>
                </c:pt>
                <c:pt idx="1241">
                  <c:v>-55.9</c:v>
                </c:pt>
                <c:pt idx="1242">
                  <c:v>-55.8</c:v>
                </c:pt>
                <c:pt idx="1243">
                  <c:v>-55.7</c:v>
                </c:pt>
                <c:pt idx="1244">
                  <c:v>-55.6</c:v>
                </c:pt>
                <c:pt idx="1245">
                  <c:v>-55.5</c:v>
                </c:pt>
                <c:pt idx="1246">
                  <c:v>-55.4</c:v>
                </c:pt>
                <c:pt idx="1247">
                  <c:v>-55.3</c:v>
                </c:pt>
                <c:pt idx="1248">
                  <c:v>-55.2</c:v>
                </c:pt>
                <c:pt idx="1249">
                  <c:v>-55.1</c:v>
                </c:pt>
                <c:pt idx="1250">
                  <c:v>-55</c:v>
                </c:pt>
                <c:pt idx="1251">
                  <c:v>-54.9</c:v>
                </c:pt>
                <c:pt idx="1252">
                  <c:v>-54.8</c:v>
                </c:pt>
                <c:pt idx="1253">
                  <c:v>-54.7</c:v>
                </c:pt>
                <c:pt idx="1254">
                  <c:v>-54.6</c:v>
                </c:pt>
                <c:pt idx="1255">
                  <c:v>-54.5</c:v>
                </c:pt>
                <c:pt idx="1256">
                  <c:v>-54.4</c:v>
                </c:pt>
                <c:pt idx="1257">
                  <c:v>-54.3</c:v>
                </c:pt>
                <c:pt idx="1258">
                  <c:v>-54.2</c:v>
                </c:pt>
                <c:pt idx="1259">
                  <c:v>-54.1</c:v>
                </c:pt>
                <c:pt idx="1260">
                  <c:v>-54</c:v>
                </c:pt>
                <c:pt idx="1261">
                  <c:v>-53.9</c:v>
                </c:pt>
                <c:pt idx="1262">
                  <c:v>-53.8</c:v>
                </c:pt>
                <c:pt idx="1263">
                  <c:v>-53.7</c:v>
                </c:pt>
                <c:pt idx="1264">
                  <c:v>-53.6</c:v>
                </c:pt>
                <c:pt idx="1265">
                  <c:v>-53.5</c:v>
                </c:pt>
                <c:pt idx="1266">
                  <c:v>-53.4</c:v>
                </c:pt>
                <c:pt idx="1267">
                  <c:v>-53.3</c:v>
                </c:pt>
                <c:pt idx="1268">
                  <c:v>-53.2</c:v>
                </c:pt>
                <c:pt idx="1269">
                  <c:v>-53.1</c:v>
                </c:pt>
                <c:pt idx="1270">
                  <c:v>-53</c:v>
                </c:pt>
                <c:pt idx="1271">
                  <c:v>-52.9</c:v>
                </c:pt>
                <c:pt idx="1272">
                  <c:v>-52.8</c:v>
                </c:pt>
                <c:pt idx="1273">
                  <c:v>-52.7</c:v>
                </c:pt>
                <c:pt idx="1274">
                  <c:v>-52.6</c:v>
                </c:pt>
                <c:pt idx="1275">
                  <c:v>-52.5</c:v>
                </c:pt>
                <c:pt idx="1276">
                  <c:v>-52.4</c:v>
                </c:pt>
                <c:pt idx="1277">
                  <c:v>-52.3</c:v>
                </c:pt>
                <c:pt idx="1278">
                  <c:v>-52.2</c:v>
                </c:pt>
                <c:pt idx="1279">
                  <c:v>-52.1</c:v>
                </c:pt>
                <c:pt idx="1280">
                  <c:v>-52</c:v>
                </c:pt>
                <c:pt idx="1281">
                  <c:v>-51.9</c:v>
                </c:pt>
                <c:pt idx="1282">
                  <c:v>-51.8</c:v>
                </c:pt>
                <c:pt idx="1283">
                  <c:v>-51.7</c:v>
                </c:pt>
                <c:pt idx="1284">
                  <c:v>-51.6</c:v>
                </c:pt>
                <c:pt idx="1285">
                  <c:v>-51.5</c:v>
                </c:pt>
                <c:pt idx="1286">
                  <c:v>-51.4</c:v>
                </c:pt>
                <c:pt idx="1287">
                  <c:v>-51.3</c:v>
                </c:pt>
                <c:pt idx="1288">
                  <c:v>-51.2</c:v>
                </c:pt>
                <c:pt idx="1289">
                  <c:v>-51.1</c:v>
                </c:pt>
                <c:pt idx="1290">
                  <c:v>-51</c:v>
                </c:pt>
                <c:pt idx="1291">
                  <c:v>-50.9</c:v>
                </c:pt>
                <c:pt idx="1292">
                  <c:v>-50.8</c:v>
                </c:pt>
                <c:pt idx="1293">
                  <c:v>-50.7</c:v>
                </c:pt>
                <c:pt idx="1294">
                  <c:v>-50.6</c:v>
                </c:pt>
                <c:pt idx="1295">
                  <c:v>-50.5</c:v>
                </c:pt>
                <c:pt idx="1296">
                  <c:v>-50.4</c:v>
                </c:pt>
                <c:pt idx="1297">
                  <c:v>-50.3</c:v>
                </c:pt>
                <c:pt idx="1298">
                  <c:v>-50.2</c:v>
                </c:pt>
                <c:pt idx="1299">
                  <c:v>-50.1</c:v>
                </c:pt>
                <c:pt idx="1300">
                  <c:v>-50</c:v>
                </c:pt>
                <c:pt idx="1301">
                  <c:v>-49.9</c:v>
                </c:pt>
                <c:pt idx="1302">
                  <c:v>-49.8</c:v>
                </c:pt>
                <c:pt idx="1303">
                  <c:v>-49.7</c:v>
                </c:pt>
                <c:pt idx="1304">
                  <c:v>-49.6</c:v>
                </c:pt>
                <c:pt idx="1305">
                  <c:v>-49.5</c:v>
                </c:pt>
                <c:pt idx="1306">
                  <c:v>-49.4</c:v>
                </c:pt>
                <c:pt idx="1307">
                  <c:v>-49.3</c:v>
                </c:pt>
                <c:pt idx="1308">
                  <c:v>-49.2</c:v>
                </c:pt>
                <c:pt idx="1309">
                  <c:v>-49.1</c:v>
                </c:pt>
                <c:pt idx="1310">
                  <c:v>-49</c:v>
                </c:pt>
                <c:pt idx="1311">
                  <c:v>-48.9</c:v>
                </c:pt>
                <c:pt idx="1312">
                  <c:v>-48.8</c:v>
                </c:pt>
                <c:pt idx="1313">
                  <c:v>-48.7</c:v>
                </c:pt>
                <c:pt idx="1314">
                  <c:v>-48.6</c:v>
                </c:pt>
                <c:pt idx="1315">
                  <c:v>-48.5</c:v>
                </c:pt>
                <c:pt idx="1316">
                  <c:v>-48.4</c:v>
                </c:pt>
                <c:pt idx="1317">
                  <c:v>-48.3</c:v>
                </c:pt>
                <c:pt idx="1318">
                  <c:v>-48.2</c:v>
                </c:pt>
                <c:pt idx="1319">
                  <c:v>-48.1</c:v>
                </c:pt>
                <c:pt idx="1320">
                  <c:v>-48</c:v>
                </c:pt>
                <c:pt idx="1321">
                  <c:v>-47.9</c:v>
                </c:pt>
                <c:pt idx="1322">
                  <c:v>-47.8</c:v>
                </c:pt>
                <c:pt idx="1323">
                  <c:v>-47.7</c:v>
                </c:pt>
                <c:pt idx="1324">
                  <c:v>-47.6</c:v>
                </c:pt>
                <c:pt idx="1325">
                  <c:v>-47.5</c:v>
                </c:pt>
                <c:pt idx="1326">
                  <c:v>-47.4</c:v>
                </c:pt>
                <c:pt idx="1327">
                  <c:v>-47.3</c:v>
                </c:pt>
                <c:pt idx="1328">
                  <c:v>-47.2</c:v>
                </c:pt>
                <c:pt idx="1329">
                  <c:v>-47.1</c:v>
                </c:pt>
                <c:pt idx="1330">
                  <c:v>-47</c:v>
                </c:pt>
                <c:pt idx="1331">
                  <c:v>-46.9</c:v>
                </c:pt>
                <c:pt idx="1332">
                  <c:v>-46.8</c:v>
                </c:pt>
                <c:pt idx="1333">
                  <c:v>-46.7</c:v>
                </c:pt>
                <c:pt idx="1334">
                  <c:v>-46.6</c:v>
                </c:pt>
                <c:pt idx="1335">
                  <c:v>-46.5</c:v>
                </c:pt>
                <c:pt idx="1336">
                  <c:v>-46.4</c:v>
                </c:pt>
                <c:pt idx="1337">
                  <c:v>-46.3</c:v>
                </c:pt>
                <c:pt idx="1338">
                  <c:v>-46.2</c:v>
                </c:pt>
                <c:pt idx="1339">
                  <c:v>-46.1</c:v>
                </c:pt>
                <c:pt idx="1340">
                  <c:v>-46</c:v>
                </c:pt>
                <c:pt idx="1341">
                  <c:v>-45.9</c:v>
                </c:pt>
                <c:pt idx="1342">
                  <c:v>-45.8</c:v>
                </c:pt>
                <c:pt idx="1343">
                  <c:v>-45.7</c:v>
                </c:pt>
                <c:pt idx="1344">
                  <c:v>-45.6</c:v>
                </c:pt>
                <c:pt idx="1345">
                  <c:v>-45.5</c:v>
                </c:pt>
                <c:pt idx="1346">
                  <c:v>-45.4</c:v>
                </c:pt>
                <c:pt idx="1347">
                  <c:v>-45.3</c:v>
                </c:pt>
                <c:pt idx="1348">
                  <c:v>-45.2</c:v>
                </c:pt>
                <c:pt idx="1349">
                  <c:v>-45.1</c:v>
                </c:pt>
                <c:pt idx="1350">
                  <c:v>-45</c:v>
                </c:pt>
                <c:pt idx="1351">
                  <c:v>-44.9</c:v>
                </c:pt>
                <c:pt idx="1352">
                  <c:v>-44.8</c:v>
                </c:pt>
                <c:pt idx="1353">
                  <c:v>-44.7</c:v>
                </c:pt>
                <c:pt idx="1354">
                  <c:v>-44.6</c:v>
                </c:pt>
                <c:pt idx="1355">
                  <c:v>-44.5</c:v>
                </c:pt>
                <c:pt idx="1356">
                  <c:v>-44.4</c:v>
                </c:pt>
                <c:pt idx="1357">
                  <c:v>-44.3</c:v>
                </c:pt>
                <c:pt idx="1358">
                  <c:v>-44.2</c:v>
                </c:pt>
                <c:pt idx="1359">
                  <c:v>-44.1</c:v>
                </c:pt>
                <c:pt idx="1360">
                  <c:v>-44</c:v>
                </c:pt>
                <c:pt idx="1361">
                  <c:v>-43.9</c:v>
                </c:pt>
                <c:pt idx="1362">
                  <c:v>-43.8</c:v>
                </c:pt>
                <c:pt idx="1363">
                  <c:v>-43.7</c:v>
                </c:pt>
                <c:pt idx="1364">
                  <c:v>-43.6</c:v>
                </c:pt>
                <c:pt idx="1365">
                  <c:v>-43.5</c:v>
                </c:pt>
                <c:pt idx="1366">
                  <c:v>-43.4</c:v>
                </c:pt>
                <c:pt idx="1367">
                  <c:v>-43.3</c:v>
                </c:pt>
                <c:pt idx="1368">
                  <c:v>-43.2</c:v>
                </c:pt>
                <c:pt idx="1369">
                  <c:v>-43.1</c:v>
                </c:pt>
                <c:pt idx="1370">
                  <c:v>-43</c:v>
                </c:pt>
                <c:pt idx="1371">
                  <c:v>-42.9</c:v>
                </c:pt>
                <c:pt idx="1372">
                  <c:v>-42.8</c:v>
                </c:pt>
                <c:pt idx="1373">
                  <c:v>-42.7</c:v>
                </c:pt>
                <c:pt idx="1374">
                  <c:v>-42.6</c:v>
                </c:pt>
                <c:pt idx="1375">
                  <c:v>-42.5</c:v>
                </c:pt>
                <c:pt idx="1376">
                  <c:v>-42.4</c:v>
                </c:pt>
                <c:pt idx="1377">
                  <c:v>-42.3</c:v>
                </c:pt>
                <c:pt idx="1378">
                  <c:v>-42.2</c:v>
                </c:pt>
                <c:pt idx="1379">
                  <c:v>-42.1</c:v>
                </c:pt>
                <c:pt idx="1380">
                  <c:v>-42</c:v>
                </c:pt>
                <c:pt idx="1381">
                  <c:v>-41.9</c:v>
                </c:pt>
                <c:pt idx="1382">
                  <c:v>-41.8</c:v>
                </c:pt>
                <c:pt idx="1383">
                  <c:v>-41.7</c:v>
                </c:pt>
                <c:pt idx="1384">
                  <c:v>-41.6</c:v>
                </c:pt>
                <c:pt idx="1385">
                  <c:v>-41.5</c:v>
                </c:pt>
                <c:pt idx="1386">
                  <c:v>-41.4</c:v>
                </c:pt>
                <c:pt idx="1387">
                  <c:v>-41.3</c:v>
                </c:pt>
                <c:pt idx="1388">
                  <c:v>-41.2</c:v>
                </c:pt>
                <c:pt idx="1389">
                  <c:v>-41.1</c:v>
                </c:pt>
                <c:pt idx="1390">
                  <c:v>-41</c:v>
                </c:pt>
                <c:pt idx="1391">
                  <c:v>-40.9</c:v>
                </c:pt>
                <c:pt idx="1392">
                  <c:v>-40.8</c:v>
                </c:pt>
                <c:pt idx="1393">
                  <c:v>-40.7</c:v>
                </c:pt>
                <c:pt idx="1394">
                  <c:v>-40.6</c:v>
                </c:pt>
                <c:pt idx="1395">
                  <c:v>-40.5</c:v>
                </c:pt>
                <c:pt idx="1396">
                  <c:v>-40.4</c:v>
                </c:pt>
                <c:pt idx="1397">
                  <c:v>-40.3</c:v>
                </c:pt>
                <c:pt idx="1398">
                  <c:v>-40.2</c:v>
                </c:pt>
                <c:pt idx="1399">
                  <c:v>-40.1</c:v>
                </c:pt>
                <c:pt idx="1400">
                  <c:v>-40</c:v>
                </c:pt>
                <c:pt idx="1401">
                  <c:v>-39.9</c:v>
                </c:pt>
                <c:pt idx="1402">
                  <c:v>-39.8</c:v>
                </c:pt>
                <c:pt idx="1403">
                  <c:v>-39.7</c:v>
                </c:pt>
                <c:pt idx="1404">
                  <c:v>-39.6</c:v>
                </c:pt>
                <c:pt idx="1405">
                  <c:v>-39.5</c:v>
                </c:pt>
                <c:pt idx="1406">
                  <c:v>-39.4</c:v>
                </c:pt>
                <c:pt idx="1407">
                  <c:v>-39.3</c:v>
                </c:pt>
                <c:pt idx="1408">
                  <c:v>-39.2</c:v>
                </c:pt>
                <c:pt idx="1409">
                  <c:v>-39.1</c:v>
                </c:pt>
                <c:pt idx="1410">
                  <c:v>-39</c:v>
                </c:pt>
                <c:pt idx="1411">
                  <c:v>-38.9</c:v>
                </c:pt>
                <c:pt idx="1412">
                  <c:v>-38.8</c:v>
                </c:pt>
                <c:pt idx="1413">
                  <c:v>-38.7</c:v>
                </c:pt>
                <c:pt idx="1414">
                  <c:v>-38.6</c:v>
                </c:pt>
                <c:pt idx="1415">
                  <c:v>-38.5</c:v>
                </c:pt>
                <c:pt idx="1416">
                  <c:v>-38.4</c:v>
                </c:pt>
                <c:pt idx="1417">
                  <c:v>-38.3</c:v>
                </c:pt>
                <c:pt idx="1418">
                  <c:v>-38.2</c:v>
                </c:pt>
                <c:pt idx="1419">
                  <c:v>-38.1</c:v>
                </c:pt>
                <c:pt idx="1420">
                  <c:v>-38</c:v>
                </c:pt>
                <c:pt idx="1421">
                  <c:v>-37.9</c:v>
                </c:pt>
                <c:pt idx="1422">
                  <c:v>-37.8</c:v>
                </c:pt>
                <c:pt idx="1423">
                  <c:v>-37.7</c:v>
                </c:pt>
                <c:pt idx="1424">
                  <c:v>-37.6</c:v>
                </c:pt>
                <c:pt idx="1425">
                  <c:v>-37.5</c:v>
                </c:pt>
                <c:pt idx="1426">
                  <c:v>-37.4</c:v>
                </c:pt>
                <c:pt idx="1427">
                  <c:v>-37.3</c:v>
                </c:pt>
                <c:pt idx="1428">
                  <c:v>-37.2</c:v>
                </c:pt>
                <c:pt idx="1429">
                  <c:v>-37.1</c:v>
                </c:pt>
                <c:pt idx="1430">
                  <c:v>-37</c:v>
                </c:pt>
                <c:pt idx="1431">
                  <c:v>-36.9</c:v>
                </c:pt>
                <c:pt idx="1432">
                  <c:v>-36.8</c:v>
                </c:pt>
                <c:pt idx="1433">
                  <c:v>-36.7</c:v>
                </c:pt>
                <c:pt idx="1434">
                  <c:v>-36.6</c:v>
                </c:pt>
                <c:pt idx="1435">
                  <c:v>-36.5</c:v>
                </c:pt>
                <c:pt idx="1436">
                  <c:v>-36.4</c:v>
                </c:pt>
                <c:pt idx="1437">
                  <c:v>-36.3</c:v>
                </c:pt>
                <c:pt idx="1438">
                  <c:v>-36.2</c:v>
                </c:pt>
                <c:pt idx="1439">
                  <c:v>-36.1</c:v>
                </c:pt>
                <c:pt idx="1440">
                  <c:v>-36</c:v>
                </c:pt>
                <c:pt idx="1441">
                  <c:v>-35.9</c:v>
                </c:pt>
                <c:pt idx="1442">
                  <c:v>-35.8</c:v>
                </c:pt>
                <c:pt idx="1443">
                  <c:v>-35.7</c:v>
                </c:pt>
                <c:pt idx="1444">
                  <c:v>-35.6</c:v>
                </c:pt>
                <c:pt idx="1445">
                  <c:v>-35.5</c:v>
                </c:pt>
                <c:pt idx="1446">
                  <c:v>-35.4</c:v>
                </c:pt>
                <c:pt idx="1447">
                  <c:v>-35.3</c:v>
                </c:pt>
                <c:pt idx="1448">
                  <c:v>-35.2</c:v>
                </c:pt>
                <c:pt idx="1449">
                  <c:v>-35.1</c:v>
                </c:pt>
                <c:pt idx="1450">
                  <c:v>-35</c:v>
                </c:pt>
                <c:pt idx="1451">
                  <c:v>-34.9</c:v>
                </c:pt>
                <c:pt idx="1452">
                  <c:v>-34.8</c:v>
                </c:pt>
                <c:pt idx="1453">
                  <c:v>-34.7</c:v>
                </c:pt>
                <c:pt idx="1454">
                  <c:v>-34.6</c:v>
                </c:pt>
                <c:pt idx="1455">
                  <c:v>-34.5</c:v>
                </c:pt>
                <c:pt idx="1456">
                  <c:v>-34.4</c:v>
                </c:pt>
                <c:pt idx="1457">
                  <c:v>-34.3</c:v>
                </c:pt>
                <c:pt idx="1458">
                  <c:v>-34.2</c:v>
                </c:pt>
                <c:pt idx="1459">
                  <c:v>-34.1</c:v>
                </c:pt>
                <c:pt idx="1460">
                  <c:v>-34</c:v>
                </c:pt>
                <c:pt idx="1461">
                  <c:v>-33.9</c:v>
                </c:pt>
                <c:pt idx="1462">
                  <c:v>-33.8</c:v>
                </c:pt>
                <c:pt idx="1463">
                  <c:v>-33.7</c:v>
                </c:pt>
                <c:pt idx="1464">
                  <c:v>-33.6</c:v>
                </c:pt>
                <c:pt idx="1465">
                  <c:v>-33.5</c:v>
                </c:pt>
                <c:pt idx="1466">
                  <c:v>-33.4</c:v>
                </c:pt>
                <c:pt idx="1467">
                  <c:v>-33.3</c:v>
                </c:pt>
                <c:pt idx="1468">
                  <c:v>-33.2</c:v>
                </c:pt>
                <c:pt idx="1469">
                  <c:v>-33.1</c:v>
                </c:pt>
                <c:pt idx="1470">
                  <c:v>-33</c:v>
                </c:pt>
                <c:pt idx="1471">
                  <c:v>-32.9</c:v>
                </c:pt>
                <c:pt idx="1472">
                  <c:v>-32.8</c:v>
                </c:pt>
                <c:pt idx="1473">
                  <c:v>-32.7</c:v>
                </c:pt>
                <c:pt idx="1474">
                  <c:v>-32.6</c:v>
                </c:pt>
                <c:pt idx="1475">
                  <c:v>-32.5</c:v>
                </c:pt>
                <c:pt idx="1476">
                  <c:v>-32.4</c:v>
                </c:pt>
                <c:pt idx="1477">
                  <c:v>-32.3</c:v>
                </c:pt>
                <c:pt idx="1478">
                  <c:v>-32.2</c:v>
                </c:pt>
                <c:pt idx="1479">
                  <c:v>-32.1</c:v>
                </c:pt>
                <c:pt idx="1480">
                  <c:v>-32</c:v>
                </c:pt>
                <c:pt idx="1481">
                  <c:v>-31.9</c:v>
                </c:pt>
                <c:pt idx="1482">
                  <c:v>-31.8</c:v>
                </c:pt>
                <c:pt idx="1483">
                  <c:v>-31.7</c:v>
                </c:pt>
                <c:pt idx="1484">
                  <c:v>-31.6</c:v>
                </c:pt>
                <c:pt idx="1485">
                  <c:v>-31.5</c:v>
                </c:pt>
                <c:pt idx="1486">
                  <c:v>-31.4</c:v>
                </c:pt>
                <c:pt idx="1487">
                  <c:v>-31.3</c:v>
                </c:pt>
                <c:pt idx="1488">
                  <c:v>-31.2</c:v>
                </c:pt>
                <c:pt idx="1489">
                  <c:v>-31.1</c:v>
                </c:pt>
                <c:pt idx="1490">
                  <c:v>-31</c:v>
                </c:pt>
                <c:pt idx="1491">
                  <c:v>-30.9</c:v>
                </c:pt>
                <c:pt idx="1492">
                  <c:v>-30.8</c:v>
                </c:pt>
                <c:pt idx="1493">
                  <c:v>-30.7</c:v>
                </c:pt>
                <c:pt idx="1494">
                  <c:v>-30.6</c:v>
                </c:pt>
                <c:pt idx="1495">
                  <c:v>-30.5</c:v>
                </c:pt>
                <c:pt idx="1496">
                  <c:v>-30.4</c:v>
                </c:pt>
                <c:pt idx="1497">
                  <c:v>-30.3</c:v>
                </c:pt>
                <c:pt idx="1498">
                  <c:v>-30.2</c:v>
                </c:pt>
                <c:pt idx="1499">
                  <c:v>-30.1</c:v>
                </c:pt>
                <c:pt idx="1500">
                  <c:v>-30</c:v>
                </c:pt>
                <c:pt idx="1501">
                  <c:v>-29.9</c:v>
                </c:pt>
                <c:pt idx="1502">
                  <c:v>-29.8</c:v>
                </c:pt>
                <c:pt idx="1503">
                  <c:v>-29.7</c:v>
                </c:pt>
                <c:pt idx="1504">
                  <c:v>-29.6</c:v>
                </c:pt>
                <c:pt idx="1505">
                  <c:v>-29.5</c:v>
                </c:pt>
                <c:pt idx="1506">
                  <c:v>-29.4</c:v>
                </c:pt>
                <c:pt idx="1507">
                  <c:v>-29.3</c:v>
                </c:pt>
                <c:pt idx="1508">
                  <c:v>-29.2</c:v>
                </c:pt>
                <c:pt idx="1509">
                  <c:v>-29.1</c:v>
                </c:pt>
                <c:pt idx="1510">
                  <c:v>-29</c:v>
                </c:pt>
                <c:pt idx="1511">
                  <c:v>-28.9</c:v>
                </c:pt>
                <c:pt idx="1512">
                  <c:v>-28.8</c:v>
                </c:pt>
                <c:pt idx="1513">
                  <c:v>-28.7</c:v>
                </c:pt>
                <c:pt idx="1514">
                  <c:v>-28.6</c:v>
                </c:pt>
                <c:pt idx="1515">
                  <c:v>-28.5</c:v>
                </c:pt>
                <c:pt idx="1516">
                  <c:v>-28.4</c:v>
                </c:pt>
                <c:pt idx="1517">
                  <c:v>-28.3</c:v>
                </c:pt>
                <c:pt idx="1518">
                  <c:v>-28.2</c:v>
                </c:pt>
                <c:pt idx="1519">
                  <c:v>-28.1</c:v>
                </c:pt>
                <c:pt idx="1520">
                  <c:v>-28</c:v>
                </c:pt>
                <c:pt idx="1521">
                  <c:v>-27.9</c:v>
                </c:pt>
                <c:pt idx="1522">
                  <c:v>-27.8</c:v>
                </c:pt>
                <c:pt idx="1523">
                  <c:v>-27.7</c:v>
                </c:pt>
                <c:pt idx="1524">
                  <c:v>-27.6</c:v>
                </c:pt>
                <c:pt idx="1525">
                  <c:v>-27.5</c:v>
                </c:pt>
                <c:pt idx="1526">
                  <c:v>-27.4</c:v>
                </c:pt>
                <c:pt idx="1527">
                  <c:v>-27.3</c:v>
                </c:pt>
                <c:pt idx="1528">
                  <c:v>-27.2</c:v>
                </c:pt>
                <c:pt idx="1529">
                  <c:v>-27.1</c:v>
                </c:pt>
                <c:pt idx="1530">
                  <c:v>-27</c:v>
                </c:pt>
                <c:pt idx="1531">
                  <c:v>-26.9</c:v>
                </c:pt>
                <c:pt idx="1532">
                  <c:v>-26.8</c:v>
                </c:pt>
                <c:pt idx="1533">
                  <c:v>-26.7</c:v>
                </c:pt>
                <c:pt idx="1534">
                  <c:v>-26.6</c:v>
                </c:pt>
                <c:pt idx="1535">
                  <c:v>-26.5</c:v>
                </c:pt>
                <c:pt idx="1536">
                  <c:v>-26.4</c:v>
                </c:pt>
                <c:pt idx="1537">
                  <c:v>-26.3</c:v>
                </c:pt>
                <c:pt idx="1538">
                  <c:v>-26.2</c:v>
                </c:pt>
                <c:pt idx="1539">
                  <c:v>-26.1</c:v>
                </c:pt>
                <c:pt idx="1540">
                  <c:v>-26</c:v>
                </c:pt>
                <c:pt idx="1541">
                  <c:v>-25.9</c:v>
                </c:pt>
                <c:pt idx="1542">
                  <c:v>-25.8</c:v>
                </c:pt>
                <c:pt idx="1543">
                  <c:v>-25.7</c:v>
                </c:pt>
                <c:pt idx="1544">
                  <c:v>-25.6</c:v>
                </c:pt>
                <c:pt idx="1545">
                  <c:v>-25.5</c:v>
                </c:pt>
                <c:pt idx="1546">
                  <c:v>-25.4</c:v>
                </c:pt>
                <c:pt idx="1547">
                  <c:v>-25.3</c:v>
                </c:pt>
                <c:pt idx="1548">
                  <c:v>-25.2</c:v>
                </c:pt>
                <c:pt idx="1549">
                  <c:v>-25.1</c:v>
                </c:pt>
                <c:pt idx="1550">
                  <c:v>-25</c:v>
                </c:pt>
                <c:pt idx="1551">
                  <c:v>-24.9</c:v>
                </c:pt>
                <c:pt idx="1552">
                  <c:v>-24.8</c:v>
                </c:pt>
                <c:pt idx="1553">
                  <c:v>-24.7</c:v>
                </c:pt>
                <c:pt idx="1554">
                  <c:v>-24.6</c:v>
                </c:pt>
                <c:pt idx="1555">
                  <c:v>-24.5</c:v>
                </c:pt>
                <c:pt idx="1556">
                  <c:v>-24.4</c:v>
                </c:pt>
                <c:pt idx="1557">
                  <c:v>-24.3</c:v>
                </c:pt>
                <c:pt idx="1558">
                  <c:v>-24.2</c:v>
                </c:pt>
                <c:pt idx="1559">
                  <c:v>-24.1</c:v>
                </c:pt>
                <c:pt idx="1560">
                  <c:v>-24</c:v>
                </c:pt>
                <c:pt idx="1561">
                  <c:v>-23.9</c:v>
                </c:pt>
                <c:pt idx="1562">
                  <c:v>-23.8</c:v>
                </c:pt>
                <c:pt idx="1563">
                  <c:v>-23.7</c:v>
                </c:pt>
                <c:pt idx="1564">
                  <c:v>-23.6</c:v>
                </c:pt>
                <c:pt idx="1565">
                  <c:v>-23.5</c:v>
                </c:pt>
                <c:pt idx="1566">
                  <c:v>-23.4</c:v>
                </c:pt>
                <c:pt idx="1567">
                  <c:v>-23.3</c:v>
                </c:pt>
                <c:pt idx="1568">
                  <c:v>-23.2</c:v>
                </c:pt>
                <c:pt idx="1569">
                  <c:v>-23.1</c:v>
                </c:pt>
                <c:pt idx="1570">
                  <c:v>-23</c:v>
                </c:pt>
                <c:pt idx="1571">
                  <c:v>-22.9</c:v>
                </c:pt>
                <c:pt idx="1572">
                  <c:v>-22.8</c:v>
                </c:pt>
                <c:pt idx="1573">
                  <c:v>-22.7</c:v>
                </c:pt>
                <c:pt idx="1574">
                  <c:v>-22.6</c:v>
                </c:pt>
                <c:pt idx="1575">
                  <c:v>-22.5</c:v>
                </c:pt>
                <c:pt idx="1576">
                  <c:v>-22.4</c:v>
                </c:pt>
                <c:pt idx="1577">
                  <c:v>-22.3</c:v>
                </c:pt>
                <c:pt idx="1578">
                  <c:v>-22.2</c:v>
                </c:pt>
                <c:pt idx="1579">
                  <c:v>-22.1</c:v>
                </c:pt>
                <c:pt idx="1580">
                  <c:v>-22</c:v>
                </c:pt>
                <c:pt idx="1581">
                  <c:v>-21.9</c:v>
                </c:pt>
                <c:pt idx="1582">
                  <c:v>-21.8</c:v>
                </c:pt>
                <c:pt idx="1583">
                  <c:v>-21.7</c:v>
                </c:pt>
                <c:pt idx="1584">
                  <c:v>-21.6</c:v>
                </c:pt>
                <c:pt idx="1585">
                  <c:v>-21.5</c:v>
                </c:pt>
                <c:pt idx="1586">
                  <c:v>-21.4</c:v>
                </c:pt>
                <c:pt idx="1587">
                  <c:v>-21.3</c:v>
                </c:pt>
                <c:pt idx="1588">
                  <c:v>-21.2</c:v>
                </c:pt>
                <c:pt idx="1589">
                  <c:v>-21.1</c:v>
                </c:pt>
                <c:pt idx="1590">
                  <c:v>-21</c:v>
                </c:pt>
                <c:pt idx="1591">
                  <c:v>-20.9</c:v>
                </c:pt>
                <c:pt idx="1592">
                  <c:v>-20.8</c:v>
                </c:pt>
                <c:pt idx="1593">
                  <c:v>-20.7</c:v>
                </c:pt>
                <c:pt idx="1594">
                  <c:v>-20.6</c:v>
                </c:pt>
                <c:pt idx="1595">
                  <c:v>-20.5</c:v>
                </c:pt>
                <c:pt idx="1596">
                  <c:v>-20.4</c:v>
                </c:pt>
                <c:pt idx="1597">
                  <c:v>-20.3</c:v>
                </c:pt>
                <c:pt idx="1598">
                  <c:v>-20.2</c:v>
                </c:pt>
                <c:pt idx="1599">
                  <c:v>-20.1</c:v>
                </c:pt>
                <c:pt idx="1600">
                  <c:v>-20</c:v>
                </c:pt>
                <c:pt idx="1601">
                  <c:v>-19.9</c:v>
                </c:pt>
                <c:pt idx="1602">
                  <c:v>-19.8</c:v>
                </c:pt>
                <c:pt idx="1603">
                  <c:v>-19.7</c:v>
                </c:pt>
                <c:pt idx="1604">
                  <c:v>-19.6</c:v>
                </c:pt>
                <c:pt idx="1605">
                  <c:v>-19.5</c:v>
                </c:pt>
                <c:pt idx="1606">
                  <c:v>-19.4</c:v>
                </c:pt>
                <c:pt idx="1607">
                  <c:v>-19.3</c:v>
                </c:pt>
                <c:pt idx="1608">
                  <c:v>-19.2</c:v>
                </c:pt>
                <c:pt idx="1609">
                  <c:v>-19.1</c:v>
                </c:pt>
                <c:pt idx="1610">
                  <c:v>-19</c:v>
                </c:pt>
                <c:pt idx="1611">
                  <c:v>-18.9</c:v>
                </c:pt>
                <c:pt idx="1612">
                  <c:v>-18.8</c:v>
                </c:pt>
                <c:pt idx="1613">
                  <c:v>-18.7</c:v>
                </c:pt>
                <c:pt idx="1614">
                  <c:v>-18.6</c:v>
                </c:pt>
                <c:pt idx="1615">
                  <c:v>-18.5</c:v>
                </c:pt>
                <c:pt idx="1616">
                  <c:v>-18.4</c:v>
                </c:pt>
                <c:pt idx="1617">
                  <c:v>-18.3</c:v>
                </c:pt>
                <c:pt idx="1618">
                  <c:v>-18.2</c:v>
                </c:pt>
                <c:pt idx="1619">
                  <c:v>-18.1</c:v>
                </c:pt>
                <c:pt idx="1620">
                  <c:v>-18</c:v>
                </c:pt>
                <c:pt idx="1621">
                  <c:v>-17.9</c:v>
                </c:pt>
                <c:pt idx="1622">
                  <c:v>-17.8</c:v>
                </c:pt>
                <c:pt idx="1623">
                  <c:v>-17.7</c:v>
                </c:pt>
                <c:pt idx="1624">
                  <c:v>-17.6</c:v>
                </c:pt>
                <c:pt idx="1625">
                  <c:v>-17.5</c:v>
                </c:pt>
                <c:pt idx="1626">
                  <c:v>-17.4</c:v>
                </c:pt>
                <c:pt idx="1627">
                  <c:v>-17.3</c:v>
                </c:pt>
                <c:pt idx="1628">
                  <c:v>-17.2</c:v>
                </c:pt>
                <c:pt idx="1629">
                  <c:v>-17.1</c:v>
                </c:pt>
                <c:pt idx="1630">
                  <c:v>-17</c:v>
                </c:pt>
                <c:pt idx="1631">
                  <c:v>-16.9</c:v>
                </c:pt>
                <c:pt idx="1632">
                  <c:v>-16.8</c:v>
                </c:pt>
                <c:pt idx="1633">
                  <c:v>-16.7</c:v>
                </c:pt>
                <c:pt idx="1634">
                  <c:v>-16.6</c:v>
                </c:pt>
                <c:pt idx="1635">
                  <c:v>-16.5</c:v>
                </c:pt>
                <c:pt idx="1636">
                  <c:v>-16.4</c:v>
                </c:pt>
                <c:pt idx="1637">
                  <c:v>-16.3</c:v>
                </c:pt>
                <c:pt idx="1638">
                  <c:v>-16.2</c:v>
                </c:pt>
                <c:pt idx="1639">
                  <c:v>-16.1</c:v>
                </c:pt>
                <c:pt idx="1640">
                  <c:v>-16</c:v>
                </c:pt>
                <c:pt idx="1641">
                  <c:v>-15.9</c:v>
                </c:pt>
                <c:pt idx="1642">
                  <c:v>-15.8</c:v>
                </c:pt>
                <c:pt idx="1643">
                  <c:v>-15.7</c:v>
                </c:pt>
                <c:pt idx="1644">
                  <c:v>-15.6</c:v>
                </c:pt>
                <c:pt idx="1645">
                  <c:v>-15.5</c:v>
                </c:pt>
                <c:pt idx="1646">
                  <c:v>-15.4</c:v>
                </c:pt>
                <c:pt idx="1647">
                  <c:v>-15.3</c:v>
                </c:pt>
                <c:pt idx="1648">
                  <c:v>-15.2</c:v>
                </c:pt>
                <c:pt idx="1649">
                  <c:v>-15.1</c:v>
                </c:pt>
                <c:pt idx="1650">
                  <c:v>-15</c:v>
                </c:pt>
                <c:pt idx="1651">
                  <c:v>-14.9</c:v>
                </c:pt>
                <c:pt idx="1652">
                  <c:v>-14.8</c:v>
                </c:pt>
                <c:pt idx="1653">
                  <c:v>-14.7</c:v>
                </c:pt>
                <c:pt idx="1654">
                  <c:v>-14.6</c:v>
                </c:pt>
                <c:pt idx="1655">
                  <c:v>-14.5</c:v>
                </c:pt>
                <c:pt idx="1656">
                  <c:v>-14.4</c:v>
                </c:pt>
                <c:pt idx="1657">
                  <c:v>-14.3</c:v>
                </c:pt>
                <c:pt idx="1658">
                  <c:v>-14.2</c:v>
                </c:pt>
                <c:pt idx="1659">
                  <c:v>-14.1</c:v>
                </c:pt>
                <c:pt idx="1660">
                  <c:v>-14</c:v>
                </c:pt>
                <c:pt idx="1661">
                  <c:v>-13.9</c:v>
                </c:pt>
                <c:pt idx="1662">
                  <c:v>-13.8</c:v>
                </c:pt>
                <c:pt idx="1663">
                  <c:v>-13.7</c:v>
                </c:pt>
                <c:pt idx="1664">
                  <c:v>-13.6</c:v>
                </c:pt>
                <c:pt idx="1665">
                  <c:v>-13.5</c:v>
                </c:pt>
                <c:pt idx="1666">
                  <c:v>-13.4</c:v>
                </c:pt>
                <c:pt idx="1667">
                  <c:v>-13.3</c:v>
                </c:pt>
                <c:pt idx="1668">
                  <c:v>-13.2</c:v>
                </c:pt>
                <c:pt idx="1669">
                  <c:v>-13.1</c:v>
                </c:pt>
                <c:pt idx="1670">
                  <c:v>-13</c:v>
                </c:pt>
                <c:pt idx="1671">
                  <c:v>-12.9</c:v>
                </c:pt>
                <c:pt idx="1672">
                  <c:v>-12.8</c:v>
                </c:pt>
                <c:pt idx="1673">
                  <c:v>-12.7</c:v>
                </c:pt>
                <c:pt idx="1674">
                  <c:v>-12.6</c:v>
                </c:pt>
                <c:pt idx="1675">
                  <c:v>-12.5</c:v>
                </c:pt>
                <c:pt idx="1676">
                  <c:v>-12.4</c:v>
                </c:pt>
                <c:pt idx="1677">
                  <c:v>-12.3</c:v>
                </c:pt>
                <c:pt idx="1678">
                  <c:v>-12.2</c:v>
                </c:pt>
                <c:pt idx="1679">
                  <c:v>-12.1</c:v>
                </c:pt>
                <c:pt idx="1680">
                  <c:v>-12</c:v>
                </c:pt>
                <c:pt idx="1681">
                  <c:v>-11.9</c:v>
                </c:pt>
                <c:pt idx="1682">
                  <c:v>-11.8</c:v>
                </c:pt>
                <c:pt idx="1683">
                  <c:v>-11.7</c:v>
                </c:pt>
                <c:pt idx="1684">
                  <c:v>-11.6</c:v>
                </c:pt>
                <c:pt idx="1685">
                  <c:v>-11.5</c:v>
                </c:pt>
                <c:pt idx="1686">
                  <c:v>-11.4</c:v>
                </c:pt>
                <c:pt idx="1687">
                  <c:v>-11.3</c:v>
                </c:pt>
                <c:pt idx="1688">
                  <c:v>-11.2</c:v>
                </c:pt>
                <c:pt idx="1689">
                  <c:v>-11.1</c:v>
                </c:pt>
                <c:pt idx="1690">
                  <c:v>-11</c:v>
                </c:pt>
                <c:pt idx="1691">
                  <c:v>-10.9</c:v>
                </c:pt>
                <c:pt idx="1692">
                  <c:v>-10.8</c:v>
                </c:pt>
                <c:pt idx="1693">
                  <c:v>-10.7</c:v>
                </c:pt>
                <c:pt idx="1694">
                  <c:v>-10.6</c:v>
                </c:pt>
                <c:pt idx="1695">
                  <c:v>-10.5</c:v>
                </c:pt>
                <c:pt idx="1696">
                  <c:v>-10.4</c:v>
                </c:pt>
                <c:pt idx="1697">
                  <c:v>-10.3</c:v>
                </c:pt>
                <c:pt idx="1698">
                  <c:v>-10.2</c:v>
                </c:pt>
                <c:pt idx="1699">
                  <c:v>-10.1</c:v>
                </c:pt>
                <c:pt idx="1700">
                  <c:v>-10</c:v>
                </c:pt>
                <c:pt idx="1701">
                  <c:v>-9.9</c:v>
                </c:pt>
                <c:pt idx="1702">
                  <c:v>-9.8</c:v>
                </c:pt>
                <c:pt idx="1703">
                  <c:v>-9.7</c:v>
                </c:pt>
                <c:pt idx="1704">
                  <c:v>-9.6</c:v>
                </c:pt>
                <c:pt idx="1705">
                  <c:v>-9.5</c:v>
                </c:pt>
                <c:pt idx="1706">
                  <c:v>-9.4</c:v>
                </c:pt>
                <c:pt idx="1707">
                  <c:v>-9.3</c:v>
                </c:pt>
                <c:pt idx="1708">
                  <c:v>-9.2</c:v>
                </c:pt>
                <c:pt idx="1709">
                  <c:v>-9.1</c:v>
                </c:pt>
                <c:pt idx="1710">
                  <c:v>-9</c:v>
                </c:pt>
                <c:pt idx="1711">
                  <c:v>-8.9</c:v>
                </c:pt>
                <c:pt idx="1712">
                  <c:v>-8.8</c:v>
                </c:pt>
                <c:pt idx="1713">
                  <c:v>-8.7</c:v>
                </c:pt>
                <c:pt idx="1714">
                  <c:v>-8.6</c:v>
                </c:pt>
                <c:pt idx="1715">
                  <c:v>-8.5</c:v>
                </c:pt>
                <c:pt idx="1716">
                  <c:v>-8.4</c:v>
                </c:pt>
                <c:pt idx="1717">
                  <c:v>-8.3</c:v>
                </c:pt>
                <c:pt idx="1718">
                  <c:v>-8.2</c:v>
                </c:pt>
                <c:pt idx="1719">
                  <c:v>-8.1</c:v>
                </c:pt>
                <c:pt idx="1720">
                  <c:v>-8</c:v>
                </c:pt>
                <c:pt idx="1721">
                  <c:v>-7.9</c:v>
                </c:pt>
                <c:pt idx="1722">
                  <c:v>-7.8</c:v>
                </c:pt>
                <c:pt idx="1723">
                  <c:v>-7.7</c:v>
                </c:pt>
                <c:pt idx="1724">
                  <c:v>-7.6</c:v>
                </c:pt>
                <c:pt idx="1725">
                  <c:v>-7.5</c:v>
                </c:pt>
                <c:pt idx="1726">
                  <c:v>-7.4</c:v>
                </c:pt>
                <c:pt idx="1727">
                  <c:v>-7.3</c:v>
                </c:pt>
                <c:pt idx="1728">
                  <c:v>-7.2</c:v>
                </c:pt>
                <c:pt idx="1729">
                  <c:v>-7.1</c:v>
                </c:pt>
                <c:pt idx="1730">
                  <c:v>-7</c:v>
                </c:pt>
                <c:pt idx="1731">
                  <c:v>-6.9</c:v>
                </c:pt>
                <c:pt idx="1732">
                  <c:v>-6.8</c:v>
                </c:pt>
                <c:pt idx="1733">
                  <c:v>-6.7</c:v>
                </c:pt>
                <c:pt idx="1734">
                  <c:v>-6.6</c:v>
                </c:pt>
                <c:pt idx="1735">
                  <c:v>-6.5</c:v>
                </c:pt>
                <c:pt idx="1736">
                  <c:v>-6.4</c:v>
                </c:pt>
                <c:pt idx="1737">
                  <c:v>-6.3</c:v>
                </c:pt>
                <c:pt idx="1738">
                  <c:v>-6.2</c:v>
                </c:pt>
                <c:pt idx="1739">
                  <c:v>-6.1</c:v>
                </c:pt>
                <c:pt idx="1740">
                  <c:v>-6</c:v>
                </c:pt>
                <c:pt idx="1741">
                  <c:v>-5.9</c:v>
                </c:pt>
                <c:pt idx="1742">
                  <c:v>-5.8</c:v>
                </c:pt>
                <c:pt idx="1743">
                  <c:v>-5.7</c:v>
                </c:pt>
                <c:pt idx="1744">
                  <c:v>-5.6</c:v>
                </c:pt>
                <c:pt idx="1745">
                  <c:v>-5.5</c:v>
                </c:pt>
                <c:pt idx="1746">
                  <c:v>-5.4</c:v>
                </c:pt>
                <c:pt idx="1747">
                  <c:v>-5.3</c:v>
                </c:pt>
                <c:pt idx="1748">
                  <c:v>-5.2</c:v>
                </c:pt>
                <c:pt idx="1749">
                  <c:v>-5.1</c:v>
                </c:pt>
                <c:pt idx="1750">
                  <c:v>-5</c:v>
                </c:pt>
                <c:pt idx="1751">
                  <c:v>-4.9</c:v>
                </c:pt>
                <c:pt idx="1752">
                  <c:v>-4.8</c:v>
                </c:pt>
                <c:pt idx="1753">
                  <c:v>-4.7</c:v>
                </c:pt>
                <c:pt idx="1754">
                  <c:v>-4.6</c:v>
                </c:pt>
                <c:pt idx="1755">
                  <c:v>-4.5</c:v>
                </c:pt>
                <c:pt idx="1756">
                  <c:v>-4.4</c:v>
                </c:pt>
                <c:pt idx="1757">
                  <c:v>-4.3</c:v>
                </c:pt>
                <c:pt idx="1758">
                  <c:v>-4.2</c:v>
                </c:pt>
                <c:pt idx="1759">
                  <c:v>-4.1</c:v>
                </c:pt>
                <c:pt idx="1760">
                  <c:v>-4</c:v>
                </c:pt>
                <c:pt idx="1761">
                  <c:v>-3.9</c:v>
                </c:pt>
                <c:pt idx="1762">
                  <c:v>-3.8</c:v>
                </c:pt>
                <c:pt idx="1763">
                  <c:v>-3.7</c:v>
                </c:pt>
                <c:pt idx="1764">
                  <c:v>-3.6</c:v>
                </c:pt>
                <c:pt idx="1765">
                  <c:v>-3.5</c:v>
                </c:pt>
                <c:pt idx="1766">
                  <c:v>-3.4</c:v>
                </c:pt>
                <c:pt idx="1767">
                  <c:v>-3.3</c:v>
                </c:pt>
                <c:pt idx="1768">
                  <c:v>-3.2</c:v>
                </c:pt>
                <c:pt idx="1769">
                  <c:v>-3.1</c:v>
                </c:pt>
                <c:pt idx="1770">
                  <c:v>-3</c:v>
                </c:pt>
                <c:pt idx="1771">
                  <c:v>-2.9</c:v>
                </c:pt>
                <c:pt idx="1772">
                  <c:v>-2.8</c:v>
                </c:pt>
                <c:pt idx="1773">
                  <c:v>-2.7</c:v>
                </c:pt>
                <c:pt idx="1774">
                  <c:v>-2.6</c:v>
                </c:pt>
                <c:pt idx="1775">
                  <c:v>-2.5</c:v>
                </c:pt>
                <c:pt idx="1776">
                  <c:v>-2.4</c:v>
                </c:pt>
                <c:pt idx="1777">
                  <c:v>-2.3</c:v>
                </c:pt>
                <c:pt idx="1778">
                  <c:v>-2.2</c:v>
                </c:pt>
                <c:pt idx="1779">
                  <c:v>-2.1</c:v>
                </c:pt>
                <c:pt idx="1780">
                  <c:v>-2</c:v>
                </c:pt>
                <c:pt idx="1781">
                  <c:v>-1.9</c:v>
                </c:pt>
                <c:pt idx="1782">
                  <c:v>-1.8</c:v>
                </c:pt>
                <c:pt idx="1783">
                  <c:v>-1.7</c:v>
                </c:pt>
                <c:pt idx="1784">
                  <c:v>-1.6</c:v>
                </c:pt>
                <c:pt idx="1785">
                  <c:v>-1.5</c:v>
                </c:pt>
                <c:pt idx="1786">
                  <c:v>-1.4</c:v>
                </c:pt>
                <c:pt idx="1787">
                  <c:v>-1.3</c:v>
                </c:pt>
                <c:pt idx="1788">
                  <c:v>-1.2</c:v>
                </c:pt>
                <c:pt idx="1789">
                  <c:v>-1.1</c:v>
                </c:pt>
                <c:pt idx="1790">
                  <c:v>-1</c:v>
                </c:pt>
                <c:pt idx="1791">
                  <c:v>-0.9</c:v>
                </c:pt>
                <c:pt idx="1792">
                  <c:v>-0.8</c:v>
                </c:pt>
                <c:pt idx="1793">
                  <c:v>-0.7</c:v>
                </c:pt>
                <c:pt idx="1794">
                  <c:v>-0.6</c:v>
                </c:pt>
                <c:pt idx="1795">
                  <c:v>-0.5</c:v>
                </c:pt>
                <c:pt idx="1796">
                  <c:v>-0.4</c:v>
                </c:pt>
                <c:pt idx="1797">
                  <c:v>-0.3</c:v>
                </c:pt>
                <c:pt idx="1798">
                  <c:v>-0.2</c:v>
                </c:pt>
                <c:pt idx="1799">
                  <c:v>-0.1</c:v>
                </c:pt>
                <c:pt idx="1800">
                  <c:v>0</c:v>
                </c:pt>
                <c:pt idx="1801">
                  <c:v>0.1</c:v>
                </c:pt>
                <c:pt idx="1802">
                  <c:v>0.2</c:v>
                </c:pt>
                <c:pt idx="1803">
                  <c:v>0.3</c:v>
                </c:pt>
                <c:pt idx="1804">
                  <c:v>0.4</c:v>
                </c:pt>
                <c:pt idx="1805">
                  <c:v>0.5</c:v>
                </c:pt>
                <c:pt idx="1806">
                  <c:v>0.6</c:v>
                </c:pt>
                <c:pt idx="1807">
                  <c:v>0.7</c:v>
                </c:pt>
                <c:pt idx="1808">
                  <c:v>0.8</c:v>
                </c:pt>
                <c:pt idx="1809">
                  <c:v>0.9</c:v>
                </c:pt>
                <c:pt idx="1810">
                  <c:v>1</c:v>
                </c:pt>
                <c:pt idx="1811">
                  <c:v>1.1</c:v>
                </c:pt>
                <c:pt idx="1812">
                  <c:v>1.2</c:v>
                </c:pt>
                <c:pt idx="1813">
                  <c:v>1.3</c:v>
                </c:pt>
                <c:pt idx="1814">
                  <c:v>1.4</c:v>
                </c:pt>
                <c:pt idx="1815">
                  <c:v>1.5</c:v>
                </c:pt>
                <c:pt idx="1816">
                  <c:v>1.6</c:v>
                </c:pt>
                <c:pt idx="1817">
                  <c:v>1.7</c:v>
                </c:pt>
                <c:pt idx="1818">
                  <c:v>1.8</c:v>
                </c:pt>
                <c:pt idx="1819">
                  <c:v>1.9</c:v>
                </c:pt>
                <c:pt idx="1820">
                  <c:v>2</c:v>
                </c:pt>
                <c:pt idx="1821">
                  <c:v>2.1</c:v>
                </c:pt>
                <c:pt idx="1822">
                  <c:v>2.2</c:v>
                </c:pt>
                <c:pt idx="1823">
                  <c:v>2.3</c:v>
                </c:pt>
                <c:pt idx="1824">
                  <c:v>2.4</c:v>
                </c:pt>
                <c:pt idx="1825">
                  <c:v>2.5</c:v>
                </c:pt>
                <c:pt idx="1826">
                  <c:v>2.6</c:v>
                </c:pt>
                <c:pt idx="1827">
                  <c:v>2.7</c:v>
                </c:pt>
                <c:pt idx="1828">
                  <c:v>2.8</c:v>
                </c:pt>
                <c:pt idx="1829">
                  <c:v>2.9</c:v>
                </c:pt>
                <c:pt idx="1830">
                  <c:v>3</c:v>
                </c:pt>
                <c:pt idx="1831">
                  <c:v>3.1</c:v>
                </c:pt>
                <c:pt idx="1832">
                  <c:v>3.2</c:v>
                </c:pt>
                <c:pt idx="1833">
                  <c:v>3.3</c:v>
                </c:pt>
                <c:pt idx="1834">
                  <c:v>3.4</c:v>
                </c:pt>
                <c:pt idx="1835">
                  <c:v>3.5</c:v>
                </c:pt>
                <c:pt idx="1836">
                  <c:v>3.6</c:v>
                </c:pt>
                <c:pt idx="1837">
                  <c:v>3.7</c:v>
                </c:pt>
                <c:pt idx="1838">
                  <c:v>3.8</c:v>
                </c:pt>
                <c:pt idx="1839">
                  <c:v>3.9</c:v>
                </c:pt>
                <c:pt idx="1840">
                  <c:v>4</c:v>
                </c:pt>
                <c:pt idx="1841">
                  <c:v>4.1</c:v>
                </c:pt>
                <c:pt idx="1842">
                  <c:v>4.2</c:v>
                </c:pt>
                <c:pt idx="1843">
                  <c:v>4.3</c:v>
                </c:pt>
                <c:pt idx="1844">
                  <c:v>4.4</c:v>
                </c:pt>
                <c:pt idx="1845">
                  <c:v>4.5</c:v>
                </c:pt>
                <c:pt idx="1846">
                  <c:v>4.6</c:v>
                </c:pt>
                <c:pt idx="1847">
                  <c:v>4.7</c:v>
                </c:pt>
                <c:pt idx="1848">
                  <c:v>4.8</c:v>
                </c:pt>
                <c:pt idx="1849">
                  <c:v>4.9</c:v>
                </c:pt>
                <c:pt idx="1850">
                  <c:v>5</c:v>
                </c:pt>
                <c:pt idx="1851">
                  <c:v>5.1</c:v>
                </c:pt>
                <c:pt idx="1852">
                  <c:v>5.2</c:v>
                </c:pt>
                <c:pt idx="1853">
                  <c:v>5.3</c:v>
                </c:pt>
                <c:pt idx="1854">
                  <c:v>5.4</c:v>
                </c:pt>
                <c:pt idx="1855">
                  <c:v>5.5</c:v>
                </c:pt>
                <c:pt idx="1856">
                  <c:v>5.6</c:v>
                </c:pt>
                <c:pt idx="1857">
                  <c:v>5.7</c:v>
                </c:pt>
                <c:pt idx="1858">
                  <c:v>5.8</c:v>
                </c:pt>
                <c:pt idx="1859">
                  <c:v>5.9</c:v>
                </c:pt>
                <c:pt idx="1860">
                  <c:v>6</c:v>
                </c:pt>
                <c:pt idx="1861">
                  <c:v>6.1</c:v>
                </c:pt>
                <c:pt idx="1862">
                  <c:v>6.2</c:v>
                </c:pt>
                <c:pt idx="1863">
                  <c:v>6.3</c:v>
                </c:pt>
                <c:pt idx="1864">
                  <c:v>6.4</c:v>
                </c:pt>
                <c:pt idx="1865">
                  <c:v>6.5</c:v>
                </c:pt>
                <c:pt idx="1866">
                  <c:v>6.6</c:v>
                </c:pt>
                <c:pt idx="1867">
                  <c:v>6.7</c:v>
                </c:pt>
                <c:pt idx="1868">
                  <c:v>6.8</c:v>
                </c:pt>
                <c:pt idx="1869">
                  <c:v>6.9</c:v>
                </c:pt>
                <c:pt idx="1870">
                  <c:v>7</c:v>
                </c:pt>
                <c:pt idx="1871">
                  <c:v>7.1</c:v>
                </c:pt>
                <c:pt idx="1872">
                  <c:v>7.2</c:v>
                </c:pt>
                <c:pt idx="1873">
                  <c:v>7.3</c:v>
                </c:pt>
                <c:pt idx="1874">
                  <c:v>7.4</c:v>
                </c:pt>
                <c:pt idx="1875">
                  <c:v>7.5</c:v>
                </c:pt>
                <c:pt idx="1876">
                  <c:v>7.6</c:v>
                </c:pt>
                <c:pt idx="1877">
                  <c:v>7.7</c:v>
                </c:pt>
                <c:pt idx="1878">
                  <c:v>7.8</c:v>
                </c:pt>
                <c:pt idx="1879">
                  <c:v>7.9</c:v>
                </c:pt>
                <c:pt idx="1880">
                  <c:v>8</c:v>
                </c:pt>
                <c:pt idx="1881">
                  <c:v>8.1</c:v>
                </c:pt>
                <c:pt idx="1882">
                  <c:v>8.2</c:v>
                </c:pt>
                <c:pt idx="1883">
                  <c:v>8.3</c:v>
                </c:pt>
                <c:pt idx="1884">
                  <c:v>8.4</c:v>
                </c:pt>
                <c:pt idx="1885">
                  <c:v>8.5</c:v>
                </c:pt>
                <c:pt idx="1886">
                  <c:v>8.6</c:v>
                </c:pt>
                <c:pt idx="1887">
                  <c:v>8.7</c:v>
                </c:pt>
                <c:pt idx="1888">
                  <c:v>8.8</c:v>
                </c:pt>
                <c:pt idx="1889">
                  <c:v>8.9</c:v>
                </c:pt>
                <c:pt idx="1890">
                  <c:v>9</c:v>
                </c:pt>
                <c:pt idx="1891">
                  <c:v>9.1</c:v>
                </c:pt>
                <c:pt idx="1892">
                  <c:v>9.2</c:v>
                </c:pt>
                <c:pt idx="1893">
                  <c:v>9.3</c:v>
                </c:pt>
                <c:pt idx="1894">
                  <c:v>9.4</c:v>
                </c:pt>
                <c:pt idx="1895">
                  <c:v>9.5</c:v>
                </c:pt>
                <c:pt idx="1896">
                  <c:v>9.6</c:v>
                </c:pt>
                <c:pt idx="1897">
                  <c:v>9.7</c:v>
                </c:pt>
                <c:pt idx="1898">
                  <c:v>9.8</c:v>
                </c:pt>
                <c:pt idx="1899">
                  <c:v>9.9</c:v>
                </c:pt>
                <c:pt idx="1900">
                  <c:v>10</c:v>
                </c:pt>
                <c:pt idx="1901">
                  <c:v>10.1</c:v>
                </c:pt>
                <c:pt idx="1902">
                  <c:v>10.2</c:v>
                </c:pt>
                <c:pt idx="1903">
                  <c:v>10.3</c:v>
                </c:pt>
                <c:pt idx="1904">
                  <c:v>10.4</c:v>
                </c:pt>
                <c:pt idx="1905">
                  <c:v>10.5</c:v>
                </c:pt>
                <c:pt idx="1906">
                  <c:v>10.6</c:v>
                </c:pt>
                <c:pt idx="1907">
                  <c:v>10.7</c:v>
                </c:pt>
                <c:pt idx="1908">
                  <c:v>10.8</c:v>
                </c:pt>
                <c:pt idx="1909">
                  <c:v>10.9</c:v>
                </c:pt>
                <c:pt idx="1910">
                  <c:v>11</c:v>
                </c:pt>
                <c:pt idx="1911">
                  <c:v>11.1</c:v>
                </c:pt>
                <c:pt idx="1912">
                  <c:v>11.2</c:v>
                </c:pt>
                <c:pt idx="1913">
                  <c:v>11.3</c:v>
                </c:pt>
                <c:pt idx="1914">
                  <c:v>11.4</c:v>
                </c:pt>
                <c:pt idx="1915">
                  <c:v>11.5</c:v>
                </c:pt>
                <c:pt idx="1916">
                  <c:v>11.6</c:v>
                </c:pt>
                <c:pt idx="1917">
                  <c:v>11.7</c:v>
                </c:pt>
                <c:pt idx="1918">
                  <c:v>11.8</c:v>
                </c:pt>
                <c:pt idx="1919">
                  <c:v>11.9</c:v>
                </c:pt>
                <c:pt idx="1920">
                  <c:v>12</c:v>
                </c:pt>
                <c:pt idx="1921">
                  <c:v>12.1</c:v>
                </c:pt>
                <c:pt idx="1922">
                  <c:v>12.2</c:v>
                </c:pt>
                <c:pt idx="1923">
                  <c:v>12.3</c:v>
                </c:pt>
                <c:pt idx="1924">
                  <c:v>12.4</c:v>
                </c:pt>
                <c:pt idx="1925">
                  <c:v>12.5</c:v>
                </c:pt>
                <c:pt idx="1926">
                  <c:v>12.6</c:v>
                </c:pt>
                <c:pt idx="1927">
                  <c:v>12.7</c:v>
                </c:pt>
                <c:pt idx="1928">
                  <c:v>12.8</c:v>
                </c:pt>
                <c:pt idx="1929">
                  <c:v>12.9</c:v>
                </c:pt>
                <c:pt idx="1930">
                  <c:v>13</c:v>
                </c:pt>
                <c:pt idx="1931">
                  <c:v>13.1</c:v>
                </c:pt>
                <c:pt idx="1932">
                  <c:v>13.2</c:v>
                </c:pt>
                <c:pt idx="1933">
                  <c:v>13.3</c:v>
                </c:pt>
                <c:pt idx="1934">
                  <c:v>13.4</c:v>
                </c:pt>
                <c:pt idx="1935">
                  <c:v>13.5</c:v>
                </c:pt>
                <c:pt idx="1936">
                  <c:v>13.6</c:v>
                </c:pt>
                <c:pt idx="1937">
                  <c:v>13.7</c:v>
                </c:pt>
                <c:pt idx="1938">
                  <c:v>13.8</c:v>
                </c:pt>
                <c:pt idx="1939">
                  <c:v>13.9</c:v>
                </c:pt>
                <c:pt idx="1940">
                  <c:v>14</c:v>
                </c:pt>
                <c:pt idx="1941">
                  <c:v>14.1</c:v>
                </c:pt>
                <c:pt idx="1942">
                  <c:v>14.2</c:v>
                </c:pt>
                <c:pt idx="1943">
                  <c:v>14.3</c:v>
                </c:pt>
                <c:pt idx="1944">
                  <c:v>14.4</c:v>
                </c:pt>
                <c:pt idx="1945">
                  <c:v>14.5</c:v>
                </c:pt>
                <c:pt idx="1946">
                  <c:v>14.6</c:v>
                </c:pt>
                <c:pt idx="1947">
                  <c:v>14.7</c:v>
                </c:pt>
                <c:pt idx="1948">
                  <c:v>14.8</c:v>
                </c:pt>
                <c:pt idx="1949">
                  <c:v>14.9</c:v>
                </c:pt>
                <c:pt idx="1950">
                  <c:v>15</c:v>
                </c:pt>
                <c:pt idx="1951">
                  <c:v>15.1</c:v>
                </c:pt>
                <c:pt idx="1952">
                  <c:v>15.2</c:v>
                </c:pt>
                <c:pt idx="1953">
                  <c:v>15.3</c:v>
                </c:pt>
                <c:pt idx="1954">
                  <c:v>15.4</c:v>
                </c:pt>
                <c:pt idx="1955">
                  <c:v>15.5</c:v>
                </c:pt>
                <c:pt idx="1956">
                  <c:v>15.6</c:v>
                </c:pt>
                <c:pt idx="1957">
                  <c:v>15.7</c:v>
                </c:pt>
                <c:pt idx="1958">
                  <c:v>15.8</c:v>
                </c:pt>
                <c:pt idx="1959">
                  <c:v>15.9</c:v>
                </c:pt>
                <c:pt idx="1960">
                  <c:v>16</c:v>
                </c:pt>
                <c:pt idx="1961">
                  <c:v>16.1</c:v>
                </c:pt>
                <c:pt idx="1962">
                  <c:v>16.2</c:v>
                </c:pt>
                <c:pt idx="1963">
                  <c:v>16.3</c:v>
                </c:pt>
                <c:pt idx="1964">
                  <c:v>16.4</c:v>
                </c:pt>
                <c:pt idx="1965">
                  <c:v>16.5</c:v>
                </c:pt>
                <c:pt idx="1966">
                  <c:v>16.6</c:v>
                </c:pt>
                <c:pt idx="1967">
                  <c:v>16.7</c:v>
                </c:pt>
                <c:pt idx="1968">
                  <c:v>16.8</c:v>
                </c:pt>
                <c:pt idx="1969">
                  <c:v>16.9</c:v>
                </c:pt>
                <c:pt idx="1970">
                  <c:v>17</c:v>
                </c:pt>
                <c:pt idx="1971">
                  <c:v>17.1</c:v>
                </c:pt>
                <c:pt idx="1972">
                  <c:v>17.2</c:v>
                </c:pt>
                <c:pt idx="1973">
                  <c:v>17.3</c:v>
                </c:pt>
                <c:pt idx="1974">
                  <c:v>17.4</c:v>
                </c:pt>
                <c:pt idx="1975">
                  <c:v>17.5</c:v>
                </c:pt>
                <c:pt idx="1976">
                  <c:v>17.6</c:v>
                </c:pt>
                <c:pt idx="1977">
                  <c:v>17.7</c:v>
                </c:pt>
                <c:pt idx="1978">
                  <c:v>17.8</c:v>
                </c:pt>
                <c:pt idx="1979">
                  <c:v>17.9</c:v>
                </c:pt>
                <c:pt idx="1980">
                  <c:v>18</c:v>
                </c:pt>
                <c:pt idx="1981">
                  <c:v>18.1</c:v>
                </c:pt>
                <c:pt idx="1982">
                  <c:v>18.2</c:v>
                </c:pt>
                <c:pt idx="1983">
                  <c:v>18.3</c:v>
                </c:pt>
                <c:pt idx="1984">
                  <c:v>18.4</c:v>
                </c:pt>
                <c:pt idx="1985">
                  <c:v>18.5</c:v>
                </c:pt>
                <c:pt idx="1986">
                  <c:v>18.6</c:v>
                </c:pt>
                <c:pt idx="1987">
                  <c:v>18.7</c:v>
                </c:pt>
                <c:pt idx="1988">
                  <c:v>18.8</c:v>
                </c:pt>
                <c:pt idx="1989">
                  <c:v>18.9</c:v>
                </c:pt>
                <c:pt idx="1990">
                  <c:v>19</c:v>
                </c:pt>
                <c:pt idx="1991">
                  <c:v>19.1</c:v>
                </c:pt>
                <c:pt idx="1992">
                  <c:v>19.2</c:v>
                </c:pt>
                <c:pt idx="1993">
                  <c:v>19.3</c:v>
                </c:pt>
                <c:pt idx="1994">
                  <c:v>19.4</c:v>
                </c:pt>
                <c:pt idx="1995">
                  <c:v>19.5</c:v>
                </c:pt>
                <c:pt idx="1996">
                  <c:v>19.6</c:v>
                </c:pt>
                <c:pt idx="1997">
                  <c:v>19.7</c:v>
                </c:pt>
                <c:pt idx="1998">
                  <c:v>19.8</c:v>
                </c:pt>
                <c:pt idx="1999">
                  <c:v>19.9</c:v>
                </c:pt>
                <c:pt idx="2000">
                  <c:v>20</c:v>
                </c:pt>
                <c:pt idx="2001">
                  <c:v>20.1</c:v>
                </c:pt>
                <c:pt idx="2002">
                  <c:v>20.2</c:v>
                </c:pt>
                <c:pt idx="2003">
                  <c:v>20.3</c:v>
                </c:pt>
                <c:pt idx="2004">
                  <c:v>20.4</c:v>
                </c:pt>
                <c:pt idx="2005">
                  <c:v>20.5</c:v>
                </c:pt>
                <c:pt idx="2006">
                  <c:v>20.6</c:v>
                </c:pt>
                <c:pt idx="2007">
                  <c:v>20.7</c:v>
                </c:pt>
                <c:pt idx="2008">
                  <c:v>20.8</c:v>
                </c:pt>
                <c:pt idx="2009">
                  <c:v>20.9</c:v>
                </c:pt>
                <c:pt idx="2010">
                  <c:v>21</c:v>
                </c:pt>
                <c:pt idx="2011">
                  <c:v>21.1</c:v>
                </c:pt>
                <c:pt idx="2012">
                  <c:v>21.2</c:v>
                </c:pt>
                <c:pt idx="2013">
                  <c:v>21.3</c:v>
                </c:pt>
                <c:pt idx="2014">
                  <c:v>21.4</c:v>
                </c:pt>
                <c:pt idx="2015">
                  <c:v>21.5</c:v>
                </c:pt>
                <c:pt idx="2016">
                  <c:v>21.6</c:v>
                </c:pt>
                <c:pt idx="2017">
                  <c:v>21.7</c:v>
                </c:pt>
                <c:pt idx="2018">
                  <c:v>21.8</c:v>
                </c:pt>
                <c:pt idx="2019">
                  <c:v>21.9</c:v>
                </c:pt>
                <c:pt idx="2020">
                  <c:v>22</c:v>
                </c:pt>
                <c:pt idx="2021">
                  <c:v>22.1</c:v>
                </c:pt>
                <c:pt idx="2022">
                  <c:v>22.2</c:v>
                </c:pt>
                <c:pt idx="2023">
                  <c:v>22.3</c:v>
                </c:pt>
                <c:pt idx="2024">
                  <c:v>22.4</c:v>
                </c:pt>
                <c:pt idx="2025">
                  <c:v>22.5</c:v>
                </c:pt>
                <c:pt idx="2026">
                  <c:v>22.6</c:v>
                </c:pt>
                <c:pt idx="2027">
                  <c:v>22.7</c:v>
                </c:pt>
                <c:pt idx="2028">
                  <c:v>22.8</c:v>
                </c:pt>
                <c:pt idx="2029">
                  <c:v>22.9</c:v>
                </c:pt>
                <c:pt idx="2030">
                  <c:v>23</c:v>
                </c:pt>
                <c:pt idx="2031">
                  <c:v>23.1</c:v>
                </c:pt>
                <c:pt idx="2032">
                  <c:v>23.2</c:v>
                </c:pt>
                <c:pt idx="2033">
                  <c:v>23.3</c:v>
                </c:pt>
                <c:pt idx="2034">
                  <c:v>23.4</c:v>
                </c:pt>
                <c:pt idx="2035">
                  <c:v>23.5</c:v>
                </c:pt>
                <c:pt idx="2036">
                  <c:v>23.6</c:v>
                </c:pt>
                <c:pt idx="2037">
                  <c:v>23.7</c:v>
                </c:pt>
                <c:pt idx="2038">
                  <c:v>23.8</c:v>
                </c:pt>
                <c:pt idx="2039">
                  <c:v>23.9</c:v>
                </c:pt>
                <c:pt idx="2040">
                  <c:v>24</c:v>
                </c:pt>
                <c:pt idx="2041">
                  <c:v>24.1</c:v>
                </c:pt>
                <c:pt idx="2042">
                  <c:v>24.2</c:v>
                </c:pt>
                <c:pt idx="2043">
                  <c:v>24.3</c:v>
                </c:pt>
                <c:pt idx="2044">
                  <c:v>24.4</c:v>
                </c:pt>
                <c:pt idx="2045">
                  <c:v>24.5</c:v>
                </c:pt>
                <c:pt idx="2046">
                  <c:v>24.6</c:v>
                </c:pt>
                <c:pt idx="2047">
                  <c:v>24.7</c:v>
                </c:pt>
                <c:pt idx="2048">
                  <c:v>24.8</c:v>
                </c:pt>
                <c:pt idx="2049">
                  <c:v>24.9</c:v>
                </c:pt>
                <c:pt idx="2050">
                  <c:v>25</c:v>
                </c:pt>
                <c:pt idx="2051">
                  <c:v>25.1</c:v>
                </c:pt>
                <c:pt idx="2052">
                  <c:v>25.2</c:v>
                </c:pt>
                <c:pt idx="2053">
                  <c:v>25.3</c:v>
                </c:pt>
                <c:pt idx="2054">
                  <c:v>25.4</c:v>
                </c:pt>
                <c:pt idx="2055">
                  <c:v>25.5</c:v>
                </c:pt>
                <c:pt idx="2056">
                  <c:v>25.6</c:v>
                </c:pt>
                <c:pt idx="2057">
                  <c:v>25.7</c:v>
                </c:pt>
                <c:pt idx="2058">
                  <c:v>25.8</c:v>
                </c:pt>
                <c:pt idx="2059">
                  <c:v>25.9</c:v>
                </c:pt>
                <c:pt idx="2060">
                  <c:v>26</c:v>
                </c:pt>
                <c:pt idx="2061">
                  <c:v>26.1</c:v>
                </c:pt>
                <c:pt idx="2062">
                  <c:v>26.2</c:v>
                </c:pt>
                <c:pt idx="2063">
                  <c:v>26.3</c:v>
                </c:pt>
                <c:pt idx="2064">
                  <c:v>26.4</c:v>
                </c:pt>
                <c:pt idx="2065">
                  <c:v>26.5</c:v>
                </c:pt>
                <c:pt idx="2066">
                  <c:v>26.6</c:v>
                </c:pt>
                <c:pt idx="2067">
                  <c:v>26.7</c:v>
                </c:pt>
                <c:pt idx="2068">
                  <c:v>26.8</c:v>
                </c:pt>
                <c:pt idx="2069">
                  <c:v>26.9</c:v>
                </c:pt>
                <c:pt idx="2070">
                  <c:v>27</c:v>
                </c:pt>
                <c:pt idx="2071">
                  <c:v>27.1</c:v>
                </c:pt>
                <c:pt idx="2072">
                  <c:v>27.2</c:v>
                </c:pt>
                <c:pt idx="2073">
                  <c:v>27.3</c:v>
                </c:pt>
                <c:pt idx="2074">
                  <c:v>27.4</c:v>
                </c:pt>
                <c:pt idx="2075">
                  <c:v>27.5</c:v>
                </c:pt>
                <c:pt idx="2076">
                  <c:v>27.6</c:v>
                </c:pt>
                <c:pt idx="2077">
                  <c:v>27.7</c:v>
                </c:pt>
                <c:pt idx="2078">
                  <c:v>27.8</c:v>
                </c:pt>
                <c:pt idx="2079">
                  <c:v>27.9</c:v>
                </c:pt>
                <c:pt idx="2080">
                  <c:v>28</c:v>
                </c:pt>
                <c:pt idx="2081">
                  <c:v>28.1</c:v>
                </c:pt>
                <c:pt idx="2082">
                  <c:v>28.2</c:v>
                </c:pt>
                <c:pt idx="2083">
                  <c:v>28.3</c:v>
                </c:pt>
                <c:pt idx="2084">
                  <c:v>28.4</c:v>
                </c:pt>
                <c:pt idx="2085">
                  <c:v>28.5</c:v>
                </c:pt>
                <c:pt idx="2086">
                  <c:v>28.6</c:v>
                </c:pt>
                <c:pt idx="2087">
                  <c:v>28.7</c:v>
                </c:pt>
                <c:pt idx="2088">
                  <c:v>28.8</c:v>
                </c:pt>
                <c:pt idx="2089">
                  <c:v>28.9</c:v>
                </c:pt>
                <c:pt idx="2090">
                  <c:v>29</c:v>
                </c:pt>
                <c:pt idx="2091">
                  <c:v>29.1</c:v>
                </c:pt>
                <c:pt idx="2092">
                  <c:v>29.2</c:v>
                </c:pt>
                <c:pt idx="2093">
                  <c:v>29.3</c:v>
                </c:pt>
                <c:pt idx="2094">
                  <c:v>29.4</c:v>
                </c:pt>
                <c:pt idx="2095">
                  <c:v>29.5</c:v>
                </c:pt>
                <c:pt idx="2096">
                  <c:v>29.6</c:v>
                </c:pt>
                <c:pt idx="2097">
                  <c:v>29.7</c:v>
                </c:pt>
                <c:pt idx="2098">
                  <c:v>29.8</c:v>
                </c:pt>
                <c:pt idx="2099">
                  <c:v>29.9</c:v>
                </c:pt>
                <c:pt idx="2100">
                  <c:v>30</c:v>
                </c:pt>
                <c:pt idx="2101">
                  <c:v>30.1</c:v>
                </c:pt>
                <c:pt idx="2102">
                  <c:v>30.2</c:v>
                </c:pt>
                <c:pt idx="2103">
                  <c:v>30.3</c:v>
                </c:pt>
                <c:pt idx="2104">
                  <c:v>30.4</c:v>
                </c:pt>
                <c:pt idx="2105">
                  <c:v>30.5</c:v>
                </c:pt>
                <c:pt idx="2106">
                  <c:v>30.6</c:v>
                </c:pt>
                <c:pt idx="2107">
                  <c:v>30.7</c:v>
                </c:pt>
                <c:pt idx="2108">
                  <c:v>30.8</c:v>
                </c:pt>
                <c:pt idx="2109">
                  <c:v>30.9</c:v>
                </c:pt>
                <c:pt idx="2110">
                  <c:v>31</c:v>
                </c:pt>
                <c:pt idx="2111">
                  <c:v>31.1</c:v>
                </c:pt>
                <c:pt idx="2112">
                  <c:v>31.2</c:v>
                </c:pt>
                <c:pt idx="2113">
                  <c:v>31.3</c:v>
                </c:pt>
                <c:pt idx="2114">
                  <c:v>31.4</c:v>
                </c:pt>
                <c:pt idx="2115">
                  <c:v>31.5</c:v>
                </c:pt>
                <c:pt idx="2116">
                  <c:v>31.6</c:v>
                </c:pt>
                <c:pt idx="2117">
                  <c:v>31.7</c:v>
                </c:pt>
                <c:pt idx="2118">
                  <c:v>31.8</c:v>
                </c:pt>
                <c:pt idx="2119">
                  <c:v>31.9</c:v>
                </c:pt>
                <c:pt idx="2120">
                  <c:v>32</c:v>
                </c:pt>
                <c:pt idx="2121">
                  <c:v>32.1</c:v>
                </c:pt>
                <c:pt idx="2122">
                  <c:v>32.2</c:v>
                </c:pt>
                <c:pt idx="2123">
                  <c:v>32.3</c:v>
                </c:pt>
                <c:pt idx="2124">
                  <c:v>32.4</c:v>
                </c:pt>
                <c:pt idx="2125">
                  <c:v>32.5</c:v>
                </c:pt>
                <c:pt idx="2126">
                  <c:v>32.6</c:v>
                </c:pt>
                <c:pt idx="2127">
                  <c:v>32.7</c:v>
                </c:pt>
                <c:pt idx="2128">
                  <c:v>32.8</c:v>
                </c:pt>
                <c:pt idx="2129">
                  <c:v>32.9</c:v>
                </c:pt>
                <c:pt idx="2130">
                  <c:v>33</c:v>
                </c:pt>
                <c:pt idx="2131">
                  <c:v>33.1</c:v>
                </c:pt>
                <c:pt idx="2132">
                  <c:v>33.2</c:v>
                </c:pt>
                <c:pt idx="2133">
                  <c:v>33.3</c:v>
                </c:pt>
                <c:pt idx="2134">
                  <c:v>33.4</c:v>
                </c:pt>
                <c:pt idx="2135">
                  <c:v>33.5</c:v>
                </c:pt>
                <c:pt idx="2136">
                  <c:v>33.6</c:v>
                </c:pt>
                <c:pt idx="2137">
                  <c:v>33.7</c:v>
                </c:pt>
                <c:pt idx="2138">
                  <c:v>33.8</c:v>
                </c:pt>
                <c:pt idx="2139">
                  <c:v>33.9</c:v>
                </c:pt>
                <c:pt idx="2140">
                  <c:v>34</c:v>
                </c:pt>
                <c:pt idx="2141">
                  <c:v>34.1</c:v>
                </c:pt>
                <c:pt idx="2142">
                  <c:v>34.2</c:v>
                </c:pt>
                <c:pt idx="2143">
                  <c:v>34.3</c:v>
                </c:pt>
                <c:pt idx="2144">
                  <c:v>34.4</c:v>
                </c:pt>
                <c:pt idx="2145">
                  <c:v>34.5</c:v>
                </c:pt>
                <c:pt idx="2146">
                  <c:v>34.6</c:v>
                </c:pt>
                <c:pt idx="2147">
                  <c:v>34.7</c:v>
                </c:pt>
                <c:pt idx="2148">
                  <c:v>34.8</c:v>
                </c:pt>
                <c:pt idx="2149">
                  <c:v>34.9</c:v>
                </c:pt>
                <c:pt idx="2150">
                  <c:v>35</c:v>
                </c:pt>
                <c:pt idx="2151">
                  <c:v>35.1</c:v>
                </c:pt>
                <c:pt idx="2152">
                  <c:v>35.2</c:v>
                </c:pt>
                <c:pt idx="2153">
                  <c:v>35.3</c:v>
                </c:pt>
                <c:pt idx="2154">
                  <c:v>35.4</c:v>
                </c:pt>
                <c:pt idx="2155">
                  <c:v>35.5</c:v>
                </c:pt>
                <c:pt idx="2156">
                  <c:v>35.6</c:v>
                </c:pt>
                <c:pt idx="2157">
                  <c:v>35.7</c:v>
                </c:pt>
                <c:pt idx="2158">
                  <c:v>35.8</c:v>
                </c:pt>
                <c:pt idx="2159">
                  <c:v>35.9</c:v>
                </c:pt>
                <c:pt idx="2160">
                  <c:v>36</c:v>
                </c:pt>
                <c:pt idx="2161">
                  <c:v>36.1</c:v>
                </c:pt>
                <c:pt idx="2162">
                  <c:v>36.2</c:v>
                </c:pt>
                <c:pt idx="2163">
                  <c:v>36.3</c:v>
                </c:pt>
                <c:pt idx="2164">
                  <c:v>36.4</c:v>
                </c:pt>
                <c:pt idx="2165">
                  <c:v>36.5</c:v>
                </c:pt>
                <c:pt idx="2166">
                  <c:v>36.6</c:v>
                </c:pt>
                <c:pt idx="2167">
                  <c:v>36.7</c:v>
                </c:pt>
                <c:pt idx="2168">
                  <c:v>36.8</c:v>
                </c:pt>
                <c:pt idx="2169">
                  <c:v>36.9</c:v>
                </c:pt>
                <c:pt idx="2170">
                  <c:v>37</c:v>
                </c:pt>
                <c:pt idx="2171">
                  <c:v>37.1</c:v>
                </c:pt>
                <c:pt idx="2172">
                  <c:v>37.2</c:v>
                </c:pt>
                <c:pt idx="2173">
                  <c:v>37.3</c:v>
                </c:pt>
                <c:pt idx="2174">
                  <c:v>37.4</c:v>
                </c:pt>
                <c:pt idx="2175">
                  <c:v>37.5</c:v>
                </c:pt>
                <c:pt idx="2176">
                  <c:v>37.6</c:v>
                </c:pt>
                <c:pt idx="2177">
                  <c:v>37.7</c:v>
                </c:pt>
                <c:pt idx="2178">
                  <c:v>37.8</c:v>
                </c:pt>
                <c:pt idx="2179">
                  <c:v>37.9</c:v>
                </c:pt>
                <c:pt idx="2180">
                  <c:v>38</c:v>
                </c:pt>
                <c:pt idx="2181">
                  <c:v>38.1</c:v>
                </c:pt>
                <c:pt idx="2182">
                  <c:v>38.2</c:v>
                </c:pt>
                <c:pt idx="2183">
                  <c:v>38.3</c:v>
                </c:pt>
                <c:pt idx="2184">
                  <c:v>38.4</c:v>
                </c:pt>
                <c:pt idx="2185">
                  <c:v>38.5</c:v>
                </c:pt>
                <c:pt idx="2186">
                  <c:v>38.6</c:v>
                </c:pt>
                <c:pt idx="2187">
                  <c:v>38.7</c:v>
                </c:pt>
                <c:pt idx="2188">
                  <c:v>38.8</c:v>
                </c:pt>
                <c:pt idx="2189">
                  <c:v>38.9</c:v>
                </c:pt>
                <c:pt idx="2190">
                  <c:v>39</c:v>
                </c:pt>
                <c:pt idx="2191">
                  <c:v>39.1</c:v>
                </c:pt>
                <c:pt idx="2192">
                  <c:v>39.2</c:v>
                </c:pt>
                <c:pt idx="2193">
                  <c:v>39.3</c:v>
                </c:pt>
                <c:pt idx="2194">
                  <c:v>39.4</c:v>
                </c:pt>
                <c:pt idx="2195">
                  <c:v>39.5</c:v>
                </c:pt>
                <c:pt idx="2196">
                  <c:v>39.6</c:v>
                </c:pt>
                <c:pt idx="2197">
                  <c:v>39.7</c:v>
                </c:pt>
                <c:pt idx="2198">
                  <c:v>39.8</c:v>
                </c:pt>
                <c:pt idx="2199">
                  <c:v>39.9</c:v>
                </c:pt>
                <c:pt idx="2200">
                  <c:v>40</c:v>
                </c:pt>
                <c:pt idx="2201">
                  <c:v>40.1</c:v>
                </c:pt>
                <c:pt idx="2202">
                  <c:v>40.2</c:v>
                </c:pt>
                <c:pt idx="2203">
                  <c:v>40.3</c:v>
                </c:pt>
                <c:pt idx="2204">
                  <c:v>40.4</c:v>
                </c:pt>
                <c:pt idx="2205">
                  <c:v>40.5</c:v>
                </c:pt>
                <c:pt idx="2206">
                  <c:v>40.6</c:v>
                </c:pt>
                <c:pt idx="2207">
                  <c:v>40.7</c:v>
                </c:pt>
                <c:pt idx="2208">
                  <c:v>40.8</c:v>
                </c:pt>
                <c:pt idx="2209">
                  <c:v>40.9</c:v>
                </c:pt>
                <c:pt idx="2210">
                  <c:v>41</c:v>
                </c:pt>
                <c:pt idx="2211">
                  <c:v>41.1</c:v>
                </c:pt>
                <c:pt idx="2212">
                  <c:v>41.2</c:v>
                </c:pt>
                <c:pt idx="2213">
                  <c:v>41.3</c:v>
                </c:pt>
                <c:pt idx="2214">
                  <c:v>41.4</c:v>
                </c:pt>
                <c:pt idx="2215">
                  <c:v>41.5</c:v>
                </c:pt>
                <c:pt idx="2216">
                  <c:v>41.6</c:v>
                </c:pt>
                <c:pt idx="2217">
                  <c:v>41.7</c:v>
                </c:pt>
                <c:pt idx="2218">
                  <c:v>41.8</c:v>
                </c:pt>
                <c:pt idx="2219">
                  <c:v>41.9</c:v>
                </c:pt>
                <c:pt idx="2220">
                  <c:v>42</c:v>
                </c:pt>
                <c:pt idx="2221">
                  <c:v>42.1</c:v>
                </c:pt>
                <c:pt idx="2222">
                  <c:v>42.2</c:v>
                </c:pt>
                <c:pt idx="2223">
                  <c:v>42.3</c:v>
                </c:pt>
                <c:pt idx="2224">
                  <c:v>42.4</c:v>
                </c:pt>
                <c:pt idx="2225">
                  <c:v>42.5</c:v>
                </c:pt>
                <c:pt idx="2226">
                  <c:v>42.6</c:v>
                </c:pt>
                <c:pt idx="2227">
                  <c:v>42.7</c:v>
                </c:pt>
                <c:pt idx="2228">
                  <c:v>42.8</c:v>
                </c:pt>
                <c:pt idx="2229">
                  <c:v>42.9</c:v>
                </c:pt>
                <c:pt idx="2230">
                  <c:v>43</c:v>
                </c:pt>
                <c:pt idx="2231">
                  <c:v>43.1</c:v>
                </c:pt>
                <c:pt idx="2232">
                  <c:v>43.2</c:v>
                </c:pt>
                <c:pt idx="2233">
                  <c:v>43.3</c:v>
                </c:pt>
                <c:pt idx="2234">
                  <c:v>43.4</c:v>
                </c:pt>
                <c:pt idx="2235">
                  <c:v>43.5</c:v>
                </c:pt>
                <c:pt idx="2236">
                  <c:v>43.6</c:v>
                </c:pt>
                <c:pt idx="2237">
                  <c:v>43.7</c:v>
                </c:pt>
                <c:pt idx="2238">
                  <c:v>43.8</c:v>
                </c:pt>
                <c:pt idx="2239">
                  <c:v>43.9</c:v>
                </c:pt>
                <c:pt idx="2240">
                  <c:v>44</c:v>
                </c:pt>
                <c:pt idx="2241">
                  <c:v>44.1</c:v>
                </c:pt>
                <c:pt idx="2242">
                  <c:v>44.2</c:v>
                </c:pt>
                <c:pt idx="2243">
                  <c:v>44.3</c:v>
                </c:pt>
                <c:pt idx="2244">
                  <c:v>44.4</c:v>
                </c:pt>
                <c:pt idx="2245">
                  <c:v>44.5</c:v>
                </c:pt>
                <c:pt idx="2246">
                  <c:v>44.6</c:v>
                </c:pt>
                <c:pt idx="2247">
                  <c:v>44.7</c:v>
                </c:pt>
                <c:pt idx="2248">
                  <c:v>44.8</c:v>
                </c:pt>
                <c:pt idx="2249">
                  <c:v>44.9</c:v>
                </c:pt>
                <c:pt idx="2250">
                  <c:v>45</c:v>
                </c:pt>
                <c:pt idx="2251">
                  <c:v>45.1</c:v>
                </c:pt>
                <c:pt idx="2252">
                  <c:v>45.2</c:v>
                </c:pt>
                <c:pt idx="2253">
                  <c:v>45.3</c:v>
                </c:pt>
                <c:pt idx="2254">
                  <c:v>45.4</c:v>
                </c:pt>
                <c:pt idx="2255">
                  <c:v>45.5</c:v>
                </c:pt>
                <c:pt idx="2256">
                  <c:v>45.6</c:v>
                </c:pt>
                <c:pt idx="2257">
                  <c:v>45.7</c:v>
                </c:pt>
                <c:pt idx="2258">
                  <c:v>45.8</c:v>
                </c:pt>
                <c:pt idx="2259">
                  <c:v>45.9</c:v>
                </c:pt>
                <c:pt idx="2260">
                  <c:v>46</c:v>
                </c:pt>
                <c:pt idx="2261">
                  <c:v>46.1</c:v>
                </c:pt>
                <c:pt idx="2262">
                  <c:v>46.2</c:v>
                </c:pt>
                <c:pt idx="2263">
                  <c:v>46.3</c:v>
                </c:pt>
                <c:pt idx="2264">
                  <c:v>46.4</c:v>
                </c:pt>
                <c:pt idx="2265">
                  <c:v>46.5</c:v>
                </c:pt>
                <c:pt idx="2266">
                  <c:v>46.6</c:v>
                </c:pt>
                <c:pt idx="2267">
                  <c:v>46.7</c:v>
                </c:pt>
                <c:pt idx="2268">
                  <c:v>46.8</c:v>
                </c:pt>
                <c:pt idx="2269">
                  <c:v>46.9</c:v>
                </c:pt>
                <c:pt idx="2270">
                  <c:v>47</c:v>
                </c:pt>
                <c:pt idx="2271">
                  <c:v>47.1</c:v>
                </c:pt>
                <c:pt idx="2272">
                  <c:v>47.2</c:v>
                </c:pt>
                <c:pt idx="2273">
                  <c:v>47.3</c:v>
                </c:pt>
                <c:pt idx="2274">
                  <c:v>47.4</c:v>
                </c:pt>
                <c:pt idx="2275">
                  <c:v>47.5</c:v>
                </c:pt>
                <c:pt idx="2276">
                  <c:v>47.6</c:v>
                </c:pt>
                <c:pt idx="2277">
                  <c:v>47.7</c:v>
                </c:pt>
                <c:pt idx="2278">
                  <c:v>47.8</c:v>
                </c:pt>
                <c:pt idx="2279">
                  <c:v>47.9</c:v>
                </c:pt>
                <c:pt idx="2280">
                  <c:v>48</c:v>
                </c:pt>
                <c:pt idx="2281">
                  <c:v>48.1</c:v>
                </c:pt>
                <c:pt idx="2282">
                  <c:v>48.2</c:v>
                </c:pt>
                <c:pt idx="2283">
                  <c:v>48.3</c:v>
                </c:pt>
                <c:pt idx="2284">
                  <c:v>48.4</c:v>
                </c:pt>
                <c:pt idx="2285">
                  <c:v>48.5</c:v>
                </c:pt>
                <c:pt idx="2286">
                  <c:v>48.6</c:v>
                </c:pt>
                <c:pt idx="2287">
                  <c:v>48.7</c:v>
                </c:pt>
                <c:pt idx="2288">
                  <c:v>48.8</c:v>
                </c:pt>
                <c:pt idx="2289">
                  <c:v>48.9</c:v>
                </c:pt>
                <c:pt idx="2290">
                  <c:v>49</c:v>
                </c:pt>
                <c:pt idx="2291">
                  <c:v>49.1</c:v>
                </c:pt>
                <c:pt idx="2292">
                  <c:v>49.2</c:v>
                </c:pt>
                <c:pt idx="2293">
                  <c:v>49.3</c:v>
                </c:pt>
                <c:pt idx="2294">
                  <c:v>49.4</c:v>
                </c:pt>
                <c:pt idx="2295">
                  <c:v>49.5</c:v>
                </c:pt>
                <c:pt idx="2296">
                  <c:v>49.6</c:v>
                </c:pt>
                <c:pt idx="2297">
                  <c:v>49.7</c:v>
                </c:pt>
                <c:pt idx="2298">
                  <c:v>49.8</c:v>
                </c:pt>
                <c:pt idx="2299">
                  <c:v>49.9</c:v>
                </c:pt>
                <c:pt idx="2300">
                  <c:v>50</c:v>
                </c:pt>
                <c:pt idx="2301">
                  <c:v>50.1</c:v>
                </c:pt>
                <c:pt idx="2302">
                  <c:v>50.2</c:v>
                </c:pt>
                <c:pt idx="2303">
                  <c:v>50.3</c:v>
                </c:pt>
                <c:pt idx="2304">
                  <c:v>50.4</c:v>
                </c:pt>
                <c:pt idx="2305">
                  <c:v>50.5</c:v>
                </c:pt>
                <c:pt idx="2306">
                  <c:v>50.6</c:v>
                </c:pt>
                <c:pt idx="2307">
                  <c:v>50.7</c:v>
                </c:pt>
                <c:pt idx="2308">
                  <c:v>50.8</c:v>
                </c:pt>
                <c:pt idx="2309">
                  <c:v>50.9</c:v>
                </c:pt>
                <c:pt idx="2310">
                  <c:v>51</c:v>
                </c:pt>
                <c:pt idx="2311">
                  <c:v>51.1</c:v>
                </c:pt>
                <c:pt idx="2312">
                  <c:v>51.2</c:v>
                </c:pt>
                <c:pt idx="2313">
                  <c:v>51.3</c:v>
                </c:pt>
                <c:pt idx="2314">
                  <c:v>51.4</c:v>
                </c:pt>
                <c:pt idx="2315">
                  <c:v>51.5</c:v>
                </c:pt>
                <c:pt idx="2316">
                  <c:v>51.6</c:v>
                </c:pt>
                <c:pt idx="2317">
                  <c:v>51.7</c:v>
                </c:pt>
                <c:pt idx="2318">
                  <c:v>51.8</c:v>
                </c:pt>
                <c:pt idx="2319">
                  <c:v>51.9</c:v>
                </c:pt>
                <c:pt idx="2320">
                  <c:v>52</c:v>
                </c:pt>
                <c:pt idx="2321">
                  <c:v>52.1</c:v>
                </c:pt>
                <c:pt idx="2322">
                  <c:v>52.2</c:v>
                </c:pt>
                <c:pt idx="2323">
                  <c:v>52.3</c:v>
                </c:pt>
                <c:pt idx="2324">
                  <c:v>52.4</c:v>
                </c:pt>
                <c:pt idx="2325">
                  <c:v>52.5</c:v>
                </c:pt>
                <c:pt idx="2326">
                  <c:v>52.6</c:v>
                </c:pt>
                <c:pt idx="2327">
                  <c:v>52.7</c:v>
                </c:pt>
                <c:pt idx="2328">
                  <c:v>52.8</c:v>
                </c:pt>
                <c:pt idx="2329">
                  <c:v>52.9</c:v>
                </c:pt>
                <c:pt idx="2330">
                  <c:v>53</c:v>
                </c:pt>
                <c:pt idx="2331">
                  <c:v>53.1</c:v>
                </c:pt>
                <c:pt idx="2332">
                  <c:v>53.2</c:v>
                </c:pt>
                <c:pt idx="2333">
                  <c:v>53.3</c:v>
                </c:pt>
                <c:pt idx="2334">
                  <c:v>53.4</c:v>
                </c:pt>
                <c:pt idx="2335">
                  <c:v>53.5</c:v>
                </c:pt>
                <c:pt idx="2336">
                  <c:v>53.6</c:v>
                </c:pt>
                <c:pt idx="2337">
                  <c:v>53.7</c:v>
                </c:pt>
                <c:pt idx="2338">
                  <c:v>53.8</c:v>
                </c:pt>
                <c:pt idx="2339">
                  <c:v>53.9</c:v>
                </c:pt>
                <c:pt idx="2340">
                  <c:v>54</c:v>
                </c:pt>
                <c:pt idx="2341">
                  <c:v>54.1</c:v>
                </c:pt>
                <c:pt idx="2342">
                  <c:v>54.2</c:v>
                </c:pt>
                <c:pt idx="2343">
                  <c:v>54.3</c:v>
                </c:pt>
                <c:pt idx="2344">
                  <c:v>54.4</c:v>
                </c:pt>
                <c:pt idx="2345">
                  <c:v>54.5</c:v>
                </c:pt>
                <c:pt idx="2346">
                  <c:v>54.6</c:v>
                </c:pt>
                <c:pt idx="2347">
                  <c:v>54.7</c:v>
                </c:pt>
                <c:pt idx="2348">
                  <c:v>54.8</c:v>
                </c:pt>
                <c:pt idx="2349">
                  <c:v>54.9</c:v>
                </c:pt>
                <c:pt idx="2350">
                  <c:v>55</c:v>
                </c:pt>
                <c:pt idx="2351">
                  <c:v>55.1</c:v>
                </c:pt>
                <c:pt idx="2352">
                  <c:v>55.2</c:v>
                </c:pt>
                <c:pt idx="2353">
                  <c:v>55.3</c:v>
                </c:pt>
                <c:pt idx="2354">
                  <c:v>55.4</c:v>
                </c:pt>
                <c:pt idx="2355">
                  <c:v>55.5</c:v>
                </c:pt>
                <c:pt idx="2356">
                  <c:v>55.6</c:v>
                </c:pt>
                <c:pt idx="2357">
                  <c:v>55.7</c:v>
                </c:pt>
                <c:pt idx="2358">
                  <c:v>55.8</c:v>
                </c:pt>
                <c:pt idx="2359">
                  <c:v>55.9</c:v>
                </c:pt>
                <c:pt idx="2360">
                  <c:v>56</c:v>
                </c:pt>
                <c:pt idx="2361">
                  <c:v>56.1</c:v>
                </c:pt>
                <c:pt idx="2362">
                  <c:v>56.2</c:v>
                </c:pt>
                <c:pt idx="2363">
                  <c:v>56.3</c:v>
                </c:pt>
                <c:pt idx="2364">
                  <c:v>56.4</c:v>
                </c:pt>
                <c:pt idx="2365">
                  <c:v>56.5</c:v>
                </c:pt>
                <c:pt idx="2366">
                  <c:v>56.6</c:v>
                </c:pt>
                <c:pt idx="2367">
                  <c:v>56.7</c:v>
                </c:pt>
                <c:pt idx="2368">
                  <c:v>56.8</c:v>
                </c:pt>
                <c:pt idx="2369">
                  <c:v>56.9</c:v>
                </c:pt>
                <c:pt idx="2370">
                  <c:v>57</c:v>
                </c:pt>
                <c:pt idx="2371">
                  <c:v>57.1</c:v>
                </c:pt>
                <c:pt idx="2372">
                  <c:v>57.2</c:v>
                </c:pt>
                <c:pt idx="2373">
                  <c:v>57.3</c:v>
                </c:pt>
                <c:pt idx="2374">
                  <c:v>57.4</c:v>
                </c:pt>
                <c:pt idx="2375">
                  <c:v>57.5</c:v>
                </c:pt>
                <c:pt idx="2376">
                  <c:v>57.6</c:v>
                </c:pt>
                <c:pt idx="2377">
                  <c:v>57.7</c:v>
                </c:pt>
                <c:pt idx="2378">
                  <c:v>57.8</c:v>
                </c:pt>
                <c:pt idx="2379">
                  <c:v>57.9</c:v>
                </c:pt>
                <c:pt idx="2380">
                  <c:v>58</c:v>
                </c:pt>
                <c:pt idx="2381">
                  <c:v>58.1</c:v>
                </c:pt>
                <c:pt idx="2382">
                  <c:v>58.2</c:v>
                </c:pt>
                <c:pt idx="2383">
                  <c:v>58.3</c:v>
                </c:pt>
                <c:pt idx="2384">
                  <c:v>58.4</c:v>
                </c:pt>
                <c:pt idx="2385">
                  <c:v>58.5</c:v>
                </c:pt>
                <c:pt idx="2386">
                  <c:v>58.6</c:v>
                </c:pt>
                <c:pt idx="2387">
                  <c:v>58.7</c:v>
                </c:pt>
                <c:pt idx="2388">
                  <c:v>58.8</c:v>
                </c:pt>
                <c:pt idx="2389">
                  <c:v>58.9</c:v>
                </c:pt>
                <c:pt idx="2390">
                  <c:v>59</c:v>
                </c:pt>
                <c:pt idx="2391">
                  <c:v>59.1</c:v>
                </c:pt>
                <c:pt idx="2392">
                  <c:v>59.2</c:v>
                </c:pt>
                <c:pt idx="2393">
                  <c:v>59.3</c:v>
                </c:pt>
                <c:pt idx="2394">
                  <c:v>59.4</c:v>
                </c:pt>
                <c:pt idx="2395">
                  <c:v>59.5</c:v>
                </c:pt>
                <c:pt idx="2396">
                  <c:v>59.6</c:v>
                </c:pt>
                <c:pt idx="2397">
                  <c:v>59.7</c:v>
                </c:pt>
                <c:pt idx="2398">
                  <c:v>59.8</c:v>
                </c:pt>
                <c:pt idx="2399">
                  <c:v>59.9</c:v>
                </c:pt>
                <c:pt idx="2400">
                  <c:v>60</c:v>
                </c:pt>
                <c:pt idx="2401">
                  <c:v>60.1</c:v>
                </c:pt>
                <c:pt idx="2402">
                  <c:v>60.2</c:v>
                </c:pt>
                <c:pt idx="2403">
                  <c:v>60.3</c:v>
                </c:pt>
                <c:pt idx="2404">
                  <c:v>60.4</c:v>
                </c:pt>
                <c:pt idx="2405">
                  <c:v>60.5</c:v>
                </c:pt>
                <c:pt idx="2406">
                  <c:v>60.6</c:v>
                </c:pt>
                <c:pt idx="2407">
                  <c:v>60.7</c:v>
                </c:pt>
                <c:pt idx="2408">
                  <c:v>60.8</c:v>
                </c:pt>
                <c:pt idx="2409">
                  <c:v>60.9</c:v>
                </c:pt>
                <c:pt idx="2410">
                  <c:v>61</c:v>
                </c:pt>
                <c:pt idx="2411">
                  <c:v>61.1</c:v>
                </c:pt>
                <c:pt idx="2412">
                  <c:v>61.2</c:v>
                </c:pt>
                <c:pt idx="2413">
                  <c:v>61.3</c:v>
                </c:pt>
                <c:pt idx="2414">
                  <c:v>61.4</c:v>
                </c:pt>
                <c:pt idx="2415">
                  <c:v>61.5</c:v>
                </c:pt>
                <c:pt idx="2416">
                  <c:v>61.6</c:v>
                </c:pt>
                <c:pt idx="2417">
                  <c:v>61.7</c:v>
                </c:pt>
                <c:pt idx="2418">
                  <c:v>61.8</c:v>
                </c:pt>
                <c:pt idx="2419">
                  <c:v>61.9</c:v>
                </c:pt>
                <c:pt idx="2420">
                  <c:v>62</c:v>
                </c:pt>
                <c:pt idx="2421">
                  <c:v>62.1</c:v>
                </c:pt>
                <c:pt idx="2422">
                  <c:v>62.2</c:v>
                </c:pt>
                <c:pt idx="2423">
                  <c:v>62.3</c:v>
                </c:pt>
                <c:pt idx="2424">
                  <c:v>62.4</c:v>
                </c:pt>
                <c:pt idx="2425">
                  <c:v>62.5</c:v>
                </c:pt>
                <c:pt idx="2426">
                  <c:v>62.6</c:v>
                </c:pt>
                <c:pt idx="2427">
                  <c:v>62.7</c:v>
                </c:pt>
                <c:pt idx="2428">
                  <c:v>62.8</c:v>
                </c:pt>
                <c:pt idx="2429">
                  <c:v>62.9</c:v>
                </c:pt>
                <c:pt idx="2430">
                  <c:v>63</c:v>
                </c:pt>
                <c:pt idx="2431">
                  <c:v>63.1</c:v>
                </c:pt>
                <c:pt idx="2432">
                  <c:v>63.2</c:v>
                </c:pt>
                <c:pt idx="2433">
                  <c:v>63.3</c:v>
                </c:pt>
                <c:pt idx="2434">
                  <c:v>63.4</c:v>
                </c:pt>
                <c:pt idx="2435">
                  <c:v>63.5</c:v>
                </c:pt>
                <c:pt idx="2436">
                  <c:v>63.6</c:v>
                </c:pt>
                <c:pt idx="2437">
                  <c:v>63.7</c:v>
                </c:pt>
                <c:pt idx="2438">
                  <c:v>63.8</c:v>
                </c:pt>
                <c:pt idx="2439">
                  <c:v>63.9</c:v>
                </c:pt>
                <c:pt idx="2440">
                  <c:v>64</c:v>
                </c:pt>
                <c:pt idx="2441">
                  <c:v>64.1</c:v>
                </c:pt>
                <c:pt idx="2442">
                  <c:v>64.2</c:v>
                </c:pt>
                <c:pt idx="2443">
                  <c:v>64.3</c:v>
                </c:pt>
                <c:pt idx="2444">
                  <c:v>64.4</c:v>
                </c:pt>
                <c:pt idx="2445">
                  <c:v>64.5</c:v>
                </c:pt>
                <c:pt idx="2446">
                  <c:v>64.6</c:v>
                </c:pt>
                <c:pt idx="2447">
                  <c:v>64.7</c:v>
                </c:pt>
                <c:pt idx="2448">
                  <c:v>64.8</c:v>
                </c:pt>
                <c:pt idx="2449">
                  <c:v>64.9</c:v>
                </c:pt>
                <c:pt idx="2450">
                  <c:v>65</c:v>
                </c:pt>
                <c:pt idx="2451">
                  <c:v>65.1</c:v>
                </c:pt>
                <c:pt idx="2452">
                  <c:v>65.2</c:v>
                </c:pt>
                <c:pt idx="2453">
                  <c:v>65.3</c:v>
                </c:pt>
                <c:pt idx="2454">
                  <c:v>65.4</c:v>
                </c:pt>
                <c:pt idx="2455">
                  <c:v>65.5</c:v>
                </c:pt>
                <c:pt idx="2456">
                  <c:v>65.6</c:v>
                </c:pt>
                <c:pt idx="2457">
                  <c:v>65.7</c:v>
                </c:pt>
                <c:pt idx="2458">
                  <c:v>65.8</c:v>
                </c:pt>
                <c:pt idx="2459">
                  <c:v>65.9</c:v>
                </c:pt>
                <c:pt idx="2460">
                  <c:v>66</c:v>
                </c:pt>
                <c:pt idx="2461">
                  <c:v>66.1</c:v>
                </c:pt>
                <c:pt idx="2462">
                  <c:v>66.2</c:v>
                </c:pt>
                <c:pt idx="2463">
                  <c:v>66.3</c:v>
                </c:pt>
                <c:pt idx="2464">
                  <c:v>66.4</c:v>
                </c:pt>
                <c:pt idx="2465">
                  <c:v>66.5</c:v>
                </c:pt>
                <c:pt idx="2466">
                  <c:v>66.6</c:v>
                </c:pt>
                <c:pt idx="2467">
                  <c:v>66.7</c:v>
                </c:pt>
                <c:pt idx="2468">
                  <c:v>66.8</c:v>
                </c:pt>
                <c:pt idx="2469">
                  <c:v>66.9</c:v>
                </c:pt>
                <c:pt idx="2470">
                  <c:v>67</c:v>
                </c:pt>
                <c:pt idx="2471">
                  <c:v>67.1</c:v>
                </c:pt>
                <c:pt idx="2472">
                  <c:v>67.2</c:v>
                </c:pt>
                <c:pt idx="2473">
                  <c:v>67.3</c:v>
                </c:pt>
                <c:pt idx="2474">
                  <c:v>67.4</c:v>
                </c:pt>
                <c:pt idx="2475">
                  <c:v>67.5</c:v>
                </c:pt>
                <c:pt idx="2476">
                  <c:v>67.6</c:v>
                </c:pt>
                <c:pt idx="2477">
                  <c:v>67.7</c:v>
                </c:pt>
                <c:pt idx="2478">
                  <c:v>67.8</c:v>
                </c:pt>
                <c:pt idx="2479">
                  <c:v>67.9</c:v>
                </c:pt>
                <c:pt idx="2480">
                  <c:v>68</c:v>
                </c:pt>
                <c:pt idx="2481">
                  <c:v>68.1</c:v>
                </c:pt>
                <c:pt idx="2482">
                  <c:v>68.2</c:v>
                </c:pt>
                <c:pt idx="2483">
                  <c:v>68.3</c:v>
                </c:pt>
                <c:pt idx="2484">
                  <c:v>68.4</c:v>
                </c:pt>
                <c:pt idx="2485">
                  <c:v>68.5</c:v>
                </c:pt>
                <c:pt idx="2486">
                  <c:v>68.6</c:v>
                </c:pt>
                <c:pt idx="2487">
                  <c:v>68.7</c:v>
                </c:pt>
                <c:pt idx="2488">
                  <c:v>68.8</c:v>
                </c:pt>
                <c:pt idx="2489">
                  <c:v>68.9</c:v>
                </c:pt>
                <c:pt idx="2490">
                  <c:v>69</c:v>
                </c:pt>
                <c:pt idx="2491">
                  <c:v>69.1</c:v>
                </c:pt>
                <c:pt idx="2492">
                  <c:v>69.2</c:v>
                </c:pt>
                <c:pt idx="2493">
                  <c:v>69.3</c:v>
                </c:pt>
                <c:pt idx="2494">
                  <c:v>69.4</c:v>
                </c:pt>
                <c:pt idx="2495">
                  <c:v>69.5</c:v>
                </c:pt>
                <c:pt idx="2496">
                  <c:v>69.6</c:v>
                </c:pt>
                <c:pt idx="2497">
                  <c:v>69.7</c:v>
                </c:pt>
                <c:pt idx="2498">
                  <c:v>69.8</c:v>
                </c:pt>
                <c:pt idx="2499">
                  <c:v>69.9</c:v>
                </c:pt>
                <c:pt idx="2500">
                  <c:v>70</c:v>
                </c:pt>
                <c:pt idx="2501">
                  <c:v>70.1</c:v>
                </c:pt>
                <c:pt idx="2502">
                  <c:v>70.2</c:v>
                </c:pt>
                <c:pt idx="2503">
                  <c:v>70.3</c:v>
                </c:pt>
                <c:pt idx="2504">
                  <c:v>70.4</c:v>
                </c:pt>
                <c:pt idx="2505">
                  <c:v>70.5</c:v>
                </c:pt>
                <c:pt idx="2506">
                  <c:v>70.6</c:v>
                </c:pt>
                <c:pt idx="2507">
                  <c:v>70.7</c:v>
                </c:pt>
                <c:pt idx="2508">
                  <c:v>70.8</c:v>
                </c:pt>
                <c:pt idx="2509">
                  <c:v>70.9</c:v>
                </c:pt>
                <c:pt idx="2510">
                  <c:v>71</c:v>
                </c:pt>
                <c:pt idx="2511">
                  <c:v>71.1</c:v>
                </c:pt>
                <c:pt idx="2512">
                  <c:v>71.2</c:v>
                </c:pt>
                <c:pt idx="2513">
                  <c:v>71.3</c:v>
                </c:pt>
                <c:pt idx="2514">
                  <c:v>71.4</c:v>
                </c:pt>
                <c:pt idx="2515">
                  <c:v>71.5</c:v>
                </c:pt>
                <c:pt idx="2516">
                  <c:v>71.6</c:v>
                </c:pt>
                <c:pt idx="2517">
                  <c:v>71.7</c:v>
                </c:pt>
                <c:pt idx="2518">
                  <c:v>71.8</c:v>
                </c:pt>
                <c:pt idx="2519">
                  <c:v>71.9</c:v>
                </c:pt>
                <c:pt idx="2520">
                  <c:v>72</c:v>
                </c:pt>
                <c:pt idx="2521">
                  <c:v>72.1</c:v>
                </c:pt>
                <c:pt idx="2522">
                  <c:v>72.2</c:v>
                </c:pt>
                <c:pt idx="2523">
                  <c:v>72.3</c:v>
                </c:pt>
                <c:pt idx="2524">
                  <c:v>72.4</c:v>
                </c:pt>
                <c:pt idx="2525">
                  <c:v>72.5</c:v>
                </c:pt>
                <c:pt idx="2526">
                  <c:v>72.6</c:v>
                </c:pt>
                <c:pt idx="2527">
                  <c:v>72.7</c:v>
                </c:pt>
                <c:pt idx="2528">
                  <c:v>72.8</c:v>
                </c:pt>
                <c:pt idx="2529">
                  <c:v>72.9</c:v>
                </c:pt>
                <c:pt idx="2530">
                  <c:v>73</c:v>
                </c:pt>
                <c:pt idx="2531">
                  <c:v>73.1</c:v>
                </c:pt>
                <c:pt idx="2532">
                  <c:v>73.2</c:v>
                </c:pt>
                <c:pt idx="2533">
                  <c:v>73.3</c:v>
                </c:pt>
                <c:pt idx="2534">
                  <c:v>73.4</c:v>
                </c:pt>
                <c:pt idx="2535">
                  <c:v>73.5</c:v>
                </c:pt>
                <c:pt idx="2536">
                  <c:v>73.6</c:v>
                </c:pt>
                <c:pt idx="2537">
                  <c:v>73.7</c:v>
                </c:pt>
                <c:pt idx="2538">
                  <c:v>73.8</c:v>
                </c:pt>
                <c:pt idx="2539">
                  <c:v>73.9</c:v>
                </c:pt>
                <c:pt idx="2540">
                  <c:v>74</c:v>
                </c:pt>
                <c:pt idx="2541">
                  <c:v>74.1</c:v>
                </c:pt>
                <c:pt idx="2542">
                  <c:v>74.2</c:v>
                </c:pt>
                <c:pt idx="2543">
                  <c:v>74.3</c:v>
                </c:pt>
                <c:pt idx="2544">
                  <c:v>74.4</c:v>
                </c:pt>
                <c:pt idx="2545">
                  <c:v>74.5</c:v>
                </c:pt>
                <c:pt idx="2546">
                  <c:v>74.6</c:v>
                </c:pt>
                <c:pt idx="2547">
                  <c:v>74.7</c:v>
                </c:pt>
                <c:pt idx="2548">
                  <c:v>74.8</c:v>
                </c:pt>
                <c:pt idx="2549">
                  <c:v>74.9</c:v>
                </c:pt>
                <c:pt idx="2550">
                  <c:v>75</c:v>
                </c:pt>
                <c:pt idx="2551">
                  <c:v>75.1</c:v>
                </c:pt>
                <c:pt idx="2552">
                  <c:v>75.2</c:v>
                </c:pt>
                <c:pt idx="2553">
                  <c:v>75.3</c:v>
                </c:pt>
                <c:pt idx="2554">
                  <c:v>75.4</c:v>
                </c:pt>
                <c:pt idx="2555">
                  <c:v>75.5</c:v>
                </c:pt>
                <c:pt idx="2556">
                  <c:v>75.6</c:v>
                </c:pt>
                <c:pt idx="2557">
                  <c:v>75.7</c:v>
                </c:pt>
                <c:pt idx="2558">
                  <c:v>75.8</c:v>
                </c:pt>
                <c:pt idx="2559">
                  <c:v>75.9</c:v>
                </c:pt>
                <c:pt idx="2560">
                  <c:v>76</c:v>
                </c:pt>
                <c:pt idx="2561">
                  <c:v>76.1</c:v>
                </c:pt>
                <c:pt idx="2562">
                  <c:v>76.2</c:v>
                </c:pt>
                <c:pt idx="2563">
                  <c:v>76.3</c:v>
                </c:pt>
                <c:pt idx="2564">
                  <c:v>76.4</c:v>
                </c:pt>
                <c:pt idx="2565">
                  <c:v>76.5</c:v>
                </c:pt>
                <c:pt idx="2566">
                  <c:v>76.6</c:v>
                </c:pt>
                <c:pt idx="2567">
                  <c:v>76.7</c:v>
                </c:pt>
                <c:pt idx="2568">
                  <c:v>76.8</c:v>
                </c:pt>
                <c:pt idx="2569">
                  <c:v>76.9</c:v>
                </c:pt>
                <c:pt idx="2570">
                  <c:v>77</c:v>
                </c:pt>
                <c:pt idx="2571">
                  <c:v>77.1</c:v>
                </c:pt>
                <c:pt idx="2572">
                  <c:v>77.2</c:v>
                </c:pt>
                <c:pt idx="2573">
                  <c:v>77.3</c:v>
                </c:pt>
                <c:pt idx="2574">
                  <c:v>77.4</c:v>
                </c:pt>
                <c:pt idx="2575">
                  <c:v>77.5</c:v>
                </c:pt>
                <c:pt idx="2576">
                  <c:v>77.6</c:v>
                </c:pt>
                <c:pt idx="2577">
                  <c:v>77.7</c:v>
                </c:pt>
                <c:pt idx="2578">
                  <c:v>77.8</c:v>
                </c:pt>
                <c:pt idx="2579">
                  <c:v>77.9</c:v>
                </c:pt>
                <c:pt idx="2580">
                  <c:v>78</c:v>
                </c:pt>
                <c:pt idx="2581">
                  <c:v>78.1</c:v>
                </c:pt>
                <c:pt idx="2582">
                  <c:v>78.2</c:v>
                </c:pt>
                <c:pt idx="2583">
                  <c:v>78.3</c:v>
                </c:pt>
                <c:pt idx="2584">
                  <c:v>78.4</c:v>
                </c:pt>
                <c:pt idx="2585">
                  <c:v>78.5</c:v>
                </c:pt>
                <c:pt idx="2586">
                  <c:v>78.6</c:v>
                </c:pt>
                <c:pt idx="2587">
                  <c:v>78.7</c:v>
                </c:pt>
                <c:pt idx="2588">
                  <c:v>78.8</c:v>
                </c:pt>
                <c:pt idx="2589">
                  <c:v>78.9</c:v>
                </c:pt>
                <c:pt idx="2590">
                  <c:v>79</c:v>
                </c:pt>
                <c:pt idx="2591">
                  <c:v>79.1</c:v>
                </c:pt>
                <c:pt idx="2592">
                  <c:v>79.2</c:v>
                </c:pt>
                <c:pt idx="2593">
                  <c:v>79.3</c:v>
                </c:pt>
                <c:pt idx="2594">
                  <c:v>79.4</c:v>
                </c:pt>
                <c:pt idx="2595">
                  <c:v>79.5</c:v>
                </c:pt>
                <c:pt idx="2596">
                  <c:v>79.6</c:v>
                </c:pt>
                <c:pt idx="2597">
                  <c:v>79.7</c:v>
                </c:pt>
                <c:pt idx="2598">
                  <c:v>79.8</c:v>
                </c:pt>
                <c:pt idx="2599">
                  <c:v>79.9</c:v>
                </c:pt>
                <c:pt idx="2600">
                  <c:v>80</c:v>
                </c:pt>
                <c:pt idx="2601">
                  <c:v>80.1</c:v>
                </c:pt>
                <c:pt idx="2602">
                  <c:v>80.2</c:v>
                </c:pt>
                <c:pt idx="2603">
                  <c:v>80.3</c:v>
                </c:pt>
                <c:pt idx="2604">
                  <c:v>80.4</c:v>
                </c:pt>
                <c:pt idx="2605">
                  <c:v>80.5</c:v>
                </c:pt>
                <c:pt idx="2606">
                  <c:v>80.6</c:v>
                </c:pt>
                <c:pt idx="2607">
                  <c:v>80.7</c:v>
                </c:pt>
                <c:pt idx="2608">
                  <c:v>80.8</c:v>
                </c:pt>
                <c:pt idx="2609">
                  <c:v>80.9</c:v>
                </c:pt>
                <c:pt idx="2610">
                  <c:v>81</c:v>
                </c:pt>
                <c:pt idx="2611">
                  <c:v>81.1</c:v>
                </c:pt>
                <c:pt idx="2612">
                  <c:v>81.2</c:v>
                </c:pt>
                <c:pt idx="2613">
                  <c:v>81.3</c:v>
                </c:pt>
                <c:pt idx="2614">
                  <c:v>81.4</c:v>
                </c:pt>
                <c:pt idx="2615">
                  <c:v>81.5</c:v>
                </c:pt>
                <c:pt idx="2616">
                  <c:v>81.6</c:v>
                </c:pt>
                <c:pt idx="2617">
                  <c:v>81.7</c:v>
                </c:pt>
                <c:pt idx="2618">
                  <c:v>81.8</c:v>
                </c:pt>
                <c:pt idx="2619">
                  <c:v>81.9</c:v>
                </c:pt>
                <c:pt idx="2620">
                  <c:v>82</c:v>
                </c:pt>
                <c:pt idx="2621">
                  <c:v>82.1</c:v>
                </c:pt>
                <c:pt idx="2622">
                  <c:v>82.2</c:v>
                </c:pt>
                <c:pt idx="2623">
                  <c:v>82.3</c:v>
                </c:pt>
                <c:pt idx="2624">
                  <c:v>82.4</c:v>
                </c:pt>
                <c:pt idx="2625">
                  <c:v>82.5</c:v>
                </c:pt>
                <c:pt idx="2626">
                  <c:v>82.6</c:v>
                </c:pt>
                <c:pt idx="2627">
                  <c:v>82.7</c:v>
                </c:pt>
                <c:pt idx="2628">
                  <c:v>82.8</c:v>
                </c:pt>
                <c:pt idx="2629">
                  <c:v>82.9</c:v>
                </c:pt>
                <c:pt idx="2630">
                  <c:v>83</c:v>
                </c:pt>
                <c:pt idx="2631">
                  <c:v>83.1</c:v>
                </c:pt>
                <c:pt idx="2632">
                  <c:v>83.2</c:v>
                </c:pt>
                <c:pt idx="2633">
                  <c:v>83.3</c:v>
                </c:pt>
                <c:pt idx="2634">
                  <c:v>83.4</c:v>
                </c:pt>
                <c:pt idx="2635">
                  <c:v>83.5</c:v>
                </c:pt>
                <c:pt idx="2636">
                  <c:v>83.6</c:v>
                </c:pt>
                <c:pt idx="2637">
                  <c:v>83.7</c:v>
                </c:pt>
                <c:pt idx="2638">
                  <c:v>83.8</c:v>
                </c:pt>
                <c:pt idx="2639">
                  <c:v>83.9</c:v>
                </c:pt>
                <c:pt idx="2640">
                  <c:v>84</c:v>
                </c:pt>
                <c:pt idx="2641">
                  <c:v>84.1</c:v>
                </c:pt>
                <c:pt idx="2642">
                  <c:v>84.2</c:v>
                </c:pt>
                <c:pt idx="2643">
                  <c:v>84.3</c:v>
                </c:pt>
                <c:pt idx="2644">
                  <c:v>84.4</c:v>
                </c:pt>
                <c:pt idx="2645">
                  <c:v>84.5</c:v>
                </c:pt>
                <c:pt idx="2646">
                  <c:v>84.6</c:v>
                </c:pt>
                <c:pt idx="2647">
                  <c:v>84.7</c:v>
                </c:pt>
                <c:pt idx="2648">
                  <c:v>84.8</c:v>
                </c:pt>
                <c:pt idx="2649">
                  <c:v>84.9</c:v>
                </c:pt>
                <c:pt idx="2650">
                  <c:v>85</c:v>
                </c:pt>
                <c:pt idx="2651">
                  <c:v>85.1</c:v>
                </c:pt>
                <c:pt idx="2652">
                  <c:v>85.2</c:v>
                </c:pt>
                <c:pt idx="2653">
                  <c:v>85.3</c:v>
                </c:pt>
                <c:pt idx="2654">
                  <c:v>85.4</c:v>
                </c:pt>
                <c:pt idx="2655">
                  <c:v>85.5</c:v>
                </c:pt>
                <c:pt idx="2656">
                  <c:v>85.6</c:v>
                </c:pt>
                <c:pt idx="2657">
                  <c:v>85.7</c:v>
                </c:pt>
                <c:pt idx="2658">
                  <c:v>85.8</c:v>
                </c:pt>
                <c:pt idx="2659">
                  <c:v>85.9</c:v>
                </c:pt>
                <c:pt idx="2660">
                  <c:v>86</c:v>
                </c:pt>
                <c:pt idx="2661">
                  <c:v>86.1</c:v>
                </c:pt>
                <c:pt idx="2662">
                  <c:v>86.2</c:v>
                </c:pt>
                <c:pt idx="2663">
                  <c:v>86.3</c:v>
                </c:pt>
                <c:pt idx="2664">
                  <c:v>86.4</c:v>
                </c:pt>
                <c:pt idx="2665">
                  <c:v>86.5</c:v>
                </c:pt>
                <c:pt idx="2666">
                  <c:v>86.6</c:v>
                </c:pt>
                <c:pt idx="2667">
                  <c:v>86.7</c:v>
                </c:pt>
                <c:pt idx="2668">
                  <c:v>86.8</c:v>
                </c:pt>
                <c:pt idx="2669">
                  <c:v>86.9</c:v>
                </c:pt>
                <c:pt idx="2670">
                  <c:v>87</c:v>
                </c:pt>
                <c:pt idx="2671">
                  <c:v>87.1</c:v>
                </c:pt>
                <c:pt idx="2672">
                  <c:v>87.2</c:v>
                </c:pt>
                <c:pt idx="2673">
                  <c:v>87.3</c:v>
                </c:pt>
                <c:pt idx="2674">
                  <c:v>87.4</c:v>
                </c:pt>
                <c:pt idx="2675">
                  <c:v>87.5</c:v>
                </c:pt>
                <c:pt idx="2676">
                  <c:v>87.6</c:v>
                </c:pt>
                <c:pt idx="2677">
                  <c:v>87.7</c:v>
                </c:pt>
                <c:pt idx="2678">
                  <c:v>87.8</c:v>
                </c:pt>
                <c:pt idx="2679">
                  <c:v>87.9</c:v>
                </c:pt>
                <c:pt idx="2680">
                  <c:v>88</c:v>
                </c:pt>
                <c:pt idx="2681">
                  <c:v>88.1</c:v>
                </c:pt>
                <c:pt idx="2682">
                  <c:v>88.2</c:v>
                </c:pt>
                <c:pt idx="2683">
                  <c:v>88.3</c:v>
                </c:pt>
                <c:pt idx="2684">
                  <c:v>88.4</c:v>
                </c:pt>
                <c:pt idx="2685">
                  <c:v>88.5</c:v>
                </c:pt>
                <c:pt idx="2686">
                  <c:v>88.6</c:v>
                </c:pt>
                <c:pt idx="2687">
                  <c:v>88.7</c:v>
                </c:pt>
                <c:pt idx="2688">
                  <c:v>88.8</c:v>
                </c:pt>
                <c:pt idx="2689">
                  <c:v>88.9</c:v>
                </c:pt>
                <c:pt idx="2690">
                  <c:v>89</c:v>
                </c:pt>
                <c:pt idx="2691">
                  <c:v>89.1</c:v>
                </c:pt>
                <c:pt idx="2692">
                  <c:v>89.2</c:v>
                </c:pt>
                <c:pt idx="2693">
                  <c:v>89.3</c:v>
                </c:pt>
                <c:pt idx="2694">
                  <c:v>89.4</c:v>
                </c:pt>
                <c:pt idx="2695">
                  <c:v>89.5</c:v>
                </c:pt>
                <c:pt idx="2696">
                  <c:v>89.6</c:v>
                </c:pt>
                <c:pt idx="2697">
                  <c:v>89.7</c:v>
                </c:pt>
                <c:pt idx="2698">
                  <c:v>89.8</c:v>
                </c:pt>
                <c:pt idx="2699">
                  <c:v>89.9</c:v>
                </c:pt>
                <c:pt idx="2700">
                  <c:v>90</c:v>
                </c:pt>
                <c:pt idx="2701">
                  <c:v>90.1</c:v>
                </c:pt>
                <c:pt idx="2702">
                  <c:v>90.2</c:v>
                </c:pt>
                <c:pt idx="2703">
                  <c:v>90.3</c:v>
                </c:pt>
                <c:pt idx="2704">
                  <c:v>90.4</c:v>
                </c:pt>
                <c:pt idx="2705">
                  <c:v>90.5</c:v>
                </c:pt>
                <c:pt idx="2706">
                  <c:v>90.6</c:v>
                </c:pt>
                <c:pt idx="2707">
                  <c:v>90.7</c:v>
                </c:pt>
                <c:pt idx="2708">
                  <c:v>90.8</c:v>
                </c:pt>
                <c:pt idx="2709">
                  <c:v>90.9</c:v>
                </c:pt>
                <c:pt idx="2710">
                  <c:v>91</c:v>
                </c:pt>
                <c:pt idx="2711">
                  <c:v>91.1</c:v>
                </c:pt>
                <c:pt idx="2712">
                  <c:v>91.2</c:v>
                </c:pt>
                <c:pt idx="2713">
                  <c:v>91.3</c:v>
                </c:pt>
                <c:pt idx="2714">
                  <c:v>91.4</c:v>
                </c:pt>
                <c:pt idx="2715">
                  <c:v>91.5</c:v>
                </c:pt>
                <c:pt idx="2716">
                  <c:v>91.6</c:v>
                </c:pt>
                <c:pt idx="2717">
                  <c:v>91.7</c:v>
                </c:pt>
                <c:pt idx="2718">
                  <c:v>91.8</c:v>
                </c:pt>
                <c:pt idx="2719">
                  <c:v>91.9</c:v>
                </c:pt>
                <c:pt idx="2720">
                  <c:v>92</c:v>
                </c:pt>
                <c:pt idx="2721">
                  <c:v>92.1</c:v>
                </c:pt>
                <c:pt idx="2722">
                  <c:v>92.2</c:v>
                </c:pt>
                <c:pt idx="2723">
                  <c:v>92.3</c:v>
                </c:pt>
                <c:pt idx="2724">
                  <c:v>92.4</c:v>
                </c:pt>
                <c:pt idx="2725">
                  <c:v>92.5</c:v>
                </c:pt>
                <c:pt idx="2726">
                  <c:v>92.6</c:v>
                </c:pt>
                <c:pt idx="2727">
                  <c:v>92.7</c:v>
                </c:pt>
                <c:pt idx="2728">
                  <c:v>92.8</c:v>
                </c:pt>
                <c:pt idx="2729">
                  <c:v>92.9</c:v>
                </c:pt>
                <c:pt idx="2730">
                  <c:v>93</c:v>
                </c:pt>
                <c:pt idx="2731">
                  <c:v>93.1</c:v>
                </c:pt>
                <c:pt idx="2732">
                  <c:v>93.2</c:v>
                </c:pt>
                <c:pt idx="2733">
                  <c:v>93.3</c:v>
                </c:pt>
                <c:pt idx="2734">
                  <c:v>93.4</c:v>
                </c:pt>
                <c:pt idx="2735">
                  <c:v>93.5</c:v>
                </c:pt>
                <c:pt idx="2736">
                  <c:v>93.6</c:v>
                </c:pt>
                <c:pt idx="2737">
                  <c:v>93.7</c:v>
                </c:pt>
                <c:pt idx="2738">
                  <c:v>93.8</c:v>
                </c:pt>
                <c:pt idx="2739">
                  <c:v>93.9</c:v>
                </c:pt>
                <c:pt idx="2740">
                  <c:v>94</c:v>
                </c:pt>
                <c:pt idx="2741">
                  <c:v>94.1</c:v>
                </c:pt>
                <c:pt idx="2742">
                  <c:v>94.2</c:v>
                </c:pt>
                <c:pt idx="2743">
                  <c:v>94.3</c:v>
                </c:pt>
                <c:pt idx="2744">
                  <c:v>94.4</c:v>
                </c:pt>
                <c:pt idx="2745">
                  <c:v>94.5</c:v>
                </c:pt>
                <c:pt idx="2746">
                  <c:v>94.6</c:v>
                </c:pt>
                <c:pt idx="2747">
                  <c:v>94.7</c:v>
                </c:pt>
                <c:pt idx="2748">
                  <c:v>94.8</c:v>
                </c:pt>
                <c:pt idx="2749">
                  <c:v>94.9</c:v>
                </c:pt>
                <c:pt idx="2750">
                  <c:v>95</c:v>
                </c:pt>
                <c:pt idx="2751">
                  <c:v>95.1</c:v>
                </c:pt>
                <c:pt idx="2752">
                  <c:v>95.2</c:v>
                </c:pt>
                <c:pt idx="2753">
                  <c:v>95.3</c:v>
                </c:pt>
                <c:pt idx="2754">
                  <c:v>95.4</c:v>
                </c:pt>
                <c:pt idx="2755">
                  <c:v>95.5</c:v>
                </c:pt>
                <c:pt idx="2756">
                  <c:v>95.6</c:v>
                </c:pt>
                <c:pt idx="2757">
                  <c:v>95.7</c:v>
                </c:pt>
                <c:pt idx="2758">
                  <c:v>95.8</c:v>
                </c:pt>
                <c:pt idx="2759">
                  <c:v>95.9</c:v>
                </c:pt>
                <c:pt idx="2760">
                  <c:v>96</c:v>
                </c:pt>
                <c:pt idx="2761">
                  <c:v>96.1</c:v>
                </c:pt>
                <c:pt idx="2762">
                  <c:v>96.2</c:v>
                </c:pt>
                <c:pt idx="2763">
                  <c:v>96.3</c:v>
                </c:pt>
                <c:pt idx="2764">
                  <c:v>96.4</c:v>
                </c:pt>
                <c:pt idx="2765">
                  <c:v>96.5</c:v>
                </c:pt>
                <c:pt idx="2766">
                  <c:v>96.6</c:v>
                </c:pt>
                <c:pt idx="2767">
                  <c:v>96.7</c:v>
                </c:pt>
                <c:pt idx="2768">
                  <c:v>96.8</c:v>
                </c:pt>
                <c:pt idx="2769">
                  <c:v>96.9</c:v>
                </c:pt>
                <c:pt idx="2770">
                  <c:v>97</c:v>
                </c:pt>
                <c:pt idx="2771">
                  <c:v>97.1</c:v>
                </c:pt>
                <c:pt idx="2772">
                  <c:v>97.2</c:v>
                </c:pt>
                <c:pt idx="2773">
                  <c:v>97.3</c:v>
                </c:pt>
                <c:pt idx="2774">
                  <c:v>97.4</c:v>
                </c:pt>
                <c:pt idx="2775">
                  <c:v>97.5</c:v>
                </c:pt>
                <c:pt idx="2776">
                  <c:v>97.6</c:v>
                </c:pt>
                <c:pt idx="2777">
                  <c:v>97.7</c:v>
                </c:pt>
                <c:pt idx="2778">
                  <c:v>97.8</c:v>
                </c:pt>
                <c:pt idx="2779">
                  <c:v>97.9</c:v>
                </c:pt>
                <c:pt idx="2780">
                  <c:v>98</c:v>
                </c:pt>
                <c:pt idx="2781">
                  <c:v>98.1</c:v>
                </c:pt>
                <c:pt idx="2782">
                  <c:v>98.2</c:v>
                </c:pt>
                <c:pt idx="2783">
                  <c:v>98.3</c:v>
                </c:pt>
                <c:pt idx="2784">
                  <c:v>98.4</c:v>
                </c:pt>
                <c:pt idx="2785">
                  <c:v>98.5</c:v>
                </c:pt>
                <c:pt idx="2786">
                  <c:v>98.6</c:v>
                </c:pt>
                <c:pt idx="2787">
                  <c:v>98.7</c:v>
                </c:pt>
                <c:pt idx="2788">
                  <c:v>98.8</c:v>
                </c:pt>
                <c:pt idx="2789">
                  <c:v>98.9</c:v>
                </c:pt>
                <c:pt idx="2790">
                  <c:v>99</c:v>
                </c:pt>
                <c:pt idx="2791">
                  <c:v>99.1</c:v>
                </c:pt>
                <c:pt idx="2792">
                  <c:v>99.2</c:v>
                </c:pt>
                <c:pt idx="2793">
                  <c:v>99.3</c:v>
                </c:pt>
                <c:pt idx="2794">
                  <c:v>99.4</c:v>
                </c:pt>
                <c:pt idx="2795">
                  <c:v>99.5</c:v>
                </c:pt>
                <c:pt idx="2796">
                  <c:v>99.6</c:v>
                </c:pt>
                <c:pt idx="2797">
                  <c:v>99.7</c:v>
                </c:pt>
                <c:pt idx="2798">
                  <c:v>99.8</c:v>
                </c:pt>
                <c:pt idx="2799">
                  <c:v>99.9</c:v>
                </c:pt>
                <c:pt idx="2800">
                  <c:v>100</c:v>
                </c:pt>
                <c:pt idx="2801">
                  <c:v>100.1</c:v>
                </c:pt>
                <c:pt idx="2802">
                  <c:v>100.2</c:v>
                </c:pt>
                <c:pt idx="2803">
                  <c:v>100.3</c:v>
                </c:pt>
                <c:pt idx="2804">
                  <c:v>100.4</c:v>
                </c:pt>
                <c:pt idx="2805">
                  <c:v>100.5</c:v>
                </c:pt>
                <c:pt idx="2806">
                  <c:v>100.6</c:v>
                </c:pt>
                <c:pt idx="2807">
                  <c:v>100.7</c:v>
                </c:pt>
                <c:pt idx="2808">
                  <c:v>100.8</c:v>
                </c:pt>
                <c:pt idx="2809">
                  <c:v>100.9</c:v>
                </c:pt>
                <c:pt idx="2810">
                  <c:v>101</c:v>
                </c:pt>
                <c:pt idx="2811">
                  <c:v>101.1</c:v>
                </c:pt>
                <c:pt idx="2812">
                  <c:v>101.2</c:v>
                </c:pt>
                <c:pt idx="2813">
                  <c:v>101.3</c:v>
                </c:pt>
                <c:pt idx="2814">
                  <c:v>101.4</c:v>
                </c:pt>
                <c:pt idx="2815">
                  <c:v>101.5</c:v>
                </c:pt>
                <c:pt idx="2816">
                  <c:v>101.6</c:v>
                </c:pt>
                <c:pt idx="2817">
                  <c:v>101.7</c:v>
                </c:pt>
                <c:pt idx="2818">
                  <c:v>101.8</c:v>
                </c:pt>
                <c:pt idx="2819">
                  <c:v>101.9</c:v>
                </c:pt>
                <c:pt idx="2820">
                  <c:v>102</c:v>
                </c:pt>
                <c:pt idx="2821">
                  <c:v>102.1</c:v>
                </c:pt>
                <c:pt idx="2822">
                  <c:v>102.2</c:v>
                </c:pt>
                <c:pt idx="2823">
                  <c:v>102.3</c:v>
                </c:pt>
                <c:pt idx="2824">
                  <c:v>102.4</c:v>
                </c:pt>
                <c:pt idx="2825">
                  <c:v>102.5</c:v>
                </c:pt>
                <c:pt idx="2826">
                  <c:v>102.6</c:v>
                </c:pt>
                <c:pt idx="2827">
                  <c:v>102.7</c:v>
                </c:pt>
                <c:pt idx="2828">
                  <c:v>102.8</c:v>
                </c:pt>
                <c:pt idx="2829">
                  <c:v>102.9</c:v>
                </c:pt>
                <c:pt idx="2830">
                  <c:v>103</c:v>
                </c:pt>
                <c:pt idx="2831">
                  <c:v>103.1</c:v>
                </c:pt>
                <c:pt idx="2832">
                  <c:v>103.2</c:v>
                </c:pt>
                <c:pt idx="2833">
                  <c:v>103.3</c:v>
                </c:pt>
                <c:pt idx="2834">
                  <c:v>103.4</c:v>
                </c:pt>
                <c:pt idx="2835">
                  <c:v>103.5</c:v>
                </c:pt>
                <c:pt idx="2836">
                  <c:v>103.6</c:v>
                </c:pt>
                <c:pt idx="2837">
                  <c:v>103.7</c:v>
                </c:pt>
                <c:pt idx="2838">
                  <c:v>103.8</c:v>
                </c:pt>
                <c:pt idx="2839">
                  <c:v>103.9</c:v>
                </c:pt>
                <c:pt idx="2840">
                  <c:v>104</c:v>
                </c:pt>
                <c:pt idx="2841">
                  <c:v>104.1</c:v>
                </c:pt>
                <c:pt idx="2842">
                  <c:v>104.2</c:v>
                </c:pt>
                <c:pt idx="2843">
                  <c:v>104.3</c:v>
                </c:pt>
                <c:pt idx="2844">
                  <c:v>104.4</c:v>
                </c:pt>
                <c:pt idx="2845">
                  <c:v>104.5</c:v>
                </c:pt>
                <c:pt idx="2846">
                  <c:v>104.6</c:v>
                </c:pt>
                <c:pt idx="2847">
                  <c:v>104.7</c:v>
                </c:pt>
                <c:pt idx="2848">
                  <c:v>104.8</c:v>
                </c:pt>
                <c:pt idx="2849">
                  <c:v>104.9</c:v>
                </c:pt>
                <c:pt idx="2850">
                  <c:v>105</c:v>
                </c:pt>
                <c:pt idx="2851">
                  <c:v>105.1</c:v>
                </c:pt>
                <c:pt idx="2852">
                  <c:v>105.2</c:v>
                </c:pt>
                <c:pt idx="2853">
                  <c:v>105.3</c:v>
                </c:pt>
                <c:pt idx="2854">
                  <c:v>105.4</c:v>
                </c:pt>
                <c:pt idx="2855">
                  <c:v>105.5</c:v>
                </c:pt>
                <c:pt idx="2856">
                  <c:v>105.6</c:v>
                </c:pt>
                <c:pt idx="2857">
                  <c:v>105.7</c:v>
                </c:pt>
                <c:pt idx="2858">
                  <c:v>105.8</c:v>
                </c:pt>
                <c:pt idx="2859">
                  <c:v>105.9</c:v>
                </c:pt>
                <c:pt idx="2860">
                  <c:v>106</c:v>
                </c:pt>
                <c:pt idx="2861">
                  <c:v>106.1</c:v>
                </c:pt>
                <c:pt idx="2862">
                  <c:v>106.2</c:v>
                </c:pt>
                <c:pt idx="2863">
                  <c:v>106.3</c:v>
                </c:pt>
                <c:pt idx="2864">
                  <c:v>106.4</c:v>
                </c:pt>
                <c:pt idx="2865">
                  <c:v>106.5</c:v>
                </c:pt>
                <c:pt idx="2866">
                  <c:v>106.6</c:v>
                </c:pt>
                <c:pt idx="2867">
                  <c:v>106.7</c:v>
                </c:pt>
                <c:pt idx="2868">
                  <c:v>106.8</c:v>
                </c:pt>
                <c:pt idx="2869">
                  <c:v>106.9</c:v>
                </c:pt>
                <c:pt idx="2870">
                  <c:v>107</c:v>
                </c:pt>
                <c:pt idx="2871">
                  <c:v>107.1</c:v>
                </c:pt>
                <c:pt idx="2872">
                  <c:v>107.2</c:v>
                </c:pt>
                <c:pt idx="2873">
                  <c:v>107.3</c:v>
                </c:pt>
                <c:pt idx="2874">
                  <c:v>107.4</c:v>
                </c:pt>
                <c:pt idx="2875">
                  <c:v>107.5</c:v>
                </c:pt>
                <c:pt idx="2876">
                  <c:v>107.6</c:v>
                </c:pt>
                <c:pt idx="2877">
                  <c:v>107.7</c:v>
                </c:pt>
                <c:pt idx="2878">
                  <c:v>107.8</c:v>
                </c:pt>
                <c:pt idx="2879">
                  <c:v>107.9</c:v>
                </c:pt>
                <c:pt idx="2880">
                  <c:v>108</c:v>
                </c:pt>
                <c:pt idx="2881">
                  <c:v>108.1</c:v>
                </c:pt>
                <c:pt idx="2882">
                  <c:v>108.2</c:v>
                </c:pt>
                <c:pt idx="2883">
                  <c:v>108.3</c:v>
                </c:pt>
                <c:pt idx="2884">
                  <c:v>108.4</c:v>
                </c:pt>
                <c:pt idx="2885">
                  <c:v>108.5</c:v>
                </c:pt>
                <c:pt idx="2886">
                  <c:v>108.6</c:v>
                </c:pt>
                <c:pt idx="2887">
                  <c:v>108.7</c:v>
                </c:pt>
                <c:pt idx="2888">
                  <c:v>108.8</c:v>
                </c:pt>
                <c:pt idx="2889">
                  <c:v>108.9</c:v>
                </c:pt>
                <c:pt idx="2890">
                  <c:v>109</c:v>
                </c:pt>
                <c:pt idx="2891">
                  <c:v>109.1</c:v>
                </c:pt>
                <c:pt idx="2892">
                  <c:v>109.2</c:v>
                </c:pt>
                <c:pt idx="2893">
                  <c:v>109.3</c:v>
                </c:pt>
                <c:pt idx="2894">
                  <c:v>109.4</c:v>
                </c:pt>
                <c:pt idx="2895">
                  <c:v>109.5</c:v>
                </c:pt>
                <c:pt idx="2896">
                  <c:v>109.6</c:v>
                </c:pt>
                <c:pt idx="2897">
                  <c:v>109.7</c:v>
                </c:pt>
                <c:pt idx="2898">
                  <c:v>109.8</c:v>
                </c:pt>
                <c:pt idx="2899">
                  <c:v>109.9</c:v>
                </c:pt>
                <c:pt idx="2900">
                  <c:v>110</c:v>
                </c:pt>
                <c:pt idx="2901">
                  <c:v>110.1</c:v>
                </c:pt>
                <c:pt idx="2902">
                  <c:v>110.2</c:v>
                </c:pt>
                <c:pt idx="2903">
                  <c:v>110.3</c:v>
                </c:pt>
                <c:pt idx="2904">
                  <c:v>110.4</c:v>
                </c:pt>
                <c:pt idx="2905">
                  <c:v>110.5</c:v>
                </c:pt>
                <c:pt idx="2906">
                  <c:v>110.6</c:v>
                </c:pt>
                <c:pt idx="2907">
                  <c:v>110.7</c:v>
                </c:pt>
                <c:pt idx="2908">
                  <c:v>110.8</c:v>
                </c:pt>
                <c:pt idx="2909">
                  <c:v>110.9</c:v>
                </c:pt>
                <c:pt idx="2910">
                  <c:v>111</c:v>
                </c:pt>
                <c:pt idx="2911">
                  <c:v>111.1</c:v>
                </c:pt>
                <c:pt idx="2912">
                  <c:v>111.2</c:v>
                </c:pt>
                <c:pt idx="2913">
                  <c:v>111.3</c:v>
                </c:pt>
                <c:pt idx="2914">
                  <c:v>111.4</c:v>
                </c:pt>
                <c:pt idx="2915">
                  <c:v>111.5</c:v>
                </c:pt>
                <c:pt idx="2916">
                  <c:v>111.6</c:v>
                </c:pt>
                <c:pt idx="2917">
                  <c:v>111.7</c:v>
                </c:pt>
                <c:pt idx="2918">
                  <c:v>111.8</c:v>
                </c:pt>
                <c:pt idx="2919">
                  <c:v>111.9</c:v>
                </c:pt>
                <c:pt idx="2920">
                  <c:v>112</c:v>
                </c:pt>
                <c:pt idx="2921">
                  <c:v>112.1</c:v>
                </c:pt>
                <c:pt idx="2922">
                  <c:v>112.2</c:v>
                </c:pt>
                <c:pt idx="2923">
                  <c:v>112.3</c:v>
                </c:pt>
                <c:pt idx="2924">
                  <c:v>112.4</c:v>
                </c:pt>
                <c:pt idx="2925">
                  <c:v>112.5</c:v>
                </c:pt>
                <c:pt idx="2926">
                  <c:v>112.6</c:v>
                </c:pt>
                <c:pt idx="2927">
                  <c:v>112.7</c:v>
                </c:pt>
                <c:pt idx="2928">
                  <c:v>112.8</c:v>
                </c:pt>
                <c:pt idx="2929">
                  <c:v>112.9</c:v>
                </c:pt>
                <c:pt idx="2930">
                  <c:v>113</c:v>
                </c:pt>
                <c:pt idx="2931">
                  <c:v>113.1</c:v>
                </c:pt>
                <c:pt idx="2932">
                  <c:v>113.2</c:v>
                </c:pt>
                <c:pt idx="2933">
                  <c:v>113.3</c:v>
                </c:pt>
                <c:pt idx="2934">
                  <c:v>113.4</c:v>
                </c:pt>
                <c:pt idx="2935">
                  <c:v>113.5</c:v>
                </c:pt>
                <c:pt idx="2936">
                  <c:v>113.6</c:v>
                </c:pt>
                <c:pt idx="2937">
                  <c:v>113.7</c:v>
                </c:pt>
                <c:pt idx="2938">
                  <c:v>113.8</c:v>
                </c:pt>
                <c:pt idx="2939">
                  <c:v>113.9</c:v>
                </c:pt>
                <c:pt idx="2940">
                  <c:v>114</c:v>
                </c:pt>
                <c:pt idx="2941">
                  <c:v>114.1</c:v>
                </c:pt>
                <c:pt idx="2942">
                  <c:v>114.2</c:v>
                </c:pt>
                <c:pt idx="2943">
                  <c:v>114.3</c:v>
                </c:pt>
                <c:pt idx="2944">
                  <c:v>114.4</c:v>
                </c:pt>
                <c:pt idx="2945">
                  <c:v>114.5</c:v>
                </c:pt>
                <c:pt idx="2946">
                  <c:v>114.6</c:v>
                </c:pt>
                <c:pt idx="2947">
                  <c:v>114.7</c:v>
                </c:pt>
                <c:pt idx="2948">
                  <c:v>114.8</c:v>
                </c:pt>
                <c:pt idx="2949">
                  <c:v>114.9</c:v>
                </c:pt>
                <c:pt idx="2950">
                  <c:v>115</c:v>
                </c:pt>
                <c:pt idx="2951">
                  <c:v>115.1</c:v>
                </c:pt>
                <c:pt idx="2952">
                  <c:v>115.2</c:v>
                </c:pt>
                <c:pt idx="2953">
                  <c:v>115.3</c:v>
                </c:pt>
                <c:pt idx="2954">
                  <c:v>115.4</c:v>
                </c:pt>
                <c:pt idx="2955">
                  <c:v>115.5</c:v>
                </c:pt>
                <c:pt idx="2956">
                  <c:v>115.6</c:v>
                </c:pt>
                <c:pt idx="2957">
                  <c:v>115.7</c:v>
                </c:pt>
                <c:pt idx="2958">
                  <c:v>115.8</c:v>
                </c:pt>
                <c:pt idx="2959">
                  <c:v>115.9</c:v>
                </c:pt>
                <c:pt idx="2960">
                  <c:v>116</c:v>
                </c:pt>
                <c:pt idx="2961">
                  <c:v>116.1</c:v>
                </c:pt>
                <c:pt idx="2962">
                  <c:v>116.2</c:v>
                </c:pt>
                <c:pt idx="2963">
                  <c:v>116.3</c:v>
                </c:pt>
                <c:pt idx="2964">
                  <c:v>116.4</c:v>
                </c:pt>
                <c:pt idx="2965">
                  <c:v>116.5</c:v>
                </c:pt>
                <c:pt idx="2966">
                  <c:v>116.6</c:v>
                </c:pt>
                <c:pt idx="2967">
                  <c:v>116.7</c:v>
                </c:pt>
                <c:pt idx="2968">
                  <c:v>116.8</c:v>
                </c:pt>
                <c:pt idx="2969">
                  <c:v>116.9</c:v>
                </c:pt>
                <c:pt idx="2970">
                  <c:v>117</c:v>
                </c:pt>
                <c:pt idx="2971">
                  <c:v>117.1</c:v>
                </c:pt>
                <c:pt idx="2972">
                  <c:v>117.2</c:v>
                </c:pt>
                <c:pt idx="2973">
                  <c:v>117.3</c:v>
                </c:pt>
                <c:pt idx="2974">
                  <c:v>117.4</c:v>
                </c:pt>
                <c:pt idx="2975">
                  <c:v>117.5</c:v>
                </c:pt>
                <c:pt idx="2976">
                  <c:v>117.6</c:v>
                </c:pt>
                <c:pt idx="2977">
                  <c:v>117.7</c:v>
                </c:pt>
                <c:pt idx="2978">
                  <c:v>117.8</c:v>
                </c:pt>
                <c:pt idx="2979">
                  <c:v>117.9</c:v>
                </c:pt>
                <c:pt idx="2980">
                  <c:v>118</c:v>
                </c:pt>
                <c:pt idx="2981">
                  <c:v>118.1</c:v>
                </c:pt>
                <c:pt idx="2982">
                  <c:v>118.2</c:v>
                </c:pt>
                <c:pt idx="2983">
                  <c:v>118.3</c:v>
                </c:pt>
                <c:pt idx="2984">
                  <c:v>118.4</c:v>
                </c:pt>
                <c:pt idx="2985">
                  <c:v>118.5</c:v>
                </c:pt>
                <c:pt idx="2986">
                  <c:v>118.6</c:v>
                </c:pt>
                <c:pt idx="2987">
                  <c:v>118.7</c:v>
                </c:pt>
                <c:pt idx="2988">
                  <c:v>118.8</c:v>
                </c:pt>
                <c:pt idx="2989">
                  <c:v>118.9</c:v>
                </c:pt>
                <c:pt idx="2990">
                  <c:v>119</c:v>
                </c:pt>
                <c:pt idx="2991">
                  <c:v>119.1</c:v>
                </c:pt>
                <c:pt idx="2992">
                  <c:v>119.2</c:v>
                </c:pt>
                <c:pt idx="2993">
                  <c:v>119.3</c:v>
                </c:pt>
                <c:pt idx="2994">
                  <c:v>119.4</c:v>
                </c:pt>
                <c:pt idx="2995">
                  <c:v>119.5</c:v>
                </c:pt>
                <c:pt idx="2996">
                  <c:v>119.6</c:v>
                </c:pt>
                <c:pt idx="2997">
                  <c:v>119.7</c:v>
                </c:pt>
                <c:pt idx="2998">
                  <c:v>119.8</c:v>
                </c:pt>
                <c:pt idx="2999">
                  <c:v>119.9</c:v>
                </c:pt>
                <c:pt idx="3000">
                  <c:v>120</c:v>
                </c:pt>
                <c:pt idx="3001">
                  <c:v>120.1</c:v>
                </c:pt>
                <c:pt idx="3002">
                  <c:v>120.2</c:v>
                </c:pt>
                <c:pt idx="3003">
                  <c:v>120.3</c:v>
                </c:pt>
                <c:pt idx="3004">
                  <c:v>120.4</c:v>
                </c:pt>
                <c:pt idx="3005">
                  <c:v>120.5</c:v>
                </c:pt>
                <c:pt idx="3006">
                  <c:v>120.6</c:v>
                </c:pt>
                <c:pt idx="3007">
                  <c:v>120.7</c:v>
                </c:pt>
                <c:pt idx="3008">
                  <c:v>120.8</c:v>
                </c:pt>
                <c:pt idx="3009">
                  <c:v>120.9</c:v>
                </c:pt>
                <c:pt idx="3010">
                  <c:v>121</c:v>
                </c:pt>
                <c:pt idx="3011">
                  <c:v>121.1</c:v>
                </c:pt>
                <c:pt idx="3012">
                  <c:v>121.2</c:v>
                </c:pt>
                <c:pt idx="3013">
                  <c:v>121.3</c:v>
                </c:pt>
                <c:pt idx="3014">
                  <c:v>121.4</c:v>
                </c:pt>
                <c:pt idx="3015">
                  <c:v>121.5</c:v>
                </c:pt>
                <c:pt idx="3016">
                  <c:v>121.6</c:v>
                </c:pt>
                <c:pt idx="3017">
                  <c:v>121.7</c:v>
                </c:pt>
                <c:pt idx="3018">
                  <c:v>121.8</c:v>
                </c:pt>
                <c:pt idx="3019">
                  <c:v>121.9</c:v>
                </c:pt>
                <c:pt idx="3020">
                  <c:v>122</c:v>
                </c:pt>
                <c:pt idx="3021">
                  <c:v>122.1</c:v>
                </c:pt>
                <c:pt idx="3022">
                  <c:v>122.2</c:v>
                </c:pt>
                <c:pt idx="3023">
                  <c:v>122.3</c:v>
                </c:pt>
                <c:pt idx="3024">
                  <c:v>122.4</c:v>
                </c:pt>
                <c:pt idx="3025">
                  <c:v>122.5</c:v>
                </c:pt>
                <c:pt idx="3026">
                  <c:v>122.6</c:v>
                </c:pt>
                <c:pt idx="3027">
                  <c:v>122.7</c:v>
                </c:pt>
                <c:pt idx="3028">
                  <c:v>122.8</c:v>
                </c:pt>
                <c:pt idx="3029">
                  <c:v>122.9</c:v>
                </c:pt>
                <c:pt idx="3030">
                  <c:v>123</c:v>
                </c:pt>
                <c:pt idx="3031">
                  <c:v>123.1</c:v>
                </c:pt>
                <c:pt idx="3032">
                  <c:v>123.2</c:v>
                </c:pt>
                <c:pt idx="3033">
                  <c:v>123.3</c:v>
                </c:pt>
                <c:pt idx="3034">
                  <c:v>123.4</c:v>
                </c:pt>
                <c:pt idx="3035">
                  <c:v>123.5</c:v>
                </c:pt>
                <c:pt idx="3036">
                  <c:v>123.6</c:v>
                </c:pt>
                <c:pt idx="3037">
                  <c:v>123.7</c:v>
                </c:pt>
                <c:pt idx="3038">
                  <c:v>123.8</c:v>
                </c:pt>
                <c:pt idx="3039">
                  <c:v>123.9</c:v>
                </c:pt>
                <c:pt idx="3040">
                  <c:v>124</c:v>
                </c:pt>
                <c:pt idx="3041">
                  <c:v>124.1</c:v>
                </c:pt>
                <c:pt idx="3042">
                  <c:v>124.2</c:v>
                </c:pt>
                <c:pt idx="3043">
                  <c:v>124.3</c:v>
                </c:pt>
                <c:pt idx="3044">
                  <c:v>124.4</c:v>
                </c:pt>
                <c:pt idx="3045">
                  <c:v>124.5</c:v>
                </c:pt>
                <c:pt idx="3046">
                  <c:v>124.6</c:v>
                </c:pt>
                <c:pt idx="3047">
                  <c:v>124.7</c:v>
                </c:pt>
                <c:pt idx="3048">
                  <c:v>124.8</c:v>
                </c:pt>
                <c:pt idx="3049">
                  <c:v>124.9</c:v>
                </c:pt>
                <c:pt idx="3050">
                  <c:v>125</c:v>
                </c:pt>
                <c:pt idx="3051">
                  <c:v>125.1</c:v>
                </c:pt>
                <c:pt idx="3052">
                  <c:v>125.2</c:v>
                </c:pt>
                <c:pt idx="3053">
                  <c:v>125.3</c:v>
                </c:pt>
                <c:pt idx="3054">
                  <c:v>125.4</c:v>
                </c:pt>
                <c:pt idx="3055">
                  <c:v>125.5</c:v>
                </c:pt>
                <c:pt idx="3056">
                  <c:v>125.6</c:v>
                </c:pt>
                <c:pt idx="3057">
                  <c:v>125.7</c:v>
                </c:pt>
                <c:pt idx="3058">
                  <c:v>125.8</c:v>
                </c:pt>
                <c:pt idx="3059">
                  <c:v>125.9</c:v>
                </c:pt>
                <c:pt idx="3060">
                  <c:v>126</c:v>
                </c:pt>
                <c:pt idx="3061">
                  <c:v>126.1</c:v>
                </c:pt>
                <c:pt idx="3062">
                  <c:v>126.2</c:v>
                </c:pt>
                <c:pt idx="3063">
                  <c:v>126.3</c:v>
                </c:pt>
                <c:pt idx="3064">
                  <c:v>126.4</c:v>
                </c:pt>
                <c:pt idx="3065">
                  <c:v>126.5</c:v>
                </c:pt>
                <c:pt idx="3066">
                  <c:v>126.6</c:v>
                </c:pt>
                <c:pt idx="3067">
                  <c:v>126.7</c:v>
                </c:pt>
                <c:pt idx="3068">
                  <c:v>126.8</c:v>
                </c:pt>
                <c:pt idx="3069">
                  <c:v>126.9</c:v>
                </c:pt>
                <c:pt idx="3070">
                  <c:v>127</c:v>
                </c:pt>
                <c:pt idx="3071">
                  <c:v>127.1</c:v>
                </c:pt>
                <c:pt idx="3072">
                  <c:v>127.2</c:v>
                </c:pt>
                <c:pt idx="3073">
                  <c:v>127.3</c:v>
                </c:pt>
                <c:pt idx="3074">
                  <c:v>127.4</c:v>
                </c:pt>
                <c:pt idx="3075">
                  <c:v>127.5</c:v>
                </c:pt>
                <c:pt idx="3076">
                  <c:v>127.6</c:v>
                </c:pt>
                <c:pt idx="3077">
                  <c:v>127.7</c:v>
                </c:pt>
                <c:pt idx="3078">
                  <c:v>127.8</c:v>
                </c:pt>
                <c:pt idx="3079">
                  <c:v>127.9</c:v>
                </c:pt>
                <c:pt idx="3080">
                  <c:v>128</c:v>
                </c:pt>
                <c:pt idx="3081">
                  <c:v>128.1</c:v>
                </c:pt>
                <c:pt idx="3082">
                  <c:v>128.2</c:v>
                </c:pt>
                <c:pt idx="3083">
                  <c:v>128.3</c:v>
                </c:pt>
                <c:pt idx="3084">
                  <c:v>128.4</c:v>
                </c:pt>
                <c:pt idx="3085">
                  <c:v>128.5</c:v>
                </c:pt>
                <c:pt idx="3086">
                  <c:v>128.6</c:v>
                </c:pt>
                <c:pt idx="3087">
                  <c:v>128.7</c:v>
                </c:pt>
                <c:pt idx="3088">
                  <c:v>128.8</c:v>
                </c:pt>
                <c:pt idx="3089">
                  <c:v>128.9</c:v>
                </c:pt>
                <c:pt idx="3090">
                  <c:v>129</c:v>
                </c:pt>
                <c:pt idx="3091">
                  <c:v>129.1</c:v>
                </c:pt>
                <c:pt idx="3092">
                  <c:v>129.2</c:v>
                </c:pt>
                <c:pt idx="3093">
                  <c:v>129.3</c:v>
                </c:pt>
                <c:pt idx="3094">
                  <c:v>129.4</c:v>
                </c:pt>
                <c:pt idx="3095">
                  <c:v>129.5</c:v>
                </c:pt>
                <c:pt idx="3096">
                  <c:v>129.6</c:v>
                </c:pt>
                <c:pt idx="3097">
                  <c:v>129.7</c:v>
                </c:pt>
                <c:pt idx="3098">
                  <c:v>129.8</c:v>
                </c:pt>
                <c:pt idx="3099">
                  <c:v>129.9</c:v>
                </c:pt>
                <c:pt idx="3100">
                  <c:v>130</c:v>
                </c:pt>
                <c:pt idx="3101">
                  <c:v>130.1</c:v>
                </c:pt>
                <c:pt idx="3102">
                  <c:v>130.2</c:v>
                </c:pt>
                <c:pt idx="3103">
                  <c:v>130.3</c:v>
                </c:pt>
                <c:pt idx="3104">
                  <c:v>130.4</c:v>
                </c:pt>
                <c:pt idx="3105">
                  <c:v>130.5</c:v>
                </c:pt>
                <c:pt idx="3106">
                  <c:v>130.6</c:v>
                </c:pt>
                <c:pt idx="3107">
                  <c:v>130.7</c:v>
                </c:pt>
                <c:pt idx="3108">
                  <c:v>130.8</c:v>
                </c:pt>
                <c:pt idx="3109">
                  <c:v>130.9</c:v>
                </c:pt>
                <c:pt idx="3110">
                  <c:v>131</c:v>
                </c:pt>
                <c:pt idx="3111">
                  <c:v>131.1</c:v>
                </c:pt>
                <c:pt idx="3112">
                  <c:v>131.2</c:v>
                </c:pt>
                <c:pt idx="3113">
                  <c:v>131.3</c:v>
                </c:pt>
                <c:pt idx="3114">
                  <c:v>131.4</c:v>
                </c:pt>
                <c:pt idx="3115">
                  <c:v>131.5</c:v>
                </c:pt>
                <c:pt idx="3116">
                  <c:v>131.6</c:v>
                </c:pt>
                <c:pt idx="3117">
                  <c:v>131.7</c:v>
                </c:pt>
                <c:pt idx="3118">
                  <c:v>131.8</c:v>
                </c:pt>
                <c:pt idx="3119">
                  <c:v>131.9</c:v>
                </c:pt>
                <c:pt idx="3120">
                  <c:v>132</c:v>
                </c:pt>
                <c:pt idx="3121">
                  <c:v>132.1</c:v>
                </c:pt>
                <c:pt idx="3122">
                  <c:v>132.2</c:v>
                </c:pt>
                <c:pt idx="3123">
                  <c:v>132.3</c:v>
                </c:pt>
                <c:pt idx="3124">
                  <c:v>132.4</c:v>
                </c:pt>
                <c:pt idx="3125">
                  <c:v>132.5</c:v>
                </c:pt>
                <c:pt idx="3126">
                  <c:v>132.6</c:v>
                </c:pt>
                <c:pt idx="3127">
                  <c:v>132.7</c:v>
                </c:pt>
                <c:pt idx="3128">
                  <c:v>132.8</c:v>
                </c:pt>
                <c:pt idx="3129">
                  <c:v>132.9</c:v>
                </c:pt>
                <c:pt idx="3130">
                  <c:v>133</c:v>
                </c:pt>
                <c:pt idx="3131">
                  <c:v>133.1</c:v>
                </c:pt>
                <c:pt idx="3132">
                  <c:v>133.2</c:v>
                </c:pt>
                <c:pt idx="3133">
                  <c:v>133.3</c:v>
                </c:pt>
                <c:pt idx="3134">
                  <c:v>133.4</c:v>
                </c:pt>
                <c:pt idx="3135">
                  <c:v>133.5</c:v>
                </c:pt>
                <c:pt idx="3136">
                  <c:v>133.6</c:v>
                </c:pt>
                <c:pt idx="3137">
                  <c:v>133.7</c:v>
                </c:pt>
                <c:pt idx="3138">
                  <c:v>133.8</c:v>
                </c:pt>
                <c:pt idx="3139">
                  <c:v>133.9</c:v>
                </c:pt>
                <c:pt idx="3140">
                  <c:v>134</c:v>
                </c:pt>
                <c:pt idx="3141">
                  <c:v>134.1</c:v>
                </c:pt>
                <c:pt idx="3142">
                  <c:v>134.2</c:v>
                </c:pt>
                <c:pt idx="3143">
                  <c:v>134.3</c:v>
                </c:pt>
                <c:pt idx="3144">
                  <c:v>134.4</c:v>
                </c:pt>
                <c:pt idx="3145">
                  <c:v>134.5</c:v>
                </c:pt>
                <c:pt idx="3146">
                  <c:v>134.6</c:v>
                </c:pt>
                <c:pt idx="3147">
                  <c:v>134.7</c:v>
                </c:pt>
                <c:pt idx="3148">
                  <c:v>134.8</c:v>
                </c:pt>
                <c:pt idx="3149">
                  <c:v>134.9</c:v>
                </c:pt>
                <c:pt idx="3150">
                  <c:v>135</c:v>
                </c:pt>
                <c:pt idx="3151">
                  <c:v>135.1</c:v>
                </c:pt>
                <c:pt idx="3152">
                  <c:v>135.2</c:v>
                </c:pt>
                <c:pt idx="3153">
                  <c:v>135.3</c:v>
                </c:pt>
                <c:pt idx="3154">
                  <c:v>135.4</c:v>
                </c:pt>
                <c:pt idx="3155">
                  <c:v>135.5</c:v>
                </c:pt>
                <c:pt idx="3156">
                  <c:v>135.6</c:v>
                </c:pt>
                <c:pt idx="3157">
                  <c:v>135.7</c:v>
                </c:pt>
                <c:pt idx="3158">
                  <c:v>135.8</c:v>
                </c:pt>
                <c:pt idx="3159">
                  <c:v>135.9</c:v>
                </c:pt>
                <c:pt idx="3160">
                  <c:v>136</c:v>
                </c:pt>
                <c:pt idx="3161">
                  <c:v>136.1</c:v>
                </c:pt>
                <c:pt idx="3162">
                  <c:v>136.2</c:v>
                </c:pt>
                <c:pt idx="3163">
                  <c:v>136.3</c:v>
                </c:pt>
                <c:pt idx="3164">
                  <c:v>136.4</c:v>
                </c:pt>
                <c:pt idx="3165">
                  <c:v>136.5</c:v>
                </c:pt>
                <c:pt idx="3166">
                  <c:v>136.6</c:v>
                </c:pt>
                <c:pt idx="3167">
                  <c:v>136.7</c:v>
                </c:pt>
                <c:pt idx="3168">
                  <c:v>136.8</c:v>
                </c:pt>
                <c:pt idx="3169">
                  <c:v>136.9</c:v>
                </c:pt>
                <c:pt idx="3170">
                  <c:v>137</c:v>
                </c:pt>
                <c:pt idx="3171">
                  <c:v>137.1</c:v>
                </c:pt>
                <c:pt idx="3172">
                  <c:v>137.2</c:v>
                </c:pt>
                <c:pt idx="3173">
                  <c:v>137.3</c:v>
                </c:pt>
                <c:pt idx="3174">
                  <c:v>137.4</c:v>
                </c:pt>
                <c:pt idx="3175">
                  <c:v>137.5</c:v>
                </c:pt>
                <c:pt idx="3176">
                  <c:v>137.6</c:v>
                </c:pt>
                <c:pt idx="3177">
                  <c:v>137.7</c:v>
                </c:pt>
                <c:pt idx="3178">
                  <c:v>137.8</c:v>
                </c:pt>
                <c:pt idx="3179">
                  <c:v>137.9</c:v>
                </c:pt>
                <c:pt idx="3180">
                  <c:v>138</c:v>
                </c:pt>
                <c:pt idx="3181">
                  <c:v>138.1</c:v>
                </c:pt>
                <c:pt idx="3182">
                  <c:v>138.2</c:v>
                </c:pt>
                <c:pt idx="3183">
                  <c:v>138.3</c:v>
                </c:pt>
                <c:pt idx="3184">
                  <c:v>138.4</c:v>
                </c:pt>
                <c:pt idx="3185">
                  <c:v>138.5</c:v>
                </c:pt>
                <c:pt idx="3186">
                  <c:v>138.6</c:v>
                </c:pt>
                <c:pt idx="3187">
                  <c:v>138.7</c:v>
                </c:pt>
                <c:pt idx="3188">
                  <c:v>138.8</c:v>
                </c:pt>
                <c:pt idx="3189">
                  <c:v>138.9</c:v>
                </c:pt>
                <c:pt idx="3190">
                  <c:v>139</c:v>
                </c:pt>
                <c:pt idx="3191">
                  <c:v>139.1</c:v>
                </c:pt>
                <c:pt idx="3192">
                  <c:v>139.2</c:v>
                </c:pt>
                <c:pt idx="3193">
                  <c:v>139.3</c:v>
                </c:pt>
                <c:pt idx="3194">
                  <c:v>139.4</c:v>
                </c:pt>
                <c:pt idx="3195">
                  <c:v>139.5</c:v>
                </c:pt>
                <c:pt idx="3196">
                  <c:v>139.6</c:v>
                </c:pt>
                <c:pt idx="3197">
                  <c:v>139.7</c:v>
                </c:pt>
                <c:pt idx="3198">
                  <c:v>139.8</c:v>
                </c:pt>
                <c:pt idx="3199">
                  <c:v>139.9</c:v>
                </c:pt>
                <c:pt idx="3200">
                  <c:v>140</c:v>
                </c:pt>
                <c:pt idx="3201">
                  <c:v>140.1</c:v>
                </c:pt>
                <c:pt idx="3202">
                  <c:v>140.2</c:v>
                </c:pt>
                <c:pt idx="3203">
                  <c:v>140.3</c:v>
                </c:pt>
                <c:pt idx="3204">
                  <c:v>140.4</c:v>
                </c:pt>
                <c:pt idx="3205">
                  <c:v>140.5</c:v>
                </c:pt>
                <c:pt idx="3206">
                  <c:v>140.6</c:v>
                </c:pt>
                <c:pt idx="3207">
                  <c:v>140.7</c:v>
                </c:pt>
                <c:pt idx="3208">
                  <c:v>140.8</c:v>
                </c:pt>
                <c:pt idx="3209">
                  <c:v>140.9</c:v>
                </c:pt>
                <c:pt idx="3210">
                  <c:v>141</c:v>
                </c:pt>
                <c:pt idx="3211">
                  <c:v>141.1</c:v>
                </c:pt>
                <c:pt idx="3212">
                  <c:v>141.2</c:v>
                </c:pt>
                <c:pt idx="3213">
                  <c:v>141.3</c:v>
                </c:pt>
                <c:pt idx="3214">
                  <c:v>141.4</c:v>
                </c:pt>
                <c:pt idx="3215">
                  <c:v>141.5</c:v>
                </c:pt>
                <c:pt idx="3216">
                  <c:v>141.6</c:v>
                </c:pt>
                <c:pt idx="3217">
                  <c:v>141.7</c:v>
                </c:pt>
                <c:pt idx="3218">
                  <c:v>141.8</c:v>
                </c:pt>
                <c:pt idx="3219">
                  <c:v>141.9</c:v>
                </c:pt>
                <c:pt idx="3220">
                  <c:v>142</c:v>
                </c:pt>
                <c:pt idx="3221">
                  <c:v>142.1</c:v>
                </c:pt>
                <c:pt idx="3222">
                  <c:v>142.2</c:v>
                </c:pt>
                <c:pt idx="3223">
                  <c:v>142.3</c:v>
                </c:pt>
                <c:pt idx="3224">
                  <c:v>142.4</c:v>
                </c:pt>
                <c:pt idx="3225">
                  <c:v>142.5</c:v>
                </c:pt>
                <c:pt idx="3226">
                  <c:v>142.6</c:v>
                </c:pt>
                <c:pt idx="3227">
                  <c:v>142.7</c:v>
                </c:pt>
                <c:pt idx="3228">
                  <c:v>142.8</c:v>
                </c:pt>
                <c:pt idx="3229">
                  <c:v>142.9</c:v>
                </c:pt>
                <c:pt idx="3230">
                  <c:v>143</c:v>
                </c:pt>
                <c:pt idx="3231">
                  <c:v>143.1</c:v>
                </c:pt>
                <c:pt idx="3232">
                  <c:v>143.2</c:v>
                </c:pt>
                <c:pt idx="3233">
                  <c:v>143.3</c:v>
                </c:pt>
                <c:pt idx="3234">
                  <c:v>143.4</c:v>
                </c:pt>
                <c:pt idx="3235">
                  <c:v>143.5</c:v>
                </c:pt>
                <c:pt idx="3236">
                  <c:v>143.6</c:v>
                </c:pt>
                <c:pt idx="3237">
                  <c:v>143.7</c:v>
                </c:pt>
                <c:pt idx="3238">
                  <c:v>143.8</c:v>
                </c:pt>
                <c:pt idx="3239">
                  <c:v>143.9</c:v>
                </c:pt>
                <c:pt idx="3240">
                  <c:v>144</c:v>
                </c:pt>
                <c:pt idx="3241">
                  <c:v>144.1</c:v>
                </c:pt>
                <c:pt idx="3242">
                  <c:v>144.2</c:v>
                </c:pt>
                <c:pt idx="3243">
                  <c:v>144.3</c:v>
                </c:pt>
                <c:pt idx="3244">
                  <c:v>144.4</c:v>
                </c:pt>
                <c:pt idx="3245">
                  <c:v>144.5</c:v>
                </c:pt>
                <c:pt idx="3246">
                  <c:v>144.6</c:v>
                </c:pt>
                <c:pt idx="3247">
                  <c:v>144.7</c:v>
                </c:pt>
                <c:pt idx="3248">
                  <c:v>144.8</c:v>
                </c:pt>
                <c:pt idx="3249">
                  <c:v>144.9</c:v>
                </c:pt>
                <c:pt idx="3250">
                  <c:v>145</c:v>
                </c:pt>
                <c:pt idx="3251">
                  <c:v>145.1</c:v>
                </c:pt>
                <c:pt idx="3252">
                  <c:v>145.2</c:v>
                </c:pt>
                <c:pt idx="3253">
                  <c:v>145.3</c:v>
                </c:pt>
                <c:pt idx="3254">
                  <c:v>145.4</c:v>
                </c:pt>
                <c:pt idx="3255">
                  <c:v>145.5</c:v>
                </c:pt>
                <c:pt idx="3256">
                  <c:v>145.6</c:v>
                </c:pt>
                <c:pt idx="3257">
                  <c:v>145.7</c:v>
                </c:pt>
                <c:pt idx="3258">
                  <c:v>145.8</c:v>
                </c:pt>
                <c:pt idx="3259">
                  <c:v>145.9</c:v>
                </c:pt>
                <c:pt idx="3260">
                  <c:v>146</c:v>
                </c:pt>
                <c:pt idx="3261">
                  <c:v>146.1</c:v>
                </c:pt>
                <c:pt idx="3262">
                  <c:v>146.2</c:v>
                </c:pt>
                <c:pt idx="3263">
                  <c:v>146.3</c:v>
                </c:pt>
                <c:pt idx="3264">
                  <c:v>146.4</c:v>
                </c:pt>
                <c:pt idx="3265">
                  <c:v>146.5</c:v>
                </c:pt>
                <c:pt idx="3266">
                  <c:v>146.6</c:v>
                </c:pt>
                <c:pt idx="3267">
                  <c:v>146.7</c:v>
                </c:pt>
                <c:pt idx="3268">
                  <c:v>146.8</c:v>
                </c:pt>
                <c:pt idx="3269">
                  <c:v>146.9</c:v>
                </c:pt>
                <c:pt idx="3270">
                  <c:v>147</c:v>
                </c:pt>
                <c:pt idx="3271">
                  <c:v>147.1</c:v>
                </c:pt>
                <c:pt idx="3272">
                  <c:v>147.2</c:v>
                </c:pt>
                <c:pt idx="3273">
                  <c:v>147.3</c:v>
                </c:pt>
                <c:pt idx="3274">
                  <c:v>147.4</c:v>
                </c:pt>
                <c:pt idx="3275">
                  <c:v>147.5</c:v>
                </c:pt>
                <c:pt idx="3276">
                  <c:v>147.6</c:v>
                </c:pt>
                <c:pt idx="3277">
                  <c:v>147.7</c:v>
                </c:pt>
                <c:pt idx="3278">
                  <c:v>147.8</c:v>
                </c:pt>
                <c:pt idx="3279">
                  <c:v>147.9</c:v>
                </c:pt>
                <c:pt idx="3280">
                  <c:v>148</c:v>
                </c:pt>
                <c:pt idx="3281">
                  <c:v>148.1</c:v>
                </c:pt>
                <c:pt idx="3282">
                  <c:v>148.2</c:v>
                </c:pt>
                <c:pt idx="3283">
                  <c:v>148.3</c:v>
                </c:pt>
                <c:pt idx="3284">
                  <c:v>148.4</c:v>
                </c:pt>
                <c:pt idx="3285">
                  <c:v>148.5</c:v>
                </c:pt>
                <c:pt idx="3286">
                  <c:v>148.6</c:v>
                </c:pt>
                <c:pt idx="3287">
                  <c:v>148.7</c:v>
                </c:pt>
                <c:pt idx="3288">
                  <c:v>148.8</c:v>
                </c:pt>
                <c:pt idx="3289">
                  <c:v>148.9</c:v>
                </c:pt>
                <c:pt idx="3290">
                  <c:v>149</c:v>
                </c:pt>
                <c:pt idx="3291">
                  <c:v>149.1</c:v>
                </c:pt>
                <c:pt idx="3292">
                  <c:v>149.2</c:v>
                </c:pt>
                <c:pt idx="3293">
                  <c:v>149.3</c:v>
                </c:pt>
                <c:pt idx="3294">
                  <c:v>149.4</c:v>
                </c:pt>
                <c:pt idx="3295">
                  <c:v>149.5</c:v>
                </c:pt>
                <c:pt idx="3296">
                  <c:v>149.6</c:v>
                </c:pt>
                <c:pt idx="3297">
                  <c:v>149.7</c:v>
                </c:pt>
                <c:pt idx="3298">
                  <c:v>149.8</c:v>
                </c:pt>
                <c:pt idx="3299">
                  <c:v>149.9</c:v>
                </c:pt>
                <c:pt idx="3300">
                  <c:v>150</c:v>
                </c:pt>
                <c:pt idx="3301">
                  <c:v>150.1</c:v>
                </c:pt>
                <c:pt idx="3302">
                  <c:v>150.2</c:v>
                </c:pt>
                <c:pt idx="3303">
                  <c:v>150.3</c:v>
                </c:pt>
                <c:pt idx="3304">
                  <c:v>150.4</c:v>
                </c:pt>
                <c:pt idx="3305">
                  <c:v>150.5</c:v>
                </c:pt>
                <c:pt idx="3306">
                  <c:v>150.6</c:v>
                </c:pt>
                <c:pt idx="3307">
                  <c:v>150.7</c:v>
                </c:pt>
                <c:pt idx="3308">
                  <c:v>150.8</c:v>
                </c:pt>
                <c:pt idx="3309">
                  <c:v>150.9</c:v>
                </c:pt>
                <c:pt idx="3310">
                  <c:v>151</c:v>
                </c:pt>
                <c:pt idx="3311">
                  <c:v>151.1</c:v>
                </c:pt>
                <c:pt idx="3312">
                  <c:v>151.2</c:v>
                </c:pt>
                <c:pt idx="3313">
                  <c:v>151.3</c:v>
                </c:pt>
                <c:pt idx="3314">
                  <c:v>151.4</c:v>
                </c:pt>
                <c:pt idx="3315">
                  <c:v>151.5</c:v>
                </c:pt>
                <c:pt idx="3316">
                  <c:v>151.6</c:v>
                </c:pt>
                <c:pt idx="3317">
                  <c:v>151.7</c:v>
                </c:pt>
                <c:pt idx="3318">
                  <c:v>151.8</c:v>
                </c:pt>
                <c:pt idx="3319">
                  <c:v>151.9</c:v>
                </c:pt>
                <c:pt idx="3320">
                  <c:v>152</c:v>
                </c:pt>
                <c:pt idx="3321">
                  <c:v>152.1</c:v>
                </c:pt>
                <c:pt idx="3322">
                  <c:v>152.2</c:v>
                </c:pt>
                <c:pt idx="3323">
                  <c:v>152.3</c:v>
                </c:pt>
                <c:pt idx="3324">
                  <c:v>152.4</c:v>
                </c:pt>
                <c:pt idx="3325">
                  <c:v>152.5</c:v>
                </c:pt>
                <c:pt idx="3326">
                  <c:v>152.6</c:v>
                </c:pt>
                <c:pt idx="3327">
                  <c:v>152.7</c:v>
                </c:pt>
                <c:pt idx="3328">
                  <c:v>152.8</c:v>
                </c:pt>
                <c:pt idx="3329">
                  <c:v>152.9</c:v>
                </c:pt>
                <c:pt idx="3330">
                  <c:v>153</c:v>
                </c:pt>
                <c:pt idx="3331">
                  <c:v>153.1</c:v>
                </c:pt>
                <c:pt idx="3332">
                  <c:v>153.2</c:v>
                </c:pt>
                <c:pt idx="3333">
                  <c:v>153.3</c:v>
                </c:pt>
                <c:pt idx="3334">
                  <c:v>153.4</c:v>
                </c:pt>
                <c:pt idx="3335">
                  <c:v>153.5</c:v>
                </c:pt>
                <c:pt idx="3336">
                  <c:v>153.6</c:v>
                </c:pt>
                <c:pt idx="3337">
                  <c:v>153.7</c:v>
                </c:pt>
                <c:pt idx="3338">
                  <c:v>153.8</c:v>
                </c:pt>
                <c:pt idx="3339">
                  <c:v>153.9</c:v>
                </c:pt>
                <c:pt idx="3340">
                  <c:v>154</c:v>
                </c:pt>
                <c:pt idx="3341">
                  <c:v>154.1</c:v>
                </c:pt>
                <c:pt idx="3342">
                  <c:v>154.2</c:v>
                </c:pt>
                <c:pt idx="3343">
                  <c:v>154.3</c:v>
                </c:pt>
                <c:pt idx="3344">
                  <c:v>154.4</c:v>
                </c:pt>
                <c:pt idx="3345">
                  <c:v>154.5</c:v>
                </c:pt>
                <c:pt idx="3346">
                  <c:v>154.6</c:v>
                </c:pt>
                <c:pt idx="3347">
                  <c:v>154.7</c:v>
                </c:pt>
                <c:pt idx="3348">
                  <c:v>154.8</c:v>
                </c:pt>
                <c:pt idx="3349">
                  <c:v>154.9</c:v>
                </c:pt>
                <c:pt idx="3350">
                  <c:v>155</c:v>
                </c:pt>
                <c:pt idx="3351">
                  <c:v>155.1</c:v>
                </c:pt>
                <c:pt idx="3352">
                  <c:v>155.2</c:v>
                </c:pt>
                <c:pt idx="3353">
                  <c:v>155.3</c:v>
                </c:pt>
                <c:pt idx="3354">
                  <c:v>155.4</c:v>
                </c:pt>
                <c:pt idx="3355">
                  <c:v>155.5</c:v>
                </c:pt>
                <c:pt idx="3356">
                  <c:v>155.6</c:v>
                </c:pt>
                <c:pt idx="3357">
                  <c:v>155.7</c:v>
                </c:pt>
                <c:pt idx="3358">
                  <c:v>155.8</c:v>
                </c:pt>
                <c:pt idx="3359">
                  <c:v>155.9</c:v>
                </c:pt>
                <c:pt idx="3360">
                  <c:v>156</c:v>
                </c:pt>
                <c:pt idx="3361">
                  <c:v>156.1</c:v>
                </c:pt>
                <c:pt idx="3362">
                  <c:v>156.2</c:v>
                </c:pt>
                <c:pt idx="3363">
                  <c:v>156.3</c:v>
                </c:pt>
                <c:pt idx="3364">
                  <c:v>156.4</c:v>
                </c:pt>
                <c:pt idx="3365">
                  <c:v>156.5</c:v>
                </c:pt>
                <c:pt idx="3366">
                  <c:v>156.6</c:v>
                </c:pt>
                <c:pt idx="3367">
                  <c:v>156.7</c:v>
                </c:pt>
                <c:pt idx="3368">
                  <c:v>156.8</c:v>
                </c:pt>
                <c:pt idx="3369">
                  <c:v>156.9</c:v>
                </c:pt>
                <c:pt idx="3370">
                  <c:v>157</c:v>
                </c:pt>
                <c:pt idx="3371">
                  <c:v>157.1</c:v>
                </c:pt>
                <c:pt idx="3372">
                  <c:v>157.2</c:v>
                </c:pt>
                <c:pt idx="3373">
                  <c:v>157.3</c:v>
                </c:pt>
                <c:pt idx="3374">
                  <c:v>157.4</c:v>
                </c:pt>
                <c:pt idx="3375">
                  <c:v>157.5</c:v>
                </c:pt>
                <c:pt idx="3376">
                  <c:v>157.6</c:v>
                </c:pt>
                <c:pt idx="3377">
                  <c:v>157.7</c:v>
                </c:pt>
                <c:pt idx="3378">
                  <c:v>157.8</c:v>
                </c:pt>
                <c:pt idx="3379">
                  <c:v>157.9</c:v>
                </c:pt>
                <c:pt idx="3380">
                  <c:v>158</c:v>
                </c:pt>
                <c:pt idx="3381">
                  <c:v>158.1</c:v>
                </c:pt>
                <c:pt idx="3382">
                  <c:v>158.2</c:v>
                </c:pt>
                <c:pt idx="3383">
                  <c:v>158.3</c:v>
                </c:pt>
                <c:pt idx="3384">
                  <c:v>158.4</c:v>
                </c:pt>
                <c:pt idx="3385">
                  <c:v>158.5</c:v>
                </c:pt>
                <c:pt idx="3386">
                  <c:v>158.6</c:v>
                </c:pt>
                <c:pt idx="3387">
                  <c:v>158.7</c:v>
                </c:pt>
                <c:pt idx="3388">
                  <c:v>158.8</c:v>
                </c:pt>
                <c:pt idx="3389">
                  <c:v>158.9</c:v>
                </c:pt>
                <c:pt idx="3390">
                  <c:v>159</c:v>
                </c:pt>
                <c:pt idx="3391">
                  <c:v>159.1</c:v>
                </c:pt>
                <c:pt idx="3392">
                  <c:v>159.2</c:v>
                </c:pt>
                <c:pt idx="3393">
                  <c:v>159.3</c:v>
                </c:pt>
                <c:pt idx="3394">
                  <c:v>159.4</c:v>
                </c:pt>
                <c:pt idx="3395">
                  <c:v>159.5</c:v>
                </c:pt>
                <c:pt idx="3396">
                  <c:v>159.6</c:v>
                </c:pt>
                <c:pt idx="3397">
                  <c:v>159.7</c:v>
                </c:pt>
                <c:pt idx="3398">
                  <c:v>159.8</c:v>
                </c:pt>
                <c:pt idx="3399">
                  <c:v>159.9</c:v>
                </c:pt>
                <c:pt idx="3400">
                  <c:v>160</c:v>
                </c:pt>
                <c:pt idx="3401">
                  <c:v>160.1</c:v>
                </c:pt>
                <c:pt idx="3402">
                  <c:v>160.2</c:v>
                </c:pt>
                <c:pt idx="3403">
                  <c:v>160.3</c:v>
                </c:pt>
                <c:pt idx="3404">
                  <c:v>160.4</c:v>
                </c:pt>
                <c:pt idx="3405">
                  <c:v>160.5</c:v>
                </c:pt>
                <c:pt idx="3406">
                  <c:v>160.6</c:v>
                </c:pt>
                <c:pt idx="3407">
                  <c:v>160.7</c:v>
                </c:pt>
                <c:pt idx="3408">
                  <c:v>160.8</c:v>
                </c:pt>
                <c:pt idx="3409">
                  <c:v>160.9</c:v>
                </c:pt>
                <c:pt idx="3410">
                  <c:v>161</c:v>
                </c:pt>
                <c:pt idx="3411">
                  <c:v>161.1</c:v>
                </c:pt>
                <c:pt idx="3412">
                  <c:v>161.2</c:v>
                </c:pt>
                <c:pt idx="3413">
                  <c:v>161.3</c:v>
                </c:pt>
                <c:pt idx="3414">
                  <c:v>161.4</c:v>
                </c:pt>
                <c:pt idx="3415">
                  <c:v>161.5</c:v>
                </c:pt>
                <c:pt idx="3416">
                  <c:v>161.6</c:v>
                </c:pt>
                <c:pt idx="3417">
                  <c:v>161.7</c:v>
                </c:pt>
                <c:pt idx="3418">
                  <c:v>161.8</c:v>
                </c:pt>
                <c:pt idx="3419">
                  <c:v>161.9</c:v>
                </c:pt>
                <c:pt idx="3420">
                  <c:v>162</c:v>
                </c:pt>
                <c:pt idx="3421">
                  <c:v>162.1</c:v>
                </c:pt>
                <c:pt idx="3422">
                  <c:v>162.2</c:v>
                </c:pt>
                <c:pt idx="3423">
                  <c:v>162.3</c:v>
                </c:pt>
                <c:pt idx="3424">
                  <c:v>162.4</c:v>
                </c:pt>
                <c:pt idx="3425">
                  <c:v>162.5</c:v>
                </c:pt>
                <c:pt idx="3426">
                  <c:v>162.6</c:v>
                </c:pt>
                <c:pt idx="3427">
                  <c:v>162.7</c:v>
                </c:pt>
                <c:pt idx="3428">
                  <c:v>162.8</c:v>
                </c:pt>
                <c:pt idx="3429">
                  <c:v>162.9</c:v>
                </c:pt>
                <c:pt idx="3430">
                  <c:v>163</c:v>
                </c:pt>
                <c:pt idx="3431">
                  <c:v>163.1</c:v>
                </c:pt>
                <c:pt idx="3432">
                  <c:v>163.2</c:v>
                </c:pt>
                <c:pt idx="3433">
                  <c:v>163.3</c:v>
                </c:pt>
                <c:pt idx="3434">
                  <c:v>163.4</c:v>
                </c:pt>
                <c:pt idx="3435">
                  <c:v>163.5</c:v>
                </c:pt>
                <c:pt idx="3436">
                  <c:v>163.6</c:v>
                </c:pt>
                <c:pt idx="3437">
                  <c:v>163.7</c:v>
                </c:pt>
                <c:pt idx="3438">
                  <c:v>163.8</c:v>
                </c:pt>
                <c:pt idx="3439">
                  <c:v>163.9</c:v>
                </c:pt>
                <c:pt idx="3440">
                  <c:v>164</c:v>
                </c:pt>
                <c:pt idx="3441">
                  <c:v>164.1</c:v>
                </c:pt>
                <c:pt idx="3442">
                  <c:v>164.2</c:v>
                </c:pt>
                <c:pt idx="3443">
                  <c:v>164.3</c:v>
                </c:pt>
                <c:pt idx="3444">
                  <c:v>164.4</c:v>
                </c:pt>
                <c:pt idx="3445">
                  <c:v>164.5</c:v>
                </c:pt>
                <c:pt idx="3446">
                  <c:v>164.6</c:v>
                </c:pt>
                <c:pt idx="3447">
                  <c:v>164.7</c:v>
                </c:pt>
                <c:pt idx="3448">
                  <c:v>164.8</c:v>
                </c:pt>
                <c:pt idx="3449">
                  <c:v>164.9</c:v>
                </c:pt>
                <c:pt idx="3450">
                  <c:v>165</c:v>
                </c:pt>
                <c:pt idx="3451">
                  <c:v>165.1</c:v>
                </c:pt>
                <c:pt idx="3452">
                  <c:v>165.2</c:v>
                </c:pt>
                <c:pt idx="3453">
                  <c:v>165.3</c:v>
                </c:pt>
                <c:pt idx="3454">
                  <c:v>165.4</c:v>
                </c:pt>
                <c:pt idx="3455">
                  <c:v>165.5</c:v>
                </c:pt>
                <c:pt idx="3456">
                  <c:v>165.6</c:v>
                </c:pt>
                <c:pt idx="3457">
                  <c:v>165.7</c:v>
                </c:pt>
                <c:pt idx="3458">
                  <c:v>165.8</c:v>
                </c:pt>
                <c:pt idx="3459">
                  <c:v>165.9</c:v>
                </c:pt>
                <c:pt idx="3460">
                  <c:v>166</c:v>
                </c:pt>
                <c:pt idx="3461">
                  <c:v>166.1</c:v>
                </c:pt>
                <c:pt idx="3462">
                  <c:v>166.2</c:v>
                </c:pt>
                <c:pt idx="3463">
                  <c:v>166.3</c:v>
                </c:pt>
                <c:pt idx="3464">
                  <c:v>166.4</c:v>
                </c:pt>
                <c:pt idx="3465">
                  <c:v>166.5</c:v>
                </c:pt>
                <c:pt idx="3466">
                  <c:v>166.6</c:v>
                </c:pt>
                <c:pt idx="3467">
                  <c:v>166.7</c:v>
                </c:pt>
                <c:pt idx="3468">
                  <c:v>166.8</c:v>
                </c:pt>
                <c:pt idx="3469">
                  <c:v>166.9</c:v>
                </c:pt>
                <c:pt idx="3470">
                  <c:v>167</c:v>
                </c:pt>
                <c:pt idx="3471">
                  <c:v>167.1</c:v>
                </c:pt>
                <c:pt idx="3472">
                  <c:v>167.2</c:v>
                </c:pt>
                <c:pt idx="3473">
                  <c:v>167.3</c:v>
                </c:pt>
                <c:pt idx="3474">
                  <c:v>167.4</c:v>
                </c:pt>
                <c:pt idx="3475">
                  <c:v>167.5</c:v>
                </c:pt>
                <c:pt idx="3476">
                  <c:v>167.6</c:v>
                </c:pt>
                <c:pt idx="3477">
                  <c:v>167.7</c:v>
                </c:pt>
                <c:pt idx="3478">
                  <c:v>167.8</c:v>
                </c:pt>
                <c:pt idx="3479">
                  <c:v>167.9</c:v>
                </c:pt>
                <c:pt idx="3480">
                  <c:v>168</c:v>
                </c:pt>
                <c:pt idx="3481">
                  <c:v>168.1</c:v>
                </c:pt>
                <c:pt idx="3482">
                  <c:v>168.2</c:v>
                </c:pt>
                <c:pt idx="3483">
                  <c:v>168.3</c:v>
                </c:pt>
                <c:pt idx="3484">
                  <c:v>168.4</c:v>
                </c:pt>
                <c:pt idx="3485">
                  <c:v>168.5</c:v>
                </c:pt>
                <c:pt idx="3486">
                  <c:v>168.6</c:v>
                </c:pt>
                <c:pt idx="3487">
                  <c:v>168.7</c:v>
                </c:pt>
                <c:pt idx="3488">
                  <c:v>168.8</c:v>
                </c:pt>
                <c:pt idx="3489">
                  <c:v>168.9</c:v>
                </c:pt>
                <c:pt idx="3490">
                  <c:v>169</c:v>
                </c:pt>
                <c:pt idx="3491">
                  <c:v>169.1</c:v>
                </c:pt>
                <c:pt idx="3492">
                  <c:v>169.2</c:v>
                </c:pt>
                <c:pt idx="3493">
                  <c:v>169.3</c:v>
                </c:pt>
                <c:pt idx="3494">
                  <c:v>169.4</c:v>
                </c:pt>
                <c:pt idx="3495">
                  <c:v>169.5</c:v>
                </c:pt>
                <c:pt idx="3496">
                  <c:v>169.6</c:v>
                </c:pt>
                <c:pt idx="3497">
                  <c:v>169.7</c:v>
                </c:pt>
                <c:pt idx="3498">
                  <c:v>169.8</c:v>
                </c:pt>
                <c:pt idx="3499">
                  <c:v>169.9</c:v>
                </c:pt>
                <c:pt idx="3500">
                  <c:v>170</c:v>
                </c:pt>
                <c:pt idx="3501">
                  <c:v>170.1</c:v>
                </c:pt>
                <c:pt idx="3502">
                  <c:v>170.2</c:v>
                </c:pt>
                <c:pt idx="3503">
                  <c:v>170.3</c:v>
                </c:pt>
                <c:pt idx="3504">
                  <c:v>170.4</c:v>
                </c:pt>
                <c:pt idx="3505">
                  <c:v>170.5</c:v>
                </c:pt>
                <c:pt idx="3506">
                  <c:v>170.6</c:v>
                </c:pt>
                <c:pt idx="3507">
                  <c:v>170.7</c:v>
                </c:pt>
                <c:pt idx="3508">
                  <c:v>170.8</c:v>
                </c:pt>
                <c:pt idx="3509">
                  <c:v>170.9</c:v>
                </c:pt>
                <c:pt idx="3510">
                  <c:v>171</c:v>
                </c:pt>
                <c:pt idx="3511">
                  <c:v>171.1</c:v>
                </c:pt>
                <c:pt idx="3512">
                  <c:v>171.2</c:v>
                </c:pt>
                <c:pt idx="3513">
                  <c:v>171.3</c:v>
                </c:pt>
                <c:pt idx="3514">
                  <c:v>171.4</c:v>
                </c:pt>
                <c:pt idx="3515">
                  <c:v>171.5</c:v>
                </c:pt>
                <c:pt idx="3516">
                  <c:v>171.6</c:v>
                </c:pt>
                <c:pt idx="3517">
                  <c:v>171.7</c:v>
                </c:pt>
                <c:pt idx="3518">
                  <c:v>171.8</c:v>
                </c:pt>
                <c:pt idx="3519">
                  <c:v>171.9</c:v>
                </c:pt>
                <c:pt idx="3520">
                  <c:v>172</c:v>
                </c:pt>
                <c:pt idx="3521">
                  <c:v>172.1</c:v>
                </c:pt>
                <c:pt idx="3522">
                  <c:v>172.2</c:v>
                </c:pt>
                <c:pt idx="3523">
                  <c:v>172.3</c:v>
                </c:pt>
                <c:pt idx="3524">
                  <c:v>172.4</c:v>
                </c:pt>
                <c:pt idx="3525">
                  <c:v>172.5</c:v>
                </c:pt>
                <c:pt idx="3526">
                  <c:v>172.6</c:v>
                </c:pt>
                <c:pt idx="3527">
                  <c:v>172.7</c:v>
                </c:pt>
                <c:pt idx="3528">
                  <c:v>172.8</c:v>
                </c:pt>
                <c:pt idx="3529">
                  <c:v>172.9</c:v>
                </c:pt>
                <c:pt idx="3530">
                  <c:v>173</c:v>
                </c:pt>
                <c:pt idx="3531">
                  <c:v>173.1</c:v>
                </c:pt>
                <c:pt idx="3532">
                  <c:v>173.2</c:v>
                </c:pt>
                <c:pt idx="3533">
                  <c:v>173.3</c:v>
                </c:pt>
                <c:pt idx="3534">
                  <c:v>173.4</c:v>
                </c:pt>
                <c:pt idx="3535">
                  <c:v>173.5</c:v>
                </c:pt>
                <c:pt idx="3536">
                  <c:v>173.6</c:v>
                </c:pt>
                <c:pt idx="3537">
                  <c:v>173.7</c:v>
                </c:pt>
                <c:pt idx="3538">
                  <c:v>173.8</c:v>
                </c:pt>
                <c:pt idx="3539">
                  <c:v>173.9</c:v>
                </c:pt>
                <c:pt idx="3540">
                  <c:v>174</c:v>
                </c:pt>
                <c:pt idx="3541">
                  <c:v>174.1</c:v>
                </c:pt>
                <c:pt idx="3542">
                  <c:v>174.2</c:v>
                </c:pt>
                <c:pt idx="3543">
                  <c:v>174.3</c:v>
                </c:pt>
                <c:pt idx="3544">
                  <c:v>174.4</c:v>
                </c:pt>
                <c:pt idx="3545">
                  <c:v>174.5</c:v>
                </c:pt>
                <c:pt idx="3546">
                  <c:v>174.6</c:v>
                </c:pt>
                <c:pt idx="3547">
                  <c:v>174.7</c:v>
                </c:pt>
                <c:pt idx="3548">
                  <c:v>174.8</c:v>
                </c:pt>
                <c:pt idx="3549">
                  <c:v>174.9</c:v>
                </c:pt>
                <c:pt idx="3550">
                  <c:v>175</c:v>
                </c:pt>
                <c:pt idx="3551">
                  <c:v>175.1</c:v>
                </c:pt>
                <c:pt idx="3552">
                  <c:v>175.2</c:v>
                </c:pt>
                <c:pt idx="3553">
                  <c:v>175.3</c:v>
                </c:pt>
                <c:pt idx="3554">
                  <c:v>175.4</c:v>
                </c:pt>
                <c:pt idx="3555">
                  <c:v>175.5</c:v>
                </c:pt>
                <c:pt idx="3556">
                  <c:v>175.6</c:v>
                </c:pt>
                <c:pt idx="3557">
                  <c:v>175.7</c:v>
                </c:pt>
                <c:pt idx="3558">
                  <c:v>175.8</c:v>
                </c:pt>
                <c:pt idx="3559">
                  <c:v>175.9</c:v>
                </c:pt>
                <c:pt idx="3560">
                  <c:v>176</c:v>
                </c:pt>
                <c:pt idx="3561">
                  <c:v>176.1</c:v>
                </c:pt>
                <c:pt idx="3562">
                  <c:v>176.2</c:v>
                </c:pt>
                <c:pt idx="3563">
                  <c:v>176.3</c:v>
                </c:pt>
                <c:pt idx="3564">
                  <c:v>176.4</c:v>
                </c:pt>
                <c:pt idx="3565">
                  <c:v>176.5</c:v>
                </c:pt>
                <c:pt idx="3566">
                  <c:v>176.6</c:v>
                </c:pt>
                <c:pt idx="3567">
                  <c:v>176.7</c:v>
                </c:pt>
                <c:pt idx="3568">
                  <c:v>176.8</c:v>
                </c:pt>
                <c:pt idx="3569">
                  <c:v>176.9</c:v>
                </c:pt>
                <c:pt idx="3570">
                  <c:v>177</c:v>
                </c:pt>
                <c:pt idx="3571">
                  <c:v>177.1</c:v>
                </c:pt>
                <c:pt idx="3572">
                  <c:v>177.2</c:v>
                </c:pt>
                <c:pt idx="3573">
                  <c:v>177.3</c:v>
                </c:pt>
                <c:pt idx="3574">
                  <c:v>177.4</c:v>
                </c:pt>
                <c:pt idx="3575">
                  <c:v>177.5</c:v>
                </c:pt>
                <c:pt idx="3576">
                  <c:v>177.6</c:v>
                </c:pt>
                <c:pt idx="3577">
                  <c:v>177.7</c:v>
                </c:pt>
                <c:pt idx="3578">
                  <c:v>177.8</c:v>
                </c:pt>
                <c:pt idx="3579">
                  <c:v>177.9</c:v>
                </c:pt>
                <c:pt idx="3580">
                  <c:v>178</c:v>
                </c:pt>
                <c:pt idx="3581">
                  <c:v>178.1</c:v>
                </c:pt>
                <c:pt idx="3582">
                  <c:v>178.2</c:v>
                </c:pt>
                <c:pt idx="3583">
                  <c:v>178.3</c:v>
                </c:pt>
                <c:pt idx="3584">
                  <c:v>178.4</c:v>
                </c:pt>
                <c:pt idx="3585">
                  <c:v>178.5</c:v>
                </c:pt>
                <c:pt idx="3586">
                  <c:v>178.6</c:v>
                </c:pt>
                <c:pt idx="3587">
                  <c:v>178.7</c:v>
                </c:pt>
                <c:pt idx="3588">
                  <c:v>178.8</c:v>
                </c:pt>
                <c:pt idx="3589">
                  <c:v>178.9</c:v>
                </c:pt>
                <c:pt idx="3590">
                  <c:v>179</c:v>
                </c:pt>
                <c:pt idx="3591">
                  <c:v>179.1</c:v>
                </c:pt>
                <c:pt idx="3592">
                  <c:v>179.2</c:v>
                </c:pt>
                <c:pt idx="3593">
                  <c:v>179.3</c:v>
                </c:pt>
                <c:pt idx="3594">
                  <c:v>179.4</c:v>
                </c:pt>
                <c:pt idx="3595">
                  <c:v>179.5</c:v>
                </c:pt>
                <c:pt idx="3596">
                  <c:v>179.6</c:v>
                </c:pt>
                <c:pt idx="3597">
                  <c:v>179.7</c:v>
                </c:pt>
                <c:pt idx="3598">
                  <c:v>179.8</c:v>
                </c:pt>
                <c:pt idx="3599">
                  <c:v>179.9</c:v>
                </c:pt>
                <c:pt idx="3600">
                  <c:v>180</c:v>
                </c:pt>
              </c:numCache>
            </c:numRef>
          </c:xVal>
          <c:yVal>
            <c:numRef>
              <c:f>Giro!$P$8:$P$3608</c:f>
              <c:numCache>
                <c:formatCode>0.000</c:formatCode>
                <c:ptCount val="3601"/>
                <c:pt idx="0">
                  <c:v>0.273707875594054</c:v>
                </c:pt>
                <c:pt idx="1">
                  <c:v>0.274458679814008</c:v>
                </c:pt>
                <c:pt idx="2">
                  <c:v>0.275184536637511</c:v>
                </c:pt>
                <c:pt idx="3">
                  <c:v>0.275885169610661</c:v>
                </c:pt>
                <c:pt idx="4">
                  <c:v>0.276560309839442</c:v>
                </c:pt>
                <c:pt idx="5">
                  <c:v>0.277209696085689</c:v>
                </c:pt>
                <c:pt idx="6">
                  <c:v>0.277833074860284</c:v>
                </c:pt>
                <c:pt idx="7">
                  <c:v>0.278430200513537</c:v>
                </c:pt>
                <c:pt idx="8">
                  <c:v>0.279000835322718</c:v>
                </c:pt>
                <c:pt idx="9">
                  <c:v>0.27954474957671</c:v>
                </c:pt>
                <c:pt idx="10">
                  <c:v>0.280061721657755</c:v>
                </c:pt>
                <c:pt idx="11">
                  <c:v>0.280551538120256</c:v>
                </c:pt>
                <c:pt idx="12">
                  <c:v>0.281013993766605</c:v>
                </c:pt>
                <c:pt idx="13">
                  <c:v>0.281448891720022</c:v>
                </c:pt>
                <c:pt idx="14">
                  <c:v>0.281856043494362</c:v>
                </c:pt>
                <c:pt idx="15">
                  <c:v>0.282235269060874</c:v>
                </c:pt>
                <c:pt idx="16">
                  <c:v>0.282586396911883</c:v>
                </c:pt>
                <c:pt idx="17">
                  <c:v>0.282909264121377</c:v>
                </c:pt>
                <c:pt idx="18">
                  <c:v>0.283203716402472</c:v>
                </c:pt>
                <c:pt idx="19">
                  <c:v>0.283469608161732</c:v>
                </c:pt>
                <c:pt idx="20">
                  <c:v>0.283706802550339</c:v>
                </c:pt>
                <c:pt idx="21">
                  <c:v>0.283915171512068</c:v>
                </c:pt>
                <c:pt idx="22">
                  <c:v>0.284094595828081</c:v>
                </c:pt>
                <c:pt idx="23">
                  <c:v>0.284244965158498</c:v>
                </c:pt>
                <c:pt idx="24">
                  <c:v>0.284366178080746</c:v>
                </c:pt>
                <c:pt idx="25">
                  <c:v>0.284458142124667</c:v>
                </c:pt>
                <c:pt idx="26">
                  <c:v>0.284520773804372</c:v>
                </c:pt>
                <c:pt idx="27">
                  <c:v>0.284553998646831</c:v>
                </c:pt>
                <c:pt idx="28">
                  <c:v>0.284557751217194</c:v>
                </c:pt>
                <c:pt idx="29">
                  <c:v>0.284531975140824</c:v>
                </c:pt>
                <c:pt idx="30">
                  <c:v>0.284476623122046</c:v>
                </c:pt>
                <c:pt idx="31">
                  <c:v>0.2843916569596</c:v>
                </c:pt>
                <c:pt idx="32">
                  <c:v>0.284277047558795</c:v>
                </c:pt>
                <c:pt idx="33">
                  <c:v>0.284132774940361</c:v>
                </c:pt>
                <c:pt idx="34">
                  <c:v>0.283958828245994</c:v>
                </c:pt>
                <c:pt idx="35">
                  <c:v>0.2837552057406</c:v>
                </c:pt>
                <c:pt idx="36">
                  <c:v>0.283521914811232</c:v>
                </c:pt>
                <c:pt idx="37">
                  <c:v>0.28325897196272</c:v>
                </c:pt>
                <c:pt idx="38">
                  <c:v>0.282966402810014</c:v>
                </c:pt>
                <c:pt idx="39">
                  <c:v>0.282644242067214</c:v>
                </c:pt>
                <c:pt idx="40">
                  <c:v>0.282292533533327</c:v>
                </c:pt>
                <c:pt idx="41">
                  <c:v>0.281911330074727</c:v>
                </c:pt>
                <c:pt idx="42">
                  <c:v>0.281500693604353</c:v>
                </c:pt>
                <c:pt idx="43">
                  <c:v>0.281060695057631</c:v>
                </c:pt>
                <c:pt idx="44">
                  <c:v>0.280591414365147</c:v>
                </c:pt>
                <c:pt idx="45">
                  <c:v>0.280092940422079</c:v>
                </c:pt>
                <c:pt idx="46">
                  <c:v>0.279565371054392</c:v>
                </c:pt>
                <c:pt idx="47">
                  <c:v>0.27900881298183</c:v>
                </c:pt>
                <c:pt idx="48">
                  <c:v>0.278423381777692</c:v>
                </c:pt>
                <c:pt idx="49">
                  <c:v>0.277809201825444</c:v>
                </c:pt>
                <c:pt idx="50">
                  <c:v>0.277166406272151</c:v>
                </c:pt>
                <c:pt idx="51">
                  <c:v>0.276495136978775</c:v>
                </c:pt>
                <c:pt idx="52">
                  <c:v>0.27579554446734</c:v>
                </c:pt>
                <c:pt idx="53">
                  <c:v>0.275067787865001</c:v>
                </c:pt>
                <c:pt idx="54">
                  <c:v>0.27431203484503</c:v>
                </c:pt>
                <c:pt idx="55">
                  <c:v>0.273528461564742</c:v>
                </c:pt>
                <c:pt idx="56">
                  <c:v>0.272717252600402</c:v>
                </c:pt>
                <c:pt idx="57">
                  <c:v>0.271878600879112</c:v>
                </c:pt>
                <c:pt idx="58">
                  <c:v>0.271012707607738</c:v>
                </c:pt>
                <c:pt idx="59">
                  <c:v>0.270119782198873</c:v>
                </c:pt>
                <c:pt idx="60">
                  <c:v>0.269200042193896</c:v>
                </c:pt>
                <c:pt idx="61">
                  <c:v>0.268253713183131</c:v>
                </c:pt>
                <c:pt idx="62">
                  <c:v>0.267281028723163</c:v>
                </c:pt>
                <c:pt idx="63">
                  <c:v>0.266282230251321</c:v>
                </c:pt>
                <c:pt idx="64">
                  <c:v>0.265257566997381</c:v>
                </c:pt>
                <c:pt idx="65">
                  <c:v>0.26420729589251</c:v>
                </c:pt>
                <c:pt idx="66">
                  <c:v>0.263131681475497</c:v>
                </c:pt>
                <c:pt idx="67">
                  <c:v>0.262030995796304</c:v>
                </c:pt>
                <c:pt idx="68">
                  <c:v>0.260905518316978</c:v>
                </c:pt>
                <c:pt idx="69">
                  <c:v>0.259755535809954</c:v>
                </c:pt>
                <c:pt idx="70">
                  <c:v>0.258581342253805</c:v>
                </c:pt>
                <c:pt idx="71">
                  <c:v>0.257383238726467</c:v>
                </c:pt>
                <c:pt idx="72">
                  <c:v>0.256161533295987</c:v>
                </c:pt>
                <c:pt idx="73">
                  <c:v>0.254916540908835</c:v>
                </c:pt>
                <c:pt idx="74">
                  <c:v>0.253648583275826</c:v>
                </c:pt>
                <c:pt idx="75">
                  <c:v>0.252357988755696</c:v>
                </c:pt>
                <c:pt idx="76">
                  <c:v>0.251045092236375</c:v>
                </c:pt>
                <c:pt idx="77">
                  <c:v>0.249710235014009</c:v>
                </c:pt>
                <c:pt idx="78">
                  <c:v>0.248353764669772</c:v>
                </c:pt>
                <c:pt idx="79">
                  <c:v>0.246976034944528</c:v>
                </c:pt>
                <c:pt idx="80">
                  <c:v>0.245577405611368</c:v>
                </c:pt>
                <c:pt idx="81">
                  <c:v>0.244158242346106</c:v>
                </c:pt>
                <c:pt idx="82">
                  <c:v>0.242718916595752</c:v>
                </c:pt>
                <c:pt idx="83">
                  <c:v>0.241259805445037</c:v>
                </c:pt>
                <c:pt idx="84">
                  <c:v>0.239781291481023</c:v>
                </c:pt>
                <c:pt idx="85">
                  <c:v>0.238283762655872</c:v>
                </c:pt>
                <c:pt idx="86">
                  <c:v>0.2367676121478</c:v>
                </c:pt>
                <c:pt idx="87">
                  <c:v>0.2352332382203</c:v>
                </c:pt>
                <c:pt idx="88">
                  <c:v>0.233681044079671</c:v>
                </c:pt>
                <c:pt idx="89">
                  <c:v>0.232111437730902</c:v>
                </c:pt>
                <c:pt idx="90">
                  <c:v>0.230524831831986</c:v>
                </c:pt>
                <c:pt idx="91">
                  <c:v>0.228921643546707</c:v>
                </c:pt>
                <c:pt idx="92">
                  <c:v>0.227302294395963</c:v>
                </c:pt>
                <c:pt idx="93">
                  <c:v>0.225667210107673</c:v>
                </c:pt>
                <c:pt idx="94">
                  <c:v>0.224016820465341</c:v>
                </c:pt>
                <c:pt idx="95">
                  <c:v>0.222351559155326</c:v>
                </c:pt>
                <c:pt idx="96">
                  <c:v>0.220671863612868</c:v>
                </c:pt>
                <c:pt idx="97">
                  <c:v>0.218978174866955</c:v>
                </c:pt>
                <c:pt idx="98">
                  <c:v>0.21727093738406</c:v>
                </c:pt>
                <c:pt idx="99">
                  <c:v>0.215550598910836</c:v>
                </c:pt>
                <c:pt idx="100">
                  <c:v>0.213817610315803</c:v>
                </c:pt>
                <c:pt idx="101">
                  <c:v>0.212072425430113</c:v>
                </c:pt>
                <c:pt idx="102">
                  <c:v>0.210315500887434</c:v>
                </c:pt>
                <c:pt idx="103">
                  <c:v>0.208547295963022</c:v>
                </c:pt>
                <c:pt idx="104">
                  <c:v>0.20676827241205</c:v>
                </c:pt>
                <c:pt idx="105">
                  <c:v>0.20497889430724</c:v>
                </c:pt>
                <c:pt idx="106">
                  <c:v>0.203179627875868</c:v>
                </c:pt>
                <c:pt idx="107">
                  <c:v>0.201370941336213</c:v>
                </c:pt>
                <c:pt idx="108">
                  <c:v>0.199553304733495</c:v>
                </c:pt>
                <c:pt idx="109">
                  <c:v>0.197727189775375</c:v>
                </c:pt>
                <c:pt idx="110">
                  <c:v>0.195893069667078</c:v>
                </c:pt>
                <c:pt idx="111">
                  <c:v>0.194051418946197</c:v>
                </c:pt>
                <c:pt idx="112">
                  <c:v>0.192202713317255</c:v>
                </c:pt>
                <c:pt idx="113">
                  <c:v>0.190347429486058</c:v>
                </c:pt>
                <c:pt idx="114">
                  <c:v>0.188486044993942</c:v>
                </c:pt>
                <c:pt idx="115">
                  <c:v>0.186619038051939</c:v>
                </c:pt>
                <c:pt idx="116">
                  <c:v>0.184746887374943</c:v>
                </c:pt>
                <c:pt idx="117">
                  <c:v>0.182870072015946</c:v>
                </c:pt>
                <c:pt idx="118">
                  <c:v>0.180989071200382</c:v>
                </c:pt>
                <c:pt idx="119">
                  <c:v>0.179104364160664</c:v>
                </c:pt>
                <c:pt idx="120">
                  <c:v>0.177216429970968</c:v>
                </c:pt>
                <c:pt idx="121">
                  <c:v>0.175325747382318</c:v>
                </c:pt>
                <c:pt idx="122">
                  <c:v>0.173432794658049</c:v>
                </c:pt>
                <c:pt idx="123">
                  <c:v>0.171538049409693</c:v>
                </c:pt>
                <c:pt idx="124">
                  <c:v>0.169641988433372</c:v>
                </c:pt>
                <c:pt idx="125">
                  <c:v>0.167745087546722</c:v>
                </c:pt>
                <c:pt idx="126">
                  <c:v>0.165847821426455</c:v>
                </c:pt>
                <c:pt idx="127">
                  <c:v>0.163950663446573</c:v>
                </c:pt>
                <c:pt idx="128">
                  <c:v>0.162054085517341</c:v>
                </c:pt>
                <c:pt idx="129">
                  <c:v>0.160158557925026</c:v>
                </c:pt>
                <c:pt idx="130">
                  <c:v>0.158264549172515</c:v>
                </c:pt>
                <c:pt idx="131">
                  <c:v>0.156372525820825</c:v>
                </c:pt>
                <c:pt idx="132">
                  <c:v>0.154482952331596</c:v>
                </c:pt>
                <c:pt idx="133">
                  <c:v>0.152596290910606</c:v>
                </c:pt>
                <c:pt idx="134">
                  <c:v>0.150713001352372</c:v>
                </c:pt>
                <c:pt idx="135">
                  <c:v>0.148833540885895</c:v>
                </c:pt>
                <c:pt idx="136">
                  <c:v>0.146958364021605</c:v>
                </c:pt>
                <c:pt idx="137">
                  <c:v>0.145087922399553</c:v>
                </c:pt>
                <c:pt idx="138">
                  <c:v>0.143222664638925</c:v>
                </c:pt>
                <c:pt idx="139">
                  <c:v>0.141363036188907</c:v>
                </c:pt>
                <c:pt idx="140">
                  <c:v>0.139509479180981</c:v>
                </c:pt>
                <c:pt idx="141">
                  <c:v>0.137662432282681</c:v>
                </c:pt>
                <c:pt idx="142">
                  <c:v>0.135822330552885</c:v>
                </c:pt>
                <c:pt idx="143">
                  <c:v>0.133989605298673</c:v>
                </c:pt>
                <c:pt idx="144">
                  <c:v>0.132164683933823</c:v>
                </c:pt>
                <c:pt idx="145">
                  <c:v>0.130347989838977</c:v>
                </c:pt>
                <c:pt idx="146">
                  <c:v>0.128539942223539</c:v>
                </c:pt>
                <c:pt idx="147">
                  <c:v>0.126740955989354</c:v>
                </c:pt>
                <c:pt idx="148">
                  <c:v>0.124951441596207</c:v>
                </c:pt>
                <c:pt idx="149">
                  <c:v>0.123171804929203</c:v>
                </c:pt>
                <c:pt idx="150">
                  <c:v>0.12140244716806</c:v>
                </c:pt>
                <c:pt idx="151">
                  <c:v>0.11964376465837</c:v>
                </c:pt>
                <c:pt idx="152">
                  <c:v>0.117896148784881</c:v>
                </c:pt>
                <c:pt idx="153">
                  <c:v>0.116159985846819</c:v>
                </c:pt>
                <c:pt idx="154">
                  <c:v>0.114435656935324</c:v>
                </c:pt>
                <c:pt idx="155">
                  <c:v>0.112723537813018</c:v>
                </c:pt>
                <c:pt idx="156">
                  <c:v>0.111023998795762</c:v>
                </c:pt>
                <c:pt idx="157">
                  <c:v>0.109337404636633</c:v>
                </c:pt>
                <c:pt idx="158">
                  <c:v>0.107664114412168</c:v>
                </c:pt>
                <c:pt idx="159">
                  <c:v>0.106004481410909</c:v>
                </c:pt>
                <c:pt idx="160">
                  <c:v>0.104358853024287</c:v>
                </c:pt>
                <c:pt idx="161">
                  <c:v>0.102727570639887</c:v>
                </c:pt>
                <c:pt idx="162">
                  <c:v>0.101110969537122</c:v>
                </c:pt>
                <c:pt idx="163">
                  <c:v>0.0995093787853562</c:v>
                </c:pt>
                <c:pt idx="164">
                  <c:v>0.0979231211445096</c:v>
                </c:pt>
                <c:pt idx="165">
                  <c:v>0.0963525129681778</c:v>
                </c:pt>
                <c:pt idx="166">
                  <c:v>0.094797864109297</c:v>
                </c:pt>
                <c:pt idx="167">
                  <c:v>0.0932594778283844</c:v>
                </c:pt>
                <c:pt idx="168">
                  <c:v>0.091737650704389</c:v>
                </c:pt>
                <c:pt idx="169">
                  <c:v>0.0902326725481711</c:v>
                </c:pt>
                <c:pt idx="170">
                  <c:v>0.0887448263186487</c:v>
                </c:pt>
                <c:pt idx="171">
                  <c:v>0.0872743880416325</c:v>
                </c:pt>
                <c:pt idx="172">
                  <c:v>0.0858216267313699</c:v>
                </c:pt>
                <c:pt idx="173">
                  <c:v>0.0843868043148325</c:v>
                </c:pt>
                <c:pt idx="174">
                  <c:v>0.0829701755587619</c:v>
                </c:pt>
                <c:pt idx="175">
                  <c:v>0.081571987999497</c:v>
                </c:pt>
                <c:pt idx="176">
                  <c:v>0.0801924818756074</c:v>
                </c:pt>
                <c:pt idx="177">
                  <c:v>0.0788318900633479</c:v>
                </c:pt>
                <c:pt idx="178">
                  <c:v>0.0774904380149549</c:v>
                </c:pt>
                <c:pt idx="179">
                  <c:v>0.0761683436998037</c:v>
                </c:pt>
                <c:pt idx="180">
                  <c:v>0.0748658175484357</c:v>
                </c:pt>
                <c:pt idx="181">
                  <c:v>0.0735830623994808</c:v>
                </c:pt>
                <c:pt idx="182">
                  <c:v>0.0723202734494802</c:v>
                </c:pt>
                <c:pt idx="183">
                  <c:v>0.0710776382056263</c:v>
                </c:pt>
                <c:pt idx="184">
                  <c:v>0.069855336441432</c:v>
                </c:pt>
                <c:pt idx="185">
                  <c:v>0.0686535401553336</c:v>
                </c:pt>
                <c:pt idx="186">
                  <c:v>0.0674724135322457</c:v>
                </c:pt>
                <c:pt idx="187">
                  <c:v>0.0663121129080682</c:v>
                </c:pt>
                <c:pt idx="188">
                  <c:v>0.0651727867371552</c:v>
                </c:pt>
                <c:pt idx="189">
                  <c:v>0.0640545755627542</c:v>
                </c:pt>
                <c:pt idx="190">
                  <c:v>0.0629576119904101</c:v>
                </c:pt>
                <c:pt idx="191">
                  <c:v>0.0618820206643521</c:v>
                </c:pt>
                <c:pt idx="192">
                  <c:v>0.060827918246852</c:v>
                </c:pt>
                <c:pt idx="193">
                  <c:v>0.059795413400561</c:v>
                </c:pt>
                <c:pt idx="194">
                  <c:v>0.0587846067738275</c:v>
                </c:pt>
                <c:pt idx="195">
                  <c:v>0.0577955909889841</c:v>
                </c:pt>
                <c:pt idx="196">
                  <c:v>0.0568284506336121</c:v>
                </c:pt>
                <c:pt idx="197">
                  <c:v>0.0558832622547756</c:v>
                </c:pt>
                <c:pt idx="198">
                  <c:v>0.0549600943562164</c:v>
                </c:pt>
                <c:pt idx="199">
                  <c:v>0.0540590073985111</c:v>
                </c:pt>
                <c:pt idx="200">
                  <c:v>0.0531800538021727</c:v>
                </c:pt>
                <c:pt idx="201">
                  <c:v>0.0523232779537005</c:v>
                </c:pt>
                <c:pt idx="202">
                  <c:v>0.0514887162145581</c:v>
                </c:pt>
                <c:pt idx="203">
                  <c:v>0.050676396933075</c:v>
                </c:pt>
                <c:pt idx="204">
                  <c:v>0.0498863404592571</c:v>
                </c:pt>
                <c:pt idx="205">
                  <c:v>0.0491185591624932</c:v>
                </c:pt>
                <c:pt idx="206">
                  <c:v>0.0483730574521445</c:v>
                </c:pt>
                <c:pt idx="207">
                  <c:v>0.0476498318010004</c:v>
                </c:pt>
                <c:pt idx="208">
                  <c:v>0.0469488707715868</c:v>
                </c:pt>
                <c:pt idx="209">
                  <c:v>0.0462701550453039</c:v>
                </c:pt>
                <c:pt idx="210">
                  <c:v>0.0456136574543823</c:v>
                </c:pt>
                <c:pt idx="211">
                  <c:v>0.0449793430166317</c:v>
                </c:pt>
                <c:pt idx="212">
                  <c:v>0.0443671689729635</c:v>
                </c:pt>
                <c:pt idx="213">
                  <c:v>0.0437770848276674</c:v>
                </c:pt>
                <c:pt idx="214">
                  <c:v>0.0432090323914162</c:v>
                </c:pt>
                <c:pt idx="215">
                  <c:v>0.0426629458269762</c:v>
                </c:pt>
                <c:pt idx="216">
                  <c:v>0.0421387516975986</c:v>
                </c:pt>
                <c:pt idx="217">
                  <c:v>0.041636369018066</c:v>
                </c:pt>
                <c:pt idx="218">
                  <c:v>0.0411557093083661</c:v>
                </c:pt>
                <c:pt idx="219">
                  <c:v>0.0406966766499664</c:v>
                </c:pt>
                <c:pt idx="220">
                  <c:v>0.0402591677446589</c:v>
                </c:pt>
                <c:pt idx="221">
                  <c:v>0.0398430719759471</c:v>
                </c:pt>
                <c:pt idx="222">
                  <c:v>0.0394482714729435</c:v>
                </c:pt>
                <c:pt idx="223">
                  <c:v>0.0390746411767455</c:v>
                </c:pt>
                <c:pt idx="224">
                  <c:v>0.0387220489092584</c:v>
                </c:pt>
                <c:pt idx="225">
                  <c:v>0.0383903554444311</c:v>
                </c:pt>
                <c:pt idx="226">
                  <c:v>0.0380794145818692</c:v>
                </c:pt>
                <c:pt idx="227">
                  <c:v>0.0377890732227936</c:v>
                </c:pt>
                <c:pt idx="228">
                  <c:v>0.0375191714483039</c:v>
                </c:pt>
                <c:pt idx="229">
                  <c:v>0.037269542599914</c:v>
                </c:pt>
                <c:pt idx="230">
                  <c:v>0.0370400133623188</c:v>
                </c:pt>
                <c:pt idx="231">
                  <c:v>0.0368304038483556</c:v>
                </c:pt>
                <c:pt idx="232">
                  <c:v>0.0366405276861201</c:v>
                </c:pt>
                <c:pt idx="233">
                  <c:v>0.0364701921081966</c:v>
                </c:pt>
                <c:pt idx="234">
                  <c:v>0.0363191980429629</c:v>
                </c:pt>
                <c:pt idx="235">
                  <c:v>0.036187340207926</c:v>
                </c:pt>
                <c:pt idx="236">
                  <c:v>0.0360744072050489</c:v>
                </c:pt>
                <c:pt idx="237">
                  <c:v>0.0359801816180235</c:v>
                </c:pt>
                <c:pt idx="238">
                  <c:v>0.035904440111448</c:v>
                </c:pt>
                <c:pt idx="239">
                  <c:v>0.0358469535318614</c:v>
                </c:pt>
                <c:pt idx="240">
                  <c:v>0.0358074870105947</c:v>
                </c:pt>
                <c:pt idx="241">
                  <c:v>0.0357858000683884</c:v>
                </c:pt>
                <c:pt idx="242">
                  <c:v>0.0357816467217336</c:v>
                </c:pt>
                <c:pt idx="243">
                  <c:v>0.0357947755908893</c:v>
                </c:pt>
                <c:pt idx="244">
                  <c:v>0.035824930009527</c:v>
                </c:pt>
                <c:pt idx="245">
                  <c:v>0.0358718481359573</c:v>
                </c:pt>
                <c:pt idx="246">
                  <c:v>0.0359352630658884</c:v>
                </c:pt>
                <c:pt idx="247">
                  <c:v>0.0360149029466686</c:v>
                </c:pt>
                <c:pt idx="248">
                  <c:v>0.0361104910929629</c:v>
                </c:pt>
                <c:pt idx="249">
                  <c:v>0.0362217461038154</c:v>
                </c:pt>
                <c:pt idx="250">
                  <c:v>0.036348381981045</c:v>
                </c:pt>
                <c:pt idx="251">
                  <c:v>0.0364901082489268</c:v>
                </c:pt>
                <c:pt idx="252">
                  <c:v>0.0366466300751056</c:v>
                </c:pt>
                <c:pt idx="253">
                  <c:v>0.0368176483926926</c:v>
                </c:pt>
                <c:pt idx="254">
                  <c:v>0.037002860023491</c:v>
                </c:pt>
                <c:pt idx="255">
                  <c:v>0.0372019578023029</c:v>
                </c:pt>
                <c:pt idx="256">
                  <c:v>0.0374146307022593</c:v>
                </c:pt>
                <c:pt idx="257">
                  <c:v>0.0376405639611265</c:v>
                </c:pt>
                <c:pt idx="258">
                  <c:v>0.0378794392085332</c:v>
                </c:pt>
                <c:pt idx="259">
                  <c:v>0.0381309345940647</c:v>
                </c:pt>
                <c:pt idx="260">
                  <c:v>0.0383947249161741</c:v>
                </c:pt>
                <c:pt idx="261">
                  <c:v>0.0386704817518544</c:v>
                </c:pt>
                <c:pt idx="262">
                  <c:v>0.0389578735870184</c:v>
                </c:pt>
                <c:pt idx="263">
                  <c:v>0.0392565659475353</c:v>
                </c:pt>
                <c:pt idx="264">
                  <c:v>0.0395662215308655</c:v>
                </c:pt>
                <c:pt idx="265">
                  <c:v>0.0398865003382453</c:v>
                </c:pt>
                <c:pt idx="266">
                  <c:v>0.0402170598073642</c:v>
                </c:pt>
                <c:pt idx="267">
                  <c:v>0.0405575549454801</c:v>
                </c:pt>
                <c:pt idx="268">
                  <c:v>0.040907638462923</c:v>
                </c:pt>
                <c:pt idx="269">
                  <c:v>0.0412669609069268</c:v>
                </c:pt>
                <c:pt idx="270">
                  <c:v>0.0416351707957415</c:v>
                </c:pt>
                <c:pt idx="271">
                  <c:v>0.0420119147529683</c:v>
                </c:pt>
                <c:pt idx="272">
                  <c:v>0.0423968376420638</c:v>
                </c:pt>
                <c:pt idx="273">
                  <c:v>0.0427895827009619</c:v>
                </c:pt>
                <c:pt idx="274">
                  <c:v>0.0431897916767569</c:v>
                </c:pt>
                <c:pt idx="275">
                  <c:v>0.0435971049603973</c:v>
                </c:pt>
                <c:pt idx="276">
                  <c:v>0.0440111617213343</c:v>
                </c:pt>
                <c:pt idx="277">
                  <c:v>0.0444316000420733</c:v>
                </c:pt>
                <c:pt idx="278">
                  <c:v>0.0448580570525758</c:v>
                </c:pt>
                <c:pt idx="279">
                  <c:v>0.0452901690644575</c:v>
                </c:pt>
                <c:pt idx="280">
                  <c:v>0.0457275717049319</c:v>
                </c:pt>
                <c:pt idx="281">
                  <c:v>0.0461699000504461</c:v>
                </c:pt>
                <c:pt idx="282">
                  <c:v>0.046616788759956</c:v>
                </c:pt>
                <c:pt idx="283">
                  <c:v>0.047067872207793</c:v>
                </c:pt>
                <c:pt idx="284">
                  <c:v>0.0475227846160659</c:v>
                </c:pt>
                <c:pt idx="285">
                  <c:v>0.0479811601865494</c:v>
                </c:pt>
                <c:pt idx="286">
                  <c:v>0.0484426332320129</c:v>
                </c:pt>
                <c:pt idx="287">
                  <c:v>0.0489068383069282</c:v>
                </c:pt>
                <c:pt idx="288">
                  <c:v>0.0493734103375214</c:v>
                </c:pt>
                <c:pt idx="289">
                  <c:v>0.0498419847511044</c:v>
                </c:pt>
                <c:pt idx="290">
                  <c:v>0.05031219760465</c:v>
                </c:pt>
                <c:pt idx="291">
                  <c:v>0.0507836857125542</c:v>
                </c:pt>
                <c:pt idx="292">
                  <c:v>0.0512560867735394</c:v>
                </c:pt>
                <c:pt idx="293">
                  <c:v>0.0517290394966546</c:v>
                </c:pt>
                <c:pt idx="294">
                  <c:v>0.0522021837263201</c:v>
                </c:pt>
                <c:pt idx="295">
                  <c:v>0.0526751605663756</c:v>
                </c:pt>
                <c:pt idx="296">
                  <c:v>0.0531476125030821</c:v>
                </c:pt>
                <c:pt idx="297">
                  <c:v>0.053619183527035</c:v>
                </c:pt>
                <c:pt idx="298">
                  <c:v>0.0540895192539419</c:v>
                </c:pt>
                <c:pt idx="299">
                  <c:v>0.0545582670442218</c:v>
                </c:pt>
                <c:pt idx="300">
                  <c:v>0.0550250761213841</c:v>
                </c:pt>
                <c:pt idx="301">
                  <c:v>0.0554895976891408</c:v>
                </c:pt>
                <c:pt idx="302">
                  <c:v>0.0559514850472139</c:v>
                </c:pt>
                <c:pt idx="303">
                  <c:v>0.0564103937057943</c:v>
                </c:pt>
                <c:pt idx="304">
                  <c:v>0.0568659814986109</c:v>
                </c:pt>
                <c:pt idx="305">
                  <c:v>0.0573179086945751</c:v>
                </c:pt>
                <c:pt idx="306">
                  <c:v>0.0577658381079512</c:v>
                </c:pt>
                <c:pt idx="307">
                  <c:v>0.0582094352070284</c:v>
                </c:pt>
                <c:pt idx="308">
                  <c:v>0.0586483682212408</c:v>
                </c:pt>
                <c:pt idx="309">
                  <c:v>0.0590823082467132</c:v>
                </c:pt>
                <c:pt idx="310">
                  <c:v>0.0595109293501864</c:v>
                </c:pt>
                <c:pt idx="311">
                  <c:v>0.0599339086712909</c:v>
                </c:pt>
                <c:pt idx="312">
                  <c:v>0.0603509265231339</c:v>
                </c:pt>
                <c:pt idx="313">
                  <c:v>0.0607616664911649</c:v>
                </c:pt>
                <c:pt idx="314">
                  <c:v>0.0611658155302887</c:v>
                </c:pt>
                <c:pt idx="315">
                  <c:v>0.061563064060193</c:v>
                </c:pt>
                <c:pt idx="316">
                  <c:v>0.0619531060588571</c:v>
                </c:pt>
                <c:pt idx="317">
                  <c:v>0.0623356391542169</c:v>
                </c:pt>
                <c:pt idx="318">
                  <c:v>0.0627103647139499</c:v>
                </c:pt>
                <c:pt idx="319">
                  <c:v>0.0630769879333568</c:v>
                </c:pt>
                <c:pt idx="320">
                  <c:v>0.0634352179213121</c:v>
                </c:pt>
                <c:pt idx="321">
                  <c:v>0.0637847677842506</c:v>
                </c:pt>
                <c:pt idx="322">
                  <c:v>0.0641253547081734</c:v>
                </c:pt>
                <c:pt idx="323">
                  <c:v>0.0644567000386413</c:v>
                </c:pt>
                <c:pt idx="324">
                  <c:v>0.0647785293587336</c:v>
                </c:pt>
                <c:pt idx="325">
                  <c:v>0.0650905725649517</c:v>
                </c:pt>
                <c:pt idx="326">
                  <c:v>0.0653925639410414</c:v>
                </c:pt>
                <c:pt idx="327">
                  <c:v>0.0656842422297168</c:v>
                </c:pt>
                <c:pt idx="328">
                  <c:v>0.0659653507022619</c:v>
                </c:pt>
                <c:pt idx="329">
                  <c:v>0.0662356372259934</c:v>
                </c:pt>
                <c:pt idx="330">
                  <c:v>0.0664948543295666</c:v>
                </c:pt>
                <c:pt idx="331">
                  <c:v>0.0667427592661037</c:v>
                </c:pt>
                <c:pt idx="332">
                  <c:v>0.0669791140741338</c:v>
                </c:pt>
                <c:pt idx="333">
                  <c:v>0.0672036856363239</c:v>
                </c:pt>
                <c:pt idx="334">
                  <c:v>0.0674162457359894</c:v>
                </c:pt>
                <c:pt idx="335">
                  <c:v>0.0676165711113737</c:v>
                </c:pt>
                <c:pt idx="336">
                  <c:v>0.0678044435076749</c:v>
                </c:pt>
                <c:pt idx="337">
                  <c:v>0.0679796497268228</c:v>
                </c:pt>
                <c:pt idx="338">
                  <c:v>0.0681419816749807</c:v>
                </c:pt>
                <c:pt idx="339">
                  <c:v>0.0682912364077751</c:v>
                </c:pt>
                <c:pt idx="340">
                  <c:v>0.0684272161732382</c:v>
                </c:pt>
                <c:pt idx="341">
                  <c:v>0.0685497284524571</c:v>
                </c:pt>
                <c:pt idx="342">
                  <c:v>0.0686585859979253</c:v>
                </c:pt>
                <c:pt idx="343">
                  <c:v>0.0687536068695892</c:v>
                </c:pt>
                <c:pt idx="344">
                  <c:v>0.0688346144685872</c:v>
                </c:pt>
                <c:pt idx="345">
                  <c:v>0.0689014375686759</c:v>
                </c:pt>
                <c:pt idx="346">
                  <c:v>0.068953910345344</c:v>
                </c:pt>
                <c:pt idx="347">
                  <c:v>0.0689918724026099</c:v>
                </c:pt>
                <c:pt idx="348">
                  <c:v>0.0690151687975046</c:v>
                </c:pt>
                <c:pt idx="349">
                  <c:v>0.0690236500622408</c:v>
                </c:pt>
                <c:pt idx="350">
                  <c:v>0.0690171722240675</c:v>
                </c:pt>
                <c:pt idx="351">
                  <c:v>0.068995596822817</c:v>
                </c:pt>
                <c:pt idx="352">
                  <c:v>0.0689587909261434</c:v>
                </c:pt>
                <c:pt idx="353">
                  <c:v>0.0689066271424609</c:v>
                </c:pt>
                <c:pt idx="354">
                  <c:v>0.0688389836315874</c:v>
                </c:pt>
                <c:pt idx="355">
                  <c:v>0.068755744113095</c:v>
                </c:pt>
                <c:pt idx="356">
                  <c:v>0.0686567978723843</c:v>
                </c:pt>
                <c:pt idx="357">
                  <c:v>0.0685420397644813</c:v>
                </c:pt>
                <c:pt idx="358">
                  <c:v>0.0684113702155734</c:v>
                </c:pt>
                <c:pt idx="359">
                  <c:v>0.0682646952222919</c:v>
                </c:pt>
                <c:pt idx="360">
                  <c:v>0.0681019263487523</c:v>
                </c:pt>
                <c:pt idx="361">
                  <c:v>0.0679229807213665</c:v>
                </c:pt>
                <c:pt idx="362">
                  <c:v>0.0677277810214384</c:v>
                </c:pt>
                <c:pt idx="363">
                  <c:v>0.0675162554755581</c:v>
                </c:pt>
                <c:pt idx="364">
                  <c:v>0.0672883378438091</c:v>
                </c:pt>
                <c:pt idx="365">
                  <c:v>0.0670439674058057</c:v>
                </c:pt>
                <c:pt idx="366">
                  <c:v>0.0667830889445749</c:v>
                </c:pt>
                <c:pt idx="367">
                  <c:v>0.0665056527283043</c:v>
                </c:pt>
                <c:pt idx="368">
                  <c:v>0.0662116144899707</c:v>
                </c:pt>
                <c:pt idx="369">
                  <c:v>0.0659009354048721</c:v>
                </c:pt>
                <c:pt idx="370">
                  <c:v>0.0655735820660807</c:v>
                </c:pt>
                <c:pt idx="371">
                  <c:v>0.0652295264578399</c:v>
                </c:pt>
                <c:pt idx="372">
                  <c:v>0.0648687459269265</c:v>
                </c:pt>
                <c:pt idx="373">
                  <c:v>0.0644912231520009</c:v>
                </c:pt>
                <c:pt idx="374">
                  <c:v>0.0640969461109691</c:v>
                </c:pt>
                <c:pt idx="375">
                  <c:v>0.0636859080463796</c:v>
                </c:pt>
                <c:pt idx="376">
                  <c:v>0.0632581074288823</c:v>
                </c:pt>
                <c:pt idx="377">
                  <c:v>0.0628135479187739</c:v>
                </c:pt>
                <c:pt idx="378">
                  <c:v>0.0623522383256559</c:v>
                </c:pt>
                <c:pt idx="379">
                  <c:v>0.0618741925662347</c:v>
                </c:pt>
                <c:pt idx="380">
                  <c:v>0.0613794296202889</c:v>
                </c:pt>
                <c:pt idx="381">
                  <c:v>0.060867973484834</c:v>
                </c:pt>
                <c:pt idx="382">
                  <c:v>0.0603398531265154</c:v>
                </c:pt>
                <c:pt idx="383">
                  <c:v>0.059795102432256</c:v>
                </c:pt>
                <c:pt idx="384">
                  <c:v>0.0592337601581937</c:v>
                </c:pt>
                <c:pt idx="385">
                  <c:v>0.0586558698769344</c:v>
                </c:pt>
                <c:pt idx="386">
                  <c:v>0.0580614799231596</c:v>
                </c:pt>
                <c:pt idx="387">
                  <c:v>0.0574506433376142</c:v>
                </c:pt>
                <c:pt idx="388">
                  <c:v>0.0568234178095127</c:v>
                </c:pt>
                <c:pt idx="389">
                  <c:v>0.0561798656173948</c:v>
                </c:pt>
                <c:pt idx="390">
                  <c:v>0.0555200535684651</c:v>
                </c:pt>
                <c:pt idx="391">
                  <c:v>0.0548440529364531</c:v>
                </c:pt>
                <c:pt idx="392">
                  <c:v>0.0541519393980266</c:v>
                </c:pt>
                <c:pt idx="393">
                  <c:v>0.0534437929677971</c:v>
                </c:pt>
                <c:pt idx="394">
                  <c:v>0.0527196979319496</c:v>
                </c:pt>
                <c:pt idx="395">
                  <c:v>0.0519797427805378</c:v>
                </c:pt>
                <c:pt idx="396">
                  <c:v>0.0512240201384802</c:v>
                </c:pt>
                <c:pt idx="397">
                  <c:v>0.0504526266952925</c:v>
                </c:pt>
                <c:pt idx="398">
                  <c:v>0.0496656631335978</c:v>
                </c:pt>
                <c:pt idx="399">
                  <c:v>0.0488632340564531</c:v>
                </c:pt>
                <c:pt idx="400">
                  <c:v>0.0480454479135258</c:v>
                </c:pt>
                <c:pt idx="401">
                  <c:v>0.0472124169261668</c:v>
                </c:pt>
                <c:pt idx="402">
                  <c:v>0.0463642570114135</c:v>
                </c:pt>
                <c:pt idx="403">
                  <c:v>0.0455010877049668</c:v>
                </c:pt>
                <c:pt idx="404">
                  <c:v>0.0446230320831792</c:v>
                </c:pt>
                <c:pt idx="405">
                  <c:v>0.0437302166840963</c:v>
                </c:pt>
                <c:pt idx="406">
                  <c:v>0.0428227714275912</c:v>
                </c:pt>
                <c:pt idx="407">
                  <c:v>0.0419008295346346</c:v>
                </c:pt>
                <c:pt idx="408">
                  <c:v>0.0409645274457384</c:v>
                </c:pt>
                <c:pt idx="409">
                  <c:v>0.0400140047386189</c:v>
                </c:pt>
                <c:pt idx="410">
                  <c:v>0.0390494040451152</c:v>
                </c:pt>
                <c:pt idx="411">
                  <c:v>0.0380708709674101</c:v>
                </c:pt>
                <c:pt idx="412">
                  <c:v>0.0370785539935922</c:v>
                </c:pt>
                <c:pt idx="413">
                  <c:v>0.0360726044126009</c:v>
                </c:pt>
                <c:pt idx="414">
                  <c:v>0.0350531762286005</c:v>
                </c:pt>
                <c:pt idx="415">
                  <c:v>0.0340204260748164</c:v>
                </c:pt>
                <c:pt idx="416">
                  <c:v>0.0329745131268887</c:v>
                </c:pt>
                <c:pt idx="417">
                  <c:v>0.0319155990157728</c:v>
                </c:pt>
                <c:pt idx="418">
                  <c:v>0.0308438477402375</c:v>
                </c:pt>
                <c:pt idx="419">
                  <c:v>0.0297594255790013</c:v>
                </c:pt>
                <c:pt idx="420">
                  <c:v>0.0286625010025436</c:v>
                </c:pt>
                <c:pt idx="421">
                  <c:v>0.0275532445846417</c:v>
                </c:pt>
                <c:pt idx="422">
                  <c:v>0.0264318289136708</c:v>
                </c:pt>
                <c:pt idx="423">
                  <c:v>0.0252984285037089</c:v>
                </c:pt>
                <c:pt idx="424">
                  <c:v>0.0241532197054919</c:v>
                </c:pt>
                <c:pt idx="425">
                  <c:v>0.0229963806172544</c:v>
                </c:pt>
                <c:pt idx="426">
                  <c:v>0.0218280909955068</c:v>
                </c:pt>
                <c:pt idx="427">
                  <c:v>0.0206485321657835</c:v>
                </c:pt>
                <c:pt idx="428">
                  <c:v>0.0194578869334065</c:v>
                </c:pt>
                <c:pt idx="429">
                  <c:v>0.0182563394943059</c:v>
                </c:pt>
                <c:pt idx="430">
                  <c:v>0.0170440753459355</c:v>
                </c:pt>
                <c:pt idx="431">
                  <c:v>0.0158212811983292</c:v>
                </c:pt>
                <c:pt idx="432">
                  <c:v>0.0145881448853347</c:v>
                </c:pt>
                <c:pt idx="433">
                  <c:v>0.0133448552760681</c:v>
                </c:pt>
                <c:pt idx="434">
                  <c:v>0.0120916021866251</c:v>
                </c:pt>
                <c:pt idx="435">
                  <c:v>0.0108285762920934</c:v>
                </c:pt>
                <c:pt idx="436">
                  <c:v>0.00955596903890508</c:v>
                </c:pt>
                <c:pt idx="437">
                  <c:v>0.00827397255756322</c:v>
                </c:pt>
                <c:pt idx="438">
                  <c:v>0.00698277957578785</c:v>
                </c:pt>
                <c:pt idx="439">
                  <c:v>0.00568258333211808</c:v>
                </c:pt>
                <c:pt idx="440">
                  <c:v>0.00437357749000421</c:v>
                </c:pt>
                <c:pt idx="441">
                  <c:v>0.003055956052434</c:v>
                </c:pt>
                <c:pt idx="442">
                  <c:v>0.00172991327712589</c:v>
                </c:pt>
                <c:pt idx="443">
                  <c:v>0.000395643592327567</c:v>
                </c:pt>
                <c:pt idx="444">
                  <c:v>-0.000946658486742271</c:v>
                </c:pt>
                <c:pt idx="445">
                  <c:v>-0.00229679844077808</c:v>
                </c:pt>
                <c:pt idx="446">
                  <c:v>-0.00365458182855403</c:v>
                </c:pt>
                <c:pt idx="447">
                  <c:v>-0.00501981436834594</c:v>
                </c:pt>
                <c:pt idx="448">
                  <c:v>-0.00639230201856851</c:v>
                </c:pt>
                <c:pt idx="449">
                  <c:v>-0.00777185105759509</c:v>
                </c:pt>
                <c:pt idx="450">
                  <c:v>-0.00915826816273203</c:v>
                </c:pt>
                <c:pt idx="451">
                  <c:v>-0.0105513604883029</c:v>
                </c:pt>
                <c:pt idx="452">
                  <c:v>-0.0119509357428241</c:v>
                </c:pt>
                <c:pt idx="453">
                  <c:v>-0.0133568022652278</c:v>
                </c:pt>
                <c:pt idx="454">
                  <c:v>-0.0147687691001093</c:v>
                </c:pt>
                <c:pt idx="455">
                  <c:v>-0.0161866460719669</c:v>
                </c:pt>
                <c:pt idx="456">
                  <c:v>-0.0176102438583984</c:v>
                </c:pt>
                <c:pt idx="457">
                  <c:v>-0.0190393740622337</c:v>
                </c:pt>
                <c:pt idx="458">
                  <c:v>-0.0204738492825673</c:v>
                </c:pt>
                <c:pt idx="459">
                  <c:v>-0.0219134831846667</c:v>
                </c:pt>
                <c:pt idx="460">
                  <c:v>-0.0233580905687299</c:v>
                </c:pt>
                <c:pt idx="461">
                  <c:v>-0.0248074874374611</c:v>
                </c:pt>
                <c:pt idx="462">
                  <c:v>-0.0262614910624422</c:v>
                </c:pt>
                <c:pt idx="463">
                  <c:v>-0.0277199200492744</c:v>
                </c:pt>
                <c:pt idx="464">
                  <c:v>-0.0291825944014623</c:v>
                </c:pt>
                <c:pt idx="465">
                  <c:v>-0.0306493355830217</c:v>
                </c:pt>
                <c:pt idx="466">
                  <c:v>-0.0321199665797827</c:v>
                </c:pt>
                <c:pt idx="467">
                  <c:v>-0.0335943119593672</c:v>
                </c:pt>
                <c:pt idx="468">
                  <c:v>-0.0350721979298218</c:v>
                </c:pt>
                <c:pt idx="469">
                  <c:v>-0.0365534523968831</c:v>
                </c:pt>
                <c:pt idx="470">
                  <c:v>-0.0380379050198493</c:v>
                </c:pt>
                <c:pt idx="471">
                  <c:v>-0.0395253872660528</c:v>
                </c:pt>
                <c:pt idx="472">
                  <c:v>-0.0410157324638999</c:v>
                </c:pt>
                <c:pt idx="473">
                  <c:v>-0.0425087758544685</c:v>
                </c:pt>
                <c:pt idx="474">
                  <c:v>-0.0440043546416435</c:v>
                </c:pt>
                <c:pt idx="475">
                  <c:v>-0.0455023080407757</c:v>
                </c:pt>
                <c:pt idx="476">
                  <c:v>-0.0470024773258458</c:v>
                </c:pt>
                <c:pt idx="477">
                  <c:v>-0.0485047058751201</c:v>
                </c:pt>
                <c:pt idx="478">
                  <c:v>-0.0500088392152852</c:v>
                </c:pt>
                <c:pt idx="479">
                  <c:v>-0.0515147250640421</c:v>
                </c:pt>
                <c:pt idx="480">
                  <c:v>-0.0530222133711627</c:v>
                </c:pt>
                <c:pt idx="481">
                  <c:v>-0.0545311563579735</c:v>
                </c:pt>
                <c:pt idx="482">
                  <c:v>-0.0560414085552814</c:v>
                </c:pt>
                <c:pt idx="483">
                  <c:v>-0.0575528268397093</c:v>
                </c:pt>
                <c:pt idx="484">
                  <c:v>-0.0590652704684449</c:v>
                </c:pt>
                <c:pt idx="485">
                  <c:v>-0.0605786011123987</c:v>
                </c:pt>
                <c:pt idx="486">
                  <c:v>-0.0620926828877466</c:v>
                </c:pt>
                <c:pt idx="487">
                  <c:v>-0.063607382385866</c:v>
                </c:pt>
                <c:pt idx="488">
                  <c:v>-0.0651225687016562</c:v>
                </c:pt>
                <c:pt idx="489">
                  <c:v>-0.0666381134602257</c:v>
                </c:pt>
                <c:pt idx="490">
                  <c:v>-0.0681538908419681</c:v>
                </c:pt>
                <c:pt idx="491">
                  <c:v>-0.0696697776059949</c:v>
                </c:pt>
                <c:pt idx="492">
                  <c:v>-0.0711856531119411</c:v>
                </c:pt>
                <c:pt idx="493">
                  <c:v>-0.0727013993401356</c:v>
                </c:pt>
                <c:pt idx="494">
                  <c:v>-0.0742169009101347</c:v>
                </c:pt>
                <c:pt idx="495">
                  <c:v>-0.0757320450976228</c:v>
                </c:pt>
                <c:pt idx="496">
                  <c:v>-0.0772467218496759</c:v>
                </c:pt>
                <c:pt idx="497">
                  <c:v>-0.0787608237983932</c:v>
                </c:pt>
                <c:pt idx="498">
                  <c:v>-0.0802742462728982</c:v>
                </c:pt>
                <c:pt idx="499">
                  <c:v>-0.0817868873097102</c:v>
                </c:pt>
                <c:pt idx="500">
                  <c:v>-0.0832986476614956</c:v>
                </c:pt>
                <c:pt idx="501">
                  <c:v>-0.0848094308041989</c:v>
                </c:pt>
                <c:pt idx="502">
                  <c:v>-0.0863191429425582</c:v>
                </c:pt>
                <c:pt idx="503">
                  <c:v>-0.0878276930140198</c:v>
                </c:pt>
                <c:pt idx="504">
                  <c:v>-0.0893349926910448</c:v>
                </c:pt>
                <c:pt idx="505">
                  <c:v>-0.0908409563818338</c:v>
                </c:pt>
                <c:pt idx="506">
                  <c:v>-0.0923455012294617</c:v>
                </c:pt>
                <c:pt idx="507">
                  <c:v>-0.0938485471094408</c:v>
                </c:pt>
                <c:pt idx="508">
                  <c:v>-0.0953500166257232</c:v>
                </c:pt>
                <c:pt idx="509">
                  <c:v>-0.0968498351051484</c:v>
                </c:pt>
                <c:pt idx="510">
                  <c:v>-0.0983479305903512</c:v>
                </c:pt>
                <c:pt idx="511">
                  <c:v>-0.0998442338311434</c:v>
                </c:pt>
                <c:pt idx="512">
                  <c:v>-0.101338678274379</c:v>
                </c:pt>
                <c:pt idx="513">
                  <c:v>-0.10283120005232</c:v>
                </c:pt>
                <c:pt idx="514">
                  <c:v>-0.104321737969516</c:v>
                </c:pt>
                <c:pt idx="515">
                  <c:v>-0.105810233488212</c:v>
                </c:pt>
                <c:pt idx="516">
                  <c:v>-0.107296630712306</c:v>
                </c:pt>
                <c:pt idx="517">
                  <c:v>-0.108780876369861</c:v>
                </c:pt>
                <c:pt idx="518">
                  <c:v>-0.110262919794207</c:v>
                </c:pt>
                <c:pt idx="519">
                  <c:v>-0.11174271290363</c:v>
                </c:pt>
                <c:pt idx="520">
                  <c:v>-0.113220210179688</c:v>
                </c:pt>
                <c:pt idx="521">
                  <c:v>-0.114695368644155</c:v>
                </c:pt>
                <c:pt idx="522">
                  <c:v>-0.116168147834623</c:v>
                </c:pt>
                <c:pt idx="523">
                  <c:v>-0.117638509778784</c:v>
                </c:pt>
                <c:pt idx="524">
                  <c:v>-0.119106418967406</c:v>
                </c:pt>
                <c:pt idx="525">
                  <c:v>-0.120571842326029</c:v>
                </c:pt>
                <c:pt idx="526">
                  <c:v>-0.122034749185407</c:v>
                </c:pt>
                <c:pt idx="527">
                  <c:v>-0.12349511125071</c:v>
                </c:pt>
                <c:pt idx="528">
                  <c:v>-0.124952902569517</c:v>
                </c:pt>
                <c:pt idx="529">
                  <c:v>-0.126408099498624</c:v>
                </c:pt>
                <c:pt idx="530">
                  <c:v>-0.127860680669685</c:v>
                </c:pt>
                <c:pt idx="531">
                  <c:v>-0.129310626953716</c:v>
                </c:pt>
                <c:pt idx="532">
                  <c:v>-0.130757921424497</c:v>
                </c:pt>
                <c:pt idx="533">
                  <c:v>-0.132202549320869</c:v>
                </c:pt>
                <c:pt idx="534">
                  <c:v>-0.133644498007992</c:v>
                </c:pt>
                <c:pt idx="535">
                  <c:v>-0.135083756937558</c:v>
                </c:pt>
                <c:pt idx="536">
                  <c:v>-0.136520317607009</c:v>
                </c:pt>
                <c:pt idx="537">
                  <c:v>-0.137954173517767</c:v>
                </c:pt>
                <c:pt idx="538">
                  <c:v>-0.139385320132526</c:v>
                </c:pt>
                <c:pt idx="539">
                  <c:v>-0.140813754831621</c:v>
                </c:pt>
                <c:pt idx="540">
                  <c:v>-0.142239476868507</c:v>
                </c:pt>
                <c:pt idx="541">
                  <c:v>-0.143662487324376</c:v>
                </c:pt>
                <c:pt idx="542">
                  <c:v>-0.145082789061947</c:v>
                </c:pt>
                <c:pt idx="543">
                  <c:v>-0.14650038667845</c:v>
                </c:pt>
                <c:pt idx="544">
                  <c:v>-0.147915286457847</c:v>
                </c:pt>
                <c:pt idx="545">
                  <c:v>-0.149327496322306</c:v>
                </c:pt>
                <c:pt idx="546">
                  <c:v>-0.150737025782973</c:v>
                </c:pt>
                <c:pt idx="547">
                  <c:v>-0.152143885890064</c:v>
                </c:pt>
                <c:pt idx="548">
                  <c:v>-0.153548089182318</c:v>
                </c:pt>
                <c:pt idx="549">
                  <c:v>-0.154949649635827</c:v>
                </c:pt>
                <c:pt idx="550">
                  <c:v>-0.156348582612292</c:v>
                </c:pt>
                <c:pt idx="551">
                  <c:v>-0.157744904806731</c:v>
                </c:pt>
                <c:pt idx="552">
                  <c:v>-0.15913863419467</c:v>
                </c:pt>
                <c:pt idx="553">
                  <c:v>-0.160529789978845</c:v>
                </c:pt>
                <c:pt idx="554">
                  <c:v>-0.161918392535463</c:v>
                </c:pt>
                <c:pt idx="555">
                  <c:v>-0.163304463360042</c:v>
                </c:pt>
                <c:pt idx="556">
                  <c:v>-0.16468802501286</c:v>
                </c:pt>
                <c:pt idx="557">
                  <c:v>-0.166069101064065</c:v>
                </c:pt>
                <c:pt idx="558">
                  <c:v>-0.167447716038458</c:v>
                </c:pt>
                <c:pt idx="559">
                  <c:v>-0.168823895359998</c:v>
                </c:pt>
                <c:pt idx="560">
                  <c:v>-0.170197665296046</c:v>
                </c:pt>
                <c:pt idx="561">
                  <c:v>-0.171569052901406</c:v>
                </c:pt>
                <c:pt idx="562">
                  <c:v>-0.172938085962174</c:v>
                </c:pt>
                <c:pt idx="563">
                  <c:v>-0.174304792939431</c:v>
                </c:pt>
                <c:pt idx="564">
                  <c:v>-0.175669202912835</c:v>
                </c:pt>
                <c:pt idx="565">
                  <c:v>-0.177031345524109</c:v>
                </c:pt>
                <c:pt idx="566">
                  <c:v>-0.178391250920502</c:v>
                </c:pt>
                <c:pt idx="567">
                  <c:v>-0.179748949698214</c:v>
                </c:pt>
                <c:pt idx="568">
                  <c:v>-0.181104472845846</c:v>
                </c:pt>
                <c:pt idx="569">
                  <c:v>-0.182457851687901</c:v>
                </c:pt>
                <c:pt idx="570">
                  <c:v>-0.183809117828367</c:v>
                </c:pt>
                <c:pt idx="571">
                  <c:v>-0.185158303094411</c:v>
                </c:pt>
                <c:pt idx="572">
                  <c:v>-0.186505439480229</c:v>
                </c:pt>
                <c:pt idx="573">
                  <c:v>-0.187850559091071</c:v>
                </c:pt>
                <c:pt idx="574">
                  <c:v>-0.189193694087484</c:v>
                </c:pt>
                <c:pt idx="575">
                  <c:v>-0.190534876629799</c:v>
                </c:pt>
                <c:pt idx="576">
                  <c:v>-0.191874138822897</c:v>
                </c:pt>
                <c:pt idx="577">
                  <c:v>-0.193211512661282</c:v>
                </c:pt>
                <c:pt idx="578">
                  <c:v>-0.194547029974496</c:v>
                </c:pt>
                <c:pt idx="579">
                  <c:v>-0.195880722372912</c:v>
                </c:pt>
                <c:pt idx="580">
                  <c:v>-0.197212621193925</c:v>
                </c:pt>
                <c:pt idx="581">
                  <c:v>-0.198542757448575</c:v>
                </c:pt>
                <c:pt idx="582">
                  <c:v>-0.199871161768642</c:v>
                </c:pt>
                <c:pt idx="583">
                  <c:v>-0.201197864354233</c:v>
                </c:pt>
                <c:pt idx="584">
                  <c:v>-0.202522894921889</c:v>
                </c:pt>
                <c:pt idx="585">
                  <c:v>-0.203846282653251</c:v>
                </c:pt>
                <c:pt idx="586">
                  <c:v>-0.205168056144311</c:v>
                </c:pt>
                <c:pt idx="587">
                  <c:v>-0.206488243355268</c:v>
                </c:pt>
                <c:pt idx="588">
                  <c:v>-0.207806871561028</c:v>
                </c:pt>
                <c:pt idx="589">
                  <c:v>-0.209123967302371</c:v>
                </c:pt>
                <c:pt idx="590">
                  <c:v>-0.210439556337815</c:v>
                </c:pt>
                <c:pt idx="591">
                  <c:v>-0.2117536635962</c:v>
                </c:pt>
                <c:pt idx="592">
                  <c:v>-0.213066313130022</c:v>
                </c:pt>
                <c:pt idx="593">
                  <c:v>-0.214377528069538</c:v>
                </c:pt>
                <c:pt idx="594">
                  <c:v>-0.21568733057768</c:v>
                </c:pt>
                <c:pt idx="595">
                  <c:v>-0.216995741805788</c:v>
                </c:pt>
                <c:pt idx="596">
                  <c:v>-0.218302781850192</c:v>
                </c:pt>
                <c:pt idx="597">
                  <c:v>-0.219608469709676</c:v>
                </c:pt>
                <c:pt idx="598">
                  <c:v>-0.22091282324383</c:v>
                </c:pt>
                <c:pt idx="599">
                  <c:v>-0.222215859132335</c:v>
                </c:pt>
                <c:pt idx="600">
                  <c:v>-0.223517592835176</c:v>
                </c:pt>
                <c:pt idx="601">
                  <c:v>-0.224818038553838</c:v>
                </c:pt>
                <c:pt idx="602">
                  <c:v>-0.226117209193478</c:v>
                </c:pt>
                <c:pt idx="603">
                  <c:v>-0.227415116326102</c:v>
                </c:pt>
                <c:pt idx="604">
                  <c:v>-0.228711770154783</c:v>
                </c:pt>
                <c:pt idx="605">
                  <c:v>-0.230007179478914</c:v>
                </c:pt>
                <c:pt idx="606">
                  <c:v>-0.231301351660533</c:v>
                </c:pt>
                <c:pt idx="607">
                  <c:v>-0.232594292591735</c:v>
                </c:pt>
                <c:pt idx="608">
                  <c:v>-0.233886006663182</c:v>
                </c:pt>
                <c:pt idx="609">
                  <c:v>-0.235176496733735</c:v>
                </c:pt>
                <c:pt idx="610">
                  <c:v>-0.236465764101228</c:v>
                </c:pt>
                <c:pt idx="611">
                  <c:v>-0.237753808474384</c:v>
                </c:pt>
                <c:pt idx="612">
                  <c:v>-0.239040627945907</c:v>
                </c:pt>
                <c:pt idx="613">
                  <c:v>-0.240326218966754</c:v>
                </c:pt>
                <c:pt idx="614">
                  <c:v>-0.241610576321601</c:v>
                </c:pt>
                <c:pt idx="615">
                  <c:v>-0.242893693105521</c:v>
                </c:pt>
                <c:pt idx="616">
                  <c:v>-0.244175560701886</c:v>
                </c:pt>
                <c:pt idx="617">
                  <c:v>-0.245456168761492</c:v>
                </c:pt>
                <c:pt idx="618">
                  <c:v>-0.246735505182946</c:v>
                </c:pt>
                <c:pt idx="619">
                  <c:v>-0.248013556094291</c:v>
                </c:pt>
                <c:pt idx="620">
                  <c:v>-0.24929030583591</c:v>
                </c:pt>
                <c:pt idx="621">
                  <c:v>-0.250565736944694</c:v>
                </c:pt>
                <c:pt idx="622">
                  <c:v>-0.251839830139501</c:v>
                </c:pt>
                <c:pt idx="623">
                  <c:v>-0.253112564307896</c:v>
                </c:pt>
                <c:pt idx="624">
                  <c:v>-0.254383916494197</c:v>
                </c:pt>
                <c:pt idx="625">
                  <c:v>-0.25565386188882</c:v>
                </c:pt>
                <c:pt idx="626">
                  <c:v>-0.256922373818929</c:v>
                </c:pt>
                <c:pt idx="627">
                  <c:v>-0.25818942374041</c:v>
                </c:pt>
                <c:pt idx="628">
                  <c:v>-0.25945498123115</c:v>
                </c:pt>
                <c:pt idx="629">
                  <c:v>-0.260719013985644</c:v>
                </c:pt>
                <c:pt idx="630">
                  <c:v>-0.261981487810928</c:v>
                </c:pt>
                <c:pt idx="631">
                  <c:v>-0.263242366623828</c:v>
                </c:pt>
                <c:pt idx="632">
                  <c:v>-0.264501612449544</c:v>
                </c:pt>
                <c:pt idx="633">
                  <c:v>-0.265759185421553</c:v>
                </c:pt>
                <c:pt idx="634">
                  <c:v>-0.267015043782849</c:v>
                </c:pt>
                <c:pt idx="635">
                  <c:v>-0.268269143888494</c:v>
                </c:pt>
                <c:pt idx="636">
                  <c:v>-0.269521440209507</c:v>
                </c:pt>
                <c:pt idx="637">
                  <c:v>-0.270771885338061</c:v>
                </c:pt>
                <c:pt idx="638">
                  <c:v>-0.272020429994007</c:v>
                </c:pt>
                <c:pt idx="639">
                  <c:v>-0.273267023032708</c:v>
                </c:pt>
                <c:pt idx="640">
                  <c:v>-0.274511611454178</c:v>
                </c:pt>
                <c:pt idx="641">
                  <c:v>-0.275754140413533</c:v>
                </c:pt>
                <c:pt idx="642">
                  <c:v>-0.276994553232735</c:v>
                </c:pt>
                <c:pt idx="643">
                  <c:v>-0.278232791413621</c:v>
                </c:pt>
                <c:pt idx="644">
                  <c:v>-0.279468794652226</c:v>
                </c:pt>
                <c:pt idx="645">
                  <c:v>-0.28070250085437</c:v>
                </c:pt>
                <c:pt idx="646">
                  <c:v>-0.281933846152521</c:v>
                </c:pt>
                <c:pt idx="647">
                  <c:v>-0.283162764923907</c:v>
                </c:pt>
                <c:pt idx="648">
                  <c:v>-0.28438918980987</c:v>
                </c:pt>
                <c:pt idx="649">
                  <c:v>-0.285613051736472</c:v>
                </c:pt>
                <c:pt idx="650">
                  <c:v>-0.286834279936302</c:v>
                </c:pt>
                <c:pt idx="651">
                  <c:v>-0.28805280197151</c:v>
                </c:pt>
                <c:pt idx="652">
                  <c:v>-0.289268543758033</c:v>
                </c:pt>
                <c:pt idx="653">
                  <c:v>-0.290481429591002</c:v>
                </c:pt>
                <c:pt idx="654">
                  <c:v>-0.29169138217133</c:v>
                </c:pt>
                <c:pt idx="655">
                  <c:v>-0.292898322633436</c:v>
                </c:pt>
                <c:pt idx="656">
                  <c:v>-0.294102170574132</c:v>
                </c:pt>
                <c:pt idx="657">
                  <c:v>-0.295302844082611</c:v>
                </c:pt>
                <c:pt idx="658">
                  <c:v>-0.296500259771557</c:v>
                </c:pt>
                <c:pt idx="659">
                  <c:v>-0.297694332809334</c:v>
                </c:pt>
                <c:pt idx="660">
                  <c:v>-0.298884976953254</c:v>
                </c:pt>
                <c:pt idx="661">
                  <c:v>-0.300072104583892</c:v>
                </c:pt>
                <c:pt idx="662">
                  <c:v>-0.301255626740432</c:v>
                </c:pt>
                <c:pt idx="663">
                  <c:v>-0.302435453157038</c:v>
                </c:pt>
                <c:pt idx="664">
                  <c:v>-0.303611492300201</c:v>
                </c:pt>
                <c:pt idx="665">
                  <c:v>-0.304783651407075</c:v>
                </c:pt>
                <c:pt idx="666">
                  <c:v>-0.305951836524753</c:v>
                </c:pt>
                <c:pt idx="667">
                  <c:v>-0.307115952550475</c:v>
                </c:pt>
                <c:pt idx="668">
                  <c:v>-0.308275903272749</c:v>
                </c:pt>
                <c:pt idx="669">
                  <c:v>-0.309431591413341</c:v>
                </c:pt>
                <c:pt idx="670">
                  <c:v>-0.310582918670142</c:v>
                </c:pt>
                <c:pt idx="671">
                  <c:v>-0.311729785760863</c:v>
                </c:pt>
                <c:pt idx="672">
                  <c:v>-0.312872092467541</c:v>
                </c:pt>
                <c:pt idx="673">
                  <c:v>-0.314009737681837</c:v>
                </c:pt>
                <c:pt idx="674">
                  <c:v>-0.315142619451095</c:v>
                </c:pt>
                <c:pt idx="675">
                  <c:v>-0.316270635025134</c:v>
                </c:pt>
                <c:pt idx="676">
                  <c:v>-0.317393680903756</c:v>
                </c:pt>
                <c:pt idx="677">
                  <c:v>-0.318511652884935</c:v>
                </c:pt>
                <c:pt idx="678">
                  <c:v>-0.319624446113666</c:v>
                </c:pt>
                <c:pt idx="679">
                  <c:v>-0.320731955131439</c:v>
                </c:pt>
                <c:pt idx="680">
                  <c:v>-0.321834073926323</c:v>
                </c:pt>
                <c:pt idx="681">
                  <c:v>-0.322930695983617</c:v>
                </c:pt>
                <c:pt idx="682">
                  <c:v>-0.324021714337054</c:v>
                </c:pt>
                <c:pt idx="683">
                  <c:v>-0.32510702162052</c:v>
                </c:pt>
                <c:pt idx="684">
                  <c:v>-0.326186510120263</c:v>
                </c:pt>
                <c:pt idx="685">
                  <c:v>-0.327260071827563</c:v>
                </c:pt>
                <c:pt idx="686">
                  <c:v>-0.328327598491826</c:v>
                </c:pt>
                <c:pt idx="687">
                  <c:v>-0.329388981674096</c:v>
                </c:pt>
                <c:pt idx="688">
                  <c:v>-0.330444112800916</c:v>
                </c:pt>
                <c:pt idx="689">
                  <c:v>-0.331492883218549</c:v>
                </c:pt>
                <c:pt idx="690">
                  <c:v>-0.3325351842475</c:v>
                </c:pt>
                <c:pt idx="691">
                  <c:v>-0.333570907237322</c:v>
                </c:pt>
                <c:pt idx="692">
                  <c:v>-0.334599943621672</c:v>
                </c:pt>
                <c:pt idx="693">
                  <c:v>-0.335622184973581</c:v>
                </c:pt>
                <c:pt idx="694">
                  <c:v>-0.336637523060926</c:v>
                </c:pt>
                <c:pt idx="695">
                  <c:v>-0.337645849902039</c:v>
                </c:pt>
                <c:pt idx="696">
                  <c:v>-0.338647057821461</c:v>
                </c:pt>
                <c:pt idx="697">
                  <c:v>-0.339641039505779</c:v>
                </c:pt>
                <c:pt idx="698">
                  <c:v>-0.34062768805953</c:v>
                </c:pt>
                <c:pt idx="699">
                  <c:v>-0.34160689706114</c:v>
                </c:pt>
                <c:pt idx="700">
                  <c:v>-0.342578560618856</c:v>
                </c:pt>
                <c:pt idx="701">
                  <c:v>-0.343542573426658</c:v>
                </c:pt>
                <c:pt idx="702">
                  <c:v>-0.344498830820098</c:v>
                </c:pt>
                <c:pt idx="703">
                  <c:v>-0.34544722883205</c:v>
                </c:pt>
                <c:pt idx="704">
                  <c:v>-0.346387664248336</c:v>
                </c:pt>
                <c:pt idx="705">
                  <c:v>-0.347320034663197</c:v>
                </c:pt>
                <c:pt idx="706">
                  <c:v>-0.348244238534565</c:v>
                </c:pt>
                <c:pt idx="707">
                  <c:v>-0.349160175239132</c:v>
                </c:pt>
                <c:pt idx="708">
                  <c:v>-0.350067745127155</c:v>
                </c:pt>
                <c:pt idx="709">
                  <c:v>-0.350966849576984</c:v>
                </c:pt>
                <c:pt idx="710">
                  <c:v>-0.351857391049284</c:v>
                </c:pt>
                <c:pt idx="711">
                  <c:v>-0.352739273140899</c:v>
                </c:pt>
                <c:pt idx="712">
                  <c:v>-0.353612400638358</c:v>
                </c:pt>
                <c:pt idx="713">
                  <c:v>-0.354476679570965</c:v>
                </c:pt>
                <c:pt idx="714">
                  <c:v>-0.355332017263456</c:v>
                </c:pt>
                <c:pt idx="715">
                  <c:v>-0.356178322388199</c:v>
                </c:pt>
                <c:pt idx="716">
                  <c:v>-0.357015505016885</c:v>
                </c:pt>
                <c:pt idx="717">
                  <c:v>-0.357843476671707</c:v>
                </c:pt>
                <c:pt idx="718">
                  <c:v>-0.358662150375978</c:v>
                </c:pt>
                <c:pt idx="719">
                  <c:v>-0.359471440704168</c:v>
                </c:pt>
                <c:pt idx="720">
                  <c:v>-0.360271263831325</c:v>
                </c:pt>
                <c:pt idx="721">
                  <c:v>-0.361061537581861</c:v>
                </c:pt>
                <c:pt idx="722">
                  <c:v>-0.361842181477664</c:v>
                </c:pt>
                <c:pt idx="723">
                  <c:v>-0.362613116785515</c:v>
                </c:pt>
                <c:pt idx="724">
                  <c:v>-0.363374266563781</c:v>
                </c:pt>
                <c:pt idx="725">
                  <c:v>-0.364125555708347</c:v>
                </c:pt>
                <c:pt idx="726">
                  <c:v>-0.364866910997786</c:v>
                </c:pt>
                <c:pt idx="727">
                  <c:v>-0.365598261137706</c:v>
                </c:pt>
                <c:pt idx="728">
                  <c:v>-0.366319536804273</c:v>
                </c:pt>
                <c:pt idx="729">
                  <c:v>-0.367030670686877</c:v>
                </c:pt>
                <c:pt idx="730">
                  <c:v>-0.367731597529912</c:v>
                </c:pt>
                <c:pt idx="731">
                  <c:v>-0.36842225417365</c:v>
                </c:pt>
                <c:pt idx="732">
                  <c:v>-0.369102579594182</c:v>
                </c:pt>
                <c:pt idx="733">
                  <c:v>-0.369772514942399</c:v>
                </c:pt>
                <c:pt idx="734">
                  <c:v>-0.370432003582</c:v>
                </c:pt>
                <c:pt idx="735">
                  <c:v>-0.371080991126491</c:v>
                </c:pt>
                <c:pt idx="736">
                  <c:v>-0.371719425475162</c:v>
                </c:pt>
                <c:pt idx="737">
                  <c:v>-0.37234725684801</c:v>
                </c:pt>
                <c:pt idx="738">
                  <c:v>-0.372964437819604</c:v>
                </c:pt>
                <c:pt idx="739">
                  <c:v>-0.373570923351849</c:v>
                </c:pt>
                <c:pt idx="740">
                  <c:v>-0.374166670825642</c:v>
                </c:pt>
                <c:pt idx="741">
                  <c:v>-0.374751640071404</c:v>
                </c:pt>
                <c:pt idx="742">
                  <c:v>-0.375325793398452</c:v>
                </c:pt>
                <c:pt idx="743">
                  <c:v>-0.375889095623212</c:v>
                </c:pt>
                <c:pt idx="744">
                  <c:v>-0.376441514096234</c:v>
                </c:pt>
                <c:pt idx="745">
                  <c:v>-0.376983018728016</c:v>
                </c:pt>
                <c:pt idx="746">
                  <c:v>-0.377513582013595</c:v>
                </c:pt>
                <c:pt idx="747">
                  <c:v>-0.378033179055907</c:v>
                </c:pt>
                <c:pt idx="748">
                  <c:v>-0.378541787587891</c:v>
                </c:pt>
                <c:pt idx="749">
                  <c:v>-0.379039387993326</c:v>
                </c:pt>
                <c:pt idx="750">
                  <c:v>-0.379525963326382</c:v>
                </c:pt>
                <c:pt idx="751">
                  <c:v>-0.380001499329879</c:v>
                </c:pt>
                <c:pt idx="752">
                  <c:v>-0.380465984452229</c:v>
                </c:pt>
                <c:pt idx="753">
                  <c:v>-0.380919409863066</c:v>
                </c:pt>
                <c:pt idx="754">
                  <c:v>-0.381361769467532</c:v>
                </c:pt>
                <c:pt idx="755">
                  <c:v>-0.38179305991922</c:v>
                </c:pt>
                <c:pt idx="756">
                  <c:v>-0.382213280631769</c:v>
                </c:pt>
                <c:pt idx="757">
                  <c:v>-0.382622433789078</c:v>
                </c:pt>
                <c:pt idx="758">
                  <c:v>-0.383020524354163</c:v>
                </c:pt>
                <c:pt idx="759">
                  <c:v>-0.383407560076619</c:v>
                </c:pt>
                <c:pt idx="760">
                  <c:v>-0.383783551498696</c:v>
                </c:pt>
                <c:pt idx="761">
                  <c:v>-0.384148511959975</c:v>
                </c:pt>
                <c:pt idx="762">
                  <c:v>-0.384502457600644</c:v>
                </c:pt>
                <c:pt idx="763">
                  <c:v>-0.384845407363362</c:v>
                </c:pt>
                <c:pt idx="764">
                  <c:v>-0.385177382993712</c:v>
                </c:pt>
                <c:pt idx="765">
                  <c:v>-0.385498409039229</c:v>
                </c:pt>
                <c:pt idx="766">
                  <c:v>-0.385808512847018</c:v>
                </c:pt>
                <c:pt idx="767">
                  <c:v>-0.386107724559937</c:v>
                </c:pt>
                <c:pt idx="768">
                  <c:v>-0.38639607711136</c:v>
                </c:pt>
                <c:pt idx="769">
                  <c:v>-0.386673606218515</c:v>
                </c:pt>
                <c:pt idx="770">
                  <c:v>-0.386940350374389</c:v>
                </c:pt>
                <c:pt idx="771">
                  <c:v>-0.387196350838211</c:v>
                </c:pt>
                <c:pt idx="772">
                  <c:v>-0.387441651624508</c:v>
                </c:pt>
                <c:pt idx="773">
                  <c:v>-0.387676299490735</c:v>
                </c:pt>
                <c:pt idx="774">
                  <c:v>-0.38790034392349</c:v>
                </c:pt>
                <c:pt idx="775">
                  <c:v>-0.388113837123304</c:v>
                </c:pt>
                <c:pt idx="776">
                  <c:v>-0.388316833988018</c:v>
                </c:pt>
                <c:pt idx="777">
                  <c:v>-0.388509392094761</c:v>
                </c:pt>
                <c:pt idx="778">
                  <c:v>-0.38869157168051</c:v>
                </c:pt>
                <c:pt idx="779">
                  <c:v>-0.388863435621263</c:v>
                </c:pt>
                <c:pt idx="780">
                  <c:v>-0.389025049409818</c:v>
                </c:pt>
                <c:pt idx="781">
                  <c:v>-0.389176481132173</c:v>
                </c:pt>
                <c:pt idx="782">
                  <c:v>-0.389317801442549</c:v>
                </c:pt>
                <c:pt idx="783">
                  <c:v>-0.389449083537051</c:v>
                </c:pt>
                <c:pt idx="784">
                  <c:v>-0.38957040312597</c:v>
                </c:pt>
                <c:pt idx="785">
                  <c:v>-0.389681838404747</c:v>
                </c:pt>
                <c:pt idx="786">
                  <c:v>-0.389783470023604</c:v>
                </c:pt>
                <c:pt idx="787">
                  <c:v>-0.389875381055848</c:v>
                </c:pt>
                <c:pt idx="788">
                  <c:v>-0.389957656964874</c:v>
                </c:pt>
                <c:pt idx="789">
                  <c:v>-0.390030385569873</c:v>
                </c:pt>
                <c:pt idx="790">
                  <c:v>-0.390093657010258</c:v>
                </c:pt>
                <c:pt idx="791">
                  <c:v>-0.390147563708827</c:v>
                </c:pt>
                <c:pt idx="792">
                  <c:v>-0.390192200333672</c:v>
                </c:pt>
                <c:pt idx="793">
                  <c:v>-0.390227663758864</c:v>
                </c:pt>
                <c:pt idx="794">
                  <c:v>-0.390254053023911</c:v>
                </c:pt>
                <c:pt idx="795">
                  <c:v>-0.390271469292025</c:v>
                </c:pt>
                <c:pt idx="796">
                  <c:v>-0.390280015807204</c:v>
                </c:pt>
                <c:pt idx="797">
                  <c:v>-0.390279797850154</c:v>
                </c:pt>
                <c:pt idx="798">
                  <c:v>-0.390270922693071</c:v>
                </c:pt>
                <c:pt idx="799">
                  <c:v>-0.390253499553294</c:v>
                </c:pt>
                <c:pt idx="800">
                  <c:v>-0.390227639545865</c:v>
                </c:pt>
                <c:pt idx="801">
                  <c:v>-0.390193455635004</c:v>
                </c:pt>
                <c:pt idx="802">
                  <c:v>-0.390151062584525</c:v>
                </c:pt>
                <c:pt idx="803">
                  <c:v>-0.39010057690722</c:v>
                </c:pt>
                <c:pt idx="804">
                  <c:v>-0.39004211681323</c:v>
                </c:pt>
                <c:pt idx="805">
                  <c:v>-0.38997580215742</c:v>
                </c:pt>
                <c:pt idx="806">
                  <c:v>-0.389901754385803</c:v>
                </c:pt>
                <c:pt idx="807">
                  <c:v>-0.389820096481011</c:v>
                </c:pt>
                <c:pt idx="808">
                  <c:v>-0.389730952906858</c:v>
                </c:pt>
                <c:pt idx="809">
                  <c:v>-0.389634449552014</c:v>
                </c:pt>
                <c:pt idx="810">
                  <c:v>-0.389530713672814</c:v>
                </c:pt>
                <c:pt idx="811">
                  <c:v>-0.389419873835233</c:v>
                </c:pt>
                <c:pt idx="812">
                  <c:v>-0.389302059856055</c:v>
                </c:pt>
                <c:pt idx="813">
                  <c:v>-0.389177402743253</c:v>
                </c:pt>
                <c:pt idx="814">
                  <c:v>-0.389046034635632</c:v>
                </c:pt>
                <c:pt idx="815">
                  <c:v>-0.38890808874173</c:v>
                </c:pt>
                <c:pt idx="816">
                  <c:v>-0.38876369927804</c:v>
                </c:pt>
                <c:pt idx="817">
                  <c:v>-0.388613001406557</c:v>
                </c:pt>
                <c:pt idx="818">
                  <c:v>-0.388456131171695</c:v>
                </c:pt>
                <c:pt idx="819">
                  <c:v>-0.388293225436597</c:v>
                </c:pt>
                <c:pt idx="820">
                  <c:v>-0.388124421818874</c:v>
                </c:pt>
                <c:pt idx="821">
                  <c:v>-0.387949858625798</c:v>
                </c:pt>
                <c:pt idx="822">
                  <c:v>-0.387769674788983</c:v>
                </c:pt>
                <c:pt idx="823">
                  <c:v>-0.387584009798589</c:v>
                </c:pt>
                <c:pt idx="824">
                  <c:v>-0.387393003637074</c:v>
                </c:pt>
                <c:pt idx="825">
                  <c:v>-0.38719679671254</c:v>
                </c:pt>
                <c:pt idx="826">
                  <c:v>-0.386995529791683</c:v>
                </c:pt>
                <c:pt idx="827">
                  <c:v>-0.386789343932402</c:v>
                </c:pt>
                <c:pt idx="828">
                  <c:v>-0.386578380416088</c:v>
                </c:pt>
                <c:pt idx="829">
                  <c:v>-0.386362780679635</c:v>
                </c:pt>
                <c:pt idx="830">
                  <c:v>-0.38614268624719</c:v>
                </c:pt>
                <c:pt idx="831">
                  <c:v>-0.385918238661699</c:v>
                </c:pt>
                <c:pt idx="832">
                  <c:v>-0.385689579416263</c:v>
                </c:pt>
                <c:pt idx="833">
                  <c:v>-0.385456849885353</c:v>
                </c:pt>
                <c:pt idx="834">
                  <c:v>-0.385220191255903</c:v>
                </c:pt>
                <c:pt idx="835">
                  <c:v>-0.384979744458333</c:v>
                </c:pt>
                <c:pt idx="836">
                  <c:v>-0.38473565009752</c:v>
                </c:pt>
                <c:pt idx="837">
                  <c:v>-0.384488048383765</c:v>
                </c:pt>
                <c:pt idx="838">
                  <c:v>-0.384237079063783</c:v>
                </c:pt>
                <c:pt idx="839">
                  <c:v>-0.38398288135175</c:v>
                </c:pt>
                <c:pt idx="840">
                  <c:v>-0.383725593860451</c:v>
                </c:pt>
                <c:pt idx="841">
                  <c:v>-0.383465354532552</c:v>
                </c:pt>
                <c:pt idx="842">
                  <c:v>-0.383202300572038</c:v>
                </c:pt>
                <c:pt idx="843">
                  <c:v>-0.382936568375855</c:v>
                </c:pt>
                <c:pt idx="844">
                  <c:v>-0.382668293465778</c:v>
                </c:pt>
                <c:pt idx="845">
                  <c:v>-0.38239761042056</c:v>
                </c:pt>
                <c:pt idx="846">
                  <c:v>-0.382124652808372</c:v>
                </c:pt>
                <c:pt idx="847">
                  <c:v>-0.381849553119594</c:v>
                </c:pt>
                <c:pt idx="848">
                  <c:v>-0.381572442699971</c:v>
                </c:pt>
                <c:pt idx="849">
                  <c:v>-0.381293451684184</c:v>
                </c:pt>
                <c:pt idx="850">
                  <c:v>-0.381012708929858</c:v>
                </c:pt>
                <c:pt idx="851">
                  <c:v>-0.380730341952051</c:v>
                </c:pt>
                <c:pt idx="852">
                  <c:v>-0.380446476858254</c:v>
                </c:pt>
                <c:pt idx="853">
                  <c:v>-0.380161238283936</c:v>
                </c:pt>
                <c:pt idx="854">
                  <c:v>-0.379874749328664</c:v>
                </c:pt>
                <c:pt idx="855">
                  <c:v>-0.379587131492843</c:v>
                </c:pt>
                <c:pt idx="856">
                  <c:v>-0.379298504615097</c:v>
                </c:pt>
                <c:pt idx="857">
                  <c:v>-0.379008986810331</c:v>
                </c:pt>
                <c:pt idx="858">
                  <c:v>-0.378718694408504</c:v>
                </c:pt>
                <c:pt idx="859">
                  <c:v>-0.378427741894149</c:v>
                </c:pt>
                <c:pt idx="860">
                  <c:v>-0.378136241846668</c:v>
                </c:pt>
                <c:pt idx="861">
                  <c:v>-0.377844304881434</c:v>
                </c:pt>
                <c:pt idx="862">
                  <c:v>-0.377552039591741</c:v>
                </c:pt>
                <c:pt idx="863">
                  <c:v>-0.377259552491619</c:v>
                </c:pt>
                <c:pt idx="864">
                  <c:v>-0.376966947959554</c:v>
                </c:pt>
                <c:pt idx="865">
                  <c:v>-0.376674328183144</c:v>
                </c:pt>
                <c:pt idx="866">
                  <c:v>-0.376381793104716</c:v>
                </c:pt>
                <c:pt idx="867">
                  <c:v>-0.376089440367937</c:v>
                </c:pt>
                <c:pt idx="868">
                  <c:v>-0.375797365265453</c:v>
                </c:pt>
                <c:pt idx="869">
                  <c:v>-0.37550566068757</c:v>
                </c:pt>
                <c:pt idx="870">
                  <c:v>-0.37521441707203</c:v>
                </c:pt>
                <c:pt idx="871">
                  <c:v>-0.374923722354881</c:v>
                </c:pt>
                <c:pt idx="872">
                  <c:v>-0.374633661922492</c:v>
                </c:pt>
                <c:pt idx="873">
                  <c:v>-0.374344318564731</c:v>
                </c:pt>
                <c:pt idx="874">
                  <c:v>-0.374055772429331</c:v>
                </c:pt>
                <c:pt idx="875">
                  <c:v>-0.373768100977472</c:v>
                </c:pt>
                <c:pt idx="876">
                  <c:v>-0.373481378940603</c:v>
                </c:pt>
                <c:pt idx="877">
                  <c:v>-0.373195678278537</c:v>
                </c:pt>
                <c:pt idx="878">
                  <c:v>-0.372911068138831</c:v>
                </c:pt>
                <c:pt idx="879">
                  <c:v>-0.37262761481748</c:v>
                </c:pt>
                <c:pt idx="880">
                  <c:v>-0.372345381720955</c:v>
                </c:pt>
                <c:pt idx="881">
                  <c:v>-0.372064429329597</c:v>
                </c:pt>
                <c:pt idx="882">
                  <c:v>-0.371784815162393</c:v>
                </c:pt>
                <c:pt idx="883">
                  <c:v>-0.371506593743162</c:v>
                </c:pt>
                <c:pt idx="884">
                  <c:v>-0.371229816568158</c:v>
                </c:pt>
                <c:pt idx="885">
                  <c:v>-0.370954532075127</c:v>
                </c:pt>
                <c:pt idx="886">
                  <c:v>-0.370680785613818</c:v>
                </c:pt>
                <c:pt idx="887">
                  <c:v>-0.370408619417987</c:v>
                </c:pt>
                <c:pt idx="888">
                  <c:v>-0.370138072578896</c:v>
                </c:pt>
                <c:pt idx="889">
                  <c:v>-0.369869181020335</c:v>
                </c:pt>
                <c:pt idx="890">
                  <c:v>-0.369601977475175</c:v>
                </c:pt>
                <c:pt idx="891">
                  <c:v>-0.369336491463479</c:v>
                </c:pt>
                <c:pt idx="892">
                  <c:v>-0.369072749272171</c:v>
                </c:pt>
                <c:pt idx="893">
                  <c:v>-0.368810773936297</c:v>
                </c:pt>
                <c:pt idx="894">
                  <c:v>-0.36855058522187</c:v>
                </c:pt>
                <c:pt idx="895">
                  <c:v>-0.368292199610332</c:v>
                </c:pt>
                <c:pt idx="896">
                  <c:v>-0.368035630284633</c:v>
                </c:pt>
                <c:pt idx="897">
                  <c:v>-0.367780887116939</c:v>
                </c:pt>
                <c:pt idx="898">
                  <c:v>-0.367527976657993</c:v>
                </c:pt>
                <c:pt idx="899">
                  <c:v>-0.367276902128115</c:v>
                </c:pt>
                <c:pt idx="900">
                  <c:v>-0.367027663409873</c:v>
                </c:pt>
                <c:pt idx="901">
                  <c:v>-0.366780257042425</c:v>
                </c:pt>
                <c:pt idx="902">
                  <c:v>-0.366534676217535</c:v>
                </c:pt>
                <c:pt idx="903">
                  <c:v>-0.366290910777274</c:v>
                </c:pt>
                <c:pt idx="904">
                  <c:v>-0.366048947213417</c:v>
                </c:pt>
                <c:pt idx="905">
                  <c:v>-0.365808768668529</c:v>
                </c:pt>
                <c:pt idx="906">
                  <c:v>-0.365570354938756</c:v>
                </c:pt>
                <c:pt idx="907">
                  <c:v>-0.365333682478323</c:v>
                </c:pt>
                <c:pt idx="908">
                  <c:v>-0.36509872440573</c:v>
                </c:pt>
                <c:pt idx="909">
                  <c:v>-0.364865450511665</c:v>
                </c:pt>
                <c:pt idx="910">
                  <c:v>-0.364633827268624</c:v>
                </c:pt>
                <c:pt idx="911">
                  <c:v>-0.364403817842237</c:v>
                </c:pt>
                <c:pt idx="912">
                  <c:v>-0.364175382104314</c:v>
                </c:pt>
                <c:pt idx="913">
                  <c:v>-0.363948476647589</c:v>
                </c:pt>
                <c:pt idx="914">
                  <c:v>-0.36372305480217</c:v>
                </c:pt>
                <c:pt idx="915">
                  <c:v>-0.363499066653705</c:v>
                </c:pt>
                <c:pt idx="916">
                  <c:v>-0.363276459063227</c:v>
                </c:pt>
                <c:pt idx="917">
                  <c:v>-0.363055175688709</c:v>
                </c:pt>
                <c:pt idx="918">
                  <c:v>-0.362835157008303</c:v>
                </c:pt>
                <c:pt idx="919">
                  <c:v>-0.362616340345255</c:v>
                </c:pt>
                <c:pt idx="920">
                  <c:v>-0.362398659894506</c:v>
                </c:pt>
                <c:pt idx="921">
                  <c:v>-0.362182046750949</c:v>
                </c:pt>
                <c:pt idx="922">
                  <c:v>-0.36196642893935</c:v>
                </c:pt>
                <c:pt idx="923">
                  <c:v>-0.361751731445916</c:v>
                </c:pt>
                <c:pt idx="924">
                  <c:v>-0.361537876251499</c:v>
                </c:pt>
                <c:pt idx="925">
                  <c:v>-0.361324782366429</c:v>
                </c:pt>
                <c:pt idx="926">
                  <c:v>-0.361112365866955</c:v>
                </c:pt>
                <c:pt idx="927">
                  <c:v>-0.360900539933293</c:v>
                </c:pt>
                <c:pt idx="928">
                  <c:v>-0.36068921488926</c:v>
                </c:pt>
                <c:pt idx="929">
                  <c:v>-0.360478298243473</c:v>
                </c:pt>
                <c:pt idx="930">
                  <c:v>-0.360267694732115</c:v>
                </c:pt>
                <c:pt idx="931">
                  <c:v>-0.360057306363235</c:v>
                </c:pt>
                <c:pt idx="932">
                  <c:v>-0.359847032462574</c:v>
                </c:pt>
                <c:pt idx="933">
                  <c:v>-0.359636769720891</c:v>
                </c:pt>
                <c:pt idx="934">
                  <c:v>-0.359426412242788</c:v>
                </c:pt>
                <c:pt idx="935">
                  <c:v>-0.359215851596986</c:v>
                </c:pt>
                <c:pt idx="936">
                  <c:v>-0.359004976868066</c:v>
                </c:pt>
                <c:pt idx="937">
                  <c:v>-0.358793674709619</c:v>
                </c:pt>
                <c:pt idx="938">
                  <c:v>-0.358581829398817</c:v>
                </c:pt>
                <c:pt idx="939">
                  <c:v>-0.358369322892354</c:v>
                </c:pt>
                <c:pt idx="940">
                  <c:v>-0.358156034883749</c:v>
                </c:pt>
                <c:pt idx="941">
                  <c:v>-0.357941842861994</c:v>
                </c:pt>
                <c:pt idx="942">
                  <c:v>-0.357726622171496</c:v>
                </c:pt>
                <c:pt idx="943">
                  <c:v>-0.35751024607332</c:v>
                </c:pt>
                <c:pt idx="944">
                  <c:v>-0.35729258580768</c:v>
                </c:pt>
                <c:pt idx="945">
                  <c:v>-0.357073510657674</c:v>
                </c:pt>
                <c:pt idx="946">
                  <c:v>-0.356852888014212</c:v>
                </c:pt>
                <c:pt idx="947">
                  <c:v>-0.356630583442134</c:v>
                </c:pt>
                <c:pt idx="948">
                  <c:v>-0.356406460747466</c:v>
                </c:pt>
                <c:pt idx="949">
                  <c:v>-0.356180382045806</c:v>
                </c:pt>
                <c:pt idx="950">
                  <c:v>-0.355952207831794</c:v>
                </c:pt>
                <c:pt idx="951">
                  <c:v>-0.355721797049638</c:v>
                </c:pt>
                <c:pt idx="952">
                  <c:v>-0.355489007164681</c:v>
                </c:pt>
                <c:pt idx="953">
                  <c:v>-0.35525369423595</c:v>
                </c:pt>
                <c:pt idx="954">
                  <c:v>-0.355015712989679</c:v>
                </c:pt>
                <c:pt idx="955">
                  <c:v>-0.354774916893762</c:v>
                </c:pt>
                <c:pt idx="956">
                  <c:v>-0.354531158233105</c:v>
                </c:pt>
                <c:pt idx="957">
                  <c:v>-0.354284288185835</c:v>
                </c:pt>
                <c:pt idx="958">
                  <c:v>-0.354034156900353</c:v>
                </c:pt>
                <c:pt idx="959">
                  <c:v>-0.353780613573171</c:v>
                </c:pt>
                <c:pt idx="960">
                  <c:v>-0.353523506527516</c:v>
                </c:pt>
                <c:pt idx="961">
                  <c:v>-0.353262683292653</c:v>
                </c:pt>
                <c:pt idx="962">
                  <c:v>-0.352997990683899</c:v>
                </c:pt>
                <c:pt idx="963">
                  <c:v>-0.352729274883293</c:v>
                </c:pt>
                <c:pt idx="964">
                  <c:v>-0.352456381520867</c:v>
                </c:pt>
                <c:pt idx="965">
                  <c:v>-0.352179155756514</c:v>
                </c:pt>
                <c:pt idx="966">
                  <c:v>-0.351897442362371</c:v>
                </c:pt>
                <c:pt idx="967">
                  <c:v>-0.351611085805728</c:v>
                </c:pt>
                <c:pt idx="968">
                  <c:v>-0.351319930332375</c:v>
                </c:pt>
                <c:pt idx="969">
                  <c:v>-0.351023820050396</c:v>
                </c:pt>
                <c:pt idx="970">
                  <c:v>-0.350722599014323</c:v>
                </c:pt>
                <c:pt idx="971">
                  <c:v>-0.350416111309657</c:v>
                </c:pt>
                <c:pt idx="972">
                  <c:v>-0.350104201137677</c:v>
                </c:pt>
                <c:pt idx="973">
                  <c:v>-0.349786712900525</c:v>
                </c:pt>
                <c:pt idx="974">
                  <c:v>-0.349463491286506</c:v>
                </c:pt>
                <c:pt idx="975">
                  <c:v>-0.349134381355579</c:v>
                </c:pt>
                <c:pt idx="976">
                  <c:v>-0.348799228624992</c:v>
                </c:pt>
                <c:pt idx="977">
                  <c:v>-0.348457879155008</c:v>
                </c:pt>
                <c:pt idx="978">
                  <c:v>-0.34811017963471</c:v>
                </c:pt>
                <c:pt idx="979">
                  <c:v>-0.347755977467807</c:v>
                </c:pt>
                <c:pt idx="980">
                  <c:v>-0.347395120858436</c:v>
                </c:pt>
                <c:pt idx="981">
                  <c:v>-0.347027458896886</c:v>
                </c:pt>
                <c:pt idx="982">
                  <c:v>-0.346652841645229</c:v>
                </c:pt>
                <c:pt idx="983">
                  <c:v>-0.346271120222799</c:v>
                </c:pt>
                <c:pt idx="984">
                  <c:v>-0.345882146891486</c:v>
                </c:pt>
                <c:pt idx="985">
                  <c:v>-0.345485775140797</c:v>
                </c:pt>
                <c:pt idx="986">
                  <c:v>-0.345081859772649</c:v>
                </c:pt>
                <c:pt idx="987">
                  <c:v>-0.344670256985851</c:v>
                </c:pt>
                <c:pt idx="988">
                  <c:v>-0.344250824460224</c:v>
                </c:pt>
                <c:pt idx="989">
                  <c:v>-0.343823421440335</c:v>
                </c:pt>
                <c:pt idx="990">
                  <c:v>-0.343387908818782</c:v>
                </c:pt>
                <c:pt idx="991">
                  <c:v>-0.34294414921901</c:v>
                </c:pt>
                <c:pt idx="992">
                  <c:v>-0.342492007077602</c:v>
                </c:pt>
                <c:pt idx="993">
                  <c:v>-0.342031348726003</c:v>
                </c:pt>
                <c:pt idx="994">
                  <c:v>-0.341562042471652</c:v>
                </c:pt>
                <c:pt idx="995">
                  <c:v>-0.34108395867846</c:v>
                </c:pt>
                <c:pt idx="996">
                  <c:v>-0.340596969846609</c:v>
                </c:pt>
                <c:pt idx="997">
                  <c:v>-0.340100950691625</c:v>
                </c:pt>
                <c:pt idx="998">
                  <c:v>-0.339595778222681</c:v>
                </c:pt>
                <c:pt idx="999">
                  <c:v>-0.3390813318201</c:v>
                </c:pt>
                <c:pt idx="1000">
                  <c:v>-0.338557493312013</c:v>
                </c:pt>
                <c:pt idx="1001">
                  <c:v>-0.338024147050121</c:v>
                </c:pt>
                <c:pt idx="1002">
                  <c:v>-0.337481179984551</c:v>
                </c:pt>
                <c:pt idx="1003">
                  <c:v>-0.33692848173773</c:v>
                </c:pt>
                <c:pt idx="1004">
                  <c:v>-0.336365944677268</c:v>
                </c:pt>
                <c:pt idx="1005">
                  <c:v>-0.335793463987804</c:v>
                </c:pt>
                <c:pt idx="1006">
                  <c:v>-0.335210937741761</c:v>
                </c:pt>
                <c:pt idx="1007">
                  <c:v>-0.334618266968997</c:v>
                </c:pt>
                <c:pt idx="1008">
                  <c:v>-0.334015355725301</c:v>
                </c:pt>
                <c:pt idx="1009">
                  <c:v>-0.333402111159696</c:v>
                </c:pt>
                <c:pt idx="1010">
                  <c:v>-0.332778443580523</c:v>
                </c:pt>
                <c:pt idx="1011">
                  <c:v>-0.332144266520259</c:v>
                </c:pt>
                <c:pt idx="1012">
                  <c:v>-0.331499496799042</c:v>
                </c:pt>
                <c:pt idx="1013">
                  <c:v>-0.330844054586863</c:v>
                </c:pt>
                <c:pt idx="1014">
                  <c:v>-0.330177863464395</c:v>
                </c:pt>
                <c:pt idx="1015">
                  <c:v>-0.329500850482425</c:v>
                </c:pt>
                <c:pt idx="1016">
                  <c:v>-0.328812946219848</c:v>
                </c:pt>
                <c:pt idx="1017">
                  <c:v>-0.328114084840205</c:v>
                </c:pt>
                <c:pt idx="1018">
                  <c:v>-0.32740420414672</c:v>
                </c:pt>
                <c:pt idx="1019">
                  <c:v>-0.32668324563581</c:v>
                </c:pt>
                <c:pt idx="1020">
                  <c:v>-0.325951154549039</c:v>
                </c:pt>
                <c:pt idx="1021">
                  <c:v>-0.325207879923484</c:v>
                </c:pt>
                <c:pt idx="1022">
                  <c:v>-0.324453374640479</c:v>
                </c:pt>
                <c:pt idx="1023">
                  <c:v>-0.323687595472723</c:v>
                </c:pt>
                <c:pt idx="1024">
                  <c:v>-0.322910503129699</c:v>
                </c:pt>
                <c:pt idx="1025">
                  <c:v>-0.322122062301407</c:v>
                </c:pt>
                <c:pt idx="1026">
                  <c:v>-0.32132224170036</c:v>
                </c:pt>
                <c:pt idx="1027">
                  <c:v>-0.320511014101824</c:v>
                </c:pt>
                <c:pt idx="1028">
                  <c:v>-0.319688356382292</c:v>
                </c:pt>
                <c:pt idx="1029">
                  <c:v>-0.318854249556133</c:v>
                </c:pt>
                <c:pt idx="1030">
                  <c:v>-0.318008678810439</c:v>
                </c:pt>
                <c:pt idx="1031">
                  <c:v>-0.317151633538</c:v>
                </c:pt>
                <c:pt idx="1032">
                  <c:v>-0.316283107368423</c:v>
                </c:pt>
                <c:pt idx="1033">
                  <c:v>-0.315403098197346</c:v>
                </c:pt>
                <c:pt idx="1034">
                  <c:v>-0.314511608213749</c:v>
                </c:pt>
                <c:pt idx="1035">
                  <c:v>-0.313608643925323</c:v>
                </c:pt>
                <c:pt idx="1036">
                  <c:v>-0.312694216181892</c:v>
                </c:pt>
                <c:pt idx="1037">
                  <c:v>-0.311768340196865</c:v>
                </c:pt>
                <c:pt idx="1038">
                  <c:v>-0.310831035566699</c:v>
                </c:pt>
                <c:pt idx="1039">
                  <c:v>-0.309882326288361</c:v>
                </c:pt>
                <c:pt idx="1040">
                  <c:v>-0.308922240774772</c:v>
                </c:pt>
                <c:pt idx="1041">
                  <c:v>-0.307950811868216</c:v>
                </c:pt>
                <c:pt idx="1042">
                  <c:v>-0.306968076851706</c:v>
                </c:pt>
                <c:pt idx="1043">
                  <c:v>-0.30597407745829</c:v>
                </c:pt>
                <c:pt idx="1044">
                  <c:v>-0.304968859878289</c:v>
                </c:pt>
                <c:pt idx="1045">
                  <c:v>-0.303952474764447</c:v>
                </c:pt>
                <c:pt idx="1046">
                  <c:v>-0.302924977235003</c:v>
                </c:pt>
                <c:pt idx="1047">
                  <c:v>-0.30188642687465</c:v>
                </c:pt>
                <c:pt idx="1048">
                  <c:v>-0.300836887733395</c:v>
                </c:pt>
                <c:pt idx="1049">
                  <c:v>-0.299776428323304</c:v>
                </c:pt>
                <c:pt idx="1050">
                  <c:v>-0.298705121613125</c:v>
                </c:pt>
                <c:pt idx="1051">
                  <c:v>-0.297623045020784</c:v>
                </c:pt>
                <c:pt idx="1052">
                  <c:v>-0.296530280403759</c:v>
                </c:pt>
                <c:pt idx="1053">
                  <c:v>-0.295426914047312</c:v>
                </c:pt>
                <c:pt idx="1054">
                  <c:v>-0.294313036650592</c:v>
                </c:pt>
                <c:pt idx="1055">
                  <c:v>-0.293188743310607</c:v>
                </c:pt>
                <c:pt idx="1056">
                  <c:v>-0.292054133504052</c:v>
                </c:pt>
                <c:pt idx="1057">
                  <c:v>-0.290909311067004</c:v>
                </c:pt>
                <c:pt idx="1058">
                  <c:v>-0.289754384172491</c:v>
                </c:pt>
                <c:pt idx="1059">
                  <c:v>-0.288589465305925</c:v>
                </c:pt>
                <c:pt idx="1060">
                  <c:v>-0.28741467123841</c:v>
                </c:pt>
                <c:pt idx="1061">
                  <c:v>-0.286230122997929</c:v>
                </c:pt>
                <c:pt idx="1062">
                  <c:v>-0.285035945838416</c:v>
                </c:pt>
                <c:pt idx="1063">
                  <c:v>-0.283832269206723</c:v>
                </c:pt>
                <c:pt idx="1064">
                  <c:v>-0.28261922670748</c:v>
                </c:pt>
                <c:pt idx="1065">
                  <c:v>-0.281396956065866</c:v>
                </c:pt>
                <c:pt idx="1066">
                  <c:v>-0.280165599088303</c:v>
                </c:pt>
                <c:pt idx="1067">
                  <c:v>-0.278925301621069</c:v>
                </c:pt>
                <c:pt idx="1068">
                  <c:v>-0.277676213506864</c:v>
                </c:pt>
                <c:pt idx="1069">
                  <c:v>-0.276418488539315</c:v>
                </c:pt>
                <c:pt idx="1070">
                  <c:v>-0.275152284415464</c:v>
                </c:pt>
                <c:pt idx="1071">
                  <c:v>-0.273877762686227</c:v>
                </c:pt>
                <c:pt idx="1072">
                  <c:v>-0.272595088704851</c:v>
                </c:pt>
                <c:pt idx="1073">
                  <c:v>-0.271304431573397</c:v>
                </c:pt>
                <c:pt idx="1074">
                  <c:v>-0.27000596408724</c:v>
                </c:pt>
                <c:pt idx="1075">
                  <c:v>-0.268699862677631</c:v>
                </c:pt>
                <c:pt idx="1076">
                  <c:v>-0.267386307352323</c:v>
                </c:pt>
                <c:pt idx="1077">
                  <c:v>-0.266065481634291</c:v>
                </c:pt>
                <c:pt idx="1078">
                  <c:v>-0.264737572498568</c:v>
                </c:pt>
                <c:pt idx="1079">
                  <c:v>-0.263402770307205</c:v>
                </c:pt>
                <c:pt idx="1080">
                  <c:v>-0.262061268742402</c:v>
                </c:pt>
                <c:pt idx="1081">
                  <c:v>-0.260713264737811</c:v>
                </c:pt>
                <c:pt idx="1082">
                  <c:v>-0.259358958408056</c:v>
                </c:pt>
                <c:pt idx="1083">
                  <c:v>-0.257998552976479</c:v>
                </c:pt>
                <c:pt idx="1084">
                  <c:v>-0.256632254701148</c:v>
                </c:pt>
                <c:pt idx="1085">
                  <c:v>-0.255260272799159</c:v>
                </c:pt>
                <c:pt idx="1086">
                  <c:v>-0.253882819369249</c:v>
                </c:pt>
                <c:pt idx="1087">
                  <c:v>-0.252500109312759</c:v>
                </c:pt>
                <c:pt idx="1088">
                  <c:v>-0.251112360252972</c:v>
                </c:pt>
                <c:pt idx="1089">
                  <c:v>-0.249719792452862</c:v>
                </c:pt>
                <c:pt idx="1090">
                  <c:v>-0.248322628731281</c:v>
                </c:pt>
                <c:pt idx="1091">
                  <c:v>-0.246921094377623</c:v>
                </c:pt>
                <c:pt idx="1092">
                  <c:v>-0.245515417064988</c:v>
                </c:pt>
                <c:pt idx="1093">
                  <c:v>-0.244105826761897</c:v>
                </c:pt>
                <c:pt idx="1094">
                  <c:v>-0.242692555642578</c:v>
                </c:pt>
                <c:pt idx="1095">
                  <c:v>-0.241275837995864</c:v>
                </c:pt>
                <c:pt idx="1096">
                  <c:v>-0.239855910132744</c:v>
                </c:pt>
                <c:pt idx="1097">
                  <c:v>-0.238433010292598</c:v>
                </c:pt>
                <c:pt idx="1098">
                  <c:v>-0.23700737854816</c:v>
                </c:pt>
                <c:pt idx="1099">
                  <c:v>-0.235579256709247</c:v>
                </c:pt>
                <c:pt idx="1100">
                  <c:v>-0.234148888225281</c:v>
                </c:pt>
                <c:pt idx="1101">
                  <c:v>-0.232716518086671</c:v>
                </c:pt>
                <c:pt idx="1102">
                  <c:v>-0.231282392725066</c:v>
                </c:pt>
                <c:pt idx="1103">
                  <c:v>-0.229846759912542</c:v>
                </c:pt>
                <c:pt idx="1104">
                  <c:v>-0.228409868659758</c:v>
                </c:pt>
                <c:pt idx="1105">
                  <c:v>-0.226971969113116</c:v>
                </c:pt>
                <c:pt idx="1106">
                  <c:v>-0.225533312450986</c:v>
                </c:pt>
                <c:pt idx="1107">
                  <c:v>-0.224094150779021</c:v>
                </c:pt>
                <c:pt idx="1108">
                  <c:v>-0.222654737024621</c:v>
                </c:pt>
                <c:pt idx="1109">
                  <c:v>-0.221215324830579</c:v>
                </c:pt>
                <c:pt idx="1110">
                  <c:v>-0.21977616844797</c:v>
                </c:pt>
                <c:pt idx="1111">
                  <c:v>-0.218337522628308</c:v>
                </c:pt>
                <c:pt idx="1112">
                  <c:v>-0.216899642515038</c:v>
                </c:pt>
                <c:pt idx="1113">
                  <c:v>-0.215462783534396</c:v>
                </c:pt>
                <c:pt idx="1114">
                  <c:v>-0.214027201285692</c:v>
                </c:pt>
                <c:pt idx="1115">
                  <c:v>-0.21259315143106</c:v>
                </c:pt>
                <c:pt idx="1116">
                  <c:v>-0.211160889584723</c:v>
                </c:pt>
                <c:pt idx="1117">
                  <c:v>-0.209730671201824</c:v>
                </c:pt>
                <c:pt idx="1118">
                  <c:v>-0.20830275146687</c:v>
                </c:pt>
                <c:pt idx="1119">
                  <c:v>-0.20687738518184</c:v>
                </c:pt>
                <c:pt idx="1120">
                  <c:v>-0.205454826654002</c:v>
                </c:pt>
                <c:pt idx="1121">
                  <c:v>-0.204035329583495</c:v>
                </c:pt>
                <c:pt idx="1122">
                  <c:v>-0.20261914695072</c:v>
                </c:pt>
                <c:pt idx="1123">
                  <c:v>-0.201206530903598</c:v>
                </c:pt>
                <c:pt idx="1124">
                  <c:v>-0.199797732644735</c:v>
                </c:pt>
                <c:pt idx="1125">
                  <c:v>-0.198393002318556</c:v>
                </c:pt>
                <c:pt idx="1126">
                  <c:v>-0.196992588898447</c:v>
                </c:pt>
                <c:pt idx="1127">
                  <c:v>-0.195596740073968</c:v>
                </c:pt>
                <c:pt idx="1128">
                  <c:v>-0.194205702138181</c:v>
                </c:pt>
                <c:pt idx="1129">
                  <c:v>-0.192819719875141</c:v>
                </c:pt>
                <c:pt idx="1130">
                  <c:v>-0.191439036447614</c:v>
                </c:pt>
                <c:pt idx="1131">
                  <c:v>-0.190063893285062</c:v>
                </c:pt>
                <c:pt idx="1132">
                  <c:v>-0.188694529971945</c:v>
                </c:pt>
                <c:pt idx="1133">
                  <c:v>-0.187331184136403</c:v>
                </c:pt>
                <c:pt idx="1134">
                  <c:v>-0.185974091339364</c:v>
                </c:pt>
                <c:pt idx="1135">
                  <c:v>-0.184623484964118</c:v>
                </c:pt>
                <c:pt idx="1136">
                  <c:v>-0.183279596106432</c:v>
                </c:pt>
                <c:pt idx="1137">
                  <c:v>-0.181942653465233</c:v>
                </c:pt>
                <c:pt idx="1138">
                  <c:v>-0.180612883233928</c:v>
                </c:pt>
                <c:pt idx="1139">
                  <c:v>-0.179290508992401</c:v>
                </c:pt>
                <c:pt idx="1140">
                  <c:v>-0.177975751599745</c:v>
                </c:pt>
                <c:pt idx="1141">
                  <c:v>-0.176668829087773</c:v>
                </c:pt>
                <c:pt idx="1142">
                  <c:v>-0.17536995655537</c:v>
                </c:pt>
                <c:pt idx="1143">
                  <c:v>-0.174079346063719</c:v>
                </c:pt>
                <c:pt idx="1144">
                  <c:v>-0.172797206532466</c:v>
                </c:pt>
                <c:pt idx="1145">
                  <c:v>-0.171523743636873</c:v>
                </c:pt>
                <c:pt idx="1146">
                  <c:v>-0.170259159705991</c:v>
                </c:pt>
                <c:pt idx="1147">
                  <c:v>-0.169003653621934</c:v>
                </c:pt>
                <c:pt idx="1148">
                  <c:v>-0.167757420720266</c:v>
                </c:pt>
                <c:pt idx="1149">
                  <c:v>-0.166520652691582</c:v>
                </c:pt>
                <c:pt idx="1150">
                  <c:v>-0.165293537484308</c:v>
                </c:pt>
                <c:pt idx="1151">
                  <c:v>-0.164076259208783</c:v>
                </c:pt>
                <c:pt idx="1152">
                  <c:v>-0.16286899804266</c:v>
                </c:pt>
                <c:pt idx="1153">
                  <c:v>-0.161671930137681</c:v>
                </c:pt>
                <c:pt idx="1154">
                  <c:v>-0.160485227527866</c:v>
                </c:pt>
                <c:pt idx="1155">
                  <c:v>-0.159309058039164</c:v>
                </c:pt>
                <c:pt idx="1156">
                  <c:v>-0.158143585200616</c:v>
                </c:pt>
                <c:pt idx="1157">
                  <c:v>-0.156988968157068</c:v>
                </c:pt>
                <c:pt idx="1158">
                  <c:v>-0.155845361583482</c:v>
                </c:pt>
                <c:pt idx="1159">
                  <c:v>-0.154712915600886</c:v>
                </c:pt>
                <c:pt idx="1160">
                  <c:v>-0.153591775694016</c:v>
                </c:pt>
                <c:pt idx="1161">
                  <c:v>-0.152482082630676</c:v>
                </c:pt>
                <c:pt idx="1162">
                  <c:v>-0.151383972382871</c:v>
                </c:pt>
                <c:pt idx="1163">
                  <c:v>-0.150297576049751</c:v>
                </c:pt>
                <c:pt idx="1164">
                  <c:v>-0.149223019782407</c:v>
                </c:pt>
                <c:pt idx="1165">
                  <c:v>-0.14816042471055</c:v>
                </c:pt>
                <c:pt idx="1166">
                  <c:v>-0.147109906871133</c:v>
                </c:pt>
                <c:pt idx="1167">
                  <c:v>-0.146071577138929</c:v>
                </c:pt>
                <c:pt idx="1168">
                  <c:v>-0.145045541159122</c:v>
                </c:pt>
                <c:pt idx="1169">
                  <c:v>-0.14403189928194</c:v>
                </c:pt>
                <c:pt idx="1170">
                  <c:v>-0.143030746499368</c:v>
                </c:pt>
                <c:pt idx="1171">
                  <c:v>-0.142042172383972</c:v>
                </c:pt>
                <c:pt idx="1172">
                  <c:v>-0.141066261029875</c:v>
                </c:pt>
                <c:pt idx="1173">
                  <c:v>-0.140103090995918</c:v>
                </c:pt>
                <c:pt idx="1174">
                  <c:v>-0.139152735251028</c:v>
                </c:pt>
                <c:pt idx="1175">
                  <c:v>-0.138215261121848</c:v>
                </c:pt>
                <c:pt idx="1176">
                  <c:v>-0.137290730242626</c:v>
                </c:pt>
                <c:pt idx="1177">
                  <c:v>-0.136379198507432</c:v>
                </c:pt>
                <c:pt idx="1178">
                  <c:v>-0.135480716024701</c:v>
                </c:pt>
                <c:pt idx="1179">
                  <c:v>-0.134595327074142</c:v>
                </c:pt>
                <c:pt idx="1180">
                  <c:v>-0.133723070066047</c:v>
                </c:pt>
                <c:pt idx="1181">
                  <c:v>-0.132863977503013</c:v>
                </c:pt>
                <c:pt idx="1182">
                  <c:v>-0.132018075944112</c:v>
                </c:pt>
                <c:pt idx="1183">
                  <c:v>-0.13118538597153</c:v>
                </c:pt>
                <c:pt idx="1184">
                  <c:v>-0.130365922159697</c:v>
                </c:pt>
                <c:pt idx="1185">
                  <c:v>-0.12955969304693</c:v>
                </c:pt>
                <c:pt idx="1186">
                  <c:v>-0.128766701109618</c:v>
                </c:pt>
                <c:pt idx="1187">
                  <c:v>-0.127986942738956</c:v>
                </c:pt>
                <c:pt idx="1188">
                  <c:v>-0.127220408220257</c:v>
                </c:pt>
                <c:pt idx="1189">
                  <c:v>-0.126467081714857</c:v>
                </c:pt>
                <c:pt idx="1190">
                  <c:v>-0.125726941244633</c:v>
                </c:pt>
                <c:pt idx="1191">
                  <c:v>-0.124999958679137</c:v>
                </c:pt>
                <c:pt idx="1192">
                  <c:v>-0.12428609972538</c:v>
                </c:pt>
                <c:pt idx="1193">
                  <c:v>-0.123585323920272</c:v>
                </c:pt>
                <c:pt idx="1194">
                  <c:v>-0.122897584625712</c:v>
                </c:pt>
                <c:pt idx="1195">
                  <c:v>-0.122222829026378</c:v>
                </c:pt>
                <c:pt idx="1196">
                  <c:v>-0.121560998130187</c:v>
                </c:pt>
                <c:pt idx="1197">
                  <c:v>-0.120912026771464</c:v>
                </c:pt>
                <c:pt idx="1198">
                  <c:v>-0.120275843616806</c:v>
                </c:pt>
                <c:pt idx="1199">
                  <c:v>-0.119652371173664</c:v>
                </c:pt>
                <c:pt idx="1200">
                  <c:v>-0.119041525801643</c:v>
                </c:pt>
                <c:pt idx="1201">
                  <c:v>-0.118443217726517</c:v>
                </c:pt>
                <c:pt idx="1202">
                  <c:v>-0.117857351056974</c:v>
                </c:pt>
                <c:pt idx="1203">
                  <c:v>-0.117283823804086</c:v>
                </c:pt>
                <c:pt idx="1204">
                  <c:v>-0.116722527903504</c:v>
                </c:pt>
                <c:pt idx="1205">
                  <c:v>-0.116173349240385</c:v>
                </c:pt>
                <c:pt idx="1206">
                  <c:v>-0.115636167677037</c:v>
                </c:pt>
                <c:pt idx="1207">
                  <c:v>-0.115110857083296</c:v>
                </c:pt>
                <c:pt idx="1208">
                  <c:v>-0.11459728536961</c:v>
                </c:pt>
                <c:pt idx="1209">
                  <c:v>-0.114095314522846</c:v>
                </c:pt>
                <c:pt idx="1210">
                  <c:v>-0.113604800644797</c:v>
                </c:pt>
                <c:pt idx="1211">
                  <c:v>-0.113125593993395</c:v>
                </c:pt>
                <c:pt idx="1212">
                  <c:v>-0.112657539026606</c:v>
                </c:pt>
                <c:pt idx="1213">
                  <c:v>-0.11220047444901</c:v>
                </c:pt>
                <c:pt idx="1214">
                  <c:v>-0.111754233261051</c:v>
                </c:pt>
                <c:pt idx="1215">
                  <c:v>-0.11131864281094</c:v>
                </c:pt>
                <c:pt idx="1216">
                  <c:v>-0.110893524849202</c:v>
                </c:pt>
                <c:pt idx="1217">
                  <c:v>-0.110478695585853</c:v>
                </c:pt>
                <c:pt idx="1218">
                  <c:v>-0.110073965750187</c:v>
                </c:pt>
                <c:pt idx="1219">
                  <c:v>-0.109679140653154</c:v>
                </c:pt>
                <c:pt idx="1220">
                  <c:v>-0.109294020252324</c:v>
                </c:pt>
                <c:pt idx="1221">
                  <c:v>-0.108918399219395</c:v>
                </c:pt>
                <c:pt idx="1222">
                  <c:v>-0.108552067010249</c:v>
                </c:pt>
                <c:pt idx="1223">
                  <c:v>-0.108194807937511</c:v>
                </c:pt>
                <c:pt idx="1224">
                  <c:v>-0.107846401245605</c:v>
                </c:pt>
                <c:pt idx="1225">
                  <c:v>-0.107506621188276</c:v>
                </c:pt>
                <c:pt idx="1226">
                  <c:v>-0.107175237108549</c:v>
                </c:pt>
                <c:pt idx="1227">
                  <c:v>-0.106852013521107</c:v>
                </c:pt>
                <c:pt idx="1228">
                  <c:v>-0.106536710197053</c:v>
                </c:pt>
                <c:pt idx="1229">
                  <c:v>-0.106229082251026</c:v>
                </c:pt>
                <c:pt idx="1230">
                  <c:v>-0.105928880230656</c:v>
                </c:pt>
                <c:pt idx="1231">
                  <c:v>-0.105635850208299</c:v>
                </c:pt>
                <c:pt idx="1232">
                  <c:v>-0.105349733875053</c:v>
                </c:pt>
                <c:pt idx="1233">
                  <c:v>-0.105070268636996</c:v>
                </c:pt>
                <c:pt idx="1234">
                  <c:v>-0.104797187713617</c:v>
                </c:pt>
                <c:pt idx="1235">
                  <c:v>-0.104530220238424</c:v>
                </c:pt>
                <c:pt idx="1236">
                  <c:v>-0.104269091361656</c:v>
                </c:pt>
                <c:pt idx="1237">
                  <c:v>-0.104013522355101</c:v>
                </c:pt>
                <c:pt idx="1238">
                  <c:v>-0.103763230718953</c:v>
                </c:pt>
                <c:pt idx="1239">
                  <c:v>-0.103517930290678</c:v>
                </c:pt>
                <c:pt idx="1240">
                  <c:v>-0.103277331355858</c:v>
                </c:pt>
                <c:pt idx="1241">
                  <c:v>-0.103041140760949</c:v>
                </c:pt>
                <c:pt idx="1242">
                  <c:v>-0.102809062027937</c:v>
                </c:pt>
                <c:pt idx="1243">
                  <c:v>-0.102580795470825</c:v>
                </c:pt>
                <c:pt idx="1244">
                  <c:v>-0.102356038313926</c:v>
                </c:pt>
                <c:pt idx="1245">
                  <c:v>-0.102134484811903</c:v>
                </c:pt>
                <c:pt idx="1246">
                  <c:v>-0.101915826371513</c:v>
                </c:pt>
                <c:pt idx="1247">
                  <c:v>-0.101699751675017</c:v>
                </c:pt>
                <c:pt idx="1248">
                  <c:v>-0.101485946805196</c:v>
                </c:pt>
                <c:pt idx="1249">
                  <c:v>-0.101274095371925</c:v>
                </c:pt>
                <c:pt idx="1250">
                  <c:v>-0.101063878640271</c:v>
                </c:pt>
                <c:pt idx="1251">
                  <c:v>-0.100854975660043</c:v>
                </c:pt>
                <c:pt idx="1252">
                  <c:v>-0.100647063396759</c:v>
                </c:pt>
                <c:pt idx="1253">
                  <c:v>-0.100439816863968</c:v>
                </c:pt>
                <c:pt idx="1254">
                  <c:v>-0.100232909256881</c:v>
                </c:pt>
                <c:pt idx="1255">
                  <c:v>-0.100026012087257</c:v>
                </c:pt>
                <c:pt idx="1256">
                  <c:v>-0.0998187953194819</c:v>
                </c:pt>
                <c:pt idx="1257">
                  <c:v>-0.0996109275077994</c:v>
                </c:pt>
                <c:pt idx="1258">
                  <c:v>-0.0994020759346235</c:v>
                </c:pt>
                <c:pt idx="1259">
                  <c:v>-0.0991919067498882</c:v>
                </c:pt>
                <c:pt idx="1260">
                  <c:v>-0.0989800851113717</c:v>
                </c:pt>
                <c:pt idx="1261">
                  <c:v>-0.0987662753259394</c:v>
                </c:pt>
                <c:pt idx="1262">
                  <c:v>-0.0985501409916471</c:v>
                </c:pt>
                <c:pt idx="1263">
                  <c:v>-0.0983313451406482</c:v>
                </c:pt>
                <c:pt idx="1264">
                  <c:v>-0.0981095503828421</c:v>
                </c:pt>
                <c:pt idx="1265">
                  <c:v>-0.0978844190502084</c:v>
                </c:pt>
                <c:pt idx="1266">
                  <c:v>-0.0976556133417645</c:v>
                </c:pt>
                <c:pt idx="1267">
                  <c:v>-0.0974227954690864</c:v>
                </c:pt>
                <c:pt idx="1268">
                  <c:v>-0.0971856278023335</c:v>
                </c:pt>
                <c:pt idx="1269">
                  <c:v>-0.0969437730167141</c:v>
                </c:pt>
                <c:pt idx="1270">
                  <c:v>-0.0966968942393309</c:v>
                </c:pt>
                <c:pt idx="1271">
                  <c:v>-0.0964446551963463</c:v>
                </c:pt>
                <c:pt idx="1272">
                  <c:v>-0.0961867203604015</c:v>
                </c:pt>
                <c:pt idx="1273">
                  <c:v>-0.09592275509823</c:v>
                </c:pt>
                <c:pt idx="1274">
                  <c:v>-0.0956524258184019</c:v>
                </c:pt>
                <c:pt idx="1275">
                  <c:v>-0.0953754001191356</c:v>
                </c:pt>
                <c:pt idx="1276">
                  <c:v>-0.0950913469361123</c:v>
                </c:pt>
                <c:pt idx="1277">
                  <c:v>-0.0947999366902337</c:v>
                </c:pt>
                <c:pt idx="1278">
                  <c:v>-0.094500841435254</c:v>
                </c:pt>
                <c:pt idx="1279">
                  <c:v>-0.0941937350052273</c:v>
                </c:pt>
                <c:pt idx="1280">
                  <c:v>-0.0938782931617031</c:v>
                </c:pt>
                <c:pt idx="1281">
                  <c:v>-0.0935541937406078</c:v>
                </c:pt>
                <c:pt idx="1282">
                  <c:v>-0.0932211167987466</c:v>
                </c:pt>
                <c:pt idx="1283">
                  <c:v>-0.0928787447598631</c:v>
                </c:pt>
                <c:pt idx="1284">
                  <c:v>-0.0925267625601927</c:v>
                </c:pt>
                <c:pt idx="1285">
                  <c:v>-0.0921648577934436</c:v>
                </c:pt>
                <c:pt idx="1286">
                  <c:v>-0.0917927208551434</c:v>
                </c:pt>
                <c:pt idx="1287">
                  <c:v>-0.091410045086287</c:v>
                </c:pt>
                <c:pt idx="1288">
                  <c:v>-0.091016526916222</c:v>
                </c:pt>
                <c:pt idx="1289">
                  <c:v>-0.0906118660047059</c:v>
                </c:pt>
                <c:pt idx="1290">
                  <c:v>-0.0901957653830755</c:v>
                </c:pt>
                <c:pt idx="1291">
                  <c:v>-0.0897679315944613</c:v>
                </c:pt>
                <c:pt idx="1292">
                  <c:v>-0.089328074832986</c:v>
                </c:pt>
                <c:pt idx="1293">
                  <c:v>-0.0888759090818836</c:v>
                </c:pt>
                <c:pt idx="1294">
                  <c:v>-0.088411152250476</c:v>
                </c:pt>
                <c:pt idx="1295">
                  <c:v>-0.0879335263099454</c:v>
                </c:pt>
                <c:pt idx="1296">
                  <c:v>-0.087442757427841</c:v>
                </c:pt>
                <c:pt idx="1297">
                  <c:v>-0.0869385761012564</c:v>
                </c:pt>
                <c:pt idx="1298">
                  <c:v>-0.0864207172886187</c:v>
                </c:pt>
                <c:pt idx="1299">
                  <c:v>-0.0858889205400266</c:v>
                </c:pt>
                <c:pt idx="1300">
                  <c:v>-0.085342930126079</c:v>
                </c:pt>
                <c:pt idx="1301">
                  <c:v>-0.0847824951651317</c:v>
                </c:pt>
                <c:pt idx="1302">
                  <c:v>-0.0842073697489252</c:v>
                </c:pt>
                <c:pt idx="1303">
                  <c:v>-0.083617313066523</c:v>
                </c:pt>
                <c:pt idx="1304">
                  <c:v>-0.0830120895265019</c:v>
                </c:pt>
                <c:pt idx="1305">
                  <c:v>-0.0823914688773387</c:v>
                </c:pt>
                <c:pt idx="1306">
                  <c:v>-0.0817552263259324</c:v>
                </c:pt>
                <c:pt idx="1307">
                  <c:v>-0.0811031426542082</c:v>
                </c:pt>
                <c:pt idx="1308">
                  <c:v>-0.080435004333747</c:v>
                </c:pt>
                <c:pt idx="1309">
                  <c:v>-0.0797506036383823</c:v>
                </c:pt>
                <c:pt idx="1310">
                  <c:v>-0.0790497387547148</c:v>
                </c:pt>
                <c:pt idx="1311">
                  <c:v>-0.0783322138904855</c:v>
                </c:pt>
                <c:pt idx="1312">
                  <c:v>-0.0775978393807579</c:v>
                </c:pt>
                <c:pt idx="1313">
                  <c:v>-0.0768464317918558</c:v>
                </c:pt>
                <c:pt idx="1314">
                  <c:v>-0.0760778140230037</c:v>
                </c:pt>
                <c:pt idx="1315">
                  <c:v>-0.0752918154056217</c:v>
                </c:pt>
                <c:pt idx="1316">
                  <c:v>-0.0744882718002227</c:v>
                </c:pt>
                <c:pt idx="1317">
                  <c:v>-0.073667025690864</c:v>
                </c:pt>
                <c:pt idx="1318">
                  <c:v>-0.0728279262771047</c:v>
                </c:pt>
                <c:pt idx="1319">
                  <c:v>-0.0719708295634215</c:v>
                </c:pt>
                <c:pt idx="1320">
                  <c:v>-0.0710955984460372</c:v>
                </c:pt>
                <c:pt idx="1321">
                  <c:v>-0.0702021027971162</c:v>
                </c:pt>
                <c:pt idx="1322">
                  <c:v>-0.0692902195462825</c:v>
                </c:pt>
                <c:pt idx="1323">
                  <c:v>-0.0683598327594159</c:v>
                </c:pt>
                <c:pt idx="1324">
                  <c:v>-0.0674108337146865</c:v>
                </c:pt>
                <c:pt idx="1325">
                  <c:v>-0.0664431209757844</c:v>
                </c:pt>
                <c:pt idx="1326">
                  <c:v>-0.0654566004623032</c:v>
                </c:pt>
                <c:pt idx="1327">
                  <c:v>-0.064451185517241</c:v>
                </c:pt>
                <c:pt idx="1328">
                  <c:v>-0.0634267969715791</c:v>
                </c:pt>
                <c:pt idx="1329">
                  <c:v>-0.062383363205901</c:v>
                </c:pt>
                <c:pt idx="1330">
                  <c:v>-0.0613208202090176</c:v>
                </c:pt>
                <c:pt idx="1331">
                  <c:v>-0.0602391116335611</c:v>
                </c:pt>
                <c:pt idx="1332">
                  <c:v>-0.0591381888485187</c:v>
                </c:pt>
                <c:pt idx="1333">
                  <c:v>-0.0580180109886677</c:v>
                </c:pt>
                <c:pt idx="1334">
                  <c:v>-0.0568785450008868</c:v>
                </c:pt>
                <c:pt idx="1335">
                  <c:v>-0.0557197656873103</c:v>
                </c:pt>
                <c:pt idx="1336">
                  <c:v>-0.0545416557452967</c:v>
                </c:pt>
                <c:pt idx="1337">
                  <c:v>-0.0533442058041859</c:v>
                </c:pt>
                <c:pt idx="1338">
                  <c:v>-0.052127414458818</c:v>
                </c:pt>
                <c:pt idx="1339">
                  <c:v>-0.050891288299788</c:v>
                </c:pt>
                <c:pt idx="1340">
                  <c:v>-0.0496358419404156</c:v>
                </c:pt>
                <c:pt idx="1341">
                  <c:v>-0.0483610980404044</c:v>
                </c:pt>
                <c:pt idx="1342">
                  <c:v>-0.0470670873261716</c:v>
                </c:pt>
                <c:pt idx="1343">
                  <c:v>-0.0457538486078297</c:v>
                </c:pt>
                <c:pt idx="1344">
                  <c:v>-0.0444214287927989</c:v>
                </c:pt>
                <c:pt idx="1345">
                  <c:v>-0.043069882896037</c:v>
                </c:pt>
                <c:pt idx="1346">
                  <c:v>-0.0416992740468679</c:v>
                </c:pt>
                <c:pt idx="1347">
                  <c:v>-0.0403096734923972</c:v>
                </c:pt>
                <c:pt idx="1348">
                  <c:v>-0.0389011605975016</c:v>
                </c:pt>
                <c:pt idx="1349">
                  <c:v>-0.0374738228413789</c:v>
                </c:pt>
                <c:pt idx="1350">
                  <c:v>-0.036027755810652</c:v>
                </c:pt>
                <c:pt idx="1351">
                  <c:v>-0.0345630631890166</c:v>
                </c:pt>
                <c:pt idx="1352">
                  <c:v>-0.0330798567434244</c:v>
                </c:pt>
                <c:pt idx="1353">
                  <c:v>-0.0315782563067988</c:v>
                </c:pt>
                <c:pt idx="1354">
                  <c:v>-0.0300583897572767</c:v>
                </c:pt>
                <c:pt idx="1355">
                  <c:v>-0.0285203929939766</c:v>
                </c:pt>
                <c:pt idx="1356">
                  <c:v>-0.0269644099092863</c:v>
                </c:pt>
                <c:pt idx="1357">
                  <c:v>-0.0253905923576772</c:v>
                </c:pt>
                <c:pt idx="1358">
                  <c:v>-0.0237991001210418</c:v>
                </c:pt>
                <c:pt idx="1359">
                  <c:v>-0.0221901008705583</c:v>
                </c:pt>
                <c:pt idx="1360">
                  <c:v>-0.0205637701250902</c:v>
                </c:pt>
                <c:pt idx="1361">
                  <c:v>-0.018920291206122</c:v>
                </c:pt>
                <c:pt idx="1362">
                  <c:v>-0.0172598551892417</c:v>
                </c:pt>
                <c:pt idx="1363">
                  <c:v>-0.0155826608521786</c:v>
                </c:pt>
                <c:pt idx="1364">
                  <c:v>-0.0138889146194049</c:v>
                </c:pt>
                <c:pt idx="1365">
                  <c:v>-0.012178830503317</c:v>
                </c:pt>
                <c:pt idx="1366">
                  <c:v>-0.0104526300420044</c:v>
                </c:pt>
                <c:pt idx="1367">
                  <c:v>-0.00871054223362529</c:v>
                </c:pt>
                <c:pt idx="1368">
                  <c:v>-0.00695280346740401</c:v>
                </c:pt>
                <c:pt idx="1369">
                  <c:v>-0.00517965745126632</c:v>
                </c:pt>
                <c:pt idx="1370">
                  <c:v>-0.00339135513613435</c:v>
                </c:pt>
                <c:pt idx="1371">
                  <c:v>-0.00158815463689958</c:v>
                </c:pt>
                <c:pt idx="1372">
                  <c:v>0.000229678849902656</c:v>
                </c:pt>
                <c:pt idx="1373">
                  <c:v>0.00206187313169488</c:v>
                </c:pt>
                <c:pt idx="1374">
                  <c:v>0.00390814910870978</c:v>
                </c:pt>
                <c:pt idx="1375">
                  <c:v>0.00576822086606543</c:v>
                </c:pt>
                <c:pt idx="1376">
                  <c:v>0.00764179576903929</c:v>
                </c:pt>
                <c:pt idx="1377">
                  <c:v>0.00952857456150814</c:v>
                </c:pt>
                <c:pt idx="1378">
                  <c:v>0.0114282514675251</c:v>
                </c:pt>
                <c:pt idx="1379">
                  <c:v>0.0133405142960023</c:v>
                </c:pt>
                <c:pt idx="1380">
                  <c:v>0.0152650445484638</c:v>
                </c:pt>
                <c:pt idx="1381">
                  <c:v>0.0172015175298367</c:v>
                </c:pt>
                <c:pt idx="1382">
                  <c:v>0.0191496024622423</c:v>
                </c:pt>
                <c:pt idx="1383">
                  <c:v>0.0211089626017507</c:v>
                </c:pt>
                <c:pt idx="1384">
                  <c:v>0.0230792553580604</c:v>
                </c:pt>
                <c:pt idx="1385">
                  <c:v>0.025060132417062</c:v>
                </c:pt>
                <c:pt idx="1386">
                  <c:v>0.0270512398662454</c:v>
                </c:pt>
                <c:pt idx="1387">
                  <c:v>0.0290522183229069</c:v>
                </c:pt>
                <c:pt idx="1388">
                  <c:v>0.0310627030651137</c:v>
                </c:pt>
                <c:pt idx="1389">
                  <c:v>0.0330823241653797</c:v>
                </c:pt>
                <c:pt idx="1390">
                  <c:v>0.035110706627004</c:v>
                </c:pt>
                <c:pt idx="1391">
                  <c:v>0.0371474705230296</c:v>
                </c:pt>
                <c:pt idx="1392">
                  <c:v>0.0391922311377674</c:v>
                </c:pt>
                <c:pt idx="1393">
                  <c:v>0.0412445991108403</c:v>
                </c:pt>
                <c:pt idx="1394">
                  <c:v>0.0433041805836922</c:v>
                </c:pt>
                <c:pt idx="1395">
                  <c:v>0.0453705773485122</c:v>
                </c:pt>
                <c:pt idx="1396">
                  <c:v>0.0474433869995189</c:v>
                </c:pt>
                <c:pt idx="1397">
                  <c:v>0.0495222030865502</c:v>
                </c:pt>
                <c:pt idx="1398">
                  <c:v>0.0516066152709026</c:v>
                </c:pt>
                <c:pt idx="1399">
                  <c:v>0.0536962094833652</c:v>
                </c:pt>
                <c:pt idx="1400">
                  <c:v>0.0557905680843852</c:v>
                </c:pt>
                <c:pt idx="1401">
                  <c:v>0.0578892700263115</c:v>
                </c:pt>
                <c:pt idx="1402">
                  <c:v>0.0599918910176533</c:v>
                </c:pt>
                <c:pt idx="1403">
                  <c:v>0.062098003689293</c:v>
                </c:pt>
                <c:pt idx="1404">
                  <c:v>0.0642071777625908</c:v>
                </c:pt>
                <c:pt idx="1405">
                  <c:v>0.0663189802193198</c:v>
                </c:pt>
                <c:pt idx="1406">
                  <c:v>0.0684329754733647</c:v>
                </c:pt>
                <c:pt idx="1407">
                  <c:v>0.070548725544123</c:v>
                </c:pt>
                <c:pt idx="1408">
                  <c:v>0.0726657902315379</c:v>
                </c:pt>
                <c:pt idx="1409">
                  <c:v>0.0747837272927026</c:v>
                </c:pt>
                <c:pt idx="1410">
                  <c:v>0.0769020926199616</c:v>
                </c:pt>
                <c:pt idx="1411">
                  <c:v>0.0790204404204462</c:v>
                </c:pt>
                <c:pt idx="1412">
                  <c:v>0.0811383233969724</c:v>
                </c:pt>
                <c:pt idx="1413">
                  <c:v>0.083255292930232</c:v>
                </c:pt>
                <c:pt idx="1414">
                  <c:v>0.0853708992622073</c:v>
                </c:pt>
                <c:pt idx="1415">
                  <c:v>0.087484691680735</c:v>
                </c:pt>
                <c:pt idx="1416">
                  <c:v>0.0895962187051513</c:v>
                </c:pt>
                <c:pt idx="1417">
                  <c:v>0.0917050282729438</c:v>
                </c:pt>
                <c:pt idx="1418">
                  <c:v>0.0938106679273358</c:v>
                </c:pt>
                <c:pt idx="1419">
                  <c:v>0.0959126850057323</c:v>
                </c:pt>
                <c:pt idx="1420">
                  <c:v>0.0980106268289494</c:v>
                </c:pt>
                <c:pt idx="1421">
                  <c:v>0.100104040891156</c:v>
                </c:pt>
                <c:pt idx="1422">
                  <c:v>0.102192475050448</c:v>
                </c:pt>
                <c:pt idx="1423">
                  <c:v>0.104275477719986</c:v>
                </c:pt>
                <c:pt idx="1424">
                  <c:v>0.106352598059615</c:v>
                </c:pt>
                <c:pt idx="1425">
                  <c:v>0.108423386167883</c:v>
                </c:pt>
                <c:pt idx="1426">
                  <c:v>0.1104873932744</c:v>
                </c:pt>
                <c:pt idx="1427">
                  <c:v>0.112544171932444</c:v>
                </c:pt>
                <c:pt idx="1428">
                  <c:v>0.114593276211735</c:v>
                </c:pt>
                <c:pt idx="1429">
                  <c:v>0.116634261891315</c:v>
                </c:pt>
                <c:pt idx="1430">
                  <c:v>0.118666686652437</c:v>
                </c:pt>
                <c:pt idx="1431">
                  <c:v>0.120690110271399</c:v>
                </c:pt>
                <c:pt idx="1432">
                  <c:v>0.122704094812233</c:v>
                </c:pt>
                <c:pt idx="1433">
                  <c:v>0.124708204819179</c:v>
                </c:pt>
                <c:pt idx="1434">
                  <c:v>0.126702007508861</c:v>
                </c:pt>
                <c:pt idx="1435">
                  <c:v>0.12868507296208</c:v>
                </c:pt>
                <c:pt idx="1436">
                  <c:v>0.130656974315159</c:v>
                </c:pt>
                <c:pt idx="1437">
                  <c:v>0.132617287950749</c:v>
                </c:pt>
                <c:pt idx="1438">
                  <c:v>0.134565593688017</c:v>
                </c:pt>
                <c:pt idx="1439">
                  <c:v>0.136501474972142</c:v>
                </c:pt>
                <c:pt idx="1440">
                  <c:v>0.138424519063043</c:v>
                </c:pt>
                <c:pt idx="1441">
                  <c:v>0.140334317223247</c:v>
                </c:pt>
                <c:pt idx="1442">
                  <c:v>0.142230464904826</c:v>
                </c:pt>
                <c:pt idx="1443">
                  <c:v>0.144112561935329</c:v>
                </c:pt>
                <c:pt idx="1444">
                  <c:v>0.145980212702623</c:v>
                </c:pt>
                <c:pt idx="1445">
                  <c:v>0.147833026338564</c:v>
                </c:pt>
                <c:pt idx="1446">
                  <c:v>0.149670616901425</c:v>
                </c:pt>
                <c:pt idx="1447">
                  <c:v>0.151492603556999</c:v>
                </c:pt>
                <c:pt idx="1448">
                  <c:v>0.153298610758307</c:v>
                </c:pt>
                <c:pt idx="1449">
                  <c:v>0.155088268423815</c:v>
                </c:pt>
                <c:pt idx="1450">
                  <c:v>0.156861212114113</c:v>
                </c:pt>
                <c:pt idx="1451">
                  <c:v>0.158617083206948</c:v>
                </c:pt>
                <c:pt idx="1452">
                  <c:v>0.160355529070557</c:v>
                </c:pt>
                <c:pt idx="1453">
                  <c:v>0.162076203235219</c:v>
                </c:pt>
                <c:pt idx="1454">
                  <c:v>0.163778765562941</c:v>
                </c:pt>
                <c:pt idx="1455">
                  <c:v>0.165462882415221</c:v>
                </c:pt>
                <c:pt idx="1456">
                  <c:v>0.167128226818798</c:v>
                </c:pt>
                <c:pt idx="1457">
                  <c:v>0.168774478629329</c:v>
                </c:pt>
                <c:pt idx="1458">
                  <c:v>0.170401324692907</c:v>
                </c:pt>
                <c:pt idx="1459">
                  <c:v>0.172008459005362</c:v>
                </c:pt>
                <c:pt idx="1460">
                  <c:v>0.17359558286926</c:v>
                </c:pt>
                <c:pt idx="1461">
                  <c:v>0.175162405048547</c:v>
                </c:pt>
                <c:pt idx="1462">
                  <c:v>0.176708641920741</c:v>
                </c:pt>
                <c:pt idx="1463">
                  <c:v>0.178234017626638</c:v>
                </c:pt>
                <c:pt idx="1464">
                  <c:v>0.179738264217432</c:v>
                </c:pt>
                <c:pt idx="1465">
                  <c:v>0.181221121799202</c:v>
                </c:pt>
                <c:pt idx="1466">
                  <c:v>0.182682338674689</c:v>
                </c:pt>
                <c:pt idx="1467">
                  <c:v>0.184121671482304</c:v>
                </c:pt>
                <c:pt idx="1468">
                  <c:v>0.185538885332297</c:v>
                </c:pt>
                <c:pt idx="1469">
                  <c:v>0.18693375394003</c:v>
                </c:pt>
                <c:pt idx="1470">
                  <c:v>0.18830605975628</c:v>
                </c:pt>
                <c:pt idx="1471">
                  <c:v>0.189655594094526</c:v>
                </c:pt>
                <c:pt idx="1472">
                  <c:v>0.190982157255145</c:v>
                </c:pt>
                <c:pt idx="1473">
                  <c:v>0.192285558646468</c:v>
                </c:pt>
                <c:pt idx="1474">
                  <c:v>0.193565616902627</c:v>
                </c:pt>
                <c:pt idx="1475">
                  <c:v>0.194822159998148</c:v>
                </c:pt>
                <c:pt idx="1476">
                  <c:v>0.196055025359224</c:v>
                </c:pt>
                <c:pt idx="1477">
                  <c:v>0.197264059971621</c:v>
                </c:pt>
                <c:pt idx="1478">
                  <c:v>0.198449120485149</c:v>
                </c:pt>
                <c:pt idx="1479">
                  <c:v>0.199610073314669</c:v>
                </c:pt>
                <c:pt idx="1480">
                  <c:v>0.20074679473756</c:v>
                </c:pt>
                <c:pt idx="1481">
                  <c:v>0.201859170987612</c:v>
                </c:pt>
                <c:pt idx="1482">
                  <c:v>0.202947098345289</c:v>
                </c:pt>
                <c:pt idx="1483">
                  <c:v>0.204010483224319</c:v>
                </c:pt>
                <c:pt idx="1484">
                  <c:v>0.205049242254564</c:v>
                </c:pt>
                <c:pt idx="1485">
                  <c:v>0.206063302361117</c:v>
                </c:pt>
                <c:pt idx="1486">
                  <c:v>0.207052600839598</c:v>
                </c:pt>
                <c:pt idx="1487">
                  <c:v>0.208017085427591</c:v>
                </c:pt>
                <c:pt idx="1488">
                  <c:v>0.208956714372199</c:v>
                </c:pt>
                <c:pt idx="1489">
                  <c:v>0.209871456493655</c:v>
                </c:pt>
                <c:pt idx="1490">
                  <c:v>0.210761291244979</c:v>
                </c:pt>
                <c:pt idx="1491">
                  <c:v>0.211626208767615</c:v>
                </c:pt>
                <c:pt idx="1492">
                  <c:v>0.212466209943043</c:v>
                </c:pt>
                <c:pt idx="1493">
                  <c:v>0.213281306440308</c:v>
                </c:pt>
                <c:pt idx="1494">
                  <c:v>0.21407152075945</c:v>
                </c:pt>
                <c:pt idx="1495">
                  <c:v>0.214836886270798</c:v>
                </c:pt>
                <c:pt idx="1496">
                  <c:v>0.215577447250102</c:v>
                </c:pt>
                <c:pt idx="1497">
                  <c:v>0.216293258909473</c:v>
                </c:pt>
                <c:pt idx="1498">
                  <c:v>0.216984387424115</c:v>
                </c:pt>
                <c:pt idx="1499">
                  <c:v>0.217650909954805</c:v>
                </c:pt>
                <c:pt idx="1500">
                  <c:v>0.218292914666129</c:v>
                </c:pt>
                <c:pt idx="1501">
                  <c:v>0.21891050074042</c:v>
                </c:pt>
                <c:pt idx="1502">
                  <c:v>0.219503778387408</c:v>
                </c:pt>
                <c:pt idx="1503">
                  <c:v>0.220072868849546</c:v>
                </c:pt>
                <c:pt idx="1504">
                  <c:v>0.220617904403007</c:v>
                </c:pt>
                <c:pt idx="1505">
                  <c:v>0.221139028354327</c:v>
                </c:pt>
                <c:pt idx="1506">
                  <c:v>0.221636395032699</c:v>
                </c:pt>
                <c:pt idx="1507">
                  <c:v>0.222110169777887</c:v>
                </c:pt>
                <c:pt idx="1508">
                  <c:v>0.222560528923771</c:v>
                </c:pt>
                <c:pt idx="1509">
                  <c:v>0.222987659777498</c:v>
                </c:pt>
                <c:pt idx="1510">
                  <c:v>0.223391760594249</c:v>
                </c:pt>
                <c:pt idx="1511">
                  <c:v>0.223773040547604</c:v>
                </c:pt>
                <c:pt idx="1512">
                  <c:v>0.224131719695519</c:v>
                </c:pt>
                <c:pt idx="1513">
                  <c:v>0.224468028941896</c:v>
                </c:pt>
                <c:pt idx="1514">
                  <c:v>0.224782209993768</c:v>
                </c:pt>
                <c:pt idx="1515">
                  <c:v>0.225074515314085</c:v>
                </c:pt>
                <c:pt idx="1516">
                  <c:v>0.225345208070111</c:v>
                </c:pt>
                <c:pt idx="1517">
                  <c:v>0.22559456207745</c:v>
                </c:pt>
                <c:pt idx="1518">
                  <c:v>0.225822861739689</c:v>
                </c:pt>
                <c:pt idx="1519">
                  <c:v>0.226030401983682</c:v>
                </c:pt>
                <c:pt idx="1520">
                  <c:v>0.226217488190493</c:v>
                </c:pt>
                <c:pt idx="1521">
                  <c:v>0.226384436121987</c:v>
                </c:pt>
                <c:pt idx="1522">
                  <c:v>0.226531571843112</c:v>
                </c:pt>
                <c:pt idx="1523">
                  <c:v>0.226659231639871</c:v>
                </c:pt>
                <c:pt idx="1524">
                  <c:v>0.226767761933011</c:v>
                </c:pt>
                <c:pt idx="1525">
                  <c:v>0.22685751918745</c:v>
                </c:pt>
                <c:pt idx="1526">
                  <c:v>0.226928869817451</c:v>
                </c:pt>
                <c:pt idx="1527">
                  <c:v>0.226982190087593</c:v>
                </c:pt>
                <c:pt idx="1528">
                  <c:v>0.227017866009538</c:v>
                </c:pt>
                <c:pt idx="1529">
                  <c:v>0.227036293234635</c:v>
                </c:pt>
                <c:pt idx="1530">
                  <c:v>0.227037876942391</c:v>
                </c:pt>
                <c:pt idx="1531">
                  <c:v>0.227023031724831</c:v>
                </c:pt>
                <c:pt idx="1532">
                  <c:v>0.226992181466795</c:v>
                </c:pt>
                <c:pt idx="1533">
                  <c:v>0.226945759222181</c:v>
                </c:pt>
                <c:pt idx="1534">
                  <c:v>0.2268842070862</c:v>
                </c:pt>
                <c:pt idx="1535">
                  <c:v>0.226807976063656</c:v>
                </c:pt>
                <c:pt idx="1536">
                  <c:v>0.2267175259333</c:v>
                </c:pt>
                <c:pt idx="1537">
                  <c:v>0.226613325108306</c:v>
                </c:pt>
                <c:pt idx="1538">
                  <c:v>0.22649585049289</c:v>
                </c:pt>
                <c:pt idx="1539">
                  <c:v>0.226365587335145</c:v>
                </c:pt>
                <c:pt idx="1540">
                  <c:v>0.226223029076104</c:v>
                </c:pt>
                <c:pt idx="1541">
                  <c:v>0.226068677195114</c:v>
                </c:pt>
                <c:pt idx="1542">
                  <c:v>0.225903041051538</c:v>
                </c:pt>
                <c:pt idx="1543">
                  <c:v>0.225726637722852</c:v>
                </c:pt>
                <c:pt idx="1544">
                  <c:v>0.22553999183919</c:v>
                </c:pt>
                <c:pt idx="1545">
                  <c:v>0.225343635414379</c:v>
                </c:pt>
                <c:pt idx="1546">
                  <c:v>0.225138107673529</c:v>
                </c:pt>
                <c:pt idx="1547">
                  <c:v>0.224923954877227</c:v>
                </c:pt>
                <c:pt idx="1548">
                  <c:v>0.224701730142399</c:v>
                </c:pt>
                <c:pt idx="1549">
                  <c:v>0.224471993259892</c:v>
                </c:pt>
                <c:pt idx="1550">
                  <c:v>0.224235310508843</c:v>
                </c:pt>
                <c:pt idx="1551">
                  <c:v>0.223992254467892</c:v>
                </c:pt>
                <c:pt idx="1552">
                  <c:v>0.223743403823308</c:v>
                </c:pt>
                <c:pt idx="1553">
                  <c:v>0.223489343174078</c:v>
                </c:pt>
                <c:pt idx="1554">
                  <c:v>0.223230662834048</c:v>
                </c:pt>
                <c:pt idx="1555">
                  <c:v>0.222967958631163</c:v>
                </c:pt>
                <c:pt idx="1556">
                  <c:v>0.222701831703884</c:v>
                </c:pt>
                <c:pt idx="1557">
                  <c:v>0.222432888294846</c:v>
                </c:pt>
                <c:pt idx="1558">
                  <c:v>0.222161739541835</c:v>
                </c:pt>
                <c:pt idx="1559">
                  <c:v>0.221889001266153</c:v>
                </c:pt>
                <c:pt idx="1560">
                  <c:v>0.221615293758437</c:v>
                </c:pt>
                <c:pt idx="1561">
                  <c:v>0.221341241562022</c:v>
                </c:pt>
                <c:pt idx="1562">
                  <c:v>0.221067473253906</c:v>
                </c:pt>
                <c:pt idx="1563">
                  <c:v>0.220794621223405</c:v>
                </c:pt>
                <c:pt idx="1564">
                  <c:v>0.220523321448576</c:v>
                </c:pt>
                <c:pt idx="1565">
                  <c:v>0.220254213270476</c:v>
                </c:pt>
                <c:pt idx="1566">
                  <c:v>0.219987939165349</c:v>
                </c:pt>
                <c:pt idx="1567">
                  <c:v>0.219725144514815</c:v>
                </c:pt>
                <c:pt idx="1568">
                  <c:v>0.219466477374145</c:v>
                </c:pt>
                <c:pt idx="1569">
                  <c:v>0.219212588238702</c:v>
                </c:pt>
                <c:pt idx="1570">
                  <c:v>0.218964129808631</c:v>
                </c:pt>
                <c:pt idx="1571">
                  <c:v>0.218721756751892</c:v>
                </c:pt>
                <c:pt idx="1572">
                  <c:v>0.218486125465703</c:v>
                </c:pt>
                <c:pt idx="1573">
                  <c:v>0.218257893836498</c:v>
                </c:pt>
                <c:pt idx="1574">
                  <c:v>0.21803772099847</c:v>
                </c:pt>
                <c:pt idx="1575">
                  <c:v>0.217826267090804</c:v>
                </c:pt>
                <c:pt idx="1576">
                  <c:v>0.217624193013667</c:v>
                </c:pt>
                <c:pt idx="1577">
                  <c:v>0.217432160183062</c:v>
                </c:pt>
                <c:pt idx="1578">
                  <c:v>0.21725083028463</c:v>
                </c:pt>
                <c:pt idx="1579">
                  <c:v>0.217080865026478</c:v>
                </c:pt>
                <c:pt idx="1580">
                  <c:v>0.216922925891148</c:v>
                </c:pt>
                <c:pt idx="1581">
                  <c:v>0.216777673886791</c:v>
                </c:pt>
                <c:pt idx="1582">
                  <c:v>0.216645769297659</c:v>
                </c:pt>
                <c:pt idx="1583">
                  <c:v>0.216527871433991</c:v>
                </c:pt>
                <c:pt idx="1584">
                  <c:v>0.216424638381404</c:v>
                </c:pt>
                <c:pt idx="1585">
                  <c:v>0.216336726749853</c:v>
                </c:pt>
                <c:pt idx="1586">
                  <c:v>0.216264791422288</c:v>
                </c:pt>
                <c:pt idx="1587">
                  <c:v>0.216209485303076</c:v>
                </c:pt>
                <c:pt idx="1588">
                  <c:v>0.216171459066288</c:v>
                </c:pt>
                <c:pt idx="1589">
                  <c:v>0.21615136090395</c:v>
                </c:pt>
                <c:pt idx="1590">
                  <c:v>0.21614983627435</c:v>
                </c:pt>
                <c:pt idx="1591">
                  <c:v>0.216167527650491</c:v>
                </c:pt>
                <c:pt idx="1592">
                  <c:v>0.216205074268792</c:v>
                </c:pt>
                <c:pt idx="1593">
                  <c:v>0.216263111878122</c:v>
                </c:pt>
                <c:pt idx="1594">
                  <c:v>0.216342272489273</c:v>
                </c:pt>
                <c:pt idx="1595">
                  <c:v>0.216443184124955</c:v>
                </c:pt>
                <c:pt idx="1596">
                  <c:v>0.216566470570423</c:v>
                </c:pt>
                <c:pt idx="1597">
                  <c:v>0.216712751124807</c:v>
                </c:pt>
                <c:pt idx="1598">
                  <c:v>0.216882640353268</c:v>
                </c:pt>
                <c:pt idx="1599">
                  <c:v>0.217076747840051</c:v>
                </c:pt>
                <c:pt idx="1600">
                  <c:v>0.217295677942542</c:v>
                </c:pt>
                <c:pt idx="1601">
                  <c:v>0.21754002954642</c:v>
                </c:pt>
                <c:pt idx="1602">
                  <c:v>0.217810395821996</c:v>
                </c:pt>
                <c:pt idx="1603">
                  <c:v>0.218107363981835</c:v>
                </c:pt>
                <c:pt idx="1604">
                  <c:v>0.218431515039752</c:v>
                </c:pt>
                <c:pt idx="1605">
                  <c:v>0.218783423571278</c:v>
                </c:pt>
                <c:pt idx="1606">
                  <c:v>0.219163657475688</c:v>
                </c:pt>
                <c:pt idx="1607">
                  <c:v>0.219572777739679</c:v>
                </c:pt>
                <c:pt idx="1608">
                  <c:v>0.220011338202794</c:v>
                </c:pt>
                <c:pt idx="1609">
                  <c:v>0.220479885324684</c:v>
                </c:pt>
                <c:pt idx="1610">
                  <c:v>0.220978957954292</c:v>
                </c:pt>
                <c:pt idx="1611">
                  <c:v>0.221509087101062</c:v>
                </c:pt>
                <c:pt idx="1612">
                  <c:v>0.222070795708246</c:v>
                </c:pt>
                <c:pt idx="1613">
                  <c:v>0.222664598428412</c:v>
                </c:pt>
                <c:pt idx="1614">
                  <c:v>0.223291001401234</c:v>
                </c:pt>
                <c:pt idx="1615">
                  <c:v>0.223950502033653</c:v>
                </c:pt>
                <c:pt idx="1616">
                  <c:v>0.224643588782496</c:v>
                </c:pt>
                <c:pt idx="1617">
                  <c:v>0.225370740939643</c:v>
                </c:pt>
                <c:pt idx="1618">
                  <c:v>0.226132428419818</c:v>
                </c:pt>
                <c:pt idx="1619">
                  <c:v>0.226929111551098</c:v>
                </c:pt>
                <c:pt idx="1620">
                  <c:v>0.227761240868217</c:v>
                </c:pt>
                <c:pt idx="1621">
                  <c:v>0.228629256908757</c:v>
                </c:pt>
                <c:pt idx="1622">
                  <c:v>0.22953359001229</c:v>
                </c:pt>
                <c:pt idx="1623">
                  <c:v>0.230474660122572</c:v>
                </c:pt>
                <c:pt idx="1624">
                  <c:v>0.231452876592858</c:v>
                </c:pt>
                <c:pt idx="1625">
                  <c:v>0.232468637994417</c:v>
                </c:pt>
                <c:pt idx="1626">
                  <c:v>0.233522331928324</c:v>
                </c:pt>
                <c:pt idx="1627">
                  <c:v>0.234614334840614</c:v>
                </c:pt>
                <c:pt idx="1628">
                  <c:v>0.235745011840862</c:v>
                </c:pt>
                <c:pt idx="1629">
                  <c:v>0.23691471652427</c:v>
                </c:pt>
                <c:pt idx="1630">
                  <c:v>0.238123790797334</c:v>
                </c:pt>
                <c:pt idx="1631">
                  <c:v>0.239372564707164</c:v>
                </c:pt>
                <c:pt idx="1632">
                  <c:v>0.240661356274515</c:v>
                </c:pt>
                <c:pt idx="1633">
                  <c:v>0.241990471330621</c:v>
                </c:pt>
                <c:pt idx="1634">
                  <c:v>0.243360203357885</c:v>
                </c:pt>
                <c:pt idx="1635">
                  <c:v>0.244770833334485</c:v>
                </c:pt>
                <c:pt idx="1636">
                  <c:v>0.246222629582987</c:v>
                </c:pt>
                <c:pt idx="1637">
                  <c:v>0.247715847622997</c:v>
                </c:pt>
                <c:pt idx="1638">
                  <c:v>0.249250730027946</c:v>
                </c:pt>
                <c:pt idx="1639">
                  <c:v>0.250827506286038</c:v>
                </c:pt>
                <c:pt idx="1640">
                  <c:v>0.252446392665453</c:v>
                </c:pt>
                <c:pt idx="1641">
                  <c:v>0.254107592083831</c:v>
                </c:pt>
                <c:pt idx="1642">
                  <c:v>0.255811293982122</c:v>
                </c:pt>
                <c:pt idx="1643">
                  <c:v>0.25755767420284</c:v>
                </c:pt>
                <c:pt idx="1644">
                  <c:v>0.259346894872776</c:v>
                </c:pt>
                <c:pt idx="1645">
                  <c:v>0.261179104290231</c:v>
                </c:pt>
                <c:pt idx="1646">
                  <c:v>0.263054436816809</c:v>
                </c:pt>
                <c:pt idx="1647">
                  <c:v>0.264973012773832</c:v>
                </c:pt>
                <c:pt idx="1648">
                  <c:v>0.266934938343403</c:v>
                </c:pt>
                <c:pt idx="1649">
                  <c:v>0.268940305474186</c:v>
                </c:pt>
                <c:pt idx="1650">
                  <c:v>0.270989191791933</c:v>
                </c:pt>
                <c:pt idx="1651">
                  <c:v>0.273081660514802</c:v>
                </c:pt>
                <c:pt idx="1652">
                  <c:v>0.275217760373507</c:v>
                </c:pt>
                <c:pt idx="1653">
                  <c:v>0.277397525536345</c:v>
                </c:pt>
                <c:pt idx="1654">
                  <c:v>0.279620975539124</c:v>
                </c:pt>
                <c:pt idx="1655">
                  <c:v>0.281888115220041</c:v>
                </c:pt>
                <c:pt idx="1656">
                  <c:v>0.284198934659529</c:v>
                </c:pt>
                <c:pt idx="1657">
                  <c:v>0.286553409125122</c:v>
                </c:pt>
                <c:pt idx="1658">
                  <c:v>0.288951499021352</c:v>
                </c:pt>
                <c:pt idx="1659">
                  <c:v>0.29139314984471</c:v>
                </c:pt>
                <c:pt idx="1660">
                  <c:v>0.293878292143709</c:v>
                </c:pt>
                <c:pt idx="1661">
                  <c:v>0.296406841484049</c:v>
                </c:pt>
                <c:pt idx="1662">
                  <c:v>0.298978698418935</c:v>
                </c:pt>
                <c:pt idx="1663">
                  <c:v>0.301593748464544</c:v>
                </c:pt>
                <c:pt idx="1664">
                  <c:v>0.304251862080671</c:v>
                </c:pt>
                <c:pt idx="1665">
                  <c:v>0.306952894656581</c:v>
                </c:pt>
                <c:pt idx="1666">
                  <c:v>0.309696686502049</c:v>
                </c:pt>
                <c:pt idx="1667">
                  <c:v>0.312483062843642</c:v>
                </c:pt>
                <c:pt idx="1668">
                  <c:v>0.315311833826225</c:v>
                </c:pt>
                <c:pt idx="1669">
                  <c:v>0.318182794519706</c:v>
                </c:pt>
                <c:pt idx="1670">
                  <c:v>0.321095724931039</c:v>
                </c:pt>
                <c:pt idx="1671">
                  <c:v>0.324050390021476</c:v>
                </c:pt>
                <c:pt idx="1672">
                  <c:v>0.327046539729072</c:v>
                </c:pt>
                <c:pt idx="1673">
                  <c:v>0.330083908996462</c:v>
                </c:pt>
                <c:pt idx="1674">
                  <c:v>0.333162217803883</c:v>
                </c:pt>
                <c:pt idx="1675">
                  <c:v>0.336281171207458</c:v>
                </c:pt>
                <c:pt idx="1676">
                  <c:v>0.33944045938273</c:v>
                </c:pt>
                <c:pt idx="1677">
                  <c:v>0.34263975767344</c:v>
                </c:pt>
                <c:pt idx="1678">
                  <c:v>0.345878726645542</c:v>
                </c:pt>
                <c:pt idx="1679">
                  <c:v>0.349157012146444</c:v>
                </c:pt>
                <c:pt idx="1680">
                  <c:v>0.35247424536946</c:v>
                </c:pt>
                <c:pt idx="1681">
                  <c:v>0.355830042923462</c:v>
                </c:pt>
                <c:pt idx="1682">
                  <c:v>0.359224006907716</c:v>
                </c:pt>
                <c:pt idx="1683">
                  <c:v>0.362655724991884</c:v>
                </c:pt>
                <c:pt idx="1684">
                  <c:v>0.366124770501163</c:v>
                </c:pt>
                <c:pt idx="1685">
                  <c:v>0.369630702506559</c:v>
                </c:pt>
                <c:pt idx="1686">
                  <c:v>0.373173065920248</c:v>
                </c:pt>
                <c:pt idx="1687">
                  <c:v>0.376751391596014</c:v>
                </c:pt>
                <c:pt idx="1688">
                  <c:v>0.380365196434736</c:v>
                </c:pt>
                <c:pt idx="1689">
                  <c:v>0.384013983494883</c:v>
                </c:pt>
                <c:pt idx="1690">
                  <c:v>0.387697242107998</c:v>
                </c:pt>
                <c:pt idx="1691">
                  <c:v>0.391414447999134</c:v>
                </c:pt>
                <c:pt idx="1692">
                  <c:v>0.395165063412196</c:v>
                </c:pt>
                <c:pt idx="1693">
                  <c:v>0.398948537240174</c:v>
                </c:pt>
                <c:pt idx="1694">
                  <c:v>0.402764305160204</c:v>
                </c:pt>
                <c:pt idx="1695">
                  <c:v>0.406611789773433</c:v>
                </c:pt>
                <c:pt idx="1696">
                  <c:v>0.41049040074964</c:v>
                </c:pt>
                <c:pt idx="1697">
                  <c:v>0.414399534976566</c:v>
                </c:pt>
                <c:pt idx="1698">
                  <c:v>0.418338576713909</c:v>
                </c:pt>
                <c:pt idx="1699">
                  <c:v>0.42230689775194</c:v>
                </c:pt>
                <c:pt idx="1700">
                  <c:v>0.426303857574683</c:v>
                </c:pt>
                <c:pt idx="1701">
                  <c:v>0.43032880352761</c:v>
                </c:pt>
                <c:pt idx="1702">
                  <c:v>0.434381070989806</c:v>
                </c:pt>
                <c:pt idx="1703">
                  <c:v>0.438459983550534</c:v>
                </c:pt>
                <c:pt idx="1704">
                  <c:v>0.442564853190153</c:v>
                </c:pt>
                <c:pt idx="1705">
                  <c:v>0.44669498046534</c:v>
                </c:pt>
                <c:pt idx="1706">
                  <c:v>0.450849654698528</c:v>
                </c:pt>
                <c:pt idx="1707">
                  <c:v>0.455028154171532</c:v>
                </c:pt>
                <c:pt idx="1708">
                  <c:v>0.459229746323274</c:v>
                </c:pt>
                <c:pt idx="1709">
                  <c:v>0.463453687951558</c:v>
                </c:pt>
                <c:pt idx="1710">
                  <c:v>0.467699225418826</c:v>
                </c:pt>
                <c:pt idx="1711">
                  <c:v>0.471965594861815</c:v>
                </c:pt>
                <c:pt idx="1712">
                  <c:v>0.476252022405066</c:v>
                </c:pt>
                <c:pt idx="1713">
                  <c:v>0.480557724378198</c:v>
                </c:pt>
                <c:pt idx="1714">
                  <c:v>0.484881907536884</c:v>
                </c:pt>
                <c:pt idx="1715">
                  <c:v>0.489223769287452</c:v>
                </c:pt>
                <c:pt idx="1716">
                  <c:v>0.493582497915037</c:v>
                </c:pt>
                <c:pt idx="1717">
                  <c:v>0.497957272815205</c:v>
                </c:pt>
                <c:pt idx="1718">
                  <c:v>0.502347264728974</c:v>
                </c:pt>
                <c:pt idx="1719">
                  <c:v>0.50675163598116</c:v>
                </c:pt>
                <c:pt idx="1720">
                  <c:v>0.511169540721949</c:v>
                </c:pt>
                <c:pt idx="1721">
                  <c:v>0.515600125171633</c:v>
                </c:pt>
                <c:pt idx="1722">
                  <c:v>0.520042527868422</c:v>
                </c:pt>
                <c:pt idx="1723">
                  <c:v>0.524495879919232</c:v>
                </c:pt>
                <c:pt idx="1724">
                  <c:v>0.528959305253395</c:v>
                </c:pt>
                <c:pt idx="1725">
                  <c:v>0.533431920879176</c:v>
                </c:pt>
                <c:pt idx="1726">
                  <c:v>0.537912837143023</c:v>
                </c:pt>
                <c:pt idx="1727">
                  <c:v>0.542401157991464</c:v>
                </c:pt>
                <c:pt idx="1728">
                  <c:v>0.546895981235551</c:v>
                </c:pt>
                <c:pt idx="1729">
                  <c:v>0.551396398817771</c:v>
                </c:pt>
                <c:pt idx="1730">
                  <c:v>0.55590149708133</c:v>
                </c:pt>
                <c:pt idx="1731">
                  <c:v>0.560410357041712</c:v>
                </c:pt>
                <c:pt idx="1732">
                  <c:v>0.564922054660424</c:v>
                </c:pt>
                <c:pt idx="1733">
                  <c:v>0.569435661120839</c:v>
                </c:pt>
                <c:pt idx="1734">
                  <c:v>0.573950243106032</c:v>
                </c:pt>
                <c:pt idx="1735">
                  <c:v>0.578464863078513</c:v>
                </c:pt>
                <c:pt idx="1736">
                  <c:v>0.582978579561775</c:v>
                </c:pt>
                <c:pt idx="1737">
                  <c:v>0.587490447423539</c:v>
                </c:pt>
                <c:pt idx="1738">
                  <c:v>0.591999518160618</c:v>
                </c:pt>
                <c:pt idx="1739">
                  <c:v>0.596504840185286</c:v>
                </c:pt>
                <c:pt idx="1740">
                  <c:v>0.601005459113063</c:v>
                </c:pt>
                <c:pt idx="1741">
                  <c:v>0.605500418051809</c:v>
                </c:pt>
                <c:pt idx="1742">
                  <c:v>0.609988757892031</c:v>
                </c:pt>
                <c:pt idx="1743">
                  <c:v>0.614469517598305</c:v>
                </c:pt>
                <c:pt idx="1744">
                  <c:v>0.618941734501705</c:v>
                </c:pt>
                <c:pt idx="1745">
                  <c:v>0.623404444593137</c:v>
                </c:pt>
                <c:pt idx="1746">
                  <c:v>0.627856682817487</c:v>
                </c:pt>
                <c:pt idx="1747">
                  <c:v>0.632297483368465</c:v>
                </c:pt>
                <c:pt idx="1748">
                  <c:v>0.636725879984057</c:v>
                </c:pt>
                <c:pt idx="1749">
                  <c:v>0.641140906242471</c:v>
                </c:pt>
                <c:pt idx="1750">
                  <c:v>0.645541595858475</c:v>
                </c:pt>
                <c:pt idx="1751">
                  <c:v>0.649926982980036</c:v>
                </c:pt>
                <c:pt idx="1752">
                  <c:v>0.654296102485136</c:v>
                </c:pt>
                <c:pt idx="1753">
                  <c:v>0.658647990278678</c:v>
                </c:pt>
                <c:pt idx="1754">
                  <c:v>0.662981683589369</c:v>
                </c:pt>
                <c:pt idx="1755">
                  <c:v>0.667296221266484</c:v>
                </c:pt>
                <c:pt idx="1756">
                  <c:v>0.671590644076396</c:v>
                </c:pt>
                <c:pt idx="1757">
                  <c:v>0.675863994998778</c:v>
                </c:pt>
                <c:pt idx="1758">
                  <c:v>0.680115319522368</c:v>
                </c:pt>
                <c:pt idx="1759">
                  <c:v>0.6843436659402</c:v>
                </c:pt>
                <c:pt idx="1760">
                  <c:v>0.688548085644182</c:v>
                </c:pt>
                <c:pt idx="1761">
                  <c:v>0.69272763341894</c:v>
                </c:pt>
                <c:pt idx="1762">
                  <c:v>0.696881367734801</c:v>
                </c:pt>
                <c:pt idx="1763">
                  <c:v>0.701008351039837</c:v>
                </c:pt>
                <c:pt idx="1764">
                  <c:v>0.705107650050843</c:v>
                </c:pt>
                <c:pt idx="1765">
                  <c:v>0.709178336043163</c:v>
                </c:pt>
                <c:pt idx="1766">
                  <c:v>0.713219485139258</c:v>
                </c:pt>
                <c:pt idx="1767">
                  <c:v>0.717230178595917</c:v>
                </c:pt>
                <c:pt idx="1768">
                  <c:v>0.721209503089994</c:v>
                </c:pt>
                <c:pt idx="1769">
                  <c:v>0.725156551002605</c:v>
                </c:pt>
                <c:pt idx="1770">
                  <c:v>0.729070420701639</c:v>
                </c:pt>
                <c:pt idx="1771">
                  <c:v>0.732950216822532</c:v>
                </c:pt>
                <c:pt idx="1772">
                  <c:v>0.736795050547161</c:v>
                </c:pt>
                <c:pt idx="1773">
                  <c:v>0.740604039880796</c:v>
                </c:pt>
                <c:pt idx="1774">
                  <c:v>0.744376309926987</c:v>
                </c:pt>
                <c:pt idx="1775">
                  <c:v>0.748110993160305</c:v>
                </c:pt>
                <c:pt idx="1776">
                  <c:v>0.751807229696831</c:v>
                </c:pt>
                <c:pt idx="1777">
                  <c:v>0.755464167562305</c:v>
                </c:pt>
                <c:pt idx="1778">
                  <c:v>0.759080962957838</c:v>
                </c:pt>
                <c:pt idx="1779">
                  <c:v>0.76265678052309</c:v>
                </c:pt>
                <c:pt idx="1780">
                  <c:v>0.766190793596829</c:v>
                </c:pt>
                <c:pt idx="1781">
                  <c:v>0.76968218447477</c:v>
                </c:pt>
                <c:pt idx="1782">
                  <c:v>0.773130144664613</c:v>
                </c:pt>
                <c:pt idx="1783">
                  <c:v>0.776533875138185</c:v>
                </c:pt>
                <c:pt idx="1784">
                  <c:v>0.779892586580593</c:v>
                </c:pt>
                <c:pt idx="1785">
                  <c:v>0.783205499636311</c:v>
                </c:pt>
                <c:pt idx="1786">
                  <c:v>0.786471845152107</c:v>
                </c:pt>
                <c:pt idx="1787">
                  <c:v>0.789690864416726</c:v>
                </c:pt>
                <c:pt idx="1788">
                  <c:v>0.792861809397243</c:v>
                </c:pt>
                <c:pt idx="1789">
                  <c:v>0.795983942972012</c:v>
                </c:pt>
                <c:pt idx="1790">
                  <c:v>0.799056539160116</c:v>
                </c:pt>
                <c:pt idx="1791">
                  <c:v>0.802078883347244</c:v>
                </c:pt>
                <c:pt idx="1792">
                  <c:v>0.805050272507922</c:v>
                </c:pt>
                <c:pt idx="1793">
                  <c:v>0.807970015424005</c:v>
                </c:pt>
                <c:pt idx="1794">
                  <c:v>0.810837432899371</c:v>
                </c:pt>
                <c:pt idx="1795">
                  <c:v>0.813651857970726</c:v>
                </c:pt>
                <c:pt idx="1796">
                  <c:v>0.816412636114455</c:v>
                </c:pt>
                <c:pt idx="1797">
                  <c:v>0.81911912544945</c:v>
                </c:pt>
                <c:pt idx="1798">
                  <c:v>0.821770696935829</c:v>
                </c:pt>
                <c:pt idx="1799">
                  <c:v>0.824366734569497</c:v>
                </c:pt>
                <c:pt idx="1800">
                  <c:v>0.826906635572459</c:v>
                </c:pt>
                <c:pt idx="1801">
                  <c:v>0.829389810578846</c:v>
                </c:pt>
                <c:pt idx="1802">
                  <c:v>0.831815683816554</c:v>
                </c:pt>
                <c:pt idx="1803">
                  <c:v>0.834183693284471</c:v>
                </c:pt>
                <c:pt idx="1804">
                  <c:v>0.836493290925193</c:v>
                </c:pt>
                <c:pt idx="1805">
                  <c:v>0.838743942793206</c:v>
                </c:pt>
                <c:pt idx="1806">
                  <c:v>0.840935129218442</c:v>
                </c:pt>
                <c:pt idx="1807">
                  <c:v>0.843066344965174</c:v>
                </c:pt>
                <c:pt idx="1808">
                  <c:v>0.845137099386192</c:v>
                </c:pt>
                <c:pt idx="1809">
                  <c:v>0.847146916572191</c:v>
                </c:pt>
                <c:pt idx="1810">
                  <c:v>0.849095335496346</c:v>
                </c:pt>
                <c:pt idx="1811">
                  <c:v>0.850981910154001</c:v>
                </c:pt>
                <c:pt idx="1812">
                  <c:v>0.852806209697433</c:v>
                </c:pt>
                <c:pt idx="1813">
                  <c:v>0.854567818565649</c:v>
                </c:pt>
                <c:pt idx="1814">
                  <c:v>0.856266336609164</c:v>
                </c:pt>
                <c:pt idx="1815">
                  <c:v>0.857901379209719</c:v>
                </c:pt>
                <c:pt idx="1816">
                  <c:v>0.859472577394906</c:v>
                </c:pt>
                <c:pt idx="1817">
                  <c:v>0.860979577947646</c:v>
                </c:pt>
                <c:pt idx="1818">
                  <c:v>0.8624220435105</c:v>
                </c:pt>
                <c:pt idx="1819">
                  <c:v>0.863799652684767</c:v>
                </c:pt>
                <c:pt idx="1820">
                  <c:v>0.865112100124334</c:v>
                </c:pt>
                <c:pt idx="1821">
                  <c:v>0.866359096624258</c:v>
                </c:pt>
                <c:pt idx="1822">
                  <c:v>0.867540369204041</c:v>
                </c:pt>
                <c:pt idx="1823">
                  <c:v>0.868655661185572</c:v>
                </c:pt>
                <c:pt idx="1824">
                  <c:v>0.869704732265711</c:v>
                </c:pt>
                <c:pt idx="1825">
                  <c:v>0.870687358583495</c:v>
                </c:pt>
                <c:pt idx="1826">
                  <c:v>0.871603332781942</c:v>
                </c:pt>
                <c:pt idx="1827">
                  <c:v>0.872452464064425</c:v>
                </c:pt>
                <c:pt idx="1828">
                  <c:v>0.873234578245616</c:v>
                </c:pt>
                <c:pt idx="1829">
                  <c:v>0.873949517796969</c:v>
                </c:pt>
                <c:pt idx="1830">
                  <c:v>0.87459714188673</c:v>
                </c:pt>
                <c:pt idx="1831">
                  <c:v>0.875177326414477</c:v>
                </c:pt>
                <c:pt idx="1832">
                  <c:v>0.875689964040152</c:v>
                </c:pt>
                <c:pt idx="1833">
                  <c:v>0.87613496420761</c:v>
                </c:pt>
                <c:pt idx="1834">
                  <c:v>0.876512253162656</c:v>
                </c:pt>
                <c:pt idx="1835">
                  <c:v>0.876821773965568</c:v>
                </c:pt>
                <c:pt idx="1836">
                  <c:v>0.877063486498123</c:v>
                </c:pt>
                <c:pt idx="1837">
                  <c:v>0.877237367465099</c:v>
                </c:pt>
                <c:pt idx="1838">
                  <c:v>0.87734341039028</c:v>
                </c:pt>
                <c:pt idx="1839">
                  <c:v>0.877381625606945</c:v>
                </c:pt>
                <c:pt idx="1840">
                  <c:v>0.877352040242875</c:v>
                </c:pt>
                <c:pt idx="1841">
                  <c:v>0.877254698199852</c:v>
                </c:pt>
                <c:pt idx="1842">
                  <c:v>0.877089660127696</c:v>
                </c:pt>
                <c:pt idx="1843">
                  <c:v>0.876857003392821</c:v>
                </c:pt>
                <c:pt idx="1844">
                  <c:v>0.876556822041347</c:v>
                </c:pt>
                <c:pt idx="1845">
                  <c:v>0.876189226756766</c:v>
                </c:pt>
                <c:pt idx="1846">
                  <c:v>0.875754344812201</c:v>
                </c:pt>
                <c:pt idx="1847">
                  <c:v>0.87525232001725</c:v>
                </c:pt>
                <c:pt idx="1848">
                  <c:v>0.874683312659467</c:v>
                </c:pt>
                <c:pt idx="1849">
                  <c:v>0.874047499440482</c:v>
                </c:pt>
                <c:pt idx="1850">
                  <c:v>0.873345073406792</c:v>
                </c:pt>
                <c:pt idx="1851">
                  <c:v>0.872576243875258</c:v>
                </c:pt>
                <c:pt idx="1852">
                  <c:v>0.871741236353326</c:v>
                </c:pt>
                <c:pt idx="1853">
                  <c:v>0.870840292454013</c:v>
                </c:pt>
                <c:pt idx="1854">
                  <c:v>0.869873669805684</c:v>
                </c:pt>
                <c:pt idx="1855">
                  <c:v>0.868841641956662</c:v>
                </c:pt>
                <c:pt idx="1856">
                  <c:v>0.867744498274701</c:v>
                </c:pt>
                <c:pt idx="1857">
                  <c:v>0.866582543841367</c:v>
                </c:pt>
                <c:pt idx="1858">
                  <c:v>0.865356099341368</c:v>
                </c:pt>
                <c:pt idx="1859">
                  <c:v>0.864065500946865</c:v>
                </c:pt>
                <c:pt idx="1860">
                  <c:v>0.862711100196829</c:v>
                </c:pt>
                <c:pt idx="1861">
                  <c:v>0.861293263871459</c:v>
                </c:pt>
                <c:pt idx="1862">
                  <c:v>0.859812373861751</c:v>
                </c:pt>
                <c:pt idx="1863">
                  <c:v>0.858268827034219</c:v>
                </c:pt>
                <c:pt idx="1864">
                  <c:v>0.856663035090866</c:v>
                </c:pt>
                <c:pt idx="1865">
                  <c:v>0.854995424424421</c:v>
                </c:pt>
                <c:pt idx="1866">
                  <c:v>0.853266435968918</c:v>
                </c:pt>
                <c:pt idx="1867">
                  <c:v>0.851476525045668</c:v>
                </c:pt>
                <c:pt idx="1868">
                  <c:v>0.849626161204683</c:v>
                </c:pt>
                <c:pt idx="1869">
                  <c:v>0.8477158280616</c:v>
                </c:pt>
                <c:pt idx="1870">
                  <c:v>0.845746023130187</c:v>
                </c:pt>
                <c:pt idx="1871">
                  <c:v>0.843717257650479</c:v>
                </c:pt>
                <c:pt idx="1872">
                  <c:v>0.841630056412608</c:v>
                </c:pt>
                <c:pt idx="1873">
                  <c:v>0.839484957576405</c:v>
                </c:pt>
                <c:pt idx="1874">
                  <c:v>0.837282512486821</c:v>
                </c:pt>
                <c:pt idx="1875">
                  <c:v>0.83502328548526</c:v>
                </c:pt>
                <c:pt idx="1876">
                  <c:v>0.832707853716875</c:v>
                </c:pt>
                <c:pt idx="1877">
                  <c:v>0.830336806933906</c:v>
                </c:pt>
                <c:pt idx="1878">
                  <c:v>0.827910747295129</c:v>
                </c:pt>
                <c:pt idx="1879">
                  <c:v>0.825430289161504</c:v>
                </c:pt>
                <c:pt idx="1880">
                  <c:v>0.822896058888076</c:v>
                </c:pt>
                <c:pt idx="1881">
                  <c:v>0.820308694612217</c:v>
                </c:pt>
                <c:pt idx="1882">
                  <c:v>0.817668846038299</c:v>
                </c:pt>
                <c:pt idx="1883">
                  <c:v>0.814977174218851</c:v>
                </c:pt>
                <c:pt idx="1884">
                  <c:v>0.812234351332302</c:v>
                </c:pt>
                <c:pt idx="1885">
                  <c:v>0.809441060457386</c:v>
                </c:pt>
                <c:pt idx="1886">
                  <c:v>0.806597995344284</c:v>
                </c:pt>
                <c:pt idx="1887">
                  <c:v>0.8037058601826</c:v>
                </c:pt>
                <c:pt idx="1888">
                  <c:v>0.800765369366245</c:v>
                </c:pt>
                <c:pt idx="1889">
                  <c:v>0.797777247255323</c:v>
                </c:pt>
                <c:pt idx="1890">
                  <c:v>0.794742227935097</c:v>
                </c:pt>
                <c:pt idx="1891">
                  <c:v>0.791661054972138</c:v>
                </c:pt>
                <c:pt idx="1892">
                  <c:v>0.788534481167723</c:v>
                </c:pt>
                <c:pt idx="1893">
                  <c:v>0.785363268308599</c:v>
                </c:pt>
                <c:pt idx="1894">
                  <c:v>0.782148186915183</c:v>
                </c:pt>
                <c:pt idx="1895">
                  <c:v>0.778890015987293</c:v>
                </c:pt>
                <c:pt idx="1896">
                  <c:v>0.775589542747519</c:v>
                </c:pt>
                <c:pt idx="1897">
                  <c:v>0.772247562382299</c:v>
                </c:pt>
                <c:pt idx="1898">
                  <c:v>0.768864877780821</c:v>
                </c:pt>
                <c:pt idx="1899">
                  <c:v>0.765442299271825</c:v>
                </c:pt>
                <c:pt idx="1900">
                  <c:v>0.761980644358416</c:v>
                </c:pt>
                <c:pt idx="1901">
                  <c:v>0.758480737450972</c:v>
                </c:pt>
                <c:pt idx="1902">
                  <c:v>0.75494340959825</c:v>
                </c:pt>
                <c:pt idx="1903">
                  <c:v>0.751369498216785</c:v>
                </c:pt>
                <c:pt idx="1904">
                  <c:v>0.747759846818678</c:v>
                </c:pt>
                <c:pt idx="1905">
                  <c:v>0.744115304737875</c:v>
                </c:pt>
                <c:pt idx="1906">
                  <c:v>0.740436726855029</c:v>
                </c:pt>
                <c:pt idx="1907">
                  <c:v>0.736724973321057</c:v>
                </c:pt>
                <c:pt idx="1908">
                  <c:v>0.732980909279467</c:v>
                </c:pt>
                <c:pt idx="1909">
                  <c:v>0.729205404587581</c:v>
                </c:pt>
                <c:pt idx="1910">
                  <c:v>0.725399333536742</c:v>
                </c:pt>
                <c:pt idx="1911">
                  <c:v>0.721563574571592</c:v>
                </c:pt>
                <c:pt idx="1912">
                  <c:v>0.717699010008554</c:v>
                </c:pt>
                <c:pt idx="1913">
                  <c:v>0.71380652575358</c:v>
                </c:pt>
                <c:pt idx="1914">
                  <c:v>0.709887011019295</c:v>
                </c:pt>
                <c:pt idx="1915">
                  <c:v>0.705941358041627</c:v>
                </c:pt>
                <c:pt idx="1916">
                  <c:v>0.701970461796012</c:v>
                </c:pt>
                <c:pt idx="1917">
                  <c:v>0.697975219713302</c:v>
                </c:pt>
                <c:pt idx="1918">
                  <c:v>0.693956531395447</c:v>
                </c:pt>
                <c:pt idx="1919">
                  <c:v>0.689915298331072</c:v>
                </c:pt>
                <c:pt idx="1920">
                  <c:v>0.685852423611044</c:v>
                </c:pt>
                <c:pt idx="1921">
                  <c:v>0.68176881164412</c:v>
                </c:pt>
                <c:pt idx="1922">
                  <c:v>0.677665367872795</c:v>
                </c:pt>
                <c:pt idx="1923">
                  <c:v>0.673542998489428</c:v>
                </c:pt>
                <c:pt idx="1924">
                  <c:v>0.669402610152768</c:v>
                </c:pt>
                <c:pt idx="1925">
                  <c:v>0.665245109704961</c:v>
                </c:pt>
                <c:pt idx="1926">
                  <c:v>0.661071403889143</c:v>
                </c:pt>
                <c:pt idx="1927">
                  <c:v>0.656882399067728</c:v>
                </c:pt>
                <c:pt idx="1928">
                  <c:v>0.652679000941475</c:v>
                </c:pt>
                <c:pt idx="1929">
                  <c:v>0.648462114269432</c:v>
                </c:pt>
                <c:pt idx="1930">
                  <c:v>0.644232642589874</c:v>
                </c:pt>
                <c:pt idx="1931">
                  <c:v>0.639991487942306</c:v>
                </c:pt>
                <c:pt idx="1932">
                  <c:v>0.635739550590644</c:v>
                </c:pt>
                <c:pt idx="1933">
                  <c:v>0.631477728747668</c:v>
                </c:pt>
                <c:pt idx="1934">
                  <c:v>0.627206918300833</c:v>
                </c:pt>
                <c:pt idx="1935">
                  <c:v>0.622928012539545</c:v>
                </c:pt>
                <c:pt idx="1936">
                  <c:v>0.61864190188399</c:v>
                </c:pt>
                <c:pt idx="1937">
                  <c:v>0.614349473615605</c:v>
                </c:pt>
                <c:pt idx="1938">
                  <c:v>0.610051611609293</c:v>
                </c:pt>
                <c:pt idx="1939">
                  <c:v>0.605749196067464</c:v>
                </c:pt>
                <c:pt idx="1940">
                  <c:v>0.601443103256002</c:v>
                </c:pt>
                <c:pt idx="1941">
                  <c:v>0.59713420524224</c:v>
                </c:pt>
                <c:pt idx="1942">
                  <c:v>0.592823369635037</c:v>
                </c:pt>
                <c:pt idx="1943">
                  <c:v>0.588511459327042</c:v>
                </c:pt>
                <c:pt idx="1944">
                  <c:v>0.58419933223924</c:v>
                </c:pt>
                <c:pt idx="1945">
                  <c:v>0.579887841067849</c:v>
                </c:pt>
                <c:pt idx="1946">
                  <c:v>0.57557783303368</c:v>
                </c:pt>
                <c:pt idx="1947">
                  <c:v>0.571270149634013</c:v>
                </c:pt>
                <c:pt idx="1948">
                  <c:v>0.5669656263971</c:v>
                </c:pt>
                <c:pt idx="1949">
                  <c:v>0.562665092639357</c:v>
                </c:pt>
                <c:pt idx="1950">
                  <c:v>0.558369371225344</c:v>
                </c:pt>
                <c:pt idx="1951">
                  <c:v>0.554079278330589</c:v>
                </c:pt>
                <c:pt idx="1952">
                  <c:v>0.549795623207358</c:v>
                </c:pt>
                <c:pt idx="1953">
                  <c:v>0.545519207953441</c:v>
                </c:pt>
                <c:pt idx="1954">
                  <c:v>0.541250827284016</c:v>
                </c:pt>
                <c:pt idx="1955">
                  <c:v>0.536991268306693</c:v>
                </c:pt>
                <c:pt idx="1956">
                  <c:v>0.532741310299779</c:v>
                </c:pt>
                <c:pt idx="1957">
                  <c:v>0.528501724493873</c:v>
                </c:pt>
                <c:pt idx="1958">
                  <c:v>0.52427327385682</c:v>
                </c:pt>
                <c:pt idx="1959">
                  <c:v>0.520056712882142</c:v>
                </c:pt>
                <c:pt idx="1960">
                  <c:v>0.515852787380959</c:v>
                </c:pt>
                <c:pt idx="1961">
                  <c:v>0.511662234277522</c:v>
                </c:pt>
                <c:pt idx="1962">
                  <c:v>0.507485781408377</c:v>
                </c:pt>
                <c:pt idx="1963">
                  <c:v>0.503324147325257</c:v>
                </c:pt>
                <c:pt idx="1964">
                  <c:v>0.499178041101742</c:v>
                </c:pt>
                <c:pt idx="1965">
                  <c:v>0.49504816214376</c:v>
                </c:pt>
                <c:pt idx="1966">
                  <c:v>0.490935200003986</c:v>
                </c:pt>
                <c:pt idx="1967">
                  <c:v>0.486839834200194</c:v>
                </c:pt>
                <c:pt idx="1968">
                  <c:v>0.482762734037616</c:v>
                </c:pt>
                <c:pt idx="1969">
                  <c:v>0.478704558435377</c:v>
                </c:pt>
                <c:pt idx="1970">
                  <c:v>0.47466595575703</c:v>
                </c:pt>
                <c:pt idx="1971">
                  <c:v>0.470647563645281</c:v>
                </c:pt>
                <c:pt idx="1972">
                  <c:v>0.466650008860914</c:v>
                </c:pt>
                <c:pt idx="1973">
                  <c:v>0.462673907125995</c:v>
                </c:pt>
                <c:pt idx="1974">
                  <c:v>0.458719862971385</c:v>
                </c:pt>
                <c:pt idx="1975">
                  <c:v>0.454788469588607</c:v>
                </c:pt>
                <c:pt idx="1976">
                  <c:v>0.450880308686123</c:v>
                </c:pt>
                <c:pt idx="1977">
                  <c:v>0.446995950350039</c:v>
                </c:pt>
                <c:pt idx="1978">
                  <c:v>0.443135952909303</c:v>
                </c:pt>
                <c:pt idx="1979">
                  <c:v>0.439300862805419</c:v>
                </c:pt>
                <c:pt idx="1980">
                  <c:v>0.435491214466705</c:v>
                </c:pt>
                <c:pt idx="1981">
                  <c:v>0.431707530187161</c:v>
                </c:pt>
                <c:pt idx="1982">
                  <c:v>0.427950320009933</c:v>
                </c:pt>
                <c:pt idx="1983">
                  <c:v>0.42422008161545</c:v>
                </c:pt>
                <c:pt idx="1984">
                  <c:v>0.42051730021423</c:v>
                </c:pt>
                <c:pt idx="1985">
                  <c:v>0.416842448444394</c:v>
                </c:pt>
                <c:pt idx="1986">
                  <c:v>0.41319598627392</c:v>
                </c:pt>
                <c:pt idx="1987">
                  <c:v>0.409578360907643</c:v>
                </c:pt>
                <c:pt idx="1988">
                  <c:v>0.40599000669904</c:v>
                </c:pt>
                <c:pt idx="1989">
                  <c:v>0.40243134506681</c:v>
                </c:pt>
                <c:pt idx="1990">
                  <c:v>0.398902784416269</c:v>
                </c:pt>
                <c:pt idx="1991">
                  <c:v>0.395404720065577</c:v>
                </c:pt>
                <c:pt idx="1992">
                  <c:v>0.391937534176807</c:v>
                </c:pt>
                <c:pt idx="1993">
                  <c:v>0.388501595691878</c:v>
                </c:pt>
                <c:pt idx="1994">
                  <c:v>0.385097260273352</c:v>
                </c:pt>
                <c:pt idx="1995">
                  <c:v>0.381724870250106</c:v>
                </c:pt>
                <c:pt idx="1996">
                  <c:v>0.378384754567896</c:v>
                </c:pt>
                <c:pt idx="1997">
                  <c:v>0.375077228744801</c:v>
                </c:pt>
                <c:pt idx="1998">
                  <c:v>0.371802594831563</c:v>
                </c:pt>
                <c:pt idx="1999">
                  <c:v>0.36856114137682</c:v>
                </c:pt>
                <c:pt idx="2000">
                  <c:v>0.365353143397233</c:v>
                </c:pt>
                <c:pt idx="2001">
                  <c:v>0.3621788623525</c:v>
                </c:pt>
                <c:pt idx="2002">
                  <c:v>0.35903854612526</c:v>
                </c:pt>
                <c:pt idx="2003">
                  <c:v>0.355932429005874</c:v>
                </c:pt>
                <c:pt idx="2004">
                  <c:v>0.352860731682083</c:v>
                </c:pt>
                <c:pt idx="2005">
                  <c:v>0.34982366123352</c:v>
                </c:pt>
                <c:pt idx="2006">
                  <c:v>0.346821411131084</c:v>
                </c:pt>
                <c:pt idx="2007">
                  <c:v>0.343854161241144</c:v>
                </c:pt>
                <c:pt idx="2008">
                  <c:v>0.340922077834573</c:v>
                </c:pt>
                <c:pt idx="2009">
                  <c:v>0.338025313600577</c:v>
                </c:pt>
                <c:pt idx="2010">
                  <c:v>0.335164007665326</c:v>
                </c:pt>
                <c:pt idx="2011">
                  <c:v>0.33233828561534</c:v>
                </c:pt>
                <c:pt idx="2012">
                  <c:v>0.32954825952563</c:v>
                </c:pt>
                <c:pt idx="2013">
                  <c:v>0.326794027992551</c:v>
                </c:pt>
                <c:pt idx="2014">
                  <c:v>0.324075676171357</c:v>
                </c:pt>
                <c:pt idx="2015">
                  <c:v>0.321393275818425</c:v>
                </c:pt>
                <c:pt idx="2016">
                  <c:v>0.318746885338113</c:v>
                </c:pt>
                <c:pt idx="2017">
                  <c:v>0.316136549834234</c:v>
                </c:pt>
                <c:pt idx="2018">
                  <c:v>0.313562301166101</c:v>
                </c:pt>
                <c:pt idx="2019">
                  <c:v>0.311024158009118</c:v>
                </c:pt>
                <c:pt idx="2020">
                  <c:v>0.308522125919877</c:v>
                </c:pt>
                <c:pt idx="2021">
                  <c:v>0.306056197405723</c:v>
                </c:pt>
                <c:pt idx="2022">
                  <c:v>0.303626351998755</c:v>
                </c:pt>
                <c:pt idx="2023">
                  <c:v>0.301232556334212</c:v>
                </c:pt>
                <c:pt idx="2024">
                  <c:v>0.298874764233212</c:v>
                </c:pt>
                <c:pt idx="2025">
                  <c:v>0.296552916789795</c:v>
                </c:pt>
                <c:pt idx="2026">
                  <c:v>0.294266942462224</c:v>
                </c:pt>
                <c:pt idx="2027">
                  <c:v>0.292016757168502</c:v>
                </c:pt>
                <c:pt idx="2028">
                  <c:v>0.289802264386056</c:v>
                </c:pt>
                <c:pt idx="2029">
                  <c:v>0.287623355255532</c:v>
                </c:pt>
                <c:pt idx="2030">
                  <c:v>0.285479908688662</c:v>
                </c:pt>
                <c:pt idx="2031">
                  <c:v>0.283371791480138</c:v>
                </c:pt>
                <c:pt idx="2032">
                  <c:v>0.281298858423449</c:v>
                </c:pt>
                <c:pt idx="2033">
                  <c:v>0.27926095243062</c:v>
                </c:pt>
                <c:pt idx="2034">
                  <c:v>0.2772579046558</c:v>
                </c:pt>
                <c:pt idx="2035">
                  <c:v>0.275289534622638</c:v>
                </c:pt>
                <c:pt idx="2036">
                  <c:v>0.273355650355394</c:v>
                </c:pt>
                <c:pt idx="2037">
                  <c:v>0.271456048513713</c:v>
                </c:pt>
                <c:pt idx="2038">
                  <c:v>0.269590514531018</c:v>
                </c:pt>
                <c:pt idx="2039">
                  <c:v>0.26775882275644</c:v>
                </c:pt>
                <c:pt idx="2040">
                  <c:v>0.265960736600234</c:v>
                </c:pt>
                <c:pt idx="2041">
                  <c:v>0.264196008682614</c:v>
                </c:pt>
                <c:pt idx="2042">
                  <c:v>0.262464380985935</c:v>
                </c:pt>
                <c:pt idx="2043">
                  <c:v>0.26076558501016</c:v>
                </c:pt>
                <c:pt idx="2044">
                  <c:v>0.259099341931541</c:v>
                </c:pt>
                <c:pt idx="2045">
                  <c:v>0.257465362764447</c:v>
                </c:pt>
                <c:pt idx="2046">
                  <c:v>0.255863348526268</c:v>
                </c:pt>
                <c:pt idx="2047">
                  <c:v>0.254292990405314</c:v>
                </c:pt>
                <c:pt idx="2048">
                  <c:v>0.252753969931659</c:v>
                </c:pt>
                <c:pt idx="2049">
                  <c:v>0.251245959150827</c:v>
                </c:pt>
                <c:pt idx="2050">
                  <c:v>0.249768620800272</c:v>
                </c:pt>
                <c:pt idx="2051">
                  <c:v>0.248321608488561</c:v>
                </c:pt>
                <c:pt idx="2052">
                  <c:v>0.246904566877191</c:v>
                </c:pt>
                <c:pt idx="2053">
                  <c:v>0.245517131864956</c:v>
                </c:pt>
                <c:pt idx="2054">
                  <c:v>0.244158930774802</c:v>
                </c:pt>
                <c:pt idx="2055">
                  <c:v>0.242829582543066</c:v>
                </c:pt>
                <c:pt idx="2056">
                  <c:v>0.24152869791105</c:v>
                </c:pt>
                <c:pt idx="2057">
                  <c:v>0.240255879618823</c:v>
                </c:pt>
                <c:pt idx="2058">
                  <c:v>0.239010722601189</c:v>
                </c:pt>
                <c:pt idx="2059">
                  <c:v>0.237792814185735</c:v>
                </c:pt>
                <c:pt idx="2060">
                  <c:v>0.236601734292872</c:v>
                </c:pt>
                <c:pt idx="2061">
                  <c:v>0.235437055637791</c:v>
                </c:pt>
                <c:pt idx="2062">
                  <c:v>0.234298343934257</c:v>
                </c:pt>
                <c:pt idx="2063">
                  <c:v>0.233185158100145</c:v>
                </c:pt>
                <c:pt idx="2064">
                  <c:v>0.232097050464646</c:v>
                </c:pt>
                <c:pt idx="2065">
                  <c:v>0.231033566977055</c:v>
                </c:pt>
                <c:pt idx="2066">
                  <c:v>0.229994247417053</c:v>
                </c:pt>
                <c:pt idx="2067">
                  <c:v>0.228978625606405</c:v>
                </c:pt>
                <c:pt idx="2068">
                  <c:v>0.227986229621984</c:v>
                </c:pt>
                <c:pt idx="2069">
                  <c:v>0.227016582010037</c:v>
                </c:pt>
                <c:pt idx="2070">
                  <c:v>0.226069200001607</c:v>
                </c:pt>
                <c:pt idx="2071">
                  <c:v>0.225143595729032</c:v>
                </c:pt>
                <c:pt idx="2072">
                  <c:v>0.224239276443418</c:v>
                </c:pt>
                <c:pt idx="2073">
                  <c:v>0.223355744733022</c:v>
                </c:pt>
                <c:pt idx="2074">
                  <c:v>0.22249249874244</c:v>
                </c:pt>
                <c:pt idx="2075">
                  <c:v>0.221649032392525</c:v>
                </c:pt>
                <c:pt idx="2076">
                  <c:v>0.22082483560095</c:v>
                </c:pt>
                <c:pt idx="2077">
                  <c:v>0.220019394503311</c:v>
                </c:pt>
                <c:pt idx="2078">
                  <c:v>0.219232191674714</c:v>
                </c:pt>
                <c:pt idx="2079">
                  <c:v>0.218462706351734</c:v>
                </c:pt>
                <c:pt idx="2080">
                  <c:v>0.21771041465467</c:v>
                </c:pt>
                <c:pt idx="2081">
                  <c:v>0.216974789810014</c:v>
                </c:pt>
                <c:pt idx="2082">
                  <c:v>0.216255302373039</c:v>
                </c:pt>
                <c:pt idx="2083">
                  <c:v>0.215551420450428</c:v>
                </c:pt>
                <c:pt idx="2084">
                  <c:v>0.214862609922853</c:v>
                </c:pt>
                <c:pt idx="2085">
                  <c:v>0.214188334667425</c:v>
                </c:pt>
                <c:pt idx="2086">
                  <c:v>0.213528056779925</c:v>
                </c:pt>
                <c:pt idx="2087">
                  <c:v>0.212881236796733</c:v>
                </c:pt>
                <c:pt idx="2088">
                  <c:v>0.21224733391637</c:v>
                </c:pt>
                <c:pt idx="2089">
                  <c:v>0.211625806220574</c:v>
                </c:pt>
                <c:pt idx="2090">
                  <c:v>0.211016110894821</c:v>
                </c:pt>
                <c:pt idx="2091">
                  <c:v>0.210417704448208</c:v>
                </c:pt>
                <c:pt idx="2092">
                  <c:v>0.209830042932626</c:v>
                </c:pt>
                <c:pt idx="2093">
                  <c:v>0.20925258216112</c:v>
                </c:pt>
                <c:pt idx="2094">
                  <c:v>0.20868477792538</c:v>
                </c:pt>
                <c:pt idx="2095">
                  <c:v>0.208126086212267</c:v>
                </c:pt>
                <c:pt idx="2096">
                  <c:v>0.207575963419291</c:v>
                </c:pt>
                <c:pt idx="2097">
                  <c:v>0.207033866568975</c:v>
                </c:pt>
                <c:pt idx="2098">
                  <c:v>0.206499253522017</c:v>
                </c:pt>
                <c:pt idx="2099">
                  <c:v>0.205971583189171</c:v>
                </c:pt>
                <c:pt idx="2100">
                  <c:v>0.205450315741775</c:v>
                </c:pt>
                <c:pt idx="2101">
                  <c:v>0.204934912820847</c:v>
                </c:pt>
                <c:pt idx="2102">
                  <c:v>0.204424837744673</c:v>
                </c:pt>
                <c:pt idx="2103">
                  <c:v>0.20391955571481</c:v>
                </c:pt>
                <c:pt idx="2104">
                  <c:v>0.203418534020436</c:v>
                </c:pt>
                <c:pt idx="2105">
                  <c:v>0.202921242240964</c:v>
                </c:pt>
                <c:pt idx="2106">
                  <c:v>0.202427152446863</c:v>
                </c:pt>
                <c:pt idx="2107">
                  <c:v>0.201935739398594</c:v>
                </c:pt>
                <c:pt idx="2108">
                  <c:v>0.201446480743609</c:v>
                </c:pt>
                <c:pt idx="2109">
                  <c:v>0.200958857211337</c:v>
                </c:pt>
                <c:pt idx="2110">
                  <c:v>0.200472352806076</c:v>
                </c:pt>
                <c:pt idx="2111">
                  <c:v>0.199986454997756</c:v>
                </c:pt>
                <c:pt idx="2112">
                  <c:v>0.199500654910463</c:v>
                </c:pt>
                <c:pt idx="2113">
                  <c:v>0.199014447508699</c:v>
                </c:pt>
                <c:pt idx="2114">
                  <c:v>0.198527331781285</c:v>
                </c:pt>
                <c:pt idx="2115">
                  <c:v>0.198038810922865</c:v>
                </c:pt>
                <c:pt idx="2116">
                  <c:v>0.197548392512928</c:v>
                </c:pt>
                <c:pt idx="2117">
                  <c:v>0.197055588692307</c:v>
                </c:pt>
                <c:pt idx="2118">
                  <c:v>0.196559916337085</c:v>
                </c:pt>
                <c:pt idx="2119">
                  <c:v>0.196060897229847</c:v>
                </c:pt>
                <c:pt idx="2120">
                  <c:v>0.195558058228233</c:v>
                </c:pt>
                <c:pt idx="2121">
                  <c:v>0.19505093143072</c:v>
                </c:pt>
                <c:pt idx="2122">
                  <c:v>0.194539054339592</c:v>
                </c:pt>
                <c:pt idx="2123">
                  <c:v>0.194021970021037</c:v>
                </c:pt>
                <c:pt idx="2124">
                  <c:v>0.193499227262321</c:v>
                </c:pt>
                <c:pt idx="2125">
                  <c:v>0.192970380725994</c:v>
                </c:pt>
                <c:pt idx="2126">
                  <c:v>0.192434991101059</c:v>
                </c:pt>
                <c:pt idx="2127">
                  <c:v>0.191892625251089</c:v>
                </c:pt>
                <c:pt idx="2128">
                  <c:v>0.191342856359208</c:v>
                </c:pt>
                <c:pt idx="2129">
                  <c:v>0.190785264069923</c:v>
                </c:pt>
                <c:pt idx="2130">
                  <c:v>0.190219434627738</c:v>
                </c:pt>
                <c:pt idx="2131">
                  <c:v>0.189644961012528</c:v>
                </c:pt>
                <c:pt idx="2132">
                  <c:v>0.189061443071616</c:v>
                </c:pt>
                <c:pt idx="2133">
                  <c:v>0.188468487648522</c:v>
                </c:pt>
                <c:pt idx="2134">
                  <c:v>0.187865708708339</c:v>
                </c:pt>
                <c:pt idx="2135">
                  <c:v>0.187252727459718</c:v>
                </c:pt>
                <c:pt idx="2136">
                  <c:v>0.186629172473391</c:v>
                </c:pt>
                <c:pt idx="2137">
                  <c:v>0.185994679797241</c:v>
                </c:pt>
                <c:pt idx="2138">
                  <c:v>0.185348893067849</c:v>
                </c:pt>
                <c:pt idx="2139">
                  <c:v>0.184691463618514</c:v>
                </c:pt>
                <c:pt idx="2140">
                  <c:v>0.184022050583704</c:v>
                </c:pt>
                <c:pt idx="2141">
                  <c:v>0.183340320999909</c:v>
                </c:pt>
                <c:pt idx="2142">
                  <c:v>0.182645949902877</c:v>
                </c:pt>
                <c:pt idx="2143">
                  <c:v>0.181938620421208</c:v>
                </c:pt>
                <c:pt idx="2144">
                  <c:v>0.181218023866268</c:v>
                </c:pt>
                <c:pt idx="2145">
                  <c:v>0.180483859818427</c:v>
                </c:pt>
                <c:pt idx="2146">
                  <c:v>0.17973583620958</c:v>
                </c:pt>
                <c:pt idx="2147">
                  <c:v>0.178973669401935</c:v>
                </c:pt>
                <c:pt idx="2148">
                  <c:v>0.178197084263067</c:v>
                </c:pt>
                <c:pt idx="2149">
                  <c:v>0.177405814237198</c:v>
                </c:pt>
                <c:pt idx="2150">
                  <c:v>0.176599601412713</c:v>
                </c:pt>
                <c:pt idx="2151">
                  <c:v>0.175778196585883</c:v>
                </c:pt>
                <c:pt idx="2152">
                  <c:v>0.174941359320789</c:v>
                </c:pt>
                <c:pt idx="2153">
                  <c:v>0.174088858005443</c:v>
                </c:pt>
                <c:pt idx="2154">
                  <c:v>0.173220469904093</c:v>
                </c:pt>
                <c:pt idx="2155">
                  <c:v>0.172335981205705</c:v>
                </c:pt>
                <c:pt idx="2156">
                  <c:v>0.171435187068622</c:v>
                </c:pt>
                <c:pt idx="2157">
                  <c:v>0.170517891661392</c:v>
                </c:pt>
                <c:pt idx="2158">
                  <c:v>0.169583908199772</c:v>
                </c:pt>
                <c:pt idx="2159">
                  <c:v>0.168633058979893</c:v>
                </c:pt>
                <c:pt idx="2160">
                  <c:v>0.167665175407608</c:v>
                </c:pt>
                <c:pt idx="2161">
                  <c:v>0.166680098024006</c:v>
                </c:pt>
                <c:pt idx="2162">
                  <c:v>0.165677676527111</c:v>
                </c:pt>
                <c:pt idx="2163">
                  <c:v>0.164657769789767</c:v>
                </c:pt>
                <c:pt idx="2164">
                  <c:v>0.163620245873713</c:v>
                </c:pt>
                <c:pt idx="2165">
                  <c:v>0.162564982039871</c:v>
                </c:pt>
                <c:pt idx="2166">
                  <c:v>0.161491864754832</c:v>
                </c:pt>
                <c:pt idx="2167">
                  <c:v>0.160400789693588</c:v>
                </c:pt>
                <c:pt idx="2168">
                  <c:v>0.159291661738487</c:v>
                </c:pt>
                <c:pt idx="2169">
                  <c:v>0.158164394974454</c:v>
                </c:pt>
                <c:pt idx="2170">
                  <c:v>0.157018912680479</c:v>
                </c:pt>
                <c:pt idx="2171">
                  <c:v>0.1558551473174</c:v>
                </c:pt>
                <c:pt idx="2172">
                  <c:v>0.154673040511989</c:v>
                </c:pt>
                <c:pt idx="2173">
                  <c:v>0.153472543037377</c:v>
                </c:pt>
                <c:pt idx="2174">
                  <c:v>0.152253614789825</c:v>
                </c:pt>
                <c:pt idx="2175">
                  <c:v>0.151016224761876</c:v>
                </c:pt>
                <c:pt idx="2176">
                  <c:v>0.149760351011912</c:v>
                </c:pt>
                <c:pt idx="2177">
                  <c:v>0.148485980630131</c:v>
                </c:pt>
                <c:pt idx="2178">
                  <c:v>0.147193109700996</c:v>
                </c:pt>
                <c:pt idx="2179">
                  <c:v>0.145881743262151</c:v>
                </c:pt>
                <c:pt idx="2180">
                  <c:v>0.144551895259873</c:v>
                </c:pt>
                <c:pt idx="2181">
                  <c:v>0.14320358850106</c:v>
                </c:pt>
                <c:pt idx="2182">
                  <c:v>0.141836854601805</c:v>
                </c:pt>
                <c:pt idx="2183">
                  <c:v>0.140451733932591</c:v>
                </c:pt>
                <c:pt idx="2184">
                  <c:v>0.139048275560132</c:v>
                </c:pt>
                <c:pt idx="2185">
                  <c:v>0.137626537185906</c:v>
                </c:pt>
                <c:pt idx="2186">
                  <c:v>0.13618658508142</c:v>
                </c:pt>
                <c:pt idx="2187">
                  <c:v>0.134728494020233</c:v>
                </c:pt>
                <c:pt idx="2188">
                  <c:v>0.133252347206798</c:v>
                </c:pt>
                <c:pt idx="2189">
                  <c:v>0.131758236202142</c:v>
                </c:pt>
                <c:pt idx="2190">
                  <c:v>0.130246260846451</c:v>
                </c:pt>
                <c:pt idx="2191">
                  <c:v>0.128716529178582</c:v>
                </c:pt>
                <c:pt idx="2192">
                  <c:v>0.127169157352561</c:v>
                </c:pt>
                <c:pt idx="2193">
                  <c:v>0.125604269551109</c:v>
                </c:pt>
                <c:pt idx="2194">
                  <c:v>0.124021997896242</c:v>
                </c:pt>
                <c:pt idx="2195">
                  <c:v>0.122422482356998</c:v>
                </c:pt>
                <c:pt idx="2196">
                  <c:v>0.120805870654333</c:v>
                </c:pt>
                <c:pt idx="2197">
                  <c:v>0.119172318163243</c:v>
                </c:pt>
                <c:pt idx="2198">
                  <c:v>0.117521987812161</c:v>
                </c:pt>
                <c:pt idx="2199">
                  <c:v>0.115855049979681</c:v>
                </c:pt>
                <c:pt idx="2200">
                  <c:v>0.114171682388657</c:v>
                </c:pt>
                <c:pt idx="2201">
                  <c:v>0.112472069997746</c:v>
                </c:pt>
                <c:pt idx="2202">
                  <c:v>0.110756404890435</c:v>
                </c:pt>
                <c:pt idx="2203">
                  <c:v>0.109024886161607</c:v>
                </c:pt>
                <c:pt idx="2204">
                  <c:v>0.107277719801719</c:v>
                </c:pt>
                <c:pt idx="2205">
                  <c:v>0.105515118578635</c:v>
                </c:pt>
                <c:pt idx="2206">
                  <c:v>0.10373730191717</c:v>
                </c:pt>
                <c:pt idx="2207">
                  <c:v>0.10194449577642</c:v>
                </c:pt>
                <c:pt idx="2208">
                  <c:v>0.100136932524918</c:v>
                </c:pt>
                <c:pt idx="2209">
                  <c:v>0.0983148508136916</c:v>
                </c:pt>
                <c:pt idx="2210">
                  <c:v>0.0964784954472768</c:v>
                </c:pt>
                <c:pt idx="2211">
                  <c:v>0.0946281172527454</c:v>
                </c:pt>
                <c:pt idx="2212">
                  <c:v>0.0927639729468168</c:v>
                </c:pt>
                <c:pt idx="2213">
                  <c:v>0.0908863250011113</c:v>
                </c:pt>
                <c:pt idx="2214">
                  <c:v>0.0889954415056095</c:v>
                </c:pt>
                <c:pt idx="2215">
                  <c:v>0.0870915960303818</c:v>
                </c:pt>
                <c:pt idx="2216">
                  <c:v>0.0851750674856521</c:v>
                </c:pt>
                <c:pt idx="2217">
                  <c:v>0.0832461399802598</c:v>
                </c:pt>
                <c:pt idx="2218">
                  <c:v>0.0813051026785867</c:v>
                </c:pt>
                <c:pt idx="2219">
                  <c:v>0.0793522496560132</c:v>
                </c:pt>
                <c:pt idx="2220">
                  <c:v>0.0773878797529698</c:v>
                </c:pt>
                <c:pt idx="2221">
                  <c:v>0.075412296427651</c:v>
                </c:pt>
                <c:pt idx="2222">
                  <c:v>0.0734258076074568</c:v>
                </c:pt>
                <c:pt idx="2223">
                  <c:v>0.0714287255392311</c:v>
                </c:pt>
                <c:pt idx="2224">
                  <c:v>0.0694213666383601</c:v>
                </c:pt>
                <c:pt idx="2225">
                  <c:v>0.0674040513368034</c:v>
                </c:pt>
                <c:pt idx="2226">
                  <c:v>0.0653771039301212</c:v>
                </c:pt>
                <c:pt idx="2227">
                  <c:v>0.0633408524235658</c:v>
                </c:pt>
                <c:pt idx="2228">
                  <c:v>0.0612956283773092</c:v>
                </c:pt>
                <c:pt idx="2229">
                  <c:v>0.059241766750868</c:v>
                </c:pt>
                <c:pt idx="2230">
                  <c:v>0.0571796057468014</c:v>
                </c:pt>
                <c:pt idx="2231">
                  <c:v>0.0551094866537448</c:v>
                </c:pt>
                <c:pt idx="2232">
                  <c:v>0.0530317536888489</c:v>
                </c:pt>
                <c:pt idx="2233">
                  <c:v>0.0509467538396937</c:v>
                </c:pt>
                <c:pt idx="2234">
                  <c:v>0.0488548367057442</c:v>
                </c:pt>
                <c:pt idx="2235">
                  <c:v>0.0467563543394169</c:v>
                </c:pt>
                <c:pt idx="2236">
                  <c:v>0.0446516610868238</c:v>
                </c:pt>
                <c:pt idx="2237">
                  <c:v>0.0425411134282632</c:v>
                </c:pt>
                <c:pt idx="2238">
                  <c:v>0.0404250698185255</c:v>
                </c:pt>
                <c:pt idx="2239">
                  <c:v>0.0383038905270781</c:v>
                </c:pt>
                <c:pt idx="2240">
                  <c:v>0.0361779374782029</c:v>
                </c:pt>
                <c:pt idx="2241">
                  <c:v>0.0340475740911479</c:v>
                </c:pt>
                <c:pt idx="2242">
                  <c:v>0.0319131651203627</c:v>
                </c:pt>
                <c:pt idx="2243">
                  <c:v>0.0297750764958852</c:v>
                </c:pt>
                <c:pt idx="2244">
                  <c:v>0.0276336751639415</c:v>
                </c:pt>
                <c:pt idx="2245">
                  <c:v>0.0254893289278337</c:v>
                </c:pt>
                <c:pt idx="2246">
                  <c:v>0.0233424062891709</c:v>
                </c:pt>
                <c:pt idx="2247">
                  <c:v>0.0211932762895157</c:v>
                </c:pt>
                <c:pt idx="2248">
                  <c:v>0.0190423083525108</c:v>
                </c:pt>
                <c:pt idx="2249">
                  <c:v>0.0168898721265443</c:v>
                </c:pt>
                <c:pt idx="2250">
                  <c:v>0.0147363373280268</c:v>
                </c:pt>
                <c:pt idx="2251">
                  <c:v>0.0125820735853353</c:v>
                </c:pt>
                <c:pt idx="2252">
                  <c:v>0.0104274502834927</c:v>
                </c:pt>
                <c:pt idx="2253">
                  <c:v>0.00827283640964119</c:v>
                </c:pt>
                <c:pt idx="2254">
                  <c:v>0.00611860039937502</c:v>
                </c:pt>
                <c:pt idx="2255">
                  <c:v>0.00396510998399279</c:v>
                </c:pt>
                <c:pt idx="2256">
                  <c:v>0.00181273203872716</c:v>
                </c:pt>
                <c:pt idx="2257">
                  <c:v>-0.000338167567983248</c:v>
                </c:pt>
                <c:pt idx="2258">
                  <c:v>-0.00248722412412384</c:v>
                </c:pt>
                <c:pt idx="2259">
                  <c:v>-0.00463407422257643</c:v>
                </c:pt>
                <c:pt idx="2260">
                  <c:v>-0.00677835590837328</c:v>
                </c:pt>
                <c:pt idx="2261">
                  <c:v>-0.00891970882468205</c:v>
                </c:pt>
                <c:pt idx="2262">
                  <c:v>-0.0110577743574565</c:v>
                </c:pt>
                <c:pt idx="2263">
                  <c:v>-0.0131921957787041</c:v>
                </c:pt>
                <c:pt idx="2264">
                  <c:v>-0.0153226183883143</c:v>
                </c:pt>
                <c:pt idx="2265">
                  <c:v>-0.0174486896543873</c:v>
                </c:pt>
                <c:pt idx="2266">
                  <c:v>-0.0195700593520206</c:v>
                </c:pt>
                <c:pt idx="2267">
                  <c:v>-0.0216863797004909</c:v>
                </c:pt>
                <c:pt idx="2268">
                  <c:v>-0.0237973054987852</c:v>
                </c:pt>
                <c:pt idx="2269">
                  <c:v>-0.0259024942594303</c:v>
                </c:pt>
                <c:pt idx="2270">
                  <c:v>-0.0280016063405672</c:v>
                </c:pt>
                <c:pt idx="2271">
                  <c:v>-0.0300943050762252</c:v>
                </c:pt>
                <c:pt idx="2272">
                  <c:v>-0.032180256904748</c:v>
                </c:pt>
                <c:pt idx="2273">
                  <c:v>-0.0342591314953199</c:v>
                </c:pt>
                <c:pt idx="2274">
                  <c:v>-0.0363306018725536</c:v>
                </c:pt>
                <c:pt idx="2275">
                  <c:v>-0.0383943445390879</c:v>
                </c:pt>
                <c:pt idx="2276">
                  <c:v>-0.0404500395961539</c:v>
                </c:pt>
                <c:pt idx="2277">
                  <c:v>-0.0424973708620698</c:v>
                </c:pt>
                <c:pt idx="2278">
                  <c:v>-0.0445360259886156</c:v>
                </c:pt>
                <c:pt idx="2279">
                  <c:v>-0.0465656965752542</c:v>
                </c:pt>
                <c:pt idx="2280">
                  <c:v>-0.0485860782811536</c:v>
                </c:pt>
                <c:pt idx="2281">
                  <c:v>-0.0505968709349736</c:v>
                </c:pt>
                <c:pt idx="2282">
                  <c:v>-0.0525977786423807</c:v>
                </c:pt>
                <c:pt idx="2283">
                  <c:v>-0.0545885098912532</c:v>
                </c:pt>
                <c:pt idx="2284">
                  <c:v>-0.0565687776545401</c:v>
                </c:pt>
                <c:pt idx="2285">
                  <c:v>-0.0585382994907419</c:v>
                </c:pt>
                <c:pt idx="2286">
                  <c:v>-0.06049679764198</c:v>
                </c:pt>
                <c:pt idx="2287">
                  <c:v>-0.0624439991296194</c:v>
                </c:pt>
                <c:pt idx="2288">
                  <c:v>-0.06437963584742</c:v>
                </c:pt>
                <c:pt idx="2289">
                  <c:v>-0.0663034446521812</c:v>
                </c:pt>
                <c:pt idx="2290">
                  <c:v>-0.0682151674518529</c:v>
                </c:pt>
                <c:pt idx="2291">
                  <c:v>-0.0701145512910903</c:v>
                </c:pt>
                <c:pt idx="2292">
                  <c:v>-0.0720013484342181</c:v>
                </c:pt>
                <c:pt idx="2293">
                  <c:v>-0.0738753164455869</c:v>
                </c:pt>
                <c:pt idx="2294">
                  <c:v>-0.0757362182672954</c:v>
                </c:pt>
                <c:pt idx="2295">
                  <c:v>-0.0775838222942532</c:v>
                </c:pt>
                <c:pt idx="2296">
                  <c:v>-0.0794179024465685</c:v>
                </c:pt>
                <c:pt idx="2297">
                  <c:v>-0.0812382382392379</c:v>
                </c:pt>
                <c:pt idx="2298">
                  <c:v>-0.0830446148491172</c:v>
                </c:pt>
                <c:pt idx="2299">
                  <c:v>-0.0848368231791624</c:v>
                </c:pt>
                <c:pt idx="2300">
                  <c:v>-0.0866146599199176</c:v>
                </c:pt>
                <c:pt idx="2301">
                  <c:v>-0.0883779276082388</c:v>
                </c:pt>
                <c:pt idx="2302">
                  <c:v>-0.0901264346832404</c:v>
                </c:pt>
                <c:pt idx="2303">
                  <c:v>-0.0918599955394493</c:v>
                </c:pt>
                <c:pt idx="2304">
                  <c:v>-0.0935784305771572</c:v>
                </c:pt>
                <c:pt idx="2305">
                  <c:v>-0.095281566249962</c:v>
                </c:pt>
                <c:pt idx="2306">
                  <c:v>-0.0969692351094858</c:v>
                </c:pt>
                <c:pt idx="2307">
                  <c:v>-0.0986412758472679</c:v>
                </c:pt>
                <c:pt idx="2308">
                  <c:v>-0.100297533333821</c:v>
                </c:pt>
                <c:pt idx="2309">
                  <c:v>-0.101937858654852</c:v>
                </c:pt>
                <c:pt idx="2310">
                  <c:v>-0.10356210914463</c:v>
                </c:pt>
                <c:pt idx="2311">
                  <c:v>-0.105170148416526</c:v>
                </c:pt>
                <c:pt idx="2312">
                  <c:v>-0.106761846390689</c:v>
                </c:pt>
                <c:pt idx="2313">
                  <c:v>-0.108337079318882</c:v>
                </c:pt>
                <c:pt idx="2314">
                  <c:v>-0.109895729806483</c:v>
                </c:pt>
                <c:pt idx="2315">
                  <c:v>-0.111437686831622</c:v>
                </c:pt>
                <c:pt idx="2316">
                  <c:v>-0.112962845761501</c:v>
                </c:pt>
                <c:pt idx="2317">
                  <c:v>-0.114471108365864</c:v>
                </c:pt>
                <c:pt idx="2318">
                  <c:v>-0.115962382827649</c:v>
                </c:pt>
                <c:pt idx="2319">
                  <c:v>-0.117436583750817</c:v>
                </c:pt>
                <c:pt idx="2320">
                  <c:v>-0.118893632165366</c:v>
                </c:pt>
                <c:pt idx="2321">
                  <c:v>-0.120333455529547</c:v>
                </c:pt>
                <c:pt idx="2322">
                  <c:v>-0.121755987729288</c:v>
                </c:pt>
                <c:pt idx="2323">
                  <c:v>-0.12316116907484</c:v>
                </c:pt>
                <c:pt idx="2324">
                  <c:v>-0.124548946294654</c:v>
                </c:pt>
                <c:pt idx="2325">
                  <c:v>-0.125919272526512</c:v>
                </c:pt>
                <c:pt idx="2326">
                  <c:v>-0.127272107305917</c:v>
                </c:pt>
                <c:pt idx="2327">
                  <c:v>-0.128607416551772</c:v>
                </c:pt>
                <c:pt idx="2328">
                  <c:v>-0.129925172549347</c:v>
                </c:pt>
                <c:pt idx="2329">
                  <c:v>-0.131225353930575</c:v>
                </c:pt>
                <c:pt idx="2330">
                  <c:v>-0.132507945651683</c:v>
                </c:pt>
                <c:pt idx="2331">
                  <c:v>-0.133772938968177</c:v>
                </c:pt>
                <c:pt idx="2332">
                  <c:v>-0.135020331407215</c:v>
                </c:pt>
                <c:pt idx="2333">
                  <c:v>-0.136250126737384</c:v>
                </c:pt>
                <c:pt idx="2334">
                  <c:v>-0.137462334935903</c:v>
                </c:pt>
                <c:pt idx="2335">
                  <c:v>-0.138656972153283</c:v>
                </c:pt>
                <c:pt idx="2336">
                  <c:v>-0.139834060675471</c:v>
                </c:pt>
                <c:pt idx="2337">
                  <c:v>-0.140993628883494</c:v>
                </c:pt>
                <c:pt idx="2338">
                  <c:v>-0.142135711210653</c:v>
                </c:pt>
                <c:pt idx="2339">
                  <c:v>-0.143260348097268</c:v>
                </c:pt>
                <c:pt idx="2340">
                  <c:v>-0.144367585943032</c:v>
                </c:pt>
                <c:pt idx="2341">
                  <c:v>-0.145457477056988</c:v>
                </c:pt>
                <c:pt idx="2342">
                  <c:v>-0.146530079605163</c:v>
                </c:pt>
                <c:pt idx="2343">
                  <c:v>-0.147585457555906</c:v>
                </c:pt>
                <c:pt idx="2344">
                  <c:v>-0.148623680622937</c:v>
                </c:pt>
                <c:pt idx="2345">
                  <c:v>-0.149644824206173</c:v>
                </c:pt>
                <c:pt idx="2346">
                  <c:v>-0.150648969330347</c:v>
                </c:pt>
                <c:pt idx="2347">
                  <c:v>-0.151636202581455</c:v>
                </c:pt>
                <c:pt idx="2348">
                  <c:v>-0.152606616041082</c:v>
                </c:pt>
                <c:pt idx="2349">
                  <c:v>-0.153560307218641</c:v>
                </c:pt>
                <c:pt idx="2350">
                  <c:v>-0.154497378981549</c:v>
                </c:pt>
                <c:pt idx="2351">
                  <c:v>-0.155417939483401</c:v>
                </c:pt>
                <c:pt idx="2352">
                  <c:v>-0.156322102090173</c:v>
                </c:pt>
                <c:pt idx="2353">
                  <c:v>-0.157209985304491</c:v>
                </c:pt>
                <c:pt idx="2354">
                  <c:v>-0.158081712688012</c:v>
                </c:pt>
                <c:pt idx="2355">
                  <c:v>-0.158937412781965</c:v>
                </c:pt>
                <c:pt idx="2356">
                  <c:v>-0.159777219025883</c:v>
                </c:pt>
                <c:pt idx="2357">
                  <c:v>-0.160601269674582</c:v>
                </c:pt>
                <c:pt idx="2358">
                  <c:v>-0.161409707713426</c:v>
                </c:pt>
                <c:pt idx="2359">
                  <c:v>-0.162202680771913</c:v>
                </c:pt>
                <c:pt idx="2360">
                  <c:v>-0.162980341035655</c:v>
                </c:pt>
                <c:pt idx="2361">
                  <c:v>-0.163742845156766</c:v>
                </c:pt>
                <c:pt idx="2362">
                  <c:v>-0.164490354162727</c:v>
                </c:pt>
                <c:pt idx="2363">
                  <c:v>-0.165223033363764</c:v>
                </c:pt>
                <c:pt idx="2364">
                  <c:v>-0.165941052258792</c:v>
                </c:pt>
                <c:pt idx="2365">
                  <c:v>-0.166644584439972</c:v>
                </c:pt>
                <c:pt idx="2366">
                  <c:v>-0.167333807495929</c:v>
                </c:pt>
                <c:pt idx="2367">
                  <c:v>-0.168008902913677</c:v>
                </c:pt>
                <c:pt idx="2368">
                  <c:v>-0.168670055979303</c:v>
                </c:pt>
                <c:pt idx="2369">
                  <c:v>-0.169317455677469</c:v>
                </c:pt>
                <c:pt idx="2370">
                  <c:v>-0.169951294589758</c:v>
                </c:pt>
                <c:pt idx="2371">
                  <c:v>-0.170571768791941</c:v>
                </c:pt>
                <c:pt idx="2372">
                  <c:v>-0.1711790777502</c:v>
                </c:pt>
                <c:pt idx="2373">
                  <c:v>-0.17177342421636</c:v>
                </c:pt>
                <c:pt idx="2374">
                  <c:v>-0.172355014122188</c:v>
                </c:pt>
                <c:pt idx="2375">
                  <c:v>-0.172924056472797</c:v>
                </c:pt>
                <c:pt idx="2376">
                  <c:v>-0.173480763239224</c:v>
                </c:pt>
                <c:pt idx="2377">
                  <c:v>-0.174025349250219</c:v>
                </c:pt>
                <c:pt idx="2378">
                  <c:v>-0.174558032083307</c:v>
                </c:pt>
                <c:pt idx="2379">
                  <c:v>-0.175079031955162</c:v>
                </c:pt>
                <c:pt idx="2380">
                  <c:v>-0.175588571611367</c:v>
                </c:pt>
                <c:pt idx="2381">
                  <c:v>-0.176086876215586</c:v>
                </c:pt>
                <c:pt idx="2382">
                  <c:v>-0.176574173238223</c:v>
                </c:pt>
                <c:pt idx="2383">
                  <c:v>-0.177050692344604</c:v>
                </c:pt>
                <c:pt idx="2384">
                  <c:v>-0.177516665282744</c:v>
                </c:pt>
                <c:pt idx="2385">
                  <c:v>-0.17797232577075</c:v>
                </c:pt>
                <c:pt idx="2386">
                  <c:v>-0.178417909383906</c:v>
                </c:pt>
                <c:pt idx="2387">
                  <c:v>-0.1788536534415</c:v>
                </c:pt>
                <c:pt idx="2388">
                  <c:v>-0.179279796893441</c:v>
                </c:pt>
                <c:pt idx="2389">
                  <c:v>-0.179696580206718</c:v>
                </c:pt>
                <c:pt idx="2390">
                  <c:v>-0.180104245251756</c:v>
                </c:pt>
                <c:pt idx="2391">
                  <c:v>-0.180503035188718</c:v>
                </c:pt>
                <c:pt idx="2392">
                  <c:v>-0.180893194353801</c:v>
                </c:pt>
                <c:pt idx="2393">
                  <c:v>-0.181274968145587</c:v>
                </c:pt>
                <c:pt idx="2394">
                  <c:v>-0.181648602911493</c:v>
                </c:pt>
                <c:pt idx="2395">
                  <c:v>-0.182014345834369</c:v>
                </c:pt>
                <c:pt idx="2396">
                  <c:v>-0.182372444819305</c:v>
                </c:pt>
                <c:pt idx="2397">
                  <c:v>-0.182723148380683</c:v>
                </c:pt>
                <c:pt idx="2398">
                  <c:v>-0.183066705529537</c:v>
                </c:pt>
                <c:pt idx="2399">
                  <c:v>-0.183403365661263</c:v>
                </c:pt>
                <c:pt idx="2400">
                  <c:v>-0.18373337844373</c:v>
                </c:pt>
                <c:pt idx="2401">
                  <c:v>-0.184056993705845</c:v>
                </c:pt>
                <c:pt idx="2402">
                  <c:v>-0.184374461326612</c:v>
                </c:pt>
                <c:pt idx="2403">
                  <c:v>-0.184686031124743</c:v>
                </c:pt>
                <c:pt idx="2404">
                  <c:v>-0.184991952748862</c:v>
                </c:pt>
                <c:pt idx="2405">
                  <c:v>-0.185292475568352</c:v>
                </c:pt>
                <c:pt idx="2406">
                  <c:v>-0.185587848564891</c:v>
                </c:pt>
                <c:pt idx="2407">
                  <c:v>-0.185878320224724</c:v>
                </c:pt>
                <c:pt idx="2408">
                  <c:v>-0.186164138431716</c:v>
                </c:pt>
                <c:pt idx="2409">
                  <c:v>-0.18644555036123</c:v>
                </c:pt>
                <c:pt idx="2410">
                  <c:v>-0.186722802374883</c:v>
                </c:pt>
                <c:pt idx="2411">
                  <c:v>-0.186996139916208</c:v>
                </c:pt>
                <c:pt idx="2412">
                  <c:v>-0.187265807407281</c:v>
                </c:pt>
                <c:pt idx="2413">
                  <c:v>-0.187532048146352</c:v>
                </c:pt>
                <c:pt idx="2414">
                  <c:v>-0.187795104206515</c:v>
                </c:pt>
                <c:pt idx="2415">
                  <c:v>-0.188055216335466</c:v>
                </c:pt>
                <c:pt idx="2416">
                  <c:v>-0.18831262385639</c:v>
                </c:pt>
                <c:pt idx="2417">
                  <c:v>-0.188567564570016</c:v>
                </c:pt>
                <c:pt idx="2418">
                  <c:v>-0.188820274657876</c:v>
                </c:pt>
                <c:pt idx="2419">
                  <c:v>-0.189070988586811</c:v>
                </c:pt>
                <c:pt idx="2420">
                  <c:v>-0.189319939014763</c:v>
                </c:pt>
                <c:pt idx="2421">
                  <c:v>-0.18956735669789</c:v>
                </c:pt>
                <c:pt idx="2422">
                  <c:v>-0.189813470399037</c:v>
                </c:pt>
                <c:pt idx="2423">
                  <c:v>-0.190058506797603</c:v>
                </c:pt>
                <c:pt idx="2424">
                  <c:v>-0.190302690400835</c:v>
                </c:pt>
                <c:pt idx="2425">
                  <c:v>-0.190546243456594</c:v>
                </c:pt>
                <c:pt idx="2426">
                  <c:v>-0.190789385867611</c:v>
                </c:pt>
                <c:pt idx="2427">
                  <c:v>-0.191032335107278</c:v>
                </c:pt>
                <c:pt idx="2428">
                  <c:v>-0.191275306137001</c:v>
                </c:pt>
                <c:pt idx="2429">
                  <c:v>-0.191518511325145</c:v>
                </c:pt>
                <c:pt idx="2430">
                  <c:v>-0.191762160367607</c:v>
                </c:pt>
                <c:pt idx="2431">
                  <c:v>-0.19200646021004</c:v>
                </c:pt>
                <c:pt idx="2432">
                  <c:v>-0.192251614971757</c:v>
                </c:pt>
                <c:pt idx="2433">
                  <c:v>-0.192497825871351</c:v>
                </c:pt>
                <c:pt idx="2434">
                  <c:v>-0.192745291154045</c:v>
                </c:pt>
                <c:pt idx="2435">
                  <c:v>-0.192994206020811</c:v>
                </c:pt>
                <c:pt idx="2436">
                  <c:v>-0.193244762559264</c:v>
                </c:pt>
                <c:pt idx="2437">
                  <c:v>-0.193497149676388</c:v>
                </c:pt>
                <c:pt idx="2438">
                  <c:v>-0.193751553033072</c:v>
                </c:pt>
                <c:pt idx="2439">
                  <c:v>-0.194008154980524</c:v>
                </c:pt>
                <c:pt idx="2440">
                  <c:v>-0.194267134498546</c:v>
                </c:pt>
                <c:pt idx="2441">
                  <c:v>-0.19452866713572</c:v>
                </c:pt>
                <c:pt idx="2442">
                  <c:v>-0.194792924951501</c:v>
                </c:pt>
                <c:pt idx="2443">
                  <c:v>-0.195060076460253</c:v>
                </c:pt>
                <c:pt idx="2444">
                  <c:v>-0.195330286577233</c:v>
                </c:pt>
                <c:pt idx="2445">
                  <c:v>-0.195603716566546</c:v>
                </c:pt>
                <c:pt idx="2446">
                  <c:v>-0.195880523991086</c:v>
                </c:pt>
                <c:pt idx="2447">
                  <c:v>-0.196160862664472</c:v>
                </c:pt>
                <c:pt idx="2448">
                  <c:v>-0.196444882605004</c:v>
                </c:pt>
                <c:pt idx="2449">
                  <c:v>-0.196732729991634</c:v>
                </c:pt>
                <c:pt idx="2450">
                  <c:v>-0.197024547121979</c:v>
                </c:pt>
                <c:pt idx="2451">
                  <c:v>-0.197320472372385</c:v>
                </c:pt>
                <c:pt idx="2452">
                  <c:v>-0.197620640160036</c:v>
                </c:pt>
                <c:pt idx="2453">
                  <c:v>-0.197925180907139</c:v>
                </c:pt>
                <c:pt idx="2454">
                  <c:v>-0.198234221007173</c:v>
                </c:pt>
                <c:pt idx="2455">
                  <c:v>-0.198547882793222</c:v>
                </c:pt>
                <c:pt idx="2456">
                  <c:v>-0.19886628450839</c:v>
                </c:pt>
                <c:pt idx="2457">
                  <c:v>-0.199189540278303</c:v>
                </c:pt>
                <c:pt idx="2458">
                  <c:v>-0.199517760085705</c:v>
                </c:pt>
                <c:pt idx="2459">
                  <c:v>-0.19985104974715</c:v>
                </c:pt>
                <c:pt idx="2460">
                  <c:v>-0.200189510891785</c:v>
                </c:pt>
                <c:pt idx="2461">
                  <c:v>-0.200533240942236</c:v>
                </c:pt>
                <c:pt idx="2462">
                  <c:v>-0.200882333097584</c:v>
                </c:pt>
                <c:pt idx="2463">
                  <c:v>-0.201236876318438</c:v>
                </c:pt>
                <c:pt idx="2464">
                  <c:v>-0.201596955314104</c:v>
                </c:pt>
                <c:pt idx="2465">
                  <c:v>-0.201962650531834</c:v>
                </c:pt>
                <c:pt idx="2466">
                  <c:v>-0.202334038148167</c:v>
                </c:pt>
                <c:pt idx="2467">
                  <c:v>-0.202711190062344</c:v>
                </c:pt>
                <c:pt idx="2468">
                  <c:v>-0.2030941738918</c:v>
                </c:pt>
                <c:pt idx="2469">
                  <c:v>-0.203483052969718</c:v>
                </c:pt>
                <c:pt idx="2470">
                  <c:v>-0.203877886344641</c:v>
                </c:pt>
                <c:pt idx="2471">
                  <c:v>-0.20427872878213</c:v>
                </c:pt>
                <c:pt idx="2472">
                  <c:v>-0.204685630768464</c:v>
                </c:pt>
                <c:pt idx="2473">
                  <c:v>-0.205098638516364</c:v>
                </c:pt>
                <c:pt idx="2474">
                  <c:v>-0.205517793972733</c:v>
                </c:pt>
                <c:pt idx="2475">
                  <c:v>-0.205943134828395</c:v>
                </c:pt>
                <c:pt idx="2476">
                  <c:v>-0.206374694529828</c:v>
                </c:pt>
                <c:pt idx="2477">
                  <c:v>-0.206812502292865</c:v>
                </c:pt>
                <c:pt idx="2478">
                  <c:v>-0.207256583118353</c:v>
                </c:pt>
                <c:pt idx="2479">
                  <c:v>-0.207706957809764</c:v>
                </c:pt>
                <c:pt idx="2480">
                  <c:v>-0.208163642992715</c:v>
                </c:pt>
                <c:pt idx="2481">
                  <c:v>-0.208626651136403</c:v>
                </c:pt>
                <c:pt idx="2482">
                  <c:v>-0.209095990576931</c:v>
                </c:pt>
                <c:pt idx="2483">
                  <c:v>-0.209571665542492</c:v>
                </c:pt>
                <c:pt idx="2484">
                  <c:v>-0.21005367618041</c:v>
                </c:pt>
                <c:pt idx="2485">
                  <c:v>-0.210542018585995</c:v>
                </c:pt>
                <c:pt idx="2486">
                  <c:v>-0.211036684833215</c:v>
                </c:pt>
                <c:pt idx="2487">
                  <c:v>-0.211537663007141</c:v>
                </c:pt>
                <c:pt idx="2488">
                  <c:v>-0.212044937238145</c:v>
                </c:pt>
                <c:pt idx="2489">
                  <c:v>-0.212558487737842</c:v>
                </c:pt>
                <c:pt idx="2490">
                  <c:v>-0.213078290836727</c:v>
                </c:pt>
                <c:pt idx="2491">
                  <c:v>-0.213604319023502</c:v>
                </c:pt>
                <c:pt idx="2492">
                  <c:v>-0.214136540986054</c:v>
                </c:pt>
                <c:pt idx="2493">
                  <c:v>-0.21467492165406</c:v>
                </c:pt>
                <c:pt idx="2494">
                  <c:v>-0.215219422243192</c:v>
                </c:pt>
                <c:pt idx="2495">
                  <c:v>-0.215770000300894</c:v>
                </c:pt>
                <c:pt idx="2496">
                  <c:v>-0.216326609753697</c:v>
                </c:pt>
                <c:pt idx="2497">
                  <c:v>-0.21688920095605</c:v>
                </c:pt>
                <c:pt idx="2498">
                  <c:v>-0.217457720740629</c:v>
                </c:pt>
                <c:pt idx="2499">
                  <c:v>-0.218032112470093</c:v>
                </c:pt>
                <c:pt idx="2500">
                  <c:v>-0.218612316090265</c:v>
                </c:pt>
                <c:pt idx="2501">
                  <c:v>-0.219198268184692</c:v>
                </c:pt>
                <c:pt idx="2502">
                  <c:v>-0.219789902030561</c:v>
                </c:pt>
                <c:pt idx="2503">
                  <c:v>-0.220387147655934</c:v>
                </c:pt>
                <c:pt idx="2504">
                  <c:v>-0.22098993189827</c:v>
                </c:pt>
                <c:pt idx="2505">
                  <c:v>-0.221598178464191</c:v>
                </c:pt>
                <c:pt idx="2506">
                  <c:v>-0.222211807990477</c:v>
                </c:pt>
                <c:pt idx="2507">
                  <c:v>-0.222830738106226</c:v>
                </c:pt>
                <c:pt idx="2508">
                  <c:v>-0.223454883496177</c:v>
                </c:pt>
                <c:pt idx="2509">
                  <c:v>-0.224084155965124</c:v>
                </c:pt>
                <c:pt idx="2510">
                  <c:v>-0.224718464503415</c:v>
                </c:pt>
                <c:pt idx="2511">
                  <c:v>-0.22535771535348</c:v>
                </c:pt>
                <c:pt idx="2512">
                  <c:v>-0.226001812077364</c:v>
                </c:pt>
                <c:pt idx="2513">
                  <c:v>-0.226650655625206</c:v>
                </c:pt>
                <c:pt idx="2514">
                  <c:v>-0.227304144404657</c:v>
                </c:pt>
                <c:pt idx="2515">
                  <c:v>-0.227962174351173</c:v>
                </c:pt>
                <c:pt idx="2516">
                  <c:v>-0.228624638999151</c:v>
                </c:pt>
                <c:pt idx="2517">
                  <c:v>-0.229291429553876</c:v>
                </c:pt>
                <c:pt idx="2518">
                  <c:v>-0.229962434964238</c:v>
                </c:pt>
                <c:pt idx="2519">
                  <c:v>-0.230637541996164</c:v>
                </c:pt>
                <c:pt idx="2520">
                  <c:v>-0.231316635306755</c:v>
                </c:pt>
                <c:pt idx="2521">
                  <c:v>-0.231999597519058</c:v>
                </c:pt>
                <c:pt idx="2522">
                  <c:v>-0.232686309297452</c:v>
                </c:pt>
                <c:pt idx="2523">
                  <c:v>-0.233376649423601</c:v>
                </c:pt>
                <c:pt idx="2524">
                  <c:v>-0.234070494872936</c:v>
                </c:pt>
                <c:pt idx="2525">
                  <c:v>-0.234767720891624</c:v>
                </c:pt>
                <c:pt idx="2526">
                  <c:v>-0.235468201073981</c:v>
                </c:pt>
                <c:pt idx="2527">
                  <c:v>-0.236171807440298</c:v>
                </c:pt>
                <c:pt idx="2528">
                  <c:v>-0.236878410515025</c:v>
                </c:pt>
                <c:pt idx="2529">
                  <c:v>-0.237587879405288</c:v>
                </c:pt>
                <c:pt idx="2530">
                  <c:v>-0.238300081879683</c:v>
                </c:pt>
                <c:pt idx="2531">
                  <c:v>-0.239014884447319</c:v>
                </c:pt>
                <c:pt idx="2532">
                  <c:v>-0.239732152437062</c:v>
                </c:pt>
                <c:pt idx="2533">
                  <c:v>-0.240451750076945</c:v>
                </c:pt>
                <c:pt idx="2534">
                  <c:v>-0.241173540573692</c:v>
                </c:pt>
                <c:pt idx="2535">
                  <c:v>-0.241897386192335</c:v>
                </c:pt>
                <c:pt idx="2536">
                  <c:v>-0.242623148335861</c:v>
                </c:pt>
                <c:pt idx="2537">
                  <c:v>-0.243350687624865</c:v>
                </c:pt>
                <c:pt idx="2538">
                  <c:v>-0.244079863977169</c:v>
                </c:pt>
                <c:pt idx="2539">
                  <c:v>-0.244810536687351</c:v>
                </c:pt>
                <c:pt idx="2540">
                  <c:v>-0.245542564506164</c:v>
                </c:pt>
                <c:pt idx="2541">
                  <c:v>-0.246275805719793</c:v>
                </c:pt>
                <c:pt idx="2542">
                  <c:v>-0.247010118228912</c:v>
                </c:pt>
                <c:pt idx="2543">
                  <c:v>-0.247745359627511</c:v>
                </c:pt>
                <c:pt idx="2544">
                  <c:v>-0.248481387281439</c:v>
                </c:pt>
                <c:pt idx="2545">
                  <c:v>-0.249218058406639</c:v>
                </c:pt>
                <c:pt idx="2546">
                  <c:v>-0.249955230147023</c:v>
                </c:pt>
                <c:pt idx="2547">
                  <c:v>-0.250692759651968</c:v>
                </c:pt>
                <c:pt idx="2548">
                  <c:v>-0.251430504153369</c:v>
                </c:pt>
                <c:pt idx="2549">
                  <c:v>-0.252168321042235</c:v>
                </c:pt>
                <c:pt idx="2550">
                  <c:v>-0.252906067944784</c:v>
                </c:pt>
                <c:pt idx="2551">
                  <c:v>-0.25364360279799</c:v>
                </c:pt>
                <c:pt idx="2552">
                  <c:v>-0.254380783924559</c:v>
                </c:pt>
                <c:pt idx="2553">
                  <c:v>-0.255117470107297</c:v>
                </c:pt>
                <c:pt idx="2554">
                  <c:v>-0.255853520662823</c:v>
                </c:pt>
                <c:pt idx="2555">
                  <c:v>-0.256588795514604</c:v>
                </c:pt>
                <c:pt idx="2556">
                  <c:v>-0.257323155265277</c:v>
                </c:pt>
                <c:pt idx="2557">
                  <c:v>-0.258056461268212</c:v>
                </c:pt>
                <c:pt idx="2558">
                  <c:v>-0.258788575698297</c:v>
                </c:pt>
                <c:pt idx="2559">
                  <c:v>-0.259519361621904</c:v>
                </c:pt>
                <c:pt idx="2560">
                  <c:v>-0.260248683066004</c:v>
                </c:pt>
                <c:pt idx="2561">
                  <c:v>-0.260976405086402</c:v>
                </c:pt>
                <c:pt idx="2562">
                  <c:v>-0.261702393835056</c:v>
                </c:pt>
                <c:pt idx="2563">
                  <c:v>-0.262426516626454</c:v>
                </c:pt>
                <c:pt idx="2564">
                  <c:v>-0.263148642003014</c:v>
                </c:pt>
                <c:pt idx="2565">
                  <c:v>-0.263868639799482</c:v>
                </c:pt>
                <c:pt idx="2566">
                  <c:v>-0.264586381206295</c:v>
                </c:pt>
                <c:pt idx="2567">
                  <c:v>-0.26530173883188</c:v>
                </c:pt>
                <c:pt idx="2568">
                  <c:v>-0.266014586763862</c:v>
                </c:pt>
                <c:pt idx="2569">
                  <c:v>-0.266724800629165</c:v>
                </c:pt>
                <c:pt idx="2570">
                  <c:v>-0.267432257652948</c:v>
                </c:pt>
                <c:pt idx="2571">
                  <c:v>-0.268136836716396</c:v>
                </c:pt>
                <c:pt idx="2572">
                  <c:v>-0.268838418413291</c:v>
                </c:pt>
                <c:pt idx="2573">
                  <c:v>-0.269536885105382</c:v>
                </c:pt>
                <c:pt idx="2574">
                  <c:v>-0.270232120976498</c:v>
                </c:pt>
                <c:pt idx="2575">
                  <c:v>-0.270924012085401</c:v>
                </c:pt>
                <c:pt idx="2576">
                  <c:v>-0.271612446417345</c:v>
                </c:pt>
                <c:pt idx="2577">
                  <c:v>-0.272297313934321</c:v>
                </c:pt>
                <c:pt idx="2578">
                  <c:v>-0.272978506623976</c:v>
                </c:pt>
                <c:pt idx="2579">
                  <c:v>-0.273655918547174</c:v>
                </c:pt>
                <c:pt idx="2580">
                  <c:v>-0.274329445884181</c:v>
                </c:pt>
                <c:pt idx="2581">
                  <c:v>-0.274998986979463</c:v>
                </c:pt>
                <c:pt idx="2582">
                  <c:v>-0.275664442385071</c:v>
                </c:pt>
                <c:pt idx="2583">
                  <c:v>-0.276325714902598</c:v>
                </c:pt>
                <c:pt idx="2584">
                  <c:v>-0.276982709623698</c:v>
                </c:pt>
                <c:pt idx="2585">
                  <c:v>-0.277635333969133</c:v>
                </c:pt>
                <c:pt idx="2586">
                  <c:v>-0.278283497726354</c:v>
                </c:pt>
                <c:pt idx="2587">
                  <c:v>-0.278927113085594</c:v>
                </c:pt>
                <c:pt idx="2588">
                  <c:v>-0.27956609467445</c:v>
                </c:pt>
                <c:pt idx="2589">
                  <c:v>-0.280200359590956</c:v>
                </c:pt>
                <c:pt idx="2590">
                  <c:v>-0.280829827435129</c:v>
                </c:pt>
                <c:pt idx="2591">
                  <c:v>-0.281454420338969</c:v>
                </c:pt>
                <c:pt idx="2592">
                  <c:v>-0.282074062994922</c:v>
                </c:pt>
                <c:pt idx="2593">
                  <c:v>-0.282688682682777</c:v>
                </c:pt>
                <c:pt idx="2594">
                  <c:v>-0.283298209294997</c:v>
                </c:pt>
                <c:pt idx="2595">
                  <c:v>-0.283902575360477</c:v>
                </c:pt>
                <c:pt idx="2596">
                  <c:v>-0.284501716066725</c:v>
                </c:pt>
                <c:pt idx="2597">
                  <c:v>-0.285095569280445</c:v>
                </c:pt>
                <c:pt idx="2598">
                  <c:v>-0.285684075566539</c:v>
                </c:pt>
                <c:pt idx="2599">
                  <c:v>-0.286267178205503</c:v>
                </c:pt>
                <c:pt idx="2600">
                  <c:v>-0.286844823209227</c:v>
                </c:pt>
                <c:pt idx="2601">
                  <c:v>-0.287416959335189</c:v>
                </c:pt>
                <c:pt idx="2602">
                  <c:v>-0.287983538099042</c:v>
                </c:pt>
                <c:pt idx="2603">
                  <c:v>-0.288544513785601</c:v>
                </c:pt>
                <c:pt idx="2604">
                  <c:v>-0.289099843458211</c:v>
                </c:pt>
                <c:pt idx="2605">
                  <c:v>-0.289649486966519</c:v>
                </c:pt>
                <c:pt idx="2606">
                  <c:v>-0.290193406952635</c:v>
                </c:pt>
                <c:pt idx="2607">
                  <c:v>-0.29073156885569</c:v>
                </c:pt>
                <c:pt idx="2608">
                  <c:v>-0.291263940914791</c:v>
                </c:pt>
                <c:pt idx="2609">
                  <c:v>-0.29179049417039</c:v>
                </c:pt>
                <c:pt idx="2610">
                  <c:v>-0.292311202464042</c:v>
                </c:pt>
                <c:pt idx="2611">
                  <c:v>-0.292826042436595</c:v>
                </c:pt>
                <c:pt idx="2612">
                  <c:v>-0.293334993524783</c:v>
                </c:pt>
                <c:pt idx="2613">
                  <c:v>-0.29383803795626</c:v>
                </c:pt>
                <c:pt idx="2614">
                  <c:v>-0.294335160743053</c:v>
                </c:pt>
                <c:pt idx="2615">
                  <c:v>-0.294826349673465</c:v>
                </c:pt>
                <c:pt idx="2616">
                  <c:v>-0.295311595302433</c:v>
                </c:pt>
                <c:pt idx="2617">
                  <c:v>-0.295790890940337</c:v>
                </c:pt>
                <c:pt idx="2618">
                  <c:v>-0.296264232640288</c:v>
                </c:pt>
                <c:pt idx="2619">
                  <c:v>-0.2967316191839</c:v>
                </c:pt>
                <c:pt idx="2620">
                  <c:v>-0.297193052065553</c:v>
                </c:pt>
                <c:pt idx="2621">
                  <c:v>-0.297648535475172</c:v>
                </c:pt>
                <c:pt idx="2622">
                  <c:v>-0.298098076279522</c:v>
                </c:pt>
                <c:pt idx="2623">
                  <c:v>-0.298541684002042</c:v>
                </c:pt>
                <c:pt idx="2624">
                  <c:v>-0.298979370801237</c:v>
                </c:pt>
                <c:pt idx="2625">
                  <c:v>-0.299411151447627</c:v>
                </c:pt>
                <c:pt idx="2626">
                  <c:v>-0.299837043299293</c:v>
                </c:pt>
                <c:pt idx="2627">
                  <c:v>-0.300257066276019</c:v>
                </c:pt>
                <c:pt idx="2628">
                  <c:v>-0.300671242832052</c:v>
                </c:pt>
                <c:pt idx="2629">
                  <c:v>-0.301079597927506</c:v>
                </c:pt>
                <c:pt idx="2630">
                  <c:v>-0.301482158998421</c:v>
                </c:pt>
                <c:pt idx="2631">
                  <c:v>-0.3018789559255</c:v>
                </c:pt>
                <c:pt idx="2632">
                  <c:v>-0.302270021001546</c:v>
                </c:pt>
                <c:pt idx="2633">
                  <c:v>-0.302655388897621</c:v>
                </c:pt>
                <c:pt idx="2634">
                  <c:v>-0.303035096627937</c:v>
                </c:pt>
                <c:pt idx="2635">
                  <c:v>-0.303409183513522</c:v>
                </c:pt>
                <c:pt idx="2636">
                  <c:v>-0.30377769114467</c:v>
                </c:pt>
                <c:pt idx="2637">
                  <c:v>-0.304140663342194</c:v>
                </c:pt>
                <c:pt idx="2638">
                  <c:v>-0.304498146117527</c:v>
                </c:pt>
                <c:pt idx="2639">
                  <c:v>-0.304850187631669</c:v>
                </c:pt>
                <c:pt idx="2640">
                  <c:v>-0.305196838153027</c:v>
                </c:pt>
                <c:pt idx="2641">
                  <c:v>-0.305538150014162</c:v>
                </c:pt>
                <c:pt idx="2642">
                  <c:v>-0.305874177567474</c:v>
                </c:pt>
                <c:pt idx="2643">
                  <c:v>-0.306204977139847</c:v>
                </c:pt>
                <c:pt idx="2644">
                  <c:v>-0.306530606986289</c:v>
                </c:pt>
                <c:pt idx="2645">
                  <c:v>-0.306851127242587</c:v>
                </c:pt>
                <c:pt idx="2646">
                  <c:v>-0.307166599877006</c:v>
                </c:pt>
                <c:pt idx="2647">
                  <c:v>-0.30747708864107</c:v>
                </c:pt>
                <c:pt idx="2648">
                  <c:v>-0.307782659019436</c:v>
                </c:pt>
                <c:pt idx="2649">
                  <c:v>-0.308083378178914</c:v>
                </c:pt>
                <c:pt idx="2650">
                  <c:v>-0.308379314916636</c:v>
                </c:pt>
                <c:pt idx="2651">
                  <c:v>-0.308670539607428</c:v>
                </c:pt>
                <c:pt idx="2652">
                  <c:v>-0.308957124150402</c:v>
                </c:pt>
                <c:pt idx="2653">
                  <c:v>-0.309239141914799</c:v>
                </c:pt>
                <c:pt idx="2654">
                  <c:v>-0.309516667685124</c:v>
                </c:pt>
                <c:pt idx="2655">
                  <c:v>-0.309789777605593</c:v>
                </c:pt>
                <c:pt idx="2656">
                  <c:v>-0.310058549123926</c:v>
                </c:pt>
                <c:pt idx="2657">
                  <c:v>-0.310323060934531</c:v>
                </c:pt>
                <c:pt idx="2658">
                  <c:v>-0.310583392921084</c:v>
                </c:pt>
                <c:pt idx="2659">
                  <c:v>-0.310839626098576</c:v>
                </c:pt>
                <c:pt idx="2660">
                  <c:v>-0.311091842554815</c:v>
                </c:pt>
                <c:pt idx="2661">
                  <c:v>-0.311340125391456</c:v>
                </c:pt>
                <c:pt idx="2662">
                  <c:v>-0.311584558664572</c:v>
                </c:pt>
                <c:pt idx="2663">
                  <c:v>-0.31182522732479</c:v>
                </c:pt>
                <c:pt idx="2664">
                  <c:v>-0.312062217157057</c:v>
                </c:pt>
                <c:pt idx="2665">
                  <c:v>-0.312295614720039</c:v>
                </c:pt>
                <c:pt idx="2666">
                  <c:v>-0.312525507285196</c:v>
                </c:pt>
                <c:pt idx="2667">
                  <c:v>-0.312751982775581</c:v>
                </c:pt>
                <c:pt idx="2668">
                  <c:v>-0.312975129704368</c:v>
                </c:pt>
                <c:pt idx="2669">
                  <c:v>-0.313195037113181</c:v>
                </c:pt>
                <c:pt idx="2670">
                  <c:v>-0.313411794510217</c:v>
                </c:pt>
                <c:pt idx="2671">
                  <c:v>-0.313625491808228</c:v>
                </c:pt>
                <c:pt idx="2672">
                  <c:v>-0.313836219262388</c:v>
                </c:pt>
                <c:pt idx="2673">
                  <c:v>-0.314044067408064</c:v>
                </c:pt>
                <c:pt idx="2674">
                  <c:v>-0.314249126998553</c:v>
                </c:pt>
                <c:pt idx="2675">
                  <c:v>-0.314451488942789</c:v>
                </c:pt>
                <c:pt idx="2676">
                  <c:v>-0.314651244243079</c:v>
                </c:pt>
                <c:pt idx="2677">
                  <c:v>-0.314848483932889</c:v>
                </c:pt>
                <c:pt idx="2678">
                  <c:v>-0.315043299014713</c:v>
                </c:pt>
                <c:pt idx="2679">
                  <c:v>-0.315235780398064</c:v>
                </c:pt>
                <c:pt idx="2680">
                  <c:v>-0.315426018837622</c:v>
                </c:pt>
                <c:pt idx="2681">
                  <c:v>-0.315614104871563</c:v>
                </c:pt>
                <c:pt idx="2682">
                  <c:v>-0.315800128760117</c:v>
                </c:pt>
                <c:pt idx="2683">
                  <c:v>-0.315984180424371</c:v>
                </c:pt>
                <c:pt idx="2684">
                  <c:v>-0.316166349385364</c:v>
                </c:pt>
                <c:pt idx="2685">
                  <c:v>-0.316346724703503</c:v>
                </c:pt>
                <c:pt idx="2686">
                  <c:v>-0.316525394918326</c:v>
                </c:pt>
                <c:pt idx="2687">
                  <c:v>-0.316702447988653</c:v>
                </c:pt>
                <c:pt idx="2688">
                  <c:v>-0.316877971233155</c:v>
                </c:pt>
                <c:pt idx="2689">
                  <c:v>-0.31705205127137</c:v>
                </c:pt>
                <c:pt idx="2690">
                  <c:v>-0.317224773965197</c:v>
                </c:pt>
                <c:pt idx="2691">
                  <c:v>-0.317396224360902</c:v>
                </c:pt>
                <c:pt idx="2692">
                  <c:v>-0.317566486631673</c:v>
                </c:pt>
                <c:pt idx="2693">
                  <c:v>-0.317735644020738</c:v>
                </c:pt>
                <c:pt idx="2694">
                  <c:v>-0.317903778785094</c:v>
                </c:pt>
                <c:pt idx="2695">
                  <c:v>-0.318070972139861</c:v>
                </c:pt>
                <c:pt idx="2696">
                  <c:v>-0.31823730420331</c:v>
                </c:pt>
                <c:pt idx="2697">
                  <c:v>-0.318402853942572</c:v>
                </c:pt>
                <c:pt idx="2698">
                  <c:v>-0.318567699120073</c:v>
                </c:pt>
                <c:pt idx="2699">
                  <c:v>-0.31873191624072</c:v>
                </c:pt>
                <c:pt idx="2700">
                  <c:v>-0.318895580499855</c:v>
                </c:pt>
                <c:pt idx="2701">
                  <c:v>-0.319058765732025</c:v>
                </c:pt>
                <c:pt idx="2702">
                  <c:v>-0.319221544360574</c:v>
                </c:pt>
                <c:pt idx="2703">
                  <c:v>-0.3193839873481</c:v>
                </c:pt>
                <c:pt idx="2704">
                  <c:v>-0.319546164147786</c:v>
                </c:pt>
                <c:pt idx="2705">
                  <c:v>-0.319708142655655</c:v>
                </c:pt>
                <c:pt idx="2706">
                  <c:v>-0.319869989163745</c:v>
                </c:pt>
                <c:pt idx="2707">
                  <c:v>-0.320031768314252</c:v>
                </c:pt>
                <c:pt idx="2708">
                  <c:v>-0.320193543054656</c:v>
                </c:pt>
                <c:pt idx="2709">
                  <c:v>-0.320355374593847</c:v>
                </c:pt>
                <c:pt idx="2710">
                  <c:v>-0.320517322359288</c:v>
                </c:pt>
                <c:pt idx="2711">
                  <c:v>-0.320679443955225</c:v>
                </c:pt>
                <c:pt idx="2712">
                  <c:v>-0.320841795121974</c:v>
                </c:pt>
                <c:pt idx="2713">
                  <c:v>-0.3210044296963</c:v>
                </c:pt>
                <c:pt idx="2714">
                  <c:v>-0.321167399572912</c:v>
                </c:pt>
                <c:pt idx="2715">
                  <c:v>-0.321330754667094</c:v>
                </c:pt>
                <c:pt idx="2716">
                  <c:v>-0.321494542878493</c:v>
                </c:pt>
                <c:pt idx="2717">
                  <c:v>-0.321658810056075</c:v>
                </c:pt>
                <c:pt idx="2718">
                  <c:v>-0.321823599964277</c:v>
                </c:pt>
                <c:pt idx="2719">
                  <c:v>-0.321988954250366</c:v>
                </c:pt>
                <c:pt idx="2720">
                  <c:v>-0.322154912413026</c:v>
                </c:pt>
                <c:pt idx="2721">
                  <c:v>-0.322321511772186</c:v>
                </c:pt>
                <c:pt idx="2722">
                  <c:v>-0.3224887874401</c:v>
                </c:pt>
                <c:pt idx="2723">
                  <c:v>-0.322656772293711</c:v>
                </c:pt>
                <c:pt idx="2724">
                  <c:v>-0.322825496948291</c:v>
                </c:pt>
                <c:pt idx="2725">
                  <c:v>-0.322994989732385</c:v>
                </c:pt>
                <c:pt idx="2726">
                  <c:v>-0.323165276664068</c:v>
                </c:pt>
                <c:pt idx="2727">
                  <c:v>-0.323336381428526</c:v>
                </c:pt>
                <c:pt idx="2728">
                  <c:v>-0.323508325356971</c:v>
                </c:pt>
                <c:pt idx="2729">
                  <c:v>-0.323681127406906</c:v>
                </c:pt>
                <c:pt idx="2730">
                  <c:v>-0.323854804143746</c:v>
                </c:pt>
                <c:pt idx="2731">
                  <c:v>-0.324029369723803</c:v>
                </c:pt>
                <c:pt idx="2732">
                  <c:v>-0.324204835878644</c:v>
                </c:pt>
                <c:pt idx="2733">
                  <c:v>-0.324381211900838</c:v>
                </c:pt>
                <c:pt idx="2734">
                  <c:v>-0.324558504631082</c:v>
                </c:pt>
                <c:pt idx="2735">
                  <c:v>-0.324736718446729</c:v>
                </c:pt>
                <c:pt idx="2736">
                  <c:v>-0.324915855251717</c:v>
                </c:pt>
                <c:pt idx="2737">
                  <c:v>-0.325095914467901</c:v>
                </c:pt>
                <c:pt idx="2738">
                  <c:v>-0.325276893027794</c:v>
                </c:pt>
                <c:pt idx="2739">
                  <c:v>-0.325458785368724</c:v>
                </c:pt>
                <c:pt idx="2740">
                  <c:v>-0.325641583428406</c:v>
                </c:pt>
                <c:pt idx="2741">
                  <c:v>-0.325825276641928</c:v>
                </c:pt>
                <c:pt idx="2742">
                  <c:v>-0.326009851940164</c:v>
                </c:pt>
                <c:pt idx="2743">
                  <c:v>-0.326195293749593</c:v>
                </c:pt>
                <c:pt idx="2744">
                  <c:v>-0.326381583993548</c:v>
                </c:pt>
                <c:pt idx="2745">
                  <c:v>-0.326568702094879</c:v>
                </c:pt>
                <c:pt idx="2746">
                  <c:v>-0.326756624980029</c:v>
                </c:pt>
                <c:pt idx="2747">
                  <c:v>-0.326945327084524</c:v>
                </c:pt>
                <c:pt idx="2748">
                  <c:v>-0.327134780359874</c:v>
                </c:pt>
                <c:pt idx="2749">
                  <c:v>-0.327324954281883</c:v>
                </c:pt>
                <c:pt idx="2750">
                  <c:v>-0.327515815860346</c:v>
                </c:pt>
                <c:pt idx="2751">
                  <c:v>-0.327707329650161</c:v>
                </c:pt>
                <c:pt idx="2752">
                  <c:v>-0.327899457763809</c:v>
                </c:pt>
                <c:pt idx="2753">
                  <c:v>-0.328092159885237</c:v>
                </c:pt>
                <c:pt idx="2754">
                  <c:v>-0.328285393285093</c:v>
                </c:pt>
                <c:pt idx="2755">
                  <c:v>-0.328479112837348</c:v>
                </c:pt>
                <c:pt idx="2756">
                  <c:v>-0.328673271037255</c:v>
                </c:pt>
                <c:pt idx="2757">
                  <c:v>-0.328867818020672</c:v>
                </c:pt>
                <c:pt idx="2758">
                  <c:v>-0.329062701584706</c:v>
                </c:pt>
                <c:pt idx="2759">
                  <c:v>-0.329257867209694</c:v>
                </c:pt>
                <c:pt idx="2760">
                  <c:v>-0.329453258082488</c:v>
                </c:pt>
                <c:pt idx="2761">
                  <c:v>-0.329648815121045</c:v>
                </c:pt>
                <c:pt idx="2762">
                  <c:v>-0.329844477000303</c:v>
                </c:pt>
                <c:pt idx="2763">
                  <c:v>-0.330040180179328</c:v>
                </c:pt>
                <c:pt idx="2764">
                  <c:v>-0.33023585892972</c:v>
                </c:pt>
                <c:pt idx="2765">
                  <c:v>-0.330431445365269</c:v>
                </c:pt>
                <c:pt idx="2766">
                  <c:v>-0.330626869472821</c:v>
                </c:pt>
                <c:pt idx="2767">
                  <c:v>-0.330822059144376</c:v>
                </c:pt>
                <c:pt idx="2768">
                  <c:v>-0.33101694021036</c:v>
                </c:pt>
                <c:pt idx="2769">
                  <c:v>-0.331211436474088</c:v>
                </c:pt>
                <c:pt idx="2770">
                  <c:v>-0.33140546974737</c:v>
                </c:pt>
                <c:pt idx="2771">
                  <c:v>-0.331598959887268</c:v>
                </c:pt>
                <c:pt idx="2772">
                  <c:v>-0.33179182483396</c:v>
                </c:pt>
                <c:pt idx="2773">
                  <c:v>-0.331983980649712</c:v>
                </c:pt>
                <c:pt idx="2774">
                  <c:v>-0.33217534155892</c:v>
                </c:pt>
                <c:pt idx="2775">
                  <c:v>-0.332365819989211</c:v>
                </c:pt>
                <c:pt idx="2776">
                  <c:v>-0.332555326613578</c:v>
                </c:pt>
                <c:pt idx="2777">
                  <c:v>-0.332743770393528</c:v>
                </c:pt>
                <c:pt idx="2778">
                  <c:v>-0.332931058623215</c:v>
                </c:pt>
                <c:pt idx="2779">
                  <c:v>-0.333117096974542</c:v>
                </c:pt>
                <c:pt idx="2780">
                  <c:v>-0.333301789543203</c:v>
                </c:pt>
                <c:pt idx="2781">
                  <c:v>-0.333485038895643</c:v>
                </c:pt>
                <c:pt idx="2782">
                  <c:v>-0.333666746116907</c:v>
                </c:pt>
                <c:pt idx="2783">
                  <c:v>-0.333846810859356</c:v>
                </c:pt>
                <c:pt idx="2784">
                  <c:v>-0.334025131392232</c:v>
                </c:pt>
                <c:pt idx="2785">
                  <c:v>-0.334201604652023</c:v>
                </c:pt>
                <c:pt idx="2786">
                  <c:v>-0.334376126293626</c:v>
                </c:pt>
                <c:pt idx="2787">
                  <c:v>-0.334548590742271</c:v>
                </c:pt>
                <c:pt idx="2788">
                  <c:v>-0.334718891246171</c:v>
                </c:pt>
                <c:pt idx="2789">
                  <c:v>-0.334886919929884</c:v>
                </c:pt>
                <c:pt idx="2790">
                  <c:v>-0.335052567848347</c:v>
                </c:pt>
                <c:pt idx="2791">
                  <c:v>-0.335215725041563</c:v>
                </c:pt>
                <c:pt idx="2792">
                  <c:v>-0.335376280589905</c:v>
                </c:pt>
                <c:pt idx="2793">
                  <c:v>-0.335534122670008</c:v>
                </c:pt>
                <c:pt idx="2794">
                  <c:v>-0.335689138611225</c:v>
                </c:pt>
                <c:pt idx="2795">
                  <c:v>-0.335841214952612</c:v>
                </c:pt>
                <c:pt idx="2796">
                  <c:v>-0.335990237500415</c:v>
                </c:pt>
                <c:pt idx="2797">
                  <c:v>-0.336136091386024</c:v>
                </c:pt>
                <c:pt idx="2798">
                  <c:v>-0.336278661124368</c:v>
                </c:pt>
                <c:pt idx="2799">
                  <c:v>-0.336417830672719</c:v>
                </c:pt>
                <c:pt idx="2800">
                  <c:v>-0.336553483489874</c:v>
                </c:pt>
                <c:pt idx="2801">
                  <c:v>-0.336685502595681</c:v>
                </c:pt>
                <c:pt idx="2802">
                  <c:v>-0.336813770630878</c:v>
                </c:pt>
                <c:pt idx="2803">
                  <c:v>-0.336938169917221</c:v>
                </c:pt>
                <c:pt idx="2804">
                  <c:v>-0.337058582517856</c:v>
                </c:pt>
                <c:pt idx="2805">
                  <c:v>-0.337174890297913</c:v>
                </c:pt>
                <c:pt idx="2806">
                  <c:v>-0.337286974985288</c:v>
                </c:pt>
                <c:pt idx="2807">
                  <c:v>-0.337394718231578</c:v>
                </c:pt>
                <c:pt idx="2808">
                  <c:v>-0.337498001673139</c:v>
                </c:pt>
                <c:pt idx="2809">
                  <c:v>-0.337596706992231</c:v>
                </c:pt>
                <c:pt idx="2810">
                  <c:v>-0.337690715978227</c:v>
                </c:pt>
                <c:pt idx="2811">
                  <c:v>-0.337779910588842</c:v>
                </c:pt>
                <c:pt idx="2812">
                  <c:v>-0.337864173011355</c:v>
                </c:pt>
                <c:pt idx="2813">
                  <c:v>-0.337943385723795</c:v>
                </c:pt>
                <c:pt idx="2814">
                  <c:v>-0.338017431556047</c:v>
                </c:pt>
                <c:pt idx="2815">
                  <c:v>-0.338086193750864</c:v>
                </c:pt>
                <c:pt idx="2816">
                  <c:v>-0.338149556024731</c:v>
                </c:pt>
                <c:pt idx="2817">
                  <c:v>-0.338207402628567</c:v>
                </c:pt>
                <c:pt idx="2818">
                  <c:v>-0.338259618408223</c:v>
                </c:pt>
                <c:pt idx="2819">
                  <c:v>-0.338306088864743</c:v>
                </c:pt>
                <c:pt idx="2820">
                  <c:v>-0.338346700214366</c:v>
                </c:pt>
                <c:pt idx="2821">
                  <c:v>-0.33838133944822</c:v>
                </c:pt>
                <c:pt idx="2822">
                  <c:v>-0.338409894391697</c:v>
                </c:pt>
                <c:pt idx="2823">
                  <c:v>-0.338432253763458</c:v>
                </c:pt>
                <c:pt idx="2824">
                  <c:v>-0.338448307234052</c:v>
                </c:pt>
                <c:pt idx="2825">
                  <c:v>-0.338457945484103</c:v>
                </c:pt>
                <c:pt idx="2826">
                  <c:v>-0.338461060262051</c:v>
                </c:pt>
                <c:pt idx="2827">
                  <c:v>-0.338457544441398</c:v>
                </c:pt>
                <c:pt idx="2828">
                  <c:v>-0.338447292077443</c:v>
                </c:pt>
                <c:pt idx="2829">
                  <c:v>-0.33843019846347</c:v>
                </c:pt>
                <c:pt idx="2830">
                  <c:v>-0.338406160186355</c:v>
                </c:pt>
                <c:pt idx="2831">
                  <c:v>-0.338375075181568</c:v>
                </c:pt>
                <c:pt idx="2832">
                  <c:v>-0.338336842787543</c:v>
                </c:pt>
                <c:pt idx="2833">
                  <c:v>-0.338291363799371</c:v>
                </c:pt>
                <c:pt idx="2834">
                  <c:v>-0.338238540521811</c:v>
                </c:pt>
                <c:pt idx="2835">
                  <c:v>-0.338178276821573</c:v>
                </c:pt>
                <c:pt idx="2836">
                  <c:v>-0.338110478178844</c:v>
                </c:pt>
                <c:pt idx="2837">
                  <c:v>-0.338035051738046</c:v>
                </c:pt>
                <c:pt idx="2838">
                  <c:v>-0.33795190635778</c:v>
                </c:pt>
                <c:pt idx="2839">
                  <c:v>-0.337860952659935</c:v>
                </c:pt>
                <c:pt idx="2840">
                  <c:v>-0.337762103077949</c:v>
                </c:pt>
                <c:pt idx="2841">
                  <c:v>-0.337655271904164</c:v>
                </c:pt>
                <c:pt idx="2842">
                  <c:v>-0.337540375336292</c:v>
                </c:pt>
                <c:pt idx="2843">
                  <c:v>-0.337417331522923</c:v>
                </c:pt>
                <c:pt idx="2844">
                  <c:v>-0.337286060608085</c:v>
                </c:pt>
                <c:pt idx="2845">
                  <c:v>-0.337146484774815</c:v>
                </c:pt>
                <c:pt idx="2846">
                  <c:v>-0.336998528287712</c:v>
                </c:pt>
                <c:pt idx="2847">
                  <c:v>-0.336842117534468</c:v>
                </c:pt>
                <c:pt idx="2848">
                  <c:v>-0.336677181066336</c:v>
                </c:pt>
                <c:pt idx="2849">
                  <c:v>-0.336503649637519</c:v>
                </c:pt>
                <c:pt idx="2850">
                  <c:v>-0.336321456243466</c:v>
                </c:pt>
                <c:pt idx="2851">
                  <c:v>-0.336130536158036</c:v>
                </c:pt>
                <c:pt idx="2852">
                  <c:v>-0.335930826969527</c:v>
                </c:pt>
                <c:pt idx="2853">
                  <c:v>-0.335722268615545</c:v>
                </c:pt>
                <c:pt idx="2854">
                  <c:v>-0.335504803416685</c:v>
                </c:pt>
                <c:pt idx="2855">
                  <c:v>-0.335278376109016</c:v>
                </c:pt>
                <c:pt idx="2856">
                  <c:v>-0.335042933875345</c:v>
                </c:pt>
                <c:pt idx="2857">
                  <c:v>-0.33479842637525</c:v>
                </c:pt>
                <c:pt idx="2858">
                  <c:v>-0.334544805773851</c:v>
                </c:pt>
                <c:pt idx="2859">
                  <c:v>-0.33428202676932</c:v>
                </c:pt>
                <c:pt idx="2860">
                  <c:v>-0.334010046619101</c:v>
                </c:pt>
                <c:pt idx="2861">
                  <c:v>-0.333728825164832</c:v>
                </c:pt>
                <c:pt idx="2862">
                  <c:v>-0.33343832485595</c:v>
                </c:pt>
                <c:pt idx="2863">
                  <c:v>-0.333138510771966</c:v>
                </c:pt>
                <c:pt idx="2864">
                  <c:v>-0.332829350643405</c:v>
                </c:pt>
                <c:pt idx="2865">
                  <c:v>-0.332510814871388</c:v>
                </c:pt>
                <c:pt idx="2866">
                  <c:v>-0.332182876545842</c:v>
                </c:pt>
                <c:pt idx="2867">
                  <c:v>-0.331845511462345</c:v>
                </c:pt>
                <c:pt idx="2868">
                  <c:v>-0.331498698137577</c:v>
                </c:pt>
                <c:pt idx="2869">
                  <c:v>-0.33114241782337</c:v>
                </c:pt>
                <c:pt idx="2870">
                  <c:v>-0.330776654519365</c:v>
                </c:pt>
                <c:pt idx="2871">
                  <c:v>-0.330401394984242</c:v>
                </c:pt>
                <c:pt idx="2872">
                  <c:v>-0.330016628745536</c:v>
                </c:pt>
                <c:pt idx="2873">
                  <c:v>-0.329622348108023</c:v>
                </c:pt>
                <c:pt idx="2874">
                  <c:v>-0.329218548160674</c:v>
                </c:pt>
                <c:pt idx="2875">
                  <c:v>-0.32880522678216</c:v>
                </c:pt>
                <c:pt idx="2876">
                  <c:v>-0.328382384644931</c:v>
                </c:pt>
                <c:pt idx="2877">
                  <c:v>-0.327950025217827</c:v>
                </c:pt>
                <c:pt idx="2878">
                  <c:v>-0.327508154767255</c:v>
                </c:pt>
                <c:pt idx="2879">
                  <c:v>-0.327056782356897</c:v>
                </c:pt>
                <c:pt idx="2880">
                  <c:v>-0.326595919845983</c:v>
                </c:pt>
                <c:pt idx="2881">
                  <c:v>-0.326125581886085</c:v>
                </c:pt>
                <c:pt idx="2882">
                  <c:v>-0.325645785916475</c:v>
                </c:pt>
                <c:pt idx="2883">
                  <c:v>-0.325156552158017</c:v>
                </c:pt>
                <c:pt idx="2884">
                  <c:v>-0.324657903605608</c:v>
                </c:pt>
                <c:pt idx="2885">
                  <c:v>-0.324149866019168</c:v>
                </c:pt>
                <c:pt idx="2886">
                  <c:v>-0.323632467913183</c:v>
                </c:pt>
                <c:pt idx="2887">
                  <c:v>-0.323105740544797</c:v>
                </c:pt>
                <c:pt idx="2888">
                  <c:v>-0.32256971790047</c:v>
                </c:pt>
                <c:pt idx="2889">
                  <c:v>-0.322024436681196</c:v>
                </c:pt>
                <c:pt idx="2890">
                  <c:v>-0.321469936286298</c:v>
                </c:pt>
                <c:pt idx="2891">
                  <c:v>-0.320906258795785</c:v>
                </c:pt>
                <c:pt idx="2892">
                  <c:v>-0.320333448951315</c:v>
                </c:pt>
                <c:pt idx="2893">
                  <c:v>-0.319751554135732</c:v>
                </c:pt>
                <c:pt idx="2894">
                  <c:v>-0.31916062435121</c:v>
                </c:pt>
                <c:pt idx="2895">
                  <c:v>-0.318560712196016</c:v>
                </c:pt>
                <c:pt idx="2896">
                  <c:v>-0.317951872839878</c:v>
                </c:pt>
                <c:pt idx="2897">
                  <c:v>-0.317334163998003</c:v>
                </c:pt>
                <c:pt idx="2898">
                  <c:v>-0.316707645903721</c:v>
                </c:pt>
                <c:pt idx="2899">
                  <c:v>-0.316072381279804</c:v>
                </c:pt>
                <c:pt idx="2900">
                  <c:v>-0.315428435308434</c:v>
                </c:pt>
                <c:pt idx="2901">
                  <c:v>-0.314775875599873</c:v>
                </c:pt>
                <c:pt idx="2902">
                  <c:v>-0.314114772159818</c:v>
                </c:pt>
                <c:pt idx="2903">
                  <c:v>-0.313445197355473</c:v>
                </c:pt>
                <c:pt idx="2904">
                  <c:v>-0.312767225880354</c:v>
                </c:pt>
                <c:pt idx="2905">
                  <c:v>-0.312080934717829</c:v>
                </c:pt>
                <c:pt idx="2906">
                  <c:v>-0.311386403103434</c:v>
                </c:pt>
                <c:pt idx="2907">
                  <c:v>-0.310683712485957</c:v>
                </c:pt>
                <c:pt idx="2908">
                  <c:v>-0.309972946487325</c:v>
                </c:pt>
                <c:pt idx="2909">
                  <c:v>-0.309254190861319</c:v>
                </c:pt>
                <c:pt idx="2910">
                  <c:v>-0.308527533451106</c:v>
                </c:pt>
                <c:pt idx="2911">
                  <c:v>-0.307793064145653</c:v>
                </c:pt>
                <c:pt idx="2912">
                  <c:v>-0.307050874835</c:v>
                </c:pt>
                <c:pt idx="2913">
                  <c:v>-0.30630105936445</c:v>
                </c:pt>
                <c:pt idx="2914">
                  <c:v>-0.305543713487668</c:v>
                </c:pt>
                <c:pt idx="2915">
                  <c:v>-0.30477893481874</c:v>
                </c:pt>
                <c:pt idx="2916">
                  <c:v>-0.304006822783189</c:v>
                </c:pt>
                <c:pt idx="2917">
                  <c:v>-0.303227478567994</c:v>
                </c:pt>
                <c:pt idx="2918">
                  <c:v>-0.30244100507062</c:v>
                </c:pt>
                <c:pt idx="2919">
                  <c:v>-0.301647506847093</c:v>
                </c:pt>
                <c:pt idx="2920">
                  <c:v>-0.300847090059147</c:v>
                </c:pt>
                <c:pt idx="2921">
                  <c:v>-0.30003986242046</c:v>
                </c:pt>
                <c:pt idx="2922">
                  <c:v>-0.299225933142013</c:v>
                </c:pt>
                <c:pt idx="2923">
                  <c:v>-0.2984054128766</c:v>
                </c:pt>
                <c:pt idx="2924">
                  <c:v>-0.297578413662508</c:v>
                </c:pt>
                <c:pt idx="2925">
                  <c:v>-0.296745048866408</c:v>
                </c:pt>
                <c:pt idx="2926">
                  <c:v>-0.295905433125467</c:v>
                </c:pt>
                <c:pt idx="2927">
                  <c:v>-0.295059682288737</c:v>
                </c:pt>
                <c:pt idx="2928">
                  <c:v>-0.294207913357816</c:v>
                </c:pt>
                <c:pt idx="2929">
                  <c:v>-0.293350244426846</c:v>
                </c:pt>
                <c:pt idx="2930">
                  <c:v>-0.292486794621845</c:v>
                </c:pt>
                <c:pt idx="2931">
                  <c:v>-0.291617684039436</c:v>
                </c:pt>
                <c:pt idx="2932">
                  <c:v>-0.290743033684974</c:v>
                </c:pt>
                <c:pt idx="2933">
                  <c:v>-0.289862965410121</c:v>
                </c:pt>
                <c:pt idx="2934">
                  <c:v>-0.288977601849898</c:v>
                </c:pt>
                <c:pt idx="2935">
                  <c:v>-0.288087066359238</c:v>
                </c:pt>
                <c:pt idx="2936">
                  <c:v>-0.287191482949077</c:v>
                </c:pt>
                <c:pt idx="2937">
                  <c:v>-0.286290976222023</c:v>
                </c:pt>
                <c:pt idx="2938">
                  <c:v>-0.285385671307621</c:v>
                </c:pt>
                <c:pt idx="2939">
                  <c:v>-0.284475693797255</c:v>
                </c:pt>
                <c:pt idx="2940">
                  <c:v>-0.283561169678722</c:v>
                </c:pt>
                <c:pt idx="2941">
                  <c:v>-0.282642225270512</c:v>
                </c:pt>
                <c:pt idx="2942">
                  <c:v>-0.281718987155815</c:v>
                </c:pt>
                <c:pt idx="2943">
                  <c:v>-0.280791582116311</c:v>
                </c:pt>
                <c:pt idx="2944">
                  <c:v>-0.279860137065752</c:v>
                </c:pt>
                <c:pt idx="2945">
                  <c:v>-0.278924778983395</c:v>
                </c:pt>
                <c:pt idx="2946">
                  <c:v>-0.277985634847298</c:v>
                </c:pt>
                <c:pt idx="2947">
                  <c:v>-0.277042831567531</c:v>
                </c:pt>
                <c:pt idx="2948">
                  <c:v>-0.276096495919323</c:v>
                </c:pt>
                <c:pt idx="2949">
                  <c:v>-0.275146754476191</c:v>
                </c:pt>
                <c:pt idx="2950">
                  <c:v>-0.274193733543079</c:v>
                </c:pt>
                <c:pt idx="2951">
                  <c:v>-0.273237559089541</c:v>
                </c:pt>
                <c:pt idx="2952">
                  <c:v>-0.272278356683007</c:v>
                </c:pt>
                <c:pt idx="2953">
                  <c:v>-0.271316251422169</c:v>
                </c:pt>
                <c:pt idx="2954">
                  <c:v>-0.27035136787051</c:v>
                </c:pt>
                <c:pt idx="2955">
                  <c:v>-0.269383829990026</c:v>
                </c:pt>
                <c:pt idx="2956">
                  <c:v>-0.268413761075163</c:v>
                </c:pt>
                <c:pt idx="2957">
                  <c:v>-0.267441283687014</c:v>
                </c:pt>
                <c:pt idx="2958">
                  <c:v>-0.266466519587805</c:v>
                </c:pt>
                <c:pt idx="2959">
                  <c:v>-0.265489589675706</c:v>
                </c:pt>
                <c:pt idx="2960">
                  <c:v>-0.264510613919996</c:v>
                </c:pt>
                <c:pt idx="2961">
                  <c:v>-0.263529711296635</c:v>
                </c:pt>
                <c:pt idx="2962">
                  <c:v>-0.262546999724245</c:v>
                </c:pt>
                <c:pt idx="2963">
                  <c:v>-0.261562596000576</c:v>
                </c:pt>
                <c:pt idx="2964">
                  <c:v>-0.260576615739446</c:v>
                </c:pt>
                <c:pt idx="2965">
                  <c:v>-0.259589173308231</c:v>
                </c:pt>
                <c:pt idx="2966">
                  <c:v>-0.2586003817659</c:v>
                </c:pt>
                <c:pt idx="2967">
                  <c:v>-0.257610352801664</c:v>
                </c:pt>
                <c:pt idx="2968">
                  <c:v>-0.256619196674248</c:v>
                </c:pt>
                <c:pt idx="2969">
                  <c:v>-0.255627022151819</c:v>
                </c:pt>
                <c:pt idx="2970">
                  <c:v>-0.254633936452628</c:v>
                </c:pt>
                <c:pt idx="2971">
                  <c:v>-0.253640045186359</c:v>
                </c:pt>
                <c:pt idx="2972">
                  <c:v>-0.252645452296258</c:v>
                </c:pt>
                <c:pt idx="2973">
                  <c:v>-0.25165026000204</c:v>
                </c:pt>
                <c:pt idx="2974">
                  <c:v>-0.250654568743627</c:v>
                </c:pt>
                <c:pt idx="2975">
                  <c:v>-0.249658477125737</c:v>
                </c:pt>
                <c:pt idx="2976">
                  <c:v>-0.248662081863364</c:v>
                </c:pt>
                <c:pt idx="2977">
                  <c:v>-0.247665477728165</c:v>
                </c:pt>
                <c:pt idx="2978">
                  <c:v>-0.2466687574958</c:v>
                </c:pt>
                <c:pt idx="2979">
                  <c:v>-0.245672011894246</c:v>
                </c:pt>
                <c:pt idx="2980">
                  <c:v>-0.244675329553111</c:v>
                </c:pt>
                <c:pt idx="2981">
                  <c:v>-0.243678796953989</c:v>
                </c:pt>
                <c:pt idx="2982">
                  <c:v>-0.242682498381868</c:v>
                </c:pt>
                <c:pt idx="2983">
                  <c:v>-0.241686515877633</c:v>
                </c:pt>
                <c:pt idx="2984">
                  <c:v>-0.240690929191681</c:v>
                </c:pt>
                <c:pt idx="2985">
                  <c:v>-0.239695815738685</c:v>
                </c:pt>
                <c:pt idx="2986">
                  <c:v>-0.238701250553518</c:v>
                </c:pt>
                <c:pt idx="2987">
                  <c:v>-0.237707306248384</c:v>
                </c:pt>
                <c:pt idx="2988">
                  <c:v>-0.23671405297116</c:v>
                </c:pt>
                <c:pt idx="2989">
                  <c:v>-0.235721558364987</c:v>
                </c:pt>
                <c:pt idx="2990">
                  <c:v>-0.234729887529129</c:v>
                </c:pt>
                <c:pt idx="2991">
                  <c:v>-0.233739102981123</c:v>
                </c:pt>
                <c:pt idx="2992">
                  <c:v>-0.232749264620251</c:v>
                </c:pt>
                <c:pt idx="2993">
                  <c:v>-0.231760429692341</c:v>
                </c:pt>
                <c:pt idx="2994">
                  <c:v>-0.230772652755935</c:v>
                </c:pt>
                <c:pt idx="2995">
                  <c:v>-0.22978598564983</c:v>
                </c:pt>
                <c:pt idx="2996">
                  <c:v>-0.228800477462028</c:v>
                </c:pt>
                <c:pt idx="2997">
                  <c:v>-0.227816174500102</c:v>
                </c:pt>
                <c:pt idx="2998">
                  <c:v>-0.226833120263005</c:v>
                </c:pt>
                <c:pt idx="2999">
                  <c:v>-0.225851355414331</c:v>
                </c:pt>
                <c:pt idx="3000">
                  <c:v>-0.224870917757059</c:v>
                </c:pt>
                <c:pt idx="3001">
                  <c:v>-0.223891842209791</c:v>
                </c:pt>
                <c:pt idx="3002">
                  <c:v>-0.22291416078449</c:v>
                </c:pt>
                <c:pt idx="3003">
                  <c:v>-0.221937902565756</c:v>
                </c:pt>
                <c:pt idx="3004">
                  <c:v>-0.220963093691633</c:v>
                </c:pt>
                <c:pt idx="3005">
                  <c:v>-0.219989757335972</c:v>
                </c:pt>
                <c:pt idx="3006">
                  <c:v>-0.219017913692369</c:v>
                </c:pt>
                <c:pt idx="3007">
                  <c:v>-0.21804757995967</c:v>
                </c:pt>
                <c:pt idx="3008">
                  <c:v>-0.217078770329086</c:v>
                </c:pt>
                <c:pt idx="3009">
                  <c:v>-0.216111495972896</c:v>
                </c:pt>
                <c:pt idx="3010">
                  <c:v>-0.215145765034774</c:v>
                </c:pt>
                <c:pt idx="3011">
                  <c:v>-0.214181582621736</c:v>
                </c:pt>
                <c:pt idx="3012">
                  <c:v>-0.213218950797724</c:v>
                </c:pt>
                <c:pt idx="3013">
                  <c:v>-0.212257868578826</c:v>
                </c:pt>
                <c:pt idx="3014">
                  <c:v>-0.211298331930147</c:v>
                </c:pt>
                <c:pt idx="3015">
                  <c:v>-0.210340333764338</c:v>
                </c:pt>
                <c:pt idx="3016">
                  <c:v>-0.209383863941778</c:v>
                </c:pt>
                <c:pt idx="3017">
                  <c:v>-0.208428909272431</c:v>
                </c:pt>
                <c:pt idx="3018">
                  <c:v>-0.207475453519366</c:v>
                </c:pt>
                <c:pt idx="3019">
                  <c:v>-0.206523477403954</c:v>
                </c:pt>
                <c:pt idx="3020">
                  <c:v>-0.205572958612737</c:v>
                </c:pt>
                <c:pt idx="3021">
                  <c:v>-0.204623871805979</c:v>
                </c:pt>
                <c:pt idx="3022">
                  <c:v>-0.203676188627893</c:v>
                </c:pt>
                <c:pt idx="3023">
                  <c:v>-0.202729877718542</c:v>
                </c:pt>
                <c:pt idx="3024">
                  <c:v>-0.201784904727428</c:v>
                </c:pt>
                <c:pt idx="3025">
                  <c:v>-0.200841232328745</c:v>
                </c:pt>
                <c:pt idx="3026">
                  <c:v>-0.199898820238315</c:v>
                </c:pt>
                <c:pt idx="3027">
                  <c:v>-0.198957625232186</c:v>
                </c:pt>
                <c:pt idx="3028">
                  <c:v>-0.198017601166904</c:v>
                </c:pt>
                <c:pt idx="3029">
                  <c:v>-0.19707869900144</c:v>
                </c:pt>
                <c:pt idx="3030">
                  <c:v>-0.196140866820775</c:v>
                </c:pt>
                <c:pt idx="3031">
                  <c:v>-0.195204049861135</c:v>
                </c:pt>
                <c:pt idx="3032">
                  <c:v>-0.194268190536864</c:v>
                </c:pt>
                <c:pt idx="3033">
                  <c:v>-0.193333228468932</c:v>
                </c:pt>
                <c:pt idx="3034">
                  <c:v>-0.19239910051507</c:v>
                </c:pt>
                <c:pt idx="3035">
                  <c:v>-0.191465740801514</c:v>
                </c:pt>
                <c:pt idx="3036">
                  <c:v>-0.190533080756354</c:v>
                </c:pt>
                <c:pt idx="3037">
                  <c:v>-0.189601049144481</c:v>
                </c:pt>
                <c:pt idx="3038">
                  <c:v>-0.188669572104105</c:v>
                </c:pt>
                <c:pt idx="3039">
                  <c:v>-0.187738573184843</c:v>
                </c:pt>
                <c:pt idx="3040">
                  <c:v>-0.186807973387364</c:v>
                </c:pt>
                <c:pt idx="3041">
                  <c:v>-0.185877691204566</c:v>
                </c:pt>
                <c:pt idx="3042">
                  <c:v>-0.184947642664277</c:v>
                </c:pt>
                <c:pt idx="3043">
                  <c:v>-0.184017741373469</c:v>
                </c:pt>
                <c:pt idx="3044">
                  <c:v>-0.183087898563948</c:v>
                </c:pt>
                <c:pt idx="3045">
                  <c:v>-0.182158023139527</c:v>
                </c:pt>
                <c:pt idx="3046">
                  <c:v>-0.181228021724649</c:v>
                </c:pt>
                <c:pt idx="3047">
                  <c:v>-0.180297798714438</c:v>
                </c:pt>
                <c:pt idx="3048">
                  <c:v>-0.179367256326172</c:v>
                </c:pt>
                <c:pt idx="3049">
                  <c:v>-0.178436294652141</c:v>
                </c:pt>
                <c:pt idx="3050">
                  <c:v>-0.177504811713881</c:v>
                </c:pt>
                <c:pt idx="3051">
                  <c:v>-0.176572703517752</c:v>
                </c:pt>
                <c:pt idx="3052">
                  <c:v>-0.175639864111847</c:v>
                </c:pt>
                <c:pt idx="3053">
                  <c:v>-0.174706185644196</c:v>
                </c:pt>
                <c:pt idx="3054">
                  <c:v>-0.173771558422257</c:v>
                </c:pt>
                <c:pt idx="3055">
                  <c:v>-0.172835870973648</c:v>
                </c:pt>
                <c:pt idx="3056">
                  <c:v>-0.171899010108114</c:v>
                </c:pt>
                <c:pt idx="3057">
                  <c:v>-0.170960860980691</c:v>
                </c:pt>
                <c:pt idx="3058">
                  <c:v>-0.17002130715604</c:v>
                </c:pt>
                <c:pt idx="3059">
                  <c:v>-0.169080230673934</c:v>
                </c:pt>
                <c:pt idx="3060">
                  <c:v>-0.168137512115854</c:v>
                </c:pt>
                <c:pt idx="3061">
                  <c:v>-0.167193030672674</c:v>
                </c:pt>
                <c:pt idx="3062">
                  <c:v>-0.166246664213408</c:v>
                </c:pt>
                <c:pt idx="3063">
                  <c:v>-0.165298289354981</c:v>
                </c:pt>
                <c:pt idx="3064">
                  <c:v>-0.164347781532999</c:v>
                </c:pt>
                <c:pt idx="3065">
                  <c:v>-0.163395015073486</c:v>
                </c:pt>
                <c:pt idx="3066">
                  <c:v>-0.162439863265547</c:v>
                </c:pt>
                <c:pt idx="3067">
                  <c:v>-0.161482198434943</c:v>
                </c:pt>
                <c:pt idx="3068">
                  <c:v>-0.160521892018529</c:v>
                </c:pt>
                <c:pt idx="3069">
                  <c:v>-0.159558814639522</c:v>
                </c:pt>
                <c:pt idx="3070">
                  <c:v>-0.158592836183581</c:v>
                </c:pt>
                <c:pt idx="3071">
                  <c:v>-0.157623825875643</c:v>
                </c:pt>
                <c:pt idx="3072">
                  <c:v>-0.156651652357492</c:v>
                </c:pt>
                <c:pt idx="3073">
                  <c:v>-0.155676183766031</c:v>
                </c:pt>
                <c:pt idx="3074">
                  <c:v>-0.154697287812201</c:v>
                </c:pt>
                <c:pt idx="3075">
                  <c:v>-0.153714831860539</c:v>
                </c:pt>
                <c:pt idx="3076">
                  <c:v>-0.152728683009307</c:v>
                </c:pt>
                <c:pt idx="3077">
                  <c:v>-0.151738708171183</c:v>
                </c:pt>
                <c:pt idx="3078">
                  <c:v>-0.150744774154461</c:v>
                </c:pt>
                <c:pt idx="3079">
                  <c:v>-0.149746747744719</c:v>
                </c:pt>
                <c:pt idx="3080">
                  <c:v>-0.148744495786933</c:v>
                </c:pt>
                <c:pt idx="3081">
                  <c:v>-0.14773788526798</c:v>
                </c:pt>
                <c:pt idx="3082">
                  <c:v>-0.14672678339951</c:v>
                </c:pt>
                <c:pt idx="3083">
                  <c:v>-0.145711057701126</c:v>
                </c:pt>
                <c:pt idx="3084">
                  <c:v>-0.144690576083856</c:v>
                </c:pt>
                <c:pt idx="3085">
                  <c:v>-0.143665206933854</c:v>
                </c:pt>
                <c:pt idx="3086">
                  <c:v>-0.142634819196314</c:v>
                </c:pt>
                <c:pt idx="3087">
                  <c:v>-0.141599282459538</c:v>
                </c:pt>
                <c:pt idx="3088">
                  <c:v>-0.140558467039125</c:v>
                </c:pt>
                <c:pt idx="3089">
                  <c:v>-0.139512244062242</c:v>
                </c:pt>
                <c:pt idx="3090">
                  <c:v>-0.138460485551935</c:v>
                </c:pt>
                <c:pt idx="3091">
                  <c:v>-0.137403064511436</c:v>
                </c:pt>
                <c:pt idx="3092">
                  <c:v>-0.136339855008431</c:v>
                </c:pt>
                <c:pt idx="3093">
                  <c:v>-0.135270732259245</c:v>
                </c:pt>
                <c:pt idx="3094">
                  <c:v>-0.134195572712897</c:v>
                </c:pt>
                <c:pt idx="3095">
                  <c:v>-0.133114254135002</c:v>
                </c:pt>
                <c:pt idx="3096">
                  <c:v>-0.132026655691453</c:v>
                </c:pt>
                <c:pt idx="3097">
                  <c:v>-0.130932658031863</c:v>
                </c:pt>
                <c:pt idx="3098">
                  <c:v>-0.129832143372719</c:v>
                </c:pt>
                <c:pt idx="3099">
                  <c:v>-0.128724995580198</c:v>
                </c:pt>
                <c:pt idx="3100">
                  <c:v>-0.127611100252624</c:v>
                </c:pt>
                <c:pt idx="3101">
                  <c:v>-0.126490344802498</c:v>
                </c:pt>
                <c:pt idx="3102">
                  <c:v>-0.125362618538087</c:v>
                </c:pt>
                <c:pt idx="3103">
                  <c:v>-0.124227812744511</c:v>
                </c:pt>
                <c:pt idx="3104">
                  <c:v>-0.123085820764296</c:v>
                </c:pt>
                <c:pt idx="3105">
                  <c:v>-0.121936538077355</c:v>
                </c:pt>
                <c:pt idx="3106">
                  <c:v>-0.120779862380341</c:v>
                </c:pt>
                <c:pt idx="3107">
                  <c:v>-0.119615693665356</c:v>
                </c:pt>
                <c:pt idx="3108">
                  <c:v>-0.118443934297953</c:v>
                </c:pt>
                <c:pt idx="3109">
                  <c:v>-0.117264489094405</c:v>
                </c:pt>
                <c:pt idx="3110">
                  <c:v>-0.116077265398188</c:v>
                </c:pt>
                <c:pt idx="3111">
                  <c:v>-0.114882173155663</c:v>
                </c:pt>
                <c:pt idx="3112">
                  <c:v>-0.113679124990879</c:v>
                </c:pt>
                <c:pt idx="3113">
                  <c:v>-0.1124680362795</c:v>
                </c:pt>
                <c:pt idx="3114">
                  <c:v>-0.111248825221787</c:v>
                </c:pt>
                <c:pt idx="3115">
                  <c:v>-0.110021412914604</c:v>
                </c:pt>
                <c:pt idx="3116">
                  <c:v>-0.108785723422423</c:v>
                </c:pt>
                <c:pt idx="3117">
                  <c:v>-0.107541683847269</c:v>
                </c:pt>
                <c:pt idx="3118">
                  <c:v>-0.106289224397585</c:v>
                </c:pt>
                <c:pt idx="3119">
                  <c:v>-0.10502827845597</c:v>
                </c:pt>
                <c:pt idx="3120">
                  <c:v>-0.103758782645757</c:v>
                </c:pt>
                <c:pt idx="3121">
                  <c:v>-0.102480676896392</c:v>
                </c:pt>
                <c:pt idx="3122">
                  <c:v>-0.101193904507584</c:v>
                </c:pt>
                <c:pt idx="3123">
                  <c:v>-0.0998984122121853</c:v>
                </c:pt>
                <c:pt idx="3124">
                  <c:v>-0.0985941502377703</c:v>
                </c:pt>
                <c:pt idx="3125">
                  <c:v>-0.0972810723668703</c:v>
                </c:pt>
                <c:pt idx="3126">
                  <c:v>-0.0959591359958454</c:v>
                </c:pt>
                <c:pt idx="3127">
                  <c:v>-0.0946283021923475</c:v>
                </c:pt>
                <c:pt idx="3128">
                  <c:v>-0.0932885357513457</c:v>
                </c:pt>
                <c:pt idx="3129">
                  <c:v>-0.091939805249684</c:v>
                </c:pt>
                <c:pt idx="3130">
                  <c:v>-0.0905820830991344</c:v>
                </c:pt>
                <c:pt idx="3131">
                  <c:v>-0.08921534559792</c:v>
                </c:pt>
                <c:pt idx="3132">
                  <c:v>-0.0878395729806735</c:v>
                </c:pt>
                <c:pt idx="3133">
                  <c:v>-0.0864547494668057</c:v>
                </c:pt>
                <c:pt idx="3134">
                  <c:v>-0.0850608633072448</c:v>
                </c:pt>
                <c:pt idx="3135">
                  <c:v>-0.0836579068295336</c:v>
                </c:pt>
                <c:pt idx="3136">
                  <c:v>-0.0822458764812426</c:v>
                </c:pt>
                <c:pt idx="3137">
                  <c:v>-0.0808247728716768</c:v>
                </c:pt>
                <c:pt idx="3138">
                  <c:v>-0.0793946008118532</c:v>
                </c:pt>
                <c:pt idx="3139">
                  <c:v>-0.0779553693527176</c:v>
                </c:pt>
                <c:pt idx="3140">
                  <c:v>-0.0765070918215783</c:v>
                </c:pt>
                <c:pt idx="3141">
                  <c:v>-0.075049785856732</c:v>
                </c:pt>
                <c:pt idx="3142">
                  <c:v>-0.0735834734402586</c:v>
                </c:pt>
                <c:pt idx="3143">
                  <c:v>-0.0721081809289605</c:v>
                </c:pt>
                <c:pt idx="3144">
                  <c:v>-0.0706239390834275</c:v>
                </c:pt>
                <c:pt idx="3145">
                  <c:v>-0.0691307830952009</c:v>
                </c:pt>
                <c:pt idx="3146">
                  <c:v>-0.0676287526120212</c:v>
                </c:pt>
                <c:pt idx="3147">
                  <c:v>-0.0661178917611384</c:v>
                </c:pt>
                <c:pt idx="3148">
                  <c:v>-0.0645982491706626</c:v>
                </c:pt>
                <c:pt idx="3149">
                  <c:v>-0.0630698779889439</c:v>
                </c:pt>
                <c:pt idx="3150">
                  <c:v>-0.0615328359019551</c:v>
                </c:pt>
                <c:pt idx="3151">
                  <c:v>-0.0599871851486683</c:v>
                </c:pt>
                <c:pt idx="3152">
                  <c:v>-0.0584329925344097</c:v>
                </c:pt>
                <c:pt idx="3153">
                  <c:v>-0.0568703294421696</c:v>
                </c:pt>
                <c:pt idx="3154">
                  <c:v>-0.0552992718418685</c:v>
                </c:pt>
                <c:pt idx="3155">
                  <c:v>-0.0537199002975478</c:v>
                </c:pt>
                <c:pt idx="3156">
                  <c:v>-0.0521322999724909</c:v>
                </c:pt>
                <c:pt idx="3157">
                  <c:v>-0.0505365606322534</c:v>
                </c:pt>
                <c:pt idx="3158">
                  <c:v>-0.0489327766455927</c:v>
                </c:pt>
                <c:pt idx="3159">
                  <c:v>-0.0473210469832942</c:v>
                </c:pt>
                <c:pt idx="3160">
                  <c:v>-0.0457014752148759</c:v>
                </c:pt>
                <c:pt idx="3161">
                  <c:v>-0.0440741695031733</c:v>
                </c:pt>
                <c:pt idx="3162">
                  <c:v>-0.0424392425967934</c:v>
                </c:pt>
                <c:pt idx="3163">
                  <c:v>-0.040796811820432</c:v>
                </c:pt>
                <c:pt idx="3164">
                  <c:v>-0.039146999063053</c:v>
                </c:pt>
                <c:pt idx="3165">
                  <c:v>-0.0374899307639202</c:v>
                </c:pt>
                <c:pt idx="3166">
                  <c:v>-0.0358257378964864</c:v>
                </c:pt>
                <c:pt idx="3167">
                  <c:v>-0.0341545559501346</c:v>
                </c:pt>
                <c:pt idx="3168">
                  <c:v>-0.0324765249097636</c:v>
                </c:pt>
                <c:pt idx="3169">
                  <c:v>-0.0307917892332345</c:v>
                </c:pt>
                <c:pt idx="3170">
                  <c:v>-0.0291004978266634</c:v>
                </c:pt>
                <c:pt idx="3171">
                  <c:v>-0.0274028040175683</c:v>
                </c:pt>
                <c:pt idx="3172">
                  <c:v>-0.0256988655258777</c:v>
                </c:pt>
                <c:pt idx="3173">
                  <c:v>-0.0239888444327971</c:v>
                </c:pt>
                <c:pt idx="3174">
                  <c:v>-0.022272907147546</c:v>
                </c:pt>
                <c:pt idx="3175">
                  <c:v>-0.0205512243719627</c:v>
                </c:pt>
                <c:pt idx="3176">
                  <c:v>-0.0188239710629939</c:v>
                </c:pt>
                <c:pt idx="3177">
                  <c:v>-0.0170913263930688</c:v>
                </c:pt>
                <c:pt idx="3178">
                  <c:v>-0.0153534737083707</c:v>
                </c:pt>
                <c:pt idx="3179">
                  <c:v>-0.013610600485018</c:v>
                </c:pt>
                <c:pt idx="3180">
                  <c:v>-0.0118628982831568</c:v>
                </c:pt>
                <c:pt idx="3181">
                  <c:v>-0.0101105626989865</c:v>
                </c:pt>
                <c:pt idx="3182">
                  <c:v>-0.00835379331472763</c:v>
                </c:pt>
                <c:pt idx="3183">
                  <c:v>-0.00659279364654459</c:v>
                </c:pt>
                <c:pt idx="3184">
                  <c:v>-0.00482777109044169</c:v>
                </c:pt>
                <c:pt idx="3185">
                  <c:v>-0.00305893686613697</c:v>
                </c:pt>
                <c:pt idx="3186">
                  <c:v>-0.00128650595894806</c:v>
                </c:pt>
                <c:pt idx="3187">
                  <c:v>0.000489302940305442</c:v>
                </c:pt>
                <c:pt idx="3188">
                  <c:v>0.00226826749736392</c:v>
                </c:pt>
                <c:pt idx="3189">
                  <c:v>0.00405016179852264</c:v>
                </c:pt>
                <c:pt idx="3190">
                  <c:v>0.00583475641656082</c:v>
                </c:pt>
                <c:pt idx="3191">
                  <c:v>0.00762181847856071</c:v>
                </c:pt>
                <c:pt idx="3192">
                  <c:v>0.00941111173560972</c:v>
                </c:pt>
                <c:pt idx="3193">
                  <c:v>0.0112023966343567</c:v>
                </c:pt>
                <c:pt idx="3194">
                  <c:v>0.0129954303903986</c:v>
                </c:pt>
                <c:pt idx="3195">
                  <c:v>0.0147899670634762</c:v>
                </c:pt>
                <c:pt idx="3196">
                  <c:v>0.0165857576344475</c:v>
                </c:pt>
                <c:pt idx="3197">
                  <c:v>0.0183825500840174</c:v>
                </c:pt>
                <c:pt idx="3198">
                  <c:v>0.0201800894731937</c:v>
                </c:pt>
                <c:pt idx="3199">
                  <c:v>0.0219781180254385</c:v>
                </c:pt>
                <c:pt idx="3200">
                  <c:v>0.0237763752104974</c:v>
                </c:pt>
                <c:pt idx="3201">
                  <c:v>0.0255745978298572</c:v>
                </c:pt>
                <c:pt idx="3202">
                  <c:v>0.027372520103822</c:v>
                </c:pt>
                <c:pt idx="3203">
                  <c:v>0.0291698737601591</c:v>
                </c:pt>
                <c:pt idx="3204">
                  <c:v>0.030966388124294</c:v>
                </c:pt>
                <c:pt idx="3205">
                  <c:v>0.0327617902110175</c:v>
                </c:pt>
                <c:pt idx="3206">
                  <c:v>0.0345558048176681</c:v>
                </c:pt>
                <c:pt idx="3207">
                  <c:v>0.0363481546187577</c:v>
                </c:pt>
                <c:pt idx="3208">
                  <c:v>0.0381385602620084</c:v>
                </c:pt>
                <c:pt idx="3209">
                  <c:v>0.0399267404657576</c:v>
                </c:pt>
                <c:pt idx="3210">
                  <c:v>0.0417124121176984</c:v>
                </c:pt>
                <c:pt idx="3211">
                  <c:v>0.0434952903749202</c:v>
                </c:pt>
                <c:pt idx="3212">
                  <c:v>0.0452750887652051</c:v>
                </c:pt>
                <c:pt idx="3213">
                  <c:v>0.0470515192895468</c:v>
                </c:pt>
                <c:pt idx="3214">
                  <c:v>0.0488242925258471</c:v>
                </c:pt>
                <c:pt idx="3215">
                  <c:v>0.0505931177337601</c:v>
                </c:pt>
                <c:pt idx="3216">
                  <c:v>0.0523577029606264</c:v>
                </c:pt>
                <c:pt idx="3217">
                  <c:v>0.0541177551484753</c:v>
                </c:pt>
                <c:pt idx="3218">
                  <c:v>0.0558729802420356</c:v>
                </c:pt>
                <c:pt idx="3219">
                  <c:v>0.0576230832977252</c:v>
                </c:pt>
                <c:pt idx="3220">
                  <c:v>0.0593677685935711</c:v>
                </c:pt>
                <c:pt idx="3221">
                  <c:v>0.0611067397400139</c:v>
                </c:pt>
                <c:pt idx="3222">
                  <c:v>0.0628396997915582</c:v>
                </c:pt>
                <c:pt idx="3223">
                  <c:v>0.0645663513592196</c:v>
                </c:pt>
                <c:pt idx="3224">
                  <c:v>0.0662863967237247</c:v>
                </c:pt>
                <c:pt idx="3225">
                  <c:v>0.0679995379494213</c:v>
                </c:pt>
                <c:pt idx="3226">
                  <c:v>0.0697054769988468</c:v>
                </c:pt>
                <c:pt idx="3227">
                  <c:v>0.0714039158479136</c:v>
                </c:pt>
                <c:pt idx="3228">
                  <c:v>0.0730945566016632</c:v>
                </c:pt>
                <c:pt idx="3229">
                  <c:v>0.0747771016105357</c:v>
                </c:pt>
                <c:pt idx="3230">
                  <c:v>0.0764512535871247</c:v>
                </c:pt>
                <c:pt idx="3231">
                  <c:v>0.0781167157233434</c:v>
                </c:pt>
                <c:pt idx="3232">
                  <c:v>0.0797731918079758</c:v>
                </c:pt>
                <c:pt idx="3233">
                  <c:v>0.0814203863445562</c:v>
                </c:pt>
                <c:pt idx="3234">
                  <c:v>0.0830580046695207</c:v>
                </c:pt>
                <c:pt idx="3235">
                  <c:v>0.0846857530706018</c:v>
                </c:pt>
                <c:pt idx="3236">
                  <c:v>0.0863033389053903</c:v>
                </c:pt>
                <c:pt idx="3237">
                  <c:v>0.0879104707200383</c:v>
                </c:pt>
                <c:pt idx="3238">
                  <c:v>0.0895068583680346</c:v>
                </c:pt>
                <c:pt idx="3239">
                  <c:v>0.0910922131290195</c:v>
                </c:pt>
                <c:pt idx="3240">
                  <c:v>0.0926662478275759</c:v>
                </c:pt>
                <c:pt idx="3241">
                  <c:v>0.0942286769519514</c:v>
                </c:pt>
                <c:pt idx="3242">
                  <c:v>0.0957792167726609</c:v>
                </c:pt>
                <c:pt idx="3243">
                  <c:v>0.0973175854609195</c:v>
                </c:pt>
                <c:pt idx="3244">
                  <c:v>0.0988435032068514</c:v>
                </c:pt>
                <c:pt idx="3245">
                  <c:v>0.100356692337431</c:v>
                </c:pt>
                <c:pt idx="3246">
                  <c:v>0.1018568774341</c:v>
                </c:pt>
                <c:pt idx="3247">
                  <c:v>0.103343785450004</c:v>
                </c:pt>
                <c:pt idx="3248">
                  <c:v>0.104817145826821</c:v>
                </c:pt>
                <c:pt idx="3249">
                  <c:v>0.106276690611097</c:v>
                </c:pt>
                <c:pt idx="3250">
                  <c:v>0.107722154570069</c:v>
                </c:pt>
                <c:pt idx="3251">
                  <c:v>0.109153275306905</c:v>
                </c:pt>
                <c:pt idx="3252">
                  <c:v>0.110569793375319</c:v>
                </c:pt>
                <c:pt idx="3253">
                  <c:v>0.111971452393512</c:v>
                </c:pt>
                <c:pt idx="3254">
                  <c:v>0.113357999157382</c:v>
                </c:pt>
                <c:pt idx="3255">
                  <c:v>0.114729183752957</c:v>
                </c:pt>
                <c:pt idx="3256">
                  <c:v>0.116084759668004</c:v>
                </c:pt>
                <c:pt idx="3257">
                  <c:v>0.117424483902757</c:v>
                </c:pt>
                <c:pt idx="3258">
                  <c:v>0.11874811707972</c:v>
                </c:pt>
                <c:pt idx="3259">
                  <c:v>0.120055423552499</c:v>
                </c:pt>
                <c:pt idx="3260">
                  <c:v>0.121346171513602</c:v>
                </c:pt>
                <c:pt idx="3261">
                  <c:v>0.12262013310117</c:v>
                </c:pt>
                <c:pt idx="3262">
                  <c:v>0.123877084504589</c:v>
                </c:pt>
                <c:pt idx="3263">
                  <c:v>0.125116806068927</c:v>
                </c:pt>
                <c:pt idx="3264">
                  <c:v>0.126339082398158</c:v>
                </c:pt>
                <c:pt idx="3265">
                  <c:v>0.127543702457121</c:v>
                </c:pt>
                <c:pt idx="3266">
                  <c:v>0.128730459672169</c:v>
                </c:pt>
                <c:pt idx="3267">
                  <c:v>0.129899152030456</c:v>
                </c:pt>
                <c:pt idx="3268">
                  <c:v>0.131049582177827</c:v>
                </c:pt>
                <c:pt idx="3269">
                  <c:v>0.132181557515253</c:v>
                </c:pt>
                <c:pt idx="3270">
                  <c:v>0.133294890293778</c:v>
                </c:pt>
                <c:pt idx="3271">
                  <c:v>0.134389397707922</c:v>
                </c:pt>
                <c:pt idx="3272">
                  <c:v>0.135464901987505</c:v>
                </c:pt>
                <c:pt idx="3273">
                  <c:v>0.136521230487843</c:v>
                </c:pt>
                <c:pt idx="3274">
                  <c:v>0.137558215778276</c:v>
                </c:pt>
                <c:pt idx="3275">
                  <c:v>0.138575695728985</c:v>
                </c:pt>
                <c:pt idx="3276">
                  <c:v>0.139573513596056</c:v>
                </c:pt>
                <c:pt idx="3277">
                  <c:v>0.140551518104751</c:v>
                </c:pt>
                <c:pt idx="3278">
                  <c:v>0.14150956353094</c:v>
                </c:pt>
                <c:pt idx="3279">
                  <c:v>0.142447509780666</c:v>
                </c:pt>
                <c:pt idx="3280">
                  <c:v>0.143365222467789</c:v>
                </c:pt>
                <c:pt idx="3281">
                  <c:v>0.144262572989687</c:v>
                </c:pt>
                <c:pt idx="3282">
                  <c:v>0.145139438600957</c:v>
                </c:pt>
                <c:pt idx="3283">
                  <c:v>0.145995702485099</c:v>
                </c:pt>
                <c:pt idx="3284">
                  <c:v>0.14683125382413</c:v>
                </c:pt>
                <c:pt idx="3285">
                  <c:v>0.147645987866107</c:v>
                </c:pt>
                <c:pt idx="3286">
                  <c:v>0.148439805990512</c:v>
                </c:pt>
                <c:pt idx="3287">
                  <c:v>0.149212615771469</c:v>
                </c:pt>
                <c:pt idx="3288">
                  <c:v>0.149964331038767</c:v>
                </c:pt>
                <c:pt idx="3289">
                  <c:v>0.150694871936648</c:v>
                </c:pt>
                <c:pt idx="3290">
                  <c:v>0.151404164980327</c:v>
                </c:pt>
                <c:pt idx="3291">
                  <c:v>0.152092143110231</c:v>
                </c:pt>
                <c:pt idx="3292">
                  <c:v>0.152758745743895</c:v>
                </c:pt>
                <c:pt idx="3293">
                  <c:v>0.153403918825525</c:v>
                </c:pt>
                <c:pt idx="3294">
                  <c:v>0.154027614873168</c:v>
                </c:pt>
                <c:pt idx="3295">
                  <c:v>0.154629793023481</c:v>
                </c:pt>
                <c:pt idx="3296">
                  <c:v>0.155210419074064</c:v>
                </c:pt>
                <c:pt idx="3297">
                  <c:v>0.155769465523334</c:v>
                </c:pt>
                <c:pt idx="3298">
                  <c:v>0.156306911607921</c:v>
                </c:pt>
                <c:pt idx="3299">
                  <c:v>0.156822743337554</c:v>
                </c:pt>
                <c:pt idx="3300">
                  <c:v>0.15731695352742</c:v>
                </c:pt>
                <c:pt idx="3301">
                  <c:v>0.157789541827976</c:v>
                </c:pt>
                <c:pt idx="3302">
                  <c:v>0.158240514752193</c:v>
                </c:pt>
                <c:pt idx="3303">
                  <c:v>0.158669885700204</c:v>
                </c:pt>
                <c:pt idx="3304">
                  <c:v>0.159077674981357</c:v>
                </c:pt>
                <c:pt idx="3305">
                  <c:v>0.159463909833636</c:v>
                </c:pt>
                <c:pt idx="3306">
                  <c:v>0.159828624440446</c:v>
                </c:pt>
                <c:pt idx="3307">
                  <c:v>0.160171859944744</c:v>
                </c:pt>
                <c:pt idx="3308">
                  <c:v>0.160493664460497</c:v>
                </c:pt>
                <c:pt idx="3309">
                  <c:v>0.160794093081464</c:v>
                </c:pt>
                <c:pt idx="3310">
                  <c:v>0.161073207887286</c:v>
                </c:pt>
                <c:pt idx="3311">
                  <c:v>0.161331077946862</c:v>
                </c:pt>
                <c:pt idx="3312">
                  <c:v>0.161567779319025</c:v>
                </c:pt>
                <c:pt idx="3313">
                  <c:v>0.161783395050485</c:v>
                </c:pt>
                <c:pt idx="3314">
                  <c:v>0.16197801517105</c:v>
                </c:pt>
                <c:pt idx="3315">
                  <c:v>0.162151736686105</c:v>
                </c:pt>
                <c:pt idx="3316">
                  <c:v>0.162304663566358</c:v>
                </c:pt>
                <c:pt idx="3317">
                  <c:v>0.162436906734829</c:v>
                </c:pt>
                <c:pt idx="3318">
                  <c:v>0.162548584051104</c:v>
                </c:pt>
                <c:pt idx="3319">
                  <c:v>0.162639820292831</c:v>
                </c:pt>
                <c:pt idx="3320">
                  <c:v>0.162710747134467</c:v>
                </c:pt>
                <c:pt idx="3321">
                  <c:v>0.162761503123274</c:v>
                </c:pt>
                <c:pt idx="3322">
                  <c:v>0.162792233652569</c:v>
                </c:pt>
                <c:pt idx="3323">
                  <c:v>0.162803090932228</c:v>
                </c:pt>
                <c:pt idx="3324">
                  <c:v>0.16279423395644</c:v>
                </c:pt>
                <c:pt idx="3325">
                  <c:v>0.162765828468737</c:v>
                </c:pt>
                <c:pt idx="3326">
                  <c:v>0.16271804692428</c:v>
                </c:pt>
                <c:pt idx="3327">
                  <c:v>0.162651068449429</c:v>
                </c:pt>
                <c:pt idx="3328">
                  <c:v>0.162565078798596</c:v>
                </c:pt>
                <c:pt idx="3329">
                  <c:v>0.162460270308386</c:v>
                </c:pt>
                <c:pt idx="3330">
                  <c:v>0.162336841849052</c:v>
                </c:pt>
                <c:pt idx="3331">
                  <c:v>0.162194998773258</c:v>
                </c:pt>
                <c:pt idx="3332">
                  <c:v>0.162034952862176</c:v>
                </c:pt>
                <c:pt idx="3333">
                  <c:v>0.161856922268922</c:v>
                </c:pt>
                <c:pt idx="3334">
                  <c:v>0.161661131459354</c:v>
                </c:pt>
                <c:pt idx="3335">
                  <c:v>0.161447811150241</c:v>
                </c:pt>
                <c:pt idx="3336">
                  <c:v>0.161217198244827</c:v>
                </c:pt>
                <c:pt idx="3337">
                  <c:v>0.160969535765801</c:v>
                </c:pt>
                <c:pt idx="3338">
                  <c:v>0.1607050727857</c:v>
                </c:pt>
                <c:pt idx="3339">
                  <c:v>0.160424064354761</c:v>
                </c:pt>
                <c:pt idx="3340">
                  <c:v>0.160126771426247</c:v>
                </c:pt>
                <c:pt idx="3341">
                  <c:v>0.159813460779259</c:v>
                </c:pt>
                <c:pt idx="3342">
                  <c:v>0.159484404939082</c:v>
                </c:pt>
                <c:pt idx="3343">
                  <c:v>0.159139882095059</c:v>
                </c:pt>
                <c:pt idx="3344">
                  <c:v>0.158780176016049</c:v>
                </c:pt>
                <c:pt idx="3345">
                  <c:v>0.158405575963463</c:v>
                </c:pt>
                <c:pt idx="3346">
                  <c:v>0.158016376601948</c:v>
                </c:pt>
                <c:pt idx="3347">
                  <c:v>0.157612877907705</c:v>
                </c:pt>
                <c:pt idx="3348">
                  <c:v>0.157195385074498</c:v>
                </c:pt>
                <c:pt idx="3349">
                  <c:v>0.156764208417386</c:v>
                </c:pt>
                <c:pt idx="3350">
                  <c:v>0.156319663274185</c:v>
                </c:pt>
                <c:pt idx="3351">
                  <c:v>0.155862069904728</c:v>
                </c:pt>
                <c:pt idx="3352">
                  <c:v>0.155391753387925</c:v>
                </c:pt>
                <c:pt idx="3353">
                  <c:v>0.154909043516687</c:v>
                </c:pt>
                <c:pt idx="3354">
                  <c:v>0.154414274690718</c:v>
                </c:pt>
                <c:pt idx="3355">
                  <c:v>0.153907785807246</c:v>
                </c:pt>
                <c:pt idx="3356">
                  <c:v>0.153389920149703</c:v>
                </c:pt>
                <c:pt idx="3357">
                  <c:v>0.152861025274412</c:v>
                </c:pt>
                <c:pt idx="3358">
                  <c:v>0.152321452895303</c:v>
                </c:pt>
                <c:pt idx="3359">
                  <c:v>0.15177155876672</c:v>
                </c:pt>
                <c:pt idx="3360">
                  <c:v>0.15121170256434</c:v>
                </c:pt>
                <c:pt idx="3361">
                  <c:v>0.150642247764256</c:v>
                </c:pt>
                <c:pt idx="3362">
                  <c:v>0.150063561520272</c:v>
                </c:pt>
                <c:pt idx="3363">
                  <c:v>0.149476014539437</c:v>
                </c:pt>
                <c:pt idx="3364">
                  <c:v>0.148879980955889</c:v>
                </c:pt>
                <c:pt idx="3365">
                  <c:v>0.14827583820302</c:v>
                </c:pt>
                <c:pt idx="3366">
                  <c:v>0.147663966884047</c:v>
                </c:pt>
                <c:pt idx="3367">
                  <c:v>0.147044750640998</c:v>
                </c:pt>
                <c:pt idx="3368">
                  <c:v>0.146418576022196</c:v>
                </c:pt>
                <c:pt idx="3369">
                  <c:v>0.14578583234826</c:v>
                </c:pt>
                <c:pt idx="3370">
                  <c:v>0.145146911576686</c:v>
                </c:pt>
                <c:pt idx="3371">
                  <c:v>0.144502208165068</c:v>
                </c:pt>
                <c:pt idx="3372">
                  <c:v>0.143852118932981</c:v>
                </c:pt>
                <c:pt idx="3373">
                  <c:v>0.143197042922605</c:v>
                </c:pt>
                <c:pt idx="3374">
                  <c:v>0.142537381258129</c:v>
                </c:pt>
                <c:pt idx="3375">
                  <c:v>0.141873537003989</c:v>
                </c:pt>
                <c:pt idx="3376">
                  <c:v>0.141205915021986</c:v>
                </c:pt>
                <c:pt idx="3377">
                  <c:v>0.140534921827356</c:v>
                </c:pt>
                <c:pt idx="3378">
                  <c:v>0.139860965443824</c:v>
                </c:pt>
                <c:pt idx="3379">
                  <c:v>0.139184455257714</c:v>
                </c:pt>
                <c:pt idx="3380">
                  <c:v>0.138505801871156</c:v>
                </c:pt>
                <c:pt idx="3381">
                  <c:v>0.137825416954457</c:v>
                </c:pt>
                <c:pt idx="3382">
                  <c:v>0.137143713097687</c:v>
                </c:pt>
                <c:pt idx="3383">
                  <c:v>0.136461103661531</c:v>
                </c:pt>
                <c:pt idx="3384">
                  <c:v>0.135778002627475</c:v>
                </c:pt>
                <c:pt idx="3385">
                  <c:v>0.135094824447375</c:v>
                </c:pt>
                <c:pt idx="3386">
                  <c:v>0.134411983892464</c:v>
                </c:pt>
                <c:pt idx="3387">
                  <c:v>0.133729895901865</c:v>
                </c:pt>
                <c:pt idx="3388">
                  <c:v>0.133048975430664</c:v>
                </c:pt>
                <c:pt idx="3389">
                  <c:v>0.132369637297586</c:v>
                </c:pt>
                <c:pt idx="3390">
                  <c:v>0.131692296032367</c:v>
                </c:pt>
                <c:pt idx="3391">
                  <c:v>0.13101736572284</c:v>
                </c:pt>
                <c:pt idx="3392">
                  <c:v>0.130345259861828</c:v>
                </c:pt>
                <c:pt idx="3393">
                  <c:v>0.129676391193882</c:v>
                </c:pt>
                <c:pt idx="3394">
                  <c:v>0.129011171561932</c:v>
                </c:pt>
                <c:pt idx="3395">
                  <c:v>0.128350011753915</c:v>
                </c:pt>
                <c:pt idx="3396">
                  <c:v>0.127693321349423</c:v>
                </c:pt>
                <c:pt idx="3397">
                  <c:v>0.127041508566455</c:v>
                </c:pt>
                <c:pt idx="3398">
                  <c:v>0.126394980108306</c:v>
                </c:pt>
                <c:pt idx="3399">
                  <c:v>0.12575414101068</c:v>
                </c:pt>
                <c:pt idx="3400">
                  <c:v>0.125119394489062</c:v>
                </c:pt>
                <c:pt idx="3401">
                  <c:v>0.124491141786429</c:v>
                </c:pt>
                <c:pt idx="3402">
                  <c:v>0.123869782021347</c:v>
                </c:pt>
                <c:pt idx="3403">
                  <c:v>0.123255712036517</c:v>
                </c:pt>
                <c:pt idx="3404">
                  <c:v>0.122649326247836</c:v>
                </c:pt>
                <c:pt idx="3405">
                  <c:v>0.122051016494025</c:v>
                </c:pt>
                <c:pt idx="3406">
                  <c:v>0.121461171886882</c:v>
                </c:pt>
                <c:pt idx="3407">
                  <c:v>0.120880178662231</c:v>
                </c:pt>
                <c:pt idx="3408">
                  <c:v>0.120308420031617</c:v>
                </c:pt>
                <c:pt idx="3409">
                  <c:v>0.119746276034802</c:v>
                </c:pt>
                <c:pt idx="3410">
                  <c:v>0.119194123393135</c:v>
                </c:pt>
                <c:pt idx="3411">
                  <c:v>0.11865233536384</c:v>
                </c:pt>
                <c:pt idx="3412">
                  <c:v>0.11812128159529</c:v>
                </c:pt>
                <c:pt idx="3413">
                  <c:v>0.117601327983321</c:v>
                </c:pt>
                <c:pt idx="3414">
                  <c:v>0.117092836528644</c:v>
                </c:pt>
                <c:pt idx="3415">
                  <c:v>0.116596165195409</c:v>
                </c:pt>
                <c:pt idx="3416">
                  <c:v>0.116111667770993</c:v>
                </c:pt>
                <c:pt idx="3417">
                  <c:v>0.115639693727042</c:v>
                </c:pt>
                <c:pt idx="3418">
                  <c:v>0.115180588081848</c:v>
                </c:pt>
                <c:pt idx="3419">
                  <c:v>0.114734691264106</c:v>
                </c:pt>
                <c:pt idx="3420">
                  <c:v>0.114302338978107</c:v>
                </c:pt>
                <c:pt idx="3421">
                  <c:v>0.113883862070419</c:v>
                </c:pt>
                <c:pt idx="3422">
                  <c:v>0.113479586398118</c:v>
                </c:pt>
                <c:pt idx="3423">
                  <c:v>0.113089832698618</c:v>
                </c:pt>
                <c:pt idx="3424">
                  <c:v>0.112714916461149</c:v>
                </c:pt>
                <c:pt idx="3425">
                  <c:v>0.112355147799944</c:v>
                </c:pt>
                <c:pt idx="3426">
                  <c:v>0.112010831329184</c:v>
                </c:pt>
                <c:pt idx="3427">
                  <c:v>0.111682266039751</c:v>
                </c:pt>
                <c:pt idx="3428">
                  <c:v>0.111369745177837</c:v>
                </c:pt>
                <c:pt idx="3429">
                  <c:v>0.111073556125467</c:v>
                </c:pt>
                <c:pt idx="3430">
                  <c:v>0.11079398028298</c:v>
                </c:pt>
                <c:pt idx="3431">
                  <c:v>0.110531292953518</c:v>
                </c:pt>
                <c:pt idx="3432">
                  <c:v>0.110285763229569</c:v>
                </c:pt>
                <c:pt idx="3433">
                  <c:v>0.110057653881616</c:v>
                </c:pt>
                <c:pt idx="3434">
                  <c:v>0.109847221248934</c:v>
                </c:pt>
                <c:pt idx="3435">
                  <c:v>0.109654715132583</c:v>
                </c:pt>
                <c:pt idx="3436">
                  <c:v>0.109480378690644</c:v>
                </c:pt>
                <c:pt idx="3437">
                  <c:v>0.109324448335735</c:v>
                </c:pt>
                <c:pt idx="3438">
                  <c:v>0.109187153634857</c:v>
                </c:pt>
                <c:pt idx="3439">
                  <c:v>0.109068717211613</c:v>
                </c:pt>
                <c:pt idx="3440">
                  <c:v>0.108969354650835</c:v>
                </c:pt>
                <c:pt idx="3441">
                  <c:v>0.108889274405669</c:v>
                </c:pt>
                <c:pt idx="3442">
                  <c:v>0.108828677707144</c:v>
                </c:pt>
                <c:pt idx="3443">
                  <c:v>0.10878775847628</c:v>
                </c:pt>
                <c:pt idx="3444">
                  <c:v>0.108766703238763</c:v>
                </c:pt>
                <c:pt idx="3445">
                  <c:v>0.108765691042223</c:v>
                </c:pt>
                <c:pt idx="3446">
                  <c:v>0.108784893376162</c:v>
                </c:pt>
                <c:pt idx="3447">
                  <c:v>0.108824474094547</c:v>
                </c:pt>
                <c:pt idx="3448">
                  <c:v>0.108884589341125</c:v>
                </c:pt>
                <c:pt idx="3449">
                  <c:v>0.108965387477477</c:v>
                </c:pt>
                <c:pt idx="3450">
                  <c:v>0.109067009013847</c:v>
                </c:pt>
                <c:pt idx="3451">
                  <c:v>0.109189586542783</c:v>
                </c:pt>
                <c:pt idx="3452">
                  <c:v>0.109333244675603</c:v>
                </c:pt>
                <c:pt idx="3453">
                  <c:v>0.109498099981745</c:v>
                </c:pt>
                <c:pt idx="3454">
                  <c:v>0.109684260930986</c:v>
                </c:pt>
                <c:pt idx="3455">
                  <c:v>0.109891827838604</c:v>
                </c:pt>
                <c:pt idx="3456">
                  <c:v>0.110120892813468</c:v>
                </c:pt>
                <c:pt idx="3457">
                  <c:v>0.1103715397091</c:v>
                </c:pt>
                <c:pt idx="3458">
                  <c:v>0.110643844077741</c:v>
                </c:pt>
                <c:pt idx="3459">
                  <c:v>0.11093787312741</c:v>
                </c:pt>
                <c:pt idx="3460">
                  <c:v>0.111253685682021</c:v>
                </c:pt>
                <c:pt idx="3461">
                  <c:v>0.111591332144533</c:v>
                </c:pt>
                <c:pt idx="3462">
                  <c:v>0.111950854463193</c:v>
                </c:pt>
                <c:pt idx="3463">
                  <c:v>0.112332286100852</c:v>
                </c:pt>
                <c:pt idx="3464">
                  <c:v>0.1127356520074</c:v>
                </c:pt>
                <c:pt idx="3465">
                  <c:v>0.113160968595315</c:v>
                </c:pt>
                <c:pt idx="3466">
                  <c:v>0.113608243718353</c:v>
                </c:pt>
                <c:pt idx="3467">
                  <c:v>0.114077476653379</c:v>
                </c:pt>
                <c:pt idx="3468">
                  <c:v>0.114568658085363</c:v>
                </c:pt>
                <c:pt idx="3469">
                  <c:v>0.115081770095539</c:v>
                </c:pt>
                <c:pt idx="3470">
                  <c:v>0.11561678615275</c:v>
                </c:pt>
                <c:pt idx="3471">
                  <c:v>0.116173671107967</c:v>
                </c:pt>
                <c:pt idx="3472">
                  <c:v>0.116752381192013</c:v>
                </c:pt>
                <c:pt idx="3473">
                  <c:v>0.11735286401647</c:v>
                </c:pt>
                <c:pt idx="3474">
                  <c:v>0.117975058577797</c:v>
                </c:pt>
                <c:pt idx="3475">
                  <c:v>0.118618895264649</c:v>
                </c:pt>
                <c:pt idx="3476">
                  <c:v>0.119284295868393</c:v>
                </c:pt>
                <c:pt idx="3477">
                  <c:v>0.119971173596842</c:v>
                </c:pt>
                <c:pt idx="3478">
                  <c:v>0.120679433091178</c:v>
                </c:pt>
                <c:pt idx="3479">
                  <c:v>0.12140897044609</c:v>
                </c:pt>
                <c:pt idx="3480">
                  <c:v>0.122159673233095</c:v>
                </c:pt>
                <c:pt idx="3481">
                  <c:v>0.122931420527067</c:v>
                </c:pt>
                <c:pt idx="3482">
                  <c:v>0.123724082935937</c:v>
                </c:pt>
                <c:pt idx="3483">
                  <c:v>0.124537522633582</c:v>
                </c:pt>
                <c:pt idx="3484">
                  <c:v>0.125371593395882</c:v>
                </c:pt>
                <c:pt idx="3485">
                  <c:v>0.126226140639935</c:v>
                </c:pt>
                <c:pt idx="3486">
                  <c:v>0.127101001466421</c:v>
                </c:pt>
                <c:pt idx="3487">
                  <c:v>0.127996004705107</c:v>
                </c:pt>
                <c:pt idx="3488">
                  <c:v>0.128910970963468</c:v>
                </c:pt>
                <c:pt idx="3489">
                  <c:v>0.12984571267842</c:v>
                </c:pt>
                <c:pt idx="3490">
                  <c:v>0.13080003417115</c:v>
                </c:pt>
                <c:pt idx="3491">
                  <c:v>0.131773731705008</c:v>
                </c:pt>
                <c:pt idx="3492">
                  <c:v>0.132766593546464</c:v>
                </c:pt>
                <c:pt idx="3493">
                  <c:v>0.133778400029103</c:v>
                </c:pt>
                <c:pt idx="3494">
                  <c:v>0.134808923620627</c:v>
                </c:pt>
                <c:pt idx="3495">
                  <c:v>0.135857928992855</c:v>
                </c:pt>
                <c:pt idx="3496">
                  <c:v>0.136925173094695</c:v>
                </c:pt>
                <c:pt idx="3497">
                  <c:v>0.138010405228054</c:v>
                </c:pt>
                <c:pt idx="3498">
                  <c:v>0.139113367126676</c:v>
                </c:pt>
                <c:pt idx="3499">
                  <c:v>0.140233793037863</c:v>
                </c:pt>
                <c:pt idx="3500">
                  <c:v>0.141371409807071</c:v>
                </c:pt>
                <c:pt idx="3501">
                  <c:v>0.142525936965332</c:v>
                </c:pt>
                <c:pt idx="3502">
                  <c:v>0.143697086819484</c:v>
                </c:pt>
                <c:pt idx="3503">
                  <c:v>0.14488456454518</c:v>
                </c:pt>
                <c:pt idx="3504">
                  <c:v>0.146088068282629</c:v>
                </c:pt>
                <c:pt idx="3505">
                  <c:v>0.14730728923505</c:v>
                </c:pt>
                <c:pt idx="3506">
                  <c:v>0.148541911769799</c:v>
                </c:pt>
                <c:pt idx="3507">
                  <c:v>0.14979161352213</c:v>
                </c:pt>
                <c:pt idx="3508">
                  <c:v>0.151056065501556</c:v>
                </c:pt>
                <c:pt idx="3509">
                  <c:v>0.152334932200777</c:v>
                </c:pt>
                <c:pt idx="3510">
                  <c:v>0.153627871707127</c:v>
                </c:pt>
                <c:pt idx="3511">
                  <c:v>0.154934535816502</c:v>
                </c:pt>
                <c:pt idx="3512">
                  <c:v>0.156254570149738</c:v>
                </c:pt>
                <c:pt idx="3513">
                  <c:v>0.157587614271384</c:v>
                </c:pt>
                <c:pt idx="3514">
                  <c:v>0.158933301810832</c:v>
                </c:pt>
                <c:pt idx="3515">
                  <c:v>0.160291260585764</c:v>
                </c:pt>
                <c:pt idx="3516">
                  <c:v>0.161661112727872</c:v>
                </c:pt>
                <c:pt idx="3517">
                  <c:v>0.163042474810787</c:v>
                </c:pt>
                <c:pt idx="3518">
                  <c:v>0.164434957980202</c:v>
                </c:pt>
                <c:pt idx="3519">
                  <c:v>0.165838168086112</c:v>
                </c:pt>
                <c:pt idx="3520">
                  <c:v>0.167251705817145</c:v>
                </c:pt>
                <c:pt idx="3521">
                  <c:v>0.168675166836914</c:v>
                </c:pt>
                <c:pt idx="3522">
                  <c:v>0.170108141922364</c:v>
                </c:pt>
                <c:pt idx="3523">
                  <c:v>0.171550217104037</c:v>
                </c:pt>
                <c:pt idx="3524">
                  <c:v>0.173000973808226</c:v>
                </c:pt>
                <c:pt idx="3525">
                  <c:v>0.174459989000954</c:v>
                </c:pt>
                <c:pt idx="3526">
                  <c:v>0.175926835333726</c:v>
                </c:pt>
                <c:pt idx="3527">
                  <c:v>0.177401081291005</c:v>
                </c:pt>
                <c:pt idx="3528">
                  <c:v>0.178882291339345</c:v>
                </c:pt>
                <c:pt idx="3529">
                  <c:v>0.180370026078148</c:v>
                </c:pt>
                <c:pt idx="3530">
                  <c:v>0.181863842391969</c:v>
                </c:pt>
                <c:pt idx="3531">
                  <c:v>0.183363293604316</c:v>
                </c:pt>
                <c:pt idx="3532">
                  <c:v>0.184867929632899</c:v>
                </c:pt>
                <c:pt idx="3533">
                  <c:v>0.186377297146261</c:v>
                </c:pt>
                <c:pt idx="3534">
                  <c:v>0.187890939721729</c:v>
                </c:pt>
                <c:pt idx="3535">
                  <c:v>0.189408398004641</c:v>
                </c:pt>
                <c:pt idx="3536">
                  <c:v>0.19092920986877</c:v>
                </c:pt>
                <c:pt idx="3537">
                  <c:v>0.192452910577908</c:v>
                </c:pt>
                <c:pt idx="3538">
                  <c:v>0.193979032948529</c:v>
                </c:pt>
                <c:pt idx="3539">
                  <c:v>0.195507107513475</c:v>
                </c:pt>
                <c:pt idx="3540">
                  <c:v>0.197036662686622</c:v>
                </c:pt>
                <c:pt idx="3541">
                  <c:v>0.198567224928436</c:v>
                </c:pt>
                <c:pt idx="3542">
                  <c:v>0.200098318912377</c:v>
                </c:pt>
                <c:pt idx="3543">
                  <c:v>0.201629467692082</c:v>
                </c:pt>
                <c:pt idx="3544">
                  <c:v>0.203160192869269</c:v>
                </c:pt>
                <c:pt idx="3545">
                  <c:v>0.204690014762284</c:v>
                </c:pt>
                <c:pt idx="3546">
                  <c:v>0.20621845257525</c:v>
                </c:pt>
                <c:pt idx="3547">
                  <c:v>0.207745024567743</c:v>
                </c:pt>
                <c:pt idx="3548">
                  <c:v>0.209269248224922</c:v>
                </c:pt>
                <c:pt idx="3549">
                  <c:v>0.210790640428066</c:v>
                </c:pt>
                <c:pt idx="3550">
                  <c:v>0.212308717625453</c:v>
                </c:pt>
                <c:pt idx="3551">
                  <c:v>0.213822996003492</c:v>
                </c:pt>
                <c:pt idx="3552">
                  <c:v>0.215332991658081</c:v>
                </c:pt>
                <c:pt idx="3553">
                  <c:v>0.216838220766098</c:v>
                </c:pt>
                <c:pt idx="3554">
                  <c:v>0.218338199756968</c:v>
                </c:pt>
                <c:pt idx="3555">
                  <c:v>0.219832445484251</c:v>
                </c:pt>
                <c:pt idx="3556">
                  <c:v>0.221320475397173</c:v>
                </c:pt>
                <c:pt idx="3557">
                  <c:v>0.222801807712042</c:v>
                </c:pt>
                <c:pt idx="3558">
                  <c:v>0.224275961583484</c:v>
                </c:pt>
                <c:pt idx="3559">
                  <c:v>0.225742457275435</c:v>
                </c:pt>
                <c:pt idx="3560">
                  <c:v>0.227200816331818</c:v>
                </c:pt>
                <c:pt idx="3561">
                  <c:v>0.228650561746853</c:v>
                </c:pt>
                <c:pt idx="3562">
                  <c:v>0.230091218134926</c:v>
                </c:pt>
                <c:pt idx="3563">
                  <c:v>0.231522311899951</c:v>
                </c:pt>
                <c:pt idx="3564">
                  <c:v>0.232943371404168</c:v>
                </c:pt>
                <c:pt idx="3565">
                  <c:v>0.23435392713632</c:v>
                </c:pt>
                <c:pt idx="3566">
                  <c:v>0.235753511879117</c:v>
                </c:pt>
                <c:pt idx="3567">
                  <c:v>0.237141660875962</c:v>
                </c:pt>
                <c:pt idx="3568">
                  <c:v>0.238517911996845</c:v>
                </c:pt>
                <c:pt idx="3569">
                  <c:v>0.239881805903354</c:v>
                </c:pt>
                <c:pt idx="3570">
                  <c:v>0.241232886212752</c:v>
                </c:pt>
                <c:pt idx="3571">
                  <c:v>0.242570699661035</c:v>
                </c:pt>
                <c:pt idx="3572">
                  <c:v>0.243894796264927</c:v>
                </c:pt>
                <c:pt idx="3573">
                  <c:v>0.24520472948274</c:v>
                </c:pt>
                <c:pt idx="3574">
                  <c:v>0.24650005637405</c:v>
                </c:pt>
                <c:pt idx="3575">
                  <c:v>0.247780337758116</c:v>
                </c:pt>
                <c:pt idx="3576">
                  <c:v>0.249045138370991</c:v>
                </c:pt>
                <c:pt idx="3577">
                  <c:v>0.250294027021262</c:v>
                </c:pt>
                <c:pt idx="3578">
                  <c:v>0.251526576744358</c:v>
                </c:pt>
                <c:pt idx="3579">
                  <c:v>0.252742364955374</c:v>
                </c:pt>
                <c:pt idx="3580">
                  <c:v>0.253940973600345</c:v>
                </c:pt>
                <c:pt idx="3581">
                  <c:v>0.255121989305924</c:v>
                </c:pt>
                <c:pt idx="3582">
                  <c:v>0.256285003527395</c:v>
                </c:pt>
                <c:pt idx="3583">
                  <c:v>0.257429612694969</c:v>
                </c:pt>
                <c:pt idx="3584">
                  <c:v>0.258555418358319</c:v>
                </c:pt>
                <c:pt idx="3585">
                  <c:v>0.259662027329283</c:v>
                </c:pt>
                <c:pt idx="3586">
                  <c:v>0.260749051822685</c:v>
                </c:pt>
                <c:pt idx="3587">
                  <c:v>0.261816109595233</c:v>
                </c:pt>
                <c:pt idx="3588">
                  <c:v>0.262862824082426</c:v>
                </c:pt>
                <c:pt idx="3589">
                  <c:v>0.263888824533429</c:v>
                </c:pt>
                <c:pt idx="3590">
                  <c:v>0.264893746143854</c:v>
                </c:pt>
                <c:pt idx="3591">
                  <c:v>0.265877230186416</c:v>
                </c:pt>
                <c:pt idx="3592">
                  <c:v>0.266838924139388</c:v>
                </c:pt>
                <c:pt idx="3593">
                  <c:v>0.267778481812838</c:v>
                </c:pt>
                <c:pt idx="3594">
                  <c:v>0.268695563472566</c:v>
                </c:pt>
                <c:pt idx="3595">
                  <c:v>0.269589835961728</c:v>
                </c:pt>
                <c:pt idx="3596">
                  <c:v>0.270460972820076</c:v>
                </c:pt>
                <c:pt idx="3597">
                  <c:v>0.271308654400782</c:v>
                </c:pt>
                <c:pt idx="3598">
                  <c:v>0.272132567984798</c:v>
                </c:pt>
                <c:pt idx="3599">
                  <c:v>0.272932407892712</c:v>
                </c:pt>
                <c:pt idx="3600">
                  <c:v>0.273707875594054</c:v>
                </c:pt>
              </c:numCache>
            </c:numRef>
          </c:yVal>
          <c:smooth val="1"/>
        </c:ser>
        <c:axId val="94589625"/>
        <c:axId val="79188533"/>
      </c:scatterChart>
      <c:valAx>
        <c:axId val="94589625"/>
        <c:scaling>
          <c:orientation val="minMax"/>
          <c:max val="180"/>
          <c:min val="-18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Δ [°] (sentido del muestreo polar)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88533"/>
        <c:crosses val="autoZero"/>
        <c:crossBetween val="midCat"/>
      </c:valAx>
      <c:valAx>
        <c:axId val="79188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c(Δ)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8962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Trayectoria (escena real)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"robot 3"</c:f>
              <c:strCache>
                <c:ptCount val="1"/>
                <c:pt idx="0">
                  <c:v>robot 3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circle"/>
            <c:size val="4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Velocidad!$E$5:$E$99</c:f>
              <c:numCache>
                <c:formatCode>0.000</c:formatCode>
                <c:ptCount val="95"/>
                <c:pt idx="0">
                  <c:v>101.250159574468</c:v>
                </c:pt>
                <c:pt idx="1">
                  <c:v>101.215904255319</c:v>
                </c:pt>
                <c:pt idx="2">
                  <c:v>100.914308510638</c:v>
                </c:pt>
                <c:pt idx="3">
                  <c:v>101.054680851064</c:v>
                </c:pt>
                <c:pt idx="4">
                  <c:v>101.740531914894</c:v>
                </c:pt>
                <c:pt idx="5">
                  <c:v>101.660478723404</c:v>
                </c:pt>
                <c:pt idx="6">
                  <c:v>101.49664893617</c:v>
                </c:pt>
                <c:pt idx="7">
                  <c:v>100.981329787234</c:v>
                </c:pt>
                <c:pt idx="8">
                  <c:v>100.732234042553</c:v>
                </c:pt>
                <c:pt idx="9">
                  <c:v>100.323031914894</c:v>
                </c:pt>
                <c:pt idx="10">
                  <c:v>100.180425531915</c:v>
                </c:pt>
                <c:pt idx="11">
                  <c:v>99.9462234042553</c:v>
                </c:pt>
                <c:pt idx="12">
                  <c:v>99.2276063829787</c:v>
                </c:pt>
                <c:pt idx="13">
                  <c:v>99.108829787234</c:v>
                </c:pt>
                <c:pt idx="14">
                  <c:v>97.0404787234043</c:v>
                </c:pt>
                <c:pt idx="15">
                  <c:v>96.1840957446808</c:v>
                </c:pt>
                <c:pt idx="16">
                  <c:v>95.3589893617021</c:v>
                </c:pt>
                <c:pt idx="17">
                  <c:v>94.9415957446808</c:v>
                </c:pt>
                <c:pt idx="18">
                  <c:v>95.3943617021277</c:v>
                </c:pt>
                <c:pt idx="19">
                  <c:v>95.538085106383</c:v>
                </c:pt>
                <c:pt idx="20">
                  <c:v>95.7160638297872</c:v>
                </c:pt>
                <c:pt idx="21">
                  <c:v>95.8460106382979</c:v>
                </c:pt>
                <c:pt idx="22">
                  <c:v>96.2339893617021</c:v>
                </c:pt>
                <c:pt idx="23">
                  <c:v>94.7092553191489</c:v>
                </c:pt>
                <c:pt idx="24">
                  <c:v>94.1239361702128</c:v>
                </c:pt>
                <c:pt idx="25">
                  <c:v>93.234414893617</c:v>
                </c:pt>
                <c:pt idx="26">
                  <c:v>94.1600531914894</c:v>
                </c:pt>
                <c:pt idx="27">
                  <c:v>94.4795212765958</c:v>
                </c:pt>
                <c:pt idx="28">
                  <c:v>94.2535106382979</c:v>
                </c:pt>
                <c:pt idx="29">
                  <c:v>95.2956914893617</c:v>
                </c:pt>
                <c:pt idx="30">
                  <c:v>95.9007446808511</c:v>
                </c:pt>
                <c:pt idx="31">
                  <c:v>95.1214361702128</c:v>
                </c:pt>
                <c:pt idx="32">
                  <c:v>95.1400531914894</c:v>
                </c:pt>
                <c:pt idx="33">
                  <c:v>95.0547872340426</c:v>
                </c:pt>
                <c:pt idx="34">
                  <c:v>94.7710638297872</c:v>
                </c:pt>
                <c:pt idx="35">
                  <c:v>95.9982978723404</c:v>
                </c:pt>
                <c:pt idx="36">
                  <c:v>96.5039361702128</c:v>
                </c:pt>
                <c:pt idx="37">
                  <c:v>95.7767553191489</c:v>
                </c:pt>
                <c:pt idx="38">
                  <c:v>96.3229787234043</c:v>
                </c:pt>
                <c:pt idx="39">
                  <c:v>96.9574468085106</c:v>
                </c:pt>
                <c:pt idx="40">
                  <c:v>98.0506382978723</c:v>
                </c:pt>
                <c:pt idx="41">
                  <c:v>96.7798404255319</c:v>
                </c:pt>
                <c:pt idx="42">
                  <c:v>97.5721808510638</c:v>
                </c:pt>
                <c:pt idx="43">
                  <c:v>98.2852127659574</c:v>
                </c:pt>
                <c:pt idx="44">
                  <c:v>98.4553723404255</c:v>
                </c:pt>
                <c:pt idx="45">
                  <c:v>96.6212234042553</c:v>
                </c:pt>
                <c:pt idx="46">
                  <c:v>98.2170744680851</c:v>
                </c:pt>
                <c:pt idx="47">
                  <c:v>98.4590957446808</c:v>
                </c:pt>
                <c:pt idx="48">
                  <c:v>97.4865425531915</c:v>
                </c:pt>
                <c:pt idx="49">
                  <c:v>97.8674468085106</c:v>
                </c:pt>
                <c:pt idx="50">
                  <c:v>97.4269680851064</c:v>
                </c:pt>
                <c:pt idx="51">
                  <c:v>97.5647340425532</c:v>
                </c:pt>
                <c:pt idx="52">
                  <c:v>98.0104255319149</c:v>
                </c:pt>
                <c:pt idx="53">
                  <c:v>97.9579255319149</c:v>
                </c:pt>
                <c:pt idx="54">
                  <c:v>97.8350531914894</c:v>
                </c:pt>
                <c:pt idx="55">
                  <c:v>97.9501063829787</c:v>
                </c:pt>
                <c:pt idx="56">
                  <c:v>98.0487765957447</c:v>
                </c:pt>
                <c:pt idx="57">
                  <c:v>98.1083510638298</c:v>
                </c:pt>
                <c:pt idx="58">
                  <c:v>98.2088829787234</c:v>
                </c:pt>
                <c:pt idx="59">
                  <c:v>98.163829787234</c:v>
                </c:pt>
                <c:pt idx="60">
                  <c:v>98.3388297872341</c:v>
                </c:pt>
                <c:pt idx="61">
                  <c:v>98.6460106382979</c:v>
                </c:pt>
                <c:pt idx="62">
                  <c:v>98.9572872340426</c:v>
                </c:pt>
                <c:pt idx="63">
                  <c:v>99.3873404255319</c:v>
                </c:pt>
                <c:pt idx="64">
                  <c:v>99.8646808510638</c:v>
                </c:pt>
                <c:pt idx="65">
                  <c:v>100.287287234043</c:v>
                </c:pt>
                <c:pt idx="66">
                  <c:v>100.807819148936</c:v>
                </c:pt>
                <c:pt idx="67">
                  <c:v>100.953031914894</c:v>
                </c:pt>
                <c:pt idx="68">
                  <c:v>101.253138297872</c:v>
                </c:pt>
                <c:pt idx="69">
                  <c:v>101.489946808511</c:v>
                </c:pt>
                <c:pt idx="70">
                  <c:v>101.932659574468</c:v>
                </c:pt>
                <c:pt idx="71">
                  <c:v>102.307978723404</c:v>
                </c:pt>
                <c:pt idx="72">
                  <c:v>102.938723404255</c:v>
                </c:pt>
                <c:pt idx="73">
                  <c:v>103.304361702128</c:v>
                </c:pt>
                <c:pt idx="74">
                  <c:v>103.674468085106</c:v>
                </c:pt>
                <c:pt idx="75">
                  <c:v>104.210638297872</c:v>
                </c:pt>
                <c:pt idx="76">
                  <c:v>104.707340425532</c:v>
                </c:pt>
                <c:pt idx="77">
                  <c:v>104.866329787234</c:v>
                </c:pt>
                <c:pt idx="78">
                  <c:v>104.685372340426</c:v>
                </c:pt>
                <c:pt idx="79">
                  <c:v>104.592659574468</c:v>
                </c:pt>
                <c:pt idx="80">
                  <c:v>104.491010638298</c:v>
                </c:pt>
                <c:pt idx="81">
                  <c:v>104.36664893617</c:v>
                </c:pt>
                <c:pt idx="82">
                  <c:v>104.276914893617</c:v>
                </c:pt>
                <c:pt idx="83">
                  <c:v>104.421755319149</c:v>
                </c:pt>
                <c:pt idx="84">
                  <c:v>104.276914893617</c:v>
                </c:pt>
                <c:pt idx="85">
                  <c:v>103.674468085106</c:v>
                </c:pt>
                <c:pt idx="86">
                  <c:v>103.283138297872</c:v>
                </c:pt>
                <c:pt idx="87">
                  <c:v>103.392234042553</c:v>
                </c:pt>
                <c:pt idx="88">
                  <c:v>103.896010638298</c:v>
                </c:pt>
                <c:pt idx="89">
                  <c:v>104.865585106383</c:v>
                </c:pt>
                <c:pt idx="90">
                  <c:v>105.519787234043</c:v>
                </c:pt>
                <c:pt idx="91">
                  <c:v>105.747659574468</c:v>
                </c:pt>
                <c:pt idx="92">
                  <c:v>106.35420212766</c:v>
                </c:pt>
                <c:pt idx="93">
                  <c:v>106.591382978723</c:v>
                </c:pt>
                <c:pt idx="94">
                  <c:v>106.762287234043</c:v>
                </c:pt>
              </c:numCache>
            </c:numRef>
          </c:xVal>
          <c:yVal>
            <c:numRef>
              <c:f>Velocidad!$F$5:$F$99</c:f>
              <c:numCache>
                <c:formatCode>0.000</c:formatCode>
                <c:ptCount val="95"/>
                <c:pt idx="0">
                  <c:v>78.3225531914894</c:v>
                </c:pt>
                <c:pt idx="1">
                  <c:v>78.2685638297872</c:v>
                </c:pt>
                <c:pt idx="2">
                  <c:v>77.9725531914894</c:v>
                </c:pt>
                <c:pt idx="3">
                  <c:v>77.8392553191489</c:v>
                </c:pt>
                <c:pt idx="4">
                  <c:v>77.1679255319149</c:v>
                </c:pt>
                <c:pt idx="5">
                  <c:v>77.1761170212766</c:v>
                </c:pt>
                <c:pt idx="6">
                  <c:v>77.0502659574468</c:v>
                </c:pt>
                <c:pt idx="7">
                  <c:v>76.7855319148936</c:v>
                </c:pt>
                <c:pt idx="8">
                  <c:v>77.058829787234</c:v>
                </c:pt>
                <c:pt idx="9">
                  <c:v>76.3848936170213</c:v>
                </c:pt>
                <c:pt idx="10">
                  <c:v>76.8998404255319</c:v>
                </c:pt>
                <c:pt idx="11">
                  <c:v>77.5350531914894</c:v>
                </c:pt>
                <c:pt idx="12">
                  <c:v>76.8748936170213</c:v>
                </c:pt>
                <c:pt idx="13">
                  <c:v>76.7728723404255</c:v>
                </c:pt>
                <c:pt idx="14">
                  <c:v>74.2956914893617</c:v>
                </c:pt>
                <c:pt idx="15">
                  <c:v>73.6601063829787</c:v>
                </c:pt>
                <c:pt idx="16">
                  <c:v>71.0488829787234</c:v>
                </c:pt>
                <c:pt idx="17">
                  <c:v>68.8714361702128</c:v>
                </c:pt>
                <c:pt idx="18">
                  <c:v>69.848829787234</c:v>
                </c:pt>
                <c:pt idx="19">
                  <c:v>67.7812234042553</c:v>
                </c:pt>
                <c:pt idx="20">
                  <c:v>67.5660106382979</c:v>
                </c:pt>
                <c:pt idx="21">
                  <c:v>67.6337765957447</c:v>
                </c:pt>
                <c:pt idx="22">
                  <c:v>68.3527659574468</c:v>
                </c:pt>
                <c:pt idx="23">
                  <c:v>66.7792553191489</c:v>
                </c:pt>
                <c:pt idx="24">
                  <c:v>65.9664361702128</c:v>
                </c:pt>
                <c:pt idx="25">
                  <c:v>65.8904787234042</c:v>
                </c:pt>
                <c:pt idx="26">
                  <c:v>64.8393617021277</c:v>
                </c:pt>
                <c:pt idx="27">
                  <c:v>65.5684042553192</c:v>
                </c:pt>
                <c:pt idx="28">
                  <c:v>65.2485638297872</c:v>
                </c:pt>
                <c:pt idx="29">
                  <c:v>65.5650531914894</c:v>
                </c:pt>
                <c:pt idx="30">
                  <c:v>66.4147340425532</c:v>
                </c:pt>
                <c:pt idx="31">
                  <c:v>64.8017553191489</c:v>
                </c:pt>
                <c:pt idx="32">
                  <c:v>63.099414893617</c:v>
                </c:pt>
                <c:pt idx="33">
                  <c:v>62.3484042553191</c:v>
                </c:pt>
                <c:pt idx="34">
                  <c:v>62.4016489361702</c:v>
                </c:pt>
                <c:pt idx="35">
                  <c:v>60.9834042553191</c:v>
                </c:pt>
                <c:pt idx="36">
                  <c:v>60.9364893617021</c:v>
                </c:pt>
                <c:pt idx="37">
                  <c:v>60.9402127659575</c:v>
                </c:pt>
                <c:pt idx="38">
                  <c:v>60.345585106383</c:v>
                </c:pt>
                <c:pt idx="39">
                  <c:v>59.6973404255319</c:v>
                </c:pt>
                <c:pt idx="40">
                  <c:v>59.4549468085106</c:v>
                </c:pt>
                <c:pt idx="41">
                  <c:v>60.1311170212766</c:v>
                </c:pt>
                <c:pt idx="42">
                  <c:v>59.6493085106383</c:v>
                </c:pt>
                <c:pt idx="43">
                  <c:v>60.1702127659574</c:v>
                </c:pt>
                <c:pt idx="44">
                  <c:v>60.2476595744681</c:v>
                </c:pt>
                <c:pt idx="45">
                  <c:v>60.328085106383</c:v>
                </c:pt>
                <c:pt idx="46">
                  <c:v>60.1337234042553</c:v>
                </c:pt>
                <c:pt idx="47">
                  <c:v>60.2856382978723</c:v>
                </c:pt>
                <c:pt idx="48">
                  <c:v>59.7904255319149</c:v>
                </c:pt>
                <c:pt idx="49">
                  <c:v>60.1106382978723</c:v>
                </c:pt>
                <c:pt idx="50">
                  <c:v>59.7342021276596</c:v>
                </c:pt>
                <c:pt idx="51">
                  <c:v>59.5484042553192</c:v>
                </c:pt>
                <c:pt idx="52">
                  <c:v>59.3659574468085</c:v>
                </c:pt>
                <c:pt idx="53">
                  <c:v>59.4467553191489</c:v>
                </c:pt>
                <c:pt idx="54">
                  <c:v>59.6474468085106</c:v>
                </c:pt>
                <c:pt idx="55">
                  <c:v>59.5610638297872</c:v>
                </c:pt>
                <c:pt idx="56">
                  <c:v>59.4132446808511</c:v>
                </c:pt>
                <c:pt idx="57">
                  <c:v>59.1284042553191</c:v>
                </c:pt>
                <c:pt idx="58">
                  <c:v>58.8841489361702</c:v>
                </c:pt>
                <c:pt idx="59">
                  <c:v>58.7195744680851</c:v>
                </c:pt>
                <c:pt idx="60">
                  <c:v>58.653670212766</c:v>
                </c:pt>
                <c:pt idx="61">
                  <c:v>58.4734574468085</c:v>
                </c:pt>
                <c:pt idx="62">
                  <c:v>58.2239893617021</c:v>
                </c:pt>
                <c:pt idx="63">
                  <c:v>57.6706914893617</c:v>
                </c:pt>
                <c:pt idx="64">
                  <c:v>57.2700531914894</c:v>
                </c:pt>
                <c:pt idx="65">
                  <c:v>56.6720744680851</c:v>
                </c:pt>
                <c:pt idx="66">
                  <c:v>55.8354255319149</c:v>
                </c:pt>
                <c:pt idx="67">
                  <c:v>55.3975531914894</c:v>
                </c:pt>
                <c:pt idx="68">
                  <c:v>54.833829787234</c:v>
                </c:pt>
                <c:pt idx="69">
                  <c:v>54.471170212766</c:v>
                </c:pt>
                <c:pt idx="70">
                  <c:v>53.486329787234</c:v>
                </c:pt>
                <c:pt idx="71">
                  <c:v>52.7114893617021</c:v>
                </c:pt>
                <c:pt idx="72">
                  <c:v>51.6060106382979</c:v>
                </c:pt>
                <c:pt idx="73">
                  <c:v>50.3508510638298</c:v>
                </c:pt>
                <c:pt idx="74">
                  <c:v>49.2781382978723</c:v>
                </c:pt>
                <c:pt idx="75">
                  <c:v>47.9008510638298</c:v>
                </c:pt>
                <c:pt idx="76">
                  <c:v>46.0618617021277</c:v>
                </c:pt>
                <c:pt idx="77">
                  <c:v>44.5173936170213</c:v>
                </c:pt>
                <c:pt idx="78">
                  <c:v>43.7142553191489</c:v>
                </c:pt>
                <c:pt idx="79">
                  <c:v>43.0231914893617</c:v>
                </c:pt>
                <c:pt idx="80">
                  <c:v>41.9307446808511</c:v>
                </c:pt>
                <c:pt idx="81">
                  <c:v>40.6659042553192</c:v>
                </c:pt>
                <c:pt idx="82">
                  <c:v>39.0439893617021</c:v>
                </c:pt>
                <c:pt idx="83">
                  <c:v>37.8696276595745</c:v>
                </c:pt>
                <c:pt idx="84">
                  <c:v>36.4162340425532</c:v>
                </c:pt>
                <c:pt idx="85">
                  <c:v>32.8728563829787</c:v>
                </c:pt>
                <c:pt idx="86">
                  <c:v>30.0780319148936</c:v>
                </c:pt>
                <c:pt idx="87">
                  <c:v>28.0898829787234</c:v>
                </c:pt>
                <c:pt idx="88">
                  <c:v>25.8015904255319</c:v>
                </c:pt>
                <c:pt idx="89">
                  <c:v>23.4557340425532</c:v>
                </c:pt>
                <c:pt idx="90">
                  <c:v>22.5717978723404</c:v>
                </c:pt>
                <c:pt idx="91">
                  <c:v>22.5331489361702</c:v>
                </c:pt>
                <c:pt idx="92">
                  <c:v>22.4474734042553</c:v>
                </c:pt>
                <c:pt idx="93">
                  <c:v>22.1660212765957</c:v>
                </c:pt>
                <c:pt idx="94">
                  <c:v>21.9444787234043</c:v>
                </c:pt>
              </c:numCache>
            </c:numRef>
          </c:yVal>
          <c:smooth val="1"/>
        </c:ser>
        <c:axId val="31804920"/>
        <c:axId val="74499549"/>
      </c:scatterChart>
      <c:valAx>
        <c:axId val="318049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[mm]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99549"/>
        <c:crosses val="autoZero"/>
        <c:crossBetween val="midCat"/>
      </c:valAx>
      <c:valAx>
        <c:axId val="7449954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 [mm] (hacia abajo)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0492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Rapidez |v|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"|v| [mm/s]"</c:f>
              <c:strCache>
                <c:ptCount val="1"/>
                <c:pt idx="0">
                  <c:v>|v| [mm/s]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Velocidad!$B$7:$B$97</c:f>
              <c:numCache>
                <c:formatCode>0.00</c:formatCode>
                <c:ptCount val="91"/>
                <c:pt idx="0">
                  <c:v>2000</c:v>
                </c:pt>
                <c:pt idx="1">
                  <c:v>2000.33333333333</c:v>
                </c:pt>
                <c:pt idx="2">
                  <c:v>2000.66666666667</c:v>
                </c:pt>
                <c:pt idx="3">
                  <c:v>2001</c:v>
                </c:pt>
                <c:pt idx="4">
                  <c:v>2001.33333333333</c:v>
                </c:pt>
                <c:pt idx="5">
                  <c:v>2001.66666666667</c:v>
                </c:pt>
                <c:pt idx="6">
                  <c:v>2002</c:v>
                </c:pt>
                <c:pt idx="7">
                  <c:v>2002.33333333333</c:v>
                </c:pt>
                <c:pt idx="8">
                  <c:v>2002.66666666667</c:v>
                </c:pt>
                <c:pt idx="9">
                  <c:v>2003</c:v>
                </c:pt>
                <c:pt idx="10">
                  <c:v>2003.33333333333</c:v>
                </c:pt>
                <c:pt idx="11">
                  <c:v>2003.66666666667</c:v>
                </c:pt>
                <c:pt idx="12">
                  <c:v>2004</c:v>
                </c:pt>
                <c:pt idx="13">
                  <c:v>2004.33333333333</c:v>
                </c:pt>
                <c:pt idx="14">
                  <c:v>2004.66666666667</c:v>
                </c:pt>
                <c:pt idx="15">
                  <c:v>2005</c:v>
                </c:pt>
                <c:pt idx="16">
                  <c:v>2005.33333333333</c:v>
                </c:pt>
                <c:pt idx="17">
                  <c:v>2005.66666666667</c:v>
                </c:pt>
                <c:pt idx="18">
                  <c:v>2006</c:v>
                </c:pt>
                <c:pt idx="19">
                  <c:v>2006.33333333333</c:v>
                </c:pt>
                <c:pt idx="20">
                  <c:v>2006.66666666667</c:v>
                </c:pt>
                <c:pt idx="21">
                  <c:v>2007</c:v>
                </c:pt>
                <c:pt idx="22">
                  <c:v>2007.33333333333</c:v>
                </c:pt>
                <c:pt idx="23">
                  <c:v>2007.66666666667</c:v>
                </c:pt>
                <c:pt idx="24">
                  <c:v>2008</c:v>
                </c:pt>
                <c:pt idx="25">
                  <c:v>2008.33333333333</c:v>
                </c:pt>
                <c:pt idx="26">
                  <c:v>2008.66666666667</c:v>
                </c:pt>
                <c:pt idx="27">
                  <c:v>2009</c:v>
                </c:pt>
                <c:pt idx="28">
                  <c:v>2009.33333333333</c:v>
                </c:pt>
                <c:pt idx="29">
                  <c:v>2009.66666666667</c:v>
                </c:pt>
                <c:pt idx="30">
                  <c:v>2010</c:v>
                </c:pt>
                <c:pt idx="31">
                  <c:v>2010.33333333333</c:v>
                </c:pt>
                <c:pt idx="32">
                  <c:v>2010.66666666667</c:v>
                </c:pt>
                <c:pt idx="33">
                  <c:v>2011</c:v>
                </c:pt>
                <c:pt idx="34">
                  <c:v>2011.33333333333</c:v>
                </c:pt>
                <c:pt idx="35">
                  <c:v>2011.66666666667</c:v>
                </c:pt>
                <c:pt idx="36">
                  <c:v>2012</c:v>
                </c:pt>
                <c:pt idx="37">
                  <c:v>2012.33333333333</c:v>
                </c:pt>
                <c:pt idx="38">
                  <c:v>2012.66666666667</c:v>
                </c:pt>
                <c:pt idx="39">
                  <c:v>2013</c:v>
                </c:pt>
                <c:pt idx="40">
                  <c:v>2013.33333333333</c:v>
                </c:pt>
                <c:pt idx="41">
                  <c:v>2013.66666666667</c:v>
                </c:pt>
                <c:pt idx="42">
                  <c:v>2014</c:v>
                </c:pt>
                <c:pt idx="43">
                  <c:v>2014.33333333333</c:v>
                </c:pt>
                <c:pt idx="44">
                  <c:v>2014.66666666667</c:v>
                </c:pt>
                <c:pt idx="45">
                  <c:v>2015</c:v>
                </c:pt>
                <c:pt idx="46">
                  <c:v>2015.33333333333</c:v>
                </c:pt>
                <c:pt idx="47">
                  <c:v>2015.66666666667</c:v>
                </c:pt>
                <c:pt idx="48">
                  <c:v>2016</c:v>
                </c:pt>
                <c:pt idx="49">
                  <c:v>2016.33333333333</c:v>
                </c:pt>
                <c:pt idx="50">
                  <c:v>2016.66666666667</c:v>
                </c:pt>
                <c:pt idx="51">
                  <c:v>2017</c:v>
                </c:pt>
                <c:pt idx="52">
                  <c:v>2017.33333333333</c:v>
                </c:pt>
                <c:pt idx="53">
                  <c:v>2017.66666666667</c:v>
                </c:pt>
                <c:pt idx="54">
                  <c:v>2018</c:v>
                </c:pt>
                <c:pt idx="55">
                  <c:v>2018.33333333333</c:v>
                </c:pt>
                <c:pt idx="56">
                  <c:v>2018.66666666667</c:v>
                </c:pt>
                <c:pt idx="57">
                  <c:v>2019</c:v>
                </c:pt>
                <c:pt idx="58">
                  <c:v>2019.33333333333</c:v>
                </c:pt>
                <c:pt idx="59">
                  <c:v>2019.66666666667</c:v>
                </c:pt>
                <c:pt idx="60">
                  <c:v>2020</c:v>
                </c:pt>
                <c:pt idx="61">
                  <c:v>2020.33333333333</c:v>
                </c:pt>
                <c:pt idx="62">
                  <c:v>2020.66666666667</c:v>
                </c:pt>
                <c:pt idx="63">
                  <c:v>2021</c:v>
                </c:pt>
                <c:pt idx="64">
                  <c:v>2021.33333333333</c:v>
                </c:pt>
                <c:pt idx="65">
                  <c:v>2021.66666666667</c:v>
                </c:pt>
                <c:pt idx="66">
                  <c:v>2022</c:v>
                </c:pt>
                <c:pt idx="67">
                  <c:v>2022.33333333333</c:v>
                </c:pt>
                <c:pt idx="68">
                  <c:v>2022.66666666667</c:v>
                </c:pt>
                <c:pt idx="69">
                  <c:v>2023</c:v>
                </c:pt>
                <c:pt idx="70">
                  <c:v>2023.33333333333</c:v>
                </c:pt>
                <c:pt idx="71">
                  <c:v>2023.66666666667</c:v>
                </c:pt>
                <c:pt idx="72">
                  <c:v>2024</c:v>
                </c:pt>
                <c:pt idx="73">
                  <c:v>2024.33333333333</c:v>
                </c:pt>
                <c:pt idx="74">
                  <c:v>2024.66666666667</c:v>
                </c:pt>
                <c:pt idx="75">
                  <c:v>2025</c:v>
                </c:pt>
                <c:pt idx="76">
                  <c:v>2025.33333333333</c:v>
                </c:pt>
                <c:pt idx="77">
                  <c:v>2025.66666666667</c:v>
                </c:pt>
                <c:pt idx="78">
                  <c:v>2026</c:v>
                </c:pt>
                <c:pt idx="79">
                  <c:v>2026.33333333333</c:v>
                </c:pt>
                <c:pt idx="80">
                  <c:v>2026.66666666667</c:v>
                </c:pt>
                <c:pt idx="81">
                  <c:v>2027</c:v>
                </c:pt>
                <c:pt idx="82">
                  <c:v>2027.33333333333</c:v>
                </c:pt>
                <c:pt idx="83">
                  <c:v>2027.66666666667</c:v>
                </c:pt>
                <c:pt idx="84">
                  <c:v>2028</c:v>
                </c:pt>
                <c:pt idx="85">
                  <c:v>2028.33333333333</c:v>
                </c:pt>
                <c:pt idx="86">
                  <c:v>2028.66666666667</c:v>
                </c:pt>
                <c:pt idx="87">
                  <c:v>2029</c:v>
                </c:pt>
                <c:pt idx="88">
                  <c:v>2029.33333333333</c:v>
                </c:pt>
                <c:pt idx="89">
                  <c:v>2029.66666666667</c:v>
                </c:pt>
                <c:pt idx="90">
                  <c:v>2030</c:v>
                </c:pt>
              </c:numCache>
            </c:numRef>
          </c:xVal>
          <c:yVal>
            <c:numRef>
              <c:f>Velocidad!$K$7:$K$97</c:f>
              <c:numCache>
                <c:formatCode>0.000</c:formatCode>
                <c:ptCount val="91"/>
                <c:pt idx="0">
                  <c:v>0.857567039673925</c:v>
                </c:pt>
                <c:pt idx="1">
                  <c:v>1.03400994949585</c:v>
                </c:pt>
                <c:pt idx="2">
                  <c:v>0.920917824993954</c:v>
                </c:pt>
                <c:pt idx="3">
                  <c:v>0.677738122493552</c:v>
                </c:pt>
                <c:pt idx="4">
                  <c:v>0.829088867074982</c:v>
                </c:pt>
                <c:pt idx="5">
                  <c:v>1.13469624110851</c:v>
                </c:pt>
                <c:pt idx="6">
                  <c:v>1.00940473008689</c:v>
                </c:pt>
                <c:pt idx="7">
                  <c:v>0.883383513421398</c:v>
                </c:pt>
                <c:pt idx="8">
                  <c:v>1.04257668391085</c:v>
                </c:pt>
                <c:pt idx="9">
                  <c:v>1.0390870906468</c:v>
                </c:pt>
                <c:pt idx="10">
                  <c:v>2.78697245021617</c:v>
                </c:pt>
                <c:pt idx="11">
                  <c:v>4.25324652984048</c:v>
                </c:pt>
                <c:pt idx="12">
                  <c:v>5.46359638848748</c:v>
                </c:pt>
                <c:pt idx="13">
                  <c:v>6.45669241712273</c:v>
                </c:pt>
                <c:pt idx="14">
                  <c:v>4.32428649762034</c:v>
                </c:pt>
                <c:pt idx="15">
                  <c:v>3.90558342992163</c:v>
                </c:pt>
                <c:pt idx="16">
                  <c:v>2.44856286052402</c:v>
                </c:pt>
                <c:pt idx="17">
                  <c:v>1.56400580791293</c:v>
                </c:pt>
                <c:pt idx="18">
                  <c:v>1.11468533757012</c:v>
                </c:pt>
                <c:pt idx="19">
                  <c:v>0.500247001066067</c:v>
                </c:pt>
                <c:pt idx="20">
                  <c:v>1.77744304035698</c:v>
                </c:pt>
                <c:pt idx="21">
                  <c:v>2.81852725137409</c:v>
                </c:pt>
                <c:pt idx="22">
                  <c:v>2.91280359417465</c:v>
                </c:pt>
                <c:pt idx="23">
                  <c:v>1.07218176186577</c:v>
                </c:pt>
                <c:pt idx="24">
                  <c:v>0.694077877690906</c:v>
                </c:pt>
                <c:pt idx="25">
                  <c:v>1.26687907550538</c:v>
                </c:pt>
                <c:pt idx="26">
                  <c:v>1.5980470898172</c:v>
                </c:pt>
                <c:pt idx="27">
                  <c:v>0.886189940331102</c:v>
                </c:pt>
                <c:pt idx="28">
                  <c:v>1.59243233306808</c:v>
                </c:pt>
                <c:pt idx="29">
                  <c:v>2.94824364783122</c:v>
                </c:pt>
                <c:pt idx="30">
                  <c:v>3.2203667882477</c:v>
                </c:pt>
                <c:pt idx="31">
                  <c:v>2.53461559150962</c:v>
                </c:pt>
                <c:pt idx="32">
                  <c:v>2.031690229977</c:v>
                </c:pt>
                <c:pt idx="33">
                  <c:v>1.59941698919475</c:v>
                </c:pt>
                <c:pt idx="34">
                  <c:v>1.51712989675032</c:v>
                </c:pt>
                <c:pt idx="35">
                  <c:v>1.08262691560576</c:v>
                </c:pt>
                <c:pt idx="36">
                  <c:v>1.79894900514596</c:v>
                </c:pt>
                <c:pt idx="37">
                  <c:v>1.34952364200166</c:v>
                </c:pt>
                <c:pt idx="38">
                  <c:v>0.753313997767648</c:v>
                </c:pt>
                <c:pt idx="39">
                  <c:v>0.737261569843914</c:v>
                </c:pt>
                <c:pt idx="40">
                  <c:v>0.848398492243477</c:v>
                </c:pt>
                <c:pt idx="41">
                  <c:v>0.342702145863964</c:v>
                </c:pt>
                <c:pt idx="42">
                  <c:v>0.356165189923977</c:v>
                </c:pt>
                <c:pt idx="43">
                  <c:v>0.0480490568124957</c:v>
                </c:pt>
                <c:pt idx="44">
                  <c:v>0.288631121872459</c:v>
                </c:pt>
                <c:pt idx="45">
                  <c:v>0.577835052399731</c:v>
                </c:pt>
                <c:pt idx="46">
                  <c:v>0.714084584187121</c:v>
                </c:pt>
                <c:pt idx="47">
                  <c:v>0.719951339637083</c:v>
                </c:pt>
                <c:pt idx="48">
                  <c:v>0.478733231016159</c:v>
                </c:pt>
                <c:pt idx="49">
                  <c:v>0.558095331759975</c:v>
                </c:pt>
                <c:pt idx="50">
                  <c:v>0.372080860324077</c:v>
                </c:pt>
                <c:pt idx="51">
                  <c:v>0.200932754261093</c:v>
                </c:pt>
                <c:pt idx="52">
                  <c:v>0.0659842914657333</c:v>
                </c:pt>
                <c:pt idx="53">
                  <c:v>0.303469107921094</c:v>
                </c:pt>
                <c:pt idx="54">
                  <c:v>0.64756540464087</c:v>
                </c:pt>
                <c:pt idx="55">
                  <c:v>0.686632578943429</c:v>
                </c:pt>
                <c:pt idx="56">
                  <c:v>0.609012589920758</c:v>
                </c:pt>
                <c:pt idx="57">
                  <c:v>0.586759889375156</c:v>
                </c:pt>
                <c:pt idx="58">
                  <c:v>0.757172969153868</c:v>
                </c:pt>
                <c:pt idx="59">
                  <c:v>1.19191578797101</c:v>
                </c:pt>
                <c:pt idx="60">
                  <c:v>1.56265133656428</c:v>
                </c:pt>
                <c:pt idx="61">
                  <c:v>1.85707484190943</c:v>
                </c:pt>
                <c:pt idx="62">
                  <c:v>2.21530298065295</c:v>
                </c:pt>
                <c:pt idx="63">
                  <c:v>2.17107451300626</c:v>
                </c:pt>
                <c:pt idx="64">
                  <c:v>2.11360851215389</c:v>
                </c:pt>
                <c:pt idx="65">
                  <c:v>1.83277452586312</c:v>
                </c:pt>
                <c:pt idx="66">
                  <c:v>1.88310537177763</c:v>
                </c:pt>
                <c:pt idx="67">
                  <c:v>2.25781700507264</c:v>
                </c:pt>
                <c:pt idx="68">
                  <c:v>2.76652841783233</c:v>
                </c:pt>
                <c:pt idx="69">
                  <c:v>3.33952716163669</c:v>
                </c:pt>
                <c:pt idx="70">
                  <c:v>3.50133015919061</c:v>
                </c:pt>
                <c:pt idx="71">
                  <c:v>3.83488042713828</c:v>
                </c:pt>
                <c:pt idx="72">
                  <c:v>4.27466099785229</c:v>
                </c:pt>
                <c:pt idx="73">
                  <c:v>4.63583435114771</c:v>
                </c:pt>
                <c:pt idx="74">
                  <c:v>4.42685158825532</c:v>
                </c:pt>
                <c:pt idx="75">
                  <c:v>3.63769615075992</c:v>
                </c:pt>
                <c:pt idx="76">
                  <c:v>2.93459117528478</c:v>
                </c:pt>
                <c:pt idx="77">
                  <c:v>2.86838997310337</c:v>
                </c:pt>
                <c:pt idx="78">
                  <c:v>3.52326552867796</c:v>
                </c:pt>
                <c:pt idx="79">
                  <c:v>3.96167666320204</c:v>
                </c:pt>
                <c:pt idx="80">
                  <c:v>4.14909928032568</c:v>
                </c:pt>
                <c:pt idx="81">
                  <c:v>5.47991555690343</c:v>
                </c:pt>
                <c:pt idx="82">
                  <c:v>6.92736314538733</c:v>
                </c:pt>
                <c:pt idx="83">
                  <c:v>7.82310115178656</c:v>
                </c:pt>
                <c:pt idx="84">
                  <c:v>7.80996130291856</c:v>
                </c:pt>
                <c:pt idx="85">
                  <c:v>6.99118752253922</c:v>
                </c:pt>
                <c:pt idx="86">
                  <c:v>6.15805955277872</c:v>
                </c:pt>
                <c:pt idx="87">
                  <c:v>4.70394483376698</c:v>
                </c:pt>
                <c:pt idx="88">
                  <c:v>2.87517579778346</c:v>
                </c:pt>
                <c:pt idx="89">
                  <c:v>1.52026761225424</c:v>
                </c:pt>
                <c:pt idx="90">
                  <c:v>1.11083175550997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"app |v| [mm/s]"</c:f>
              <c:strCache>
                <c:ptCount val="1"/>
                <c:pt idx="0">
                  <c:v>app |v| [mm/s]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Velocidad!$B$7:$B$97</c:f>
              <c:numCache>
                <c:formatCode>0.00</c:formatCode>
                <c:ptCount val="91"/>
                <c:pt idx="0">
                  <c:v>2000</c:v>
                </c:pt>
                <c:pt idx="1">
                  <c:v>2000.33333333333</c:v>
                </c:pt>
                <c:pt idx="2">
                  <c:v>2000.66666666667</c:v>
                </c:pt>
                <c:pt idx="3">
                  <c:v>2001</c:v>
                </c:pt>
                <c:pt idx="4">
                  <c:v>2001.33333333333</c:v>
                </c:pt>
                <c:pt idx="5">
                  <c:v>2001.66666666667</c:v>
                </c:pt>
                <c:pt idx="6">
                  <c:v>2002</c:v>
                </c:pt>
                <c:pt idx="7">
                  <c:v>2002.33333333333</c:v>
                </c:pt>
                <c:pt idx="8">
                  <c:v>2002.66666666667</c:v>
                </c:pt>
                <c:pt idx="9">
                  <c:v>2003</c:v>
                </c:pt>
                <c:pt idx="10">
                  <c:v>2003.33333333333</c:v>
                </c:pt>
                <c:pt idx="11">
                  <c:v>2003.66666666667</c:v>
                </c:pt>
                <c:pt idx="12">
                  <c:v>2004</c:v>
                </c:pt>
                <c:pt idx="13">
                  <c:v>2004.33333333333</c:v>
                </c:pt>
                <c:pt idx="14">
                  <c:v>2004.66666666667</c:v>
                </c:pt>
                <c:pt idx="15">
                  <c:v>2005</c:v>
                </c:pt>
                <c:pt idx="16">
                  <c:v>2005.33333333333</c:v>
                </c:pt>
                <c:pt idx="17">
                  <c:v>2005.66666666667</c:v>
                </c:pt>
                <c:pt idx="18">
                  <c:v>2006</c:v>
                </c:pt>
                <c:pt idx="19">
                  <c:v>2006.33333333333</c:v>
                </c:pt>
                <c:pt idx="20">
                  <c:v>2006.66666666667</c:v>
                </c:pt>
                <c:pt idx="21">
                  <c:v>2007</c:v>
                </c:pt>
                <c:pt idx="22">
                  <c:v>2007.33333333333</c:v>
                </c:pt>
                <c:pt idx="23">
                  <c:v>2007.66666666667</c:v>
                </c:pt>
                <c:pt idx="24">
                  <c:v>2008</c:v>
                </c:pt>
                <c:pt idx="25">
                  <c:v>2008.33333333333</c:v>
                </c:pt>
                <c:pt idx="26">
                  <c:v>2008.66666666667</c:v>
                </c:pt>
                <c:pt idx="27">
                  <c:v>2009</c:v>
                </c:pt>
                <c:pt idx="28">
                  <c:v>2009.33333333333</c:v>
                </c:pt>
                <c:pt idx="29">
                  <c:v>2009.66666666667</c:v>
                </c:pt>
                <c:pt idx="30">
                  <c:v>2010</c:v>
                </c:pt>
                <c:pt idx="31">
                  <c:v>2010.33333333333</c:v>
                </c:pt>
                <c:pt idx="32">
                  <c:v>2010.66666666667</c:v>
                </c:pt>
                <c:pt idx="33">
                  <c:v>2011</c:v>
                </c:pt>
                <c:pt idx="34">
                  <c:v>2011.33333333333</c:v>
                </c:pt>
                <c:pt idx="35">
                  <c:v>2011.66666666667</c:v>
                </c:pt>
                <c:pt idx="36">
                  <c:v>2012</c:v>
                </c:pt>
                <c:pt idx="37">
                  <c:v>2012.33333333333</c:v>
                </c:pt>
                <c:pt idx="38">
                  <c:v>2012.66666666667</c:v>
                </c:pt>
                <c:pt idx="39">
                  <c:v>2013</c:v>
                </c:pt>
                <c:pt idx="40">
                  <c:v>2013.33333333333</c:v>
                </c:pt>
                <c:pt idx="41">
                  <c:v>2013.66666666667</c:v>
                </c:pt>
                <c:pt idx="42">
                  <c:v>2014</c:v>
                </c:pt>
                <c:pt idx="43">
                  <c:v>2014.33333333333</c:v>
                </c:pt>
                <c:pt idx="44">
                  <c:v>2014.66666666667</c:v>
                </c:pt>
                <c:pt idx="45">
                  <c:v>2015</c:v>
                </c:pt>
                <c:pt idx="46">
                  <c:v>2015.33333333333</c:v>
                </c:pt>
                <c:pt idx="47">
                  <c:v>2015.66666666667</c:v>
                </c:pt>
                <c:pt idx="48">
                  <c:v>2016</c:v>
                </c:pt>
                <c:pt idx="49">
                  <c:v>2016.33333333333</c:v>
                </c:pt>
                <c:pt idx="50">
                  <c:v>2016.66666666667</c:v>
                </c:pt>
                <c:pt idx="51">
                  <c:v>2017</c:v>
                </c:pt>
                <c:pt idx="52">
                  <c:v>2017.33333333333</c:v>
                </c:pt>
                <c:pt idx="53">
                  <c:v>2017.66666666667</c:v>
                </c:pt>
                <c:pt idx="54">
                  <c:v>2018</c:v>
                </c:pt>
                <c:pt idx="55">
                  <c:v>2018.33333333333</c:v>
                </c:pt>
                <c:pt idx="56">
                  <c:v>2018.66666666667</c:v>
                </c:pt>
                <c:pt idx="57">
                  <c:v>2019</c:v>
                </c:pt>
                <c:pt idx="58">
                  <c:v>2019.33333333333</c:v>
                </c:pt>
                <c:pt idx="59">
                  <c:v>2019.66666666667</c:v>
                </c:pt>
                <c:pt idx="60">
                  <c:v>2020</c:v>
                </c:pt>
                <c:pt idx="61">
                  <c:v>2020.33333333333</c:v>
                </c:pt>
                <c:pt idx="62">
                  <c:v>2020.66666666667</c:v>
                </c:pt>
                <c:pt idx="63">
                  <c:v>2021</c:v>
                </c:pt>
                <c:pt idx="64">
                  <c:v>2021.33333333333</c:v>
                </c:pt>
                <c:pt idx="65">
                  <c:v>2021.66666666667</c:v>
                </c:pt>
                <c:pt idx="66">
                  <c:v>2022</c:v>
                </c:pt>
                <c:pt idx="67">
                  <c:v>2022.33333333333</c:v>
                </c:pt>
                <c:pt idx="68">
                  <c:v>2022.66666666667</c:v>
                </c:pt>
                <c:pt idx="69">
                  <c:v>2023</c:v>
                </c:pt>
                <c:pt idx="70">
                  <c:v>2023.33333333333</c:v>
                </c:pt>
                <c:pt idx="71">
                  <c:v>2023.66666666667</c:v>
                </c:pt>
                <c:pt idx="72">
                  <c:v>2024</c:v>
                </c:pt>
                <c:pt idx="73">
                  <c:v>2024.33333333333</c:v>
                </c:pt>
                <c:pt idx="74">
                  <c:v>2024.66666666667</c:v>
                </c:pt>
                <c:pt idx="75">
                  <c:v>2025</c:v>
                </c:pt>
                <c:pt idx="76">
                  <c:v>2025.33333333333</c:v>
                </c:pt>
                <c:pt idx="77">
                  <c:v>2025.66666666667</c:v>
                </c:pt>
                <c:pt idx="78">
                  <c:v>2026</c:v>
                </c:pt>
                <c:pt idx="79">
                  <c:v>2026.33333333333</c:v>
                </c:pt>
                <c:pt idx="80">
                  <c:v>2026.66666666667</c:v>
                </c:pt>
                <c:pt idx="81">
                  <c:v>2027</c:v>
                </c:pt>
                <c:pt idx="82">
                  <c:v>2027.33333333333</c:v>
                </c:pt>
                <c:pt idx="83">
                  <c:v>2027.66666666667</c:v>
                </c:pt>
                <c:pt idx="84">
                  <c:v>2028</c:v>
                </c:pt>
                <c:pt idx="85">
                  <c:v>2028.33333333333</c:v>
                </c:pt>
                <c:pt idx="86">
                  <c:v>2028.66666666667</c:v>
                </c:pt>
                <c:pt idx="87">
                  <c:v>2029</c:v>
                </c:pt>
                <c:pt idx="88">
                  <c:v>2029.33333333333</c:v>
                </c:pt>
                <c:pt idx="89">
                  <c:v>2029.66666666667</c:v>
                </c:pt>
                <c:pt idx="90">
                  <c:v>2030</c:v>
                </c:pt>
              </c:numCache>
            </c:numRef>
          </c:xVal>
          <c:yVal>
            <c:numRef>
              <c:f>Velocidad!$O$7:$O$97</c:f>
              <c:numCache>
                <c:formatCode>0.000</c:formatCode>
                <c:ptCount val="91"/>
                <c:pt idx="0">
                  <c:v>0.857653</c:v>
                </c:pt>
                <c:pt idx="1">
                  <c:v>1.03395</c:v>
                </c:pt>
                <c:pt idx="2">
                  <c:v>0.9209</c:v>
                </c:pt>
                <c:pt idx="3">
                  <c:v>0.677601</c:v>
                </c:pt>
                <c:pt idx="4">
                  <c:v>0.828957</c:v>
                </c:pt>
                <c:pt idx="5">
                  <c:v>1.1347</c:v>
                </c:pt>
                <c:pt idx="6">
                  <c:v>1.00938</c:v>
                </c:pt>
                <c:pt idx="7">
                  <c:v>0.883506</c:v>
                </c:pt>
                <c:pt idx="8">
                  <c:v>1.04283</c:v>
                </c:pt>
                <c:pt idx="9">
                  <c:v>1.03912</c:v>
                </c:pt>
                <c:pt idx="10">
                  <c:v>2.78691</c:v>
                </c:pt>
                <c:pt idx="11">
                  <c:v>4.25312</c:v>
                </c:pt>
                <c:pt idx="12">
                  <c:v>5.46359</c:v>
                </c:pt>
                <c:pt idx="13">
                  <c:v>6.45681</c:v>
                </c:pt>
                <c:pt idx="14">
                  <c:v>4.32435</c:v>
                </c:pt>
                <c:pt idx="15">
                  <c:v>3.90562</c:v>
                </c:pt>
                <c:pt idx="16">
                  <c:v>2.44851</c:v>
                </c:pt>
                <c:pt idx="17">
                  <c:v>1.56393</c:v>
                </c:pt>
                <c:pt idx="18">
                  <c:v>1.11471</c:v>
                </c:pt>
                <c:pt idx="19">
                  <c:v>0.500061</c:v>
                </c:pt>
                <c:pt idx="20">
                  <c:v>1.77741</c:v>
                </c:pt>
                <c:pt idx="21">
                  <c:v>2.81863</c:v>
                </c:pt>
                <c:pt idx="22">
                  <c:v>2.91282</c:v>
                </c:pt>
                <c:pt idx="23">
                  <c:v>1.07224</c:v>
                </c:pt>
                <c:pt idx="24">
                  <c:v>0.693993</c:v>
                </c:pt>
                <c:pt idx="25">
                  <c:v>1.26685</c:v>
                </c:pt>
                <c:pt idx="26">
                  <c:v>1.59806</c:v>
                </c:pt>
                <c:pt idx="27">
                  <c:v>0.886164</c:v>
                </c:pt>
                <c:pt idx="28">
                  <c:v>1.59233</c:v>
                </c:pt>
                <c:pt idx="29">
                  <c:v>2.94811</c:v>
                </c:pt>
                <c:pt idx="30">
                  <c:v>3.22044</c:v>
                </c:pt>
                <c:pt idx="31">
                  <c:v>2.53475</c:v>
                </c:pt>
                <c:pt idx="32">
                  <c:v>2.03165</c:v>
                </c:pt>
                <c:pt idx="33">
                  <c:v>1.59932</c:v>
                </c:pt>
                <c:pt idx="34">
                  <c:v>1.51686</c:v>
                </c:pt>
                <c:pt idx="35">
                  <c:v>1.08254</c:v>
                </c:pt>
                <c:pt idx="36">
                  <c:v>1.79914</c:v>
                </c:pt>
                <c:pt idx="37">
                  <c:v>1.34973</c:v>
                </c:pt>
                <c:pt idx="38">
                  <c:v>0.753449</c:v>
                </c:pt>
                <c:pt idx="39">
                  <c:v>0.737099</c:v>
                </c:pt>
                <c:pt idx="40">
                  <c:v>0.848196</c:v>
                </c:pt>
                <c:pt idx="41">
                  <c:v>0.342725</c:v>
                </c:pt>
                <c:pt idx="42">
                  <c:v>0.356142</c:v>
                </c:pt>
                <c:pt idx="43">
                  <c:v>0.0482976</c:v>
                </c:pt>
                <c:pt idx="44">
                  <c:v>0.288483</c:v>
                </c:pt>
                <c:pt idx="45">
                  <c:v>0.577924</c:v>
                </c:pt>
                <c:pt idx="46">
                  <c:v>0.714115</c:v>
                </c:pt>
                <c:pt idx="47">
                  <c:v>0.719993</c:v>
                </c:pt>
                <c:pt idx="48">
                  <c:v>0.478829</c:v>
                </c:pt>
                <c:pt idx="49">
                  <c:v>0.558134</c:v>
                </c:pt>
                <c:pt idx="50">
                  <c:v>0.372002</c:v>
                </c:pt>
                <c:pt idx="51">
                  <c:v>0.200866</c:v>
                </c:pt>
                <c:pt idx="52">
                  <c:v>0.0660191</c:v>
                </c:pt>
                <c:pt idx="53">
                  <c:v>0.30347</c:v>
                </c:pt>
                <c:pt idx="54">
                  <c:v>0.647578</c:v>
                </c:pt>
                <c:pt idx="55">
                  <c:v>0.686569</c:v>
                </c:pt>
                <c:pt idx="56">
                  <c:v>0.609111</c:v>
                </c:pt>
                <c:pt idx="57">
                  <c:v>0.586903</c:v>
                </c:pt>
                <c:pt idx="58">
                  <c:v>0.757416</c:v>
                </c:pt>
                <c:pt idx="59">
                  <c:v>1.19213</c:v>
                </c:pt>
                <c:pt idx="60">
                  <c:v>1.56261</c:v>
                </c:pt>
                <c:pt idx="61">
                  <c:v>1.8569</c:v>
                </c:pt>
                <c:pt idx="62">
                  <c:v>2.21505</c:v>
                </c:pt>
                <c:pt idx="63">
                  <c:v>2.17086</c:v>
                </c:pt>
                <c:pt idx="64">
                  <c:v>2.11349</c:v>
                </c:pt>
                <c:pt idx="65">
                  <c:v>1.83268</c:v>
                </c:pt>
                <c:pt idx="66">
                  <c:v>1.8832</c:v>
                </c:pt>
                <c:pt idx="67">
                  <c:v>2.25798</c:v>
                </c:pt>
                <c:pt idx="68">
                  <c:v>2.76676</c:v>
                </c:pt>
                <c:pt idx="69">
                  <c:v>3.3397</c:v>
                </c:pt>
                <c:pt idx="70">
                  <c:v>3.50132</c:v>
                </c:pt>
                <c:pt idx="71">
                  <c:v>3.83476</c:v>
                </c:pt>
                <c:pt idx="72">
                  <c:v>4.27445</c:v>
                </c:pt>
                <c:pt idx="73">
                  <c:v>4.63582</c:v>
                </c:pt>
                <c:pt idx="74">
                  <c:v>4.42675</c:v>
                </c:pt>
                <c:pt idx="75">
                  <c:v>3.63765</c:v>
                </c:pt>
                <c:pt idx="76">
                  <c:v>2.93466</c:v>
                </c:pt>
                <c:pt idx="77">
                  <c:v>2.86849</c:v>
                </c:pt>
                <c:pt idx="78">
                  <c:v>3.52346</c:v>
                </c:pt>
                <c:pt idx="79">
                  <c:v>3.96172</c:v>
                </c:pt>
                <c:pt idx="80">
                  <c:v>4.14899</c:v>
                </c:pt>
                <c:pt idx="81">
                  <c:v>5.47982</c:v>
                </c:pt>
                <c:pt idx="82">
                  <c:v>6.92737</c:v>
                </c:pt>
                <c:pt idx="83">
                  <c:v>7.8231</c:v>
                </c:pt>
                <c:pt idx="84">
                  <c:v>7.80996</c:v>
                </c:pt>
                <c:pt idx="85">
                  <c:v>6.99119</c:v>
                </c:pt>
                <c:pt idx="86">
                  <c:v>6.15804</c:v>
                </c:pt>
                <c:pt idx="87">
                  <c:v>4.70393</c:v>
                </c:pt>
                <c:pt idx="88">
                  <c:v>2.87511</c:v>
                </c:pt>
                <c:pt idx="89">
                  <c:v>1.52024</c:v>
                </c:pt>
                <c:pt idx="90">
                  <c:v>1.11076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"dif. finita |v| [mm/s]"</c:f>
              <c:strCache>
                <c:ptCount val="1"/>
                <c:pt idx="0">
                  <c:v>dif. finita |v| [mm/s]</c:v>
                </c:pt>
              </c:strCache>
            </c:strRef>
          </c:tx>
          <c:spPr>
            <a:solidFill>
              <a:srgbClr val="c0d2a7"/>
            </a:solidFill>
            <a:ln w="4752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Velocidad!$B$7:$B$97</c:f>
              <c:numCache>
                <c:formatCode>0.00</c:formatCode>
                <c:ptCount val="91"/>
                <c:pt idx="0">
                  <c:v>2000</c:v>
                </c:pt>
                <c:pt idx="1">
                  <c:v>2000.33333333333</c:v>
                </c:pt>
                <c:pt idx="2">
                  <c:v>2000.66666666667</c:v>
                </c:pt>
                <c:pt idx="3">
                  <c:v>2001</c:v>
                </c:pt>
                <c:pt idx="4">
                  <c:v>2001.33333333333</c:v>
                </c:pt>
                <c:pt idx="5">
                  <c:v>2001.66666666667</c:v>
                </c:pt>
                <c:pt idx="6">
                  <c:v>2002</c:v>
                </c:pt>
                <c:pt idx="7">
                  <c:v>2002.33333333333</c:v>
                </c:pt>
                <c:pt idx="8">
                  <c:v>2002.66666666667</c:v>
                </c:pt>
                <c:pt idx="9">
                  <c:v>2003</c:v>
                </c:pt>
                <c:pt idx="10">
                  <c:v>2003.33333333333</c:v>
                </c:pt>
                <c:pt idx="11">
                  <c:v>2003.66666666667</c:v>
                </c:pt>
                <c:pt idx="12">
                  <c:v>2004</c:v>
                </c:pt>
                <c:pt idx="13">
                  <c:v>2004.33333333333</c:v>
                </c:pt>
                <c:pt idx="14">
                  <c:v>2004.66666666667</c:v>
                </c:pt>
                <c:pt idx="15">
                  <c:v>2005</c:v>
                </c:pt>
                <c:pt idx="16">
                  <c:v>2005.33333333333</c:v>
                </c:pt>
                <c:pt idx="17">
                  <c:v>2005.66666666667</c:v>
                </c:pt>
                <c:pt idx="18">
                  <c:v>2006</c:v>
                </c:pt>
                <c:pt idx="19">
                  <c:v>2006.33333333333</c:v>
                </c:pt>
                <c:pt idx="20">
                  <c:v>2006.66666666667</c:v>
                </c:pt>
                <c:pt idx="21">
                  <c:v>2007</c:v>
                </c:pt>
                <c:pt idx="22">
                  <c:v>2007.33333333333</c:v>
                </c:pt>
                <c:pt idx="23">
                  <c:v>2007.66666666667</c:v>
                </c:pt>
                <c:pt idx="24">
                  <c:v>2008</c:v>
                </c:pt>
                <c:pt idx="25">
                  <c:v>2008.33333333333</c:v>
                </c:pt>
                <c:pt idx="26">
                  <c:v>2008.66666666667</c:v>
                </c:pt>
                <c:pt idx="27">
                  <c:v>2009</c:v>
                </c:pt>
                <c:pt idx="28">
                  <c:v>2009.33333333333</c:v>
                </c:pt>
                <c:pt idx="29">
                  <c:v>2009.66666666667</c:v>
                </c:pt>
                <c:pt idx="30">
                  <c:v>2010</c:v>
                </c:pt>
                <c:pt idx="31">
                  <c:v>2010.33333333333</c:v>
                </c:pt>
                <c:pt idx="32">
                  <c:v>2010.66666666667</c:v>
                </c:pt>
                <c:pt idx="33">
                  <c:v>2011</c:v>
                </c:pt>
                <c:pt idx="34">
                  <c:v>2011.33333333333</c:v>
                </c:pt>
                <c:pt idx="35">
                  <c:v>2011.66666666667</c:v>
                </c:pt>
                <c:pt idx="36">
                  <c:v>2012</c:v>
                </c:pt>
                <c:pt idx="37">
                  <c:v>2012.33333333333</c:v>
                </c:pt>
                <c:pt idx="38">
                  <c:v>2012.66666666667</c:v>
                </c:pt>
                <c:pt idx="39">
                  <c:v>2013</c:v>
                </c:pt>
                <c:pt idx="40">
                  <c:v>2013.33333333333</c:v>
                </c:pt>
                <c:pt idx="41">
                  <c:v>2013.66666666667</c:v>
                </c:pt>
                <c:pt idx="42">
                  <c:v>2014</c:v>
                </c:pt>
                <c:pt idx="43">
                  <c:v>2014.33333333333</c:v>
                </c:pt>
                <c:pt idx="44">
                  <c:v>2014.66666666667</c:v>
                </c:pt>
                <c:pt idx="45">
                  <c:v>2015</c:v>
                </c:pt>
                <c:pt idx="46">
                  <c:v>2015.33333333333</c:v>
                </c:pt>
                <c:pt idx="47">
                  <c:v>2015.66666666667</c:v>
                </c:pt>
                <c:pt idx="48">
                  <c:v>2016</c:v>
                </c:pt>
                <c:pt idx="49">
                  <c:v>2016.33333333333</c:v>
                </c:pt>
                <c:pt idx="50">
                  <c:v>2016.66666666667</c:v>
                </c:pt>
                <c:pt idx="51">
                  <c:v>2017</c:v>
                </c:pt>
                <c:pt idx="52">
                  <c:v>2017.33333333333</c:v>
                </c:pt>
                <c:pt idx="53">
                  <c:v>2017.66666666667</c:v>
                </c:pt>
                <c:pt idx="54">
                  <c:v>2018</c:v>
                </c:pt>
                <c:pt idx="55">
                  <c:v>2018.33333333333</c:v>
                </c:pt>
                <c:pt idx="56">
                  <c:v>2018.66666666667</c:v>
                </c:pt>
                <c:pt idx="57">
                  <c:v>2019</c:v>
                </c:pt>
                <c:pt idx="58">
                  <c:v>2019.33333333333</c:v>
                </c:pt>
                <c:pt idx="59">
                  <c:v>2019.66666666667</c:v>
                </c:pt>
                <c:pt idx="60">
                  <c:v>2020</c:v>
                </c:pt>
                <c:pt idx="61">
                  <c:v>2020.33333333333</c:v>
                </c:pt>
                <c:pt idx="62">
                  <c:v>2020.66666666667</c:v>
                </c:pt>
                <c:pt idx="63">
                  <c:v>2021</c:v>
                </c:pt>
                <c:pt idx="64">
                  <c:v>2021.33333333333</c:v>
                </c:pt>
                <c:pt idx="65">
                  <c:v>2021.66666666667</c:v>
                </c:pt>
                <c:pt idx="66">
                  <c:v>2022</c:v>
                </c:pt>
                <c:pt idx="67">
                  <c:v>2022.33333333333</c:v>
                </c:pt>
                <c:pt idx="68">
                  <c:v>2022.66666666667</c:v>
                </c:pt>
                <c:pt idx="69">
                  <c:v>2023</c:v>
                </c:pt>
                <c:pt idx="70">
                  <c:v>2023.33333333333</c:v>
                </c:pt>
                <c:pt idx="71">
                  <c:v>2023.66666666667</c:v>
                </c:pt>
                <c:pt idx="72">
                  <c:v>2024</c:v>
                </c:pt>
                <c:pt idx="73">
                  <c:v>2024.33333333333</c:v>
                </c:pt>
                <c:pt idx="74">
                  <c:v>2024.66666666667</c:v>
                </c:pt>
                <c:pt idx="75">
                  <c:v>2025</c:v>
                </c:pt>
                <c:pt idx="76">
                  <c:v>2025.33333333333</c:v>
                </c:pt>
                <c:pt idx="77">
                  <c:v>2025.66666666667</c:v>
                </c:pt>
                <c:pt idx="78">
                  <c:v>2026</c:v>
                </c:pt>
                <c:pt idx="79">
                  <c:v>2026.33333333333</c:v>
                </c:pt>
                <c:pt idx="80">
                  <c:v>2026.66666666667</c:v>
                </c:pt>
                <c:pt idx="81">
                  <c:v>2027</c:v>
                </c:pt>
                <c:pt idx="82">
                  <c:v>2027.33333333333</c:v>
                </c:pt>
                <c:pt idx="83">
                  <c:v>2027.66666666667</c:v>
                </c:pt>
                <c:pt idx="84">
                  <c:v>2028</c:v>
                </c:pt>
                <c:pt idx="85">
                  <c:v>2028.33333333333</c:v>
                </c:pt>
                <c:pt idx="86">
                  <c:v>2028.66666666667</c:v>
                </c:pt>
                <c:pt idx="87">
                  <c:v>2029</c:v>
                </c:pt>
                <c:pt idx="88">
                  <c:v>2029.33333333333</c:v>
                </c:pt>
                <c:pt idx="89">
                  <c:v>2029.66666666667</c:v>
                </c:pt>
                <c:pt idx="90">
                  <c:v>2030</c:v>
                </c:pt>
              </c:numCache>
            </c:numRef>
          </c:xVal>
          <c:yVal>
            <c:numRef>
              <c:f>Velocidad!$S$7:$S$97</c:f>
              <c:numCache>
                <c:formatCode>0.000</c:formatCode>
                <c:ptCount val="91"/>
                <c:pt idx="0">
                  <c:v>0.687875179533921</c:v>
                </c:pt>
                <c:pt idx="1">
                  <c:v>1.7299304219118</c:v>
                </c:pt>
                <c:pt idx="2">
                  <c:v>1.34728348707083</c:v>
                </c:pt>
                <c:pt idx="3">
                  <c:v>0.406172421815865</c:v>
                </c:pt>
                <c:pt idx="4">
                  <c:v>1.17518083985658</c:v>
                </c:pt>
                <c:pt idx="5">
                  <c:v>1.14669429436067</c:v>
                </c:pt>
                <c:pt idx="6">
                  <c:v>1.15594163023589</c:v>
                </c:pt>
                <c:pt idx="7">
                  <c:v>0.86138438660186</c:v>
                </c:pt>
                <c:pt idx="8">
                  <c:v>1.81546587022936</c:v>
                </c:pt>
                <c:pt idx="9">
                  <c:v>1.42971850940217</c:v>
                </c:pt>
                <c:pt idx="10">
                  <c:v>1.69847942848945</c:v>
                </c:pt>
                <c:pt idx="11">
                  <c:v>5.07253139791649</c:v>
                </c:pt>
                <c:pt idx="12">
                  <c:v>6.40684068261385</c:v>
                </c:pt>
                <c:pt idx="13">
                  <c:v>5.484581748056</c:v>
                </c:pt>
                <c:pt idx="14">
                  <c:v>7.4208577319217</c:v>
                </c:pt>
                <c:pt idx="15">
                  <c:v>1.80086158434227</c:v>
                </c:pt>
                <c:pt idx="16">
                  <c:v>1.86408629783627</c:v>
                </c:pt>
                <c:pt idx="17">
                  <c:v>3.45806303193035</c:v>
                </c:pt>
                <c:pt idx="18">
                  <c:v>0.512110400915996</c:v>
                </c:pt>
                <c:pt idx="19">
                  <c:v>1.41289393616137</c:v>
                </c:pt>
                <c:pt idx="20">
                  <c:v>2.1331768216626</c:v>
                </c:pt>
                <c:pt idx="21">
                  <c:v>4.77812852796977</c:v>
                </c:pt>
                <c:pt idx="22">
                  <c:v>2.58291032855091</c:v>
                </c:pt>
                <c:pt idx="23">
                  <c:v>1.69147950493917</c:v>
                </c:pt>
                <c:pt idx="24">
                  <c:v>1.92913172252052</c:v>
                </c:pt>
                <c:pt idx="25">
                  <c:v>0.629608227552231</c:v>
                </c:pt>
                <c:pt idx="26">
                  <c:v>1.22426563830292</c:v>
                </c:pt>
                <c:pt idx="27">
                  <c:v>3.02737496045661</c:v>
                </c:pt>
                <c:pt idx="28">
                  <c:v>1.17440378741089</c:v>
                </c:pt>
                <c:pt idx="29">
                  <c:v>5.10220377414533</c:v>
                </c:pt>
                <c:pt idx="30">
                  <c:v>3.6813843085104</c:v>
                </c:pt>
                <c:pt idx="31">
                  <c:v>1.18398419792973</c:v>
                </c:pt>
                <c:pt idx="32">
                  <c:v>2.48902269582016</c:v>
                </c:pt>
                <c:pt idx="33">
                  <c:v>3.40388939824014</c:v>
                </c:pt>
                <c:pt idx="34">
                  <c:v>0.338570328237358</c:v>
                </c:pt>
                <c:pt idx="35">
                  <c:v>0.926987180141605</c:v>
                </c:pt>
                <c:pt idx="36">
                  <c:v>2.57142355655451</c:v>
                </c:pt>
                <c:pt idx="37">
                  <c:v>2.9155787438343</c:v>
                </c:pt>
                <c:pt idx="38">
                  <c:v>0.703092358907351</c:v>
                </c:pt>
                <c:pt idx="39">
                  <c:v>0.774642174966027</c:v>
                </c:pt>
                <c:pt idx="40">
                  <c:v>2.25881989350267</c:v>
                </c:pt>
                <c:pt idx="41">
                  <c:v>1.6001922401859</c:v>
                </c:pt>
                <c:pt idx="42">
                  <c:v>2.50719257564928</c:v>
                </c:pt>
                <c:pt idx="43">
                  <c:v>0.396202581264465</c:v>
                </c:pt>
                <c:pt idx="44">
                  <c:v>2.75754366426379</c:v>
                </c:pt>
                <c:pt idx="45">
                  <c:v>1.21076141027912</c:v>
                </c:pt>
                <c:pt idx="46">
                  <c:v>0.925481114480746</c:v>
                </c:pt>
                <c:pt idx="47">
                  <c:v>0.122873609761349</c:v>
                </c:pt>
                <c:pt idx="48">
                  <c:v>0.957820342693992</c:v>
                </c:pt>
                <c:pt idx="49">
                  <c:v>1.03492036347039</c:v>
                </c:pt>
                <c:pt idx="50">
                  <c:v>0.609177412946967</c:v>
                </c:pt>
                <c:pt idx="51">
                  <c:v>0.497474991039802</c:v>
                </c:pt>
                <c:pt idx="52">
                  <c:v>0.171863443065911</c:v>
                </c:pt>
                <c:pt idx="53">
                  <c:v>0.475593043247268</c:v>
                </c:pt>
                <c:pt idx="54">
                  <c:v>0.691035667959525</c:v>
                </c:pt>
                <c:pt idx="55">
                  <c:v>0.829184425835005</c:v>
                </c:pt>
                <c:pt idx="56">
                  <c:v>0.618865323217327</c:v>
                </c:pt>
                <c:pt idx="57">
                  <c:v>0.396881447934201</c:v>
                </c:pt>
                <c:pt idx="58">
                  <c:v>0.812041817219468</c:v>
                </c:pt>
                <c:pt idx="59">
                  <c:v>1.12960581903097</c:v>
                </c:pt>
                <c:pt idx="60">
                  <c:v>1.63905668929446</c:v>
                </c:pt>
                <c:pt idx="61">
                  <c:v>1.97485547176625</c:v>
                </c:pt>
                <c:pt idx="62">
                  <c:v>2.01644872982098</c:v>
                </c:pt>
                <c:pt idx="63">
                  <c:v>2.57531538528617</c:v>
                </c:pt>
                <c:pt idx="64">
                  <c:v>2.15688341022356</c:v>
                </c:pt>
                <c:pt idx="65">
                  <c:v>1.64419650753402</c:v>
                </c:pt>
                <c:pt idx="66">
                  <c:v>1.60609520548332</c:v>
                </c:pt>
                <c:pt idx="67">
                  <c:v>2.2637109321928</c:v>
                </c:pt>
                <c:pt idx="68">
                  <c:v>2.91079354311102</c:v>
                </c:pt>
                <c:pt idx="69">
                  <c:v>3.19882325172711</c:v>
                </c:pt>
                <c:pt idx="70">
                  <c:v>3.84345319742034</c:v>
                </c:pt>
                <c:pt idx="71">
                  <c:v>3.66206187886243</c:v>
                </c:pt>
                <c:pt idx="72">
                  <c:v>3.918371326583</c:v>
                </c:pt>
                <c:pt idx="73">
                  <c:v>5.06708357212411</c:v>
                </c:pt>
                <c:pt idx="74">
                  <c:v>5.16960928437217</c:v>
                </c:pt>
                <c:pt idx="75">
                  <c:v>3.52156374837555</c:v>
                </c:pt>
                <c:pt idx="76">
                  <c:v>2.27858609958676</c:v>
                </c:pt>
                <c:pt idx="77">
                  <c:v>2.69110479234741</c:v>
                </c:pt>
                <c:pt idx="78">
                  <c:v>3.55214566183716</c:v>
                </c:pt>
                <c:pt idx="79">
                  <c:v>4.34202543016292</c:v>
                </c:pt>
                <c:pt idx="80">
                  <c:v>4.19522930303548</c:v>
                </c:pt>
                <c:pt idx="81">
                  <c:v>3.94163297872341</c:v>
                </c:pt>
                <c:pt idx="82">
                  <c:v>7.57851325470532</c:v>
                </c:pt>
                <c:pt idx="83">
                  <c:v>9.62345550205153</c:v>
                </c:pt>
                <c:pt idx="84">
                  <c:v>7.18693981756677</c:v>
                </c:pt>
                <c:pt idx="85">
                  <c:v>6.4802021353183</c:v>
                </c:pt>
                <c:pt idx="86">
                  <c:v>7.29408831655922</c:v>
                </c:pt>
                <c:pt idx="87">
                  <c:v>5.42249696463387</c:v>
                </c:pt>
                <c:pt idx="88">
                  <c:v>1.91461274229971</c:v>
                </c:pt>
                <c:pt idx="89">
                  <c:v>1.26543896459794</c:v>
                </c:pt>
                <c:pt idx="90">
                  <c:v>1.38020533905425</c:v>
                </c:pt>
              </c:numCache>
            </c:numRef>
          </c:yVal>
          <c:smooth val="1"/>
        </c:ser>
        <c:axId val="65829576"/>
        <c:axId val="52441405"/>
      </c:scatterChart>
      <c:valAx>
        <c:axId val="658295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41405"/>
        <c:crosses val="autoZero"/>
        <c:crossBetween val="midCat"/>
      </c:valAx>
      <c:valAx>
        <c:axId val="52441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|v| [mm/s]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295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θ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"θ"</c:f>
              <c:strCache>
                <c:ptCount val="1"/>
                <c:pt idx="0">
                  <c:v>θ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Rotacion!$B$5:$B$99</c:f>
              <c:numCache>
                <c:formatCode>0.00</c:formatCode>
                <c:ptCount val="95"/>
                <c:pt idx="0">
                  <c:v>1999.33333333333</c:v>
                </c:pt>
                <c:pt idx="1">
                  <c:v>1999.66666666667</c:v>
                </c:pt>
                <c:pt idx="2">
                  <c:v>2000</c:v>
                </c:pt>
                <c:pt idx="3">
                  <c:v>2000.33333333333</c:v>
                </c:pt>
                <c:pt idx="4">
                  <c:v>2000.66666666667</c:v>
                </c:pt>
                <c:pt idx="5">
                  <c:v>2001</c:v>
                </c:pt>
                <c:pt idx="6">
                  <c:v>2001.33333333333</c:v>
                </c:pt>
                <c:pt idx="7">
                  <c:v>2001.66666666667</c:v>
                </c:pt>
                <c:pt idx="8">
                  <c:v>2002</c:v>
                </c:pt>
                <c:pt idx="9">
                  <c:v>2002.33333333333</c:v>
                </c:pt>
                <c:pt idx="10">
                  <c:v>2002.66666666667</c:v>
                </c:pt>
                <c:pt idx="11">
                  <c:v>2003</c:v>
                </c:pt>
                <c:pt idx="12">
                  <c:v>2003.33333333333</c:v>
                </c:pt>
                <c:pt idx="13">
                  <c:v>2003.66666666667</c:v>
                </c:pt>
                <c:pt idx="14">
                  <c:v>2004</c:v>
                </c:pt>
                <c:pt idx="15">
                  <c:v>2004.33333333333</c:v>
                </c:pt>
                <c:pt idx="16">
                  <c:v>2004.66666666667</c:v>
                </c:pt>
                <c:pt idx="17">
                  <c:v>2005</c:v>
                </c:pt>
                <c:pt idx="18">
                  <c:v>2005.33333333333</c:v>
                </c:pt>
                <c:pt idx="19">
                  <c:v>2005.66666666667</c:v>
                </c:pt>
                <c:pt idx="20">
                  <c:v>2006</c:v>
                </c:pt>
                <c:pt idx="21">
                  <c:v>2006.33333333333</c:v>
                </c:pt>
                <c:pt idx="22">
                  <c:v>2006.66666666667</c:v>
                </c:pt>
                <c:pt idx="23">
                  <c:v>2007</c:v>
                </c:pt>
                <c:pt idx="24">
                  <c:v>2007.33333333333</c:v>
                </c:pt>
                <c:pt idx="25">
                  <c:v>2007.66666666667</c:v>
                </c:pt>
                <c:pt idx="26">
                  <c:v>2008</c:v>
                </c:pt>
                <c:pt idx="27">
                  <c:v>2008.33333333333</c:v>
                </c:pt>
                <c:pt idx="28">
                  <c:v>2008.66666666667</c:v>
                </c:pt>
                <c:pt idx="29">
                  <c:v>2009</c:v>
                </c:pt>
                <c:pt idx="30">
                  <c:v>2009.33333333333</c:v>
                </c:pt>
                <c:pt idx="31">
                  <c:v>2009.66666666667</c:v>
                </c:pt>
                <c:pt idx="32">
                  <c:v>2010</c:v>
                </c:pt>
                <c:pt idx="33">
                  <c:v>2010.33333333333</c:v>
                </c:pt>
                <c:pt idx="34">
                  <c:v>2010.66666666667</c:v>
                </c:pt>
                <c:pt idx="35">
                  <c:v>2011</c:v>
                </c:pt>
                <c:pt idx="36">
                  <c:v>2011.33333333333</c:v>
                </c:pt>
                <c:pt idx="37">
                  <c:v>2011.66666666667</c:v>
                </c:pt>
                <c:pt idx="38">
                  <c:v>2012</c:v>
                </c:pt>
                <c:pt idx="39">
                  <c:v>2012.33333333333</c:v>
                </c:pt>
                <c:pt idx="40">
                  <c:v>2012.66666666667</c:v>
                </c:pt>
                <c:pt idx="41">
                  <c:v>2013</c:v>
                </c:pt>
                <c:pt idx="42">
                  <c:v>2013.33333333333</c:v>
                </c:pt>
                <c:pt idx="43">
                  <c:v>2013.66666666667</c:v>
                </c:pt>
                <c:pt idx="44">
                  <c:v>2014</c:v>
                </c:pt>
                <c:pt idx="45">
                  <c:v>2014.33333333333</c:v>
                </c:pt>
                <c:pt idx="46">
                  <c:v>2014.66666666667</c:v>
                </c:pt>
                <c:pt idx="47">
                  <c:v>2015</c:v>
                </c:pt>
                <c:pt idx="48">
                  <c:v>2015.33333333333</c:v>
                </c:pt>
                <c:pt idx="49">
                  <c:v>2015.66666666667</c:v>
                </c:pt>
                <c:pt idx="50">
                  <c:v>2016</c:v>
                </c:pt>
                <c:pt idx="51">
                  <c:v>2016.33333333333</c:v>
                </c:pt>
                <c:pt idx="52">
                  <c:v>2016.66666666667</c:v>
                </c:pt>
                <c:pt idx="53">
                  <c:v>2017</c:v>
                </c:pt>
                <c:pt idx="54">
                  <c:v>2017.33333333333</c:v>
                </c:pt>
                <c:pt idx="55">
                  <c:v>2017.66666666667</c:v>
                </c:pt>
                <c:pt idx="56">
                  <c:v>2018</c:v>
                </c:pt>
                <c:pt idx="57">
                  <c:v>2018.33333333333</c:v>
                </c:pt>
                <c:pt idx="58">
                  <c:v>2018.66666666667</c:v>
                </c:pt>
                <c:pt idx="59">
                  <c:v>2019</c:v>
                </c:pt>
                <c:pt idx="60">
                  <c:v>2019.33333333333</c:v>
                </c:pt>
                <c:pt idx="61">
                  <c:v>2019.66666666667</c:v>
                </c:pt>
                <c:pt idx="62">
                  <c:v>2020</c:v>
                </c:pt>
                <c:pt idx="63">
                  <c:v>2020.33333333333</c:v>
                </c:pt>
                <c:pt idx="64">
                  <c:v>2020.66666666667</c:v>
                </c:pt>
                <c:pt idx="65">
                  <c:v>2021</c:v>
                </c:pt>
                <c:pt idx="66">
                  <c:v>2021.33333333333</c:v>
                </c:pt>
                <c:pt idx="67">
                  <c:v>2021.66666666667</c:v>
                </c:pt>
                <c:pt idx="68">
                  <c:v>2022</c:v>
                </c:pt>
                <c:pt idx="69">
                  <c:v>2022.33333333333</c:v>
                </c:pt>
                <c:pt idx="70">
                  <c:v>2022.66666666667</c:v>
                </c:pt>
                <c:pt idx="71">
                  <c:v>2023</c:v>
                </c:pt>
                <c:pt idx="72">
                  <c:v>2023.33333333333</c:v>
                </c:pt>
                <c:pt idx="73">
                  <c:v>2023.66666666667</c:v>
                </c:pt>
                <c:pt idx="74">
                  <c:v>2024</c:v>
                </c:pt>
                <c:pt idx="75">
                  <c:v>2024.33333333333</c:v>
                </c:pt>
                <c:pt idx="76">
                  <c:v>2024.66666666667</c:v>
                </c:pt>
                <c:pt idx="77">
                  <c:v>2025</c:v>
                </c:pt>
                <c:pt idx="78">
                  <c:v>2025.33333333333</c:v>
                </c:pt>
                <c:pt idx="79">
                  <c:v>2025.66666666667</c:v>
                </c:pt>
                <c:pt idx="80">
                  <c:v>2026</c:v>
                </c:pt>
                <c:pt idx="81">
                  <c:v>2026.33333333333</c:v>
                </c:pt>
                <c:pt idx="82">
                  <c:v>2026.66666666667</c:v>
                </c:pt>
                <c:pt idx="83">
                  <c:v>2027</c:v>
                </c:pt>
                <c:pt idx="84">
                  <c:v>2027.33333333333</c:v>
                </c:pt>
                <c:pt idx="85">
                  <c:v>2027.66666666667</c:v>
                </c:pt>
                <c:pt idx="86">
                  <c:v>2028</c:v>
                </c:pt>
                <c:pt idx="87">
                  <c:v>2028.33333333333</c:v>
                </c:pt>
                <c:pt idx="88">
                  <c:v>2028.66666666667</c:v>
                </c:pt>
                <c:pt idx="89">
                  <c:v>2029</c:v>
                </c:pt>
                <c:pt idx="90">
                  <c:v>2029.33333333333</c:v>
                </c:pt>
                <c:pt idx="91">
                  <c:v>2029.66666666667</c:v>
                </c:pt>
                <c:pt idx="92">
                  <c:v>2030</c:v>
                </c:pt>
                <c:pt idx="93">
                  <c:v>2030.33333333333</c:v>
                </c:pt>
                <c:pt idx="94">
                  <c:v>2030.66666666667</c:v>
                </c:pt>
              </c:numCache>
            </c:numRef>
          </c:xVal>
          <c:yVal>
            <c:numRef>
              <c:f>Rotacion!$C$5:$C$99</c:f>
              <c:numCache>
                <c:formatCode>0.00</c:formatCode>
                <c:ptCount val="95"/>
                <c:pt idx="0">
                  <c:v>5379.29</c:v>
                </c:pt>
                <c:pt idx="1">
                  <c:v>5379.92</c:v>
                </c:pt>
                <c:pt idx="2">
                  <c:v>5383.15</c:v>
                </c:pt>
                <c:pt idx="3">
                  <c:v>5386.22</c:v>
                </c:pt>
                <c:pt idx="4">
                  <c:v>5394.05</c:v>
                </c:pt>
                <c:pt idx="5">
                  <c:v>5397.46</c:v>
                </c:pt>
                <c:pt idx="6">
                  <c:v>5397.89</c:v>
                </c:pt>
                <c:pt idx="7">
                  <c:v>5403.6</c:v>
                </c:pt>
                <c:pt idx="8">
                  <c:v>5411.14</c:v>
                </c:pt>
                <c:pt idx="9">
                  <c:v>5417.44</c:v>
                </c:pt>
                <c:pt idx="10">
                  <c:v>5425.18</c:v>
                </c:pt>
                <c:pt idx="11">
                  <c:v>5431.61</c:v>
                </c:pt>
                <c:pt idx="12">
                  <c:v>5439.79</c:v>
                </c:pt>
                <c:pt idx="13">
                  <c:v>5445.16</c:v>
                </c:pt>
                <c:pt idx="14">
                  <c:v>5456.1</c:v>
                </c:pt>
                <c:pt idx="15">
                  <c:v>5463.01</c:v>
                </c:pt>
                <c:pt idx="16">
                  <c:v>5472.01</c:v>
                </c:pt>
                <c:pt idx="17">
                  <c:v>5483.13</c:v>
                </c:pt>
                <c:pt idx="18">
                  <c:v>5481.96</c:v>
                </c:pt>
                <c:pt idx="19">
                  <c:v>5487.31</c:v>
                </c:pt>
                <c:pt idx="20">
                  <c:v>5495.09</c:v>
                </c:pt>
                <c:pt idx="21">
                  <c:v>5501</c:v>
                </c:pt>
                <c:pt idx="22">
                  <c:v>5502.92</c:v>
                </c:pt>
                <c:pt idx="23">
                  <c:v>5510.25</c:v>
                </c:pt>
                <c:pt idx="24">
                  <c:v>5518.43</c:v>
                </c:pt>
                <c:pt idx="25">
                  <c:v>5526.16</c:v>
                </c:pt>
                <c:pt idx="26">
                  <c:v>5524.53</c:v>
                </c:pt>
                <c:pt idx="27">
                  <c:v>5531.05</c:v>
                </c:pt>
                <c:pt idx="28">
                  <c:v>5532.91</c:v>
                </c:pt>
                <c:pt idx="29">
                  <c:v>5535.07</c:v>
                </c:pt>
                <c:pt idx="30">
                  <c:v>5536.13</c:v>
                </c:pt>
                <c:pt idx="31">
                  <c:v>5538.2</c:v>
                </c:pt>
                <c:pt idx="32">
                  <c:v>5538.42</c:v>
                </c:pt>
                <c:pt idx="33">
                  <c:v>5539.61</c:v>
                </c:pt>
                <c:pt idx="34">
                  <c:v>5542.2</c:v>
                </c:pt>
                <c:pt idx="35">
                  <c:v>5538.01</c:v>
                </c:pt>
                <c:pt idx="36">
                  <c:v>5536.53</c:v>
                </c:pt>
                <c:pt idx="37">
                  <c:v>5540.65</c:v>
                </c:pt>
                <c:pt idx="38">
                  <c:v>5539.8</c:v>
                </c:pt>
                <c:pt idx="39">
                  <c:v>5535.99</c:v>
                </c:pt>
                <c:pt idx="40">
                  <c:v>5538.08</c:v>
                </c:pt>
                <c:pt idx="41">
                  <c:v>5550.07</c:v>
                </c:pt>
                <c:pt idx="42">
                  <c:v>5550.9</c:v>
                </c:pt>
                <c:pt idx="43">
                  <c:v>5556.45</c:v>
                </c:pt>
                <c:pt idx="44">
                  <c:v>5555.42</c:v>
                </c:pt>
                <c:pt idx="45">
                  <c:v>5565.93</c:v>
                </c:pt>
                <c:pt idx="46">
                  <c:v>5564.59</c:v>
                </c:pt>
                <c:pt idx="47">
                  <c:v>5566.57</c:v>
                </c:pt>
                <c:pt idx="48">
                  <c:v>5570.86</c:v>
                </c:pt>
                <c:pt idx="49">
                  <c:v>5574.04</c:v>
                </c:pt>
                <c:pt idx="50">
                  <c:v>5572.8</c:v>
                </c:pt>
                <c:pt idx="51">
                  <c:v>5568.9</c:v>
                </c:pt>
                <c:pt idx="52">
                  <c:v>5570.01</c:v>
                </c:pt>
                <c:pt idx="53">
                  <c:v>5570.78</c:v>
                </c:pt>
                <c:pt idx="54">
                  <c:v>5575.09</c:v>
                </c:pt>
                <c:pt idx="55">
                  <c:v>5577.29</c:v>
                </c:pt>
                <c:pt idx="56">
                  <c:v>5577.45</c:v>
                </c:pt>
                <c:pt idx="57">
                  <c:v>5579.62</c:v>
                </c:pt>
                <c:pt idx="58">
                  <c:v>5580.07</c:v>
                </c:pt>
                <c:pt idx="59">
                  <c:v>5580</c:v>
                </c:pt>
                <c:pt idx="60">
                  <c:v>5582.64</c:v>
                </c:pt>
                <c:pt idx="61">
                  <c:v>5584.7</c:v>
                </c:pt>
                <c:pt idx="62">
                  <c:v>5589.45</c:v>
                </c:pt>
                <c:pt idx="63">
                  <c:v>5593.75</c:v>
                </c:pt>
                <c:pt idx="64">
                  <c:v>5597.71</c:v>
                </c:pt>
                <c:pt idx="65">
                  <c:v>5600.42</c:v>
                </c:pt>
                <c:pt idx="66">
                  <c:v>5602.24</c:v>
                </c:pt>
                <c:pt idx="67">
                  <c:v>5602.51</c:v>
                </c:pt>
                <c:pt idx="68">
                  <c:v>5604.64</c:v>
                </c:pt>
                <c:pt idx="69">
                  <c:v>5608.3</c:v>
                </c:pt>
                <c:pt idx="70">
                  <c:v>5611.86</c:v>
                </c:pt>
                <c:pt idx="71">
                  <c:v>5615.78</c:v>
                </c:pt>
                <c:pt idx="72">
                  <c:v>5617.04</c:v>
                </c:pt>
                <c:pt idx="73">
                  <c:v>5618.44</c:v>
                </c:pt>
                <c:pt idx="74">
                  <c:v>5620.92</c:v>
                </c:pt>
                <c:pt idx="75">
                  <c:v>5620.77</c:v>
                </c:pt>
                <c:pt idx="76">
                  <c:v>5616.73</c:v>
                </c:pt>
                <c:pt idx="77">
                  <c:v>5615.62</c:v>
                </c:pt>
                <c:pt idx="78">
                  <c:v>5614.38</c:v>
                </c:pt>
                <c:pt idx="79">
                  <c:v>5612.52</c:v>
                </c:pt>
                <c:pt idx="80">
                  <c:v>5607.82</c:v>
                </c:pt>
                <c:pt idx="81">
                  <c:v>5603.44</c:v>
                </c:pt>
                <c:pt idx="82">
                  <c:v>5598.39</c:v>
                </c:pt>
                <c:pt idx="83">
                  <c:v>5598.19</c:v>
                </c:pt>
                <c:pt idx="84">
                  <c:v>5595.26</c:v>
                </c:pt>
                <c:pt idx="85">
                  <c:v>5586.26</c:v>
                </c:pt>
                <c:pt idx="86">
                  <c:v>5577.46</c:v>
                </c:pt>
                <c:pt idx="87">
                  <c:v>5570.71</c:v>
                </c:pt>
                <c:pt idx="88">
                  <c:v>5562.94</c:v>
                </c:pt>
                <c:pt idx="89">
                  <c:v>5550.96</c:v>
                </c:pt>
                <c:pt idx="90">
                  <c:v>5545.33</c:v>
                </c:pt>
                <c:pt idx="91">
                  <c:v>5541.32</c:v>
                </c:pt>
                <c:pt idx="92">
                  <c:v>5538</c:v>
                </c:pt>
                <c:pt idx="93">
                  <c:v>5534.12</c:v>
                </c:pt>
                <c:pt idx="94">
                  <c:v>5532.9</c:v>
                </c:pt>
              </c:numCache>
            </c:numRef>
          </c:yVal>
          <c:smooth val="1"/>
        </c:ser>
        <c:axId val="87451005"/>
        <c:axId val="50940658"/>
      </c:scatterChart>
      <c:valAx>
        <c:axId val="874510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40658"/>
        <c:crosses val="autoZero"/>
        <c:crossBetween val="midCat"/>
      </c:valAx>
      <c:valAx>
        <c:axId val="509406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θ [°]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510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Velocidad angular 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"ω = Δθ·f_r [°/s]"</c:f>
              <c:strCache>
                <c:ptCount val="1"/>
                <c:pt idx="0">
                  <c:v>ω = Δθ·f_r [°/s]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Rotacion!$B$7:$B$97</c:f>
              <c:numCache>
                <c:formatCode>0.00</c:formatCode>
                <c:ptCount val="91"/>
                <c:pt idx="0">
                  <c:v>2000</c:v>
                </c:pt>
                <c:pt idx="1">
                  <c:v>2000.33333333333</c:v>
                </c:pt>
                <c:pt idx="2">
                  <c:v>2000.66666666667</c:v>
                </c:pt>
                <c:pt idx="3">
                  <c:v>2001</c:v>
                </c:pt>
                <c:pt idx="4">
                  <c:v>2001.33333333333</c:v>
                </c:pt>
                <c:pt idx="5">
                  <c:v>2001.66666666667</c:v>
                </c:pt>
                <c:pt idx="6">
                  <c:v>2002</c:v>
                </c:pt>
                <c:pt idx="7">
                  <c:v>2002.33333333333</c:v>
                </c:pt>
                <c:pt idx="8">
                  <c:v>2002.66666666667</c:v>
                </c:pt>
                <c:pt idx="9">
                  <c:v>2003</c:v>
                </c:pt>
                <c:pt idx="10">
                  <c:v>2003.33333333333</c:v>
                </c:pt>
                <c:pt idx="11">
                  <c:v>2003.66666666667</c:v>
                </c:pt>
                <c:pt idx="12">
                  <c:v>2004</c:v>
                </c:pt>
                <c:pt idx="13">
                  <c:v>2004.33333333333</c:v>
                </c:pt>
                <c:pt idx="14">
                  <c:v>2004.66666666667</c:v>
                </c:pt>
                <c:pt idx="15">
                  <c:v>2005</c:v>
                </c:pt>
                <c:pt idx="16">
                  <c:v>2005.33333333333</c:v>
                </c:pt>
                <c:pt idx="17">
                  <c:v>2005.66666666667</c:v>
                </c:pt>
                <c:pt idx="18">
                  <c:v>2006</c:v>
                </c:pt>
                <c:pt idx="19">
                  <c:v>2006.33333333333</c:v>
                </c:pt>
                <c:pt idx="20">
                  <c:v>2006.66666666667</c:v>
                </c:pt>
                <c:pt idx="21">
                  <c:v>2007</c:v>
                </c:pt>
                <c:pt idx="22">
                  <c:v>2007.33333333333</c:v>
                </c:pt>
                <c:pt idx="23">
                  <c:v>2007.66666666667</c:v>
                </c:pt>
                <c:pt idx="24">
                  <c:v>2008</c:v>
                </c:pt>
                <c:pt idx="25">
                  <c:v>2008.33333333333</c:v>
                </c:pt>
                <c:pt idx="26">
                  <c:v>2008.66666666667</c:v>
                </c:pt>
                <c:pt idx="27">
                  <c:v>2009</c:v>
                </c:pt>
                <c:pt idx="28">
                  <c:v>2009.33333333333</c:v>
                </c:pt>
                <c:pt idx="29">
                  <c:v>2009.66666666667</c:v>
                </c:pt>
                <c:pt idx="30">
                  <c:v>2010</c:v>
                </c:pt>
                <c:pt idx="31">
                  <c:v>2010.33333333333</c:v>
                </c:pt>
                <c:pt idx="32">
                  <c:v>2010.66666666667</c:v>
                </c:pt>
                <c:pt idx="33">
                  <c:v>2011</c:v>
                </c:pt>
                <c:pt idx="34">
                  <c:v>2011.33333333333</c:v>
                </c:pt>
                <c:pt idx="35">
                  <c:v>2011.66666666667</c:v>
                </c:pt>
                <c:pt idx="36">
                  <c:v>2012</c:v>
                </c:pt>
                <c:pt idx="37">
                  <c:v>2012.33333333333</c:v>
                </c:pt>
                <c:pt idx="38">
                  <c:v>2012.66666666667</c:v>
                </c:pt>
                <c:pt idx="39">
                  <c:v>2013</c:v>
                </c:pt>
                <c:pt idx="40">
                  <c:v>2013.33333333333</c:v>
                </c:pt>
                <c:pt idx="41">
                  <c:v>2013.66666666667</c:v>
                </c:pt>
                <c:pt idx="42">
                  <c:v>2014</c:v>
                </c:pt>
                <c:pt idx="43">
                  <c:v>2014.33333333333</c:v>
                </c:pt>
                <c:pt idx="44">
                  <c:v>2014.66666666667</c:v>
                </c:pt>
                <c:pt idx="45">
                  <c:v>2015</c:v>
                </c:pt>
                <c:pt idx="46">
                  <c:v>2015.33333333333</c:v>
                </c:pt>
                <c:pt idx="47">
                  <c:v>2015.66666666667</c:v>
                </c:pt>
                <c:pt idx="48">
                  <c:v>2016</c:v>
                </c:pt>
                <c:pt idx="49">
                  <c:v>2016.33333333333</c:v>
                </c:pt>
                <c:pt idx="50">
                  <c:v>2016.66666666667</c:v>
                </c:pt>
                <c:pt idx="51">
                  <c:v>2017</c:v>
                </c:pt>
                <c:pt idx="52">
                  <c:v>2017.33333333333</c:v>
                </c:pt>
                <c:pt idx="53">
                  <c:v>2017.66666666667</c:v>
                </c:pt>
                <c:pt idx="54">
                  <c:v>2018</c:v>
                </c:pt>
                <c:pt idx="55">
                  <c:v>2018.33333333333</c:v>
                </c:pt>
                <c:pt idx="56">
                  <c:v>2018.66666666667</c:v>
                </c:pt>
                <c:pt idx="57">
                  <c:v>2019</c:v>
                </c:pt>
                <c:pt idx="58">
                  <c:v>2019.33333333333</c:v>
                </c:pt>
                <c:pt idx="59">
                  <c:v>2019.66666666667</c:v>
                </c:pt>
                <c:pt idx="60">
                  <c:v>2020</c:v>
                </c:pt>
                <c:pt idx="61">
                  <c:v>2020.33333333333</c:v>
                </c:pt>
                <c:pt idx="62">
                  <c:v>2020.66666666667</c:v>
                </c:pt>
                <c:pt idx="63">
                  <c:v>2021</c:v>
                </c:pt>
                <c:pt idx="64">
                  <c:v>2021.33333333333</c:v>
                </c:pt>
                <c:pt idx="65">
                  <c:v>2021.66666666667</c:v>
                </c:pt>
                <c:pt idx="66">
                  <c:v>2022</c:v>
                </c:pt>
                <c:pt idx="67">
                  <c:v>2022.33333333333</c:v>
                </c:pt>
                <c:pt idx="68">
                  <c:v>2022.66666666667</c:v>
                </c:pt>
                <c:pt idx="69">
                  <c:v>2023</c:v>
                </c:pt>
                <c:pt idx="70">
                  <c:v>2023.33333333333</c:v>
                </c:pt>
                <c:pt idx="71">
                  <c:v>2023.66666666667</c:v>
                </c:pt>
                <c:pt idx="72">
                  <c:v>2024</c:v>
                </c:pt>
                <c:pt idx="73">
                  <c:v>2024.33333333333</c:v>
                </c:pt>
                <c:pt idx="74">
                  <c:v>2024.66666666667</c:v>
                </c:pt>
                <c:pt idx="75">
                  <c:v>2025</c:v>
                </c:pt>
                <c:pt idx="76">
                  <c:v>2025.33333333333</c:v>
                </c:pt>
                <c:pt idx="77">
                  <c:v>2025.66666666667</c:v>
                </c:pt>
                <c:pt idx="78">
                  <c:v>2026</c:v>
                </c:pt>
                <c:pt idx="79">
                  <c:v>2026.33333333333</c:v>
                </c:pt>
                <c:pt idx="80">
                  <c:v>2026.66666666667</c:v>
                </c:pt>
                <c:pt idx="81">
                  <c:v>2027</c:v>
                </c:pt>
                <c:pt idx="82">
                  <c:v>2027.33333333333</c:v>
                </c:pt>
                <c:pt idx="83">
                  <c:v>2027.66666666667</c:v>
                </c:pt>
                <c:pt idx="84">
                  <c:v>2028</c:v>
                </c:pt>
                <c:pt idx="85">
                  <c:v>2028.33333333333</c:v>
                </c:pt>
                <c:pt idx="86">
                  <c:v>2028.66666666667</c:v>
                </c:pt>
                <c:pt idx="87">
                  <c:v>2029</c:v>
                </c:pt>
                <c:pt idx="88">
                  <c:v>2029.33333333333</c:v>
                </c:pt>
                <c:pt idx="89">
                  <c:v>2029.66666666667</c:v>
                </c:pt>
                <c:pt idx="90">
                  <c:v>2030</c:v>
                </c:pt>
              </c:numCache>
            </c:numRef>
          </c:xVal>
          <c:yVal>
            <c:numRef>
              <c:f>Rotacion!$H$7:$H$97</c:f>
              <c:numCache>
                <c:formatCode>0.0</c:formatCode>
                <c:ptCount val="91"/>
                <c:pt idx="0">
                  <c:v>9.21000000000186</c:v>
                </c:pt>
                <c:pt idx="1">
                  <c:v>23.4899999999998</c:v>
                </c:pt>
                <c:pt idx="2">
                  <c:v>10.2299999999996</c:v>
                </c:pt>
                <c:pt idx="3">
                  <c:v>1.29000000000087</c:v>
                </c:pt>
                <c:pt idx="4">
                  <c:v>17.1300000000001</c:v>
                </c:pt>
                <c:pt idx="5">
                  <c:v>22.6199999999999</c:v>
                </c:pt>
                <c:pt idx="6">
                  <c:v>18.8999999999978</c:v>
                </c:pt>
                <c:pt idx="7">
                  <c:v>23.2200000000021</c:v>
                </c:pt>
                <c:pt idx="8">
                  <c:v>19.2899999999981</c:v>
                </c:pt>
                <c:pt idx="9">
                  <c:v>24.5400000000009</c:v>
                </c:pt>
                <c:pt idx="10">
                  <c:v>16.1099999999997</c:v>
                </c:pt>
                <c:pt idx="11">
                  <c:v>32.8200000000015</c:v>
                </c:pt>
                <c:pt idx="12">
                  <c:v>20.7299999999996</c:v>
                </c:pt>
                <c:pt idx="13">
                  <c:v>27</c:v>
                </c:pt>
                <c:pt idx="14">
                  <c:v>33.3599999999997</c:v>
                </c:pt>
                <c:pt idx="15">
                  <c:v>-3.51000000000022</c:v>
                </c:pt>
                <c:pt idx="16">
                  <c:v>16.0500000000011</c:v>
                </c:pt>
                <c:pt idx="17">
                  <c:v>23.3399999999992</c:v>
                </c:pt>
                <c:pt idx="18">
                  <c:v>17.7299999999996</c:v>
                </c:pt>
                <c:pt idx="19">
                  <c:v>5.76000000000022</c:v>
                </c:pt>
                <c:pt idx="20">
                  <c:v>21.9899999999998</c:v>
                </c:pt>
                <c:pt idx="21">
                  <c:v>24.5400000000009</c:v>
                </c:pt>
                <c:pt idx="22">
                  <c:v>23.1899999999987</c:v>
                </c:pt>
                <c:pt idx="23">
                  <c:v>-4.89000000000033</c:v>
                </c:pt>
                <c:pt idx="24">
                  <c:v>19.5600000000013</c:v>
                </c:pt>
                <c:pt idx="25">
                  <c:v>5.57999999999902</c:v>
                </c:pt>
                <c:pt idx="26">
                  <c:v>6.47999999999956</c:v>
                </c:pt>
                <c:pt idx="27">
                  <c:v>3.1800000000012</c:v>
                </c:pt>
                <c:pt idx="28">
                  <c:v>6.20999999999913</c:v>
                </c:pt>
                <c:pt idx="29">
                  <c:v>0.660000000000764</c:v>
                </c:pt>
                <c:pt idx="30">
                  <c:v>3.5699999999988</c:v>
                </c:pt>
                <c:pt idx="31">
                  <c:v>7.77000000000044</c:v>
                </c:pt>
                <c:pt idx="32">
                  <c:v>-12.5699999999988</c:v>
                </c:pt>
                <c:pt idx="33">
                  <c:v>-4.44000000000142</c:v>
                </c:pt>
                <c:pt idx="34">
                  <c:v>12.3599999999997</c:v>
                </c:pt>
                <c:pt idx="35">
                  <c:v>-2.54999999999836</c:v>
                </c:pt>
                <c:pt idx="36">
                  <c:v>-11.4300000000012</c:v>
                </c:pt>
                <c:pt idx="37">
                  <c:v>6.27000000000044</c:v>
                </c:pt>
                <c:pt idx="38">
                  <c:v>35.9699999999993</c:v>
                </c:pt>
                <c:pt idx="39">
                  <c:v>2.48999999999978</c:v>
                </c:pt>
                <c:pt idx="40">
                  <c:v>16.6500000000005</c:v>
                </c:pt>
                <c:pt idx="41">
                  <c:v>-3.08999999999924</c:v>
                </c:pt>
                <c:pt idx="42">
                  <c:v>31.5300000000007</c:v>
                </c:pt>
                <c:pt idx="43">
                  <c:v>-4.02000000000044</c:v>
                </c:pt>
                <c:pt idx="44">
                  <c:v>5.93999999999869</c:v>
                </c:pt>
                <c:pt idx="45">
                  <c:v>12.8699999999999</c:v>
                </c:pt>
                <c:pt idx="46">
                  <c:v>9.54000000000087</c:v>
                </c:pt>
                <c:pt idx="47">
                  <c:v>-3.71999999999935</c:v>
                </c:pt>
                <c:pt idx="48">
                  <c:v>-11.7000000000016</c:v>
                </c:pt>
                <c:pt idx="49">
                  <c:v>3.33000000000175</c:v>
                </c:pt>
                <c:pt idx="50">
                  <c:v>2.30999999999858</c:v>
                </c:pt>
                <c:pt idx="51">
                  <c:v>12.9300000000012</c:v>
                </c:pt>
                <c:pt idx="52">
                  <c:v>6.59999999999945</c:v>
                </c:pt>
                <c:pt idx="53">
                  <c:v>0.479999999999563</c:v>
                </c:pt>
                <c:pt idx="54">
                  <c:v>6.51000000000022</c:v>
                </c:pt>
                <c:pt idx="55">
                  <c:v>1.34999999999945</c:v>
                </c:pt>
                <c:pt idx="56">
                  <c:v>-0.209999999999127</c:v>
                </c:pt>
                <c:pt idx="57">
                  <c:v>7.92000000000098</c:v>
                </c:pt>
                <c:pt idx="58">
                  <c:v>6.17999999999847</c:v>
                </c:pt>
                <c:pt idx="59">
                  <c:v>14.25</c:v>
                </c:pt>
                <c:pt idx="60">
                  <c:v>12.9000000000005</c:v>
                </c:pt>
                <c:pt idx="61">
                  <c:v>11.8800000000001</c:v>
                </c:pt>
                <c:pt idx="62">
                  <c:v>8.13000000000011</c:v>
                </c:pt>
                <c:pt idx="63">
                  <c:v>5.45999999999913</c:v>
                </c:pt>
                <c:pt idx="64">
                  <c:v>0.81000000000131</c:v>
                </c:pt>
                <c:pt idx="65">
                  <c:v>6.39000000000033</c:v>
                </c:pt>
                <c:pt idx="66">
                  <c:v>10.9799999999996</c:v>
                </c:pt>
                <c:pt idx="67">
                  <c:v>10.6799999999985</c:v>
                </c:pt>
                <c:pt idx="68">
                  <c:v>11.7600000000002</c:v>
                </c:pt>
                <c:pt idx="69">
                  <c:v>3.78000000000066</c:v>
                </c:pt>
                <c:pt idx="70">
                  <c:v>4.19999999999891</c:v>
                </c:pt>
                <c:pt idx="71">
                  <c:v>7.44000000000142</c:v>
                </c:pt>
                <c:pt idx="72">
                  <c:v>-0.449999999998909</c:v>
                </c:pt>
                <c:pt idx="73">
                  <c:v>-12.1200000000026</c:v>
                </c:pt>
                <c:pt idx="74">
                  <c:v>-3.32999999999902</c:v>
                </c:pt>
                <c:pt idx="75">
                  <c:v>-3.71999999999935</c:v>
                </c:pt>
                <c:pt idx="76">
                  <c:v>-5.57999999999902</c:v>
                </c:pt>
                <c:pt idx="77">
                  <c:v>-14.1000000000022</c:v>
                </c:pt>
                <c:pt idx="78">
                  <c:v>-13.1400000000003</c:v>
                </c:pt>
                <c:pt idx="79">
                  <c:v>-15.1499999999978</c:v>
                </c:pt>
                <c:pt idx="80">
                  <c:v>-0.600000000002183</c:v>
                </c:pt>
                <c:pt idx="81">
                  <c:v>-8.78999999999815</c:v>
                </c:pt>
                <c:pt idx="82">
                  <c:v>-27</c:v>
                </c:pt>
                <c:pt idx="83">
                  <c:v>-26.4000000000005</c:v>
                </c:pt>
                <c:pt idx="84">
                  <c:v>-20.25</c:v>
                </c:pt>
                <c:pt idx="85">
                  <c:v>-23.3100000000013</c:v>
                </c:pt>
                <c:pt idx="86">
                  <c:v>-35.9399999999987</c:v>
                </c:pt>
                <c:pt idx="87">
                  <c:v>-16.8900000000003</c:v>
                </c:pt>
                <c:pt idx="88">
                  <c:v>-12.0300000000007</c:v>
                </c:pt>
                <c:pt idx="89">
                  <c:v>-9.95999999999913</c:v>
                </c:pt>
                <c:pt idx="90">
                  <c:v>-11.6400000000003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"ω SG [°/s]"</c:f>
              <c:strCache>
                <c:ptCount val="1"/>
                <c:pt idx="0">
                  <c:v>ω SG [°/s]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Rotacion!$B$7:$B$97</c:f>
              <c:numCache>
                <c:formatCode>0.00</c:formatCode>
                <c:ptCount val="91"/>
                <c:pt idx="0">
                  <c:v>2000</c:v>
                </c:pt>
                <c:pt idx="1">
                  <c:v>2000.33333333333</c:v>
                </c:pt>
                <c:pt idx="2">
                  <c:v>2000.66666666667</c:v>
                </c:pt>
                <c:pt idx="3">
                  <c:v>2001</c:v>
                </c:pt>
                <c:pt idx="4">
                  <c:v>2001.33333333333</c:v>
                </c:pt>
                <c:pt idx="5">
                  <c:v>2001.66666666667</c:v>
                </c:pt>
                <c:pt idx="6">
                  <c:v>2002</c:v>
                </c:pt>
                <c:pt idx="7">
                  <c:v>2002.33333333333</c:v>
                </c:pt>
                <c:pt idx="8">
                  <c:v>2002.66666666667</c:v>
                </c:pt>
                <c:pt idx="9">
                  <c:v>2003</c:v>
                </c:pt>
                <c:pt idx="10">
                  <c:v>2003.33333333333</c:v>
                </c:pt>
                <c:pt idx="11">
                  <c:v>2003.66666666667</c:v>
                </c:pt>
                <c:pt idx="12">
                  <c:v>2004</c:v>
                </c:pt>
                <c:pt idx="13">
                  <c:v>2004.33333333333</c:v>
                </c:pt>
                <c:pt idx="14">
                  <c:v>2004.66666666667</c:v>
                </c:pt>
                <c:pt idx="15">
                  <c:v>2005</c:v>
                </c:pt>
                <c:pt idx="16">
                  <c:v>2005.33333333333</c:v>
                </c:pt>
                <c:pt idx="17">
                  <c:v>2005.66666666667</c:v>
                </c:pt>
                <c:pt idx="18">
                  <c:v>2006</c:v>
                </c:pt>
                <c:pt idx="19">
                  <c:v>2006.33333333333</c:v>
                </c:pt>
                <c:pt idx="20">
                  <c:v>2006.66666666667</c:v>
                </c:pt>
                <c:pt idx="21">
                  <c:v>2007</c:v>
                </c:pt>
                <c:pt idx="22">
                  <c:v>2007.33333333333</c:v>
                </c:pt>
                <c:pt idx="23">
                  <c:v>2007.66666666667</c:v>
                </c:pt>
                <c:pt idx="24">
                  <c:v>2008</c:v>
                </c:pt>
                <c:pt idx="25">
                  <c:v>2008.33333333333</c:v>
                </c:pt>
                <c:pt idx="26">
                  <c:v>2008.66666666667</c:v>
                </c:pt>
                <c:pt idx="27">
                  <c:v>2009</c:v>
                </c:pt>
                <c:pt idx="28">
                  <c:v>2009.33333333333</c:v>
                </c:pt>
                <c:pt idx="29">
                  <c:v>2009.66666666667</c:v>
                </c:pt>
                <c:pt idx="30">
                  <c:v>2010</c:v>
                </c:pt>
                <c:pt idx="31">
                  <c:v>2010.33333333333</c:v>
                </c:pt>
                <c:pt idx="32">
                  <c:v>2010.66666666667</c:v>
                </c:pt>
                <c:pt idx="33">
                  <c:v>2011</c:v>
                </c:pt>
                <c:pt idx="34">
                  <c:v>2011.33333333333</c:v>
                </c:pt>
                <c:pt idx="35">
                  <c:v>2011.66666666667</c:v>
                </c:pt>
                <c:pt idx="36">
                  <c:v>2012</c:v>
                </c:pt>
                <c:pt idx="37">
                  <c:v>2012.33333333333</c:v>
                </c:pt>
                <c:pt idx="38">
                  <c:v>2012.66666666667</c:v>
                </c:pt>
                <c:pt idx="39">
                  <c:v>2013</c:v>
                </c:pt>
                <c:pt idx="40">
                  <c:v>2013.33333333333</c:v>
                </c:pt>
                <c:pt idx="41">
                  <c:v>2013.66666666667</c:v>
                </c:pt>
                <c:pt idx="42">
                  <c:v>2014</c:v>
                </c:pt>
                <c:pt idx="43">
                  <c:v>2014.33333333333</c:v>
                </c:pt>
                <c:pt idx="44">
                  <c:v>2014.66666666667</c:v>
                </c:pt>
                <c:pt idx="45">
                  <c:v>2015</c:v>
                </c:pt>
                <c:pt idx="46">
                  <c:v>2015.33333333333</c:v>
                </c:pt>
                <c:pt idx="47">
                  <c:v>2015.66666666667</c:v>
                </c:pt>
                <c:pt idx="48">
                  <c:v>2016</c:v>
                </c:pt>
                <c:pt idx="49">
                  <c:v>2016.33333333333</c:v>
                </c:pt>
                <c:pt idx="50">
                  <c:v>2016.66666666667</c:v>
                </c:pt>
                <c:pt idx="51">
                  <c:v>2017</c:v>
                </c:pt>
                <c:pt idx="52">
                  <c:v>2017.33333333333</c:v>
                </c:pt>
                <c:pt idx="53">
                  <c:v>2017.66666666667</c:v>
                </c:pt>
                <c:pt idx="54">
                  <c:v>2018</c:v>
                </c:pt>
                <c:pt idx="55">
                  <c:v>2018.33333333333</c:v>
                </c:pt>
                <c:pt idx="56">
                  <c:v>2018.66666666667</c:v>
                </c:pt>
                <c:pt idx="57">
                  <c:v>2019</c:v>
                </c:pt>
                <c:pt idx="58">
                  <c:v>2019.33333333333</c:v>
                </c:pt>
                <c:pt idx="59">
                  <c:v>2019.66666666667</c:v>
                </c:pt>
                <c:pt idx="60">
                  <c:v>2020</c:v>
                </c:pt>
                <c:pt idx="61">
                  <c:v>2020.33333333333</c:v>
                </c:pt>
                <c:pt idx="62">
                  <c:v>2020.66666666667</c:v>
                </c:pt>
                <c:pt idx="63">
                  <c:v>2021</c:v>
                </c:pt>
                <c:pt idx="64">
                  <c:v>2021.33333333333</c:v>
                </c:pt>
                <c:pt idx="65">
                  <c:v>2021.66666666667</c:v>
                </c:pt>
                <c:pt idx="66">
                  <c:v>2022</c:v>
                </c:pt>
                <c:pt idx="67">
                  <c:v>2022.33333333333</c:v>
                </c:pt>
                <c:pt idx="68">
                  <c:v>2022.66666666667</c:v>
                </c:pt>
                <c:pt idx="69">
                  <c:v>2023</c:v>
                </c:pt>
                <c:pt idx="70">
                  <c:v>2023.33333333333</c:v>
                </c:pt>
                <c:pt idx="71">
                  <c:v>2023.66666666667</c:v>
                </c:pt>
                <c:pt idx="72">
                  <c:v>2024</c:v>
                </c:pt>
                <c:pt idx="73">
                  <c:v>2024.33333333333</c:v>
                </c:pt>
                <c:pt idx="74">
                  <c:v>2024.66666666667</c:v>
                </c:pt>
                <c:pt idx="75">
                  <c:v>2025</c:v>
                </c:pt>
                <c:pt idx="76">
                  <c:v>2025.33333333333</c:v>
                </c:pt>
                <c:pt idx="77">
                  <c:v>2025.66666666667</c:v>
                </c:pt>
                <c:pt idx="78">
                  <c:v>2026</c:v>
                </c:pt>
                <c:pt idx="79">
                  <c:v>2026.33333333333</c:v>
                </c:pt>
                <c:pt idx="80">
                  <c:v>2026.66666666667</c:v>
                </c:pt>
                <c:pt idx="81">
                  <c:v>2027</c:v>
                </c:pt>
                <c:pt idx="82">
                  <c:v>2027.33333333333</c:v>
                </c:pt>
                <c:pt idx="83">
                  <c:v>2027.66666666667</c:v>
                </c:pt>
                <c:pt idx="84">
                  <c:v>2028</c:v>
                </c:pt>
                <c:pt idx="85">
                  <c:v>2028.33333333333</c:v>
                </c:pt>
                <c:pt idx="86">
                  <c:v>2028.66666666667</c:v>
                </c:pt>
                <c:pt idx="87">
                  <c:v>2029</c:v>
                </c:pt>
                <c:pt idx="88">
                  <c:v>2029.33333333333</c:v>
                </c:pt>
                <c:pt idx="89">
                  <c:v>2029.66666666667</c:v>
                </c:pt>
                <c:pt idx="90">
                  <c:v>2030</c:v>
                </c:pt>
              </c:numCache>
            </c:numRef>
          </c:xVal>
          <c:yVal>
            <c:numRef>
              <c:f>Rotacion!$D$7:$D$97</c:f>
              <c:numCache>
                <c:formatCode>0.00</c:formatCode>
                <c:ptCount val="91"/>
                <c:pt idx="0">
                  <c:v>10.7460000000005</c:v>
                </c:pt>
                <c:pt idx="1">
                  <c:v>13.7940000000004</c:v>
                </c:pt>
                <c:pt idx="2">
                  <c:v>12.2159999999998</c:v>
                </c:pt>
                <c:pt idx="3">
                  <c:v>11.5799999999996</c:v>
                </c:pt>
                <c:pt idx="4">
                  <c:v>12.0959999999999</c:v>
                </c:pt>
                <c:pt idx="5">
                  <c:v>15.9629999999992</c:v>
                </c:pt>
                <c:pt idx="6">
                  <c:v>20.5259999999995</c:v>
                </c:pt>
                <c:pt idx="7">
                  <c:v>21.0179999999998</c:v>
                </c:pt>
                <c:pt idx="8">
                  <c:v>21.4409999999998</c:v>
                </c:pt>
                <c:pt idx="9">
                  <c:v>21.0149999999998</c:v>
                </c:pt>
                <c:pt idx="10">
                  <c:v>22.6169999999998</c:v>
                </c:pt>
                <c:pt idx="11">
                  <c:v>23.7330000000007</c:v>
                </c:pt>
                <c:pt idx="12">
                  <c:v>24.6870000000003</c:v>
                </c:pt>
                <c:pt idx="13">
                  <c:v>27.5550000000001</c:v>
                </c:pt>
                <c:pt idx="14">
                  <c:v>21.5519999999995</c:v>
                </c:pt>
                <c:pt idx="15">
                  <c:v>17.5650000000003</c:v>
                </c:pt>
                <c:pt idx="16">
                  <c:v>15.102</c:v>
                </c:pt>
                <c:pt idx="17">
                  <c:v>14.6609999999997</c:v>
                </c:pt>
                <c:pt idx="18">
                  <c:v>16.6830000000002</c:v>
                </c:pt>
                <c:pt idx="19">
                  <c:v>16.1130000000003</c:v>
                </c:pt>
                <c:pt idx="20">
                  <c:v>16.7790000000001</c:v>
                </c:pt>
                <c:pt idx="21">
                  <c:v>19.7490000000005</c:v>
                </c:pt>
                <c:pt idx="22">
                  <c:v>17.7389999999998</c:v>
                </c:pt>
                <c:pt idx="23">
                  <c:v>14.3099999999997</c:v>
                </c:pt>
                <c:pt idx="24">
                  <c:v>10.1549999999996</c:v>
                </c:pt>
                <c:pt idx="25">
                  <c:v>7.86000000000022</c:v>
                </c:pt>
                <c:pt idx="26">
                  <c:v>8.16599999999981</c:v>
                </c:pt>
                <c:pt idx="27">
                  <c:v>5.25599999999959</c:v>
                </c:pt>
                <c:pt idx="28">
                  <c:v>4.24500000000044</c:v>
                </c:pt>
                <c:pt idx="29">
                  <c:v>3.41099999999969</c:v>
                </c:pt>
                <c:pt idx="30">
                  <c:v>4.06500000000033</c:v>
                </c:pt>
                <c:pt idx="31">
                  <c:v>1.02000000000044</c:v>
                </c:pt>
                <c:pt idx="32">
                  <c:v>-1.61400000000031</c:v>
                </c:pt>
                <c:pt idx="33">
                  <c:v>-1.07700000000004</c:v>
                </c:pt>
                <c:pt idx="34">
                  <c:v>-0.647999999999956</c:v>
                </c:pt>
                <c:pt idx="35">
                  <c:v>-0.231000000000131</c:v>
                </c:pt>
                <c:pt idx="36">
                  <c:v>-0.467999999999847</c:v>
                </c:pt>
                <c:pt idx="37">
                  <c:v>5.13600000000024</c:v>
                </c:pt>
                <c:pt idx="38">
                  <c:v>10.8839999999997</c:v>
                </c:pt>
                <c:pt idx="39">
                  <c:v>16.1220000000005</c:v>
                </c:pt>
                <c:pt idx="40">
                  <c:v>12.3180000000004</c:v>
                </c:pt>
                <c:pt idx="41">
                  <c:v>10.8719999999999</c:v>
                </c:pt>
                <c:pt idx="42">
                  <c:v>11.0580000000002</c:v>
                </c:pt>
                <c:pt idx="43">
                  <c:v>8.82299999999996</c:v>
                </c:pt>
                <c:pt idx="44">
                  <c:v>9.45599999999959</c:v>
                </c:pt>
                <c:pt idx="45">
                  <c:v>6.74699999999994</c:v>
                </c:pt>
                <c:pt idx="46">
                  <c:v>7.16700000000037</c:v>
                </c:pt>
                <c:pt idx="47">
                  <c:v>1.97999999999956</c:v>
                </c:pt>
                <c:pt idx="48">
                  <c:v>-2.0519999999995</c:v>
                </c:pt>
                <c:pt idx="49">
                  <c:v>-2.79300000000039</c:v>
                </c:pt>
                <c:pt idx="50">
                  <c:v>1.93799999999974</c:v>
                </c:pt>
                <c:pt idx="51">
                  <c:v>6.55800000000072</c:v>
                </c:pt>
                <c:pt idx="52">
                  <c:v>6.41700000000037</c:v>
                </c:pt>
                <c:pt idx="53">
                  <c:v>6.01199999999972</c:v>
                </c:pt>
                <c:pt idx="54">
                  <c:v>3.68699999999917</c:v>
                </c:pt>
                <c:pt idx="55">
                  <c:v>2.41200000000026</c:v>
                </c:pt>
                <c:pt idx="56">
                  <c:v>3.22800000000007</c:v>
                </c:pt>
                <c:pt idx="57">
                  <c:v>3.81900000000042</c:v>
                </c:pt>
                <c:pt idx="58">
                  <c:v>7.03800000000028</c:v>
                </c:pt>
                <c:pt idx="59">
                  <c:v>10.2930000000004</c:v>
                </c:pt>
                <c:pt idx="60">
                  <c:v>11.7570000000002</c:v>
                </c:pt>
                <c:pt idx="61">
                  <c:v>11.9100000000002</c:v>
                </c:pt>
                <c:pt idx="62">
                  <c:v>9.67499999999946</c:v>
                </c:pt>
                <c:pt idx="63">
                  <c:v>6.61500000000033</c:v>
                </c:pt>
                <c:pt idx="64">
                  <c:v>4.78500000000022</c:v>
                </c:pt>
                <c:pt idx="65">
                  <c:v>5.44799999999941</c:v>
                </c:pt>
                <c:pt idx="66">
                  <c:v>7.5090000000002</c:v>
                </c:pt>
                <c:pt idx="67">
                  <c:v>10.1280000000001</c:v>
                </c:pt>
                <c:pt idx="68">
                  <c:v>9.68399999999911</c:v>
                </c:pt>
                <c:pt idx="69">
                  <c:v>7.63800000000028</c:v>
                </c:pt>
                <c:pt idx="70">
                  <c:v>6.23399999999965</c:v>
                </c:pt>
                <c:pt idx="71">
                  <c:v>4.15800000000072</c:v>
                </c:pt>
                <c:pt idx="72">
                  <c:v>0.512999999999738</c:v>
                </c:pt>
                <c:pt idx="73">
                  <c:v>-2.94899999999998</c:v>
                </c:pt>
                <c:pt idx="74">
                  <c:v>-5.46900000000042</c:v>
                </c:pt>
                <c:pt idx="75">
                  <c:v>-5.65499999999956</c:v>
                </c:pt>
                <c:pt idx="76">
                  <c:v>-6.27599999999948</c:v>
                </c:pt>
                <c:pt idx="77">
                  <c:v>-9.27600000000002</c:v>
                </c:pt>
                <c:pt idx="78">
                  <c:v>-12.3179999999998</c:v>
                </c:pt>
                <c:pt idx="79">
                  <c:v>-11.4270000000006</c:v>
                </c:pt>
                <c:pt idx="80">
                  <c:v>-9.1109999999997</c:v>
                </c:pt>
                <c:pt idx="81">
                  <c:v>-11.2469999999999</c:v>
                </c:pt>
                <c:pt idx="82">
                  <c:v>-16.1370000000003</c:v>
                </c:pt>
                <c:pt idx="83">
                  <c:v>-21.8280000000001</c:v>
                </c:pt>
                <c:pt idx="84">
                  <c:v>-24.0570000000002</c:v>
                </c:pt>
                <c:pt idx="85">
                  <c:v>-25.5360000000002</c:v>
                </c:pt>
                <c:pt idx="86">
                  <c:v>-25.2030000000006</c:v>
                </c:pt>
                <c:pt idx="87">
                  <c:v>-22.9170000000004</c:v>
                </c:pt>
                <c:pt idx="88">
                  <c:v>-17.8560000000001</c:v>
                </c:pt>
                <c:pt idx="89">
                  <c:v>-12.3030000000001</c:v>
                </c:pt>
                <c:pt idx="90">
                  <c:v>-9.61800000000039</c:v>
                </c:pt>
              </c:numCache>
            </c:numRef>
          </c:yVal>
          <c:smooth val="1"/>
        </c:ser>
        <c:axId val="88682922"/>
        <c:axId val="70008502"/>
      </c:scatterChart>
      <c:valAx>
        <c:axId val="886829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08502"/>
        <c:crosses val="autoZero"/>
        <c:crossBetween val="midCat"/>
      </c:valAx>
      <c:valAx>
        <c:axId val="70008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ω [°/s]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829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3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4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5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image" Target="../media/image6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20</xdr:row>
      <xdr:rowOff>218520</xdr:rowOff>
    </xdr:from>
    <xdr:to>
      <xdr:col>2</xdr:col>
      <xdr:colOff>7238520</xdr:colOff>
      <xdr:row>28</xdr:row>
      <xdr:rowOff>158760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902960" y="4762440"/>
          <a:ext cx="7238520" cy="22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26</xdr:col>
      <xdr:colOff>146520</xdr:colOff>
      <xdr:row>10</xdr:row>
      <xdr:rowOff>209880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8646840" y="190440"/>
          <a:ext cx="4000320" cy="2047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68</xdr:col>
      <xdr:colOff>0</xdr:colOff>
      <xdr:row>51</xdr:row>
      <xdr:rowOff>160560</xdr:rowOff>
    </xdr:from>
    <xdr:to>
      <xdr:col>73</xdr:col>
      <xdr:colOff>597600</xdr:colOff>
      <xdr:row>64</xdr:row>
      <xdr:rowOff>131760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6143480" y="8391600"/>
          <a:ext cx="6095520" cy="187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0</xdr:colOff>
      <xdr:row>2</xdr:row>
      <xdr:rowOff>160920</xdr:rowOff>
    </xdr:from>
    <xdr:to>
      <xdr:col>37</xdr:col>
      <xdr:colOff>147600</xdr:colOff>
      <xdr:row>16</xdr:row>
      <xdr:rowOff>13320</xdr:rowOff>
    </xdr:to>
    <xdr:graphicFrame>
      <xdr:nvGraphicFramePr>
        <xdr:cNvPr id="3" name="Chart 1"/>
        <xdr:cNvGraphicFramePr/>
      </xdr:nvGraphicFramePr>
      <xdr:xfrm>
        <a:off x="1415160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0</xdr:colOff>
      <xdr:row>18</xdr:row>
      <xdr:rowOff>160560</xdr:rowOff>
    </xdr:from>
    <xdr:to>
      <xdr:col>37</xdr:col>
      <xdr:colOff>147600</xdr:colOff>
      <xdr:row>32</xdr:row>
      <xdr:rowOff>13320</xdr:rowOff>
    </xdr:to>
    <xdr:graphicFrame>
      <xdr:nvGraphicFramePr>
        <xdr:cNvPr id="4" name="Chart 2"/>
        <xdr:cNvGraphicFramePr/>
      </xdr:nvGraphicFramePr>
      <xdr:xfrm>
        <a:off x="14151600" y="3619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29</xdr:col>
      <xdr:colOff>0</xdr:colOff>
      <xdr:row>34</xdr:row>
      <xdr:rowOff>160560</xdr:rowOff>
    </xdr:from>
    <xdr:to>
      <xdr:col>37</xdr:col>
      <xdr:colOff>441720</xdr:colOff>
      <xdr:row>54</xdr:row>
      <xdr:rowOff>131760</xdr:rowOff>
    </xdr:to>
    <xdr:pic>
      <xdr:nvPicPr>
        <xdr:cNvPr id="5" name="Image 3" descr="Picture"/>
        <xdr:cNvPicPr/>
      </xdr:nvPicPr>
      <xdr:blipFill>
        <a:blip r:embed="rId3"/>
        <a:stretch/>
      </xdr:blipFill>
      <xdr:spPr>
        <a:xfrm>
          <a:off x="14151600" y="6667560"/>
          <a:ext cx="5333760" cy="3781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44</xdr:col>
      <xdr:colOff>0</xdr:colOff>
      <xdr:row>21</xdr:row>
      <xdr:rowOff>124560</xdr:rowOff>
    </xdr:from>
    <xdr:to>
      <xdr:col>54</xdr:col>
      <xdr:colOff>488520</xdr:colOff>
      <xdr:row>43</xdr:row>
      <xdr:rowOff>70560</xdr:rowOff>
    </xdr:to>
    <xdr:graphicFrame>
      <xdr:nvGraphicFramePr>
        <xdr:cNvPr id="6" name="Chart 1"/>
        <xdr:cNvGraphicFramePr/>
      </xdr:nvGraphicFramePr>
      <xdr:xfrm>
        <a:off x="13453920" y="34671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44</xdr:col>
      <xdr:colOff>0</xdr:colOff>
      <xdr:row>39</xdr:row>
      <xdr:rowOff>124200</xdr:rowOff>
    </xdr:from>
    <xdr:to>
      <xdr:col>56</xdr:col>
      <xdr:colOff>24480</xdr:colOff>
      <xdr:row>69</xdr:row>
      <xdr:rowOff>360</xdr:rowOff>
    </xdr:to>
    <xdr:pic>
      <xdr:nvPicPr>
        <xdr:cNvPr id="7" name="Image 2" descr="Picture"/>
        <xdr:cNvPicPr/>
      </xdr:nvPicPr>
      <xdr:blipFill>
        <a:blip r:embed="rId2"/>
        <a:stretch/>
      </xdr:blipFill>
      <xdr:spPr>
        <a:xfrm>
          <a:off x="13453920" y="5867280"/>
          <a:ext cx="7238520" cy="3876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44</xdr:col>
      <xdr:colOff>0</xdr:colOff>
      <xdr:row>21</xdr:row>
      <xdr:rowOff>124560</xdr:rowOff>
    </xdr:from>
    <xdr:to>
      <xdr:col>54</xdr:col>
      <xdr:colOff>488520</xdr:colOff>
      <xdr:row>43</xdr:row>
      <xdr:rowOff>70560</xdr:rowOff>
    </xdr:to>
    <xdr:graphicFrame>
      <xdr:nvGraphicFramePr>
        <xdr:cNvPr id="8" name="Chart 1"/>
        <xdr:cNvGraphicFramePr/>
      </xdr:nvGraphicFramePr>
      <xdr:xfrm>
        <a:off x="13453920" y="34671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2</xdr:row>
      <xdr:rowOff>160920</xdr:rowOff>
    </xdr:from>
    <xdr:to>
      <xdr:col>27</xdr:col>
      <xdr:colOff>364680</xdr:colOff>
      <xdr:row>19</xdr:row>
      <xdr:rowOff>162000</xdr:rowOff>
    </xdr:to>
    <xdr:graphicFrame>
      <xdr:nvGraphicFramePr>
        <xdr:cNvPr id="9" name="Chart 1"/>
        <xdr:cNvGraphicFramePr/>
      </xdr:nvGraphicFramePr>
      <xdr:xfrm>
        <a:off x="1275984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22</xdr:row>
      <xdr:rowOff>160560</xdr:rowOff>
    </xdr:from>
    <xdr:to>
      <xdr:col>27</xdr:col>
      <xdr:colOff>552240</xdr:colOff>
      <xdr:row>37</xdr:row>
      <xdr:rowOff>27000</xdr:rowOff>
    </xdr:to>
    <xdr:pic>
      <xdr:nvPicPr>
        <xdr:cNvPr id="10" name="Image 2" descr="Picture"/>
        <xdr:cNvPicPr/>
      </xdr:nvPicPr>
      <xdr:blipFill>
        <a:blip r:embed="rId2"/>
        <a:stretch/>
      </xdr:blipFill>
      <xdr:spPr>
        <a:xfrm>
          <a:off x="12759840" y="4381560"/>
          <a:ext cx="6667200" cy="2723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17</xdr:row>
      <xdr:rowOff>160560</xdr:rowOff>
    </xdr:from>
    <xdr:to>
      <xdr:col>23</xdr:col>
      <xdr:colOff>606600</xdr:colOff>
      <xdr:row>32</xdr:row>
      <xdr:rowOff>182880</xdr:rowOff>
    </xdr:to>
    <xdr:graphicFrame>
      <xdr:nvGraphicFramePr>
        <xdr:cNvPr id="11" name="Chart 1"/>
        <xdr:cNvGraphicFramePr/>
      </xdr:nvGraphicFramePr>
      <xdr:xfrm>
        <a:off x="13862520" y="3619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34</xdr:row>
      <xdr:rowOff>160560</xdr:rowOff>
    </xdr:from>
    <xdr:to>
      <xdr:col>26</xdr:col>
      <xdr:colOff>212040</xdr:colOff>
      <xdr:row>49</xdr:row>
      <xdr:rowOff>182880</xdr:rowOff>
    </xdr:to>
    <xdr:graphicFrame>
      <xdr:nvGraphicFramePr>
        <xdr:cNvPr id="12" name="Chart 2"/>
        <xdr:cNvGraphicFramePr/>
      </xdr:nvGraphicFramePr>
      <xdr:xfrm>
        <a:off x="1386252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51</xdr:row>
      <xdr:rowOff>160560</xdr:rowOff>
    </xdr:from>
    <xdr:to>
      <xdr:col>27</xdr:col>
      <xdr:colOff>508320</xdr:colOff>
      <xdr:row>68</xdr:row>
      <xdr:rowOff>113040</xdr:rowOff>
    </xdr:to>
    <xdr:pic>
      <xdr:nvPicPr>
        <xdr:cNvPr id="13" name="Image 3" descr="Picture"/>
        <xdr:cNvPicPr/>
      </xdr:nvPicPr>
      <xdr:blipFill>
        <a:blip r:embed="rId3"/>
        <a:stretch/>
      </xdr:blipFill>
      <xdr:spPr>
        <a:xfrm>
          <a:off x="13862520" y="10096560"/>
          <a:ext cx="6667200" cy="319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16</xdr:row>
      <xdr:rowOff>160560</xdr:rowOff>
    </xdr:from>
    <xdr:to>
      <xdr:col>15</xdr:col>
      <xdr:colOff>322920</xdr:colOff>
      <xdr:row>31</xdr:row>
      <xdr:rowOff>182880</xdr:rowOff>
    </xdr:to>
    <xdr:graphicFrame>
      <xdr:nvGraphicFramePr>
        <xdr:cNvPr id="14" name="Chart 1"/>
        <xdr:cNvGraphicFramePr/>
      </xdr:nvGraphicFramePr>
      <xdr:xfrm>
        <a:off x="7025760" y="34290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33</xdr:row>
      <xdr:rowOff>160560</xdr:rowOff>
    </xdr:from>
    <xdr:to>
      <xdr:col>15</xdr:col>
      <xdr:colOff>322920</xdr:colOff>
      <xdr:row>48</xdr:row>
      <xdr:rowOff>182880</xdr:rowOff>
    </xdr:to>
    <xdr:graphicFrame>
      <xdr:nvGraphicFramePr>
        <xdr:cNvPr id="15" name="Chart 2"/>
        <xdr:cNvGraphicFramePr/>
      </xdr:nvGraphicFramePr>
      <xdr:xfrm>
        <a:off x="7025760" y="6667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B4" s="3" t="s">
        <v>2</v>
      </c>
      <c r="C4" s="4" t="s">
        <v>3</v>
      </c>
    </row>
    <row r="5" customFormat="false" ht="35.05" hidden="false" customHeight="false" outlineLevel="0" collapsed="false">
      <c r="B5" s="3" t="s">
        <v>4</v>
      </c>
      <c r="C5" s="4" t="s">
        <v>5</v>
      </c>
    </row>
    <row r="6" customFormat="false" ht="15" hidden="false" customHeight="false" outlineLevel="0" collapsed="false">
      <c r="B6" s="3"/>
      <c r="C6" s="4"/>
    </row>
    <row r="7" customFormat="false" ht="15" hidden="false" customHeight="false" outlineLevel="0" collapsed="false">
      <c r="B7" s="5" t="s">
        <v>6</v>
      </c>
      <c r="C7" s="4"/>
    </row>
    <row r="8" customFormat="false" ht="15" hidden="false" customHeight="false" outlineLevel="0" collapsed="false">
      <c r="B8" s="3" t="s">
        <v>7</v>
      </c>
      <c r="C8" s="4" t="s">
        <v>8</v>
      </c>
    </row>
    <row r="9" customFormat="false" ht="15" hidden="false" customHeight="false" outlineLevel="0" collapsed="false">
      <c r="B9" s="3" t="s">
        <v>9</v>
      </c>
      <c r="C9" s="4" t="s">
        <v>10</v>
      </c>
    </row>
    <row r="10" customFormat="false" ht="15" hidden="false" customHeight="false" outlineLevel="0" collapsed="false">
      <c r="B10" s="3" t="s">
        <v>11</v>
      </c>
      <c r="C10" s="4" t="s">
        <v>12</v>
      </c>
    </row>
    <row r="11" customFormat="false" ht="23.85" hidden="false" customHeight="false" outlineLevel="0" collapsed="false">
      <c r="B11" s="3" t="s">
        <v>13</v>
      </c>
      <c r="C11" s="4" t="s">
        <v>14</v>
      </c>
    </row>
    <row r="12" customFormat="false" ht="15" hidden="false" customHeight="false" outlineLevel="0" collapsed="false">
      <c r="B12" s="3" t="s">
        <v>15</v>
      </c>
      <c r="C12" s="4" t="s">
        <v>16</v>
      </c>
    </row>
    <row r="13" customFormat="false" ht="23.85" hidden="false" customHeight="false" outlineLevel="0" collapsed="false">
      <c r="B13" s="3" t="s">
        <v>17</v>
      </c>
      <c r="C13" s="4" t="s">
        <v>18</v>
      </c>
    </row>
    <row r="14" customFormat="false" ht="15" hidden="false" customHeight="false" outlineLevel="0" collapsed="false">
      <c r="B14" s="3" t="s">
        <v>19</v>
      </c>
      <c r="C14" s="4" t="s">
        <v>20</v>
      </c>
    </row>
    <row r="15" customFormat="false" ht="15" hidden="false" customHeight="false" outlineLevel="0" collapsed="false">
      <c r="B15" s="3" t="s">
        <v>21</v>
      </c>
      <c r="C15" s="4" t="s">
        <v>22</v>
      </c>
    </row>
    <row r="16" customFormat="false" ht="15" hidden="false" customHeight="false" outlineLevel="0" collapsed="false">
      <c r="B16" s="3" t="s">
        <v>23</v>
      </c>
      <c r="C16" s="4" t="s">
        <v>24</v>
      </c>
    </row>
    <row r="17" customFormat="false" ht="23.85" hidden="false" customHeight="false" outlineLevel="0" collapsed="false">
      <c r="B17" s="3" t="s">
        <v>25</v>
      </c>
      <c r="C17" s="4" t="s">
        <v>26</v>
      </c>
    </row>
    <row r="18" customFormat="false" ht="15" hidden="false" customHeight="false" outlineLevel="0" collapsed="false">
      <c r="B18" s="3" t="s">
        <v>27</v>
      </c>
      <c r="C18" s="4" t="s">
        <v>28</v>
      </c>
    </row>
    <row r="19" customFormat="false" ht="15" hidden="false" customHeight="false" outlineLevel="0" collapsed="false">
      <c r="B19" s="3"/>
      <c r="C19" s="4"/>
    </row>
    <row r="20" customFormat="false" ht="15" hidden="false" customHeight="false" outlineLevel="0" collapsed="false">
      <c r="B20" s="3" t="s">
        <v>29</v>
      </c>
      <c r="C20" s="4" t="s">
        <v>30</v>
      </c>
    </row>
    <row r="21" customFormat="false" ht="35.05" hidden="false" customHeight="false" outlineLevel="0" collapsed="false">
      <c r="B21" s="3" t="s">
        <v>31</v>
      </c>
      <c r="C21" s="4" t="s">
        <v>32</v>
      </c>
    </row>
    <row r="22" customFormat="false" ht="46.25" hidden="false" customHeight="false" outlineLevel="0" collapsed="false">
      <c r="B22" s="3" t="s">
        <v>33</v>
      </c>
      <c r="C22" s="4" t="s">
        <v>34</v>
      </c>
    </row>
    <row r="23" customFormat="false" ht="23.85" hidden="false" customHeight="false" outlineLevel="0" collapsed="false">
      <c r="B23" s="3" t="s">
        <v>35</v>
      </c>
      <c r="C23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A3" s="6" t="s">
        <v>39</v>
      </c>
      <c r="B3" s="6" t="s">
        <v>40</v>
      </c>
      <c r="C3" s="6" t="s">
        <v>41</v>
      </c>
      <c r="D3" s="6" t="s">
        <v>2</v>
      </c>
    </row>
    <row r="4" customFormat="false" ht="15" hidden="false" customHeight="false" outlineLevel="0" collapsed="false">
      <c r="A4" s="7" t="s">
        <v>42</v>
      </c>
      <c r="B4" s="8" t="n">
        <v>35.2</v>
      </c>
      <c r="C4" s="9" t="s">
        <v>43</v>
      </c>
      <c r="D4" s="10" t="s">
        <v>44</v>
      </c>
    </row>
    <row r="5" customFormat="false" ht="15" hidden="false" customHeight="false" outlineLevel="0" collapsed="false">
      <c r="A5" s="7" t="s">
        <v>45</v>
      </c>
      <c r="B5" s="8" t="n">
        <v>47</v>
      </c>
      <c r="C5" s="9" t="s">
        <v>43</v>
      </c>
      <c r="D5" s="10" t="s">
        <v>46</v>
      </c>
    </row>
    <row r="6" customFormat="false" ht="15" hidden="false" customHeight="false" outlineLevel="0" collapsed="false">
      <c r="A6" s="7" t="s">
        <v>47</v>
      </c>
      <c r="B6" s="8" t="n">
        <v>0.511</v>
      </c>
      <c r="C6" s="9" t="s">
        <v>48</v>
      </c>
      <c r="D6" s="10" t="s">
        <v>49</v>
      </c>
    </row>
    <row r="7" customFormat="false" ht="15" hidden="false" customHeight="false" outlineLevel="0" collapsed="false">
      <c r="A7" s="7" t="s">
        <v>50</v>
      </c>
      <c r="B7" s="11" t="n">
        <f aca="false">r_int*escala</f>
        <v>17.9872</v>
      </c>
      <c r="C7" s="9" t="s">
        <v>43</v>
      </c>
      <c r="D7" s="10" t="s">
        <v>51</v>
      </c>
    </row>
    <row r="8" customFormat="false" ht="15" hidden="false" customHeight="false" outlineLevel="0" collapsed="false">
      <c r="A8" s="7" t="s">
        <v>52</v>
      </c>
      <c r="B8" s="11" t="n">
        <f aca="false">r_ext*escala</f>
        <v>24.017</v>
      </c>
      <c r="C8" s="9" t="s">
        <v>43</v>
      </c>
      <c r="D8" s="10" t="s">
        <v>53</v>
      </c>
    </row>
    <row r="9" customFormat="false" ht="15" hidden="false" customHeight="false" outlineLevel="0" collapsed="false">
      <c r="A9" s="7" t="s">
        <v>54</v>
      </c>
      <c r="B9" s="8" t="n">
        <v>106</v>
      </c>
      <c r="C9" s="9" t="s">
        <v>55</v>
      </c>
      <c r="D9" s="10" t="s">
        <v>56</v>
      </c>
    </row>
    <row r="10" customFormat="false" ht="15" hidden="false" customHeight="false" outlineLevel="0" collapsed="false">
      <c r="A10" s="7" t="s">
        <v>57</v>
      </c>
      <c r="B10" s="8" t="n">
        <v>68</v>
      </c>
      <c r="C10" s="9" t="s">
        <v>55</v>
      </c>
      <c r="D10" s="10" t="s">
        <v>58</v>
      </c>
    </row>
    <row r="11" customFormat="false" ht="15" hidden="false" customHeight="false" outlineLevel="0" collapsed="false">
      <c r="A11" s="7" t="s">
        <v>59</v>
      </c>
      <c r="B11" s="8" t="n">
        <v>0.82</v>
      </c>
      <c r="C11" s="9" t="s">
        <v>48</v>
      </c>
      <c r="D11" s="10" t="s">
        <v>60</v>
      </c>
    </row>
    <row r="12" customFormat="false" ht="15" hidden="false" customHeight="false" outlineLevel="0" collapsed="false">
      <c r="A12" s="7" t="s">
        <v>61</v>
      </c>
      <c r="B12" s="11" t="n">
        <f aca="false">MAX(0.5,0.17*(r_ext-r_int))</f>
        <v>2.006</v>
      </c>
      <c r="C12" s="9" t="s">
        <v>43</v>
      </c>
      <c r="D12" s="10" t="s">
        <v>62</v>
      </c>
    </row>
    <row r="13" customFormat="false" ht="15" hidden="false" customHeight="false" outlineLevel="0" collapsed="false">
      <c r="A13" s="7" t="s">
        <v>63</v>
      </c>
      <c r="B13" s="11" t="n">
        <f aca="false">r_int+margen</f>
        <v>37.206</v>
      </c>
      <c r="C13" s="9" t="s">
        <v>43</v>
      </c>
      <c r="D13" s="10" t="s">
        <v>64</v>
      </c>
    </row>
    <row r="14" customFormat="false" ht="15" hidden="false" customHeight="false" outlineLevel="0" collapsed="false">
      <c r="A14" s="7" t="s">
        <v>65</v>
      </c>
      <c r="B14" s="11" t="n">
        <f aca="false">MAX(r0_cob+1,r_ext-margen)</f>
        <v>44.994</v>
      </c>
      <c r="C14" s="9" t="s">
        <v>43</v>
      </c>
      <c r="D14" s="10" t="s">
        <v>66</v>
      </c>
    </row>
    <row r="15" customFormat="false" ht="15" hidden="false" customHeight="false" outlineLevel="0" collapsed="false">
      <c r="A15" s="7" t="s">
        <v>67</v>
      </c>
      <c r="B15" s="9" t="n">
        <f aca="false">INT(r0_cob)</f>
        <v>37</v>
      </c>
      <c r="C15" s="9" t="s">
        <v>43</v>
      </c>
      <c r="D15" s="10" t="s">
        <v>68</v>
      </c>
    </row>
    <row r="16" customFormat="false" ht="15" hidden="false" customHeight="false" outlineLevel="0" collapsed="false">
      <c r="A16" s="7" t="s">
        <v>69</v>
      </c>
      <c r="B16" s="9" t="n">
        <f aca="false">ROUNDUP(r1_cob,0)</f>
        <v>45</v>
      </c>
      <c r="C16" s="9" t="s">
        <v>43</v>
      </c>
      <c r="D16" s="10" t="s">
        <v>70</v>
      </c>
    </row>
    <row r="17" customFormat="false" ht="15" hidden="false" customHeight="false" outlineLevel="0" collapsed="false">
      <c r="A17" s="7" t="s">
        <v>71</v>
      </c>
      <c r="B17" s="9" t="n">
        <f aca="false">ROUND(1.4*r_int*escala,0)+1-MOD(ROUND(1.4*r_int*escala,0),2)</f>
        <v>25</v>
      </c>
      <c r="C17" s="9" t="s">
        <v>43</v>
      </c>
      <c r="D17" s="10" t="s">
        <v>72</v>
      </c>
    </row>
    <row r="18" customFormat="false" ht="15" hidden="false" customHeight="false" outlineLevel="0" collapsed="false">
      <c r="A18" s="7" t="s">
        <v>73</v>
      </c>
      <c r="B18" s="9" t="n">
        <f aca="false">INT(diam_tp/2)</f>
        <v>12</v>
      </c>
      <c r="C18" s="9" t="s">
        <v>43</v>
      </c>
      <c r="D18" s="10" t="s">
        <v>74</v>
      </c>
    </row>
    <row r="19" customFormat="false" ht="15" hidden="false" customHeight="false" outlineLevel="0" collapsed="false">
      <c r="A19" s="7" t="s">
        <v>75</v>
      </c>
      <c r="B19" s="8" t="n">
        <v>35</v>
      </c>
      <c r="C19" s="9" t="s">
        <v>76</v>
      </c>
      <c r="D19" s="10" t="s">
        <v>77</v>
      </c>
    </row>
    <row r="20" customFormat="false" ht="15" hidden="false" customHeight="false" outlineLevel="0" collapsed="false">
      <c r="A20" s="7" t="s">
        <v>78</v>
      </c>
      <c r="B20" s="12" t="n">
        <f aca="false">D_mm/(2*r_ext)</f>
        <v>0.372340425531915</v>
      </c>
      <c r="C20" s="9" t="s">
        <v>79</v>
      </c>
      <c r="D20" s="10" t="s">
        <v>80</v>
      </c>
    </row>
    <row r="21" customFormat="false" ht="15" hidden="false" customHeight="false" outlineLevel="0" collapsed="false">
      <c r="A21" s="7" t="s">
        <v>81</v>
      </c>
      <c r="B21" s="8" t="n">
        <v>3</v>
      </c>
      <c r="C21" s="9" t="s">
        <v>82</v>
      </c>
      <c r="D21" s="10" t="s">
        <v>83</v>
      </c>
    </row>
    <row r="22" customFormat="false" ht="15" hidden="false" customHeight="false" outlineLevel="0" collapsed="false">
      <c r="A22" s="7" t="s">
        <v>84</v>
      </c>
      <c r="B22" s="12" t="n">
        <f aca="false">1/f_r</f>
        <v>0.333333333333333</v>
      </c>
      <c r="C22" s="9" t="s">
        <v>85</v>
      </c>
      <c r="D22" s="10" t="s">
        <v>86</v>
      </c>
    </row>
    <row r="23" customFormat="false" ht="15" hidden="false" customHeight="false" outlineLevel="0" collapsed="false">
      <c r="A23" s="7" t="s">
        <v>87</v>
      </c>
      <c r="B23" s="8" t="n">
        <v>5</v>
      </c>
      <c r="C23" s="9" t="s">
        <v>88</v>
      </c>
      <c r="D23" s="10" t="s">
        <v>89</v>
      </c>
    </row>
    <row r="24" customFormat="false" ht="15" hidden="false" customHeight="false" outlineLevel="0" collapsed="false">
      <c r="A24" s="7" t="s">
        <v>90</v>
      </c>
      <c r="B24" s="8" t="n">
        <v>128</v>
      </c>
      <c r="C24" s="9" t="s">
        <v>48</v>
      </c>
      <c r="D24" s="10" t="s">
        <v>91</v>
      </c>
    </row>
    <row r="25" customFormat="false" ht="15" hidden="false" customHeight="false" outlineLevel="0" collapsed="false">
      <c r="A25" s="7" t="s">
        <v>92</v>
      </c>
      <c r="B25" s="8" t="n">
        <v>12</v>
      </c>
      <c r="C25" s="9" t="s">
        <v>48</v>
      </c>
      <c r="D25" s="10" t="s">
        <v>93</v>
      </c>
    </row>
    <row r="26" customFormat="false" ht="15" hidden="false" customHeight="false" outlineLevel="0" collapsed="false">
      <c r="A26" s="7" t="s">
        <v>94</v>
      </c>
      <c r="B26" s="9" t="n">
        <f aca="false">INT(0.15*r_ext)</f>
        <v>7</v>
      </c>
      <c r="C26" s="9" t="s">
        <v>43</v>
      </c>
      <c r="D26" s="10" t="s">
        <v>95</v>
      </c>
    </row>
    <row r="27" customFormat="false" ht="15" hidden="false" customHeight="false" outlineLevel="0" collapsed="false">
      <c r="A27" s="7" t="s">
        <v>96</v>
      </c>
      <c r="B27" s="9" t="n">
        <f aca="false">INT(0.7*r_ext)</f>
        <v>32</v>
      </c>
      <c r="C27" s="9" t="s">
        <v>43</v>
      </c>
      <c r="D27" s="10"/>
    </row>
    <row r="28" customFormat="false" ht="15" hidden="false" customHeight="false" outlineLevel="0" collapsed="false">
      <c r="A28" s="7" t="s">
        <v>97</v>
      </c>
      <c r="B28" s="9" t="n">
        <f aca="false">INT(0.75*r_ext)</f>
        <v>35</v>
      </c>
      <c r="C28" s="9" t="s">
        <v>43</v>
      </c>
      <c r="D28" s="10" t="s">
        <v>98</v>
      </c>
    </row>
    <row r="29" customFormat="false" ht="15" hidden="false" customHeight="false" outlineLevel="0" collapsed="false">
      <c r="A29" s="7" t="s">
        <v>99</v>
      </c>
      <c r="B29" s="9" t="n">
        <f aca="false">INT(0.95*r_ext)</f>
        <v>44</v>
      </c>
      <c r="C29" s="9" t="s">
        <v>43</v>
      </c>
      <c r="D2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L9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116" min="3" style="0" width="2.9"/>
  </cols>
  <sheetData>
    <row r="1" customFormat="false" ht="15" hidden="false" customHeight="false" outlineLevel="0" collapsed="false">
      <c r="A1" s="13" t="s">
        <v>100</v>
      </c>
    </row>
    <row r="2" customFormat="false" ht="15" hidden="false" customHeight="false" outlineLevel="0" collapsed="false">
      <c r="A2" s="14" t="s">
        <v>101</v>
      </c>
      <c r="B2" s="15" t="n">
        <v>141</v>
      </c>
      <c r="D2" s="14" t="s">
        <v>102</v>
      </c>
      <c r="E2" s="15" t="n">
        <v>45</v>
      </c>
      <c r="G2" s="2" t="s">
        <v>103</v>
      </c>
    </row>
    <row r="3" customFormat="false" ht="15" hidden="false" customHeight="false" outlineLevel="0" collapsed="false">
      <c r="C3" s="16" t="n">
        <v>141</v>
      </c>
      <c r="D3" s="16" t="n">
        <v>142</v>
      </c>
      <c r="E3" s="16" t="n">
        <v>143</v>
      </c>
      <c r="F3" s="16" t="n">
        <v>144</v>
      </c>
      <c r="G3" s="16" t="n">
        <v>145</v>
      </c>
      <c r="H3" s="16" t="n">
        <v>146</v>
      </c>
      <c r="I3" s="16" t="n">
        <v>147</v>
      </c>
      <c r="J3" s="16" t="n">
        <v>148</v>
      </c>
      <c r="K3" s="16" t="n">
        <v>149</v>
      </c>
      <c r="L3" s="16" t="n">
        <v>150</v>
      </c>
      <c r="M3" s="16" t="n">
        <v>151</v>
      </c>
      <c r="N3" s="16" t="n">
        <v>152</v>
      </c>
      <c r="O3" s="16" t="n">
        <v>153</v>
      </c>
      <c r="P3" s="16" t="n">
        <v>154</v>
      </c>
      <c r="Q3" s="16" t="n">
        <v>155</v>
      </c>
      <c r="R3" s="16" t="n">
        <v>156</v>
      </c>
      <c r="S3" s="16" t="n">
        <v>157</v>
      </c>
      <c r="T3" s="16" t="n">
        <v>158</v>
      </c>
      <c r="U3" s="16" t="n">
        <v>159</v>
      </c>
      <c r="V3" s="16" t="n">
        <v>160</v>
      </c>
      <c r="W3" s="16" t="n">
        <v>161</v>
      </c>
      <c r="X3" s="16" t="n">
        <v>162</v>
      </c>
      <c r="Y3" s="16" t="n">
        <v>163</v>
      </c>
      <c r="Z3" s="16" t="n">
        <v>164</v>
      </c>
      <c r="AA3" s="16" t="n">
        <v>165</v>
      </c>
      <c r="AB3" s="16" t="n">
        <v>166</v>
      </c>
      <c r="AC3" s="16" t="n">
        <v>167</v>
      </c>
      <c r="AD3" s="16" t="n">
        <v>168</v>
      </c>
      <c r="AE3" s="16" t="n">
        <v>169</v>
      </c>
      <c r="AF3" s="16" t="n">
        <v>170</v>
      </c>
      <c r="AG3" s="16" t="n">
        <v>171</v>
      </c>
      <c r="AH3" s="16" t="n">
        <v>172</v>
      </c>
      <c r="AI3" s="16" t="n">
        <v>173</v>
      </c>
      <c r="AJ3" s="16" t="n">
        <v>174</v>
      </c>
      <c r="AK3" s="16" t="n">
        <v>175</v>
      </c>
      <c r="AL3" s="16" t="n">
        <v>176</v>
      </c>
      <c r="AM3" s="16" t="n">
        <v>177</v>
      </c>
      <c r="AN3" s="16" t="n">
        <v>178</v>
      </c>
      <c r="AO3" s="16" t="n">
        <v>179</v>
      </c>
      <c r="AP3" s="16" t="n">
        <v>180</v>
      </c>
      <c r="AQ3" s="16" t="n">
        <v>181</v>
      </c>
      <c r="AR3" s="16" t="n">
        <v>182</v>
      </c>
      <c r="AS3" s="16" t="n">
        <v>183</v>
      </c>
      <c r="AT3" s="16" t="n">
        <v>184</v>
      </c>
      <c r="AU3" s="16" t="n">
        <v>185</v>
      </c>
      <c r="AV3" s="16" t="n">
        <v>186</v>
      </c>
      <c r="AW3" s="16" t="n">
        <v>187</v>
      </c>
      <c r="AX3" s="16" t="n">
        <v>188</v>
      </c>
      <c r="AY3" s="16" t="n">
        <v>189</v>
      </c>
      <c r="AZ3" s="16" t="n">
        <v>190</v>
      </c>
      <c r="BA3" s="16" t="n">
        <v>191</v>
      </c>
      <c r="BB3" s="16" t="n">
        <v>192</v>
      </c>
      <c r="BC3" s="16" t="n">
        <v>193</v>
      </c>
      <c r="BD3" s="16" t="n">
        <v>194</v>
      </c>
      <c r="BE3" s="16" t="n">
        <v>195</v>
      </c>
      <c r="BF3" s="16" t="n">
        <v>196</v>
      </c>
      <c r="BG3" s="16" t="n">
        <v>197</v>
      </c>
      <c r="BH3" s="16" t="n">
        <v>198</v>
      </c>
      <c r="BI3" s="16" t="n">
        <v>199</v>
      </c>
      <c r="BJ3" s="16" t="n">
        <v>200</v>
      </c>
      <c r="BK3" s="16" t="n">
        <v>201</v>
      </c>
      <c r="BL3" s="16" t="n">
        <v>202</v>
      </c>
      <c r="BM3" s="16" t="n">
        <v>203</v>
      </c>
      <c r="BN3" s="16" t="n">
        <v>204</v>
      </c>
      <c r="BO3" s="16" t="n">
        <v>205</v>
      </c>
      <c r="BP3" s="16" t="n">
        <v>206</v>
      </c>
      <c r="BQ3" s="16" t="n">
        <v>207</v>
      </c>
      <c r="BR3" s="16" t="n">
        <v>208</v>
      </c>
      <c r="BS3" s="16" t="n">
        <v>209</v>
      </c>
      <c r="BT3" s="16" t="n">
        <v>210</v>
      </c>
      <c r="BU3" s="16" t="n">
        <v>211</v>
      </c>
      <c r="BV3" s="16" t="n">
        <v>212</v>
      </c>
      <c r="BW3" s="16" t="n">
        <v>213</v>
      </c>
      <c r="BX3" s="16" t="n">
        <v>214</v>
      </c>
      <c r="BY3" s="16" t="n">
        <v>215</v>
      </c>
      <c r="BZ3" s="16" t="n">
        <v>216</v>
      </c>
      <c r="CA3" s="16" t="n">
        <v>217</v>
      </c>
      <c r="CB3" s="16" t="n">
        <v>218</v>
      </c>
      <c r="CC3" s="16" t="n">
        <v>219</v>
      </c>
      <c r="CD3" s="16" t="n">
        <v>220</v>
      </c>
      <c r="CE3" s="16" t="n">
        <v>221</v>
      </c>
      <c r="CF3" s="16" t="n">
        <v>222</v>
      </c>
      <c r="CG3" s="16" t="n">
        <v>223</v>
      </c>
      <c r="CH3" s="16" t="n">
        <v>224</v>
      </c>
      <c r="CI3" s="16" t="n">
        <v>225</v>
      </c>
      <c r="CJ3" s="16" t="n">
        <v>226</v>
      </c>
      <c r="CK3" s="16" t="n">
        <v>227</v>
      </c>
      <c r="CL3" s="16" t="n">
        <v>228</v>
      </c>
      <c r="CM3" s="16" t="n">
        <v>229</v>
      </c>
      <c r="CN3" s="16" t="n">
        <v>230</v>
      </c>
      <c r="CO3" s="16" t="n">
        <v>231</v>
      </c>
      <c r="CP3" s="16" t="n">
        <v>232</v>
      </c>
      <c r="CQ3" s="16" t="n">
        <v>233</v>
      </c>
      <c r="CR3" s="16" t="n">
        <v>234</v>
      </c>
      <c r="CS3" s="16" t="n">
        <v>235</v>
      </c>
      <c r="CT3" s="16" t="n">
        <v>236</v>
      </c>
      <c r="CU3" s="16" t="n">
        <v>237</v>
      </c>
      <c r="CV3" s="16" t="n">
        <v>238</v>
      </c>
      <c r="CW3" s="16" t="n">
        <v>239</v>
      </c>
      <c r="CX3" s="16" t="n">
        <v>240</v>
      </c>
      <c r="CY3" s="16" t="n">
        <v>241</v>
      </c>
      <c r="CZ3" s="16" t="n">
        <v>242</v>
      </c>
      <c r="DA3" s="16" t="n">
        <v>243</v>
      </c>
      <c r="DB3" s="16" t="n">
        <v>244</v>
      </c>
      <c r="DC3" s="16" t="n">
        <v>245</v>
      </c>
      <c r="DD3" s="16" t="n">
        <v>246</v>
      </c>
      <c r="DE3" s="16" t="n">
        <v>247</v>
      </c>
      <c r="DF3" s="16" t="n">
        <v>248</v>
      </c>
      <c r="DG3" s="16" t="n">
        <v>249</v>
      </c>
      <c r="DH3" s="16" t="n">
        <v>250</v>
      </c>
      <c r="DI3" s="16" t="n">
        <v>251</v>
      </c>
      <c r="DJ3" s="16" t="n">
        <v>252</v>
      </c>
      <c r="DK3" s="16" t="n">
        <v>253</v>
      </c>
      <c r="DL3" s="16" t="n">
        <v>254</v>
      </c>
    </row>
    <row r="4" customFormat="false" ht="10.5" hidden="false" customHeight="true" outlineLevel="0" collapsed="false">
      <c r="B4" s="17" t="n">
        <v>45</v>
      </c>
      <c r="C4" s="18" t="n">
        <v>100</v>
      </c>
      <c r="D4" s="18" t="n">
        <v>39</v>
      </c>
      <c r="E4" s="18" t="n">
        <v>7</v>
      </c>
      <c r="F4" s="18" t="n">
        <v>26</v>
      </c>
      <c r="G4" s="18" t="n">
        <v>43</v>
      </c>
      <c r="H4" s="18" t="n">
        <v>21</v>
      </c>
      <c r="I4" s="18" t="n">
        <v>12</v>
      </c>
      <c r="J4" s="18" t="n">
        <v>42</v>
      </c>
      <c r="K4" s="18" t="n">
        <v>40</v>
      </c>
      <c r="L4" s="18" t="n">
        <v>82</v>
      </c>
      <c r="M4" s="18" t="n">
        <v>68</v>
      </c>
      <c r="N4" s="18" t="n">
        <v>111</v>
      </c>
      <c r="O4" s="18" t="n">
        <v>174</v>
      </c>
      <c r="P4" s="18" t="n">
        <v>146</v>
      </c>
      <c r="Q4" s="18" t="n">
        <v>182</v>
      </c>
      <c r="R4" s="18" t="n">
        <v>204</v>
      </c>
      <c r="S4" s="18" t="n">
        <v>202</v>
      </c>
      <c r="T4" s="18" t="n">
        <v>192</v>
      </c>
      <c r="U4" s="18" t="n">
        <v>189</v>
      </c>
      <c r="V4" s="18" t="n">
        <v>204</v>
      </c>
      <c r="W4" s="18" t="n">
        <v>199</v>
      </c>
      <c r="X4" s="18" t="n">
        <v>212</v>
      </c>
      <c r="Y4" s="18" t="n">
        <v>191</v>
      </c>
      <c r="Z4" s="18" t="n">
        <v>209</v>
      </c>
      <c r="AA4" s="18" t="n">
        <v>188</v>
      </c>
      <c r="AB4" s="18" t="n">
        <v>198</v>
      </c>
      <c r="AC4" s="18" t="n">
        <v>212</v>
      </c>
      <c r="AD4" s="18" t="n">
        <v>213</v>
      </c>
      <c r="AE4" s="18" t="n">
        <v>218</v>
      </c>
      <c r="AF4" s="18" t="n">
        <v>209</v>
      </c>
      <c r="AG4" s="18" t="n">
        <v>217</v>
      </c>
      <c r="AH4" s="18" t="n">
        <v>197</v>
      </c>
      <c r="AI4" s="18" t="n">
        <v>238</v>
      </c>
      <c r="AJ4" s="18" t="n">
        <v>174</v>
      </c>
      <c r="AK4" s="18" t="n">
        <v>86</v>
      </c>
      <c r="AL4" s="18" t="n">
        <v>122</v>
      </c>
      <c r="AM4" s="18" t="n">
        <v>43</v>
      </c>
      <c r="AN4" s="18" t="n">
        <v>22</v>
      </c>
      <c r="AO4" s="18" t="n">
        <v>33</v>
      </c>
      <c r="AP4" s="18" t="n">
        <v>20</v>
      </c>
      <c r="AQ4" s="18" t="n">
        <v>17</v>
      </c>
      <c r="AR4" s="18" t="n">
        <v>32</v>
      </c>
      <c r="AS4" s="18" t="n">
        <v>40</v>
      </c>
      <c r="AT4" s="18" t="n">
        <v>67</v>
      </c>
      <c r="AU4" s="18" t="n">
        <v>212</v>
      </c>
      <c r="AV4" s="18" t="n">
        <v>240</v>
      </c>
      <c r="AW4" s="18" t="n">
        <v>225</v>
      </c>
      <c r="AX4" s="18" t="n">
        <v>78</v>
      </c>
      <c r="AY4" s="18" t="n">
        <v>46</v>
      </c>
      <c r="AZ4" s="18" t="n">
        <v>124</v>
      </c>
      <c r="BA4" s="18" t="n">
        <v>221</v>
      </c>
      <c r="BB4" s="18" t="n">
        <v>229</v>
      </c>
      <c r="BC4" s="18" t="n">
        <v>229</v>
      </c>
      <c r="BD4" s="18" t="n">
        <v>131</v>
      </c>
      <c r="BE4" s="18" t="n">
        <v>47</v>
      </c>
      <c r="BF4" s="18" t="n">
        <v>49</v>
      </c>
      <c r="BG4" s="18" t="n">
        <v>16</v>
      </c>
      <c r="BH4" s="18" t="n">
        <v>96</v>
      </c>
      <c r="BI4" s="18" t="n">
        <v>154</v>
      </c>
      <c r="BJ4" s="18" t="n">
        <v>128</v>
      </c>
      <c r="BK4" s="18" t="n">
        <v>177</v>
      </c>
      <c r="BL4" s="18" t="n">
        <v>233</v>
      </c>
      <c r="BM4" s="18" t="n">
        <v>230</v>
      </c>
      <c r="BN4" s="18" t="n">
        <v>207</v>
      </c>
      <c r="BO4" s="18" t="n">
        <v>182</v>
      </c>
      <c r="BP4" s="18" t="n">
        <v>170</v>
      </c>
      <c r="BQ4" s="18" t="n">
        <v>156</v>
      </c>
      <c r="BR4" s="18" t="n">
        <v>165</v>
      </c>
      <c r="BS4" s="18" t="n">
        <v>133</v>
      </c>
      <c r="BT4" s="18" t="n">
        <v>94</v>
      </c>
      <c r="BU4" s="18" t="n">
        <v>152</v>
      </c>
      <c r="BV4" s="18" t="n">
        <v>143</v>
      </c>
      <c r="BW4" s="18" t="n">
        <v>77</v>
      </c>
      <c r="BX4" s="18" t="n">
        <v>56</v>
      </c>
      <c r="BY4" s="18" t="n">
        <v>59</v>
      </c>
      <c r="BZ4" s="18" t="n">
        <v>94</v>
      </c>
      <c r="CA4" s="18" t="n">
        <v>102</v>
      </c>
      <c r="CB4" s="18" t="n">
        <v>94</v>
      </c>
      <c r="CC4" s="18" t="n">
        <v>193</v>
      </c>
      <c r="CD4" s="18" t="n">
        <v>204</v>
      </c>
      <c r="CE4" s="18" t="n">
        <v>244</v>
      </c>
      <c r="CF4" s="18" t="n">
        <v>254</v>
      </c>
      <c r="CG4" s="18" t="n">
        <v>253</v>
      </c>
      <c r="CH4" s="18" t="n">
        <v>251</v>
      </c>
      <c r="CI4" s="18" t="n">
        <v>251</v>
      </c>
      <c r="CJ4" s="18" t="n">
        <v>249</v>
      </c>
      <c r="CK4" s="18" t="n">
        <v>247</v>
      </c>
      <c r="CL4" s="18" t="n">
        <v>245</v>
      </c>
      <c r="CM4" s="18" t="n">
        <v>243</v>
      </c>
      <c r="CN4" s="18" t="n">
        <v>238</v>
      </c>
      <c r="CO4" s="18" t="n">
        <v>231</v>
      </c>
      <c r="CP4" s="18" t="n">
        <v>238</v>
      </c>
      <c r="CQ4" s="18" t="n">
        <v>188</v>
      </c>
      <c r="CR4" s="18" t="n">
        <v>125</v>
      </c>
      <c r="CS4" s="18" t="n">
        <v>137</v>
      </c>
      <c r="CT4" s="18" t="n">
        <v>69</v>
      </c>
      <c r="CU4" s="18" t="n">
        <v>34</v>
      </c>
      <c r="CV4" s="18" t="n">
        <v>42</v>
      </c>
      <c r="CW4" s="18" t="n">
        <v>34</v>
      </c>
      <c r="CX4" s="18" t="n">
        <v>47</v>
      </c>
      <c r="CY4" s="18" t="n">
        <v>90</v>
      </c>
      <c r="CZ4" s="18" t="n">
        <v>87</v>
      </c>
      <c r="DA4" s="18" t="n">
        <v>85</v>
      </c>
      <c r="DB4" s="18" t="n">
        <v>85</v>
      </c>
      <c r="DC4" s="18" t="n">
        <v>88</v>
      </c>
      <c r="DD4" s="18" t="n">
        <v>78</v>
      </c>
      <c r="DE4" s="18" t="n">
        <v>62</v>
      </c>
      <c r="DF4" s="18" t="n">
        <v>34</v>
      </c>
      <c r="DG4" s="18" t="n">
        <v>33</v>
      </c>
      <c r="DH4" s="18" t="n">
        <v>69</v>
      </c>
      <c r="DI4" s="18" t="n">
        <v>65</v>
      </c>
      <c r="DJ4" s="18" t="n">
        <v>55</v>
      </c>
      <c r="DK4" s="18" t="n">
        <v>49</v>
      </c>
      <c r="DL4" s="18" t="n">
        <v>49</v>
      </c>
    </row>
    <row r="5" customFormat="false" ht="10.5" hidden="false" customHeight="true" outlineLevel="0" collapsed="false">
      <c r="B5" s="17" t="n">
        <v>46</v>
      </c>
      <c r="C5" s="18" t="n">
        <v>77</v>
      </c>
      <c r="D5" s="18" t="n">
        <v>67</v>
      </c>
      <c r="E5" s="18" t="n">
        <v>13</v>
      </c>
      <c r="F5" s="18" t="n">
        <v>18</v>
      </c>
      <c r="G5" s="18" t="n">
        <v>39</v>
      </c>
      <c r="H5" s="18" t="n">
        <v>38</v>
      </c>
      <c r="I5" s="18" t="n">
        <v>16</v>
      </c>
      <c r="J5" s="18" t="n">
        <v>11</v>
      </c>
      <c r="K5" s="18" t="n">
        <v>25</v>
      </c>
      <c r="L5" s="18" t="n">
        <v>30</v>
      </c>
      <c r="M5" s="18" t="n">
        <v>80</v>
      </c>
      <c r="N5" s="18" t="n">
        <v>76</v>
      </c>
      <c r="O5" s="18" t="n">
        <v>93</v>
      </c>
      <c r="P5" s="18" t="n">
        <v>168</v>
      </c>
      <c r="Q5" s="18" t="n">
        <v>136</v>
      </c>
      <c r="R5" s="18" t="n">
        <v>133</v>
      </c>
      <c r="S5" s="18" t="n">
        <v>176</v>
      </c>
      <c r="T5" s="18" t="n">
        <v>193</v>
      </c>
      <c r="U5" s="18" t="n">
        <v>197</v>
      </c>
      <c r="V5" s="18" t="n">
        <v>197</v>
      </c>
      <c r="W5" s="18" t="n">
        <v>186</v>
      </c>
      <c r="X5" s="18" t="n">
        <v>201</v>
      </c>
      <c r="Y5" s="18" t="n">
        <v>203</v>
      </c>
      <c r="Z5" s="18" t="n">
        <v>201</v>
      </c>
      <c r="AA5" s="18" t="n">
        <v>197</v>
      </c>
      <c r="AB5" s="18" t="n">
        <v>189</v>
      </c>
      <c r="AC5" s="18" t="n">
        <v>204</v>
      </c>
      <c r="AD5" s="18" t="n">
        <v>176</v>
      </c>
      <c r="AE5" s="18" t="n">
        <v>196</v>
      </c>
      <c r="AF5" s="18" t="n">
        <v>174</v>
      </c>
      <c r="AG5" s="18" t="n">
        <v>171</v>
      </c>
      <c r="AH5" s="18" t="n">
        <v>226</v>
      </c>
      <c r="AI5" s="18" t="n">
        <v>142</v>
      </c>
      <c r="AJ5" s="18" t="n">
        <v>86</v>
      </c>
      <c r="AK5" s="18" t="n">
        <v>112</v>
      </c>
      <c r="AL5" s="18" t="n">
        <v>50</v>
      </c>
      <c r="AM5" s="18" t="n">
        <v>19</v>
      </c>
      <c r="AN5" s="18" t="n">
        <v>29</v>
      </c>
      <c r="AO5" s="18" t="n">
        <v>33</v>
      </c>
      <c r="AP5" s="18" t="n">
        <v>25</v>
      </c>
      <c r="AQ5" s="18" t="n">
        <v>36</v>
      </c>
      <c r="AR5" s="18" t="n">
        <v>30</v>
      </c>
      <c r="AS5" s="18" t="n">
        <v>37</v>
      </c>
      <c r="AT5" s="18" t="n">
        <v>36</v>
      </c>
      <c r="AU5" s="18" t="n">
        <v>151</v>
      </c>
      <c r="AV5" s="18" t="n">
        <v>198</v>
      </c>
      <c r="AW5" s="18" t="n">
        <v>140</v>
      </c>
      <c r="AX5" s="18" t="n">
        <v>57</v>
      </c>
      <c r="AY5" s="18" t="n">
        <v>47</v>
      </c>
      <c r="AZ5" s="18" t="n">
        <v>85</v>
      </c>
      <c r="BA5" s="18" t="n">
        <v>124</v>
      </c>
      <c r="BB5" s="18" t="n">
        <v>106</v>
      </c>
      <c r="BC5" s="18" t="n">
        <v>102</v>
      </c>
      <c r="BD5" s="18" t="n">
        <v>78</v>
      </c>
      <c r="BE5" s="18" t="n">
        <v>45</v>
      </c>
      <c r="BF5" s="18" t="n">
        <v>46</v>
      </c>
      <c r="BG5" s="18" t="n">
        <v>14</v>
      </c>
      <c r="BH5" s="18" t="n">
        <v>94</v>
      </c>
      <c r="BI5" s="18" t="n">
        <v>156</v>
      </c>
      <c r="BJ5" s="18" t="n">
        <v>130</v>
      </c>
      <c r="BK5" s="18" t="n">
        <v>176</v>
      </c>
      <c r="BL5" s="18" t="n">
        <v>232</v>
      </c>
      <c r="BM5" s="18" t="n">
        <v>228</v>
      </c>
      <c r="BN5" s="18" t="n">
        <v>213</v>
      </c>
      <c r="BO5" s="18" t="n">
        <v>181</v>
      </c>
      <c r="BP5" s="18" t="n">
        <v>163</v>
      </c>
      <c r="BQ5" s="18" t="n">
        <v>171</v>
      </c>
      <c r="BR5" s="18" t="n">
        <v>180</v>
      </c>
      <c r="BS5" s="18" t="n">
        <v>226</v>
      </c>
      <c r="BT5" s="18" t="n">
        <v>222</v>
      </c>
      <c r="BU5" s="18" t="n">
        <v>141</v>
      </c>
      <c r="BV5" s="18" t="n">
        <v>131</v>
      </c>
      <c r="BW5" s="18" t="n">
        <v>56</v>
      </c>
      <c r="BX5" s="18" t="n">
        <v>55</v>
      </c>
      <c r="BY5" s="18" t="n">
        <v>56</v>
      </c>
      <c r="BZ5" s="18" t="n">
        <v>77</v>
      </c>
      <c r="CA5" s="18" t="n">
        <v>82</v>
      </c>
      <c r="CB5" s="18" t="n">
        <v>90</v>
      </c>
      <c r="CC5" s="18" t="n">
        <v>89</v>
      </c>
      <c r="CD5" s="18" t="n">
        <v>55</v>
      </c>
      <c r="CE5" s="18" t="n">
        <v>114</v>
      </c>
      <c r="CF5" s="18" t="n">
        <v>237</v>
      </c>
      <c r="CG5" s="18" t="n">
        <v>252</v>
      </c>
      <c r="CH5" s="18" t="n">
        <v>252</v>
      </c>
      <c r="CI5" s="18" t="n">
        <v>250</v>
      </c>
      <c r="CJ5" s="18" t="n">
        <v>250</v>
      </c>
      <c r="CK5" s="18" t="n">
        <v>247</v>
      </c>
      <c r="CL5" s="18" t="n">
        <v>249</v>
      </c>
      <c r="CM5" s="18" t="n">
        <v>246</v>
      </c>
      <c r="CN5" s="18" t="n">
        <v>244</v>
      </c>
      <c r="CO5" s="18" t="n">
        <v>233</v>
      </c>
      <c r="CP5" s="18" t="n">
        <v>231</v>
      </c>
      <c r="CQ5" s="18" t="n">
        <v>205</v>
      </c>
      <c r="CR5" s="18" t="n">
        <v>122</v>
      </c>
      <c r="CS5" s="18" t="n">
        <v>134</v>
      </c>
      <c r="CT5" s="18" t="n">
        <v>72</v>
      </c>
      <c r="CU5" s="18" t="n">
        <v>34</v>
      </c>
      <c r="CV5" s="18" t="n">
        <v>41</v>
      </c>
      <c r="CW5" s="18" t="n">
        <v>40</v>
      </c>
      <c r="CX5" s="18" t="n">
        <v>54</v>
      </c>
      <c r="CY5" s="18" t="n">
        <v>90</v>
      </c>
      <c r="CZ5" s="18" t="n">
        <v>87</v>
      </c>
      <c r="DA5" s="18" t="n">
        <v>87</v>
      </c>
      <c r="DB5" s="18" t="n">
        <v>87</v>
      </c>
      <c r="DC5" s="18" t="n">
        <v>87</v>
      </c>
      <c r="DD5" s="18" t="n">
        <v>86</v>
      </c>
      <c r="DE5" s="18" t="n">
        <v>77</v>
      </c>
      <c r="DF5" s="18" t="n">
        <v>57</v>
      </c>
      <c r="DG5" s="18" t="n">
        <v>45</v>
      </c>
      <c r="DH5" s="18" t="n">
        <v>34</v>
      </c>
      <c r="DI5" s="18" t="n">
        <v>55</v>
      </c>
      <c r="DJ5" s="18" t="n">
        <v>57</v>
      </c>
      <c r="DK5" s="18" t="n">
        <v>51</v>
      </c>
      <c r="DL5" s="18" t="n">
        <v>52</v>
      </c>
    </row>
    <row r="6" customFormat="false" ht="10.5" hidden="false" customHeight="true" outlineLevel="0" collapsed="false">
      <c r="B6" s="17" t="n">
        <v>47</v>
      </c>
      <c r="C6" s="18" t="n">
        <v>99</v>
      </c>
      <c r="D6" s="18" t="n">
        <v>100</v>
      </c>
      <c r="E6" s="18" t="n">
        <v>42</v>
      </c>
      <c r="F6" s="18" t="n">
        <v>13</v>
      </c>
      <c r="G6" s="18" t="n">
        <v>23</v>
      </c>
      <c r="H6" s="18" t="n">
        <v>37</v>
      </c>
      <c r="I6" s="18" t="n">
        <v>35</v>
      </c>
      <c r="J6" s="18" t="n">
        <v>17</v>
      </c>
      <c r="K6" s="18" t="n">
        <v>9</v>
      </c>
      <c r="L6" s="18" t="n">
        <v>12</v>
      </c>
      <c r="M6" s="18" t="n">
        <v>26</v>
      </c>
      <c r="N6" s="18" t="n">
        <v>71</v>
      </c>
      <c r="O6" s="18" t="n">
        <v>98</v>
      </c>
      <c r="P6" s="18" t="n">
        <v>65</v>
      </c>
      <c r="Q6" s="18" t="n">
        <v>123</v>
      </c>
      <c r="R6" s="18" t="n">
        <v>165</v>
      </c>
      <c r="S6" s="18" t="n">
        <v>136</v>
      </c>
      <c r="T6" s="18" t="n">
        <v>133</v>
      </c>
      <c r="U6" s="18" t="n">
        <v>174</v>
      </c>
      <c r="V6" s="18" t="n">
        <v>183</v>
      </c>
      <c r="W6" s="18" t="n">
        <v>165</v>
      </c>
      <c r="X6" s="18" t="n">
        <v>183</v>
      </c>
      <c r="Y6" s="18" t="n">
        <v>211</v>
      </c>
      <c r="Z6" s="18" t="n">
        <v>217</v>
      </c>
      <c r="AA6" s="18" t="n">
        <v>203</v>
      </c>
      <c r="AB6" s="18" t="n">
        <v>193</v>
      </c>
      <c r="AC6" s="18" t="n">
        <v>197</v>
      </c>
      <c r="AD6" s="18" t="n">
        <v>164</v>
      </c>
      <c r="AE6" s="18" t="n">
        <v>175</v>
      </c>
      <c r="AF6" s="18" t="n">
        <v>221</v>
      </c>
      <c r="AG6" s="18" t="n">
        <v>182</v>
      </c>
      <c r="AH6" s="18" t="n">
        <v>97</v>
      </c>
      <c r="AI6" s="18" t="n">
        <v>96</v>
      </c>
      <c r="AJ6" s="18" t="n">
        <v>100</v>
      </c>
      <c r="AK6" s="18" t="n">
        <v>41</v>
      </c>
      <c r="AL6" s="18" t="n">
        <v>16</v>
      </c>
      <c r="AM6" s="18" t="n">
        <v>35</v>
      </c>
      <c r="AN6" s="18" t="n">
        <v>48</v>
      </c>
      <c r="AO6" s="18" t="n">
        <v>21</v>
      </c>
      <c r="AP6" s="18" t="n">
        <v>24</v>
      </c>
      <c r="AQ6" s="18" t="n">
        <v>29</v>
      </c>
      <c r="AR6" s="18" t="n">
        <v>23</v>
      </c>
      <c r="AS6" s="18" t="n">
        <v>28</v>
      </c>
      <c r="AT6" s="18" t="n">
        <v>38</v>
      </c>
      <c r="AU6" s="18" t="n">
        <v>34</v>
      </c>
      <c r="AV6" s="18" t="n">
        <v>65</v>
      </c>
      <c r="AW6" s="18" t="n">
        <v>40</v>
      </c>
      <c r="AX6" s="18" t="n">
        <v>42</v>
      </c>
      <c r="AY6" s="18" t="n">
        <v>42</v>
      </c>
      <c r="AZ6" s="18" t="n">
        <v>76</v>
      </c>
      <c r="BA6" s="18" t="n">
        <v>201</v>
      </c>
      <c r="BB6" s="18" t="n">
        <v>195</v>
      </c>
      <c r="BC6" s="18" t="n">
        <v>201</v>
      </c>
      <c r="BD6" s="18" t="n">
        <v>122</v>
      </c>
      <c r="BE6" s="18" t="n">
        <v>48</v>
      </c>
      <c r="BF6" s="18" t="n">
        <v>46</v>
      </c>
      <c r="BG6" s="18" t="n">
        <v>14</v>
      </c>
      <c r="BH6" s="18" t="n">
        <v>82</v>
      </c>
      <c r="BI6" s="18" t="n">
        <v>155</v>
      </c>
      <c r="BJ6" s="18" t="n">
        <v>133</v>
      </c>
      <c r="BK6" s="18" t="n">
        <v>156</v>
      </c>
      <c r="BL6" s="18" t="n">
        <v>226</v>
      </c>
      <c r="BM6" s="18" t="n">
        <v>227</v>
      </c>
      <c r="BN6" s="18" t="n">
        <v>206</v>
      </c>
      <c r="BO6" s="18" t="n">
        <v>179</v>
      </c>
      <c r="BP6" s="18" t="n">
        <v>170</v>
      </c>
      <c r="BQ6" s="18" t="n">
        <v>161</v>
      </c>
      <c r="BR6" s="18" t="n">
        <v>118</v>
      </c>
      <c r="BS6" s="18" t="n">
        <v>123</v>
      </c>
      <c r="BT6" s="18" t="n">
        <v>191</v>
      </c>
      <c r="BU6" s="18" t="n">
        <v>150</v>
      </c>
      <c r="BV6" s="18" t="n">
        <v>126</v>
      </c>
      <c r="BW6" s="18" t="n">
        <v>73</v>
      </c>
      <c r="BX6" s="18" t="n">
        <v>53</v>
      </c>
      <c r="BY6" s="18" t="n">
        <v>47</v>
      </c>
      <c r="BZ6" s="18" t="n">
        <v>60</v>
      </c>
      <c r="CA6" s="18" t="n">
        <v>72</v>
      </c>
      <c r="CB6" s="18" t="n">
        <v>57</v>
      </c>
      <c r="CC6" s="18" t="n">
        <v>38</v>
      </c>
      <c r="CD6" s="18" t="n">
        <v>33</v>
      </c>
      <c r="CE6" s="18" t="n">
        <v>72</v>
      </c>
      <c r="CF6" s="18" t="n">
        <v>136</v>
      </c>
      <c r="CG6" s="18" t="n">
        <v>227</v>
      </c>
      <c r="CH6" s="18" t="n">
        <v>254</v>
      </c>
      <c r="CI6" s="18" t="n">
        <v>250</v>
      </c>
      <c r="CJ6" s="18" t="n">
        <v>248</v>
      </c>
      <c r="CK6" s="18" t="n">
        <v>247</v>
      </c>
      <c r="CL6" s="18" t="n">
        <v>248</v>
      </c>
      <c r="CM6" s="18" t="n">
        <v>248</v>
      </c>
      <c r="CN6" s="18" t="n">
        <v>239</v>
      </c>
      <c r="CO6" s="18" t="n">
        <v>227</v>
      </c>
      <c r="CP6" s="18" t="n">
        <v>241</v>
      </c>
      <c r="CQ6" s="18" t="n">
        <v>181</v>
      </c>
      <c r="CR6" s="18" t="n">
        <v>122</v>
      </c>
      <c r="CS6" s="18" t="n">
        <v>137</v>
      </c>
      <c r="CT6" s="18" t="n">
        <v>65</v>
      </c>
      <c r="CU6" s="18" t="n">
        <v>39</v>
      </c>
      <c r="CV6" s="18" t="n">
        <v>39</v>
      </c>
      <c r="CW6" s="18" t="n">
        <v>30</v>
      </c>
      <c r="CX6" s="18" t="n">
        <v>43</v>
      </c>
      <c r="CY6" s="18" t="n">
        <v>92</v>
      </c>
      <c r="CZ6" s="18" t="n">
        <v>87</v>
      </c>
      <c r="DA6" s="18" t="n">
        <v>86</v>
      </c>
      <c r="DB6" s="18" t="n">
        <v>86</v>
      </c>
      <c r="DC6" s="18" t="n">
        <v>85</v>
      </c>
      <c r="DD6" s="18" t="n">
        <v>87</v>
      </c>
      <c r="DE6" s="18" t="n">
        <v>84</v>
      </c>
      <c r="DF6" s="18" t="n">
        <v>79</v>
      </c>
      <c r="DG6" s="18" t="n">
        <v>67</v>
      </c>
      <c r="DH6" s="18" t="n">
        <v>55</v>
      </c>
      <c r="DI6" s="18" t="n">
        <v>29</v>
      </c>
      <c r="DJ6" s="18" t="n">
        <v>43</v>
      </c>
      <c r="DK6" s="18" t="n">
        <v>57</v>
      </c>
      <c r="DL6" s="18" t="n">
        <v>52</v>
      </c>
    </row>
    <row r="7" customFormat="false" ht="10.5" hidden="false" customHeight="true" outlineLevel="0" collapsed="false">
      <c r="B7" s="17" t="n">
        <v>48</v>
      </c>
      <c r="C7" s="18" t="n">
        <v>81</v>
      </c>
      <c r="D7" s="18" t="n">
        <v>94</v>
      </c>
      <c r="E7" s="18" t="n">
        <v>75</v>
      </c>
      <c r="F7" s="18" t="n">
        <v>26</v>
      </c>
      <c r="G7" s="18" t="n">
        <v>12</v>
      </c>
      <c r="H7" s="18" t="n">
        <v>29</v>
      </c>
      <c r="I7" s="18" t="n">
        <v>37</v>
      </c>
      <c r="J7" s="18" t="n">
        <v>34</v>
      </c>
      <c r="K7" s="18" t="n">
        <v>15</v>
      </c>
      <c r="L7" s="18" t="n">
        <v>5</v>
      </c>
      <c r="M7" s="18" t="n">
        <v>10</v>
      </c>
      <c r="N7" s="18" t="n">
        <v>22</v>
      </c>
      <c r="O7" s="18" t="n">
        <v>55</v>
      </c>
      <c r="P7" s="18" t="n">
        <v>100</v>
      </c>
      <c r="Q7" s="18" t="n">
        <v>94</v>
      </c>
      <c r="R7" s="18" t="n">
        <v>78</v>
      </c>
      <c r="S7" s="18" t="n">
        <v>127</v>
      </c>
      <c r="T7" s="18" t="n">
        <v>175</v>
      </c>
      <c r="U7" s="18" t="n">
        <v>159</v>
      </c>
      <c r="V7" s="18" t="n">
        <v>146</v>
      </c>
      <c r="W7" s="18" t="n">
        <v>152</v>
      </c>
      <c r="X7" s="18" t="n">
        <v>161</v>
      </c>
      <c r="Y7" s="18" t="n">
        <v>154</v>
      </c>
      <c r="Z7" s="18" t="n">
        <v>153</v>
      </c>
      <c r="AA7" s="18" t="n">
        <v>148</v>
      </c>
      <c r="AB7" s="18" t="n">
        <v>162</v>
      </c>
      <c r="AC7" s="18" t="n">
        <v>189</v>
      </c>
      <c r="AD7" s="18" t="n">
        <v>199</v>
      </c>
      <c r="AE7" s="18" t="n">
        <v>160</v>
      </c>
      <c r="AF7" s="18" t="n">
        <v>97</v>
      </c>
      <c r="AG7" s="18" t="n">
        <v>89</v>
      </c>
      <c r="AH7" s="18" t="n">
        <v>108</v>
      </c>
      <c r="AI7" s="18" t="n">
        <v>67</v>
      </c>
      <c r="AJ7" s="18" t="n">
        <v>32</v>
      </c>
      <c r="AK7" s="18" t="n">
        <v>12</v>
      </c>
      <c r="AL7" s="18" t="n">
        <v>31</v>
      </c>
      <c r="AM7" s="18" t="n">
        <v>51</v>
      </c>
      <c r="AN7" s="18" t="n">
        <v>30</v>
      </c>
      <c r="AO7" s="18" t="n">
        <v>121</v>
      </c>
      <c r="AP7" s="18" t="n">
        <v>95</v>
      </c>
      <c r="AQ7" s="18" t="n">
        <v>35</v>
      </c>
      <c r="AR7" s="18" t="n">
        <v>21</v>
      </c>
      <c r="AS7" s="18" t="n">
        <v>20</v>
      </c>
      <c r="AT7" s="18" t="n">
        <v>27</v>
      </c>
      <c r="AU7" s="18" t="n">
        <v>42</v>
      </c>
      <c r="AV7" s="18" t="n">
        <v>52</v>
      </c>
      <c r="AW7" s="18" t="n">
        <v>46</v>
      </c>
      <c r="AX7" s="18" t="n">
        <v>46</v>
      </c>
      <c r="AY7" s="18" t="n">
        <v>39</v>
      </c>
      <c r="AZ7" s="18" t="n">
        <v>41</v>
      </c>
      <c r="BA7" s="18" t="n">
        <v>112</v>
      </c>
      <c r="BB7" s="18" t="n">
        <v>106</v>
      </c>
      <c r="BC7" s="18" t="n">
        <v>108</v>
      </c>
      <c r="BD7" s="18" t="n">
        <v>61</v>
      </c>
      <c r="BE7" s="18" t="n">
        <v>47</v>
      </c>
      <c r="BF7" s="18" t="n">
        <v>51</v>
      </c>
      <c r="BG7" s="18" t="n">
        <v>15</v>
      </c>
      <c r="BH7" s="18" t="n">
        <v>62</v>
      </c>
      <c r="BI7" s="18" t="n">
        <v>154</v>
      </c>
      <c r="BJ7" s="18" t="n">
        <v>136</v>
      </c>
      <c r="BK7" s="18" t="n">
        <v>149</v>
      </c>
      <c r="BL7" s="18" t="n">
        <v>232</v>
      </c>
      <c r="BM7" s="18" t="n">
        <v>228</v>
      </c>
      <c r="BN7" s="18" t="n">
        <v>212</v>
      </c>
      <c r="BO7" s="18" t="n">
        <v>183</v>
      </c>
      <c r="BP7" s="18" t="n">
        <v>179</v>
      </c>
      <c r="BQ7" s="18" t="n">
        <v>172</v>
      </c>
      <c r="BR7" s="18" t="n">
        <v>116</v>
      </c>
      <c r="BS7" s="18" t="n">
        <v>117</v>
      </c>
      <c r="BT7" s="18" t="n">
        <v>131</v>
      </c>
      <c r="BU7" s="18" t="n">
        <v>141</v>
      </c>
      <c r="BV7" s="18" t="n">
        <v>145</v>
      </c>
      <c r="BW7" s="18" t="n">
        <v>129</v>
      </c>
      <c r="BX7" s="18" t="n">
        <v>123</v>
      </c>
      <c r="BY7" s="18" t="n">
        <v>141</v>
      </c>
      <c r="BZ7" s="18" t="n">
        <v>168</v>
      </c>
      <c r="CA7" s="18" t="n">
        <v>145</v>
      </c>
      <c r="CB7" s="18" t="n">
        <v>66</v>
      </c>
      <c r="CC7" s="18" t="n">
        <v>26</v>
      </c>
      <c r="CD7" s="18" t="n">
        <v>77</v>
      </c>
      <c r="CE7" s="18" t="n">
        <v>126</v>
      </c>
      <c r="CF7" s="18" t="n">
        <v>110</v>
      </c>
      <c r="CG7" s="18" t="n">
        <v>96</v>
      </c>
      <c r="CH7" s="18" t="n">
        <v>174</v>
      </c>
      <c r="CI7" s="18" t="n">
        <v>244</v>
      </c>
      <c r="CJ7" s="18" t="n">
        <v>250</v>
      </c>
      <c r="CK7" s="18" t="n">
        <v>244</v>
      </c>
      <c r="CL7" s="18" t="n">
        <v>242</v>
      </c>
      <c r="CM7" s="18" t="n">
        <v>244</v>
      </c>
      <c r="CN7" s="18" t="n">
        <v>238</v>
      </c>
      <c r="CO7" s="18" t="n">
        <v>237</v>
      </c>
      <c r="CP7" s="18" t="n">
        <v>235</v>
      </c>
      <c r="CQ7" s="18" t="n">
        <v>193</v>
      </c>
      <c r="CR7" s="18" t="n">
        <v>128</v>
      </c>
      <c r="CS7" s="18" t="n">
        <v>131</v>
      </c>
      <c r="CT7" s="18" t="n">
        <v>54</v>
      </c>
      <c r="CU7" s="18" t="n">
        <v>42</v>
      </c>
      <c r="CV7" s="18" t="n">
        <v>36</v>
      </c>
      <c r="CW7" s="18" t="n">
        <v>54</v>
      </c>
      <c r="CX7" s="18" t="n">
        <v>52</v>
      </c>
      <c r="CY7" s="18" t="n">
        <v>95</v>
      </c>
      <c r="CZ7" s="18" t="n">
        <v>90</v>
      </c>
      <c r="DA7" s="18" t="n">
        <v>88</v>
      </c>
      <c r="DB7" s="18" t="n">
        <v>85</v>
      </c>
      <c r="DC7" s="18" t="n">
        <v>85</v>
      </c>
      <c r="DD7" s="18" t="n">
        <v>89</v>
      </c>
      <c r="DE7" s="18" t="n">
        <v>90</v>
      </c>
      <c r="DF7" s="18" t="n">
        <v>84</v>
      </c>
      <c r="DG7" s="18" t="n">
        <v>79</v>
      </c>
      <c r="DH7" s="18" t="n">
        <v>70</v>
      </c>
      <c r="DI7" s="18" t="n">
        <v>57</v>
      </c>
      <c r="DJ7" s="18" t="n">
        <v>29</v>
      </c>
      <c r="DK7" s="18" t="n">
        <v>36</v>
      </c>
      <c r="DL7" s="18" t="n">
        <v>52</v>
      </c>
    </row>
    <row r="8" customFormat="false" ht="10.5" hidden="false" customHeight="true" outlineLevel="0" collapsed="false">
      <c r="B8" s="17" t="n">
        <v>49</v>
      </c>
      <c r="C8" s="18" t="n">
        <v>80</v>
      </c>
      <c r="D8" s="18" t="n">
        <v>73</v>
      </c>
      <c r="E8" s="18" t="n">
        <v>54</v>
      </c>
      <c r="F8" s="18" t="n">
        <v>18</v>
      </c>
      <c r="G8" s="18" t="n">
        <v>14</v>
      </c>
      <c r="H8" s="18" t="n">
        <v>13</v>
      </c>
      <c r="I8" s="18" t="n">
        <v>18</v>
      </c>
      <c r="J8" s="18" t="n">
        <v>31</v>
      </c>
      <c r="K8" s="18" t="n">
        <v>35</v>
      </c>
      <c r="L8" s="18" t="n">
        <v>24</v>
      </c>
      <c r="M8" s="18" t="n">
        <v>9</v>
      </c>
      <c r="N8" s="18" t="n">
        <v>15</v>
      </c>
      <c r="O8" s="18" t="n">
        <v>17</v>
      </c>
      <c r="P8" s="18" t="n">
        <v>36</v>
      </c>
      <c r="Q8" s="18" t="n">
        <v>66</v>
      </c>
      <c r="R8" s="18" t="n">
        <v>106</v>
      </c>
      <c r="S8" s="18" t="n">
        <v>95</v>
      </c>
      <c r="T8" s="18" t="n">
        <v>71</v>
      </c>
      <c r="U8" s="18" t="n">
        <v>77</v>
      </c>
      <c r="V8" s="18" t="n">
        <v>105</v>
      </c>
      <c r="W8" s="18" t="n">
        <v>116</v>
      </c>
      <c r="X8" s="18" t="n">
        <v>143</v>
      </c>
      <c r="Y8" s="18" t="n">
        <v>149</v>
      </c>
      <c r="Z8" s="18" t="n">
        <v>151</v>
      </c>
      <c r="AA8" s="18" t="n">
        <v>134</v>
      </c>
      <c r="AB8" s="18" t="n">
        <v>121</v>
      </c>
      <c r="AC8" s="18" t="n">
        <v>102</v>
      </c>
      <c r="AD8" s="18" t="n">
        <v>92</v>
      </c>
      <c r="AE8" s="18" t="n">
        <v>98</v>
      </c>
      <c r="AF8" s="18" t="n">
        <v>103</v>
      </c>
      <c r="AG8" s="18" t="n">
        <v>79</v>
      </c>
      <c r="AH8" s="18" t="n">
        <v>42</v>
      </c>
      <c r="AI8" s="18" t="n">
        <v>21</v>
      </c>
      <c r="AJ8" s="18" t="n">
        <v>29</v>
      </c>
      <c r="AK8" s="18" t="n">
        <v>25</v>
      </c>
      <c r="AL8" s="18" t="n">
        <v>19</v>
      </c>
      <c r="AM8" s="18" t="n">
        <v>36</v>
      </c>
      <c r="AN8" s="18" t="n">
        <v>100</v>
      </c>
      <c r="AO8" s="18" t="n">
        <v>226</v>
      </c>
      <c r="AP8" s="18" t="n">
        <v>183</v>
      </c>
      <c r="AQ8" s="18" t="n">
        <v>66</v>
      </c>
      <c r="AR8" s="18" t="n">
        <v>22</v>
      </c>
      <c r="AS8" s="18" t="n">
        <v>22</v>
      </c>
      <c r="AT8" s="18" t="n">
        <v>21</v>
      </c>
      <c r="AU8" s="18" t="n">
        <v>33</v>
      </c>
      <c r="AV8" s="18" t="n">
        <v>40</v>
      </c>
      <c r="AW8" s="18" t="n">
        <v>34</v>
      </c>
      <c r="AX8" s="18" t="n">
        <v>30</v>
      </c>
      <c r="AY8" s="18" t="n">
        <v>22</v>
      </c>
      <c r="AZ8" s="18" t="n">
        <v>34</v>
      </c>
      <c r="BA8" s="18" t="n">
        <v>100</v>
      </c>
      <c r="BB8" s="18" t="n">
        <v>92</v>
      </c>
      <c r="BC8" s="18" t="n">
        <v>82</v>
      </c>
      <c r="BD8" s="18" t="n">
        <v>48</v>
      </c>
      <c r="BE8" s="18" t="n">
        <v>46</v>
      </c>
      <c r="BF8" s="18" t="n">
        <v>46</v>
      </c>
      <c r="BG8" s="18" t="n">
        <v>24</v>
      </c>
      <c r="BH8" s="18" t="n">
        <v>36</v>
      </c>
      <c r="BI8" s="18" t="n">
        <v>143</v>
      </c>
      <c r="BJ8" s="18" t="n">
        <v>140</v>
      </c>
      <c r="BK8" s="18" t="n">
        <v>140</v>
      </c>
      <c r="BL8" s="18" t="n">
        <v>230</v>
      </c>
      <c r="BM8" s="18" t="n">
        <v>236</v>
      </c>
      <c r="BN8" s="18" t="n">
        <v>202</v>
      </c>
      <c r="BO8" s="18" t="n">
        <v>194</v>
      </c>
      <c r="BP8" s="18" t="n">
        <v>184</v>
      </c>
      <c r="BQ8" s="18" t="n">
        <v>173</v>
      </c>
      <c r="BR8" s="18" t="n">
        <v>106</v>
      </c>
      <c r="BS8" s="18" t="n">
        <v>118</v>
      </c>
      <c r="BT8" s="18" t="n">
        <v>136</v>
      </c>
      <c r="BU8" s="18" t="n">
        <v>127</v>
      </c>
      <c r="BV8" s="18" t="n">
        <v>144</v>
      </c>
      <c r="BW8" s="18" t="n">
        <v>134</v>
      </c>
      <c r="BX8" s="18" t="n">
        <v>125</v>
      </c>
      <c r="BY8" s="18" t="n">
        <v>138</v>
      </c>
      <c r="BZ8" s="18" t="n">
        <v>145</v>
      </c>
      <c r="CA8" s="18" t="n">
        <v>198</v>
      </c>
      <c r="CB8" s="18" t="n">
        <v>121</v>
      </c>
      <c r="CC8" s="18" t="n">
        <v>69</v>
      </c>
      <c r="CD8" s="18" t="n">
        <v>132</v>
      </c>
      <c r="CE8" s="18" t="n">
        <v>126</v>
      </c>
      <c r="CF8" s="18" t="n">
        <v>106</v>
      </c>
      <c r="CG8" s="18" t="n">
        <v>73</v>
      </c>
      <c r="CH8" s="18" t="n">
        <v>65</v>
      </c>
      <c r="CI8" s="18" t="n">
        <v>131</v>
      </c>
      <c r="CJ8" s="18" t="n">
        <v>234</v>
      </c>
      <c r="CK8" s="18" t="n">
        <v>245</v>
      </c>
      <c r="CL8" s="18" t="n">
        <v>246</v>
      </c>
      <c r="CM8" s="18" t="n">
        <v>247</v>
      </c>
      <c r="CN8" s="18" t="n">
        <v>239</v>
      </c>
      <c r="CO8" s="18" t="n">
        <v>232</v>
      </c>
      <c r="CP8" s="18" t="n">
        <v>241</v>
      </c>
      <c r="CQ8" s="18" t="n">
        <v>127</v>
      </c>
      <c r="CR8" s="18" t="n">
        <v>134</v>
      </c>
      <c r="CS8" s="18" t="n">
        <v>132</v>
      </c>
      <c r="CT8" s="18" t="n">
        <v>36</v>
      </c>
      <c r="CU8" s="18" t="n">
        <v>42</v>
      </c>
      <c r="CV8" s="18" t="n">
        <v>67</v>
      </c>
      <c r="CW8" s="18" t="n">
        <v>139</v>
      </c>
      <c r="CX8" s="18" t="n">
        <v>71</v>
      </c>
      <c r="CY8" s="18" t="n">
        <v>94</v>
      </c>
      <c r="CZ8" s="18" t="n">
        <v>94</v>
      </c>
      <c r="DA8" s="18" t="n">
        <v>91</v>
      </c>
      <c r="DB8" s="18" t="n">
        <v>88</v>
      </c>
      <c r="DC8" s="18" t="n">
        <v>87</v>
      </c>
      <c r="DD8" s="18" t="n">
        <v>89</v>
      </c>
      <c r="DE8" s="18" t="n">
        <v>93</v>
      </c>
      <c r="DF8" s="18" t="n">
        <v>88</v>
      </c>
      <c r="DG8" s="18" t="n">
        <v>88</v>
      </c>
      <c r="DH8" s="18" t="n">
        <v>82</v>
      </c>
      <c r="DI8" s="18" t="n">
        <v>70</v>
      </c>
      <c r="DJ8" s="18" t="n">
        <v>54</v>
      </c>
      <c r="DK8" s="18" t="n">
        <v>32</v>
      </c>
      <c r="DL8" s="18" t="n">
        <v>34</v>
      </c>
    </row>
    <row r="9" customFormat="false" ht="10.5" hidden="false" customHeight="true" outlineLevel="0" collapsed="false">
      <c r="B9" s="17" t="n">
        <v>50</v>
      </c>
      <c r="C9" s="18" t="n">
        <v>121</v>
      </c>
      <c r="D9" s="18" t="n">
        <v>50</v>
      </c>
      <c r="E9" s="18" t="n">
        <v>35</v>
      </c>
      <c r="F9" s="18" t="n">
        <v>21</v>
      </c>
      <c r="G9" s="18" t="n">
        <v>16</v>
      </c>
      <c r="H9" s="18" t="n">
        <v>16</v>
      </c>
      <c r="I9" s="18" t="n">
        <v>15</v>
      </c>
      <c r="J9" s="18" t="n">
        <v>13</v>
      </c>
      <c r="K9" s="18" t="n">
        <v>31</v>
      </c>
      <c r="L9" s="18" t="n">
        <v>34</v>
      </c>
      <c r="M9" s="18" t="n">
        <v>15</v>
      </c>
      <c r="N9" s="18" t="n">
        <v>7</v>
      </c>
      <c r="O9" s="18" t="n">
        <v>7</v>
      </c>
      <c r="P9" s="18" t="n">
        <v>8</v>
      </c>
      <c r="Q9" s="18" t="n">
        <v>14</v>
      </c>
      <c r="R9" s="18" t="n">
        <v>33</v>
      </c>
      <c r="S9" s="18" t="n">
        <v>55</v>
      </c>
      <c r="T9" s="18" t="n">
        <v>77</v>
      </c>
      <c r="U9" s="18" t="n">
        <v>114</v>
      </c>
      <c r="V9" s="18" t="n">
        <v>96</v>
      </c>
      <c r="W9" s="18" t="n">
        <v>97</v>
      </c>
      <c r="X9" s="18" t="n">
        <v>104</v>
      </c>
      <c r="Y9" s="18" t="n">
        <v>109</v>
      </c>
      <c r="Z9" s="18" t="n">
        <v>112</v>
      </c>
      <c r="AA9" s="18" t="n">
        <v>108</v>
      </c>
      <c r="AB9" s="18" t="n">
        <v>93</v>
      </c>
      <c r="AC9" s="18" t="n">
        <v>109</v>
      </c>
      <c r="AD9" s="18" t="n">
        <v>94</v>
      </c>
      <c r="AE9" s="18" t="n">
        <v>59</v>
      </c>
      <c r="AF9" s="18" t="n">
        <v>33</v>
      </c>
      <c r="AG9" s="18" t="n">
        <v>15</v>
      </c>
      <c r="AH9" s="18" t="n">
        <v>21</v>
      </c>
      <c r="AI9" s="18" t="n">
        <v>54</v>
      </c>
      <c r="AJ9" s="18" t="n">
        <v>35</v>
      </c>
      <c r="AK9" s="18" t="n">
        <v>22</v>
      </c>
      <c r="AL9" s="18" t="n">
        <v>40</v>
      </c>
      <c r="AM9" s="18" t="n">
        <v>179</v>
      </c>
      <c r="AN9" s="18" t="n">
        <v>143</v>
      </c>
      <c r="AO9" s="18" t="n">
        <v>134</v>
      </c>
      <c r="AP9" s="18" t="n">
        <v>232</v>
      </c>
      <c r="AQ9" s="18" t="n">
        <v>152</v>
      </c>
      <c r="AR9" s="18" t="n">
        <v>19</v>
      </c>
      <c r="AS9" s="18" t="n">
        <v>24</v>
      </c>
      <c r="AT9" s="18" t="n">
        <v>39</v>
      </c>
      <c r="AU9" s="18" t="n">
        <v>24</v>
      </c>
      <c r="AV9" s="18" t="n">
        <v>20</v>
      </c>
      <c r="AW9" s="18" t="n">
        <v>21</v>
      </c>
      <c r="AX9" s="18" t="n">
        <v>21</v>
      </c>
      <c r="AY9" s="18" t="n">
        <v>17</v>
      </c>
      <c r="AZ9" s="18" t="n">
        <v>29</v>
      </c>
      <c r="BA9" s="18" t="n">
        <v>65</v>
      </c>
      <c r="BB9" s="18" t="n">
        <v>59</v>
      </c>
      <c r="BC9" s="18" t="n">
        <v>46</v>
      </c>
      <c r="BD9" s="18" t="n">
        <v>29</v>
      </c>
      <c r="BE9" s="18" t="n">
        <v>38</v>
      </c>
      <c r="BF9" s="18" t="n">
        <v>41</v>
      </c>
      <c r="BG9" s="18" t="n">
        <v>32</v>
      </c>
      <c r="BH9" s="18" t="n">
        <v>21</v>
      </c>
      <c r="BI9" s="18" t="n">
        <v>126</v>
      </c>
      <c r="BJ9" s="18" t="n">
        <v>146</v>
      </c>
      <c r="BK9" s="18" t="n">
        <v>130</v>
      </c>
      <c r="BL9" s="18" t="n">
        <v>198</v>
      </c>
      <c r="BM9" s="18" t="n">
        <v>230</v>
      </c>
      <c r="BN9" s="18" t="n">
        <v>216</v>
      </c>
      <c r="BO9" s="18" t="n">
        <v>203</v>
      </c>
      <c r="BP9" s="18" t="n">
        <v>194</v>
      </c>
      <c r="BQ9" s="18" t="n">
        <v>169</v>
      </c>
      <c r="BR9" s="18" t="n">
        <v>106</v>
      </c>
      <c r="BS9" s="18" t="n">
        <v>132</v>
      </c>
      <c r="BT9" s="18" t="n">
        <v>142</v>
      </c>
      <c r="BU9" s="18" t="n">
        <v>124</v>
      </c>
      <c r="BV9" s="18" t="n">
        <v>130</v>
      </c>
      <c r="BW9" s="18" t="n">
        <v>131</v>
      </c>
      <c r="BX9" s="18" t="n">
        <v>142</v>
      </c>
      <c r="BY9" s="18" t="n">
        <v>123</v>
      </c>
      <c r="BZ9" s="18" t="n">
        <v>107</v>
      </c>
      <c r="CA9" s="18" t="n">
        <v>83</v>
      </c>
      <c r="CB9" s="18" t="n">
        <v>43</v>
      </c>
      <c r="CC9" s="18" t="n">
        <v>96</v>
      </c>
      <c r="CD9" s="18" t="n">
        <v>130</v>
      </c>
      <c r="CE9" s="18" t="n">
        <v>109</v>
      </c>
      <c r="CF9" s="18" t="n">
        <v>91</v>
      </c>
      <c r="CG9" s="18" t="n">
        <v>61</v>
      </c>
      <c r="CH9" s="18" t="n">
        <v>66</v>
      </c>
      <c r="CI9" s="18" t="n">
        <v>46</v>
      </c>
      <c r="CJ9" s="18" t="n">
        <v>171</v>
      </c>
      <c r="CK9" s="18" t="n">
        <v>251</v>
      </c>
      <c r="CL9" s="18" t="n">
        <v>246</v>
      </c>
      <c r="CM9" s="18" t="n">
        <v>243</v>
      </c>
      <c r="CN9" s="18" t="n">
        <v>238</v>
      </c>
      <c r="CO9" s="18" t="n">
        <v>245</v>
      </c>
      <c r="CP9" s="18" t="n">
        <v>225</v>
      </c>
      <c r="CQ9" s="18" t="n">
        <v>120</v>
      </c>
      <c r="CR9" s="18" t="n">
        <v>136</v>
      </c>
      <c r="CS9" s="18" t="n">
        <v>111</v>
      </c>
      <c r="CT9" s="18" t="n">
        <v>31</v>
      </c>
      <c r="CU9" s="18" t="n">
        <v>39</v>
      </c>
      <c r="CV9" s="18" t="n">
        <v>66</v>
      </c>
      <c r="CW9" s="18" t="n">
        <v>111</v>
      </c>
      <c r="CX9" s="18" t="n">
        <v>47</v>
      </c>
      <c r="CY9" s="18" t="n">
        <v>103</v>
      </c>
      <c r="CZ9" s="18" t="n">
        <v>96</v>
      </c>
      <c r="DA9" s="18" t="n">
        <v>91</v>
      </c>
      <c r="DB9" s="18" t="n">
        <v>90</v>
      </c>
      <c r="DC9" s="18" t="n">
        <v>88</v>
      </c>
      <c r="DD9" s="18" t="n">
        <v>88</v>
      </c>
      <c r="DE9" s="18" t="n">
        <v>89</v>
      </c>
      <c r="DF9" s="18" t="n">
        <v>87</v>
      </c>
      <c r="DG9" s="18" t="n">
        <v>88</v>
      </c>
      <c r="DH9" s="18" t="n">
        <v>87</v>
      </c>
      <c r="DI9" s="18" t="n">
        <v>79</v>
      </c>
      <c r="DJ9" s="18" t="n">
        <v>69</v>
      </c>
      <c r="DK9" s="18" t="n">
        <v>60</v>
      </c>
      <c r="DL9" s="18" t="n">
        <v>33</v>
      </c>
    </row>
    <row r="10" customFormat="false" ht="10.5" hidden="false" customHeight="true" outlineLevel="0" collapsed="false">
      <c r="B10" s="17" t="n">
        <v>51</v>
      </c>
      <c r="C10" s="18" t="n">
        <v>93</v>
      </c>
      <c r="D10" s="18" t="n">
        <v>42</v>
      </c>
      <c r="E10" s="18" t="n">
        <v>36</v>
      </c>
      <c r="F10" s="18" t="n">
        <v>24</v>
      </c>
      <c r="G10" s="18" t="n">
        <v>16</v>
      </c>
      <c r="H10" s="18" t="n">
        <v>15</v>
      </c>
      <c r="I10" s="18" t="n">
        <v>13</v>
      </c>
      <c r="J10" s="18" t="n">
        <v>8</v>
      </c>
      <c r="K10" s="18" t="n">
        <v>13</v>
      </c>
      <c r="L10" s="18" t="n">
        <v>31</v>
      </c>
      <c r="M10" s="18" t="n">
        <v>32</v>
      </c>
      <c r="N10" s="18" t="n">
        <v>23</v>
      </c>
      <c r="O10" s="18" t="n">
        <v>24</v>
      </c>
      <c r="P10" s="18" t="n">
        <v>29</v>
      </c>
      <c r="Q10" s="18" t="n">
        <v>21</v>
      </c>
      <c r="R10" s="18" t="n">
        <v>5</v>
      </c>
      <c r="S10" s="18" t="n">
        <v>4</v>
      </c>
      <c r="T10" s="18" t="n">
        <v>12</v>
      </c>
      <c r="U10" s="18" t="n">
        <v>26</v>
      </c>
      <c r="V10" s="18" t="n">
        <v>38</v>
      </c>
      <c r="W10" s="18" t="n">
        <v>51</v>
      </c>
      <c r="X10" s="18" t="n">
        <v>61</v>
      </c>
      <c r="Y10" s="18" t="n">
        <v>64</v>
      </c>
      <c r="Z10" s="18" t="n">
        <v>58</v>
      </c>
      <c r="AA10" s="18" t="n">
        <v>52</v>
      </c>
      <c r="AB10" s="18" t="n">
        <v>38</v>
      </c>
      <c r="AC10" s="18" t="n">
        <v>29</v>
      </c>
      <c r="AD10" s="18" t="n">
        <v>14</v>
      </c>
      <c r="AE10" s="18" t="n">
        <v>7</v>
      </c>
      <c r="AF10" s="18" t="n">
        <v>19</v>
      </c>
      <c r="AG10" s="18" t="n">
        <v>36</v>
      </c>
      <c r="AH10" s="18" t="n">
        <v>59</v>
      </c>
      <c r="AI10" s="18" t="n">
        <v>49</v>
      </c>
      <c r="AJ10" s="18" t="n">
        <v>24</v>
      </c>
      <c r="AK10" s="18" t="n">
        <v>30</v>
      </c>
      <c r="AL10" s="18" t="n">
        <v>55</v>
      </c>
      <c r="AM10" s="18" t="n">
        <v>168</v>
      </c>
      <c r="AN10" s="18" t="n">
        <v>217</v>
      </c>
      <c r="AO10" s="18" t="n">
        <v>135</v>
      </c>
      <c r="AP10" s="18" t="n">
        <v>137</v>
      </c>
      <c r="AQ10" s="18" t="n">
        <v>65</v>
      </c>
      <c r="AR10" s="18" t="n">
        <v>31</v>
      </c>
      <c r="AS10" s="18" t="n">
        <v>112</v>
      </c>
      <c r="AT10" s="18" t="n">
        <v>53</v>
      </c>
      <c r="AU10" s="18" t="n">
        <v>14</v>
      </c>
      <c r="AV10" s="18" t="n">
        <v>19</v>
      </c>
      <c r="AW10" s="18" t="n">
        <v>18</v>
      </c>
      <c r="AX10" s="18" t="n">
        <v>16</v>
      </c>
      <c r="AY10" s="18" t="n">
        <v>13</v>
      </c>
      <c r="AZ10" s="18" t="n">
        <v>24</v>
      </c>
      <c r="BA10" s="18" t="n">
        <v>30</v>
      </c>
      <c r="BB10" s="18" t="n">
        <v>37</v>
      </c>
      <c r="BC10" s="18" t="n">
        <v>33</v>
      </c>
      <c r="BD10" s="18" t="n">
        <v>29</v>
      </c>
      <c r="BE10" s="18" t="n">
        <v>35</v>
      </c>
      <c r="BF10" s="18" t="n">
        <v>33</v>
      </c>
      <c r="BG10" s="18" t="n">
        <v>39</v>
      </c>
      <c r="BH10" s="18" t="n">
        <v>16</v>
      </c>
      <c r="BI10" s="18" t="n">
        <v>94</v>
      </c>
      <c r="BJ10" s="18" t="n">
        <v>149</v>
      </c>
      <c r="BK10" s="18" t="n">
        <v>130</v>
      </c>
      <c r="BL10" s="18" t="n">
        <v>163</v>
      </c>
      <c r="BM10" s="18" t="n">
        <v>225</v>
      </c>
      <c r="BN10" s="18" t="n">
        <v>220</v>
      </c>
      <c r="BO10" s="18" t="n">
        <v>212</v>
      </c>
      <c r="BP10" s="18" t="n">
        <v>218</v>
      </c>
      <c r="BQ10" s="18" t="n">
        <v>160</v>
      </c>
      <c r="BR10" s="18" t="n">
        <v>103</v>
      </c>
      <c r="BS10" s="18" t="n">
        <v>137</v>
      </c>
      <c r="BT10" s="18" t="n">
        <v>142</v>
      </c>
      <c r="BU10" s="18" t="n">
        <v>119</v>
      </c>
      <c r="BV10" s="18" t="n">
        <v>136</v>
      </c>
      <c r="BW10" s="18" t="n">
        <v>132</v>
      </c>
      <c r="BX10" s="18" t="n">
        <v>149</v>
      </c>
      <c r="BY10" s="18" t="n">
        <v>136</v>
      </c>
      <c r="BZ10" s="18" t="n">
        <v>140</v>
      </c>
      <c r="CA10" s="18" t="n">
        <v>122</v>
      </c>
      <c r="CB10" s="18" t="n">
        <v>78</v>
      </c>
      <c r="CC10" s="18" t="n">
        <v>95</v>
      </c>
      <c r="CD10" s="18" t="n">
        <v>109</v>
      </c>
      <c r="CE10" s="18" t="n">
        <v>101</v>
      </c>
      <c r="CF10" s="18" t="n">
        <v>78</v>
      </c>
      <c r="CG10" s="18" t="n">
        <v>66</v>
      </c>
      <c r="CH10" s="18" t="n">
        <v>58</v>
      </c>
      <c r="CI10" s="18" t="n">
        <v>105</v>
      </c>
      <c r="CJ10" s="18" t="n">
        <v>237</v>
      </c>
      <c r="CK10" s="18" t="n">
        <v>250</v>
      </c>
      <c r="CL10" s="18" t="n">
        <v>245</v>
      </c>
      <c r="CM10" s="18" t="n">
        <v>241</v>
      </c>
      <c r="CN10" s="18" t="n">
        <v>241</v>
      </c>
      <c r="CO10" s="18" t="n">
        <v>234</v>
      </c>
      <c r="CP10" s="18" t="n">
        <v>201</v>
      </c>
      <c r="CQ10" s="18" t="n">
        <v>122</v>
      </c>
      <c r="CR10" s="18" t="n">
        <v>135</v>
      </c>
      <c r="CS10" s="18" t="n">
        <v>85</v>
      </c>
      <c r="CT10" s="18" t="n">
        <v>36</v>
      </c>
      <c r="CU10" s="18" t="n">
        <v>34</v>
      </c>
      <c r="CV10" s="18" t="n">
        <v>74</v>
      </c>
      <c r="CW10" s="18" t="n">
        <v>97</v>
      </c>
      <c r="CX10" s="18" t="n">
        <v>49</v>
      </c>
      <c r="CY10" s="18" t="n">
        <v>114</v>
      </c>
      <c r="CZ10" s="18" t="n">
        <v>102</v>
      </c>
      <c r="DA10" s="18" t="n">
        <v>95</v>
      </c>
      <c r="DB10" s="18" t="n">
        <v>90</v>
      </c>
      <c r="DC10" s="18" t="n">
        <v>90</v>
      </c>
      <c r="DD10" s="18" t="n">
        <v>89</v>
      </c>
      <c r="DE10" s="18" t="n">
        <v>88</v>
      </c>
      <c r="DF10" s="18" t="n">
        <v>86</v>
      </c>
      <c r="DG10" s="18" t="n">
        <v>86</v>
      </c>
      <c r="DH10" s="18" t="n">
        <v>87</v>
      </c>
      <c r="DI10" s="18" t="n">
        <v>85</v>
      </c>
      <c r="DJ10" s="18" t="n">
        <v>77</v>
      </c>
      <c r="DK10" s="18" t="n">
        <v>69</v>
      </c>
      <c r="DL10" s="18" t="n">
        <v>59</v>
      </c>
    </row>
    <row r="11" customFormat="false" ht="10.5" hidden="false" customHeight="true" outlineLevel="0" collapsed="false">
      <c r="B11" s="17" t="n">
        <v>52</v>
      </c>
      <c r="C11" s="18" t="n">
        <v>61</v>
      </c>
      <c r="D11" s="18" t="n">
        <v>43</v>
      </c>
      <c r="E11" s="18" t="n">
        <v>33</v>
      </c>
      <c r="F11" s="18" t="n">
        <v>20</v>
      </c>
      <c r="G11" s="18" t="n">
        <v>20</v>
      </c>
      <c r="H11" s="18" t="n">
        <v>30</v>
      </c>
      <c r="I11" s="18" t="n">
        <v>39</v>
      </c>
      <c r="J11" s="18" t="n">
        <v>18</v>
      </c>
      <c r="K11" s="18" t="n">
        <v>4</v>
      </c>
      <c r="L11" s="18" t="n">
        <v>11</v>
      </c>
      <c r="M11" s="18" t="n">
        <v>22</v>
      </c>
      <c r="N11" s="18" t="n">
        <v>21</v>
      </c>
      <c r="O11" s="18" t="n">
        <v>18</v>
      </c>
      <c r="P11" s="18" t="n">
        <v>40</v>
      </c>
      <c r="Q11" s="18" t="n">
        <v>52</v>
      </c>
      <c r="R11" s="18" t="n">
        <v>47</v>
      </c>
      <c r="S11" s="18" t="n">
        <v>34</v>
      </c>
      <c r="T11" s="18" t="n">
        <v>23</v>
      </c>
      <c r="U11" s="18" t="n">
        <v>13</v>
      </c>
      <c r="V11" s="18" t="n">
        <v>9</v>
      </c>
      <c r="W11" s="18" t="n">
        <v>5</v>
      </c>
      <c r="X11" s="18" t="n">
        <v>6</v>
      </c>
      <c r="Y11" s="18" t="n">
        <v>5</v>
      </c>
      <c r="Z11" s="18" t="n">
        <v>6</v>
      </c>
      <c r="AA11" s="18" t="n">
        <v>11</v>
      </c>
      <c r="AB11" s="18" t="n">
        <v>14</v>
      </c>
      <c r="AC11" s="18" t="n">
        <v>22</v>
      </c>
      <c r="AD11" s="18" t="n">
        <v>36</v>
      </c>
      <c r="AE11" s="18" t="n">
        <v>49</v>
      </c>
      <c r="AF11" s="18" t="n">
        <v>60</v>
      </c>
      <c r="AG11" s="18" t="n">
        <v>61</v>
      </c>
      <c r="AH11" s="18" t="n">
        <v>39</v>
      </c>
      <c r="AI11" s="18" t="n">
        <v>14</v>
      </c>
      <c r="AJ11" s="18" t="n">
        <v>20</v>
      </c>
      <c r="AK11" s="18" t="n">
        <v>41</v>
      </c>
      <c r="AL11" s="18" t="n">
        <v>51</v>
      </c>
      <c r="AM11" s="18" t="n">
        <v>64</v>
      </c>
      <c r="AN11" s="18" t="n">
        <v>174</v>
      </c>
      <c r="AO11" s="18" t="n">
        <v>157</v>
      </c>
      <c r="AP11" s="18" t="n">
        <v>36</v>
      </c>
      <c r="AQ11" s="18" t="n">
        <v>12</v>
      </c>
      <c r="AR11" s="18" t="n">
        <v>38</v>
      </c>
      <c r="AS11" s="18" t="n">
        <v>52</v>
      </c>
      <c r="AT11" s="18" t="n">
        <v>14</v>
      </c>
      <c r="AU11" s="18" t="n">
        <v>16</v>
      </c>
      <c r="AV11" s="18" t="n">
        <v>18</v>
      </c>
      <c r="AW11" s="18" t="n">
        <v>17</v>
      </c>
      <c r="AX11" s="18" t="n">
        <v>15</v>
      </c>
      <c r="AY11" s="18" t="n">
        <v>11</v>
      </c>
      <c r="AZ11" s="18" t="n">
        <v>24</v>
      </c>
      <c r="BA11" s="18" t="n">
        <v>10</v>
      </c>
      <c r="BB11" s="18" t="n">
        <v>11</v>
      </c>
      <c r="BC11" s="18" t="n">
        <v>13</v>
      </c>
      <c r="BD11" s="18" t="n">
        <v>25</v>
      </c>
      <c r="BE11" s="18" t="n">
        <v>34</v>
      </c>
      <c r="BF11" s="18" t="n">
        <v>25</v>
      </c>
      <c r="BG11" s="18" t="n">
        <v>40</v>
      </c>
      <c r="BH11" s="18" t="n">
        <v>22</v>
      </c>
      <c r="BI11" s="18" t="n">
        <v>47</v>
      </c>
      <c r="BJ11" s="18" t="n">
        <v>149</v>
      </c>
      <c r="BK11" s="18" t="n">
        <v>137</v>
      </c>
      <c r="BL11" s="18" t="n">
        <v>141</v>
      </c>
      <c r="BM11" s="18" t="n">
        <v>219</v>
      </c>
      <c r="BN11" s="18" t="n">
        <v>228</v>
      </c>
      <c r="BO11" s="18" t="n">
        <v>220</v>
      </c>
      <c r="BP11" s="18" t="n">
        <v>232</v>
      </c>
      <c r="BQ11" s="18" t="n">
        <v>132</v>
      </c>
      <c r="BR11" s="18" t="n">
        <v>113</v>
      </c>
      <c r="BS11" s="18" t="n">
        <v>163</v>
      </c>
      <c r="BT11" s="18" t="n">
        <v>175</v>
      </c>
      <c r="BU11" s="18" t="n">
        <v>161</v>
      </c>
      <c r="BV11" s="18" t="n">
        <v>160</v>
      </c>
      <c r="BW11" s="18" t="n">
        <v>160</v>
      </c>
      <c r="BX11" s="18" t="n">
        <v>151</v>
      </c>
      <c r="BY11" s="18" t="n">
        <v>138</v>
      </c>
      <c r="BZ11" s="18" t="n">
        <v>142</v>
      </c>
      <c r="CA11" s="18" t="n">
        <v>193</v>
      </c>
      <c r="CB11" s="18" t="n">
        <v>156</v>
      </c>
      <c r="CC11" s="18" t="n">
        <v>104</v>
      </c>
      <c r="CD11" s="18" t="n">
        <v>96</v>
      </c>
      <c r="CE11" s="18" t="n">
        <v>94</v>
      </c>
      <c r="CF11" s="18" t="n">
        <v>70</v>
      </c>
      <c r="CG11" s="18" t="n">
        <v>61</v>
      </c>
      <c r="CH11" s="18" t="n">
        <v>80</v>
      </c>
      <c r="CI11" s="18" t="n">
        <v>216</v>
      </c>
      <c r="CJ11" s="18" t="n">
        <v>252</v>
      </c>
      <c r="CK11" s="18" t="n">
        <v>247</v>
      </c>
      <c r="CL11" s="18" t="n">
        <v>246</v>
      </c>
      <c r="CM11" s="18" t="n">
        <v>235</v>
      </c>
      <c r="CN11" s="18" t="n">
        <v>241</v>
      </c>
      <c r="CO11" s="18" t="n">
        <v>243</v>
      </c>
      <c r="CP11" s="18" t="n">
        <v>136</v>
      </c>
      <c r="CQ11" s="18" t="n">
        <v>131</v>
      </c>
      <c r="CR11" s="18" t="n">
        <v>126</v>
      </c>
      <c r="CS11" s="18" t="n">
        <v>51</v>
      </c>
      <c r="CT11" s="18" t="n">
        <v>42</v>
      </c>
      <c r="CU11" s="18" t="n">
        <v>43</v>
      </c>
      <c r="CV11" s="18" t="n">
        <v>77</v>
      </c>
      <c r="CW11" s="18" t="n">
        <v>89</v>
      </c>
      <c r="CX11" s="18" t="n">
        <v>55</v>
      </c>
      <c r="CY11" s="18" t="n">
        <v>121</v>
      </c>
      <c r="CZ11" s="18" t="n">
        <v>105</v>
      </c>
      <c r="DA11" s="18" t="n">
        <v>104</v>
      </c>
      <c r="DB11" s="18" t="n">
        <v>97</v>
      </c>
      <c r="DC11" s="18" t="n">
        <v>93</v>
      </c>
      <c r="DD11" s="18" t="n">
        <v>91</v>
      </c>
      <c r="DE11" s="18" t="n">
        <v>88</v>
      </c>
      <c r="DF11" s="18" t="n">
        <v>87</v>
      </c>
      <c r="DG11" s="18" t="n">
        <v>84</v>
      </c>
      <c r="DH11" s="18" t="n">
        <v>84</v>
      </c>
      <c r="DI11" s="18" t="n">
        <v>86</v>
      </c>
      <c r="DJ11" s="18" t="n">
        <v>81</v>
      </c>
      <c r="DK11" s="18" t="n">
        <v>74</v>
      </c>
      <c r="DL11" s="18" t="n">
        <v>67</v>
      </c>
    </row>
    <row r="12" customFormat="false" ht="10.5" hidden="false" customHeight="true" outlineLevel="0" collapsed="false">
      <c r="B12" s="17" t="n">
        <v>53</v>
      </c>
      <c r="C12" s="18" t="n">
        <v>64</v>
      </c>
      <c r="D12" s="18" t="n">
        <v>63</v>
      </c>
      <c r="E12" s="18" t="n">
        <v>39</v>
      </c>
      <c r="F12" s="18" t="n">
        <v>27</v>
      </c>
      <c r="G12" s="18" t="n">
        <v>38</v>
      </c>
      <c r="H12" s="18" t="n">
        <v>90</v>
      </c>
      <c r="I12" s="18" t="n">
        <v>174</v>
      </c>
      <c r="J12" s="18" t="n">
        <v>124</v>
      </c>
      <c r="K12" s="18" t="n">
        <v>12</v>
      </c>
      <c r="L12" s="18" t="n">
        <v>10</v>
      </c>
      <c r="M12" s="18" t="n">
        <v>12</v>
      </c>
      <c r="N12" s="18" t="n">
        <v>15</v>
      </c>
      <c r="O12" s="18" t="n">
        <v>13</v>
      </c>
      <c r="P12" s="18" t="n">
        <v>29</v>
      </c>
      <c r="Q12" s="18" t="n">
        <v>34</v>
      </c>
      <c r="R12" s="18" t="n">
        <v>40</v>
      </c>
      <c r="S12" s="18" t="n">
        <v>46</v>
      </c>
      <c r="T12" s="18" t="n">
        <v>52</v>
      </c>
      <c r="U12" s="18" t="n">
        <v>52</v>
      </c>
      <c r="V12" s="18" t="n">
        <v>51</v>
      </c>
      <c r="W12" s="18" t="n">
        <v>48</v>
      </c>
      <c r="X12" s="18" t="n">
        <v>46</v>
      </c>
      <c r="Y12" s="18" t="n">
        <v>43</v>
      </c>
      <c r="Z12" s="18" t="n">
        <v>48</v>
      </c>
      <c r="AA12" s="18" t="n">
        <v>58</v>
      </c>
      <c r="AB12" s="18" t="n">
        <v>56</v>
      </c>
      <c r="AC12" s="18" t="n">
        <v>62</v>
      </c>
      <c r="AD12" s="18" t="n">
        <v>54</v>
      </c>
      <c r="AE12" s="18" t="n">
        <v>47</v>
      </c>
      <c r="AF12" s="18" t="n">
        <v>31</v>
      </c>
      <c r="AG12" s="18" t="n">
        <v>19</v>
      </c>
      <c r="AH12" s="18" t="n">
        <v>6</v>
      </c>
      <c r="AI12" s="18" t="n">
        <v>18</v>
      </c>
      <c r="AJ12" s="18" t="n">
        <v>32</v>
      </c>
      <c r="AK12" s="18" t="n">
        <v>33</v>
      </c>
      <c r="AL12" s="18" t="n">
        <v>43</v>
      </c>
      <c r="AM12" s="18" t="n">
        <v>45</v>
      </c>
      <c r="AN12" s="18" t="n">
        <v>59</v>
      </c>
      <c r="AO12" s="18" t="n">
        <v>44</v>
      </c>
      <c r="AP12" s="18" t="n">
        <v>30</v>
      </c>
      <c r="AQ12" s="18" t="n">
        <v>18</v>
      </c>
      <c r="AR12" s="18" t="n">
        <v>27</v>
      </c>
      <c r="AS12" s="18" t="n">
        <v>20</v>
      </c>
      <c r="AT12" s="18" t="n">
        <v>20</v>
      </c>
      <c r="AU12" s="18" t="n">
        <v>21</v>
      </c>
      <c r="AV12" s="18" t="n">
        <v>17</v>
      </c>
      <c r="AW12" s="18" t="n">
        <v>15</v>
      </c>
      <c r="AX12" s="18" t="n">
        <v>16</v>
      </c>
      <c r="AY12" s="18" t="n">
        <v>14</v>
      </c>
      <c r="AZ12" s="18" t="n">
        <v>16</v>
      </c>
      <c r="BA12" s="18" t="n">
        <v>5</v>
      </c>
      <c r="BB12" s="18" t="n">
        <v>7</v>
      </c>
      <c r="BC12" s="18" t="n">
        <v>15</v>
      </c>
      <c r="BD12" s="18" t="n">
        <v>28</v>
      </c>
      <c r="BE12" s="18" t="n">
        <v>25</v>
      </c>
      <c r="BF12" s="18" t="n">
        <v>17</v>
      </c>
      <c r="BG12" s="18" t="n">
        <v>35</v>
      </c>
      <c r="BH12" s="18" t="n">
        <v>36</v>
      </c>
      <c r="BI12" s="18" t="n">
        <v>21</v>
      </c>
      <c r="BJ12" s="18" t="n">
        <v>125</v>
      </c>
      <c r="BK12" s="18" t="n">
        <v>150</v>
      </c>
      <c r="BL12" s="18" t="n">
        <v>128</v>
      </c>
      <c r="BM12" s="18" t="n">
        <v>172</v>
      </c>
      <c r="BN12" s="18" t="n">
        <v>230</v>
      </c>
      <c r="BO12" s="18" t="n">
        <v>220</v>
      </c>
      <c r="BP12" s="18" t="n">
        <v>229</v>
      </c>
      <c r="BQ12" s="18" t="n">
        <v>112</v>
      </c>
      <c r="BR12" s="18" t="n">
        <v>114</v>
      </c>
      <c r="BS12" s="18" t="n">
        <v>78</v>
      </c>
      <c r="BT12" s="18" t="n">
        <v>103</v>
      </c>
      <c r="BU12" s="18" t="n">
        <v>121</v>
      </c>
      <c r="BV12" s="18" t="n">
        <v>165</v>
      </c>
      <c r="BW12" s="18" t="n">
        <v>208</v>
      </c>
      <c r="BX12" s="18" t="n">
        <v>163</v>
      </c>
      <c r="BY12" s="18" t="n">
        <v>148</v>
      </c>
      <c r="BZ12" s="18" t="n">
        <v>138</v>
      </c>
      <c r="CA12" s="18" t="n">
        <v>233</v>
      </c>
      <c r="CB12" s="18" t="n">
        <v>236</v>
      </c>
      <c r="CC12" s="18" t="n">
        <v>180</v>
      </c>
      <c r="CD12" s="18" t="n">
        <v>124</v>
      </c>
      <c r="CE12" s="18" t="n">
        <v>90</v>
      </c>
      <c r="CF12" s="18" t="n">
        <v>68</v>
      </c>
      <c r="CG12" s="18" t="n">
        <v>72</v>
      </c>
      <c r="CH12" s="18" t="n">
        <v>185</v>
      </c>
      <c r="CI12" s="18" t="n">
        <v>252</v>
      </c>
      <c r="CJ12" s="18" t="n">
        <v>253</v>
      </c>
      <c r="CK12" s="18" t="n">
        <v>248</v>
      </c>
      <c r="CL12" s="18" t="n">
        <v>243</v>
      </c>
      <c r="CM12" s="18" t="n">
        <v>243</v>
      </c>
      <c r="CN12" s="18" t="n">
        <v>250</v>
      </c>
      <c r="CO12" s="18" t="n">
        <v>189</v>
      </c>
      <c r="CP12" s="18" t="n">
        <v>119</v>
      </c>
      <c r="CQ12" s="18" t="n">
        <v>136</v>
      </c>
      <c r="CR12" s="18" t="n">
        <v>102</v>
      </c>
      <c r="CS12" s="18" t="n">
        <v>38</v>
      </c>
      <c r="CT12" s="18" t="n">
        <v>54</v>
      </c>
      <c r="CU12" s="18" t="n">
        <v>80</v>
      </c>
      <c r="CV12" s="18" t="n">
        <v>110</v>
      </c>
      <c r="CW12" s="18" t="n">
        <v>97</v>
      </c>
      <c r="CX12" s="18" t="n">
        <v>103</v>
      </c>
      <c r="CY12" s="18" t="n">
        <v>149</v>
      </c>
      <c r="CZ12" s="18" t="n">
        <v>131</v>
      </c>
      <c r="DA12" s="18" t="n">
        <v>114</v>
      </c>
      <c r="DB12" s="18" t="n">
        <v>101</v>
      </c>
      <c r="DC12" s="18" t="n">
        <v>90</v>
      </c>
      <c r="DD12" s="18" t="n">
        <v>92</v>
      </c>
      <c r="DE12" s="18" t="n">
        <v>90</v>
      </c>
      <c r="DF12" s="18" t="n">
        <v>90</v>
      </c>
      <c r="DG12" s="18" t="n">
        <v>87</v>
      </c>
      <c r="DH12" s="18" t="n">
        <v>83</v>
      </c>
      <c r="DI12" s="18" t="n">
        <v>83</v>
      </c>
      <c r="DJ12" s="18" t="n">
        <v>84</v>
      </c>
      <c r="DK12" s="18" t="n">
        <v>82</v>
      </c>
      <c r="DL12" s="18" t="n">
        <v>74</v>
      </c>
    </row>
    <row r="13" customFormat="false" ht="10.5" hidden="false" customHeight="true" outlineLevel="0" collapsed="false">
      <c r="B13" s="17" t="n">
        <v>54</v>
      </c>
      <c r="C13" s="18" t="n">
        <v>61</v>
      </c>
      <c r="D13" s="18" t="n">
        <v>58</v>
      </c>
      <c r="E13" s="18" t="n">
        <v>58</v>
      </c>
      <c r="F13" s="18" t="n">
        <v>30</v>
      </c>
      <c r="G13" s="18" t="n">
        <v>87</v>
      </c>
      <c r="H13" s="18" t="n">
        <v>191</v>
      </c>
      <c r="I13" s="18" t="n">
        <v>211</v>
      </c>
      <c r="J13" s="18" t="n">
        <v>183</v>
      </c>
      <c r="K13" s="18" t="n">
        <v>92</v>
      </c>
      <c r="L13" s="18" t="n">
        <v>11</v>
      </c>
      <c r="M13" s="18" t="n">
        <v>14</v>
      </c>
      <c r="N13" s="18" t="n">
        <v>14</v>
      </c>
      <c r="O13" s="18" t="n">
        <v>15</v>
      </c>
      <c r="P13" s="18" t="n">
        <v>34</v>
      </c>
      <c r="Q13" s="18" t="n">
        <v>44</v>
      </c>
      <c r="R13" s="18" t="n">
        <v>44</v>
      </c>
      <c r="S13" s="18" t="n">
        <v>35</v>
      </c>
      <c r="T13" s="18" t="n">
        <v>36</v>
      </c>
      <c r="U13" s="18" t="n">
        <v>31</v>
      </c>
      <c r="V13" s="18" t="n">
        <v>31</v>
      </c>
      <c r="W13" s="18" t="n">
        <v>32</v>
      </c>
      <c r="X13" s="18" t="n">
        <v>35</v>
      </c>
      <c r="Y13" s="18" t="n">
        <v>34</v>
      </c>
      <c r="Z13" s="18" t="n">
        <v>33</v>
      </c>
      <c r="AA13" s="18" t="n">
        <v>32</v>
      </c>
      <c r="AB13" s="18" t="n">
        <v>30</v>
      </c>
      <c r="AC13" s="18" t="n">
        <v>27</v>
      </c>
      <c r="AD13" s="18" t="n">
        <v>23</v>
      </c>
      <c r="AE13" s="18" t="n">
        <v>10</v>
      </c>
      <c r="AF13" s="18" t="n">
        <v>11</v>
      </c>
      <c r="AG13" s="18" t="n">
        <v>8</v>
      </c>
      <c r="AH13" s="18" t="n">
        <v>11</v>
      </c>
      <c r="AI13" s="18" t="n">
        <v>23</v>
      </c>
      <c r="AJ13" s="18" t="n">
        <v>26</v>
      </c>
      <c r="AK13" s="18" t="n">
        <v>21</v>
      </c>
      <c r="AL13" s="18" t="n">
        <v>33</v>
      </c>
      <c r="AM13" s="18" t="n">
        <v>42</v>
      </c>
      <c r="AN13" s="18" t="n">
        <v>28</v>
      </c>
      <c r="AO13" s="18" t="n">
        <v>26</v>
      </c>
      <c r="AP13" s="18" t="n">
        <v>28</v>
      </c>
      <c r="AQ13" s="18" t="n">
        <v>19</v>
      </c>
      <c r="AR13" s="18" t="n">
        <v>25</v>
      </c>
      <c r="AS13" s="18" t="n">
        <v>27</v>
      </c>
      <c r="AT13" s="18" t="n">
        <v>23</v>
      </c>
      <c r="AU13" s="18" t="n">
        <v>20</v>
      </c>
      <c r="AV13" s="18" t="n">
        <v>17</v>
      </c>
      <c r="AW13" s="18" t="n">
        <v>14</v>
      </c>
      <c r="AX13" s="18" t="n">
        <v>17</v>
      </c>
      <c r="AY13" s="18" t="n">
        <v>12</v>
      </c>
      <c r="AZ13" s="18" t="n">
        <v>23</v>
      </c>
      <c r="BA13" s="18" t="n">
        <v>30</v>
      </c>
      <c r="BB13" s="18" t="n">
        <v>19</v>
      </c>
      <c r="BC13" s="18" t="n">
        <v>26</v>
      </c>
      <c r="BD13" s="18" t="n">
        <v>19</v>
      </c>
      <c r="BE13" s="18" t="n">
        <v>19</v>
      </c>
      <c r="BF13" s="18" t="n">
        <v>10</v>
      </c>
      <c r="BG13" s="18" t="n">
        <v>29</v>
      </c>
      <c r="BH13" s="18" t="n">
        <v>49</v>
      </c>
      <c r="BI13" s="18" t="n">
        <v>19</v>
      </c>
      <c r="BJ13" s="18" t="n">
        <v>69</v>
      </c>
      <c r="BK13" s="18" t="n">
        <v>151</v>
      </c>
      <c r="BL13" s="18" t="n">
        <v>140</v>
      </c>
      <c r="BM13" s="18" t="n">
        <v>136</v>
      </c>
      <c r="BN13" s="18" t="n">
        <v>208</v>
      </c>
      <c r="BO13" s="18" t="n">
        <v>234</v>
      </c>
      <c r="BP13" s="18" t="n">
        <v>217</v>
      </c>
      <c r="BQ13" s="18" t="n">
        <v>107</v>
      </c>
      <c r="BR13" s="18" t="n">
        <v>100</v>
      </c>
      <c r="BS13" s="18" t="n">
        <v>47</v>
      </c>
      <c r="BT13" s="18" t="n">
        <v>58</v>
      </c>
      <c r="BU13" s="18" t="n">
        <v>53</v>
      </c>
      <c r="BV13" s="18" t="n">
        <v>48</v>
      </c>
      <c r="BW13" s="18" t="n">
        <v>111</v>
      </c>
      <c r="BX13" s="18" t="n">
        <v>156</v>
      </c>
      <c r="BY13" s="18" t="n">
        <v>145</v>
      </c>
      <c r="BZ13" s="18" t="n">
        <v>148</v>
      </c>
      <c r="CA13" s="18" t="n">
        <v>244</v>
      </c>
      <c r="CB13" s="18" t="n">
        <v>251</v>
      </c>
      <c r="CC13" s="18" t="n">
        <v>249</v>
      </c>
      <c r="CD13" s="18" t="n">
        <v>219</v>
      </c>
      <c r="CE13" s="18" t="n">
        <v>137</v>
      </c>
      <c r="CF13" s="18" t="n">
        <v>103</v>
      </c>
      <c r="CG13" s="18" t="n">
        <v>169</v>
      </c>
      <c r="CH13" s="18" t="n">
        <v>249</v>
      </c>
      <c r="CI13" s="18" t="n">
        <v>250</v>
      </c>
      <c r="CJ13" s="18" t="n">
        <v>251</v>
      </c>
      <c r="CK13" s="18" t="n">
        <v>247</v>
      </c>
      <c r="CL13" s="18" t="n">
        <v>241</v>
      </c>
      <c r="CM13" s="18" t="n">
        <v>241</v>
      </c>
      <c r="CN13" s="18" t="n">
        <v>222</v>
      </c>
      <c r="CO13" s="18" t="n">
        <v>121</v>
      </c>
      <c r="CP13" s="18" t="n">
        <v>131</v>
      </c>
      <c r="CQ13" s="18" t="n">
        <v>132</v>
      </c>
      <c r="CR13" s="18" t="n">
        <v>59</v>
      </c>
      <c r="CS13" s="18" t="n">
        <v>36</v>
      </c>
      <c r="CT13" s="18" t="n">
        <v>42</v>
      </c>
      <c r="CU13" s="18" t="n">
        <v>83</v>
      </c>
      <c r="CV13" s="18" t="n">
        <v>113</v>
      </c>
      <c r="CW13" s="18" t="n">
        <v>88</v>
      </c>
      <c r="CX13" s="18" t="n">
        <v>152</v>
      </c>
      <c r="CY13" s="18" t="n">
        <v>175</v>
      </c>
      <c r="CZ13" s="18" t="n">
        <v>150</v>
      </c>
      <c r="DA13" s="18" t="n">
        <v>134</v>
      </c>
      <c r="DB13" s="18" t="n">
        <v>116</v>
      </c>
      <c r="DC13" s="18" t="n">
        <v>105</v>
      </c>
      <c r="DD13" s="18" t="n">
        <v>94</v>
      </c>
      <c r="DE13" s="18" t="n">
        <v>97</v>
      </c>
      <c r="DF13" s="18" t="n">
        <v>88</v>
      </c>
      <c r="DG13" s="18" t="n">
        <v>86</v>
      </c>
      <c r="DH13" s="18" t="n">
        <v>83</v>
      </c>
      <c r="DI13" s="18" t="n">
        <v>82</v>
      </c>
      <c r="DJ13" s="18" t="n">
        <v>84</v>
      </c>
      <c r="DK13" s="18" t="n">
        <v>83</v>
      </c>
      <c r="DL13" s="18" t="n">
        <v>79</v>
      </c>
    </row>
    <row r="14" customFormat="false" ht="10.5" hidden="false" customHeight="true" outlineLevel="0" collapsed="false">
      <c r="B14" s="17" t="n">
        <v>55</v>
      </c>
      <c r="C14" s="18" t="n">
        <v>68</v>
      </c>
      <c r="D14" s="18" t="n">
        <v>58</v>
      </c>
      <c r="E14" s="18" t="n">
        <v>79</v>
      </c>
      <c r="F14" s="18" t="n">
        <v>58</v>
      </c>
      <c r="G14" s="18" t="n">
        <v>126</v>
      </c>
      <c r="H14" s="18" t="n">
        <v>203</v>
      </c>
      <c r="I14" s="18" t="n">
        <v>168</v>
      </c>
      <c r="J14" s="18" t="n">
        <v>192</v>
      </c>
      <c r="K14" s="18" t="n">
        <v>205</v>
      </c>
      <c r="L14" s="18" t="n">
        <v>56</v>
      </c>
      <c r="M14" s="18" t="n">
        <v>15</v>
      </c>
      <c r="N14" s="18" t="n">
        <v>15</v>
      </c>
      <c r="O14" s="18" t="n">
        <v>17</v>
      </c>
      <c r="P14" s="18" t="n">
        <v>16</v>
      </c>
      <c r="Q14" s="18" t="n">
        <v>8</v>
      </c>
      <c r="R14" s="18" t="n">
        <v>13</v>
      </c>
      <c r="S14" s="18" t="n">
        <v>33</v>
      </c>
      <c r="T14" s="18" t="n">
        <v>42</v>
      </c>
      <c r="U14" s="18" t="n">
        <v>48</v>
      </c>
      <c r="V14" s="18" t="n">
        <v>51</v>
      </c>
      <c r="W14" s="18" t="n">
        <v>51</v>
      </c>
      <c r="X14" s="18" t="n">
        <v>48</v>
      </c>
      <c r="Y14" s="18" t="n">
        <v>50</v>
      </c>
      <c r="Z14" s="18" t="n">
        <v>60</v>
      </c>
      <c r="AA14" s="18" t="n">
        <v>55</v>
      </c>
      <c r="AB14" s="18" t="n">
        <v>55</v>
      </c>
      <c r="AC14" s="18" t="n">
        <v>34</v>
      </c>
      <c r="AD14" s="18" t="n">
        <v>16</v>
      </c>
      <c r="AE14" s="18" t="n">
        <v>16</v>
      </c>
      <c r="AF14" s="18" t="n">
        <v>18</v>
      </c>
      <c r="AG14" s="18" t="n">
        <v>12</v>
      </c>
      <c r="AH14" s="18" t="n">
        <v>18</v>
      </c>
      <c r="AI14" s="18" t="n">
        <v>13</v>
      </c>
      <c r="AJ14" s="18" t="n">
        <v>11</v>
      </c>
      <c r="AK14" s="18" t="n">
        <v>11</v>
      </c>
      <c r="AL14" s="18" t="n">
        <v>28</v>
      </c>
      <c r="AM14" s="18" t="n">
        <v>39</v>
      </c>
      <c r="AN14" s="18" t="n">
        <v>13</v>
      </c>
      <c r="AO14" s="18" t="n">
        <v>13</v>
      </c>
      <c r="AP14" s="18" t="n">
        <v>20</v>
      </c>
      <c r="AQ14" s="18" t="n">
        <v>30</v>
      </c>
      <c r="AR14" s="18" t="n">
        <v>31</v>
      </c>
      <c r="AS14" s="18" t="n">
        <v>30</v>
      </c>
      <c r="AT14" s="18" t="n">
        <v>27</v>
      </c>
      <c r="AU14" s="18" t="n">
        <v>23</v>
      </c>
      <c r="AV14" s="18" t="n">
        <v>21</v>
      </c>
      <c r="AW14" s="18" t="n">
        <v>17</v>
      </c>
      <c r="AX14" s="18" t="n">
        <v>18</v>
      </c>
      <c r="AY14" s="18" t="n">
        <v>12</v>
      </c>
      <c r="AZ14" s="18" t="n">
        <v>41</v>
      </c>
      <c r="BA14" s="18" t="n">
        <v>42</v>
      </c>
      <c r="BB14" s="18" t="n">
        <v>33</v>
      </c>
      <c r="BC14" s="18" t="n">
        <v>76</v>
      </c>
      <c r="BD14" s="18" t="n">
        <v>56</v>
      </c>
      <c r="BE14" s="18" t="n">
        <v>11</v>
      </c>
      <c r="BF14" s="18" t="n">
        <v>6</v>
      </c>
      <c r="BG14" s="18" t="n">
        <v>21</v>
      </c>
      <c r="BH14" s="18" t="n">
        <v>46</v>
      </c>
      <c r="BI14" s="18" t="n">
        <v>36</v>
      </c>
      <c r="BJ14" s="18" t="n">
        <v>21</v>
      </c>
      <c r="BK14" s="18" t="n">
        <v>106</v>
      </c>
      <c r="BL14" s="18" t="n">
        <v>152</v>
      </c>
      <c r="BM14" s="18" t="n">
        <v>130</v>
      </c>
      <c r="BN14" s="18" t="n">
        <v>151</v>
      </c>
      <c r="BO14" s="18" t="n">
        <v>237</v>
      </c>
      <c r="BP14" s="18" t="n">
        <v>185</v>
      </c>
      <c r="BQ14" s="18" t="n">
        <v>106</v>
      </c>
      <c r="BR14" s="18" t="n">
        <v>60</v>
      </c>
      <c r="BS14" s="18" t="n">
        <v>55</v>
      </c>
      <c r="BT14" s="18" t="n">
        <v>63</v>
      </c>
      <c r="BU14" s="18" t="n">
        <v>47</v>
      </c>
      <c r="BV14" s="18" t="n">
        <v>39</v>
      </c>
      <c r="BW14" s="18" t="n">
        <v>96</v>
      </c>
      <c r="BX14" s="18" t="n">
        <v>155</v>
      </c>
      <c r="BY14" s="18" t="n">
        <v>139</v>
      </c>
      <c r="BZ14" s="18" t="n">
        <v>164</v>
      </c>
      <c r="CA14" s="18" t="n">
        <v>248</v>
      </c>
      <c r="CB14" s="18" t="n">
        <v>251</v>
      </c>
      <c r="CC14" s="18" t="n">
        <v>252</v>
      </c>
      <c r="CD14" s="18" t="n">
        <v>251</v>
      </c>
      <c r="CE14" s="18" t="n">
        <v>235</v>
      </c>
      <c r="CF14" s="18" t="n">
        <v>236</v>
      </c>
      <c r="CG14" s="18" t="n">
        <v>247</v>
      </c>
      <c r="CH14" s="18" t="n">
        <v>253</v>
      </c>
      <c r="CI14" s="18" t="n">
        <v>246</v>
      </c>
      <c r="CJ14" s="18" t="n">
        <v>250</v>
      </c>
      <c r="CK14" s="18" t="n">
        <v>242</v>
      </c>
      <c r="CL14" s="18" t="n">
        <v>238</v>
      </c>
      <c r="CM14" s="18" t="n">
        <v>240</v>
      </c>
      <c r="CN14" s="18" t="n">
        <v>149</v>
      </c>
      <c r="CO14" s="18" t="n">
        <v>125</v>
      </c>
      <c r="CP14" s="18" t="n">
        <v>138</v>
      </c>
      <c r="CQ14" s="18" t="n">
        <v>98</v>
      </c>
      <c r="CR14" s="18" t="n">
        <v>35</v>
      </c>
      <c r="CS14" s="18" t="n">
        <v>38</v>
      </c>
      <c r="CT14" s="18" t="n">
        <v>22</v>
      </c>
      <c r="CU14" s="18" t="n">
        <v>26</v>
      </c>
      <c r="CV14" s="18" t="n">
        <v>75</v>
      </c>
      <c r="CW14" s="18" t="n">
        <v>91</v>
      </c>
      <c r="CX14" s="18" t="n">
        <v>173</v>
      </c>
      <c r="CY14" s="18" t="n">
        <v>185</v>
      </c>
      <c r="CZ14" s="18" t="n">
        <v>172</v>
      </c>
      <c r="DA14" s="18" t="n">
        <v>155</v>
      </c>
      <c r="DB14" s="18" t="n">
        <v>135</v>
      </c>
      <c r="DC14" s="18" t="n">
        <v>118</v>
      </c>
      <c r="DD14" s="18" t="n">
        <v>110</v>
      </c>
      <c r="DE14" s="18" t="n">
        <v>99</v>
      </c>
      <c r="DF14" s="18" t="n">
        <v>93</v>
      </c>
      <c r="DG14" s="18" t="n">
        <v>85</v>
      </c>
      <c r="DH14" s="18" t="n">
        <v>85</v>
      </c>
      <c r="DI14" s="18" t="n">
        <v>86</v>
      </c>
      <c r="DJ14" s="18" t="n">
        <v>81</v>
      </c>
      <c r="DK14" s="18" t="n">
        <v>79</v>
      </c>
      <c r="DL14" s="18" t="n">
        <v>84</v>
      </c>
    </row>
    <row r="15" customFormat="false" ht="10.5" hidden="false" customHeight="true" outlineLevel="0" collapsed="false">
      <c r="B15" s="17" t="n">
        <v>56</v>
      </c>
      <c r="C15" s="18" t="n">
        <v>30</v>
      </c>
      <c r="D15" s="18" t="n">
        <v>50</v>
      </c>
      <c r="E15" s="18" t="n">
        <v>58</v>
      </c>
      <c r="F15" s="18" t="n">
        <v>85</v>
      </c>
      <c r="G15" s="18" t="n">
        <v>70</v>
      </c>
      <c r="H15" s="18" t="n">
        <v>139</v>
      </c>
      <c r="I15" s="18" t="n">
        <v>197</v>
      </c>
      <c r="J15" s="18" t="n">
        <v>213</v>
      </c>
      <c r="K15" s="18" t="n">
        <v>155</v>
      </c>
      <c r="L15" s="18" t="n">
        <v>61</v>
      </c>
      <c r="M15" s="18" t="n">
        <v>20</v>
      </c>
      <c r="N15" s="18" t="n">
        <v>18</v>
      </c>
      <c r="O15" s="18" t="n">
        <v>25</v>
      </c>
      <c r="P15" s="18" t="n">
        <v>25</v>
      </c>
      <c r="Q15" s="18" t="n">
        <v>15</v>
      </c>
      <c r="R15" s="18" t="n">
        <v>24</v>
      </c>
      <c r="S15" s="18" t="n">
        <v>37</v>
      </c>
      <c r="T15" s="18" t="n">
        <v>17</v>
      </c>
      <c r="U15" s="18" t="n">
        <v>13</v>
      </c>
      <c r="V15" s="18" t="n">
        <v>11</v>
      </c>
      <c r="W15" s="18" t="n">
        <v>13</v>
      </c>
      <c r="X15" s="18" t="n">
        <v>17</v>
      </c>
      <c r="Y15" s="18" t="n">
        <v>18</v>
      </c>
      <c r="Z15" s="18" t="n">
        <v>18</v>
      </c>
      <c r="AA15" s="18" t="n">
        <v>16</v>
      </c>
      <c r="AB15" s="18" t="n">
        <v>16</v>
      </c>
      <c r="AC15" s="18" t="n">
        <v>20</v>
      </c>
      <c r="AD15" s="18" t="n">
        <v>24</v>
      </c>
      <c r="AE15" s="18" t="n">
        <v>18</v>
      </c>
      <c r="AF15" s="18" t="n">
        <v>15</v>
      </c>
      <c r="AG15" s="18" t="n">
        <v>11</v>
      </c>
      <c r="AH15" s="18" t="n">
        <v>13</v>
      </c>
      <c r="AI15" s="18" t="n">
        <v>16</v>
      </c>
      <c r="AJ15" s="18" t="n">
        <v>10</v>
      </c>
      <c r="AK15" s="18" t="n">
        <v>39</v>
      </c>
      <c r="AL15" s="18" t="n">
        <v>46</v>
      </c>
      <c r="AM15" s="18" t="n">
        <v>24</v>
      </c>
      <c r="AN15" s="18" t="n">
        <v>22</v>
      </c>
      <c r="AO15" s="18" t="n">
        <v>34</v>
      </c>
      <c r="AP15" s="18" t="n">
        <v>37</v>
      </c>
      <c r="AQ15" s="18" t="n">
        <v>34</v>
      </c>
      <c r="AR15" s="18" t="n">
        <v>30</v>
      </c>
      <c r="AS15" s="18" t="n">
        <v>36</v>
      </c>
      <c r="AT15" s="18" t="n">
        <v>29</v>
      </c>
      <c r="AU15" s="18" t="n">
        <v>28</v>
      </c>
      <c r="AV15" s="18" t="n">
        <v>25</v>
      </c>
      <c r="AW15" s="18" t="n">
        <v>23</v>
      </c>
      <c r="AX15" s="18" t="n">
        <v>17</v>
      </c>
      <c r="AY15" s="18" t="n">
        <v>15</v>
      </c>
      <c r="AZ15" s="18" t="n">
        <v>23</v>
      </c>
      <c r="BA15" s="18" t="n">
        <v>21</v>
      </c>
      <c r="BB15" s="18" t="n">
        <v>113</v>
      </c>
      <c r="BC15" s="18" t="n">
        <v>116</v>
      </c>
      <c r="BD15" s="18" t="n">
        <v>112</v>
      </c>
      <c r="BE15" s="18" t="n">
        <v>67</v>
      </c>
      <c r="BF15" s="18" t="n">
        <v>4</v>
      </c>
      <c r="BG15" s="18" t="n">
        <v>13</v>
      </c>
      <c r="BH15" s="18" t="n">
        <v>24</v>
      </c>
      <c r="BI15" s="18" t="n">
        <v>40</v>
      </c>
      <c r="BJ15" s="18" t="n">
        <v>26</v>
      </c>
      <c r="BK15" s="18" t="n">
        <v>36</v>
      </c>
      <c r="BL15" s="18" t="n">
        <v>134</v>
      </c>
      <c r="BM15" s="18" t="n">
        <v>150</v>
      </c>
      <c r="BN15" s="18" t="n">
        <v>128</v>
      </c>
      <c r="BO15" s="18" t="n">
        <v>161</v>
      </c>
      <c r="BP15" s="18" t="n">
        <v>152</v>
      </c>
      <c r="BQ15" s="18" t="n">
        <v>96</v>
      </c>
      <c r="BR15" s="18" t="n">
        <v>190</v>
      </c>
      <c r="BS15" s="18" t="n">
        <v>128</v>
      </c>
      <c r="BT15" s="18" t="n">
        <v>74</v>
      </c>
      <c r="BU15" s="18" t="n">
        <v>45</v>
      </c>
      <c r="BV15" s="18" t="n">
        <v>28</v>
      </c>
      <c r="BW15" s="18" t="n">
        <v>123</v>
      </c>
      <c r="BX15" s="18" t="n">
        <v>148</v>
      </c>
      <c r="BY15" s="18" t="n">
        <v>133</v>
      </c>
      <c r="BZ15" s="18" t="n">
        <v>187</v>
      </c>
      <c r="CA15" s="18" t="n">
        <v>250</v>
      </c>
      <c r="CB15" s="18" t="n">
        <v>251</v>
      </c>
      <c r="CC15" s="18" t="n">
        <v>254</v>
      </c>
      <c r="CD15" s="18" t="n">
        <v>253</v>
      </c>
      <c r="CE15" s="18" t="n">
        <v>252</v>
      </c>
      <c r="CF15" s="18" t="n">
        <v>250</v>
      </c>
      <c r="CG15" s="18" t="n">
        <v>251</v>
      </c>
      <c r="CH15" s="18" t="n">
        <v>252</v>
      </c>
      <c r="CI15" s="18" t="n">
        <v>248</v>
      </c>
      <c r="CJ15" s="18" t="n">
        <v>245</v>
      </c>
      <c r="CK15" s="18" t="n">
        <v>243</v>
      </c>
      <c r="CL15" s="18" t="n">
        <v>242</v>
      </c>
      <c r="CM15" s="18" t="n">
        <v>171</v>
      </c>
      <c r="CN15" s="18" t="n">
        <v>121</v>
      </c>
      <c r="CO15" s="18" t="n">
        <v>136</v>
      </c>
      <c r="CP15" s="18" t="n">
        <v>125</v>
      </c>
      <c r="CQ15" s="18" t="n">
        <v>53</v>
      </c>
      <c r="CR15" s="18" t="n">
        <v>45</v>
      </c>
      <c r="CS15" s="18" t="n">
        <v>34</v>
      </c>
      <c r="CT15" s="18" t="n">
        <v>16</v>
      </c>
      <c r="CU15" s="18" t="n">
        <v>9</v>
      </c>
      <c r="CV15" s="18" t="n">
        <v>50</v>
      </c>
      <c r="CW15" s="18" t="n">
        <v>80</v>
      </c>
      <c r="CX15" s="18" t="n">
        <v>186</v>
      </c>
      <c r="CY15" s="18" t="n">
        <v>184</v>
      </c>
      <c r="CZ15" s="18" t="n">
        <v>180</v>
      </c>
      <c r="DA15" s="18" t="n">
        <v>174</v>
      </c>
      <c r="DB15" s="18" t="n">
        <v>160</v>
      </c>
      <c r="DC15" s="18" t="n">
        <v>133</v>
      </c>
      <c r="DD15" s="18" t="n">
        <v>121</v>
      </c>
      <c r="DE15" s="18" t="n">
        <v>110</v>
      </c>
      <c r="DF15" s="18" t="n">
        <v>103</v>
      </c>
      <c r="DG15" s="18" t="n">
        <v>95</v>
      </c>
      <c r="DH15" s="18" t="n">
        <v>86</v>
      </c>
      <c r="DI15" s="18" t="n">
        <v>83</v>
      </c>
      <c r="DJ15" s="18" t="n">
        <v>83</v>
      </c>
      <c r="DK15" s="18" t="n">
        <v>81</v>
      </c>
      <c r="DL15" s="18" t="n">
        <v>81</v>
      </c>
    </row>
    <row r="16" customFormat="false" ht="10.5" hidden="false" customHeight="true" outlineLevel="0" collapsed="false">
      <c r="B16" s="17" t="n">
        <v>57</v>
      </c>
      <c r="C16" s="18" t="n">
        <v>12</v>
      </c>
      <c r="D16" s="18" t="n">
        <v>17</v>
      </c>
      <c r="E16" s="18" t="n">
        <v>44</v>
      </c>
      <c r="F16" s="18" t="n">
        <v>58</v>
      </c>
      <c r="G16" s="18" t="n">
        <v>78</v>
      </c>
      <c r="H16" s="18" t="n">
        <v>82</v>
      </c>
      <c r="I16" s="18" t="n">
        <v>169</v>
      </c>
      <c r="J16" s="18" t="n">
        <v>124</v>
      </c>
      <c r="K16" s="18" t="n">
        <v>76</v>
      </c>
      <c r="L16" s="18" t="n">
        <v>50</v>
      </c>
      <c r="M16" s="18" t="n">
        <v>32</v>
      </c>
      <c r="N16" s="18" t="n">
        <v>23</v>
      </c>
      <c r="O16" s="18" t="n">
        <v>24</v>
      </c>
      <c r="P16" s="18" t="n">
        <v>15</v>
      </c>
      <c r="Q16" s="18" t="n">
        <v>20</v>
      </c>
      <c r="R16" s="18" t="n">
        <v>38</v>
      </c>
      <c r="S16" s="18" t="n">
        <v>116</v>
      </c>
      <c r="T16" s="18" t="n">
        <v>60</v>
      </c>
      <c r="U16" s="18" t="n">
        <v>18</v>
      </c>
      <c r="V16" s="18" t="n">
        <v>15</v>
      </c>
      <c r="W16" s="18" t="n">
        <v>15</v>
      </c>
      <c r="X16" s="18" t="n">
        <v>15</v>
      </c>
      <c r="Y16" s="18" t="n">
        <v>12</v>
      </c>
      <c r="Z16" s="18" t="n">
        <v>14</v>
      </c>
      <c r="AA16" s="18" t="n">
        <v>16</v>
      </c>
      <c r="AB16" s="18" t="n">
        <v>13</v>
      </c>
      <c r="AC16" s="18" t="n">
        <v>17</v>
      </c>
      <c r="AD16" s="18" t="n">
        <v>31</v>
      </c>
      <c r="AE16" s="18" t="n">
        <v>27</v>
      </c>
      <c r="AF16" s="18" t="n">
        <v>10</v>
      </c>
      <c r="AG16" s="18" t="n">
        <v>16</v>
      </c>
      <c r="AH16" s="18" t="n">
        <v>125</v>
      </c>
      <c r="AI16" s="18" t="n">
        <v>166</v>
      </c>
      <c r="AJ16" s="18" t="n">
        <v>71</v>
      </c>
      <c r="AK16" s="18" t="n">
        <v>49</v>
      </c>
      <c r="AL16" s="18" t="n">
        <v>35</v>
      </c>
      <c r="AM16" s="18" t="n">
        <v>32</v>
      </c>
      <c r="AN16" s="18" t="n">
        <v>37</v>
      </c>
      <c r="AO16" s="18" t="n">
        <v>45</v>
      </c>
      <c r="AP16" s="18" t="n">
        <v>43</v>
      </c>
      <c r="AQ16" s="18" t="n">
        <v>36</v>
      </c>
      <c r="AR16" s="18" t="n">
        <v>35</v>
      </c>
      <c r="AS16" s="18" t="n">
        <v>39</v>
      </c>
      <c r="AT16" s="18" t="n">
        <v>33</v>
      </c>
      <c r="AU16" s="18" t="n">
        <v>31</v>
      </c>
      <c r="AV16" s="18" t="n">
        <v>27</v>
      </c>
      <c r="AW16" s="18" t="n">
        <v>23</v>
      </c>
      <c r="AX16" s="18" t="n">
        <v>19</v>
      </c>
      <c r="AY16" s="18" t="n">
        <v>18</v>
      </c>
      <c r="AZ16" s="18" t="n">
        <v>16</v>
      </c>
      <c r="BA16" s="18" t="n">
        <v>33</v>
      </c>
      <c r="BB16" s="18" t="n">
        <v>133</v>
      </c>
      <c r="BC16" s="18" t="n">
        <v>117</v>
      </c>
      <c r="BD16" s="18" t="n">
        <v>114</v>
      </c>
      <c r="BE16" s="18" t="n">
        <v>93</v>
      </c>
      <c r="BF16" s="18" t="n">
        <v>9</v>
      </c>
      <c r="BG16" s="18" t="n">
        <v>16</v>
      </c>
      <c r="BH16" s="18" t="n">
        <v>15</v>
      </c>
      <c r="BI16" s="18" t="n">
        <v>31</v>
      </c>
      <c r="BJ16" s="18" t="n">
        <v>38</v>
      </c>
      <c r="BK16" s="18" t="n">
        <v>16</v>
      </c>
      <c r="BL16" s="18" t="n">
        <v>56</v>
      </c>
      <c r="BM16" s="18" t="n">
        <v>143</v>
      </c>
      <c r="BN16" s="18" t="n">
        <v>150</v>
      </c>
      <c r="BO16" s="18" t="n">
        <v>134</v>
      </c>
      <c r="BP16" s="18" t="n">
        <v>122</v>
      </c>
      <c r="BQ16" s="18" t="n">
        <v>116</v>
      </c>
      <c r="BR16" s="18" t="n">
        <v>207</v>
      </c>
      <c r="BS16" s="18" t="n">
        <v>231</v>
      </c>
      <c r="BT16" s="18" t="n">
        <v>221</v>
      </c>
      <c r="BU16" s="18" t="n">
        <v>196</v>
      </c>
      <c r="BV16" s="18" t="n">
        <v>130</v>
      </c>
      <c r="BW16" s="18" t="n">
        <v>118</v>
      </c>
      <c r="BX16" s="18" t="n">
        <v>140</v>
      </c>
      <c r="BY16" s="18" t="n">
        <v>110</v>
      </c>
      <c r="BZ16" s="18" t="n">
        <v>197</v>
      </c>
      <c r="CA16" s="18" t="n">
        <v>251</v>
      </c>
      <c r="CB16" s="18" t="n">
        <v>252</v>
      </c>
      <c r="CC16" s="18" t="n">
        <v>252</v>
      </c>
      <c r="CD16" s="18" t="n">
        <v>252</v>
      </c>
      <c r="CE16" s="18" t="n">
        <v>252</v>
      </c>
      <c r="CF16" s="18" t="n">
        <v>250</v>
      </c>
      <c r="CG16" s="18" t="n">
        <v>251</v>
      </c>
      <c r="CH16" s="18" t="n">
        <v>252</v>
      </c>
      <c r="CI16" s="18" t="n">
        <v>247</v>
      </c>
      <c r="CJ16" s="18" t="n">
        <v>243</v>
      </c>
      <c r="CK16" s="18" t="n">
        <v>242</v>
      </c>
      <c r="CL16" s="18" t="n">
        <v>194</v>
      </c>
      <c r="CM16" s="18" t="n">
        <v>124</v>
      </c>
      <c r="CN16" s="18" t="n">
        <v>137</v>
      </c>
      <c r="CO16" s="18" t="n">
        <v>133</v>
      </c>
      <c r="CP16" s="18" t="n">
        <v>72</v>
      </c>
      <c r="CQ16" s="18" t="n">
        <v>45</v>
      </c>
      <c r="CR16" s="18" t="n">
        <v>49</v>
      </c>
      <c r="CS16" s="18" t="n">
        <v>21</v>
      </c>
      <c r="CT16" s="18" t="n">
        <v>17</v>
      </c>
      <c r="CU16" s="18" t="n">
        <v>28</v>
      </c>
      <c r="CV16" s="18" t="n">
        <v>104</v>
      </c>
      <c r="CW16" s="18" t="n">
        <v>131</v>
      </c>
      <c r="CX16" s="18" t="n">
        <v>181</v>
      </c>
      <c r="CY16" s="18" t="n">
        <v>179</v>
      </c>
      <c r="CZ16" s="18" t="n">
        <v>184</v>
      </c>
      <c r="DA16" s="18" t="n">
        <v>182</v>
      </c>
      <c r="DB16" s="18" t="n">
        <v>182</v>
      </c>
      <c r="DC16" s="18" t="n">
        <v>157</v>
      </c>
      <c r="DD16" s="18" t="n">
        <v>135</v>
      </c>
      <c r="DE16" s="18" t="n">
        <v>127</v>
      </c>
      <c r="DF16" s="18" t="n">
        <v>102</v>
      </c>
      <c r="DG16" s="18" t="n">
        <v>82</v>
      </c>
      <c r="DH16" s="18" t="n">
        <v>58</v>
      </c>
      <c r="DI16" s="18" t="n">
        <v>47</v>
      </c>
      <c r="DJ16" s="18" t="n">
        <v>50</v>
      </c>
      <c r="DK16" s="18" t="n">
        <v>50</v>
      </c>
      <c r="DL16" s="18" t="n">
        <v>48</v>
      </c>
    </row>
    <row r="17" customFormat="false" ht="10.5" hidden="false" customHeight="true" outlineLevel="0" collapsed="false">
      <c r="B17" s="17" t="n">
        <v>58</v>
      </c>
      <c r="C17" s="18" t="n">
        <v>60</v>
      </c>
      <c r="D17" s="18" t="n">
        <v>22</v>
      </c>
      <c r="E17" s="18" t="n">
        <v>13</v>
      </c>
      <c r="F17" s="18" t="n">
        <v>38</v>
      </c>
      <c r="G17" s="18" t="n">
        <v>58</v>
      </c>
      <c r="H17" s="18" t="n">
        <v>60</v>
      </c>
      <c r="I17" s="18" t="n">
        <v>67</v>
      </c>
      <c r="J17" s="18" t="n">
        <v>51</v>
      </c>
      <c r="K17" s="18" t="n">
        <v>39</v>
      </c>
      <c r="L17" s="18" t="n">
        <v>41</v>
      </c>
      <c r="M17" s="18" t="n">
        <v>37</v>
      </c>
      <c r="N17" s="18" t="n">
        <v>28</v>
      </c>
      <c r="O17" s="18" t="n">
        <v>26</v>
      </c>
      <c r="P17" s="18" t="n">
        <v>18</v>
      </c>
      <c r="Q17" s="18" t="n">
        <v>18</v>
      </c>
      <c r="R17" s="18" t="n">
        <v>10</v>
      </c>
      <c r="S17" s="18" t="n">
        <v>21</v>
      </c>
      <c r="T17" s="18" t="n">
        <v>13</v>
      </c>
      <c r="U17" s="18" t="n">
        <v>17</v>
      </c>
      <c r="V17" s="18" t="n">
        <v>19</v>
      </c>
      <c r="W17" s="18" t="n">
        <v>16</v>
      </c>
      <c r="X17" s="18" t="n">
        <v>17</v>
      </c>
      <c r="Y17" s="18" t="n">
        <v>12</v>
      </c>
      <c r="Z17" s="18" t="n">
        <v>17</v>
      </c>
      <c r="AA17" s="18" t="n">
        <v>12</v>
      </c>
      <c r="AB17" s="18" t="n">
        <v>7</v>
      </c>
      <c r="AC17" s="18" t="n">
        <v>85</v>
      </c>
      <c r="AD17" s="18" t="n">
        <v>145</v>
      </c>
      <c r="AE17" s="18" t="n">
        <v>143</v>
      </c>
      <c r="AF17" s="18" t="n">
        <v>23</v>
      </c>
      <c r="AG17" s="18" t="n">
        <v>13</v>
      </c>
      <c r="AH17" s="18" t="n">
        <v>100</v>
      </c>
      <c r="AI17" s="18" t="n">
        <v>123</v>
      </c>
      <c r="AJ17" s="18" t="n">
        <v>44</v>
      </c>
      <c r="AK17" s="18" t="n">
        <v>36</v>
      </c>
      <c r="AL17" s="18" t="n">
        <v>40</v>
      </c>
      <c r="AM17" s="18" t="n">
        <v>40</v>
      </c>
      <c r="AN17" s="18" t="n">
        <v>41</v>
      </c>
      <c r="AO17" s="18" t="n">
        <v>47</v>
      </c>
      <c r="AP17" s="18" t="n">
        <v>46</v>
      </c>
      <c r="AQ17" s="18" t="n">
        <v>38</v>
      </c>
      <c r="AR17" s="18" t="n">
        <v>44</v>
      </c>
      <c r="AS17" s="18" t="n">
        <v>43</v>
      </c>
      <c r="AT17" s="18" t="n">
        <v>43</v>
      </c>
      <c r="AU17" s="18" t="n">
        <v>39</v>
      </c>
      <c r="AV17" s="18" t="n">
        <v>33</v>
      </c>
      <c r="AW17" s="18" t="n">
        <v>28</v>
      </c>
      <c r="AX17" s="18" t="n">
        <v>25</v>
      </c>
      <c r="AY17" s="18" t="n">
        <v>24</v>
      </c>
      <c r="AZ17" s="18" t="n">
        <v>18</v>
      </c>
      <c r="BA17" s="18" t="n">
        <v>15</v>
      </c>
      <c r="BB17" s="18" t="n">
        <v>108</v>
      </c>
      <c r="BC17" s="18" t="n">
        <v>130</v>
      </c>
      <c r="BD17" s="18" t="n">
        <v>128</v>
      </c>
      <c r="BE17" s="18" t="n">
        <v>51</v>
      </c>
      <c r="BF17" s="18" t="n">
        <v>14</v>
      </c>
      <c r="BG17" s="18" t="n">
        <v>14</v>
      </c>
      <c r="BH17" s="18" t="n">
        <v>15</v>
      </c>
      <c r="BI17" s="18" t="n">
        <v>15</v>
      </c>
      <c r="BJ17" s="18" t="n">
        <v>34</v>
      </c>
      <c r="BK17" s="18" t="n">
        <v>39</v>
      </c>
      <c r="BL17" s="18" t="n">
        <v>21</v>
      </c>
      <c r="BM17" s="18" t="n">
        <v>71</v>
      </c>
      <c r="BN17" s="18" t="n">
        <v>146</v>
      </c>
      <c r="BO17" s="18" t="n">
        <v>140</v>
      </c>
      <c r="BP17" s="18" t="n">
        <v>108</v>
      </c>
      <c r="BQ17" s="18" t="n">
        <v>158</v>
      </c>
      <c r="BR17" s="18" t="n">
        <v>160</v>
      </c>
      <c r="BS17" s="18" t="n">
        <v>160</v>
      </c>
      <c r="BT17" s="18" t="n">
        <v>168</v>
      </c>
      <c r="BU17" s="18" t="n">
        <v>213</v>
      </c>
      <c r="BV17" s="18" t="n">
        <v>187</v>
      </c>
      <c r="BW17" s="18" t="n">
        <v>121</v>
      </c>
      <c r="BX17" s="18" t="n">
        <v>141</v>
      </c>
      <c r="BY17" s="18" t="n">
        <v>106</v>
      </c>
      <c r="BZ17" s="18" t="n">
        <v>218</v>
      </c>
      <c r="CA17" s="18" t="n">
        <v>252</v>
      </c>
      <c r="CB17" s="18" t="n">
        <v>250</v>
      </c>
      <c r="CC17" s="18" t="n">
        <v>251</v>
      </c>
      <c r="CD17" s="18" t="n">
        <v>253</v>
      </c>
      <c r="CE17" s="18" t="n">
        <v>251</v>
      </c>
      <c r="CF17" s="18" t="n">
        <v>253</v>
      </c>
      <c r="CG17" s="18" t="n">
        <v>251</v>
      </c>
      <c r="CH17" s="18" t="n">
        <v>249</v>
      </c>
      <c r="CI17" s="18" t="n">
        <v>250</v>
      </c>
      <c r="CJ17" s="18" t="n">
        <v>239</v>
      </c>
      <c r="CK17" s="18" t="n">
        <v>199</v>
      </c>
      <c r="CL17" s="18" t="n">
        <v>123</v>
      </c>
      <c r="CM17" s="18" t="n">
        <v>136</v>
      </c>
      <c r="CN17" s="18" t="n">
        <v>133</v>
      </c>
      <c r="CO17" s="18" t="n">
        <v>90</v>
      </c>
      <c r="CP17" s="18" t="n">
        <v>50</v>
      </c>
      <c r="CQ17" s="18" t="n">
        <v>52</v>
      </c>
      <c r="CR17" s="18" t="n">
        <v>27</v>
      </c>
      <c r="CS17" s="18" t="n">
        <v>19</v>
      </c>
      <c r="CT17" s="18" t="n">
        <v>18</v>
      </c>
      <c r="CU17" s="18" t="n">
        <v>28</v>
      </c>
      <c r="CV17" s="18" t="n">
        <v>97</v>
      </c>
      <c r="CW17" s="18" t="n">
        <v>166</v>
      </c>
      <c r="CX17" s="18" t="n">
        <v>170</v>
      </c>
      <c r="CY17" s="18" t="n">
        <v>169</v>
      </c>
      <c r="CZ17" s="18" t="n">
        <v>181</v>
      </c>
      <c r="DA17" s="18" t="n">
        <v>182</v>
      </c>
      <c r="DB17" s="18" t="n">
        <v>152</v>
      </c>
      <c r="DC17" s="18" t="n">
        <v>122</v>
      </c>
      <c r="DD17" s="18" t="n">
        <v>130</v>
      </c>
      <c r="DE17" s="18" t="n">
        <v>81</v>
      </c>
      <c r="DF17" s="18" t="n">
        <v>39</v>
      </c>
      <c r="DG17" s="18" t="n">
        <v>44</v>
      </c>
      <c r="DH17" s="18" t="n">
        <v>39</v>
      </c>
      <c r="DI17" s="18" t="n">
        <v>45</v>
      </c>
      <c r="DJ17" s="18" t="n">
        <v>46</v>
      </c>
      <c r="DK17" s="18" t="n">
        <v>46</v>
      </c>
      <c r="DL17" s="18" t="n">
        <v>47</v>
      </c>
    </row>
    <row r="18" customFormat="false" ht="10.5" hidden="false" customHeight="true" outlineLevel="0" collapsed="false">
      <c r="B18" s="17" t="n">
        <v>59</v>
      </c>
      <c r="C18" s="18" t="n">
        <v>81</v>
      </c>
      <c r="D18" s="18" t="n">
        <v>72</v>
      </c>
      <c r="E18" s="18" t="n">
        <v>33</v>
      </c>
      <c r="F18" s="18" t="n">
        <v>10</v>
      </c>
      <c r="G18" s="18" t="n">
        <v>46</v>
      </c>
      <c r="H18" s="18" t="n">
        <v>51</v>
      </c>
      <c r="I18" s="18" t="n">
        <v>45</v>
      </c>
      <c r="J18" s="18" t="n">
        <v>41</v>
      </c>
      <c r="K18" s="18" t="n">
        <v>40</v>
      </c>
      <c r="L18" s="18" t="n">
        <v>33</v>
      </c>
      <c r="M18" s="18" t="n">
        <v>25</v>
      </c>
      <c r="N18" s="18" t="n">
        <v>15</v>
      </c>
      <c r="O18" s="18" t="n">
        <v>21</v>
      </c>
      <c r="P18" s="18" t="n">
        <v>23</v>
      </c>
      <c r="Q18" s="18" t="n">
        <v>17</v>
      </c>
      <c r="R18" s="18" t="n">
        <v>25</v>
      </c>
      <c r="S18" s="18" t="n">
        <v>29</v>
      </c>
      <c r="T18" s="18" t="n">
        <v>28</v>
      </c>
      <c r="U18" s="18" t="n">
        <v>20</v>
      </c>
      <c r="V18" s="18" t="n">
        <v>19</v>
      </c>
      <c r="W18" s="18" t="n">
        <v>18</v>
      </c>
      <c r="X18" s="18" t="n">
        <v>16</v>
      </c>
      <c r="Y18" s="18" t="n">
        <v>16</v>
      </c>
      <c r="Z18" s="18" t="n">
        <v>20</v>
      </c>
      <c r="AA18" s="18" t="n">
        <v>15</v>
      </c>
      <c r="AB18" s="18" t="n">
        <v>8</v>
      </c>
      <c r="AC18" s="18" t="n">
        <v>58</v>
      </c>
      <c r="AD18" s="18" t="n">
        <v>128</v>
      </c>
      <c r="AE18" s="18" t="n">
        <v>96</v>
      </c>
      <c r="AF18" s="18" t="n">
        <v>25</v>
      </c>
      <c r="AG18" s="18" t="n">
        <v>22</v>
      </c>
      <c r="AH18" s="18" t="n">
        <v>31</v>
      </c>
      <c r="AI18" s="18" t="n">
        <v>38</v>
      </c>
      <c r="AJ18" s="18" t="n">
        <v>50</v>
      </c>
      <c r="AK18" s="18" t="n">
        <v>62</v>
      </c>
      <c r="AL18" s="18" t="n">
        <v>57</v>
      </c>
      <c r="AM18" s="18" t="n">
        <v>53</v>
      </c>
      <c r="AN18" s="18" t="n">
        <v>55</v>
      </c>
      <c r="AO18" s="18" t="n">
        <v>55</v>
      </c>
      <c r="AP18" s="18" t="n">
        <v>49</v>
      </c>
      <c r="AQ18" s="18" t="n">
        <v>44</v>
      </c>
      <c r="AR18" s="18" t="n">
        <v>46</v>
      </c>
      <c r="AS18" s="18" t="n">
        <v>48</v>
      </c>
      <c r="AT18" s="18" t="n">
        <v>48</v>
      </c>
      <c r="AU18" s="18" t="n">
        <v>49</v>
      </c>
      <c r="AV18" s="18" t="n">
        <v>42</v>
      </c>
      <c r="AW18" s="18" t="n">
        <v>33</v>
      </c>
      <c r="AX18" s="18" t="n">
        <v>30</v>
      </c>
      <c r="AY18" s="18" t="n">
        <v>23</v>
      </c>
      <c r="AZ18" s="18" t="n">
        <v>22</v>
      </c>
      <c r="BA18" s="18" t="n">
        <v>12</v>
      </c>
      <c r="BB18" s="18" t="n">
        <v>113</v>
      </c>
      <c r="BC18" s="18" t="n">
        <v>84</v>
      </c>
      <c r="BD18" s="18" t="n">
        <v>41</v>
      </c>
      <c r="BE18" s="18" t="n">
        <v>40</v>
      </c>
      <c r="BF18" s="18" t="n">
        <v>51</v>
      </c>
      <c r="BG18" s="18" t="n">
        <v>19</v>
      </c>
      <c r="BH18" s="18" t="n">
        <v>16</v>
      </c>
      <c r="BI18" s="18" t="n">
        <v>13</v>
      </c>
      <c r="BJ18" s="18" t="n">
        <v>15</v>
      </c>
      <c r="BK18" s="18" t="n">
        <v>38</v>
      </c>
      <c r="BL18" s="18" t="n">
        <v>38</v>
      </c>
      <c r="BM18" s="18" t="n">
        <v>21</v>
      </c>
      <c r="BN18" s="18" t="n">
        <v>81</v>
      </c>
      <c r="BO18" s="18" t="n">
        <v>136</v>
      </c>
      <c r="BP18" s="18" t="n">
        <v>111</v>
      </c>
      <c r="BQ18" s="18" t="n">
        <v>170</v>
      </c>
      <c r="BR18" s="18" t="n">
        <v>164</v>
      </c>
      <c r="BS18" s="18" t="n">
        <v>156</v>
      </c>
      <c r="BT18" s="18" t="n">
        <v>137</v>
      </c>
      <c r="BU18" s="18" t="n">
        <v>172</v>
      </c>
      <c r="BV18" s="18" t="n">
        <v>139</v>
      </c>
      <c r="BW18" s="18" t="n">
        <v>131</v>
      </c>
      <c r="BX18" s="18" t="n">
        <v>137</v>
      </c>
      <c r="BY18" s="18" t="n">
        <v>119</v>
      </c>
      <c r="BZ18" s="18" t="n">
        <v>236</v>
      </c>
      <c r="CA18" s="18" t="n">
        <v>252</v>
      </c>
      <c r="CB18" s="18" t="n">
        <v>251</v>
      </c>
      <c r="CC18" s="18" t="n">
        <v>250</v>
      </c>
      <c r="CD18" s="18" t="n">
        <v>251</v>
      </c>
      <c r="CE18" s="18" t="n">
        <v>252</v>
      </c>
      <c r="CF18" s="18" t="n">
        <v>250</v>
      </c>
      <c r="CG18" s="18" t="n">
        <v>252</v>
      </c>
      <c r="CH18" s="18" t="n">
        <v>248</v>
      </c>
      <c r="CI18" s="18" t="n">
        <v>216</v>
      </c>
      <c r="CJ18" s="18" t="n">
        <v>155</v>
      </c>
      <c r="CK18" s="18" t="n">
        <v>136</v>
      </c>
      <c r="CL18" s="18" t="n">
        <v>128</v>
      </c>
      <c r="CM18" s="18" t="n">
        <v>129</v>
      </c>
      <c r="CN18" s="18" t="n">
        <v>90</v>
      </c>
      <c r="CO18" s="18" t="n">
        <v>52</v>
      </c>
      <c r="CP18" s="18" t="n">
        <v>53</v>
      </c>
      <c r="CQ18" s="18" t="n">
        <v>41</v>
      </c>
      <c r="CR18" s="18" t="n">
        <v>15</v>
      </c>
      <c r="CS18" s="18" t="n">
        <v>19</v>
      </c>
      <c r="CT18" s="18" t="n">
        <v>19</v>
      </c>
      <c r="CU18" s="18" t="n">
        <v>5</v>
      </c>
      <c r="CV18" s="18" t="n">
        <v>66</v>
      </c>
      <c r="CW18" s="18" t="n">
        <v>179</v>
      </c>
      <c r="CX18" s="18" t="n">
        <v>175</v>
      </c>
      <c r="CY18" s="18" t="n">
        <v>178</v>
      </c>
      <c r="CZ18" s="18" t="n">
        <v>160</v>
      </c>
      <c r="DA18" s="18" t="n">
        <v>112</v>
      </c>
      <c r="DB18" s="18" t="n">
        <v>83</v>
      </c>
      <c r="DC18" s="18" t="n">
        <v>73</v>
      </c>
      <c r="DD18" s="18" t="n">
        <v>55</v>
      </c>
      <c r="DE18" s="18" t="n">
        <v>14</v>
      </c>
      <c r="DF18" s="18" t="n">
        <v>35</v>
      </c>
      <c r="DG18" s="18" t="n">
        <v>42</v>
      </c>
      <c r="DH18" s="18" t="n">
        <v>32</v>
      </c>
      <c r="DI18" s="18" t="n">
        <v>25</v>
      </c>
      <c r="DJ18" s="18" t="n">
        <v>20</v>
      </c>
      <c r="DK18" s="18" t="n">
        <v>19</v>
      </c>
      <c r="DL18" s="18" t="n">
        <v>19</v>
      </c>
    </row>
    <row r="19" customFormat="false" ht="10.5" hidden="false" customHeight="true" outlineLevel="0" collapsed="false">
      <c r="B19" s="17" t="n">
        <v>60</v>
      </c>
      <c r="C19" s="18" t="n">
        <v>74</v>
      </c>
      <c r="D19" s="18" t="n">
        <v>81</v>
      </c>
      <c r="E19" s="18" t="n">
        <v>75</v>
      </c>
      <c r="F19" s="18" t="n">
        <v>31</v>
      </c>
      <c r="G19" s="18" t="n">
        <v>16</v>
      </c>
      <c r="H19" s="18" t="n">
        <v>50</v>
      </c>
      <c r="I19" s="18" t="n">
        <v>47</v>
      </c>
      <c r="J19" s="18" t="n">
        <v>27</v>
      </c>
      <c r="K19" s="18" t="n">
        <v>35</v>
      </c>
      <c r="L19" s="18" t="n">
        <v>20</v>
      </c>
      <c r="M19" s="18" t="n">
        <v>13</v>
      </c>
      <c r="N19" s="18" t="n">
        <v>4</v>
      </c>
      <c r="O19" s="18" t="n">
        <v>15</v>
      </c>
      <c r="P19" s="18" t="n">
        <v>32</v>
      </c>
      <c r="Q19" s="18" t="n">
        <v>20</v>
      </c>
      <c r="R19" s="18" t="n">
        <v>39</v>
      </c>
      <c r="S19" s="18" t="n">
        <v>40</v>
      </c>
      <c r="T19" s="18" t="n">
        <v>33</v>
      </c>
      <c r="U19" s="18" t="n">
        <v>28</v>
      </c>
      <c r="V19" s="18" t="n">
        <v>26</v>
      </c>
      <c r="W19" s="18" t="n">
        <v>29</v>
      </c>
      <c r="X19" s="18" t="n">
        <v>24</v>
      </c>
      <c r="Y19" s="18" t="n">
        <v>24</v>
      </c>
      <c r="Z19" s="18" t="n">
        <v>27</v>
      </c>
      <c r="AA19" s="18" t="n">
        <v>21</v>
      </c>
      <c r="AB19" s="18" t="n">
        <v>24</v>
      </c>
      <c r="AC19" s="18" t="n">
        <v>15</v>
      </c>
      <c r="AD19" s="18" t="n">
        <v>20</v>
      </c>
      <c r="AE19" s="18" t="n">
        <v>28</v>
      </c>
      <c r="AF19" s="18" t="n">
        <v>46</v>
      </c>
      <c r="AG19" s="18" t="n">
        <v>55</v>
      </c>
      <c r="AH19" s="18" t="n">
        <v>55</v>
      </c>
      <c r="AI19" s="18" t="n">
        <v>52</v>
      </c>
      <c r="AJ19" s="18" t="n">
        <v>73</v>
      </c>
      <c r="AK19" s="18" t="n">
        <v>73</v>
      </c>
      <c r="AL19" s="18" t="n">
        <v>72</v>
      </c>
      <c r="AM19" s="18" t="n">
        <v>72</v>
      </c>
      <c r="AN19" s="18" t="n">
        <v>69</v>
      </c>
      <c r="AO19" s="18" t="n">
        <v>54</v>
      </c>
      <c r="AP19" s="18" t="n">
        <v>54</v>
      </c>
      <c r="AQ19" s="18" t="n">
        <v>51</v>
      </c>
      <c r="AR19" s="18" t="n">
        <v>58</v>
      </c>
      <c r="AS19" s="18" t="n">
        <v>59</v>
      </c>
      <c r="AT19" s="18" t="n">
        <v>54</v>
      </c>
      <c r="AU19" s="18" t="n">
        <v>53</v>
      </c>
      <c r="AV19" s="18" t="n">
        <v>49</v>
      </c>
      <c r="AW19" s="18" t="n">
        <v>41</v>
      </c>
      <c r="AX19" s="18" t="n">
        <v>35</v>
      </c>
      <c r="AY19" s="18" t="n">
        <v>24</v>
      </c>
      <c r="AZ19" s="18" t="n">
        <v>22</v>
      </c>
      <c r="BA19" s="18" t="n">
        <v>20</v>
      </c>
      <c r="BB19" s="18" t="n">
        <v>70</v>
      </c>
      <c r="BC19" s="18" t="n">
        <v>116</v>
      </c>
      <c r="BD19" s="18" t="n">
        <v>69</v>
      </c>
      <c r="BE19" s="18" t="n">
        <v>55</v>
      </c>
      <c r="BF19" s="18" t="n">
        <v>50</v>
      </c>
      <c r="BG19" s="18" t="n">
        <v>17</v>
      </c>
      <c r="BH19" s="18" t="n">
        <v>14</v>
      </c>
      <c r="BI19" s="18" t="n">
        <v>14</v>
      </c>
      <c r="BJ19" s="18" t="n">
        <v>14</v>
      </c>
      <c r="BK19" s="18" t="n">
        <v>19</v>
      </c>
      <c r="BL19" s="18" t="n">
        <v>38</v>
      </c>
      <c r="BM19" s="18" t="n">
        <v>40</v>
      </c>
      <c r="BN19" s="18" t="n">
        <v>27</v>
      </c>
      <c r="BO19" s="18" t="n">
        <v>76</v>
      </c>
      <c r="BP19" s="18" t="n">
        <v>108</v>
      </c>
      <c r="BQ19" s="18" t="n">
        <v>172</v>
      </c>
      <c r="BR19" s="18" t="n">
        <v>162</v>
      </c>
      <c r="BS19" s="18" t="n">
        <v>160</v>
      </c>
      <c r="BT19" s="18" t="n">
        <v>144</v>
      </c>
      <c r="BU19" s="18" t="n">
        <v>164</v>
      </c>
      <c r="BV19" s="18" t="n">
        <v>116</v>
      </c>
      <c r="BW19" s="18" t="n">
        <v>130</v>
      </c>
      <c r="BX19" s="18" t="n">
        <v>120</v>
      </c>
      <c r="BY19" s="18" t="n">
        <v>129</v>
      </c>
      <c r="BZ19" s="18" t="n">
        <v>241</v>
      </c>
      <c r="CA19" s="18" t="n">
        <v>251</v>
      </c>
      <c r="CB19" s="18" t="n">
        <v>252</v>
      </c>
      <c r="CC19" s="18" t="n">
        <v>251</v>
      </c>
      <c r="CD19" s="18" t="n">
        <v>251</v>
      </c>
      <c r="CE19" s="18" t="n">
        <v>252</v>
      </c>
      <c r="CF19" s="18" t="n">
        <v>241</v>
      </c>
      <c r="CG19" s="18" t="n">
        <v>219</v>
      </c>
      <c r="CH19" s="18" t="n">
        <v>181</v>
      </c>
      <c r="CI19" s="18" t="n">
        <v>134</v>
      </c>
      <c r="CJ19" s="18" t="n">
        <v>132</v>
      </c>
      <c r="CK19" s="18" t="n">
        <v>134</v>
      </c>
      <c r="CL19" s="18" t="n">
        <v>123</v>
      </c>
      <c r="CM19" s="18" t="n">
        <v>86</v>
      </c>
      <c r="CN19" s="18" t="n">
        <v>58</v>
      </c>
      <c r="CO19" s="18" t="n">
        <v>55</v>
      </c>
      <c r="CP19" s="18" t="n">
        <v>37</v>
      </c>
      <c r="CQ19" s="18" t="n">
        <v>28</v>
      </c>
      <c r="CR19" s="18" t="n">
        <v>18</v>
      </c>
      <c r="CS19" s="18" t="n">
        <v>19</v>
      </c>
      <c r="CT19" s="18" t="n">
        <v>18</v>
      </c>
      <c r="CU19" s="18" t="n">
        <v>8</v>
      </c>
      <c r="CV19" s="18" t="n">
        <v>52</v>
      </c>
      <c r="CW19" s="18" t="n">
        <v>171</v>
      </c>
      <c r="CX19" s="18" t="n">
        <v>159</v>
      </c>
      <c r="CY19" s="18" t="n">
        <v>112</v>
      </c>
      <c r="CZ19" s="18" t="n">
        <v>85</v>
      </c>
      <c r="DA19" s="18" t="n">
        <v>85</v>
      </c>
      <c r="DB19" s="18" t="n">
        <v>77</v>
      </c>
      <c r="DC19" s="18" t="n">
        <v>52</v>
      </c>
      <c r="DD19" s="18" t="n">
        <v>72</v>
      </c>
      <c r="DE19" s="18" t="n">
        <v>31</v>
      </c>
      <c r="DF19" s="18" t="n">
        <v>69</v>
      </c>
      <c r="DG19" s="18" t="n">
        <v>87</v>
      </c>
      <c r="DH19" s="18" t="n">
        <v>54</v>
      </c>
      <c r="DI19" s="18" t="n">
        <v>64</v>
      </c>
      <c r="DJ19" s="18" t="n">
        <v>74</v>
      </c>
      <c r="DK19" s="18" t="n">
        <v>82</v>
      </c>
      <c r="DL19" s="18" t="n">
        <v>82</v>
      </c>
    </row>
    <row r="20" customFormat="false" ht="10.5" hidden="false" customHeight="true" outlineLevel="0" collapsed="false">
      <c r="B20" s="17" t="n">
        <v>61</v>
      </c>
      <c r="C20" s="18" t="n">
        <v>202</v>
      </c>
      <c r="D20" s="18" t="n">
        <v>80</v>
      </c>
      <c r="E20" s="18" t="n">
        <v>84</v>
      </c>
      <c r="F20" s="18" t="n">
        <v>67</v>
      </c>
      <c r="G20" s="18" t="n">
        <v>32</v>
      </c>
      <c r="H20" s="18" t="n">
        <v>25</v>
      </c>
      <c r="I20" s="18" t="n">
        <v>50</v>
      </c>
      <c r="J20" s="18" t="n">
        <v>44</v>
      </c>
      <c r="K20" s="18" t="n">
        <v>19</v>
      </c>
      <c r="L20" s="18" t="n">
        <v>17</v>
      </c>
      <c r="M20" s="18" t="n">
        <v>16</v>
      </c>
      <c r="N20" s="18" t="n">
        <v>11</v>
      </c>
      <c r="O20" s="18" t="n">
        <v>20</v>
      </c>
      <c r="P20" s="18" t="n">
        <v>36</v>
      </c>
      <c r="Q20" s="18" t="n">
        <v>34</v>
      </c>
      <c r="R20" s="18" t="n">
        <v>47</v>
      </c>
      <c r="S20" s="18" t="n">
        <v>38</v>
      </c>
      <c r="T20" s="18" t="n">
        <v>29</v>
      </c>
      <c r="U20" s="18" t="n">
        <v>30</v>
      </c>
      <c r="V20" s="18" t="n">
        <v>28</v>
      </c>
      <c r="W20" s="18" t="n">
        <v>31</v>
      </c>
      <c r="X20" s="18" t="n">
        <v>26</v>
      </c>
      <c r="Y20" s="18" t="n">
        <v>25</v>
      </c>
      <c r="Z20" s="18" t="n">
        <v>22</v>
      </c>
      <c r="AA20" s="18" t="n">
        <v>21</v>
      </c>
      <c r="AB20" s="18" t="n">
        <v>30</v>
      </c>
      <c r="AC20" s="18" t="n">
        <v>29</v>
      </c>
      <c r="AD20" s="18" t="n">
        <v>42</v>
      </c>
      <c r="AE20" s="18" t="n">
        <v>47</v>
      </c>
      <c r="AF20" s="18" t="n">
        <v>48</v>
      </c>
      <c r="AG20" s="18" t="n">
        <v>52</v>
      </c>
      <c r="AH20" s="18" t="n">
        <v>57</v>
      </c>
      <c r="AI20" s="18" t="n">
        <v>71</v>
      </c>
      <c r="AJ20" s="18" t="n">
        <v>82</v>
      </c>
      <c r="AK20" s="18" t="n">
        <v>80</v>
      </c>
      <c r="AL20" s="18" t="n">
        <v>84</v>
      </c>
      <c r="AM20" s="18" t="n">
        <v>80</v>
      </c>
      <c r="AN20" s="18" t="n">
        <v>48</v>
      </c>
      <c r="AO20" s="18" t="n">
        <v>14</v>
      </c>
      <c r="AP20" s="18" t="n">
        <v>12</v>
      </c>
      <c r="AQ20" s="18" t="n">
        <v>10</v>
      </c>
      <c r="AR20" s="18" t="n">
        <v>14</v>
      </c>
      <c r="AS20" s="18" t="n">
        <v>41</v>
      </c>
      <c r="AT20" s="18" t="n">
        <v>66</v>
      </c>
      <c r="AU20" s="18" t="n">
        <v>79</v>
      </c>
      <c r="AV20" s="18" t="n">
        <v>53</v>
      </c>
      <c r="AW20" s="18" t="n">
        <v>42</v>
      </c>
      <c r="AX20" s="18" t="n">
        <v>32</v>
      </c>
      <c r="AY20" s="18" t="n">
        <v>33</v>
      </c>
      <c r="AZ20" s="18" t="n">
        <v>28</v>
      </c>
      <c r="BA20" s="18" t="n">
        <v>22</v>
      </c>
      <c r="BB20" s="18" t="n">
        <v>23</v>
      </c>
      <c r="BC20" s="18" t="n">
        <v>59</v>
      </c>
      <c r="BD20" s="18" t="n">
        <v>49</v>
      </c>
      <c r="BE20" s="18" t="n">
        <v>31</v>
      </c>
      <c r="BF20" s="18" t="n">
        <v>35</v>
      </c>
      <c r="BG20" s="18" t="n">
        <v>23</v>
      </c>
      <c r="BH20" s="18" t="n">
        <v>16</v>
      </c>
      <c r="BI20" s="18" t="n">
        <v>17</v>
      </c>
      <c r="BJ20" s="18" t="n">
        <v>15</v>
      </c>
      <c r="BK20" s="18" t="n">
        <v>14</v>
      </c>
      <c r="BL20" s="18" t="n">
        <v>23</v>
      </c>
      <c r="BM20" s="18" t="n">
        <v>40</v>
      </c>
      <c r="BN20" s="18" t="n">
        <v>51</v>
      </c>
      <c r="BO20" s="18" t="n">
        <v>65</v>
      </c>
      <c r="BP20" s="18" t="n">
        <v>137</v>
      </c>
      <c r="BQ20" s="18" t="n">
        <v>164</v>
      </c>
      <c r="BR20" s="18" t="n">
        <v>158</v>
      </c>
      <c r="BS20" s="18" t="n">
        <v>158</v>
      </c>
      <c r="BT20" s="18" t="n">
        <v>162</v>
      </c>
      <c r="BU20" s="18" t="n">
        <v>148</v>
      </c>
      <c r="BV20" s="18" t="n">
        <v>112</v>
      </c>
      <c r="BW20" s="18" t="n">
        <v>126</v>
      </c>
      <c r="BX20" s="18" t="n">
        <v>121</v>
      </c>
      <c r="BY20" s="18" t="n">
        <v>141</v>
      </c>
      <c r="BZ20" s="18" t="n">
        <v>210</v>
      </c>
      <c r="CA20" s="18" t="n">
        <v>220</v>
      </c>
      <c r="CB20" s="18" t="n">
        <v>230</v>
      </c>
      <c r="CC20" s="18" t="n">
        <v>223</v>
      </c>
      <c r="CD20" s="18" t="n">
        <v>200</v>
      </c>
      <c r="CE20" s="18" t="n">
        <v>184</v>
      </c>
      <c r="CF20" s="18" t="n">
        <v>156</v>
      </c>
      <c r="CG20" s="18" t="n">
        <v>136</v>
      </c>
      <c r="CH20" s="18" t="n">
        <v>130</v>
      </c>
      <c r="CI20" s="18" t="n">
        <v>130</v>
      </c>
      <c r="CJ20" s="18" t="n">
        <v>131</v>
      </c>
      <c r="CK20" s="18" t="n">
        <v>106</v>
      </c>
      <c r="CL20" s="18" t="n">
        <v>73</v>
      </c>
      <c r="CM20" s="18" t="n">
        <v>75</v>
      </c>
      <c r="CN20" s="18" t="n">
        <v>72</v>
      </c>
      <c r="CO20" s="18" t="n">
        <v>42</v>
      </c>
      <c r="CP20" s="18" t="n">
        <v>51</v>
      </c>
      <c r="CQ20" s="18" t="n">
        <v>43</v>
      </c>
      <c r="CR20" s="18" t="n">
        <v>21</v>
      </c>
      <c r="CS20" s="18" t="n">
        <v>17</v>
      </c>
      <c r="CT20" s="18" t="n">
        <v>12</v>
      </c>
      <c r="CU20" s="18" t="n">
        <v>21</v>
      </c>
      <c r="CV20" s="18" t="n">
        <v>133</v>
      </c>
      <c r="CW20" s="18" t="n">
        <v>135</v>
      </c>
      <c r="CX20" s="18" t="n">
        <v>93</v>
      </c>
      <c r="CY20" s="18" t="n">
        <v>83</v>
      </c>
      <c r="CZ20" s="18" t="n">
        <v>85</v>
      </c>
      <c r="DA20" s="18" t="n">
        <v>57</v>
      </c>
      <c r="DB20" s="18" t="n">
        <v>40</v>
      </c>
      <c r="DC20" s="18" t="n">
        <v>64</v>
      </c>
      <c r="DD20" s="18" t="n">
        <v>46</v>
      </c>
      <c r="DE20" s="18" t="n">
        <v>105</v>
      </c>
      <c r="DF20" s="18" t="n">
        <v>229</v>
      </c>
      <c r="DG20" s="18" t="n">
        <v>195</v>
      </c>
      <c r="DH20" s="18" t="n">
        <v>148</v>
      </c>
      <c r="DI20" s="18" t="n">
        <v>190</v>
      </c>
      <c r="DJ20" s="18" t="n">
        <v>196</v>
      </c>
      <c r="DK20" s="18" t="n">
        <v>188</v>
      </c>
      <c r="DL20" s="18" t="n">
        <v>173</v>
      </c>
    </row>
    <row r="21" customFormat="false" ht="10.5" hidden="false" customHeight="true" outlineLevel="0" collapsed="false">
      <c r="B21" s="17" t="n">
        <v>62</v>
      </c>
      <c r="C21" s="18" t="n">
        <v>245</v>
      </c>
      <c r="D21" s="18" t="n">
        <v>207</v>
      </c>
      <c r="E21" s="18" t="n">
        <v>79</v>
      </c>
      <c r="F21" s="18" t="n">
        <v>92</v>
      </c>
      <c r="G21" s="18" t="n">
        <v>58</v>
      </c>
      <c r="H21" s="18" t="n">
        <v>14</v>
      </c>
      <c r="I21" s="18" t="n">
        <v>37</v>
      </c>
      <c r="J21" s="18" t="n">
        <v>53</v>
      </c>
      <c r="K21" s="18" t="n">
        <v>25</v>
      </c>
      <c r="L21" s="18" t="n">
        <v>10</v>
      </c>
      <c r="M21" s="18" t="n">
        <v>18</v>
      </c>
      <c r="N21" s="18" t="n">
        <v>23</v>
      </c>
      <c r="O21" s="18" t="n">
        <v>31</v>
      </c>
      <c r="P21" s="18" t="n">
        <v>36</v>
      </c>
      <c r="Q21" s="18" t="n">
        <v>40</v>
      </c>
      <c r="R21" s="18" t="n">
        <v>40</v>
      </c>
      <c r="S21" s="18" t="n">
        <v>37</v>
      </c>
      <c r="T21" s="18" t="n">
        <v>31</v>
      </c>
      <c r="U21" s="18" t="n">
        <v>32</v>
      </c>
      <c r="V21" s="18" t="n">
        <v>29</v>
      </c>
      <c r="W21" s="18" t="n">
        <v>26</v>
      </c>
      <c r="X21" s="18" t="n">
        <v>25</v>
      </c>
      <c r="Y21" s="18" t="n">
        <v>26</v>
      </c>
      <c r="Z21" s="18" t="n">
        <v>25</v>
      </c>
      <c r="AA21" s="18" t="n">
        <v>27</v>
      </c>
      <c r="AB21" s="18" t="n">
        <v>29</v>
      </c>
      <c r="AC21" s="18" t="n">
        <v>25</v>
      </c>
      <c r="AD21" s="18" t="n">
        <v>35</v>
      </c>
      <c r="AE21" s="18" t="n">
        <v>44</v>
      </c>
      <c r="AF21" s="18" t="n">
        <v>55</v>
      </c>
      <c r="AG21" s="18" t="n">
        <v>63</v>
      </c>
      <c r="AH21" s="18" t="n">
        <v>58</v>
      </c>
      <c r="AI21" s="18" t="n">
        <v>62</v>
      </c>
      <c r="AJ21" s="18" t="n">
        <v>72</v>
      </c>
      <c r="AK21" s="18" t="n">
        <v>79</v>
      </c>
      <c r="AL21" s="18" t="n">
        <v>63</v>
      </c>
      <c r="AM21" s="18" t="n">
        <v>57</v>
      </c>
      <c r="AN21" s="18" t="n">
        <v>41</v>
      </c>
      <c r="AO21" s="18" t="n">
        <v>31</v>
      </c>
      <c r="AP21" s="18" t="n">
        <v>24</v>
      </c>
      <c r="AQ21" s="18" t="n">
        <v>19</v>
      </c>
      <c r="AR21" s="18" t="n">
        <v>24</v>
      </c>
      <c r="AS21" s="18" t="n">
        <v>67</v>
      </c>
      <c r="AT21" s="18" t="n">
        <v>174</v>
      </c>
      <c r="AU21" s="18" t="n">
        <v>187</v>
      </c>
      <c r="AV21" s="18" t="n">
        <v>158</v>
      </c>
      <c r="AW21" s="18" t="n">
        <v>145</v>
      </c>
      <c r="AX21" s="18" t="n">
        <v>49</v>
      </c>
      <c r="AY21" s="18" t="n">
        <v>25</v>
      </c>
      <c r="AZ21" s="18" t="n">
        <v>23</v>
      </c>
      <c r="BA21" s="18" t="n">
        <v>22</v>
      </c>
      <c r="BB21" s="18" t="n">
        <v>18</v>
      </c>
      <c r="BC21" s="18" t="n">
        <v>14</v>
      </c>
      <c r="BD21" s="18" t="n">
        <v>20</v>
      </c>
      <c r="BE21" s="18" t="n">
        <v>44</v>
      </c>
      <c r="BF21" s="18" t="n">
        <v>40</v>
      </c>
      <c r="BG21" s="18" t="n">
        <v>39</v>
      </c>
      <c r="BH21" s="18" t="n">
        <v>22</v>
      </c>
      <c r="BI21" s="18" t="n">
        <v>12</v>
      </c>
      <c r="BJ21" s="18" t="n">
        <v>16</v>
      </c>
      <c r="BK21" s="18" t="n">
        <v>15</v>
      </c>
      <c r="BL21" s="18" t="n">
        <v>15</v>
      </c>
      <c r="BM21" s="18" t="n">
        <v>19</v>
      </c>
      <c r="BN21" s="18" t="n">
        <v>46</v>
      </c>
      <c r="BO21" s="18" t="n">
        <v>75</v>
      </c>
      <c r="BP21" s="18" t="n">
        <v>202</v>
      </c>
      <c r="BQ21" s="18" t="n">
        <v>163</v>
      </c>
      <c r="BR21" s="18" t="n">
        <v>163</v>
      </c>
      <c r="BS21" s="18" t="n">
        <v>163</v>
      </c>
      <c r="BT21" s="18" t="n">
        <v>188</v>
      </c>
      <c r="BU21" s="18" t="n">
        <v>125</v>
      </c>
      <c r="BV21" s="18" t="n">
        <v>125</v>
      </c>
      <c r="BW21" s="18" t="n">
        <v>127</v>
      </c>
      <c r="BX21" s="18" t="n">
        <v>124</v>
      </c>
      <c r="BY21" s="18" t="n">
        <v>131</v>
      </c>
      <c r="BZ21" s="18" t="n">
        <v>132</v>
      </c>
      <c r="CA21" s="18" t="n">
        <v>128</v>
      </c>
      <c r="CB21" s="18" t="n">
        <v>129</v>
      </c>
      <c r="CC21" s="18" t="n">
        <v>128</v>
      </c>
      <c r="CD21" s="18" t="n">
        <v>128</v>
      </c>
      <c r="CE21" s="18" t="n">
        <v>129</v>
      </c>
      <c r="CF21" s="18" t="n">
        <v>135</v>
      </c>
      <c r="CG21" s="18" t="n">
        <v>138</v>
      </c>
      <c r="CH21" s="18" t="n">
        <v>138</v>
      </c>
      <c r="CI21" s="18" t="n">
        <v>125</v>
      </c>
      <c r="CJ21" s="18" t="n">
        <v>81</v>
      </c>
      <c r="CK21" s="18" t="n">
        <v>52</v>
      </c>
      <c r="CL21" s="18" t="n">
        <v>69</v>
      </c>
      <c r="CM21" s="18" t="n">
        <v>77</v>
      </c>
      <c r="CN21" s="18" t="n">
        <v>50</v>
      </c>
      <c r="CO21" s="18" t="n">
        <v>74</v>
      </c>
      <c r="CP21" s="18" t="n">
        <v>208</v>
      </c>
      <c r="CQ21" s="18" t="n">
        <v>126</v>
      </c>
      <c r="CR21" s="18" t="n">
        <v>39</v>
      </c>
      <c r="CS21" s="18" t="n">
        <v>18</v>
      </c>
      <c r="CT21" s="18" t="n">
        <v>21</v>
      </c>
      <c r="CU21" s="18" t="n">
        <v>85</v>
      </c>
      <c r="CV21" s="18" t="n">
        <v>74</v>
      </c>
      <c r="CW21" s="18" t="n">
        <v>75</v>
      </c>
      <c r="CX21" s="18" t="n">
        <v>69</v>
      </c>
      <c r="CY21" s="18" t="n">
        <v>60</v>
      </c>
      <c r="CZ21" s="18" t="n">
        <v>33</v>
      </c>
      <c r="DA21" s="18" t="n">
        <v>48</v>
      </c>
      <c r="DB21" s="18" t="n">
        <v>41</v>
      </c>
      <c r="DC21" s="18" t="n">
        <v>28</v>
      </c>
      <c r="DD21" s="18" t="n">
        <v>6</v>
      </c>
      <c r="DE21" s="18" t="n">
        <v>98</v>
      </c>
      <c r="DF21" s="18" t="n">
        <v>213</v>
      </c>
      <c r="DG21" s="18" t="n">
        <v>181</v>
      </c>
      <c r="DH21" s="18" t="n">
        <v>146</v>
      </c>
      <c r="DI21" s="18" t="n">
        <v>216</v>
      </c>
      <c r="DJ21" s="18" t="n">
        <v>213</v>
      </c>
      <c r="DK21" s="18" t="n">
        <v>196</v>
      </c>
      <c r="DL21" s="18" t="n">
        <v>180</v>
      </c>
    </row>
    <row r="22" customFormat="false" ht="10.5" hidden="false" customHeight="true" outlineLevel="0" collapsed="false">
      <c r="B22" s="17" t="n">
        <v>63</v>
      </c>
      <c r="C22" s="18" t="n">
        <v>208</v>
      </c>
      <c r="D22" s="18" t="n">
        <v>246</v>
      </c>
      <c r="E22" s="18" t="n">
        <v>186</v>
      </c>
      <c r="F22" s="18" t="n">
        <v>57</v>
      </c>
      <c r="G22" s="18" t="n">
        <v>73</v>
      </c>
      <c r="H22" s="18" t="n">
        <v>31</v>
      </c>
      <c r="I22" s="18" t="n">
        <v>19</v>
      </c>
      <c r="J22" s="18" t="n">
        <v>49</v>
      </c>
      <c r="K22" s="18" t="n">
        <v>43</v>
      </c>
      <c r="L22" s="18" t="n">
        <v>10</v>
      </c>
      <c r="M22" s="18" t="n">
        <v>24</v>
      </c>
      <c r="N22" s="18" t="n">
        <v>35</v>
      </c>
      <c r="O22" s="18" t="n">
        <v>46</v>
      </c>
      <c r="P22" s="18" t="n">
        <v>36</v>
      </c>
      <c r="Q22" s="18" t="n">
        <v>39</v>
      </c>
      <c r="R22" s="18" t="n">
        <v>37</v>
      </c>
      <c r="S22" s="18" t="n">
        <v>39</v>
      </c>
      <c r="T22" s="18" t="n">
        <v>32</v>
      </c>
      <c r="U22" s="18" t="n">
        <v>31</v>
      </c>
      <c r="V22" s="18" t="n">
        <v>28</v>
      </c>
      <c r="W22" s="18" t="n">
        <v>25</v>
      </c>
      <c r="X22" s="18" t="n">
        <v>19</v>
      </c>
      <c r="Y22" s="18" t="n">
        <v>27</v>
      </c>
      <c r="Z22" s="18" t="n">
        <v>31</v>
      </c>
      <c r="AA22" s="18" t="n">
        <v>32</v>
      </c>
      <c r="AB22" s="18" t="n">
        <v>26</v>
      </c>
      <c r="AC22" s="18" t="n">
        <v>27</v>
      </c>
      <c r="AD22" s="18" t="n">
        <v>36</v>
      </c>
      <c r="AE22" s="18" t="n">
        <v>39</v>
      </c>
      <c r="AF22" s="18" t="n">
        <v>42</v>
      </c>
      <c r="AG22" s="18" t="n">
        <v>55</v>
      </c>
      <c r="AH22" s="18" t="n">
        <v>82</v>
      </c>
      <c r="AI22" s="18" t="n">
        <v>118</v>
      </c>
      <c r="AJ22" s="18" t="n">
        <v>188</v>
      </c>
      <c r="AK22" s="18" t="n">
        <v>216</v>
      </c>
      <c r="AL22" s="18" t="n">
        <v>159</v>
      </c>
      <c r="AM22" s="18" t="n">
        <v>74</v>
      </c>
      <c r="AN22" s="18" t="n">
        <v>49</v>
      </c>
      <c r="AO22" s="18" t="n">
        <v>39</v>
      </c>
      <c r="AP22" s="18" t="n">
        <v>27</v>
      </c>
      <c r="AQ22" s="18" t="n">
        <v>20</v>
      </c>
      <c r="AR22" s="18" t="n">
        <v>35</v>
      </c>
      <c r="AS22" s="18" t="n">
        <v>86</v>
      </c>
      <c r="AT22" s="18" t="n">
        <v>196</v>
      </c>
      <c r="AU22" s="18" t="n">
        <v>167</v>
      </c>
      <c r="AV22" s="18" t="n">
        <v>189</v>
      </c>
      <c r="AW22" s="18" t="n">
        <v>197</v>
      </c>
      <c r="AX22" s="18" t="n">
        <v>93</v>
      </c>
      <c r="AY22" s="18" t="n">
        <v>36</v>
      </c>
      <c r="AZ22" s="18" t="n">
        <v>17</v>
      </c>
      <c r="BA22" s="18" t="n">
        <v>14</v>
      </c>
      <c r="BB22" s="18" t="n">
        <v>11</v>
      </c>
      <c r="BC22" s="18" t="n">
        <v>19</v>
      </c>
      <c r="BD22" s="18" t="n">
        <v>28</v>
      </c>
      <c r="BE22" s="18" t="n">
        <v>37</v>
      </c>
      <c r="BF22" s="18" t="n">
        <v>26</v>
      </c>
      <c r="BG22" s="18" t="n">
        <v>41</v>
      </c>
      <c r="BH22" s="18" t="n">
        <v>30</v>
      </c>
      <c r="BI22" s="18" t="n">
        <v>15</v>
      </c>
      <c r="BJ22" s="18" t="n">
        <v>15</v>
      </c>
      <c r="BK22" s="18" t="n">
        <v>14</v>
      </c>
      <c r="BL22" s="18" t="n">
        <v>14</v>
      </c>
      <c r="BM22" s="18" t="n">
        <v>19</v>
      </c>
      <c r="BN22" s="18" t="n">
        <v>40</v>
      </c>
      <c r="BO22" s="18" t="n">
        <v>117</v>
      </c>
      <c r="BP22" s="18" t="n">
        <v>250</v>
      </c>
      <c r="BQ22" s="18" t="n">
        <v>237</v>
      </c>
      <c r="BR22" s="18" t="n">
        <v>223</v>
      </c>
      <c r="BS22" s="18" t="n">
        <v>193</v>
      </c>
      <c r="BT22" s="18" t="n">
        <v>205</v>
      </c>
      <c r="BU22" s="18" t="n">
        <v>106</v>
      </c>
      <c r="BV22" s="18" t="n">
        <v>126</v>
      </c>
      <c r="BW22" s="18" t="n">
        <v>143</v>
      </c>
      <c r="BX22" s="18" t="n">
        <v>114</v>
      </c>
      <c r="BY22" s="18" t="n">
        <v>142</v>
      </c>
      <c r="BZ22" s="18" t="n">
        <v>131</v>
      </c>
      <c r="CA22" s="18" t="n">
        <v>144</v>
      </c>
      <c r="CB22" s="18" t="n">
        <v>149</v>
      </c>
      <c r="CC22" s="18" t="n">
        <v>149</v>
      </c>
      <c r="CD22" s="18" t="n">
        <v>146</v>
      </c>
      <c r="CE22" s="18" t="n">
        <v>140</v>
      </c>
      <c r="CF22" s="18" t="n">
        <v>134</v>
      </c>
      <c r="CG22" s="18" t="n">
        <v>113</v>
      </c>
      <c r="CH22" s="18" t="n">
        <v>76</v>
      </c>
      <c r="CI22" s="18" t="n">
        <v>50</v>
      </c>
      <c r="CJ22" s="18" t="n">
        <v>46</v>
      </c>
      <c r="CK22" s="18" t="n">
        <v>53</v>
      </c>
      <c r="CL22" s="18" t="n">
        <v>72</v>
      </c>
      <c r="CM22" s="18" t="n">
        <v>52</v>
      </c>
      <c r="CN22" s="18" t="n">
        <v>63</v>
      </c>
      <c r="CO22" s="18" t="n">
        <v>136</v>
      </c>
      <c r="CP22" s="18" t="n">
        <v>173</v>
      </c>
      <c r="CQ22" s="18" t="n">
        <v>233</v>
      </c>
      <c r="CR22" s="18" t="n">
        <v>144</v>
      </c>
      <c r="CS22" s="18" t="n">
        <v>29</v>
      </c>
      <c r="CT22" s="18" t="n">
        <v>74</v>
      </c>
      <c r="CU22" s="18" t="n">
        <v>75</v>
      </c>
      <c r="CV22" s="18" t="n">
        <v>8</v>
      </c>
      <c r="CW22" s="18" t="n">
        <v>45</v>
      </c>
      <c r="CX22" s="18" t="n">
        <v>79</v>
      </c>
      <c r="CY22" s="18" t="n">
        <v>65</v>
      </c>
      <c r="CZ22" s="18" t="n">
        <v>67</v>
      </c>
      <c r="DA22" s="18" t="n">
        <v>36</v>
      </c>
      <c r="DB22" s="18" t="n">
        <v>10</v>
      </c>
      <c r="DC22" s="18" t="n">
        <v>10</v>
      </c>
      <c r="DD22" s="18" t="n">
        <v>6</v>
      </c>
      <c r="DE22" s="18" t="n">
        <v>83</v>
      </c>
      <c r="DF22" s="18" t="n">
        <v>206</v>
      </c>
      <c r="DG22" s="18" t="n">
        <v>184</v>
      </c>
      <c r="DH22" s="18" t="n">
        <v>133</v>
      </c>
      <c r="DI22" s="18" t="n">
        <v>175</v>
      </c>
      <c r="DJ22" s="18" t="n">
        <v>182</v>
      </c>
      <c r="DK22" s="18" t="n">
        <v>178</v>
      </c>
      <c r="DL22" s="18" t="n">
        <v>183</v>
      </c>
    </row>
    <row r="23" customFormat="false" ht="10.5" hidden="false" customHeight="true" outlineLevel="0" collapsed="false">
      <c r="B23" s="17" t="n">
        <v>64</v>
      </c>
      <c r="C23" s="18" t="n">
        <v>216</v>
      </c>
      <c r="D23" s="18" t="n">
        <v>207</v>
      </c>
      <c r="E23" s="18" t="n">
        <v>242</v>
      </c>
      <c r="F23" s="18" t="n">
        <v>116</v>
      </c>
      <c r="G23" s="18" t="n">
        <v>68</v>
      </c>
      <c r="H23" s="18" t="n">
        <v>56</v>
      </c>
      <c r="I23" s="18" t="n">
        <v>15</v>
      </c>
      <c r="J23" s="18" t="n">
        <v>37</v>
      </c>
      <c r="K23" s="18" t="n">
        <v>56</v>
      </c>
      <c r="L23" s="18" t="n">
        <v>16</v>
      </c>
      <c r="M23" s="18" t="n">
        <v>20</v>
      </c>
      <c r="N23" s="18" t="n">
        <v>31</v>
      </c>
      <c r="O23" s="18" t="n">
        <v>41</v>
      </c>
      <c r="P23" s="18" t="n">
        <v>28</v>
      </c>
      <c r="Q23" s="18" t="n">
        <v>41</v>
      </c>
      <c r="R23" s="18" t="n">
        <v>38</v>
      </c>
      <c r="S23" s="18" t="n">
        <v>38</v>
      </c>
      <c r="T23" s="18" t="n">
        <v>36</v>
      </c>
      <c r="U23" s="18" t="n">
        <v>33</v>
      </c>
      <c r="V23" s="18" t="n">
        <v>31</v>
      </c>
      <c r="W23" s="18" t="n">
        <v>30</v>
      </c>
      <c r="X23" s="18" t="n">
        <v>24</v>
      </c>
      <c r="Y23" s="18" t="n">
        <v>25</v>
      </c>
      <c r="Z23" s="18" t="n">
        <v>29</v>
      </c>
      <c r="AA23" s="18" t="n">
        <v>30</v>
      </c>
      <c r="AB23" s="18" t="n">
        <v>29</v>
      </c>
      <c r="AC23" s="18" t="n">
        <v>36</v>
      </c>
      <c r="AD23" s="18" t="n">
        <v>33</v>
      </c>
      <c r="AE23" s="18" t="n">
        <v>29</v>
      </c>
      <c r="AF23" s="18" t="n">
        <v>37</v>
      </c>
      <c r="AG23" s="18" t="n">
        <v>89</v>
      </c>
      <c r="AH23" s="18" t="n">
        <v>107</v>
      </c>
      <c r="AI23" s="18" t="n">
        <v>177</v>
      </c>
      <c r="AJ23" s="18" t="n">
        <v>238</v>
      </c>
      <c r="AK23" s="18" t="n">
        <v>243</v>
      </c>
      <c r="AL23" s="18" t="n">
        <v>230</v>
      </c>
      <c r="AM23" s="18" t="n">
        <v>111</v>
      </c>
      <c r="AN23" s="18" t="n">
        <v>54</v>
      </c>
      <c r="AO23" s="18" t="n">
        <v>50</v>
      </c>
      <c r="AP23" s="18" t="n">
        <v>42</v>
      </c>
      <c r="AQ23" s="18" t="n">
        <v>33</v>
      </c>
      <c r="AR23" s="18" t="n">
        <v>43</v>
      </c>
      <c r="AS23" s="18" t="n">
        <v>102</v>
      </c>
      <c r="AT23" s="18" t="n">
        <v>215</v>
      </c>
      <c r="AU23" s="18" t="n">
        <v>149</v>
      </c>
      <c r="AV23" s="18" t="n">
        <v>206</v>
      </c>
      <c r="AW23" s="18" t="n">
        <v>158</v>
      </c>
      <c r="AX23" s="18" t="n">
        <v>73</v>
      </c>
      <c r="AY23" s="18" t="n">
        <v>29</v>
      </c>
      <c r="AZ23" s="18" t="n">
        <v>18</v>
      </c>
      <c r="BA23" s="18" t="n">
        <v>14</v>
      </c>
      <c r="BB23" s="18" t="n">
        <v>10</v>
      </c>
      <c r="BC23" s="18" t="n">
        <v>14</v>
      </c>
      <c r="BD23" s="18" t="n">
        <v>13</v>
      </c>
      <c r="BE23" s="18" t="n">
        <v>23</v>
      </c>
      <c r="BF23" s="18" t="n">
        <v>33</v>
      </c>
      <c r="BG23" s="18" t="n">
        <v>36</v>
      </c>
      <c r="BH23" s="18" t="n">
        <v>34</v>
      </c>
      <c r="BI23" s="18" t="n">
        <v>31</v>
      </c>
      <c r="BJ23" s="18" t="n">
        <v>20</v>
      </c>
      <c r="BK23" s="18" t="n">
        <v>14</v>
      </c>
      <c r="BL23" s="18" t="n">
        <v>9</v>
      </c>
      <c r="BM23" s="18" t="n">
        <v>31</v>
      </c>
      <c r="BN23" s="18" t="n">
        <v>45</v>
      </c>
      <c r="BO23" s="18" t="n">
        <v>164</v>
      </c>
      <c r="BP23" s="18" t="n">
        <v>207</v>
      </c>
      <c r="BQ23" s="18" t="n">
        <v>193</v>
      </c>
      <c r="BR23" s="18" t="n">
        <v>232</v>
      </c>
      <c r="BS23" s="18" t="n">
        <v>244</v>
      </c>
      <c r="BT23" s="18" t="n">
        <v>198</v>
      </c>
      <c r="BU23" s="18" t="n">
        <v>97</v>
      </c>
      <c r="BV23" s="18" t="n">
        <v>122</v>
      </c>
      <c r="BW23" s="18" t="n">
        <v>140</v>
      </c>
      <c r="BX23" s="18" t="n">
        <v>123</v>
      </c>
      <c r="BY23" s="18" t="n">
        <v>137</v>
      </c>
      <c r="BZ23" s="18" t="n">
        <v>98</v>
      </c>
      <c r="CA23" s="18" t="n">
        <v>112</v>
      </c>
      <c r="CB23" s="18" t="n">
        <v>105</v>
      </c>
      <c r="CC23" s="18" t="n">
        <v>98</v>
      </c>
      <c r="CD23" s="18" t="n">
        <v>78</v>
      </c>
      <c r="CE23" s="18" t="n">
        <v>60</v>
      </c>
      <c r="CF23" s="18" t="n">
        <v>48</v>
      </c>
      <c r="CG23" s="18" t="n">
        <v>45</v>
      </c>
      <c r="CH23" s="18" t="n">
        <v>41</v>
      </c>
      <c r="CI23" s="18" t="n">
        <v>46</v>
      </c>
      <c r="CJ23" s="18" t="n">
        <v>48</v>
      </c>
      <c r="CK23" s="18" t="n">
        <v>55</v>
      </c>
      <c r="CL23" s="18" t="n">
        <v>55</v>
      </c>
      <c r="CM23" s="18" t="n">
        <v>40</v>
      </c>
      <c r="CN23" s="18" t="n">
        <v>129</v>
      </c>
      <c r="CO23" s="18" t="n">
        <v>210</v>
      </c>
      <c r="CP23" s="18" t="n">
        <v>116</v>
      </c>
      <c r="CQ23" s="18" t="n">
        <v>172</v>
      </c>
      <c r="CR23" s="18" t="n">
        <v>224</v>
      </c>
      <c r="CS23" s="18" t="n">
        <v>50</v>
      </c>
      <c r="CT23" s="18" t="n">
        <v>44</v>
      </c>
      <c r="CU23" s="18" t="n">
        <v>7</v>
      </c>
      <c r="CV23" s="18" t="n">
        <v>8</v>
      </c>
      <c r="CW23" s="18" t="n">
        <v>15</v>
      </c>
      <c r="CX23" s="18" t="n">
        <v>62</v>
      </c>
      <c r="CY23" s="18" t="n">
        <v>58</v>
      </c>
      <c r="CZ23" s="18" t="n">
        <v>20</v>
      </c>
      <c r="DA23" s="18" t="n">
        <v>8</v>
      </c>
      <c r="DB23" s="18" t="n">
        <v>8</v>
      </c>
      <c r="DC23" s="18" t="n">
        <v>15</v>
      </c>
      <c r="DD23" s="18" t="n">
        <v>26</v>
      </c>
      <c r="DE23" s="18" t="n">
        <v>69</v>
      </c>
      <c r="DF23" s="18" t="n">
        <v>188</v>
      </c>
      <c r="DG23" s="18" t="n">
        <v>185</v>
      </c>
      <c r="DH23" s="18" t="n">
        <v>143</v>
      </c>
      <c r="DI23" s="18" t="n">
        <v>169</v>
      </c>
      <c r="DJ23" s="18" t="n">
        <v>185</v>
      </c>
      <c r="DK23" s="18" t="n">
        <v>180</v>
      </c>
      <c r="DL23" s="18" t="n">
        <v>185</v>
      </c>
    </row>
    <row r="24" customFormat="false" ht="10.5" hidden="false" customHeight="true" outlineLevel="0" collapsed="false">
      <c r="B24" s="17" t="n">
        <v>65</v>
      </c>
      <c r="C24" s="18" t="n">
        <v>200</v>
      </c>
      <c r="D24" s="18" t="n">
        <v>185</v>
      </c>
      <c r="E24" s="18" t="n">
        <v>223</v>
      </c>
      <c r="F24" s="18" t="n">
        <v>222</v>
      </c>
      <c r="G24" s="18" t="n">
        <v>77</v>
      </c>
      <c r="H24" s="18" t="n">
        <v>71</v>
      </c>
      <c r="I24" s="18" t="n">
        <v>27</v>
      </c>
      <c r="J24" s="18" t="n">
        <v>16</v>
      </c>
      <c r="K24" s="18" t="n">
        <v>58</v>
      </c>
      <c r="L24" s="18" t="n">
        <v>36</v>
      </c>
      <c r="M24" s="18" t="n">
        <v>6</v>
      </c>
      <c r="N24" s="18" t="n">
        <v>17</v>
      </c>
      <c r="O24" s="18" t="n">
        <v>28</v>
      </c>
      <c r="P24" s="18" t="n">
        <v>20</v>
      </c>
      <c r="Q24" s="18" t="n">
        <v>41</v>
      </c>
      <c r="R24" s="18" t="n">
        <v>42</v>
      </c>
      <c r="S24" s="18" t="n">
        <v>37</v>
      </c>
      <c r="T24" s="18" t="n">
        <v>36</v>
      </c>
      <c r="U24" s="18" t="n">
        <v>33</v>
      </c>
      <c r="V24" s="18" t="n">
        <v>33</v>
      </c>
      <c r="W24" s="18" t="n">
        <v>32</v>
      </c>
      <c r="X24" s="18" t="n">
        <v>30</v>
      </c>
      <c r="Y24" s="18" t="n">
        <v>32</v>
      </c>
      <c r="Z24" s="18" t="n">
        <v>34</v>
      </c>
      <c r="AA24" s="18" t="n">
        <v>32</v>
      </c>
      <c r="AB24" s="18" t="n">
        <v>23</v>
      </c>
      <c r="AC24" s="18" t="n">
        <v>28</v>
      </c>
      <c r="AD24" s="18" t="n">
        <v>34</v>
      </c>
      <c r="AE24" s="18" t="n">
        <v>56</v>
      </c>
      <c r="AF24" s="18" t="n">
        <v>56</v>
      </c>
      <c r="AG24" s="18" t="n">
        <v>63</v>
      </c>
      <c r="AH24" s="18" t="n">
        <v>52</v>
      </c>
      <c r="AI24" s="18" t="n">
        <v>158</v>
      </c>
      <c r="AJ24" s="18" t="n">
        <v>236</v>
      </c>
      <c r="AK24" s="18" t="n">
        <v>239</v>
      </c>
      <c r="AL24" s="18" t="n">
        <v>231</v>
      </c>
      <c r="AM24" s="18" t="n">
        <v>124</v>
      </c>
      <c r="AN24" s="18" t="n">
        <v>64</v>
      </c>
      <c r="AO24" s="18" t="n">
        <v>75</v>
      </c>
      <c r="AP24" s="18" t="n">
        <v>71</v>
      </c>
      <c r="AQ24" s="18" t="n">
        <v>68</v>
      </c>
      <c r="AR24" s="18" t="n">
        <v>57</v>
      </c>
      <c r="AS24" s="18" t="n">
        <v>60</v>
      </c>
      <c r="AT24" s="18" t="n">
        <v>118</v>
      </c>
      <c r="AU24" s="18" t="n">
        <v>129</v>
      </c>
      <c r="AV24" s="18" t="n">
        <v>190</v>
      </c>
      <c r="AW24" s="18" t="n">
        <v>128</v>
      </c>
      <c r="AX24" s="18" t="n">
        <v>58</v>
      </c>
      <c r="AY24" s="18" t="n">
        <v>26</v>
      </c>
      <c r="AZ24" s="18" t="n">
        <v>11</v>
      </c>
      <c r="BA24" s="18" t="n">
        <v>9</v>
      </c>
      <c r="BB24" s="18" t="n">
        <v>8</v>
      </c>
      <c r="BC24" s="18" t="n">
        <v>12</v>
      </c>
      <c r="BD24" s="18" t="n">
        <v>20</v>
      </c>
      <c r="BE24" s="18" t="n">
        <v>13</v>
      </c>
      <c r="BF24" s="18" t="n">
        <v>23</v>
      </c>
      <c r="BG24" s="18" t="n">
        <v>34</v>
      </c>
      <c r="BH24" s="18" t="n">
        <v>40</v>
      </c>
      <c r="BI24" s="18" t="n">
        <v>34</v>
      </c>
      <c r="BJ24" s="18" t="n">
        <v>22</v>
      </c>
      <c r="BK24" s="18" t="n">
        <v>12</v>
      </c>
      <c r="BL24" s="18" t="n">
        <v>17</v>
      </c>
      <c r="BM24" s="18" t="n">
        <v>39</v>
      </c>
      <c r="BN24" s="18" t="n">
        <v>49</v>
      </c>
      <c r="BO24" s="18" t="n">
        <v>155</v>
      </c>
      <c r="BP24" s="18" t="n">
        <v>163</v>
      </c>
      <c r="BQ24" s="18" t="n">
        <v>137</v>
      </c>
      <c r="BR24" s="18" t="n">
        <v>121</v>
      </c>
      <c r="BS24" s="18" t="n">
        <v>195</v>
      </c>
      <c r="BT24" s="18" t="n">
        <v>150</v>
      </c>
      <c r="BU24" s="18" t="n">
        <v>120</v>
      </c>
      <c r="BV24" s="18" t="n">
        <v>119</v>
      </c>
      <c r="BW24" s="18" t="n">
        <v>136</v>
      </c>
      <c r="BX24" s="18" t="n">
        <v>135</v>
      </c>
      <c r="BY24" s="18" t="n">
        <v>97</v>
      </c>
      <c r="BZ24" s="18" t="n">
        <v>31</v>
      </c>
      <c r="CA24" s="18" t="n">
        <v>39</v>
      </c>
      <c r="CB24" s="18" t="n">
        <v>40</v>
      </c>
      <c r="CC24" s="18" t="n">
        <v>40</v>
      </c>
      <c r="CD24" s="18" t="n">
        <v>44</v>
      </c>
      <c r="CE24" s="18" t="n">
        <v>51</v>
      </c>
      <c r="CF24" s="18" t="n">
        <v>50</v>
      </c>
      <c r="CG24" s="18" t="n">
        <v>44</v>
      </c>
      <c r="CH24" s="18" t="n">
        <v>38</v>
      </c>
      <c r="CI24" s="18" t="n">
        <v>35</v>
      </c>
      <c r="CJ24" s="18" t="n">
        <v>47</v>
      </c>
      <c r="CK24" s="18" t="n">
        <v>61</v>
      </c>
      <c r="CL24" s="18" t="n">
        <v>37</v>
      </c>
      <c r="CM24" s="18" t="n">
        <v>60</v>
      </c>
      <c r="CN24" s="18" t="n">
        <v>56</v>
      </c>
      <c r="CO24" s="18" t="n">
        <v>186</v>
      </c>
      <c r="CP24" s="18" t="n">
        <v>208</v>
      </c>
      <c r="CQ24" s="18" t="n">
        <v>148</v>
      </c>
      <c r="CR24" s="18" t="n">
        <v>87</v>
      </c>
      <c r="CS24" s="18" t="n">
        <v>28</v>
      </c>
      <c r="CT24" s="18" t="n">
        <v>18</v>
      </c>
      <c r="CU24" s="18" t="n">
        <v>8</v>
      </c>
      <c r="CV24" s="18" t="n">
        <v>11</v>
      </c>
      <c r="CW24" s="18" t="n">
        <v>9</v>
      </c>
      <c r="CX24" s="18" t="n">
        <v>13</v>
      </c>
      <c r="CY24" s="18" t="n">
        <v>11</v>
      </c>
      <c r="CZ24" s="18" t="n">
        <v>10</v>
      </c>
      <c r="DA24" s="18" t="n">
        <v>13</v>
      </c>
      <c r="DB24" s="18" t="n">
        <v>30</v>
      </c>
      <c r="DC24" s="18" t="n">
        <v>56</v>
      </c>
      <c r="DD24" s="18" t="n">
        <v>62</v>
      </c>
      <c r="DE24" s="18" t="n">
        <v>64</v>
      </c>
      <c r="DF24" s="18" t="n">
        <v>196</v>
      </c>
      <c r="DG24" s="18" t="n">
        <v>187</v>
      </c>
      <c r="DH24" s="18" t="n">
        <v>150</v>
      </c>
      <c r="DI24" s="18" t="n">
        <v>175</v>
      </c>
      <c r="DJ24" s="18" t="n">
        <v>184</v>
      </c>
      <c r="DK24" s="18" t="n">
        <v>178</v>
      </c>
      <c r="DL24" s="18" t="n">
        <v>178</v>
      </c>
    </row>
    <row r="25" customFormat="false" ht="10.5" hidden="false" customHeight="true" outlineLevel="0" collapsed="false">
      <c r="B25" s="17" t="n">
        <v>66</v>
      </c>
      <c r="C25" s="18" t="n">
        <v>196</v>
      </c>
      <c r="D25" s="18" t="n">
        <v>195</v>
      </c>
      <c r="E25" s="18" t="n">
        <v>195</v>
      </c>
      <c r="F25" s="18" t="n">
        <v>243</v>
      </c>
      <c r="G25" s="18" t="n">
        <v>148</v>
      </c>
      <c r="H25" s="18" t="n">
        <v>61</v>
      </c>
      <c r="I25" s="18" t="n">
        <v>51</v>
      </c>
      <c r="J25" s="18" t="n">
        <v>12</v>
      </c>
      <c r="K25" s="18" t="n">
        <v>42</v>
      </c>
      <c r="L25" s="18" t="n">
        <v>48</v>
      </c>
      <c r="M25" s="18" t="n">
        <v>14</v>
      </c>
      <c r="N25" s="18" t="n">
        <v>18</v>
      </c>
      <c r="O25" s="18" t="n">
        <v>60</v>
      </c>
      <c r="P25" s="18" t="n">
        <v>57</v>
      </c>
      <c r="Q25" s="18" t="n">
        <v>24</v>
      </c>
      <c r="R25" s="18" t="n">
        <v>44</v>
      </c>
      <c r="S25" s="18" t="n">
        <v>38</v>
      </c>
      <c r="T25" s="18" t="n">
        <v>38</v>
      </c>
      <c r="U25" s="18" t="n">
        <v>38</v>
      </c>
      <c r="V25" s="18" t="n">
        <v>37</v>
      </c>
      <c r="W25" s="18" t="n">
        <v>32</v>
      </c>
      <c r="X25" s="18" t="n">
        <v>31</v>
      </c>
      <c r="Y25" s="18" t="n">
        <v>33</v>
      </c>
      <c r="Z25" s="18" t="n">
        <v>29</v>
      </c>
      <c r="AA25" s="18" t="n">
        <v>27</v>
      </c>
      <c r="AB25" s="18" t="n">
        <v>30</v>
      </c>
      <c r="AC25" s="18" t="n">
        <v>44</v>
      </c>
      <c r="AD25" s="18" t="n">
        <v>34</v>
      </c>
      <c r="AE25" s="18" t="n">
        <v>43</v>
      </c>
      <c r="AF25" s="18" t="n">
        <v>56</v>
      </c>
      <c r="AG25" s="18" t="n">
        <v>43</v>
      </c>
      <c r="AH25" s="18" t="n">
        <v>52</v>
      </c>
      <c r="AI25" s="18" t="n">
        <v>90</v>
      </c>
      <c r="AJ25" s="18" t="n">
        <v>189</v>
      </c>
      <c r="AK25" s="18" t="n">
        <v>213</v>
      </c>
      <c r="AL25" s="18" t="n">
        <v>172</v>
      </c>
      <c r="AM25" s="18" t="n">
        <v>66</v>
      </c>
      <c r="AN25" s="18" t="n">
        <v>61</v>
      </c>
      <c r="AO25" s="18" t="n">
        <v>71</v>
      </c>
      <c r="AP25" s="18" t="n">
        <v>66</v>
      </c>
      <c r="AQ25" s="18" t="n">
        <v>68</v>
      </c>
      <c r="AR25" s="18" t="n">
        <v>84</v>
      </c>
      <c r="AS25" s="18" t="n">
        <v>81</v>
      </c>
      <c r="AT25" s="18" t="n">
        <v>66</v>
      </c>
      <c r="AU25" s="18" t="n">
        <v>58</v>
      </c>
      <c r="AV25" s="18" t="n">
        <v>63</v>
      </c>
      <c r="AW25" s="18" t="n">
        <v>58</v>
      </c>
      <c r="AX25" s="18" t="n">
        <v>42</v>
      </c>
      <c r="AY25" s="18" t="n">
        <v>27</v>
      </c>
      <c r="AZ25" s="18" t="n">
        <v>19</v>
      </c>
      <c r="BA25" s="18" t="n">
        <v>15</v>
      </c>
      <c r="BB25" s="18" t="n">
        <v>10</v>
      </c>
      <c r="BC25" s="18" t="n">
        <v>36</v>
      </c>
      <c r="BD25" s="18" t="n">
        <v>27</v>
      </c>
      <c r="BE25" s="18" t="n">
        <v>17</v>
      </c>
      <c r="BF25" s="18" t="n">
        <v>8</v>
      </c>
      <c r="BG25" s="18" t="n">
        <v>25</v>
      </c>
      <c r="BH25" s="18" t="n">
        <v>34</v>
      </c>
      <c r="BI25" s="18" t="n">
        <v>28</v>
      </c>
      <c r="BJ25" s="18" t="n">
        <v>33</v>
      </c>
      <c r="BK25" s="18" t="n">
        <v>20</v>
      </c>
      <c r="BL25" s="18" t="n">
        <v>34</v>
      </c>
      <c r="BM25" s="18" t="n">
        <v>40</v>
      </c>
      <c r="BN25" s="18" t="n">
        <v>23</v>
      </c>
      <c r="BO25" s="18" t="n">
        <v>29</v>
      </c>
      <c r="BP25" s="18" t="n">
        <v>70</v>
      </c>
      <c r="BQ25" s="18" t="n">
        <v>129</v>
      </c>
      <c r="BR25" s="18" t="n">
        <v>153</v>
      </c>
      <c r="BS25" s="18" t="n">
        <v>173</v>
      </c>
      <c r="BT25" s="18" t="n">
        <v>152</v>
      </c>
      <c r="BU25" s="18" t="n">
        <v>138</v>
      </c>
      <c r="BV25" s="18" t="n">
        <v>133</v>
      </c>
      <c r="BW25" s="18" t="n">
        <v>111</v>
      </c>
      <c r="BX25" s="18" t="n">
        <v>131</v>
      </c>
      <c r="BY25" s="18" t="n">
        <v>59</v>
      </c>
      <c r="BZ25" s="18" t="n">
        <v>38</v>
      </c>
      <c r="CA25" s="18" t="n">
        <v>43</v>
      </c>
      <c r="CB25" s="18" t="n">
        <v>39</v>
      </c>
      <c r="CC25" s="18" t="n">
        <v>37</v>
      </c>
      <c r="CD25" s="18" t="n">
        <v>36</v>
      </c>
      <c r="CE25" s="18" t="n">
        <v>32</v>
      </c>
      <c r="CF25" s="18" t="n">
        <v>26</v>
      </c>
      <c r="CG25" s="18" t="n">
        <v>20</v>
      </c>
      <c r="CH25" s="18" t="n">
        <v>23</v>
      </c>
      <c r="CI25" s="18" t="n">
        <v>41</v>
      </c>
      <c r="CJ25" s="18" t="n">
        <v>50</v>
      </c>
      <c r="CK25" s="18" t="n">
        <v>48</v>
      </c>
      <c r="CL25" s="18" t="n">
        <v>42</v>
      </c>
      <c r="CM25" s="18" t="n">
        <v>74</v>
      </c>
      <c r="CN25" s="18" t="n">
        <v>54</v>
      </c>
      <c r="CO25" s="18" t="n">
        <v>51</v>
      </c>
      <c r="CP25" s="18" t="n">
        <v>166</v>
      </c>
      <c r="CQ25" s="18" t="n">
        <v>85</v>
      </c>
      <c r="CR25" s="18" t="n">
        <v>16</v>
      </c>
      <c r="CS25" s="18" t="n">
        <v>62</v>
      </c>
      <c r="CT25" s="18" t="n">
        <v>36</v>
      </c>
      <c r="CU25" s="18" t="n">
        <v>16</v>
      </c>
      <c r="CV25" s="18" t="n">
        <v>11</v>
      </c>
      <c r="CW25" s="18" t="n">
        <v>11</v>
      </c>
      <c r="CX25" s="18" t="n">
        <v>13</v>
      </c>
      <c r="CY25" s="18" t="n">
        <v>12</v>
      </c>
      <c r="CZ25" s="18" t="n">
        <v>22</v>
      </c>
      <c r="DA25" s="18" t="n">
        <v>38</v>
      </c>
      <c r="DB25" s="18" t="n">
        <v>56</v>
      </c>
      <c r="DC25" s="18" t="n">
        <v>58</v>
      </c>
      <c r="DD25" s="18" t="n">
        <v>30</v>
      </c>
      <c r="DE25" s="18" t="n">
        <v>33</v>
      </c>
      <c r="DF25" s="18" t="n">
        <v>172</v>
      </c>
      <c r="DG25" s="18" t="n">
        <v>171</v>
      </c>
      <c r="DH25" s="18" t="n">
        <v>146</v>
      </c>
      <c r="DI25" s="18" t="n">
        <v>174</v>
      </c>
      <c r="DJ25" s="18" t="n">
        <v>183</v>
      </c>
      <c r="DK25" s="18" t="n">
        <v>187</v>
      </c>
      <c r="DL25" s="18" t="n">
        <v>184</v>
      </c>
    </row>
    <row r="26" customFormat="false" ht="10.5" hidden="false" customHeight="true" outlineLevel="0" collapsed="false">
      <c r="B26" s="17" t="n">
        <v>67</v>
      </c>
      <c r="C26" s="18" t="n">
        <v>200</v>
      </c>
      <c r="D26" s="18" t="n">
        <v>220</v>
      </c>
      <c r="E26" s="18" t="n">
        <v>201</v>
      </c>
      <c r="F26" s="18" t="n">
        <v>219</v>
      </c>
      <c r="G26" s="18" t="n">
        <v>225</v>
      </c>
      <c r="H26" s="18" t="n">
        <v>78</v>
      </c>
      <c r="I26" s="18" t="n">
        <v>80</v>
      </c>
      <c r="J26" s="18" t="n">
        <v>21</v>
      </c>
      <c r="K26" s="18" t="n">
        <v>33</v>
      </c>
      <c r="L26" s="18" t="n">
        <v>54</v>
      </c>
      <c r="M26" s="18" t="n">
        <v>22</v>
      </c>
      <c r="N26" s="18" t="n">
        <v>18</v>
      </c>
      <c r="O26" s="18" t="n">
        <v>65</v>
      </c>
      <c r="P26" s="18" t="n">
        <v>119</v>
      </c>
      <c r="Q26" s="18" t="n">
        <v>33</v>
      </c>
      <c r="R26" s="18" t="n">
        <v>43</v>
      </c>
      <c r="S26" s="18" t="n">
        <v>40</v>
      </c>
      <c r="T26" s="18" t="n">
        <v>41</v>
      </c>
      <c r="U26" s="18" t="n">
        <v>40</v>
      </c>
      <c r="V26" s="18" t="n">
        <v>41</v>
      </c>
      <c r="W26" s="18" t="n">
        <v>36</v>
      </c>
      <c r="X26" s="18" t="n">
        <v>37</v>
      </c>
      <c r="Y26" s="18" t="n">
        <v>32</v>
      </c>
      <c r="Z26" s="18" t="n">
        <v>39</v>
      </c>
      <c r="AA26" s="18" t="n">
        <v>41</v>
      </c>
      <c r="AB26" s="18" t="n">
        <v>54</v>
      </c>
      <c r="AC26" s="18" t="n">
        <v>41</v>
      </c>
      <c r="AD26" s="18" t="n">
        <v>34</v>
      </c>
      <c r="AE26" s="18" t="n">
        <v>29</v>
      </c>
      <c r="AF26" s="18" t="n">
        <v>40</v>
      </c>
      <c r="AG26" s="18" t="n">
        <v>40</v>
      </c>
      <c r="AH26" s="18" t="n">
        <v>68</v>
      </c>
      <c r="AI26" s="18" t="n">
        <v>43</v>
      </c>
      <c r="AJ26" s="18" t="n">
        <v>51</v>
      </c>
      <c r="AK26" s="18" t="n">
        <v>75</v>
      </c>
      <c r="AL26" s="18" t="n">
        <v>67</v>
      </c>
      <c r="AM26" s="18" t="n">
        <v>60</v>
      </c>
      <c r="AN26" s="18" t="n">
        <v>70</v>
      </c>
      <c r="AO26" s="18" t="n">
        <v>67</v>
      </c>
      <c r="AP26" s="18" t="n">
        <v>62</v>
      </c>
      <c r="AQ26" s="18" t="n">
        <v>55</v>
      </c>
      <c r="AR26" s="18" t="n">
        <v>62</v>
      </c>
      <c r="AS26" s="18" t="n">
        <v>76</v>
      </c>
      <c r="AT26" s="18" t="n">
        <v>80</v>
      </c>
      <c r="AU26" s="18" t="n">
        <v>72</v>
      </c>
      <c r="AV26" s="18" t="n">
        <v>52</v>
      </c>
      <c r="AW26" s="18" t="n">
        <v>41</v>
      </c>
      <c r="AX26" s="18" t="n">
        <v>32</v>
      </c>
      <c r="AY26" s="18" t="n">
        <v>24</v>
      </c>
      <c r="AZ26" s="18" t="n">
        <v>15</v>
      </c>
      <c r="BA26" s="18" t="n">
        <v>8</v>
      </c>
      <c r="BB26" s="18" t="n">
        <v>10</v>
      </c>
      <c r="BC26" s="18" t="n">
        <v>42</v>
      </c>
      <c r="BD26" s="18" t="n">
        <v>27</v>
      </c>
      <c r="BE26" s="18" t="n">
        <v>21</v>
      </c>
      <c r="BF26" s="18" t="n">
        <v>16</v>
      </c>
      <c r="BG26" s="18" t="n">
        <v>11</v>
      </c>
      <c r="BH26" s="18" t="n">
        <v>31</v>
      </c>
      <c r="BI26" s="18" t="n">
        <v>36</v>
      </c>
      <c r="BJ26" s="18" t="n">
        <v>26</v>
      </c>
      <c r="BK26" s="18" t="n">
        <v>13</v>
      </c>
      <c r="BL26" s="18" t="n">
        <v>33</v>
      </c>
      <c r="BM26" s="18" t="n">
        <v>47</v>
      </c>
      <c r="BN26" s="18" t="n">
        <v>43</v>
      </c>
      <c r="BO26" s="18" t="n">
        <v>26</v>
      </c>
      <c r="BP26" s="18" t="n">
        <v>9</v>
      </c>
      <c r="BQ26" s="18" t="n">
        <v>2</v>
      </c>
      <c r="BR26" s="18" t="n">
        <v>25</v>
      </c>
      <c r="BS26" s="18" t="n">
        <v>30</v>
      </c>
      <c r="BT26" s="18" t="n">
        <v>51</v>
      </c>
      <c r="BU26" s="18" t="n">
        <v>70</v>
      </c>
      <c r="BV26" s="18" t="n">
        <v>84</v>
      </c>
      <c r="BW26" s="18" t="n">
        <v>102</v>
      </c>
      <c r="BX26" s="18" t="n">
        <v>107</v>
      </c>
      <c r="BY26" s="18" t="n">
        <v>15</v>
      </c>
      <c r="BZ26" s="18" t="n">
        <v>8</v>
      </c>
      <c r="CA26" s="18" t="n">
        <v>10</v>
      </c>
      <c r="CB26" s="18" t="n">
        <v>13</v>
      </c>
      <c r="CC26" s="18" t="n">
        <v>17</v>
      </c>
      <c r="CD26" s="18" t="n">
        <v>18</v>
      </c>
      <c r="CE26" s="18" t="n">
        <v>16</v>
      </c>
      <c r="CF26" s="18" t="n">
        <v>13</v>
      </c>
      <c r="CG26" s="18" t="n">
        <v>15</v>
      </c>
      <c r="CH26" s="18" t="n">
        <v>28</v>
      </c>
      <c r="CI26" s="18" t="n">
        <v>49</v>
      </c>
      <c r="CJ26" s="18" t="n">
        <v>39</v>
      </c>
      <c r="CK26" s="18" t="n">
        <v>24</v>
      </c>
      <c r="CL26" s="18" t="n">
        <v>26</v>
      </c>
      <c r="CM26" s="18" t="n">
        <v>56</v>
      </c>
      <c r="CN26" s="18" t="n">
        <v>73</v>
      </c>
      <c r="CO26" s="18" t="n">
        <v>54</v>
      </c>
      <c r="CP26" s="18" t="n">
        <v>27</v>
      </c>
      <c r="CQ26" s="18" t="n">
        <v>20</v>
      </c>
      <c r="CR26" s="18" t="n">
        <v>44</v>
      </c>
      <c r="CS26" s="18" t="n">
        <v>61</v>
      </c>
      <c r="CT26" s="18" t="n">
        <v>25</v>
      </c>
      <c r="CU26" s="18" t="n">
        <v>15</v>
      </c>
      <c r="CV26" s="18" t="n">
        <v>15</v>
      </c>
      <c r="CW26" s="18" t="n">
        <v>9</v>
      </c>
      <c r="CX26" s="18" t="n">
        <v>11</v>
      </c>
      <c r="CY26" s="18" t="n">
        <v>26</v>
      </c>
      <c r="CZ26" s="18" t="n">
        <v>46</v>
      </c>
      <c r="DA26" s="18" t="n">
        <v>63</v>
      </c>
      <c r="DB26" s="18" t="n">
        <v>45</v>
      </c>
      <c r="DC26" s="18" t="n">
        <v>8</v>
      </c>
      <c r="DD26" s="18" t="n">
        <v>13</v>
      </c>
      <c r="DE26" s="18" t="n">
        <v>48</v>
      </c>
      <c r="DF26" s="18" t="n">
        <v>147</v>
      </c>
      <c r="DG26" s="18" t="n">
        <v>173</v>
      </c>
      <c r="DH26" s="18" t="n">
        <v>160</v>
      </c>
      <c r="DI26" s="18" t="n">
        <v>162</v>
      </c>
      <c r="DJ26" s="18" t="n">
        <v>185</v>
      </c>
      <c r="DK26" s="18" t="n">
        <v>187</v>
      </c>
      <c r="DL26" s="18" t="n">
        <v>178</v>
      </c>
    </row>
    <row r="27" customFormat="false" ht="10.5" hidden="false" customHeight="true" outlineLevel="0" collapsed="false">
      <c r="B27" s="17" t="n">
        <v>68</v>
      </c>
      <c r="C27" s="18" t="n">
        <v>200</v>
      </c>
      <c r="D27" s="18" t="n">
        <v>200</v>
      </c>
      <c r="E27" s="18" t="n">
        <v>193</v>
      </c>
      <c r="F27" s="18" t="n">
        <v>200</v>
      </c>
      <c r="G27" s="18" t="n">
        <v>235</v>
      </c>
      <c r="H27" s="18" t="n">
        <v>119</v>
      </c>
      <c r="I27" s="18" t="n">
        <v>83</v>
      </c>
      <c r="J27" s="18" t="n">
        <v>29</v>
      </c>
      <c r="K27" s="18" t="n">
        <v>17</v>
      </c>
      <c r="L27" s="18" t="n">
        <v>57</v>
      </c>
      <c r="M27" s="18" t="n">
        <v>30</v>
      </c>
      <c r="N27" s="18" t="n">
        <v>21</v>
      </c>
      <c r="O27" s="18" t="n">
        <v>35</v>
      </c>
      <c r="P27" s="18" t="n">
        <v>54</v>
      </c>
      <c r="Q27" s="18" t="n">
        <v>32</v>
      </c>
      <c r="R27" s="18" t="n">
        <v>47</v>
      </c>
      <c r="S27" s="18" t="n">
        <v>46</v>
      </c>
      <c r="T27" s="18" t="n">
        <v>48</v>
      </c>
      <c r="U27" s="18" t="n">
        <v>46</v>
      </c>
      <c r="V27" s="18" t="n">
        <v>42</v>
      </c>
      <c r="W27" s="18" t="n">
        <v>38</v>
      </c>
      <c r="X27" s="18" t="n">
        <v>34</v>
      </c>
      <c r="Y27" s="18" t="n">
        <v>36</v>
      </c>
      <c r="Z27" s="18" t="n">
        <v>43</v>
      </c>
      <c r="AA27" s="18" t="n">
        <v>33</v>
      </c>
      <c r="AB27" s="18" t="n">
        <v>46</v>
      </c>
      <c r="AC27" s="18" t="n">
        <v>40</v>
      </c>
      <c r="AD27" s="18" t="n">
        <v>45</v>
      </c>
      <c r="AE27" s="18" t="n">
        <v>40</v>
      </c>
      <c r="AF27" s="18" t="n">
        <v>20</v>
      </c>
      <c r="AG27" s="18" t="n">
        <v>17</v>
      </c>
      <c r="AH27" s="18" t="n">
        <v>39</v>
      </c>
      <c r="AI27" s="18" t="n">
        <v>53</v>
      </c>
      <c r="AJ27" s="18" t="n">
        <v>69</v>
      </c>
      <c r="AK27" s="18" t="n">
        <v>72</v>
      </c>
      <c r="AL27" s="18" t="n">
        <v>73</v>
      </c>
      <c r="AM27" s="18" t="n">
        <v>62</v>
      </c>
      <c r="AN27" s="18" t="n">
        <v>41</v>
      </c>
      <c r="AO27" s="18" t="n">
        <v>32</v>
      </c>
      <c r="AP27" s="18" t="n">
        <v>26</v>
      </c>
      <c r="AQ27" s="18" t="n">
        <v>19</v>
      </c>
      <c r="AR27" s="18" t="n">
        <v>20</v>
      </c>
      <c r="AS27" s="18" t="n">
        <v>16</v>
      </c>
      <c r="AT27" s="18" t="n">
        <v>18</v>
      </c>
      <c r="AU27" s="18" t="n">
        <v>35</v>
      </c>
      <c r="AV27" s="18" t="n">
        <v>47</v>
      </c>
      <c r="AW27" s="18" t="n">
        <v>49</v>
      </c>
      <c r="AX27" s="18" t="n">
        <v>56</v>
      </c>
      <c r="AY27" s="18" t="n">
        <v>54</v>
      </c>
      <c r="AZ27" s="18" t="n">
        <v>39</v>
      </c>
      <c r="BA27" s="18" t="n">
        <v>19</v>
      </c>
      <c r="BB27" s="18" t="n">
        <v>12</v>
      </c>
      <c r="BC27" s="18" t="n">
        <v>30</v>
      </c>
      <c r="BD27" s="18" t="n">
        <v>29</v>
      </c>
      <c r="BE27" s="18" t="n">
        <v>26</v>
      </c>
      <c r="BF27" s="18" t="n">
        <v>23</v>
      </c>
      <c r="BG27" s="18" t="n">
        <v>13</v>
      </c>
      <c r="BH27" s="18" t="n">
        <v>12</v>
      </c>
      <c r="BI27" s="18" t="n">
        <v>18</v>
      </c>
      <c r="BJ27" s="18" t="n">
        <v>16</v>
      </c>
      <c r="BK27" s="18" t="n">
        <v>8</v>
      </c>
      <c r="BL27" s="18" t="n">
        <v>14</v>
      </c>
      <c r="BM27" s="18" t="n">
        <v>25</v>
      </c>
      <c r="BN27" s="18" t="n">
        <v>43</v>
      </c>
      <c r="BO27" s="18" t="n">
        <v>52</v>
      </c>
      <c r="BP27" s="18" t="n">
        <v>49</v>
      </c>
      <c r="BQ27" s="18" t="n">
        <v>32</v>
      </c>
      <c r="BR27" s="18" t="n">
        <v>16</v>
      </c>
      <c r="BS27" s="18" t="n">
        <v>16</v>
      </c>
      <c r="BT27" s="18" t="n">
        <v>52</v>
      </c>
      <c r="BU27" s="18" t="n">
        <v>44</v>
      </c>
      <c r="BV27" s="18" t="n">
        <v>6</v>
      </c>
      <c r="BW27" s="18" t="n">
        <v>3</v>
      </c>
      <c r="BX27" s="18" t="n">
        <v>4</v>
      </c>
      <c r="BY27" s="18" t="n">
        <v>8</v>
      </c>
      <c r="BZ27" s="18" t="n">
        <v>7</v>
      </c>
      <c r="CA27" s="18" t="n">
        <v>8</v>
      </c>
      <c r="CB27" s="18" t="n">
        <v>10</v>
      </c>
      <c r="CC27" s="18" t="n">
        <v>15</v>
      </c>
      <c r="CD27" s="18" t="n">
        <v>19</v>
      </c>
      <c r="CE27" s="18" t="n">
        <v>22</v>
      </c>
      <c r="CF27" s="18" t="n">
        <v>19</v>
      </c>
      <c r="CG27" s="18" t="n">
        <v>17</v>
      </c>
      <c r="CH27" s="18" t="n">
        <v>18</v>
      </c>
      <c r="CI27" s="18" t="n">
        <v>25</v>
      </c>
      <c r="CJ27" s="18" t="n">
        <v>21</v>
      </c>
      <c r="CK27" s="18" t="n">
        <v>12</v>
      </c>
      <c r="CL27" s="18" t="n">
        <v>11</v>
      </c>
      <c r="CM27" s="18" t="n">
        <v>23</v>
      </c>
      <c r="CN27" s="18" t="n">
        <v>46</v>
      </c>
      <c r="CO27" s="18" t="n">
        <v>26</v>
      </c>
      <c r="CP27" s="18" t="n">
        <v>29</v>
      </c>
      <c r="CQ27" s="18" t="n">
        <v>40</v>
      </c>
      <c r="CR27" s="18" t="n">
        <v>60</v>
      </c>
      <c r="CS27" s="18" t="n">
        <v>39</v>
      </c>
      <c r="CT27" s="18" t="n">
        <v>22</v>
      </c>
      <c r="CU27" s="18" t="n">
        <v>19</v>
      </c>
      <c r="CV27" s="18" t="n">
        <v>21</v>
      </c>
      <c r="CW27" s="18" t="n">
        <v>13</v>
      </c>
      <c r="CX27" s="18" t="n">
        <v>23</v>
      </c>
      <c r="CY27" s="18" t="n">
        <v>51</v>
      </c>
      <c r="CZ27" s="18" t="n">
        <v>59</v>
      </c>
      <c r="DA27" s="18" t="n">
        <v>32</v>
      </c>
      <c r="DB27" s="18" t="n">
        <v>12</v>
      </c>
      <c r="DC27" s="18" t="n">
        <v>54</v>
      </c>
      <c r="DD27" s="18" t="n">
        <v>82</v>
      </c>
      <c r="DE27" s="18" t="n">
        <v>57</v>
      </c>
      <c r="DF27" s="18" t="n">
        <v>150</v>
      </c>
      <c r="DG27" s="18" t="n">
        <v>162</v>
      </c>
      <c r="DH27" s="18" t="n">
        <v>173</v>
      </c>
      <c r="DI27" s="18" t="n">
        <v>150</v>
      </c>
      <c r="DJ27" s="18" t="n">
        <v>174</v>
      </c>
      <c r="DK27" s="18" t="n">
        <v>181</v>
      </c>
      <c r="DL27" s="18" t="n">
        <v>170</v>
      </c>
    </row>
    <row r="28" customFormat="false" ht="10.5" hidden="false" customHeight="true" outlineLevel="0" collapsed="false">
      <c r="B28" s="17" t="n">
        <v>69</v>
      </c>
      <c r="C28" s="18" t="n">
        <v>192</v>
      </c>
      <c r="D28" s="18" t="n">
        <v>194</v>
      </c>
      <c r="E28" s="18" t="n">
        <v>210</v>
      </c>
      <c r="F28" s="18" t="n">
        <v>208</v>
      </c>
      <c r="G28" s="18" t="n">
        <v>219</v>
      </c>
      <c r="H28" s="18" t="n">
        <v>169</v>
      </c>
      <c r="I28" s="18" t="n">
        <v>71</v>
      </c>
      <c r="J28" s="18" t="n">
        <v>40</v>
      </c>
      <c r="K28" s="18" t="n">
        <v>12</v>
      </c>
      <c r="L28" s="18" t="n">
        <v>47</v>
      </c>
      <c r="M28" s="18" t="n">
        <v>38</v>
      </c>
      <c r="N28" s="18" t="n">
        <v>21</v>
      </c>
      <c r="O28" s="18" t="n">
        <v>16</v>
      </c>
      <c r="P28" s="18" t="n">
        <v>27</v>
      </c>
      <c r="Q28" s="18" t="n">
        <v>30</v>
      </c>
      <c r="R28" s="18" t="n">
        <v>53</v>
      </c>
      <c r="S28" s="18" t="n">
        <v>54</v>
      </c>
      <c r="T28" s="18" t="n">
        <v>49</v>
      </c>
      <c r="U28" s="18" t="n">
        <v>51</v>
      </c>
      <c r="V28" s="18" t="n">
        <v>54</v>
      </c>
      <c r="W28" s="18" t="n">
        <v>41</v>
      </c>
      <c r="X28" s="18" t="n">
        <v>33</v>
      </c>
      <c r="Y28" s="18" t="n">
        <v>33</v>
      </c>
      <c r="Z28" s="18" t="n">
        <v>24</v>
      </c>
      <c r="AA28" s="18" t="n">
        <v>17</v>
      </c>
      <c r="AB28" s="18" t="n">
        <v>20</v>
      </c>
      <c r="AC28" s="18" t="n">
        <v>32</v>
      </c>
      <c r="AD28" s="18" t="n">
        <v>14</v>
      </c>
      <c r="AE28" s="18" t="n">
        <v>9</v>
      </c>
      <c r="AF28" s="18" t="n">
        <v>26</v>
      </c>
      <c r="AG28" s="18" t="n">
        <v>42</v>
      </c>
      <c r="AH28" s="18" t="n">
        <v>58</v>
      </c>
      <c r="AI28" s="18" t="n">
        <v>57</v>
      </c>
      <c r="AJ28" s="18" t="n">
        <v>51</v>
      </c>
      <c r="AK28" s="18" t="n">
        <v>32</v>
      </c>
      <c r="AL28" s="18" t="n">
        <v>14</v>
      </c>
      <c r="AM28" s="18" t="n">
        <v>13</v>
      </c>
      <c r="AN28" s="18" t="n">
        <v>19</v>
      </c>
      <c r="AO28" s="18" t="n">
        <v>31</v>
      </c>
      <c r="AP28" s="18" t="n">
        <v>39</v>
      </c>
      <c r="AQ28" s="18" t="n">
        <v>36</v>
      </c>
      <c r="AR28" s="18" t="n">
        <v>43</v>
      </c>
      <c r="AS28" s="18" t="n">
        <v>45</v>
      </c>
      <c r="AT28" s="18" t="n">
        <v>39</v>
      </c>
      <c r="AU28" s="18" t="n">
        <v>32</v>
      </c>
      <c r="AV28" s="18" t="n">
        <v>24</v>
      </c>
      <c r="AW28" s="18" t="n">
        <v>19</v>
      </c>
      <c r="AX28" s="18" t="n">
        <v>25</v>
      </c>
      <c r="AY28" s="18" t="n">
        <v>39</v>
      </c>
      <c r="AZ28" s="18" t="n">
        <v>48</v>
      </c>
      <c r="BA28" s="18" t="n">
        <v>45</v>
      </c>
      <c r="BB28" s="18" t="n">
        <v>33</v>
      </c>
      <c r="BC28" s="18" t="n">
        <v>11</v>
      </c>
      <c r="BD28" s="18" t="n">
        <v>10</v>
      </c>
      <c r="BE28" s="18" t="n">
        <v>20</v>
      </c>
      <c r="BF28" s="18" t="n">
        <v>50</v>
      </c>
      <c r="BG28" s="18" t="n">
        <v>35</v>
      </c>
      <c r="BH28" s="18" t="n">
        <v>20</v>
      </c>
      <c r="BI28" s="18" t="n">
        <v>17</v>
      </c>
      <c r="BJ28" s="18" t="n">
        <v>18</v>
      </c>
      <c r="BK28" s="18" t="n">
        <v>19</v>
      </c>
      <c r="BL28" s="18" t="n">
        <v>16</v>
      </c>
      <c r="BM28" s="18" t="n">
        <v>7</v>
      </c>
      <c r="BN28" s="18" t="n">
        <v>7</v>
      </c>
      <c r="BO28" s="18" t="n">
        <v>21</v>
      </c>
      <c r="BP28" s="18" t="n">
        <v>37</v>
      </c>
      <c r="BQ28" s="18" t="n">
        <v>58</v>
      </c>
      <c r="BR28" s="18" t="n">
        <v>50</v>
      </c>
      <c r="BS28" s="18" t="n">
        <v>44</v>
      </c>
      <c r="BT28" s="18" t="n">
        <v>39</v>
      </c>
      <c r="BU28" s="18" t="n">
        <v>24</v>
      </c>
      <c r="BV28" s="18" t="n">
        <v>6</v>
      </c>
      <c r="BW28" s="18" t="n">
        <v>12</v>
      </c>
      <c r="BX28" s="18" t="n">
        <v>11</v>
      </c>
      <c r="BY28" s="18" t="n">
        <v>8</v>
      </c>
      <c r="BZ28" s="18" t="n">
        <v>8</v>
      </c>
      <c r="CA28" s="18" t="n">
        <v>16</v>
      </c>
      <c r="CB28" s="18" t="n">
        <v>36</v>
      </c>
      <c r="CC28" s="18" t="n">
        <v>38</v>
      </c>
      <c r="CD28" s="18" t="n">
        <v>16</v>
      </c>
      <c r="CE28" s="18" t="n">
        <v>21</v>
      </c>
      <c r="CF28" s="18" t="n">
        <v>17</v>
      </c>
      <c r="CG28" s="18" t="n">
        <v>17</v>
      </c>
      <c r="CH28" s="18" t="n">
        <v>17</v>
      </c>
      <c r="CI28" s="18" t="n">
        <v>11</v>
      </c>
      <c r="CJ28" s="18" t="n">
        <v>15</v>
      </c>
      <c r="CK28" s="18" t="n">
        <v>15</v>
      </c>
      <c r="CL28" s="18" t="n">
        <v>9</v>
      </c>
      <c r="CM28" s="18" t="n">
        <v>6</v>
      </c>
      <c r="CN28" s="18" t="n">
        <v>17</v>
      </c>
      <c r="CO28" s="18" t="n">
        <v>33</v>
      </c>
      <c r="CP28" s="18" t="n">
        <v>12</v>
      </c>
      <c r="CQ28" s="18" t="n">
        <v>10</v>
      </c>
      <c r="CR28" s="18" t="n">
        <v>19</v>
      </c>
      <c r="CS28" s="18" t="n">
        <v>22</v>
      </c>
      <c r="CT28" s="18" t="n">
        <v>13</v>
      </c>
      <c r="CU28" s="18" t="n">
        <v>17</v>
      </c>
      <c r="CV28" s="18" t="n">
        <v>17</v>
      </c>
      <c r="CW28" s="18" t="n">
        <v>33</v>
      </c>
      <c r="CX28" s="18" t="n">
        <v>53</v>
      </c>
      <c r="CY28" s="18" t="n">
        <v>58</v>
      </c>
      <c r="CZ28" s="18" t="n">
        <v>19</v>
      </c>
      <c r="DA28" s="18" t="n">
        <v>13</v>
      </c>
      <c r="DB28" s="18" t="n">
        <v>85</v>
      </c>
      <c r="DC28" s="18" t="n">
        <v>79</v>
      </c>
      <c r="DD28" s="18" t="n">
        <v>66</v>
      </c>
      <c r="DE28" s="18" t="n">
        <v>181</v>
      </c>
      <c r="DF28" s="18" t="n">
        <v>217</v>
      </c>
      <c r="DG28" s="18" t="n">
        <v>140</v>
      </c>
      <c r="DH28" s="18" t="n">
        <v>173</v>
      </c>
      <c r="DI28" s="18" t="n">
        <v>139</v>
      </c>
      <c r="DJ28" s="18" t="n">
        <v>162</v>
      </c>
      <c r="DK28" s="18" t="n">
        <v>168</v>
      </c>
      <c r="DL28" s="18" t="n">
        <v>160</v>
      </c>
    </row>
    <row r="29" customFormat="false" ht="10.5" hidden="false" customHeight="true" outlineLevel="0" collapsed="false">
      <c r="B29" s="17" t="n">
        <v>70</v>
      </c>
      <c r="C29" s="18" t="n">
        <v>207</v>
      </c>
      <c r="D29" s="18" t="n">
        <v>189</v>
      </c>
      <c r="E29" s="18" t="n">
        <v>193</v>
      </c>
      <c r="F29" s="18" t="n">
        <v>193</v>
      </c>
      <c r="G29" s="18" t="n">
        <v>204</v>
      </c>
      <c r="H29" s="18" t="n">
        <v>201</v>
      </c>
      <c r="I29" s="18" t="n">
        <v>62</v>
      </c>
      <c r="J29" s="18" t="n">
        <v>53</v>
      </c>
      <c r="K29" s="18" t="n">
        <v>13</v>
      </c>
      <c r="L29" s="18" t="n">
        <v>46</v>
      </c>
      <c r="M29" s="18" t="n">
        <v>42</v>
      </c>
      <c r="N29" s="18" t="n">
        <v>23</v>
      </c>
      <c r="O29" s="18" t="n">
        <v>16</v>
      </c>
      <c r="P29" s="18" t="n">
        <v>20</v>
      </c>
      <c r="Q29" s="18" t="n">
        <v>29</v>
      </c>
      <c r="R29" s="18" t="n">
        <v>64</v>
      </c>
      <c r="S29" s="18" t="n">
        <v>60</v>
      </c>
      <c r="T29" s="18" t="n">
        <v>53</v>
      </c>
      <c r="U29" s="18" t="n">
        <v>60</v>
      </c>
      <c r="V29" s="18" t="n">
        <v>52</v>
      </c>
      <c r="W29" s="18" t="n">
        <v>24</v>
      </c>
      <c r="X29" s="18" t="n">
        <v>44</v>
      </c>
      <c r="Y29" s="18" t="n">
        <v>38</v>
      </c>
      <c r="Z29" s="18" t="n">
        <v>66</v>
      </c>
      <c r="AA29" s="18" t="n">
        <v>144</v>
      </c>
      <c r="AB29" s="18" t="n">
        <v>54</v>
      </c>
      <c r="AC29" s="18" t="n">
        <v>7</v>
      </c>
      <c r="AD29" s="18" t="n">
        <v>11</v>
      </c>
      <c r="AE29" s="18" t="n">
        <v>41</v>
      </c>
      <c r="AF29" s="18" t="n">
        <v>54</v>
      </c>
      <c r="AG29" s="18" t="n">
        <v>47</v>
      </c>
      <c r="AH29" s="18" t="n">
        <v>28</v>
      </c>
      <c r="AI29" s="18" t="n">
        <v>10</v>
      </c>
      <c r="AJ29" s="18" t="n">
        <v>10</v>
      </c>
      <c r="AK29" s="18" t="n">
        <v>27</v>
      </c>
      <c r="AL29" s="18" t="n">
        <v>30</v>
      </c>
      <c r="AM29" s="18" t="n">
        <v>44</v>
      </c>
      <c r="AN29" s="18" t="n">
        <v>49</v>
      </c>
      <c r="AO29" s="18" t="n">
        <v>42</v>
      </c>
      <c r="AP29" s="18" t="n">
        <v>42</v>
      </c>
      <c r="AQ29" s="18" t="n">
        <v>43</v>
      </c>
      <c r="AR29" s="18" t="n">
        <v>44</v>
      </c>
      <c r="AS29" s="18" t="n">
        <v>45</v>
      </c>
      <c r="AT29" s="18" t="n">
        <v>53</v>
      </c>
      <c r="AU29" s="18" t="n">
        <v>59</v>
      </c>
      <c r="AV29" s="18" t="n">
        <v>58</v>
      </c>
      <c r="AW29" s="18" t="n">
        <v>50</v>
      </c>
      <c r="AX29" s="18" t="n">
        <v>28</v>
      </c>
      <c r="AY29" s="18" t="n">
        <v>22</v>
      </c>
      <c r="AZ29" s="18" t="n">
        <v>19</v>
      </c>
      <c r="BA29" s="18" t="n">
        <v>36</v>
      </c>
      <c r="BB29" s="18" t="n">
        <v>49</v>
      </c>
      <c r="BC29" s="18" t="n">
        <v>44</v>
      </c>
      <c r="BD29" s="18" t="n">
        <v>21</v>
      </c>
      <c r="BE29" s="18" t="n">
        <v>4</v>
      </c>
      <c r="BF29" s="18" t="n">
        <v>57</v>
      </c>
      <c r="BG29" s="18" t="n">
        <v>91</v>
      </c>
      <c r="BH29" s="18" t="n">
        <v>33</v>
      </c>
      <c r="BI29" s="18" t="n">
        <v>27</v>
      </c>
      <c r="BJ29" s="18" t="n">
        <v>18</v>
      </c>
      <c r="BK29" s="18" t="n">
        <v>16</v>
      </c>
      <c r="BL29" s="18" t="n">
        <v>14</v>
      </c>
      <c r="BM29" s="18" t="n">
        <v>7</v>
      </c>
      <c r="BN29" s="18" t="n">
        <v>13</v>
      </c>
      <c r="BO29" s="18" t="n">
        <v>46</v>
      </c>
      <c r="BP29" s="18" t="n">
        <v>28</v>
      </c>
      <c r="BQ29" s="18" t="n">
        <v>25</v>
      </c>
      <c r="BR29" s="18" t="n">
        <v>26</v>
      </c>
      <c r="BS29" s="18" t="n">
        <v>35</v>
      </c>
      <c r="BT29" s="18" t="n">
        <v>33</v>
      </c>
      <c r="BU29" s="18" t="n">
        <v>7</v>
      </c>
      <c r="BV29" s="18" t="n">
        <v>82</v>
      </c>
      <c r="BW29" s="18" t="n">
        <v>108</v>
      </c>
      <c r="BX29" s="18" t="n">
        <v>84</v>
      </c>
      <c r="BY29" s="18" t="n">
        <v>55</v>
      </c>
      <c r="BZ29" s="18" t="n">
        <v>49</v>
      </c>
      <c r="CA29" s="18" t="n">
        <v>74</v>
      </c>
      <c r="CB29" s="18" t="n">
        <v>97</v>
      </c>
      <c r="CC29" s="18" t="n">
        <v>102</v>
      </c>
      <c r="CD29" s="18" t="n">
        <v>29</v>
      </c>
      <c r="CE29" s="18" t="n">
        <v>16</v>
      </c>
      <c r="CF29" s="18" t="n">
        <v>15</v>
      </c>
      <c r="CG29" s="18" t="n">
        <v>16</v>
      </c>
      <c r="CH29" s="18" t="n">
        <v>16</v>
      </c>
      <c r="CI29" s="18" t="n">
        <v>11</v>
      </c>
      <c r="CJ29" s="18" t="n">
        <v>7</v>
      </c>
      <c r="CK29" s="18" t="n">
        <v>24</v>
      </c>
      <c r="CL29" s="18" t="n">
        <v>25</v>
      </c>
      <c r="CM29" s="18" t="n">
        <v>15</v>
      </c>
      <c r="CN29" s="18" t="n">
        <v>34</v>
      </c>
      <c r="CO29" s="18" t="n">
        <v>23</v>
      </c>
      <c r="CP29" s="18" t="n">
        <v>10</v>
      </c>
      <c r="CQ29" s="18" t="n">
        <v>8</v>
      </c>
      <c r="CR29" s="18" t="n">
        <v>11</v>
      </c>
      <c r="CS29" s="18" t="n">
        <v>12</v>
      </c>
      <c r="CT29" s="18" t="n">
        <v>16</v>
      </c>
      <c r="CU29" s="18" t="n">
        <v>16</v>
      </c>
      <c r="CV29" s="18" t="n">
        <v>29</v>
      </c>
      <c r="CW29" s="18" t="n">
        <v>52</v>
      </c>
      <c r="CX29" s="18" t="n">
        <v>56</v>
      </c>
      <c r="CY29" s="18" t="n">
        <v>14</v>
      </c>
      <c r="CZ29" s="18" t="n">
        <v>39</v>
      </c>
      <c r="DA29" s="18" t="n">
        <v>109</v>
      </c>
      <c r="DB29" s="18" t="n">
        <v>68</v>
      </c>
      <c r="DC29" s="18" t="n">
        <v>128</v>
      </c>
      <c r="DD29" s="18" t="n">
        <v>236</v>
      </c>
      <c r="DE29" s="18" t="n">
        <v>240</v>
      </c>
      <c r="DF29" s="18" t="n">
        <v>181</v>
      </c>
      <c r="DG29" s="18" t="n">
        <v>137</v>
      </c>
      <c r="DH29" s="18" t="n">
        <v>176</v>
      </c>
      <c r="DI29" s="18" t="n">
        <v>127</v>
      </c>
      <c r="DJ29" s="18" t="n">
        <v>163</v>
      </c>
      <c r="DK29" s="18" t="n">
        <v>171</v>
      </c>
      <c r="DL29" s="18" t="n">
        <v>173</v>
      </c>
    </row>
    <row r="30" customFormat="false" ht="10.5" hidden="false" customHeight="true" outlineLevel="0" collapsed="false">
      <c r="B30" s="17" t="n">
        <v>71</v>
      </c>
      <c r="C30" s="18" t="n">
        <v>189</v>
      </c>
      <c r="D30" s="18" t="n">
        <v>180</v>
      </c>
      <c r="E30" s="18" t="n">
        <v>170</v>
      </c>
      <c r="F30" s="18" t="n">
        <v>192</v>
      </c>
      <c r="G30" s="18" t="n">
        <v>215</v>
      </c>
      <c r="H30" s="18" t="n">
        <v>222</v>
      </c>
      <c r="I30" s="18" t="n">
        <v>79</v>
      </c>
      <c r="J30" s="18" t="n">
        <v>65</v>
      </c>
      <c r="K30" s="18" t="n">
        <v>12</v>
      </c>
      <c r="L30" s="18" t="n">
        <v>39</v>
      </c>
      <c r="M30" s="18" t="n">
        <v>45</v>
      </c>
      <c r="N30" s="18" t="n">
        <v>21</v>
      </c>
      <c r="O30" s="18" t="n">
        <v>18</v>
      </c>
      <c r="P30" s="18" t="n">
        <v>19</v>
      </c>
      <c r="Q30" s="18" t="n">
        <v>27</v>
      </c>
      <c r="R30" s="18" t="n">
        <v>66</v>
      </c>
      <c r="S30" s="18" t="n">
        <v>75</v>
      </c>
      <c r="T30" s="18" t="n">
        <v>77</v>
      </c>
      <c r="U30" s="18" t="n">
        <v>61</v>
      </c>
      <c r="V30" s="18" t="n">
        <v>33</v>
      </c>
      <c r="W30" s="18" t="n">
        <v>43</v>
      </c>
      <c r="X30" s="18" t="n">
        <v>43</v>
      </c>
      <c r="Y30" s="18" t="n">
        <v>39</v>
      </c>
      <c r="Z30" s="18" t="n">
        <v>165</v>
      </c>
      <c r="AA30" s="18" t="n">
        <v>165</v>
      </c>
      <c r="AB30" s="18" t="n">
        <v>164</v>
      </c>
      <c r="AC30" s="18" t="n">
        <v>83</v>
      </c>
      <c r="AD30" s="18" t="n">
        <v>44</v>
      </c>
      <c r="AE30" s="18" t="n">
        <v>58</v>
      </c>
      <c r="AF30" s="18" t="n">
        <v>43</v>
      </c>
      <c r="AG30" s="18" t="n">
        <v>10</v>
      </c>
      <c r="AH30" s="18" t="n">
        <v>7</v>
      </c>
      <c r="AI30" s="18" t="n">
        <v>27</v>
      </c>
      <c r="AJ30" s="18" t="n">
        <v>42</v>
      </c>
      <c r="AK30" s="18" t="n">
        <v>48</v>
      </c>
      <c r="AL30" s="18" t="n">
        <v>45</v>
      </c>
      <c r="AM30" s="18" t="n">
        <v>46</v>
      </c>
      <c r="AN30" s="18" t="n">
        <v>43</v>
      </c>
      <c r="AO30" s="18" t="n">
        <v>72</v>
      </c>
      <c r="AP30" s="18" t="n">
        <v>95</v>
      </c>
      <c r="AQ30" s="18" t="n">
        <v>135</v>
      </c>
      <c r="AR30" s="18" t="n">
        <v>149</v>
      </c>
      <c r="AS30" s="18" t="n">
        <v>132</v>
      </c>
      <c r="AT30" s="18" t="n">
        <v>111</v>
      </c>
      <c r="AU30" s="18" t="n">
        <v>74</v>
      </c>
      <c r="AV30" s="18" t="n">
        <v>41</v>
      </c>
      <c r="AW30" s="18" t="n">
        <v>41</v>
      </c>
      <c r="AX30" s="18" t="n">
        <v>71</v>
      </c>
      <c r="AY30" s="18" t="n">
        <v>61</v>
      </c>
      <c r="AZ30" s="18" t="n">
        <v>28</v>
      </c>
      <c r="BA30" s="18" t="n">
        <v>16</v>
      </c>
      <c r="BB30" s="18" t="n">
        <v>17</v>
      </c>
      <c r="BC30" s="18" t="n">
        <v>40</v>
      </c>
      <c r="BD30" s="18" t="n">
        <v>43</v>
      </c>
      <c r="BE30" s="18" t="n">
        <v>22</v>
      </c>
      <c r="BF30" s="18" t="n">
        <v>26</v>
      </c>
      <c r="BG30" s="18" t="n">
        <v>77</v>
      </c>
      <c r="BH30" s="18" t="n">
        <v>46</v>
      </c>
      <c r="BI30" s="18" t="n">
        <v>24</v>
      </c>
      <c r="BJ30" s="18" t="n">
        <v>28</v>
      </c>
      <c r="BK30" s="18" t="n">
        <v>26</v>
      </c>
      <c r="BL30" s="18" t="n">
        <v>17</v>
      </c>
      <c r="BM30" s="18" t="n">
        <v>9</v>
      </c>
      <c r="BN30" s="18" t="n">
        <v>44</v>
      </c>
      <c r="BO30" s="18" t="n">
        <v>99</v>
      </c>
      <c r="BP30" s="18" t="n">
        <v>33</v>
      </c>
      <c r="BQ30" s="18" t="n">
        <v>7</v>
      </c>
      <c r="BR30" s="18" t="n">
        <v>16</v>
      </c>
      <c r="BS30" s="18" t="n">
        <v>26</v>
      </c>
      <c r="BT30" s="18" t="n">
        <v>18</v>
      </c>
      <c r="BU30" s="18" t="n">
        <v>5</v>
      </c>
      <c r="BV30" s="18" t="n">
        <v>81</v>
      </c>
      <c r="BW30" s="18" t="n">
        <v>65</v>
      </c>
      <c r="BX30" s="18" t="n">
        <v>38</v>
      </c>
      <c r="BY30" s="18" t="n">
        <v>15</v>
      </c>
      <c r="BZ30" s="18" t="n">
        <v>27</v>
      </c>
      <c r="CA30" s="18" t="n">
        <v>36</v>
      </c>
      <c r="CB30" s="18" t="n">
        <v>52</v>
      </c>
      <c r="CC30" s="18" t="n">
        <v>82</v>
      </c>
      <c r="CD30" s="18" t="n">
        <v>37</v>
      </c>
      <c r="CE30" s="18" t="n">
        <v>27</v>
      </c>
      <c r="CF30" s="18" t="n">
        <v>26</v>
      </c>
      <c r="CG30" s="18" t="n">
        <v>21</v>
      </c>
      <c r="CH30" s="18" t="n">
        <v>19</v>
      </c>
      <c r="CI30" s="18" t="n">
        <v>12</v>
      </c>
      <c r="CJ30" s="18" t="n">
        <v>8</v>
      </c>
      <c r="CK30" s="18" t="n">
        <v>14</v>
      </c>
      <c r="CL30" s="18" t="n">
        <v>26</v>
      </c>
      <c r="CM30" s="18" t="n">
        <v>25</v>
      </c>
      <c r="CN30" s="18" t="n">
        <v>30</v>
      </c>
      <c r="CO30" s="18" t="n">
        <v>16</v>
      </c>
      <c r="CP30" s="18" t="n">
        <v>12</v>
      </c>
      <c r="CQ30" s="18" t="n">
        <v>9</v>
      </c>
      <c r="CR30" s="18" t="n">
        <v>15</v>
      </c>
      <c r="CS30" s="18" t="n">
        <v>19</v>
      </c>
      <c r="CT30" s="18" t="n">
        <v>17</v>
      </c>
      <c r="CU30" s="18" t="n">
        <v>23</v>
      </c>
      <c r="CV30" s="18" t="n">
        <v>57</v>
      </c>
      <c r="CW30" s="18" t="n">
        <v>63</v>
      </c>
      <c r="CX30" s="18" t="n">
        <v>23</v>
      </c>
      <c r="CY30" s="18" t="n">
        <v>36</v>
      </c>
      <c r="CZ30" s="18" t="n">
        <v>90</v>
      </c>
      <c r="DA30" s="18" t="n">
        <v>70</v>
      </c>
      <c r="DB30" s="18" t="n">
        <v>184</v>
      </c>
      <c r="DC30" s="18" t="n">
        <v>236</v>
      </c>
      <c r="DD30" s="18" t="n">
        <v>209</v>
      </c>
      <c r="DE30" s="18" t="n">
        <v>216</v>
      </c>
      <c r="DF30" s="18" t="n">
        <v>213</v>
      </c>
      <c r="DG30" s="18" t="n">
        <v>138</v>
      </c>
      <c r="DH30" s="18" t="n">
        <v>163</v>
      </c>
      <c r="DI30" s="18" t="n">
        <v>126</v>
      </c>
      <c r="DJ30" s="18" t="n">
        <v>172</v>
      </c>
      <c r="DK30" s="18" t="n">
        <v>179</v>
      </c>
      <c r="DL30" s="18" t="n">
        <v>182</v>
      </c>
    </row>
    <row r="31" customFormat="false" ht="10.5" hidden="false" customHeight="true" outlineLevel="0" collapsed="false">
      <c r="B31" s="17" t="n">
        <v>72</v>
      </c>
      <c r="C31" s="18" t="n">
        <v>185</v>
      </c>
      <c r="D31" s="18" t="n">
        <v>206</v>
      </c>
      <c r="E31" s="18" t="n">
        <v>195</v>
      </c>
      <c r="F31" s="18" t="n">
        <v>198</v>
      </c>
      <c r="G31" s="18" t="n">
        <v>197</v>
      </c>
      <c r="H31" s="18" t="n">
        <v>231</v>
      </c>
      <c r="I31" s="18" t="n">
        <v>79</v>
      </c>
      <c r="J31" s="18" t="n">
        <v>62</v>
      </c>
      <c r="K31" s="18" t="n">
        <v>16</v>
      </c>
      <c r="L31" s="18" t="n">
        <v>35</v>
      </c>
      <c r="M31" s="18" t="n">
        <v>49</v>
      </c>
      <c r="N31" s="18" t="n">
        <v>21</v>
      </c>
      <c r="O31" s="18" t="n">
        <v>14</v>
      </c>
      <c r="P31" s="18" t="n">
        <v>16</v>
      </c>
      <c r="Q31" s="18" t="n">
        <v>28</v>
      </c>
      <c r="R31" s="18" t="n">
        <v>83</v>
      </c>
      <c r="S31" s="18" t="n">
        <v>86</v>
      </c>
      <c r="T31" s="18" t="n">
        <v>71</v>
      </c>
      <c r="U31" s="18" t="n">
        <v>21</v>
      </c>
      <c r="V31" s="18" t="n">
        <v>38</v>
      </c>
      <c r="W31" s="18" t="n">
        <v>39</v>
      </c>
      <c r="X31" s="18" t="n">
        <v>13</v>
      </c>
      <c r="Y31" s="18" t="n">
        <v>131</v>
      </c>
      <c r="Z31" s="18" t="n">
        <v>184</v>
      </c>
      <c r="AA31" s="18" t="n">
        <v>136</v>
      </c>
      <c r="AB31" s="18" t="n">
        <v>149</v>
      </c>
      <c r="AC31" s="18" t="n">
        <v>162</v>
      </c>
      <c r="AD31" s="18" t="n">
        <v>144</v>
      </c>
      <c r="AE31" s="18" t="n">
        <v>46</v>
      </c>
      <c r="AF31" s="18" t="n">
        <v>5</v>
      </c>
      <c r="AG31" s="18" t="n">
        <v>18</v>
      </c>
      <c r="AH31" s="18" t="n">
        <v>32</v>
      </c>
      <c r="AI31" s="18" t="n">
        <v>47</v>
      </c>
      <c r="AJ31" s="18" t="n">
        <v>35</v>
      </c>
      <c r="AK31" s="18" t="n">
        <v>54</v>
      </c>
      <c r="AL31" s="18" t="n">
        <v>120</v>
      </c>
      <c r="AM31" s="18" t="n">
        <v>186</v>
      </c>
      <c r="AN31" s="18" t="n">
        <v>227</v>
      </c>
      <c r="AO31" s="18" t="n">
        <v>228</v>
      </c>
      <c r="AP31" s="18" t="n">
        <v>197</v>
      </c>
      <c r="AQ31" s="18" t="n">
        <v>208</v>
      </c>
      <c r="AR31" s="18" t="n">
        <v>214</v>
      </c>
      <c r="AS31" s="18" t="n">
        <v>228</v>
      </c>
      <c r="AT31" s="18" t="n">
        <v>235</v>
      </c>
      <c r="AU31" s="18" t="n">
        <v>244</v>
      </c>
      <c r="AV31" s="18" t="n">
        <v>231</v>
      </c>
      <c r="AW31" s="18" t="n">
        <v>181</v>
      </c>
      <c r="AX31" s="18" t="n">
        <v>103</v>
      </c>
      <c r="AY31" s="18" t="n">
        <v>60</v>
      </c>
      <c r="AZ31" s="18" t="n">
        <v>59</v>
      </c>
      <c r="BA31" s="18" t="n">
        <v>45</v>
      </c>
      <c r="BB31" s="18" t="n">
        <v>28</v>
      </c>
      <c r="BC31" s="18" t="n">
        <v>16</v>
      </c>
      <c r="BD31" s="18" t="n">
        <v>28</v>
      </c>
      <c r="BE31" s="18" t="n">
        <v>45</v>
      </c>
      <c r="BF31" s="18" t="n">
        <v>32</v>
      </c>
      <c r="BG31" s="18" t="n">
        <v>14</v>
      </c>
      <c r="BH31" s="18" t="n">
        <v>18</v>
      </c>
      <c r="BI31" s="18" t="n">
        <v>22</v>
      </c>
      <c r="BJ31" s="18" t="n">
        <v>18</v>
      </c>
      <c r="BK31" s="18" t="n">
        <v>31</v>
      </c>
      <c r="BL31" s="18" t="n">
        <v>54</v>
      </c>
      <c r="BM31" s="18" t="n">
        <v>43</v>
      </c>
      <c r="BN31" s="18" t="n">
        <v>21</v>
      </c>
      <c r="BO31" s="18" t="n">
        <v>28</v>
      </c>
      <c r="BP31" s="18" t="n">
        <v>11</v>
      </c>
      <c r="BQ31" s="18" t="n">
        <v>12</v>
      </c>
      <c r="BR31" s="18" t="n">
        <v>13</v>
      </c>
      <c r="BS31" s="18" t="n">
        <v>12</v>
      </c>
      <c r="BT31" s="18" t="n">
        <v>10</v>
      </c>
      <c r="BU31" s="18" t="n">
        <v>10</v>
      </c>
      <c r="BV31" s="18" t="n">
        <v>77</v>
      </c>
      <c r="BW31" s="18" t="n">
        <v>93</v>
      </c>
      <c r="BX31" s="18" t="n">
        <v>119</v>
      </c>
      <c r="BY31" s="18" t="n">
        <v>99</v>
      </c>
      <c r="BZ31" s="18" t="n">
        <v>97</v>
      </c>
      <c r="CA31" s="18" t="n">
        <v>111</v>
      </c>
      <c r="CB31" s="18" t="n">
        <v>104</v>
      </c>
      <c r="CC31" s="18" t="n">
        <v>97</v>
      </c>
      <c r="CD31" s="18" t="n">
        <v>32</v>
      </c>
      <c r="CE31" s="18" t="n">
        <v>23</v>
      </c>
      <c r="CF31" s="18" t="n">
        <v>27</v>
      </c>
      <c r="CG31" s="18" t="n">
        <v>22</v>
      </c>
      <c r="CH31" s="18" t="n">
        <v>15</v>
      </c>
      <c r="CI31" s="18" t="n">
        <v>14</v>
      </c>
      <c r="CJ31" s="18" t="n">
        <v>12</v>
      </c>
      <c r="CK31" s="18" t="n">
        <v>18</v>
      </c>
      <c r="CL31" s="18" t="n">
        <v>24</v>
      </c>
      <c r="CM31" s="18" t="n">
        <v>23</v>
      </c>
      <c r="CN31" s="18" t="n">
        <v>20</v>
      </c>
      <c r="CO31" s="18" t="n">
        <v>15</v>
      </c>
      <c r="CP31" s="18" t="n">
        <v>11</v>
      </c>
      <c r="CQ31" s="18" t="n">
        <v>7</v>
      </c>
      <c r="CR31" s="18" t="n">
        <v>20</v>
      </c>
      <c r="CS31" s="18" t="n">
        <v>26</v>
      </c>
      <c r="CT31" s="18" t="n">
        <v>22</v>
      </c>
      <c r="CU31" s="18" t="n">
        <v>24</v>
      </c>
      <c r="CV31" s="18" t="n">
        <v>63</v>
      </c>
      <c r="CW31" s="18" t="n">
        <v>29</v>
      </c>
      <c r="CX31" s="18" t="n">
        <v>27</v>
      </c>
      <c r="CY31" s="18" t="n">
        <v>93</v>
      </c>
      <c r="CZ31" s="18" t="n">
        <v>67</v>
      </c>
      <c r="DA31" s="18" t="n">
        <v>189</v>
      </c>
      <c r="DB31" s="18" t="n">
        <v>232</v>
      </c>
      <c r="DC31" s="18" t="n">
        <v>219</v>
      </c>
      <c r="DD31" s="18" t="n">
        <v>224</v>
      </c>
      <c r="DE31" s="18" t="n">
        <v>238</v>
      </c>
      <c r="DF31" s="18" t="n">
        <v>207</v>
      </c>
      <c r="DG31" s="18" t="n">
        <v>150</v>
      </c>
      <c r="DH31" s="18" t="n">
        <v>157</v>
      </c>
      <c r="DI31" s="18" t="n">
        <v>128</v>
      </c>
      <c r="DJ31" s="18" t="n">
        <v>137</v>
      </c>
      <c r="DK31" s="18" t="n">
        <v>61</v>
      </c>
      <c r="DL31" s="18" t="n">
        <v>36</v>
      </c>
    </row>
    <row r="32" customFormat="false" ht="10.5" hidden="false" customHeight="true" outlineLevel="0" collapsed="false">
      <c r="B32" s="17" t="n">
        <v>73</v>
      </c>
      <c r="C32" s="18" t="n">
        <v>181</v>
      </c>
      <c r="D32" s="18" t="n">
        <v>204</v>
      </c>
      <c r="E32" s="18" t="n">
        <v>194</v>
      </c>
      <c r="F32" s="18" t="n">
        <v>181</v>
      </c>
      <c r="G32" s="18" t="n">
        <v>192</v>
      </c>
      <c r="H32" s="18" t="n">
        <v>206</v>
      </c>
      <c r="I32" s="18" t="n">
        <v>85</v>
      </c>
      <c r="J32" s="18" t="n">
        <v>59</v>
      </c>
      <c r="K32" s="18" t="n">
        <v>14</v>
      </c>
      <c r="L32" s="18" t="n">
        <v>36</v>
      </c>
      <c r="M32" s="18" t="n">
        <v>44</v>
      </c>
      <c r="N32" s="18" t="n">
        <v>17</v>
      </c>
      <c r="O32" s="18" t="n">
        <v>20</v>
      </c>
      <c r="P32" s="18" t="n">
        <v>15</v>
      </c>
      <c r="Q32" s="18" t="n">
        <v>35</v>
      </c>
      <c r="R32" s="18" t="n">
        <v>110</v>
      </c>
      <c r="S32" s="18" t="n">
        <v>106</v>
      </c>
      <c r="T32" s="18" t="n">
        <v>39</v>
      </c>
      <c r="U32" s="18" t="n">
        <v>41</v>
      </c>
      <c r="V32" s="18" t="n">
        <v>44</v>
      </c>
      <c r="W32" s="18" t="n">
        <v>20</v>
      </c>
      <c r="X32" s="18" t="n">
        <v>61</v>
      </c>
      <c r="Y32" s="18" t="n">
        <v>233</v>
      </c>
      <c r="Z32" s="18" t="n">
        <v>201</v>
      </c>
      <c r="AA32" s="18" t="n">
        <v>151</v>
      </c>
      <c r="AB32" s="18" t="n">
        <v>130</v>
      </c>
      <c r="AC32" s="18" t="n">
        <v>123</v>
      </c>
      <c r="AD32" s="18" t="n">
        <v>160</v>
      </c>
      <c r="AE32" s="18" t="n">
        <v>172</v>
      </c>
      <c r="AF32" s="18" t="n">
        <v>102</v>
      </c>
      <c r="AG32" s="18" t="n">
        <v>32</v>
      </c>
      <c r="AH32" s="18" t="n">
        <v>33</v>
      </c>
      <c r="AI32" s="18" t="n">
        <v>46</v>
      </c>
      <c r="AJ32" s="18" t="n">
        <v>151</v>
      </c>
      <c r="AK32" s="18" t="n">
        <v>205</v>
      </c>
      <c r="AL32" s="18" t="n">
        <v>213</v>
      </c>
      <c r="AM32" s="18" t="n">
        <v>187</v>
      </c>
      <c r="AN32" s="18" t="n">
        <v>178</v>
      </c>
      <c r="AO32" s="18" t="n">
        <v>175</v>
      </c>
      <c r="AP32" s="18" t="n">
        <v>180</v>
      </c>
      <c r="AQ32" s="18" t="n">
        <v>181</v>
      </c>
      <c r="AR32" s="18" t="n">
        <v>176</v>
      </c>
      <c r="AS32" s="18" t="n">
        <v>170</v>
      </c>
      <c r="AT32" s="18" t="n">
        <v>178</v>
      </c>
      <c r="AU32" s="18" t="n">
        <v>183</v>
      </c>
      <c r="AV32" s="18" t="n">
        <v>185</v>
      </c>
      <c r="AW32" s="18" t="n">
        <v>200</v>
      </c>
      <c r="AX32" s="18" t="n">
        <v>202</v>
      </c>
      <c r="AY32" s="18" t="n">
        <v>186</v>
      </c>
      <c r="AZ32" s="18" t="n">
        <v>119</v>
      </c>
      <c r="BA32" s="18" t="n">
        <v>44</v>
      </c>
      <c r="BB32" s="18" t="n">
        <v>41</v>
      </c>
      <c r="BC32" s="18" t="n">
        <v>30</v>
      </c>
      <c r="BD32" s="18" t="n">
        <v>18</v>
      </c>
      <c r="BE32" s="18" t="n">
        <v>26</v>
      </c>
      <c r="BF32" s="18" t="n">
        <v>43</v>
      </c>
      <c r="BG32" s="18" t="n">
        <v>32</v>
      </c>
      <c r="BH32" s="18" t="n">
        <v>16</v>
      </c>
      <c r="BI32" s="18" t="n">
        <v>31</v>
      </c>
      <c r="BJ32" s="18" t="n">
        <v>35</v>
      </c>
      <c r="BK32" s="18" t="n">
        <v>36</v>
      </c>
      <c r="BL32" s="18" t="n">
        <v>57</v>
      </c>
      <c r="BM32" s="18" t="n">
        <v>55</v>
      </c>
      <c r="BN32" s="18" t="n">
        <v>51</v>
      </c>
      <c r="BO32" s="18" t="n">
        <v>46</v>
      </c>
      <c r="BP32" s="18" t="n">
        <v>37</v>
      </c>
      <c r="BQ32" s="18" t="n">
        <v>26</v>
      </c>
      <c r="BR32" s="18" t="n">
        <v>17</v>
      </c>
      <c r="BS32" s="18" t="n">
        <v>13</v>
      </c>
      <c r="BT32" s="18" t="n">
        <v>10</v>
      </c>
      <c r="BU32" s="18" t="n">
        <v>7</v>
      </c>
      <c r="BV32" s="18" t="n">
        <v>60</v>
      </c>
      <c r="BW32" s="18" t="n">
        <v>89</v>
      </c>
      <c r="BX32" s="18" t="n">
        <v>77</v>
      </c>
      <c r="BY32" s="18" t="n">
        <v>53</v>
      </c>
      <c r="BZ32" s="18" t="n">
        <v>48</v>
      </c>
      <c r="CA32" s="18" t="n">
        <v>53</v>
      </c>
      <c r="CB32" s="18" t="n">
        <v>68</v>
      </c>
      <c r="CC32" s="18" t="n">
        <v>52</v>
      </c>
      <c r="CD32" s="18" t="n">
        <v>24</v>
      </c>
      <c r="CE32" s="18" t="n">
        <v>23</v>
      </c>
      <c r="CF32" s="18" t="n">
        <v>25</v>
      </c>
      <c r="CG32" s="18" t="n">
        <v>24</v>
      </c>
      <c r="CH32" s="18" t="n">
        <v>21</v>
      </c>
      <c r="CI32" s="18" t="n">
        <v>19</v>
      </c>
      <c r="CJ32" s="18" t="n">
        <v>18</v>
      </c>
      <c r="CK32" s="18" t="n">
        <v>20</v>
      </c>
      <c r="CL32" s="18" t="n">
        <v>22</v>
      </c>
      <c r="CM32" s="18" t="n">
        <v>19</v>
      </c>
      <c r="CN32" s="18" t="n">
        <v>11</v>
      </c>
      <c r="CO32" s="18" t="n">
        <v>14</v>
      </c>
      <c r="CP32" s="18" t="n">
        <v>32</v>
      </c>
      <c r="CQ32" s="18" t="n">
        <v>31</v>
      </c>
      <c r="CR32" s="18" t="n">
        <v>17</v>
      </c>
      <c r="CS32" s="18" t="n">
        <v>18</v>
      </c>
      <c r="CT32" s="18" t="n">
        <v>21</v>
      </c>
      <c r="CU32" s="18" t="n">
        <v>31</v>
      </c>
      <c r="CV32" s="18" t="n">
        <v>44</v>
      </c>
      <c r="CW32" s="18" t="n">
        <v>16</v>
      </c>
      <c r="CX32" s="18" t="n">
        <v>102</v>
      </c>
      <c r="CY32" s="18" t="n">
        <v>78</v>
      </c>
      <c r="CZ32" s="18" t="n">
        <v>178</v>
      </c>
      <c r="DA32" s="18" t="n">
        <v>243</v>
      </c>
      <c r="DB32" s="18" t="n">
        <v>225</v>
      </c>
      <c r="DC32" s="18" t="n">
        <v>230</v>
      </c>
      <c r="DD32" s="18" t="n">
        <v>230</v>
      </c>
      <c r="DE32" s="18" t="n">
        <v>227</v>
      </c>
      <c r="DF32" s="18" t="n">
        <v>219</v>
      </c>
      <c r="DG32" s="18" t="n">
        <v>182</v>
      </c>
      <c r="DH32" s="18" t="n">
        <v>185</v>
      </c>
      <c r="DI32" s="18" t="n">
        <v>154</v>
      </c>
      <c r="DJ32" s="18" t="n">
        <v>151</v>
      </c>
      <c r="DK32" s="18" t="n">
        <v>32</v>
      </c>
      <c r="DL32" s="18" t="n">
        <v>21</v>
      </c>
    </row>
    <row r="33" customFormat="false" ht="10.5" hidden="false" customHeight="true" outlineLevel="0" collapsed="false">
      <c r="B33" s="17" t="n">
        <v>74</v>
      </c>
      <c r="C33" s="18" t="n">
        <v>172</v>
      </c>
      <c r="D33" s="18" t="n">
        <v>189</v>
      </c>
      <c r="E33" s="18" t="n">
        <v>194</v>
      </c>
      <c r="F33" s="18" t="n">
        <v>189</v>
      </c>
      <c r="G33" s="18" t="n">
        <v>176</v>
      </c>
      <c r="H33" s="18" t="n">
        <v>174</v>
      </c>
      <c r="I33" s="18" t="n">
        <v>90</v>
      </c>
      <c r="J33" s="18" t="n">
        <v>45</v>
      </c>
      <c r="K33" s="18" t="n">
        <v>16</v>
      </c>
      <c r="L33" s="18" t="n">
        <v>45</v>
      </c>
      <c r="M33" s="18" t="n">
        <v>44</v>
      </c>
      <c r="N33" s="18" t="n">
        <v>20</v>
      </c>
      <c r="O33" s="18" t="n">
        <v>32</v>
      </c>
      <c r="P33" s="18" t="n">
        <v>20</v>
      </c>
      <c r="Q33" s="18" t="n">
        <v>37</v>
      </c>
      <c r="R33" s="18" t="n">
        <v>116</v>
      </c>
      <c r="S33" s="18" t="n">
        <v>83</v>
      </c>
      <c r="T33" s="18" t="n">
        <v>32</v>
      </c>
      <c r="U33" s="18" t="n">
        <v>39</v>
      </c>
      <c r="V33" s="18" t="n">
        <v>26</v>
      </c>
      <c r="W33" s="18" t="n">
        <v>24</v>
      </c>
      <c r="X33" s="18" t="n">
        <v>203</v>
      </c>
      <c r="Y33" s="18" t="n">
        <v>202</v>
      </c>
      <c r="Z33" s="18" t="n">
        <v>151</v>
      </c>
      <c r="AA33" s="18" t="n">
        <v>163</v>
      </c>
      <c r="AB33" s="18" t="n">
        <v>167</v>
      </c>
      <c r="AC33" s="18" t="n">
        <v>147</v>
      </c>
      <c r="AD33" s="18" t="n">
        <v>135</v>
      </c>
      <c r="AE33" s="18" t="n">
        <v>145</v>
      </c>
      <c r="AF33" s="18" t="n">
        <v>178</v>
      </c>
      <c r="AG33" s="18" t="n">
        <v>134</v>
      </c>
      <c r="AH33" s="18" t="n">
        <v>99</v>
      </c>
      <c r="AI33" s="18" t="n">
        <v>198</v>
      </c>
      <c r="AJ33" s="18" t="n">
        <v>204</v>
      </c>
      <c r="AK33" s="18" t="n">
        <v>184</v>
      </c>
      <c r="AL33" s="18" t="n">
        <v>181</v>
      </c>
      <c r="AM33" s="18" t="n">
        <v>178</v>
      </c>
      <c r="AN33" s="18" t="n">
        <v>177</v>
      </c>
      <c r="AO33" s="18" t="n">
        <v>185</v>
      </c>
      <c r="AP33" s="18" t="n">
        <v>164</v>
      </c>
      <c r="AQ33" s="18" t="n">
        <v>182</v>
      </c>
      <c r="AR33" s="18" t="n">
        <v>187</v>
      </c>
      <c r="AS33" s="18" t="n">
        <v>174</v>
      </c>
      <c r="AT33" s="18" t="n">
        <v>178</v>
      </c>
      <c r="AU33" s="18" t="n">
        <v>174</v>
      </c>
      <c r="AV33" s="18" t="n">
        <v>180</v>
      </c>
      <c r="AW33" s="18" t="n">
        <v>180</v>
      </c>
      <c r="AX33" s="18" t="n">
        <v>191</v>
      </c>
      <c r="AY33" s="18" t="n">
        <v>205</v>
      </c>
      <c r="AZ33" s="18" t="n">
        <v>233</v>
      </c>
      <c r="BA33" s="18" t="n">
        <v>202</v>
      </c>
      <c r="BB33" s="18" t="n">
        <v>80</v>
      </c>
      <c r="BC33" s="18" t="n">
        <v>39</v>
      </c>
      <c r="BD33" s="18" t="n">
        <v>29</v>
      </c>
      <c r="BE33" s="18" t="n">
        <v>17</v>
      </c>
      <c r="BF33" s="18" t="n">
        <v>24</v>
      </c>
      <c r="BG33" s="18" t="n">
        <v>46</v>
      </c>
      <c r="BH33" s="18" t="n">
        <v>34</v>
      </c>
      <c r="BI33" s="18" t="n">
        <v>22</v>
      </c>
      <c r="BJ33" s="18" t="n">
        <v>28</v>
      </c>
      <c r="BK33" s="18" t="n">
        <v>40</v>
      </c>
      <c r="BL33" s="18" t="n">
        <v>56</v>
      </c>
      <c r="BM33" s="18" t="n">
        <v>59</v>
      </c>
      <c r="BN33" s="18" t="n">
        <v>53</v>
      </c>
      <c r="BO33" s="18" t="n">
        <v>50</v>
      </c>
      <c r="BP33" s="18" t="n">
        <v>54</v>
      </c>
      <c r="BQ33" s="18" t="n">
        <v>53</v>
      </c>
      <c r="BR33" s="18" t="n">
        <v>49</v>
      </c>
      <c r="BS33" s="18" t="n">
        <v>48</v>
      </c>
      <c r="BT33" s="18" t="n">
        <v>47</v>
      </c>
      <c r="BU33" s="18" t="n">
        <v>42</v>
      </c>
      <c r="BV33" s="18" t="n">
        <v>38</v>
      </c>
      <c r="BW33" s="18" t="n">
        <v>43</v>
      </c>
      <c r="BX33" s="18" t="n">
        <v>39</v>
      </c>
      <c r="BY33" s="18" t="n">
        <v>39</v>
      </c>
      <c r="BZ33" s="18" t="n">
        <v>41</v>
      </c>
      <c r="CA33" s="18" t="n">
        <v>41</v>
      </c>
      <c r="CB33" s="18" t="n">
        <v>37</v>
      </c>
      <c r="CC33" s="18" t="n">
        <v>34</v>
      </c>
      <c r="CD33" s="18" t="n">
        <v>37</v>
      </c>
      <c r="CE33" s="18" t="n">
        <v>37</v>
      </c>
      <c r="CF33" s="18" t="n">
        <v>31</v>
      </c>
      <c r="CG33" s="18" t="n">
        <v>28</v>
      </c>
      <c r="CH33" s="18" t="n">
        <v>26</v>
      </c>
      <c r="CI33" s="18" t="n">
        <v>25</v>
      </c>
      <c r="CJ33" s="18" t="n">
        <v>24</v>
      </c>
      <c r="CK33" s="18" t="n">
        <v>22</v>
      </c>
      <c r="CL33" s="18" t="n">
        <v>21</v>
      </c>
      <c r="CM33" s="18" t="n">
        <v>17</v>
      </c>
      <c r="CN33" s="18" t="n">
        <v>11</v>
      </c>
      <c r="CO33" s="18" t="n">
        <v>144</v>
      </c>
      <c r="CP33" s="18" t="n">
        <v>152</v>
      </c>
      <c r="CQ33" s="18" t="n">
        <v>124</v>
      </c>
      <c r="CR33" s="18" t="n">
        <v>54</v>
      </c>
      <c r="CS33" s="18" t="n">
        <v>9</v>
      </c>
      <c r="CT33" s="18" t="n">
        <v>23</v>
      </c>
      <c r="CU33" s="18" t="n">
        <v>40</v>
      </c>
      <c r="CV33" s="18" t="n">
        <v>21</v>
      </c>
      <c r="CW33" s="18" t="n">
        <v>79</v>
      </c>
      <c r="CX33" s="18" t="n">
        <v>92</v>
      </c>
      <c r="CY33" s="18" t="n">
        <v>147</v>
      </c>
      <c r="CZ33" s="18" t="n">
        <v>231</v>
      </c>
      <c r="DA33" s="18" t="n">
        <v>211</v>
      </c>
      <c r="DB33" s="18" t="n">
        <v>212</v>
      </c>
      <c r="DC33" s="18" t="n">
        <v>220</v>
      </c>
      <c r="DD33" s="18" t="n">
        <v>227</v>
      </c>
      <c r="DE33" s="18" t="n">
        <v>224</v>
      </c>
      <c r="DF33" s="18" t="n">
        <v>225</v>
      </c>
      <c r="DG33" s="18" t="n">
        <v>186</v>
      </c>
      <c r="DH33" s="18" t="n">
        <v>174</v>
      </c>
      <c r="DI33" s="18" t="n">
        <v>146</v>
      </c>
      <c r="DJ33" s="18" t="n">
        <v>174</v>
      </c>
      <c r="DK33" s="18" t="n">
        <v>65</v>
      </c>
      <c r="DL33" s="18" t="n">
        <v>21</v>
      </c>
    </row>
    <row r="34" customFormat="false" ht="10.5" hidden="false" customHeight="true" outlineLevel="0" collapsed="false">
      <c r="B34" s="17" t="n">
        <v>75</v>
      </c>
      <c r="C34" s="18" t="n">
        <v>174</v>
      </c>
      <c r="D34" s="18" t="n">
        <v>112</v>
      </c>
      <c r="E34" s="18" t="n">
        <v>75</v>
      </c>
      <c r="F34" s="18" t="n">
        <v>86</v>
      </c>
      <c r="G34" s="18" t="n">
        <v>145</v>
      </c>
      <c r="H34" s="18" t="n">
        <v>192</v>
      </c>
      <c r="I34" s="18" t="n">
        <v>130</v>
      </c>
      <c r="J34" s="18" t="n">
        <v>38</v>
      </c>
      <c r="K34" s="18" t="n">
        <v>17</v>
      </c>
      <c r="L34" s="18" t="n">
        <v>50</v>
      </c>
      <c r="M34" s="18" t="n">
        <v>38</v>
      </c>
      <c r="N34" s="18" t="n">
        <v>21</v>
      </c>
      <c r="O34" s="18" t="n">
        <v>29</v>
      </c>
      <c r="P34" s="18" t="n">
        <v>20</v>
      </c>
      <c r="Q34" s="18" t="n">
        <v>44</v>
      </c>
      <c r="R34" s="18" t="n">
        <v>104</v>
      </c>
      <c r="S34" s="18" t="n">
        <v>48</v>
      </c>
      <c r="T34" s="18" t="n">
        <v>36</v>
      </c>
      <c r="U34" s="18" t="n">
        <v>35</v>
      </c>
      <c r="V34" s="18" t="n">
        <v>14</v>
      </c>
      <c r="W34" s="18" t="n">
        <v>140</v>
      </c>
      <c r="X34" s="18" t="n">
        <v>227</v>
      </c>
      <c r="Y34" s="18" t="n">
        <v>158</v>
      </c>
      <c r="Z34" s="18" t="n">
        <v>158</v>
      </c>
      <c r="AA34" s="18" t="n">
        <v>160</v>
      </c>
      <c r="AB34" s="18" t="n">
        <v>156</v>
      </c>
      <c r="AC34" s="18" t="n">
        <v>171</v>
      </c>
      <c r="AD34" s="18" t="n">
        <v>156</v>
      </c>
      <c r="AE34" s="18" t="n">
        <v>135</v>
      </c>
      <c r="AF34" s="18" t="n">
        <v>135</v>
      </c>
      <c r="AG34" s="18" t="n">
        <v>153</v>
      </c>
      <c r="AH34" s="18" t="n">
        <v>186</v>
      </c>
      <c r="AI34" s="18" t="n">
        <v>190</v>
      </c>
      <c r="AJ34" s="18" t="n">
        <v>173</v>
      </c>
      <c r="AK34" s="18" t="n">
        <v>165</v>
      </c>
      <c r="AL34" s="18" t="n">
        <v>173</v>
      </c>
      <c r="AM34" s="18" t="n">
        <v>170</v>
      </c>
      <c r="AN34" s="18" t="n">
        <v>178</v>
      </c>
      <c r="AO34" s="18" t="n">
        <v>176</v>
      </c>
      <c r="AP34" s="18" t="n">
        <v>171</v>
      </c>
      <c r="AQ34" s="18" t="n">
        <v>174</v>
      </c>
      <c r="AR34" s="18" t="n">
        <v>181</v>
      </c>
      <c r="AS34" s="18" t="n">
        <v>173</v>
      </c>
      <c r="AT34" s="18" t="n">
        <v>176</v>
      </c>
      <c r="AU34" s="18" t="n">
        <v>175</v>
      </c>
      <c r="AV34" s="18" t="n">
        <v>185</v>
      </c>
      <c r="AW34" s="18" t="n">
        <v>174</v>
      </c>
      <c r="AX34" s="18" t="n">
        <v>186</v>
      </c>
      <c r="AY34" s="18" t="n">
        <v>182</v>
      </c>
      <c r="AZ34" s="18" t="n">
        <v>178</v>
      </c>
      <c r="BA34" s="18" t="n">
        <v>192</v>
      </c>
      <c r="BB34" s="18" t="n">
        <v>211</v>
      </c>
      <c r="BC34" s="18" t="n">
        <v>118</v>
      </c>
      <c r="BD34" s="18" t="n">
        <v>39</v>
      </c>
      <c r="BE34" s="18" t="n">
        <v>33</v>
      </c>
      <c r="BF34" s="18" t="n">
        <v>18</v>
      </c>
      <c r="BG34" s="18" t="n">
        <v>29</v>
      </c>
      <c r="BH34" s="18" t="n">
        <v>46</v>
      </c>
      <c r="BI34" s="18" t="n">
        <v>24</v>
      </c>
      <c r="BJ34" s="18" t="n">
        <v>20</v>
      </c>
      <c r="BK34" s="18" t="n">
        <v>41</v>
      </c>
      <c r="BL34" s="18" t="n">
        <v>44</v>
      </c>
      <c r="BM34" s="18" t="n">
        <v>60</v>
      </c>
      <c r="BN34" s="18" t="n">
        <v>55</v>
      </c>
      <c r="BO34" s="18" t="n">
        <v>54</v>
      </c>
      <c r="BP34" s="18" t="n">
        <v>56</v>
      </c>
      <c r="BQ34" s="18" t="n">
        <v>59</v>
      </c>
      <c r="BR34" s="18" t="n">
        <v>67</v>
      </c>
      <c r="BS34" s="18" t="n">
        <v>66</v>
      </c>
      <c r="BT34" s="18" t="n">
        <v>73</v>
      </c>
      <c r="BU34" s="18" t="n">
        <v>81</v>
      </c>
      <c r="BV34" s="18" t="n">
        <v>77</v>
      </c>
      <c r="BW34" s="18" t="n">
        <v>76</v>
      </c>
      <c r="BX34" s="18" t="n">
        <v>64</v>
      </c>
      <c r="BY34" s="18" t="n">
        <v>55</v>
      </c>
      <c r="BZ34" s="18" t="n">
        <v>46</v>
      </c>
      <c r="CA34" s="18" t="n">
        <v>45</v>
      </c>
      <c r="CB34" s="18" t="n">
        <v>44</v>
      </c>
      <c r="CC34" s="18" t="n">
        <v>45</v>
      </c>
      <c r="CD34" s="18" t="n">
        <v>48</v>
      </c>
      <c r="CE34" s="18" t="n">
        <v>43</v>
      </c>
      <c r="CF34" s="18" t="n">
        <v>39</v>
      </c>
      <c r="CG34" s="18" t="n">
        <v>36</v>
      </c>
      <c r="CH34" s="18" t="n">
        <v>30</v>
      </c>
      <c r="CI34" s="18" t="n">
        <v>29</v>
      </c>
      <c r="CJ34" s="18" t="n">
        <v>28</v>
      </c>
      <c r="CK34" s="18" t="n">
        <v>25</v>
      </c>
      <c r="CL34" s="18" t="n">
        <v>22</v>
      </c>
      <c r="CM34" s="18" t="n">
        <v>15</v>
      </c>
      <c r="CN34" s="18" t="n">
        <v>19</v>
      </c>
      <c r="CO34" s="18" t="n">
        <v>186</v>
      </c>
      <c r="CP34" s="18" t="n">
        <v>213</v>
      </c>
      <c r="CQ34" s="18" t="n">
        <v>229</v>
      </c>
      <c r="CR34" s="18" t="n">
        <v>169</v>
      </c>
      <c r="CS34" s="18" t="n">
        <v>34</v>
      </c>
      <c r="CT34" s="18" t="n">
        <v>30</v>
      </c>
      <c r="CU34" s="18" t="n">
        <v>22</v>
      </c>
      <c r="CV34" s="18" t="n">
        <v>28</v>
      </c>
      <c r="CW34" s="18" t="n">
        <v>104</v>
      </c>
      <c r="CX34" s="18" t="n">
        <v>93</v>
      </c>
      <c r="CY34" s="18" t="n">
        <v>229</v>
      </c>
      <c r="CZ34" s="18" t="n">
        <v>219</v>
      </c>
      <c r="DA34" s="18" t="n">
        <v>206</v>
      </c>
      <c r="DB34" s="18" t="n">
        <v>229</v>
      </c>
      <c r="DC34" s="18" t="n">
        <v>226</v>
      </c>
      <c r="DD34" s="18" t="n">
        <v>232</v>
      </c>
      <c r="DE34" s="18" t="n">
        <v>231</v>
      </c>
      <c r="DF34" s="18" t="n">
        <v>216</v>
      </c>
      <c r="DG34" s="18" t="n">
        <v>172</v>
      </c>
      <c r="DH34" s="18" t="n">
        <v>187</v>
      </c>
      <c r="DI34" s="18" t="n">
        <v>163</v>
      </c>
      <c r="DJ34" s="18" t="n">
        <v>191</v>
      </c>
      <c r="DK34" s="18" t="n">
        <v>115</v>
      </c>
      <c r="DL34" s="18" t="n">
        <v>22</v>
      </c>
    </row>
    <row r="35" customFormat="false" ht="10.5" hidden="false" customHeight="true" outlineLevel="0" collapsed="false">
      <c r="B35" s="17" t="n">
        <v>76</v>
      </c>
      <c r="C35" s="18" t="n">
        <v>88</v>
      </c>
      <c r="D35" s="18" t="n">
        <v>29</v>
      </c>
      <c r="E35" s="18" t="n">
        <v>36</v>
      </c>
      <c r="F35" s="18" t="n">
        <v>34</v>
      </c>
      <c r="G35" s="18" t="n">
        <v>45</v>
      </c>
      <c r="H35" s="18" t="n">
        <v>152</v>
      </c>
      <c r="I35" s="18" t="n">
        <v>162</v>
      </c>
      <c r="J35" s="18" t="n">
        <v>34</v>
      </c>
      <c r="K35" s="18" t="n">
        <v>21</v>
      </c>
      <c r="L35" s="18" t="n">
        <v>49</v>
      </c>
      <c r="M35" s="18" t="n">
        <v>34</v>
      </c>
      <c r="N35" s="18" t="n">
        <v>23</v>
      </c>
      <c r="O35" s="18" t="n">
        <v>31</v>
      </c>
      <c r="P35" s="18" t="n">
        <v>21</v>
      </c>
      <c r="Q35" s="18" t="n">
        <v>51</v>
      </c>
      <c r="R35" s="18" t="n">
        <v>64</v>
      </c>
      <c r="S35" s="18" t="n">
        <v>25</v>
      </c>
      <c r="T35" s="18" t="n">
        <v>41</v>
      </c>
      <c r="U35" s="18" t="n">
        <v>24</v>
      </c>
      <c r="V35" s="18" t="n">
        <v>92</v>
      </c>
      <c r="W35" s="18" t="n">
        <v>217</v>
      </c>
      <c r="X35" s="18" t="n">
        <v>199</v>
      </c>
      <c r="Y35" s="18" t="n">
        <v>166</v>
      </c>
      <c r="Z35" s="18" t="n">
        <v>160</v>
      </c>
      <c r="AA35" s="18" t="n">
        <v>159</v>
      </c>
      <c r="AB35" s="18" t="n">
        <v>164</v>
      </c>
      <c r="AC35" s="18" t="n">
        <v>163</v>
      </c>
      <c r="AD35" s="18" t="n">
        <v>163</v>
      </c>
      <c r="AE35" s="18" t="n">
        <v>155</v>
      </c>
      <c r="AF35" s="18" t="n">
        <v>141</v>
      </c>
      <c r="AG35" s="18" t="n">
        <v>137</v>
      </c>
      <c r="AH35" s="18" t="n">
        <v>134</v>
      </c>
      <c r="AI35" s="18" t="n">
        <v>157</v>
      </c>
      <c r="AJ35" s="18" t="n">
        <v>189</v>
      </c>
      <c r="AK35" s="18" t="n">
        <v>175</v>
      </c>
      <c r="AL35" s="18" t="n">
        <v>176</v>
      </c>
      <c r="AM35" s="18" t="n">
        <v>173</v>
      </c>
      <c r="AN35" s="18" t="n">
        <v>171</v>
      </c>
      <c r="AO35" s="18" t="n">
        <v>161</v>
      </c>
      <c r="AP35" s="18" t="n">
        <v>171</v>
      </c>
      <c r="AQ35" s="18" t="n">
        <v>180</v>
      </c>
      <c r="AR35" s="18" t="n">
        <v>176</v>
      </c>
      <c r="AS35" s="18" t="n">
        <v>184</v>
      </c>
      <c r="AT35" s="18" t="n">
        <v>173</v>
      </c>
      <c r="AU35" s="18" t="n">
        <v>175</v>
      </c>
      <c r="AV35" s="18" t="n">
        <v>174</v>
      </c>
      <c r="AW35" s="18" t="n">
        <v>184</v>
      </c>
      <c r="AX35" s="18" t="n">
        <v>185</v>
      </c>
      <c r="AY35" s="18" t="n">
        <v>179</v>
      </c>
      <c r="AZ35" s="18" t="n">
        <v>187</v>
      </c>
      <c r="BA35" s="18" t="n">
        <v>178</v>
      </c>
      <c r="BB35" s="18" t="n">
        <v>191</v>
      </c>
      <c r="BC35" s="18" t="n">
        <v>220</v>
      </c>
      <c r="BD35" s="18" t="n">
        <v>121</v>
      </c>
      <c r="BE35" s="18" t="n">
        <v>32</v>
      </c>
      <c r="BF35" s="18" t="n">
        <v>23</v>
      </c>
      <c r="BG35" s="18" t="n">
        <v>13</v>
      </c>
      <c r="BH35" s="18" t="n">
        <v>37</v>
      </c>
      <c r="BI35" s="18" t="n">
        <v>41</v>
      </c>
      <c r="BJ35" s="18" t="n">
        <v>20</v>
      </c>
      <c r="BK35" s="18" t="n">
        <v>25</v>
      </c>
      <c r="BL35" s="18" t="n">
        <v>34</v>
      </c>
      <c r="BM35" s="18" t="n">
        <v>59</v>
      </c>
      <c r="BN35" s="18" t="n">
        <v>61</v>
      </c>
      <c r="BO35" s="18" t="n">
        <v>59</v>
      </c>
      <c r="BP35" s="18" t="n">
        <v>68</v>
      </c>
      <c r="BQ35" s="18" t="n">
        <v>62</v>
      </c>
      <c r="BR35" s="18" t="n">
        <v>64</v>
      </c>
      <c r="BS35" s="18" t="n">
        <v>64</v>
      </c>
      <c r="BT35" s="18" t="n">
        <v>70</v>
      </c>
      <c r="BU35" s="18" t="n">
        <v>75</v>
      </c>
      <c r="BV35" s="18" t="n">
        <v>78</v>
      </c>
      <c r="BW35" s="18" t="n">
        <v>79</v>
      </c>
      <c r="BX35" s="18" t="n">
        <v>61</v>
      </c>
      <c r="BY35" s="18" t="n">
        <v>52</v>
      </c>
      <c r="BZ35" s="18" t="n">
        <v>49</v>
      </c>
      <c r="CA35" s="18" t="n">
        <v>51</v>
      </c>
      <c r="CB35" s="18" t="n">
        <v>52</v>
      </c>
      <c r="CC35" s="18" t="n">
        <v>55</v>
      </c>
      <c r="CD35" s="18" t="n">
        <v>54</v>
      </c>
      <c r="CE35" s="18" t="n">
        <v>51</v>
      </c>
      <c r="CF35" s="18" t="n">
        <v>48</v>
      </c>
      <c r="CG35" s="18" t="n">
        <v>45</v>
      </c>
      <c r="CH35" s="18" t="n">
        <v>38</v>
      </c>
      <c r="CI35" s="18" t="n">
        <v>35</v>
      </c>
      <c r="CJ35" s="18" t="n">
        <v>31</v>
      </c>
      <c r="CK35" s="18" t="n">
        <v>27</v>
      </c>
      <c r="CL35" s="18" t="n">
        <v>23</v>
      </c>
      <c r="CM35" s="18" t="n">
        <v>9</v>
      </c>
      <c r="CN35" s="18" t="n">
        <v>55</v>
      </c>
      <c r="CO35" s="18" t="n">
        <v>157</v>
      </c>
      <c r="CP35" s="18" t="n">
        <v>146</v>
      </c>
      <c r="CQ35" s="18" t="n">
        <v>154</v>
      </c>
      <c r="CR35" s="18" t="n">
        <v>83</v>
      </c>
      <c r="CS35" s="18" t="n">
        <v>37</v>
      </c>
      <c r="CT35" s="18" t="n">
        <v>27</v>
      </c>
      <c r="CU35" s="18" t="n">
        <v>19</v>
      </c>
      <c r="CV35" s="18" t="n">
        <v>76</v>
      </c>
      <c r="CW35" s="18" t="n">
        <v>69</v>
      </c>
      <c r="CX35" s="18" t="n">
        <v>184</v>
      </c>
      <c r="CY35" s="18" t="n">
        <v>216</v>
      </c>
      <c r="CZ35" s="18" t="n">
        <v>207</v>
      </c>
      <c r="DA35" s="18" t="n">
        <v>220</v>
      </c>
      <c r="DB35" s="18" t="n">
        <v>221</v>
      </c>
      <c r="DC35" s="18" t="n">
        <v>221</v>
      </c>
      <c r="DD35" s="18" t="n">
        <v>228</v>
      </c>
      <c r="DE35" s="18" t="n">
        <v>233</v>
      </c>
      <c r="DF35" s="18" t="n">
        <v>231</v>
      </c>
      <c r="DG35" s="18" t="n">
        <v>195</v>
      </c>
      <c r="DH35" s="18" t="n">
        <v>193</v>
      </c>
      <c r="DI35" s="18" t="n">
        <v>166</v>
      </c>
      <c r="DJ35" s="18" t="n">
        <v>205</v>
      </c>
      <c r="DK35" s="18" t="n">
        <v>161</v>
      </c>
      <c r="DL35" s="18" t="n">
        <v>32</v>
      </c>
    </row>
    <row r="36" customFormat="false" ht="10.5" hidden="false" customHeight="true" outlineLevel="0" collapsed="false">
      <c r="B36" s="17" t="n">
        <v>77</v>
      </c>
      <c r="C36" s="18" t="n">
        <v>22</v>
      </c>
      <c r="D36" s="18" t="n">
        <v>39</v>
      </c>
      <c r="E36" s="18" t="n">
        <v>45</v>
      </c>
      <c r="F36" s="18" t="n">
        <v>48</v>
      </c>
      <c r="G36" s="18" t="n">
        <v>32</v>
      </c>
      <c r="H36" s="18" t="n">
        <v>81</v>
      </c>
      <c r="I36" s="18" t="n">
        <v>175</v>
      </c>
      <c r="J36" s="18" t="n">
        <v>63</v>
      </c>
      <c r="K36" s="18" t="n">
        <v>23</v>
      </c>
      <c r="L36" s="18" t="n">
        <v>46</v>
      </c>
      <c r="M36" s="18" t="n">
        <v>26</v>
      </c>
      <c r="N36" s="18" t="n">
        <v>25</v>
      </c>
      <c r="O36" s="18" t="n">
        <v>23</v>
      </c>
      <c r="P36" s="18" t="n">
        <v>20</v>
      </c>
      <c r="Q36" s="18" t="n">
        <v>54</v>
      </c>
      <c r="R36" s="18" t="n">
        <v>33</v>
      </c>
      <c r="S36" s="18" t="n">
        <v>16</v>
      </c>
      <c r="T36" s="18" t="n">
        <v>21</v>
      </c>
      <c r="U36" s="18" t="n">
        <v>80</v>
      </c>
      <c r="V36" s="18" t="n">
        <v>174</v>
      </c>
      <c r="W36" s="18" t="n">
        <v>119</v>
      </c>
      <c r="X36" s="18" t="n">
        <v>124</v>
      </c>
      <c r="Y36" s="18" t="n">
        <v>172</v>
      </c>
      <c r="Z36" s="18" t="n">
        <v>171</v>
      </c>
      <c r="AA36" s="18" t="n">
        <v>161</v>
      </c>
      <c r="AB36" s="18" t="n">
        <v>163</v>
      </c>
      <c r="AC36" s="18" t="n">
        <v>163</v>
      </c>
      <c r="AD36" s="18" t="n">
        <v>166</v>
      </c>
      <c r="AE36" s="18" t="n">
        <v>169</v>
      </c>
      <c r="AF36" s="18" t="n">
        <v>156</v>
      </c>
      <c r="AG36" s="18" t="n">
        <v>145</v>
      </c>
      <c r="AH36" s="18" t="n">
        <v>139</v>
      </c>
      <c r="AI36" s="18" t="n">
        <v>133</v>
      </c>
      <c r="AJ36" s="18" t="n">
        <v>164</v>
      </c>
      <c r="AK36" s="18" t="n">
        <v>174</v>
      </c>
      <c r="AL36" s="18" t="n">
        <v>174</v>
      </c>
      <c r="AM36" s="18" t="n">
        <v>185</v>
      </c>
      <c r="AN36" s="18" t="n">
        <v>173</v>
      </c>
      <c r="AO36" s="18" t="n">
        <v>178</v>
      </c>
      <c r="AP36" s="18" t="n">
        <v>169</v>
      </c>
      <c r="AQ36" s="18" t="n">
        <v>162</v>
      </c>
      <c r="AR36" s="18" t="n">
        <v>164</v>
      </c>
      <c r="AS36" s="18" t="n">
        <v>174</v>
      </c>
      <c r="AT36" s="18" t="n">
        <v>172</v>
      </c>
      <c r="AU36" s="18" t="n">
        <v>174</v>
      </c>
      <c r="AV36" s="18" t="n">
        <v>177</v>
      </c>
      <c r="AW36" s="18" t="n">
        <v>171</v>
      </c>
      <c r="AX36" s="18" t="n">
        <v>176</v>
      </c>
      <c r="AY36" s="18" t="n">
        <v>175</v>
      </c>
      <c r="AZ36" s="18" t="n">
        <v>185</v>
      </c>
      <c r="BA36" s="18" t="n">
        <v>179</v>
      </c>
      <c r="BB36" s="18" t="n">
        <v>178</v>
      </c>
      <c r="BC36" s="18" t="n">
        <v>189</v>
      </c>
      <c r="BD36" s="18" t="n">
        <v>218</v>
      </c>
      <c r="BE36" s="18" t="n">
        <v>100</v>
      </c>
      <c r="BF36" s="18" t="n">
        <v>35</v>
      </c>
      <c r="BG36" s="18" t="n">
        <v>26</v>
      </c>
      <c r="BH36" s="18" t="n">
        <v>21</v>
      </c>
      <c r="BI36" s="18" t="n">
        <v>39</v>
      </c>
      <c r="BJ36" s="18" t="n">
        <v>37</v>
      </c>
      <c r="BK36" s="18" t="n">
        <v>16</v>
      </c>
      <c r="BL36" s="18" t="n">
        <v>25</v>
      </c>
      <c r="BM36" s="18" t="n">
        <v>53</v>
      </c>
      <c r="BN36" s="18" t="n">
        <v>76</v>
      </c>
      <c r="BO36" s="18" t="n">
        <v>73</v>
      </c>
      <c r="BP36" s="18" t="n">
        <v>78</v>
      </c>
      <c r="BQ36" s="18" t="n">
        <v>75</v>
      </c>
      <c r="BR36" s="18" t="n">
        <v>77</v>
      </c>
      <c r="BS36" s="18" t="n">
        <v>77</v>
      </c>
      <c r="BT36" s="18" t="n">
        <v>77</v>
      </c>
      <c r="BU36" s="18" t="n">
        <v>81</v>
      </c>
      <c r="BV36" s="18" t="n">
        <v>86</v>
      </c>
      <c r="BW36" s="18" t="n">
        <v>87</v>
      </c>
      <c r="BX36" s="18" t="n">
        <v>67</v>
      </c>
      <c r="BY36" s="18" t="n">
        <v>58</v>
      </c>
      <c r="BZ36" s="18" t="n">
        <v>55</v>
      </c>
      <c r="CA36" s="18" t="n">
        <v>54</v>
      </c>
      <c r="CB36" s="18" t="n">
        <v>59</v>
      </c>
      <c r="CC36" s="18" t="n">
        <v>61</v>
      </c>
      <c r="CD36" s="18" t="n">
        <v>59</v>
      </c>
      <c r="CE36" s="18" t="n">
        <v>60</v>
      </c>
      <c r="CF36" s="18" t="n">
        <v>57</v>
      </c>
      <c r="CG36" s="18" t="n">
        <v>52</v>
      </c>
      <c r="CH36" s="18" t="n">
        <v>46</v>
      </c>
      <c r="CI36" s="18" t="n">
        <v>42</v>
      </c>
      <c r="CJ36" s="18" t="n">
        <v>37</v>
      </c>
      <c r="CK36" s="18" t="n">
        <v>32</v>
      </c>
      <c r="CL36" s="18" t="n">
        <v>24</v>
      </c>
      <c r="CM36" s="18" t="n">
        <v>5</v>
      </c>
      <c r="CN36" s="18" t="n">
        <v>84</v>
      </c>
      <c r="CO36" s="18" t="n">
        <v>174</v>
      </c>
      <c r="CP36" s="18" t="n">
        <v>189</v>
      </c>
      <c r="CQ36" s="18" t="n">
        <v>182</v>
      </c>
      <c r="CR36" s="18" t="n">
        <v>49</v>
      </c>
      <c r="CS36" s="18" t="n">
        <v>36</v>
      </c>
      <c r="CT36" s="18" t="n">
        <v>23</v>
      </c>
      <c r="CU36" s="18" t="n">
        <v>34</v>
      </c>
      <c r="CV36" s="18" t="n">
        <v>88</v>
      </c>
      <c r="CW36" s="18" t="n">
        <v>89</v>
      </c>
      <c r="CX36" s="18" t="n">
        <v>225</v>
      </c>
      <c r="CY36" s="18" t="n">
        <v>224</v>
      </c>
      <c r="CZ36" s="18" t="n">
        <v>215</v>
      </c>
      <c r="DA36" s="18" t="n">
        <v>219</v>
      </c>
      <c r="DB36" s="18" t="n">
        <v>215</v>
      </c>
      <c r="DC36" s="18" t="n">
        <v>206</v>
      </c>
      <c r="DD36" s="18" t="n">
        <v>210</v>
      </c>
      <c r="DE36" s="18" t="n">
        <v>212</v>
      </c>
      <c r="DF36" s="18" t="n">
        <v>192</v>
      </c>
      <c r="DG36" s="18" t="n">
        <v>193</v>
      </c>
      <c r="DH36" s="18" t="n">
        <v>187</v>
      </c>
      <c r="DI36" s="18" t="n">
        <v>161</v>
      </c>
      <c r="DJ36" s="18" t="n">
        <v>197</v>
      </c>
      <c r="DK36" s="18" t="n">
        <v>191</v>
      </c>
      <c r="DL36" s="18" t="n">
        <v>53</v>
      </c>
    </row>
    <row r="37" customFormat="false" ht="10.5" hidden="false" customHeight="true" outlineLevel="0" collapsed="false">
      <c r="B37" s="17" t="n">
        <v>78</v>
      </c>
      <c r="C37" s="18" t="n">
        <v>26</v>
      </c>
      <c r="D37" s="18" t="n">
        <v>43</v>
      </c>
      <c r="E37" s="18" t="n">
        <v>48</v>
      </c>
      <c r="F37" s="18" t="n">
        <v>50</v>
      </c>
      <c r="G37" s="18" t="n">
        <v>48</v>
      </c>
      <c r="H37" s="18" t="n">
        <v>59</v>
      </c>
      <c r="I37" s="18" t="n">
        <v>173</v>
      </c>
      <c r="J37" s="18" t="n">
        <v>112</v>
      </c>
      <c r="K37" s="18" t="n">
        <v>24</v>
      </c>
      <c r="L37" s="18" t="n">
        <v>49</v>
      </c>
      <c r="M37" s="18" t="n">
        <v>23</v>
      </c>
      <c r="N37" s="18" t="n">
        <v>33</v>
      </c>
      <c r="O37" s="18" t="n">
        <v>67</v>
      </c>
      <c r="P37" s="18" t="n">
        <v>35</v>
      </c>
      <c r="Q37" s="18" t="n">
        <v>38</v>
      </c>
      <c r="R37" s="18" t="n">
        <v>31</v>
      </c>
      <c r="S37" s="18" t="n">
        <v>23</v>
      </c>
      <c r="T37" s="18" t="n">
        <v>10</v>
      </c>
      <c r="U37" s="18" t="n">
        <v>93</v>
      </c>
      <c r="V37" s="18" t="n">
        <v>122</v>
      </c>
      <c r="W37" s="18" t="n">
        <v>126</v>
      </c>
      <c r="X37" s="18" t="n">
        <v>107</v>
      </c>
      <c r="Y37" s="18" t="n">
        <v>109</v>
      </c>
      <c r="Z37" s="18" t="n">
        <v>150</v>
      </c>
      <c r="AA37" s="18" t="n">
        <v>173</v>
      </c>
      <c r="AB37" s="18" t="n">
        <v>161</v>
      </c>
      <c r="AC37" s="18" t="n">
        <v>161</v>
      </c>
      <c r="AD37" s="18" t="n">
        <v>164</v>
      </c>
      <c r="AE37" s="18" t="n">
        <v>168</v>
      </c>
      <c r="AF37" s="18" t="n">
        <v>142</v>
      </c>
      <c r="AG37" s="18" t="n">
        <v>205</v>
      </c>
      <c r="AH37" s="18" t="n">
        <v>209</v>
      </c>
      <c r="AI37" s="18" t="n">
        <v>162</v>
      </c>
      <c r="AJ37" s="18" t="n">
        <v>139</v>
      </c>
      <c r="AK37" s="18" t="n">
        <v>146</v>
      </c>
      <c r="AL37" s="18" t="n">
        <v>180</v>
      </c>
      <c r="AM37" s="18" t="n">
        <v>194</v>
      </c>
      <c r="AN37" s="18" t="n">
        <v>172</v>
      </c>
      <c r="AO37" s="18" t="n">
        <v>176</v>
      </c>
      <c r="AP37" s="18" t="n">
        <v>176</v>
      </c>
      <c r="AQ37" s="18" t="n">
        <v>173</v>
      </c>
      <c r="AR37" s="18" t="n">
        <v>174</v>
      </c>
      <c r="AS37" s="18" t="n">
        <v>170</v>
      </c>
      <c r="AT37" s="18" t="n">
        <v>173</v>
      </c>
      <c r="AU37" s="18" t="n">
        <v>174</v>
      </c>
      <c r="AV37" s="18" t="n">
        <v>178</v>
      </c>
      <c r="AW37" s="18" t="n">
        <v>175</v>
      </c>
      <c r="AX37" s="18" t="n">
        <v>177</v>
      </c>
      <c r="AY37" s="18" t="n">
        <v>174</v>
      </c>
      <c r="AZ37" s="18" t="n">
        <v>181</v>
      </c>
      <c r="BA37" s="18" t="n">
        <v>175</v>
      </c>
      <c r="BB37" s="18" t="n">
        <v>173</v>
      </c>
      <c r="BC37" s="18" t="n">
        <v>187</v>
      </c>
      <c r="BD37" s="18" t="n">
        <v>194</v>
      </c>
      <c r="BE37" s="18" t="n">
        <v>208</v>
      </c>
      <c r="BF37" s="18" t="n">
        <v>75</v>
      </c>
      <c r="BG37" s="18" t="n">
        <v>37</v>
      </c>
      <c r="BH37" s="18" t="n">
        <v>15</v>
      </c>
      <c r="BI37" s="18" t="n">
        <v>27</v>
      </c>
      <c r="BJ37" s="18" t="n">
        <v>44</v>
      </c>
      <c r="BK37" s="18" t="n">
        <v>30</v>
      </c>
      <c r="BL37" s="18" t="n">
        <v>30</v>
      </c>
      <c r="BM37" s="18" t="n">
        <v>32</v>
      </c>
      <c r="BN37" s="18" t="n">
        <v>81</v>
      </c>
      <c r="BO37" s="18" t="n">
        <v>84</v>
      </c>
      <c r="BP37" s="18" t="n">
        <v>80</v>
      </c>
      <c r="BQ37" s="18" t="n">
        <v>75</v>
      </c>
      <c r="BR37" s="18" t="n">
        <v>78</v>
      </c>
      <c r="BS37" s="18" t="n">
        <v>79</v>
      </c>
      <c r="BT37" s="18" t="n">
        <v>85</v>
      </c>
      <c r="BU37" s="18" t="n">
        <v>89</v>
      </c>
      <c r="BV37" s="18" t="n">
        <v>90</v>
      </c>
      <c r="BW37" s="18" t="n">
        <v>91</v>
      </c>
      <c r="BX37" s="18" t="n">
        <v>74</v>
      </c>
      <c r="BY37" s="18" t="n">
        <v>64</v>
      </c>
      <c r="BZ37" s="18" t="n">
        <v>60</v>
      </c>
      <c r="CA37" s="18" t="n">
        <v>57</v>
      </c>
      <c r="CB37" s="18" t="n">
        <v>59</v>
      </c>
      <c r="CC37" s="18" t="n">
        <v>66</v>
      </c>
      <c r="CD37" s="18" t="n">
        <v>67</v>
      </c>
      <c r="CE37" s="18" t="n">
        <v>68</v>
      </c>
      <c r="CF37" s="18" t="n">
        <v>65</v>
      </c>
      <c r="CG37" s="18" t="n">
        <v>56</v>
      </c>
      <c r="CH37" s="18" t="n">
        <v>49</v>
      </c>
      <c r="CI37" s="18" t="n">
        <v>45</v>
      </c>
      <c r="CJ37" s="18" t="n">
        <v>41</v>
      </c>
      <c r="CK37" s="18" t="n">
        <v>39</v>
      </c>
      <c r="CL37" s="18" t="n">
        <v>27</v>
      </c>
      <c r="CM37" s="18" t="n">
        <v>9</v>
      </c>
      <c r="CN37" s="18" t="n">
        <v>69</v>
      </c>
      <c r="CO37" s="18" t="n">
        <v>118</v>
      </c>
      <c r="CP37" s="18" t="n">
        <v>127</v>
      </c>
      <c r="CQ37" s="18" t="n">
        <v>129</v>
      </c>
      <c r="CR37" s="18" t="n">
        <v>33</v>
      </c>
      <c r="CS37" s="18" t="n">
        <v>42</v>
      </c>
      <c r="CT37" s="18" t="n">
        <v>20</v>
      </c>
      <c r="CU37" s="18" t="n">
        <v>59</v>
      </c>
      <c r="CV37" s="18" t="n">
        <v>75</v>
      </c>
      <c r="CW37" s="18" t="n">
        <v>166</v>
      </c>
      <c r="CX37" s="18" t="n">
        <v>224</v>
      </c>
      <c r="CY37" s="18" t="n">
        <v>216</v>
      </c>
      <c r="CZ37" s="18" t="n">
        <v>217</v>
      </c>
      <c r="DA37" s="18" t="n">
        <v>229</v>
      </c>
      <c r="DB37" s="18" t="n">
        <v>227</v>
      </c>
      <c r="DC37" s="18" t="n">
        <v>208</v>
      </c>
      <c r="DD37" s="18" t="n">
        <v>205</v>
      </c>
      <c r="DE37" s="18" t="n">
        <v>209</v>
      </c>
      <c r="DF37" s="18" t="n">
        <v>192</v>
      </c>
      <c r="DG37" s="18" t="n">
        <v>188</v>
      </c>
      <c r="DH37" s="18" t="n">
        <v>238</v>
      </c>
      <c r="DI37" s="18" t="n">
        <v>234</v>
      </c>
      <c r="DJ37" s="18" t="n">
        <v>198</v>
      </c>
      <c r="DK37" s="18" t="n">
        <v>205</v>
      </c>
      <c r="DL37" s="18" t="n">
        <v>66</v>
      </c>
    </row>
    <row r="38" customFormat="false" ht="10.5" hidden="false" customHeight="true" outlineLevel="0" collapsed="false">
      <c r="B38" s="17" t="n">
        <v>79</v>
      </c>
      <c r="C38" s="18" t="n">
        <v>43</v>
      </c>
      <c r="D38" s="18" t="n">
        <v>32</v>
      </c>
      <c r="E38" s="18" t="n">
        <v>47</v>
      </c>
      <c r="F38" s="18" t="n">
        <v>46</v>
      </c>
      <c r="G38" s="18" t="n">
        <v>33</v>
      </c>
      <c r="H38" s="18" t="n">
        <v>93</v>
      </c>
      <c r="I38" s="18" t="n">
        <v>177</v>
      </c>
      <c r="J38" s="18" t="n">
        <v>139</v>
      </c>
      <c r="K38" s="18" t="n">
        <v>31</v>
      </c>
      <c r="L38" s="18" t="n">
        <v>44</v>
      </c>
      <c r="M38" s="18" t="n">
        <v>17</v>
      </c>
      <c r="N38" s="18" t="n">
        <v>31</v>
      </c>
      <c r="O38" s="18" t="n">
        <v>50</v>
      </c>
      <c r="P38" s="18" t="n">
        <v>11</v>
      </c>
      <c r="Q38" s="18" t="n">
        <v>37</v>
      </c>
      <c r="R38" s="18" t="n">
        <v>87</v>
      </c>
      <c r="S38" s="18" t="n">
        <v>78</v>
      </c>
      <c r="T38" s="18" t="n">
        <v>57</v>
      </c>
      <c r="U38" s="18" t="n">
        <v>26</v>
      </c>
      <c r="V38" s="18" t="n">
        <v>49</v>
      </c>
      <c r="W38" s="18" t="n">
        <v>115</v>
      </c>
      <c r="X38" s="18" t="n">
        <v>134</v>
      </c>
      <c r="Y38" s="18" t="n">
        <v>118</v>
      </c>
      <c r="Z38" s="18" t="n">
        <v>103</v>
      </c>
      <c r="AA38" s="18" t="n">
        <v>134</v>
      </c>
      <c r="AB38" s="18" t="n">
        <v>181</v>
      </c>
      <c r="AC38" s="18" t="n">
        <v>176</v>
      </c>
      <c r="AD38" s="18" t="n">
        <v>165</v>
      </c>
      <c r="AE38" s="18" t="n">
        <v>148</v>
      </c>
      <c r="AF38" s="18" t="n">
        <v>179</v>
      </c>
      <c r="AG38" s="18" t="n">
        <v>247</v>
      </c>
      <c r="AH38" s="18" t="n">
        <v>250</v>
      </c>
      <c r="AI38" s="18" t="n">
        <v>235</v>
      </c>
      <c r="AJ38" s="18" t="n">
        <v>179</v>
      </c>
      <c r="AK38" s="18" t="n">
        <v>141</v>
      </c>
      <c r="AL38" s="18" t="n">
        <v>144</v>
      </c>
      <c r="AM38" s="18" t="n">
        <v>170</v>
      </c>
      <c r="AN38" s="18" t="n">
        <v>184</v>
      </c>
      <c r="AO38" s="18" t="n">
        <v>174</v>
      </c>
      <c r="AP38" s="18" t="n">
        <v>173</v>
      </c>
      <c r="AQ38" s="18" t="n">
        <v>172</v>
      </c>
      <c r="AR38" s="18" t="n">
        <v>179</v>
      </c>
      <c r="AS38" s="18" t="n">
        <v>182</v>
      </c>
      <c r="AT38" s="18" t="n">
        <v>181</v>
      </c>
      <c r="AU38" s="18" t="n">
        <v>178</v>
      </c>
      <c r="AV38" s="18" t="n">
        <v>170</v>
      </c>
      <c r="AW38" s="18" t="n">
        <v>174</v>
      </c>
      <c r="AX38" s="18" t="n">
        <v>174</v>
      </c>
      <c r="AY38" s="18" t="n">
        <v>165</v>
      </c>
      <c r="AZ38" s="18" t="n">
        <v>172</v>
      </c>
      <c r="BA38" s="18" t="n">
        <v>173</v>
      </c>
      <c r="BB38" s="18" t="n">
        <v>158</v>
      </c>
      <c r="BC38" s="18" t="n">
        <v>161</v>
      </c>
      <c r="BD38" s="18" t="n">
        <v>168</v>
      </c>
      <c r="BE38" s="18" t="n">
        <v>213</v>
      </c>
      <c r="BF38" s="18" t="n">
        <v>160</v>
      </c>
      <c r="BG38" s="18" t="n">
        <v>65</v>
      </c>
      <c r="BH38" s="18" t="n">
        <v>39</v>
      </c>
      <c r="BI38" s="18" t="n">
        <v>12</v>
      </c>
      <c r="BJ38" s="18" t="n">
        <v>41</v>
      </c>
      <c r="BK38" s="18" t="n">
        <v>37</v>
      </c>
      <c r="BL38" s="18" t="n">
        <v>52</v>
      </c>
      <c r="BM38" s="18" t="n">
        <v>35</v>
      </c>
      <c r="BN38" s="18" t="n">
        <v>75</v>
      </c>
      <c r="BO38" s="18" t="n">
        <v>95</v>
      </c>
      <c r="BP38" s="18" t="n">
        <v>92</v>
      </c>
      <c r="BQ38" s="18" t="n">
        <v>86</v>
      </c>
      <c r="BR38" s="18" t="n">
        <v>90</v>
      </c>
      <c r="BS38" s="18" t="n">
        <v>94</v>
      </c>
      <c r="BT38" s="18" t="n">
        <v>95</v>
      </c>
      <c r="BU38" s="18" t="n">
        <v>98</v>
      </c>
      <c r="BV38" s="18" t="n">
        <v>94</v>
      </c>
      <c r="BW38" s="18" t="n">
        <v>95</v>
      </c>
      <c r="BX38" s="18" t="n">
        <v>84</v>
      </c>
      <c r="BY38" s="18" t="n">
        <v>76</v>
      </c>
      <c r="BZ38" s="18" t="n">
        <v>71</v>
      </c>
      <c r="CA38" s="18" t="n">
        <v>63</v>
      </c>
      <c r="CB38" s="18" t="n">
        <v>61</v>
      </c>
      <c r="CC38" s="18" t="n">
        <v>72</v>
      </c>
      <c r="CD38" s="18" t="n">
        <v>73</v>
      </c>
      <c r="CE38" s="18" t="n">
        <v>71</v>
      </c>
      <c r="CF38" s="18" t="n">
        <v>68</v>
      </c>
      <c r="CG38" s="18" t="n">
        <v>60</v>
      </c>
      <c r="CH38" s="18" t="n">
        <v>51</v>
      </c>
      <c r="CI38" s="18" t="n">
        <v>46</v>
      </c>
      <c r="CJ38" s="18" t="n">
        <v>41</v>
      </c>
      <c r="CK38" s="18" t="n">
        <v>38</v>
      </c>
      <c r="CL38" s="18" t="n">
        <v>23</v>
      </c>
      <c r="CM38" s="18" t="n">
        <v>16</v>
      </c>
      <c r="CN38" s="18" t="n">
        <v>79</v>
      </c>
      <c r="CO38" s="18" t="n">
        <v>96</v>
      </c>
      <c r="CP38" s="18" t="n">
        <v>94</v>
      </c>
      <c r="CQ38" s="18" t="n">
        <v>60</v>
      </c>
      <c r="CR38" s="18" t="n">
        <v>10</v>
      </c>
      <c r="CS38" s="18" t="n">
        <v>29</v>
      </c>
      <c r="CT38" s="18" t="n">
        <v>21</v>
      </c>
      <c r="CU38" s="18" t="n">
        <v>78</v>
      </c>
      <c r="CV38" s="18" t="n">
        <v>69</v>
      </c>
      <c r="CW38" s="18" t="n">
        <v>211</v>
      </c>
      <c r="CX38" s="18" t="n">
        <v>204</v>
      </c>
      <c r="CY38" s="18" t="n">
        <v>224</v>
      </c>
      <c r="CZ38" s="18" t="n">
        <v>205</v>
      </c>
      <c r="DA38" s="18" t="n">
        <v>225</v>
      </c>
      <c r="DB38" s="18" t="n">
        <v>219</v>
      </c>
      <c r="DC38" s="18" t="n">
        <v>210</v>
      </c>
      <c r="DD38" s="18" t="n">
        <v>209</v>
      </c>
      <c r="DE38" s="18" t="n">
        <v>198</v>
      </c>
      <c r="DF38" s="18" t="n">
        <v>195</v>
      </c>
      <c r="DG38" s="18" t="n">
        <v>226</v>
      </c>
      <c r="DH38" s="18" t="n">
        <v>213</v>
      </c>
      <c r="DI38" s="18" t="n">
        <v>165</v>
      </c>
      <c r="DJ38" s="18" t="n">
        <v>181</v>
      </c>
      <c r="DK38" s="18" t="n">
        <v>213</v>
      </c>
      <c r="DL38" s="18" t="n">
        <v>133</v>
      </c>
    </row>
    <row r="39" customFormat="false" ht="10.5" hidden="false" customHeight="true" outlineLevel="0" collapsed="false">
      <c r="B39" s="17" t="n">
        <v>80</v>
      </c>
      <c r="C39" s="18" t="n">
        <v>115</v>
      </c>
      <c r="D39" s="18" t="n">
        <v>34</v>
      </c>
      <c r="E39" s="18" t="n">
        <v>32</v>
      </c>
      <c r="F39" s="18" t="n">
        <v>41</v>
      </c>
      <c r="G39" s="18" t="n">
        <v>62</v>
      </c>
      <c r="H39" s="18" t="n">
        <v>161</v>
      </c>
      <c r="I39" s="18" t="n">
        <v>179</v>
      </c>
      <c r="J39" s="18" t="n">
        <v>122</v>
      </c>
      <c r="K39" s="18" t="n">
        <v>38</v>
      </c>
      <c r="L39" s="18" t="n">
        <v>25</v>
      </c>
      <c r="M39" s="18" t="n">
        <v>26</v>
      </c>
      <c r="N39" s="18" t="n">
        <v>24</v>
      </c>
      <c r="O39" s="18" t="n">
        <v>20</v>
      </c>
      <c r="P39" s="18" t="n">
        <v>17</v>
      </c>
      <c r="Q39" s="18" t="n">
        <v>47</v>
      </c>
      <c r="R39" s="18" t="n">
        <v>90</v>
      </c>
      <c r="S39" s="18" t="n">
        <v>58</v>
      </c>
      <c r="T39" s="18" t="n">
        <v>94</v>
      </c>
      <c r="U39" s="18" t="n">
        <v>30</v>
      </c>
      <c r="V39" s="18" t="n">
        <v>6</v>
      </c>
      <c r="W39" s="18" t="n">
        <v>40</v>
      </c>
      <c r="X39" s="18" t="n">
        <v>107</v>
      </c>
      <c r="Y39" s="18" t="n">
        <v>131</v>
      </c>
      <c r="Z39" s="18" t="n">
        <v>113</v>
      </c>
      <c r="AA39" s="18" t="n">
        <v>94</v>
      </c>
      <c r="AB39" s="18" t="n">
        <v>121</v>
      </c>
      <c r="AC39" s="18" t="n">
        <v>176</v>
      </c>
      <c r="AD39" s="18" t="n">
        <v>170</v>
      </c>
      <c r="AE39" s="18" t="n">
        <v>159</v>
      </c>
      <c r="AF39" s="18" t="n">
        <v>234</v>
      </c>
      <c r="AG39" s="18" t="n">
        <v>248</v>
      </c>
      <c r="AH39" s="18" t="n">
        <v>245</v>
      </c>
      <c r="AI39" s="18" t="n">
        <v>228</v>
      </c>
      <c r="AJ39" s="18" t="n">
        <v>188</v>
      </c>
      <c r="AK39" s="18" t="n">
        <v>176</v>
      </c>
      <c r="AL39" s="18" t="n">
        <v>152</v>
      </c>
      <c r="AM39" s="18" t="n">
        <v>143</v>
      </c>
      <c r="AN39" s="18" t="n">
        <v>170</v>
      </c>
      <c r="AO39" s="18" t="n">
        <v>196</v>
      </c>
      <c r="AP39" s="18" t="n">
        <v>183</v>
      </c>
      <c r="AQ39" s="18" t="n">
        <v>188</v>
      </c>
      <c r="AR39" s="18" t="n">
        <v>179</v>
      </c>
      <c r="AS39" s="18" t="n">
        <v>179</v>
      </c>
      <c r="AT39" s="18" t="n">
        <v>181</v>
      </c>
      <c r="AU39" s="18" t="n">
        <v>182</v>
      </c>
      <c r="AV39" s="18" t="n">
        <v>175</v>
      </c>
      <c r="AW39" s="18" t="n">
        <v>172</v>
      </c>
      <c r="AX39" s="18" t="n">
        <v>179</v>
      </c>
      <c r="AY39" s="18" t="n">
        <v>173</v>
      </c>
      <c r="AZ39" s="18" t="n">
        <v>172</v>
      </c>
      <c r="BA39" s="18" t="n">
        <v>173</v>
      </c>
      <c r="BB39" s="18" t="n">
        <v>168</v>
      </c>
      <c r="BC39" s="18" t="n">
        <v>174</v>
      </c>
      <c r="BD39" s="18" t="n">
        <v>168</v>
      </c>
      <c r="BE39" s="18" t="n">
        <v>178</v>
      </c>
      <c r="BF39" s="18" t="n">
        <v>204</v>
      </c>
      <c r="BG39" s="18" t="n">
        <v>109</v>
      </c>
      <c r="BH39" s="18" t="n">
        <v>78</v>
      </c>
      <c r="BI39" s="18" t="n">
        <v>15</v>
      </c>
      <c r="BJ39" s="18" t="n">
        <v>29</v>
      </c>
      <c r="BK39" s="18" t="n">
        <v>42</v>
      </c>
      <c r="BL39" s="18" t="n">
        <v>81</v>
      </c>
      <c r="BM39" s="18" t="n">
        <v>52</v>
      </c>
      <c r="BN39" s="18" t="n">
        <v>49</v>
      </c>
      <c r="BO39" s="18" t="n">
        <v>99</v>
      </c>
      <c r="BP39" s="18" t="n">
        <v>99</v>
      </c>
      <c r="BQ39" s="18" t="n">
        <v>99</v>
      </c>
      <c r="BR39" s="18" t="n">
        <v>101</v>
      </c>
      <c r="BS39" s="18" t="n">
        <v>106</v>
      </c>
      <c r="BT39" s="18" t="n">
        <v>101</v>
      </c>
      <c r="BU39" s="18" t="n">
        <v>112</v>
      </c>
      <c r="BV39" s="18" t="n">
        <v>109</v>
      </c>
      <c r="BW39" s="18" t="n">
        <v>99</v>
      </c>
      <c r="BX39" s="18" t="n">
        <v>93</v>
      </c>
      <c r="BY39" s="18" t="n">
        <v>88</v>
      </c>
      <c r="BZ39" s="18" t="n">
        <v>83</v>
      </c>
      <c r="CA39" s="18" t="n">
        <v>73</v>
      </c>
      <c r="CB39" s="18" t="n">
        <v>72</v>
      </c>
      <c r="CC39" s="18" t="n">
        <v>76</v>
      </c>
      <c r="CD39" s="18" t="n">
        <v>73</v>
      </c>
      <c r="CE39" s="18" t="n">
        <v>72</v>
      </c>
      <c r="CF39" s="18" t="n">
        <v>69</v>
      </c>
      <c r="CG39" s="18" t="n">
        <v>62</v>
      </c>
      <c r="CH39" s="18" t="n">
        <v>53</v>
      </c>
      <c r="CI39" s="18" t="n">
        <v>47</v>
      </c>
      <c r="CJ39" s="18" t="n">
        <v>39</v>
      </c>
      <c r="CK39" s="18" t="n">
        <v>34</v>
      </c>
      <c r="CL39" s="18" t="n">
        <v>20</v>
      </c>
      <c r="CM39" s="18" t="n">
        <v>19</v>
      </c>
      <c r="CN39" s="18" t="n">
        <v>54</v>
      </c>
      <c r="CO39" s="18" t="n">
        <v>58</v>
      </c>
      <c r="CP39" s="18" t="n">
        <v>72</v>
      </c>
      <c r="CQ39" s="18" t="n">
        <v>42</v>
      </c>
      <c r="CR39" s="18" t="n">
        <v>18</v>
      </c>
      <c r="CS39" s="18" t="n">
        <v>34</v>
      </c>
      <c r="CT39" s="18" t="n">
        <v>27</v>
      </c>
      <c r="CU39" s="18" t="n">
        <v>82</v>
      </c>
      <c r="CV39" s="18" t="n">
        <v>92</v>
      </c>
      <c r="CW39" s="18" t="n">
        <v>214</v>
      </c>
      <c r="CX39" s="18" t="n">
        <v>197</v>
      </c>
      <c r="CY39" s="18" t="n">
        <v>211</v>
      </c>
      <c r="CZ39" s="18" t="n">
        <v>207</v>
      </c>
      <c r="DA39" s="18" t="n">
        <v>215</v>
      </c>
      <c r="DB39" s="18" t="n">
        <v>219</v>
      </c>
      <c r="DC39" s="18" t="n">
        <v>195</v>
      </c>
      <c r="DD39" s="18" t="n">
        <v>200</v>
      </c>
      <c r="DE39" s="18" t="n">
        <v>180</v>
      </c>
      <c r="DF39" s="18" t="n">
        <v>167</v>
      </c>
      <c r="DG39" s="18" t="n">
        <v>167</v>
      </c>
      <c r="DH39" s="18" t="n">
        <v>57</v>
      </c>
      <c r="DI39" s="18" t="n">
        <v>51</v>
      </c>
      <c r="DJ39" s="18" t="n">
        <v>139</v>
      </c>
      <c r="DK39" s="18" t="n">
        <v>198</v>
      </c>
      <c r="DL39" s="18" t="n">
        <v>234</v>
      </c>
    </row>
    <row r="40" customFormat="false" ht="10.5" hidden="false" customHeight="true" outlineLevel="0" collapsed="false">
      <c r="B40" s="17" t="n">
        <v>81</v>
      </c>
      <c r="C40" s="18" t="n">
        <v>172</v>
      </c>
      <c r="D40" s="18" t="n">
        <v>143</v>
      </c>
      <c r="E40" s="18" t="n">
        <v>116</v>
      </c>
      <c r="F40" s="18" t="n">
        <v>127</v>
      </c>
      <c r="G40" s="18" t="n">
        <v>154</v>
      </c>
      <c r="H40" s="18" t="n">
        <v>122</v>
      </c>
      <c r="I40" s="18" t="n">
        <v>61</v>
      </c>
      <c r="J40" s="18" t="n">
        <v>22</v>
      </c>
      <c r="K40" s="18" t="n">
        <v>22</v>
      </c>
      <c r="L40" s="18" t="n">
        <v>16</v>
      </c>
      <c r="M40" s="18" t="n">
        <v>26</v>
      </c>
      <c r="N40" s="18" t="n">
        <v>19</v>
      </c>
      <c r="O40" s="18" t="n">
        <v>12</v>
      </c>
      <c r="P40" s="18" t="n">
        <v>27</v>
      </c>
      <c r="Q40" s="18" t="n">
        <v>39</v>
      </c>
      <c r="R40" s="18" t="n">
        <v>51</v>
      </c>
      <c r="S40" s="18" t="n">
        <v>71</v>
      </c>
      <c r="T40" s="18" t="n">
        <v>91</v>
      </c>
      <c r="U40" s="18" t="n">
        <v>16</v>
      </c>
      <c r="V40" s="18" t="n">
        <v>9</v>
      </c>
      <c r="W40" s="18" t="n">
        <v>27</v>
      </c>
      <c r="X40" s="18" t="n">
        <v>36</v>
      </c>
      <c r="Y40" s="18" t="n">
        <v>66</v>
      </c>
      <c r="Z40" s="18" t="n">
        <v>120</v>
      </c>
      <c r="AA40" s="18" t="n">
        <v>121</v>
      </c>
      <c r="AB40" s="18" t="n">
        <v>102</v>
      </c>
      <c r="AC40" s="18" t="n">
        <v>102</v>
      </c>
      <c r="AD40" s="18" t="n">
        <v>129</v>
      </c>
      <c r="AE40" s="18" t="n">
        <v>207</v>
      </c>
      <c r="AF40" s="18" t="n">
        <v>240</v>
      </c>
      <c r="AG40" s="18" t="n">
        <v>240</v>
      </c>
      <c r="AH40" s="18" t="n">
        <v>233</v>
      </c>
      <c r="AI40" s="18" t="n">
        <v>180</v>
      </c>
      <c r="AJ40" s="18" t="n">
        <v>160</v>
      </c>
      <c r="AK40" s="18" t="n">
        <v>177</v>
      </c>
      <c r="AL40" s="18" t="n">
        <v>156</v>
      </c>
      <c r="AM40" s="18" t="n">
        <v>111</v>
      </c>
      <c r="AN40" s="18" t="n">
        <v>151</v>
      </c>
      <c r="AO40" s="18" t="n">
        <v>205</v>
      </c>
      <c r="AP40" s="18" t="n">
        <v>215</v>
      </c>
      <c r="AQ40" s="18" t="n">
        <v>165</v>
      </c>
      <c r="AR40" s="18" t="n">
        <v>179</v>
      </c>
      <c r="AS40" s="18" t="n">
        <v>183</v>
      </c>
      <c r="AT40" s="18" t="n">
        <v>183</v>
      </c>
      <c r="AU40" s="18" t="n">
        <v>179</v>
      </c>
      <c r="AV40" s="18" t="n">
        <v>173</v>
      </c>
      <c r="AW40" s="18" t="n">
        <v>160</v>
      </c>
      <c r="AX40" s="18" t="n">
        <v>180</v>
      </c>
      <c r="AY40" s="18" t="n">
        <v>178</v>
      </c>
      <c r="AZ40" s="18" t="n">
        <v>173</v>
      </c>
      <c r="BA40" s="18" t="n">
        <v>168</v>
      </c>
      <c r="BB40" s="18" t="n">
        <v>175</v>
      </c>
      <c r="BC40" s="18" t="n">
        <v>164</v>
      </c>
      <c r="BD40" s="18" t="n">
        <v>161</v>
      </c>
      <c r="BE40" s="18" t="n">
        <v>168</v>
      </c>
      <c r="BF40" s="18" t="n">
        <v>195</v>
      </c>
      <c r="BG40" s="18" t="n">
        <v>155</v>
      </c>
      <c r="BH40" s="18" t="n">
        <v>80</v>
      </c>
      <c r="BI40" s="18" t="n">
        <v>33</v>
      </c>
      <c r="BJ40" s="18" t="n">
        <v>19</v>
      </c>
      <c r="BK40" s="18" t="n">
        <v>35</v>
      </c>
      <c r="BL40" s="18" t="n">
        <v>42</v>
      </c>
      <c r="BM40" s="18" t="n">
        <v>35</v>
      </c>
      <c r="BN40" s="18" t="n">
        <v>35</v>
      </c>
      <c r="BO40" s="18" t="n">
        <v>97</v>
      </c>
      <c r="BP40" s="18" t="n">
        <v>105</v>
      </c>
      <c r="BQ40" s="18" t="n">
        <v>106</v>
      </c>
      <c r="BR40" s="18" t="n">
        <v>110</v>
      </c>
      <c r="BS40" s="18" t="n">
        <v>112</v>
      </c>
      <c r="BT40" s="18" t="n">
        <v>112</v>
      </c>
      <c r="BU40" s="18" t="n">
        <v>113</v>
      </c>
      <c r="BV40" s="18" t="n">
        <v>112</v>
      </c>
      <c r="BW40" s="18" t="n">
        <v>107</v>
      </c>
      <c r="BX40" s="18" t="n">
        <v>106</v>
      </c>
      <c r="BY40" s="18" t="n">
        <v>101</v>
      </c>
      <c r="BZ40" s="18" t="n">
        <v>94</v>
      </c>
      <c r="CA40" s="18" t="n">
        <v>84</v>
      </c>
      <c r="CB40" s="18" t="n">
        <v>82</v>
      </c>
      <c r="CC40" s="18" t="n">
        <v>78</v>
      </c>
      <c r="CD40" s="18" t="n">
        <v>73</v>
      </c>
      <c r="CE40" s="18" t="n">
        <v>71</v>
      </c>
      <c r="CF40" s="18" t="n">
        <v>68</v>
      </c>
      <c r="CG40" s="18" t="n">
        <v>61</v>
      </c>
      <c r="CH40" s="18" t="n">
        <v>50</v>
      </c>
      <c r="CI40" s="18" t="n">
        <v>41</v>
      </c>
      <c r="CJ40" s="18" t="n">
        <v>34</v>
      </c>
      <c r="CK40" s="18" t="n">
        <v>33</v>
      </c>
      <c r="CL40" s="18" t="n">
        <v>24</v>
      </c>
      <c r="CM40" s="18" t="n">
        <v>17</v>
      </c>
      <c r="CN40" s="18" t="n">
        <v>29</v>
      </c>
      <c r="CO40" s="18" t="n">
        <v>38</v>
      </c>
      <c r="CP40" s="18" t="n">
        <v>47</v>
      </c>
      <c r="CQ40" s="18" t="n">
        <v>19</v>
      </c>
      <c r="CR40" s="18" t="n">
        <v>28</v>
      </c>
      <c r="CS40" s="18" t="n">
        <v>44</v>
      </c>
      <c r="CT40" s="18" t="n">
        <v>28</v>
      </c>
      <c r="CU40" s="18" t="n">
        <v>82</v>
      </c>
      <c r="CV40" s="18" t="n">
        <v>127</v>
      </c>
      <c r="CW40" s="18" t="n">
        <v>219</v>
      </c>
      <c r="CX40" s="18" t="n">
        <v>211</v>
      </c>
      <c r="CY40" s="18" t="n">
        <v>215</v>
      </c>
      <c r="CZ40" s="18" t="n">
        <v>217</v>
      </c>
      <c r="DA40" s="18" t="n">
        <v>225</v>
      </c>
      <c r="DB40" s="18" t="n">
        <v>221</v>
      </c>
      <c r="DC40" s="18" t="n">
        <v>207</v>
      </c>
      <c r="DD40" s="18" t="n">
        <v>189</v>
      </c>
      <c r="DE40" s="18" t="n">
        <v>179</v>
      </c>
      <c r="DF40" s="18" t="n">
        <v>157</v>
      </c>
      <c r="DG40" s="18" t="n">
        <v>137</v>
      </c>
      <c r="DH40" s="18" t="n">
        <v>32</v>
      </c>
      <c r="DI40" s="18" t="n">
        <v>34</v>
      </c>
      <c r="DJ40" s="18" t="n">
        <v>116</v>
      </c>
      <c r="DK40" s="18" t="n">
        <v>178</v>
      </c>
      <c r="DL40" s="18" t="n">
        <v>157</v>
      </c>
    </row>
    <row r="41" customFormat="false" ht="10.5" hidden="false" customHeight="true" outlineLevel="0" collapsed="false">
      <c r="B41" s="17" t="n">
        <v>82</v>
      </c>
      <c r="C41" s="18" t="n">
        <v>152</v>
      </c>
      <c r="D41" s="18" t="n">
        <v>162</v>
      </c>
      <c r="E41" s="18" t="n">
        <v>193</v>
      </c>
      <c r="F41" s="18" t="n">
        <v>103</v>
      </c>
      <c r="G41" s="18" t="n">
        <v>90</v>
      </c>
      <c r="H41" s="18" t="n">
        <v>34</v>
      </c>
      <c r="I41" s="18" t="n">
        <v>16</v>
      </c>
      <c r="J41" s="18" t="n">
        <v>15</v>
      </c>
      <c r="K41" s="18" t="n">
        <v>20</v>
      </c>
      <c r="L41" s="18" t="n">
        <v>19</v>
      </c>
      <c r="M41" s="18" t="n">
        <v>23</v>
      </c>
      <c r="N41" s="18" t="n">
        <v>16</v>
      </c>
      <c r="O41" s="18" t="n">
        <v>17</v>
      </c>
      <c r="P41" s="18" t="n">
        <v>19</v>
      </c>
      <c r="Q41" s="18" t="n">
        <v>51</v>
      </c>
      <c r="R41" s="18" t="n">
        <v>23</v>
      </c>
      <c r="S41" s="18" t="n">
        <v>85</v>
      </c>
      <c r="T41" s="18" t="n">
        <v>47</v>
      </c>
      <c r="U41" s="18" t="n">
        <v>6</v>
      </c>
      <c r="V41" s="18" t="n">
        <v>11</v>
      </c>
      <c r="W41" s="18" t="n">
        <v>49</v>
      </c>
      <c r="X41" s="18" t="n">
        <v>35</v>
      </c>
      <c r="Y41" s="18" t="n">
        <v>4</v>
      </c>
      <c r="Z41" s="18" t="n">
        <v>54</v>
      </c>
      <c r="AA41" s="18" t="n">
        <v>116</v>
      </c>
      <c r="AB41" s="18" t="n">
        <v>115</v>
      </c>
      <c r="AC41" s="18" t="n">
        <v>100</v>
      </c>
      <c r="AD41" s="18" t="n">
        <v>94</v>
      </c>
      <c r="AE41" s="18" t="n">
        <v>167</v>
      </c>
      <c r="AF41" s="18" t="n">
        <v>227</v>
      </c>
      <c r="AG41" s="18" t="n">
        <v>225</v>
      </c>
      <c r="AH41" s="18" t="n">
        <v>200</v>
      </c>
      <c r="AI41" s="18" t="n">
        <v>159</v>
      </c>
      <c r="AJ41" s="18" t="n">
        <v>168</v>
      </c>
      <c r="AK41" s="18" t="n">
        <v>175</v>
      </c>
      <c r="AL41" s="18" t="n">
        <v>81</v>
      </c>
      <c r="AM41" s="18" t="n">
        <v>21</v>
      </c>
      <c r="AN41" s="18" t="n">
        <v>78</v>
      </c>
      <c r="AO41" s="18" t="n">
        <v>187</v>
      </c>
      <c r="AP41" s="18" t="n">
        <v>174</v>
      </c>
      <c r="AQ41" s="18" t="n">
        <v>80</v>
      </c>
      <c r="AR41" s="18" t="n">
        <v>99</v>
      </c>
      <c r="AS41" s="18" t="n">
        <v>176</v>
      </c>
      <c r="AT41" s="18" t="n">
        <v>179</v>
      </c>
      <c r="AU41" s="18" t="n">
        <v>186</v>
      </c>
      <c r="AV41" s="18" t="n">
        <v>174</v>
      </c>
      <c r="AW41" s="18" t="n">
        <v>169</v>
      </c>
      <c r="AX41" s="18" t="n">
        <v>176</v>
      </c>
      <c r="AY41" s="18" t="n">
        <v>183</v>
      </c>
      <c r="AZ41" s="18" t="n">
        <v>183</v>
      </c>
      <c r="BA41" s="18" t="n">
        <v>174</v>
      </c>
      <c r="BB41" s="18" t="n">
        <v>174</v>
      </c>
      <c r="BC41" s="18" t="n">
        <v>163</v>
      </c>
      <c r="BD41" s="18" t="n">
        <v>168</v>
      </c>
      <c r="BE41" s="18" t="n">
        <v>172</v>
      </c>
      <c r="BF41" s="18" t="n">
        <v>176</v>
      </c>
      <c r="BG41" s="18" t="n">
        <v>152</v>
      </c>
      <c r="BH41" s="18" t="n">
        <v>60</v>
      </c>
      <c r="BI41" s="18" t="n">
        <v>46</v>
      </c>
      <c r="BJ41" s="18" t="n">
        <v>13</v>
      </c>
      <c r="BK41" s="18" t="n">
        <v>34</v>
      </c>
      <c r="BL41" s="18" t="n">
        <v>36</v>
      </c>
      <c r="BM41" s="18" t="n">
        <v>42</v>
      </c>
      <c r="BN41" s="18" t="n">
        <v>32</v>
      </c>
      <c r="BO41" s="18" t="n">
        <v>95</v>
      </c>
      <c r="BP41" s="18" t="n">
        <v>105</v>
      </c>
      <c r="BQ41" s="18" t="n">
        <v>106</v>
      </c>
      <c r="BR41" s="18" t="n">
        <v>112</v>
      </c>
      <c r="BS41" s="18" t="n">
        <v>115</v>
      </c>
      <c r="BT41" s="18" t="n">
        <v>119</v>
      </c>
      <c r="BU41" s="18" t="n">
        <v>125</v>
      </c>
      <c r="BV41" s="18" t="n">
        <v>116</v>
      </c>
      <c r="BW41" s="18" t="n">
        <v>110</v>
      </c>
      <c r="BX41" s="18" t="n">
        <v>113</v>
      </c>
      <c r="BY41" s="18" t="n">
        <v>109</v>
      </c>
      <c r="BZ41" s="18" t="n">
        <v>104</v>
      </c>
      <c r="CA41" s="18" t="n">
        <v>98</v>
      </c>
      <c r="CB41" s="18" t="n">
        <v>87</v>
      </c>
      <c r="CC41" s="18" t="n">
        <v>82</v>
      </c>
      <c r="CD41" s="18" t="n">
        <v>78</v>
      </c>
      <c r="CE41" s="18" t="n">
        <v>72</v>
      </c>
      <c r="CF41" s="18" t="n">
        <v>64</v>
      </c>
      <c r="CG41" s="18" t="n">
        <v>64</v>
      </c>
      <c r="CH41" s="18" t="n">
        <v>41</v>
      </c>
      <c r="CI41" s="18" t="n">
        <v>23</v>
      </c>
      <c r="CJ41" s="18" t="n">
        <v>28</v>
      </c>
      <c r="CK41" s="18" t="n">
        <v>28</v>
      </c>
      <c r="CL41" s="18" t="n">
        <v>22</v>
      </c>
      <c r="CM41" s="18" t="n">
        <v>15</v>
      </c>
      <c r="CN41" s="18" t="n">
        <v>6</v>
      </c>
      <c r="CO41" s="18" t="n">
        <v>18</v>
      </c>
      <c r="CP41" s="18" t="n">
        <v>27</v>
      </c>
      <c r="CQ41" s="18" t="n">
        <v>12</v>
      </c>
      <c r="CR41" s="18" t="n">
        <v>48</v>
      </c>
      <c r="CS41" s="18" t="n">
        <v>45</v>
      </c>
      <c r="CT41" s="18" t="n">
        <v>26</v>
      </c>
      <c r="CU41" s="18" t="n">
        <v>85</v>
      </c>
      <c r="CV41" s="18" t="n">
        <v>133</v>
      </c>
      <c r="CW41" s="18" t="n">
        <v>202</v>
      </c>
      <c r="CX41" s="18" t="n">
        <v>218</v>
      </c>
      <c r="CY41" s="18" t="n">
        <v>228</v>
      </c>
      <c r="CZ41" s="18" t="n">
        <v>215</v>
      </c>
      <c r="DA41" s="18" t="n">
        <v>230</v>
      </c>
      <c r="DB41" s="18" t="n">
        <v>220</v>
      </c>
      <c r="DC41" s="18" t="n">
        <v>215</v>
      </c>
      <c r="DD41" s="18" t="n">
        <v>194</v>
      </c>
      <c r="DE41" s="18" t="n">
        <v>174</v>
      </c>
      <c r="DF41" s="18" t="n">
        <v>174</v>
      </c>
      <c r="DG41" s="18" t="n">
        <v>158</v>
      </c>
      <c r="DH41" s="18" t="n">
        <v>24</v>
      </c>
      <c r="DI41" s="18" t="n">
        <v>11</v>
      </c>
      <c r="DJ41" s="18" t="n">
        <v>106</v>
      </c>
      <c r="DK41" s="18" t="n">
        <v>201</v>
      </c>
      <c r="DL41" s="18" t="n">
        <v>164</v>
      </c>
    </row>
    <row r="42" customFormat="false" ht="10.5" hidden="false" customHeight="true" outlineLevel="0" collapsed="false">
      <c r="B42" s="17" t="n">
        <v>83</v>
      </c>
      <c r="C42" s="18" t="n">
        <v>176</v>
      </c>
      <c r="D42" s="18" t="n">
        <v>207</v>
      </c>
      <c r="E42" s="18" t="n">
        <v>130</v>
      </c>
      <c r="F42" s="18" t="n">
        <v>75</v>
      </c>
      <c r="G42" s="18" t="n">
        <v>49</v>
      </c>
      <c r="H42" s="18" t="n">
        <v>26</v>
      </c>
      <c r="I42" s="18" t="n">
        <v>17</v>
      </c>
      <c r="J42" s="18" t="n">
        <v>24</v>
      </c>
      <c r="K42" s="18" t="n">
        <v>22</v>
      </c>
      <c r="L42" s="18" t="n">
        <v>15</v>
      </c>
      <c r="M42" s="18" t="n">
        <v>23</v>
      </c>
      <c r="N42" s="18" t="n">
        <v>23</v>
      </c>
      <c r="O42" s="18" t="n">
        <v>25</v>
      </c>
      <c r="P42" s="18" t="n">
        <v>21</v>
      </c>
      <c r="Q42" s="18" t="n">
        <v>62</v>
      </c>
      <c r="R42" s="18" t="n">
        <v>22</v>
      </c>
      <c r="S42" s="18" t="n">
        <v>80</v>
      </c>
      <c r="T42" s="18" t="n">
        <v>33</v>
      </c>
      <c r="U42" s="18" t="n">
        <v>5</v>
      </c>
      <c r="V42" s="18" t="n">
        <v>17</v>
      </c>
      <c r="W42" s="18" t="n">
        <v>51</v>
      </c>
      <c r="X42" s="18" t="n">
        <v>27</v>
      </c>
      <c r="Y42" s="18" t="n">
        <v>7</v>
      </c>
      <c r="Z42" s="18" t="n">
        <v>28</v>
      </c>
      <c r="AA42" s="18" t="n">
        <v>62</v>
      </c>
      <c r="AB42" s="18" t="n">
        <v>121</v>
      </c>
      <c r="AC42" s="18" t="n">
        <v>124</v>
      </c>
      <c r="AD42" s="18" t="n">
        <v>112</v>
      </c>
      <c r="AE42" s="18" t="n">
        <v>101</v>
      </c>
      <c r="AF42" s="18" t="n">
        <v>144</v>
      </c>
      <c r="AG42" s="18" t="n">
        <v>193</v>
      </c>
      <c r="AH42" s="18" t="n">
        <v>167</v>
      </c>
      <c r="AI42" s="18" t="n">
        <v>162</v>
      </c>
      <c r="AJ42" s="18" t="n">
        <v>169</v>
      </c>
      <c r="AK42" s="18" t="n">
        <v>113</v>
      </c>
      <c r="AL42" s="18" t="n">
        <v>17</v>
      </c>
      <c r="AM42" s="18" t="n">
        <v>37</v>
      </c>
      <c r="AN42" s="18" t="n">
        <v>41</v>
      </c>
      <c r="AO42" s="18" t="n">
        <v>40</v>
      </c>
      <c r="AP42" s="18" t="n">
        <v>55</v>
      </c>
      <c r="AQ42" s="18" t="n">
        <v>58</v>
      </c>
      <c r="AR42" s="18" t="n">
        <v>50</v>
      </c>
      <c r="AS42" s="18" t="n">
        <v>76</v>
      </c>
      <c r="AT42" s="18" t="n">
        <v>152</v>
      </c>
      <c r="AU42" s="18" t="n">
        <v>185</v>
      </c>
      <c r="AV42" s="18" t="n">
        <v>186</v>
      </c>
      <c r="AW42" s="18" t="n">
        <v>173</v>
      </c>
      <c r="AX42" s="18" t="n">
        <v>180</v>
      </c>
      <c r="AY42" s="18" t="n">
        <v>173</v>
      </c>
      <c r="AZ42" s="18" t="n">
        <v>176</v>
      </c>
      <c r="BA42" s="18" t="n">
        <v>173</v>
      </c>
      <c r="BB42" s="18" t="n">
        <v>165</v>
      </c>
      <c r="BC42" s="18" t="n">
        <v>174</v>
      </c>
      <c r="BD42" s="18" t="n">
        <v>171</v>
      </c>
      <c r="BE42" s="18" t="n">
        <v>180</v>
      </c>
      <c r="BF42" s="18" t="n">
        <v>181</v>
      </c>
      <c r="BG42" s="18" t="n">
        <v>155</v>
      </c>
      <c r="BH42" s="18" t="n">
        <v>62</v>
      </c>
      <c r="BI42" s="18" t="n">
        <v>53</v>
      </c>
      <c r="BJ42" s="18" t="n">
        <v>20</v>
      </c>
      <c r="BK42" s="18" t="n">
        <v>24</v>
      </c>
      <c r="BL42" s="18" t="n">
        <v>38</v>
      </c>
      <c r="BM42" s="18" t="n">
        <v>45</v>
      </c>
      <c r="BN42" s="18" t="n">
        <v>35</v>
      </c>
      <c r="BO42" s="18" t="n">
        <v>88</v>
      </c>
      <c r="BP42" s="18" t="n">
        <v>110</v>
      </c>
      <c r="BQ42" s="18" t="n">
        <v>104</v>
      </c>
      <c r="BR42" s="18" t="n">
        <v>117</v>
      </c>
      <c r="BS42" s="18" t="n">
        <v>121</v>
      </c>
      <c r="BT42" s="18" t="n">
        <v>127</v>
      </c>
      <c r="BU42" s="18" t="n">
        <v>132</v>
      </c>
      <c r="BV42" s="18" t="n">
        <v>126</v>
      </c>
      <c r="BW42" s="18" t="n">
        <v>119</v>
      </c>
      <c r="BX42" s="18" t="n">
        <v>121</v>
      </c>
      <c r="BY42" s="18" t="n">
        <v>118</v>
      </c>
      <c r="BZ42" s="18" t="n">
        <v>118</v>
      </c>
      <c r="CA42" s="18" t="n">
        <v>115</v>
      </c>
      <c r="CB42" s="18" t="n">
        <v>102</v>
      </c>
      <c r="CC42" s="18" t="n">
        <v>89</v>
      </c>
      <c r="CD42" s="18" t="n">
        <v>75</v>
      </c>
      <c r="CE42" s="18" t="n">
        <v>66</v>
      </c>
      <c r="CF42" s="18" t="n">
        <v>62</v>
      </c>
      <c r="CG42" s="18" t="n">
        <v>46</v>
      </c>
      <c r="CH42" s="18" t="n">
        <v>31</v>
      </c>
      <c r="CI42" s="18" t="n">
        <v>23</v>
      </c>
      <c r="CJ42" s="18" t="n">
        <v>21</v>
      </c>
      <c r="CK42" s="18" t="n">
        <v>24</v>
      </c>
      <c r="CL42" s="18" t="n">
        <v>35</v>
      </c>
      <c r="CM42" s="18" t="n">
        <v>37</v>
      </c>
      <c r="CN42" s="18" t="n">
        <v>24</v>
      </c>
      <c r="CO42" s="18" t="n">
        <v>18</v>
      </c>
      <c r="CP42" s="18" t="n">
        <v>9</v>
      </c>
      <c r="CQ42" s="18" t="n">
        <v>13</v>
      </c>
      <c r="CR42" s="18" t="n">
        <v>54</v>
      </c>
      <c r="CS42" s="18" t="n">
        <v>42</v>
      </c>
      <c r="CT42" s="18" t="n">
        <v>36</v>
      </c>
      <c r="CU42" s="18" t="n">
        <v>93</v>
      </c>
      <c r="CV42" s="18" t="n">
        <v>145</v>
      </c>
      <c r="CW42" s="18" t="n">
        <v>205</v>
      </c>
      <c r="CX42" s="18" t="n">
        <v>208</v>
      </c>
      <c r="CY42" s="18" t="n">
        <v>209</v>
      </c>
      <c r="CZ42" s="18" t="n">
        <v>209</v>
      </c>
      <c r="DA42" s="18" t="n">
        <v>208</v>
      </c>
      <c r="DB42" s="18" t="n">
        <v>214</v>
      </c>
      <c r="DC42" s="18" t="n">
        <v>197</v>
      </c>
      <c r="DD42" s="18" t="n">
        <v>184</v>
      </c>
      <c r="DE42" s="18" t="n">
        <v>175</v>
      </c>
      <c r="DF42" s="18" t="n">
        <v>146</v>
      </c>
      <c r="DG42" s="18" t="n">
        <v>159</v>
      </c>
      <c r="DH42" s="18" t="n">
        <v>52</v>
      </c>
      <c r="DI42" s="18" t="n">
        <v>12</v>
      </c>
      <c r="DJ42" s="18" t="n">
        <v>71</v>
      </c>
      <c r="DK42" s="18" t="n">
        <v>184</v>
      </c>
      <c r="DL42" s="18" t="n">
        <v>182</v>
      </c>
    </row>
    <row r="43" customFormat="false" ht="10.5" hidden="false" customHeight="true" outlineLevel="0" collapsed="false">
      <c r="B43" s="17" t="n">
        <v>84</v>
      </c>
      <c r="C43" s="18" t="n">
        <v>186</v>
      </c>
      <c r="D43" s="18" t="n">
        <v>160</v>
      </c>
      <c r="E43" s="18" t="n">
        <v>77</v>
      </c>
      <c r="F43" s="18" t="n">
        <v>71</v>
      </c>
      <c r="G43" s="18" t="n">
        <v>35</v>
      </c>
      <c r="H43" s="18" t="n">
        <v>22</v>
      </c>
      <c r="I43" s="18" t="n">
        <v>27</v>
      </c>
      <c r="J43" s="18" t="n">
        <v>30</v>
      </c>
      <c r="K43" s="18" t="n">
        <v>21</v>
      </c>
      <c r="L43" s="18" t="n">
        <v>19</v>
      </c>
      <c r="M43" s="18" t="n">
        <v>25</v>
      </c>
      <c r="N43" s="18" t="n">
        <v>22</v>
      </c>
      <c r="O43" s="18" t="n">
        <v>29</v>
      </c>
      <c r="P43" s="18" t="n">
        <v>27</v>
      </c>
      <c r="Q43" s="18" t="n">
        <v>78</v>
      </c>
      <c r="R43" s="18" t="n">
        <v>45</v>
      </c>
      <c r="S43" s="18" t="n">
        <v>95</v>
      </c>
      <c r="T43" s="18" t="n">
        <v>39</v>
      </c>
      <c r="U43" s="18" t="n">
        <v>4</v>
      </c>
      <c r="V43" s="18" t="n">
        <v>29</v>
      </c>
      <c r="W43" s="18" t="n">
        <v>47</v>
      </c>
      <c r="X43" s="18" t="n">
        <v>13</v>
      </c>
      <c r="Y43" s="18" t="n">
        <v>11</v>
      </c>
      <c r="Z43" s="18" t="n">
        <v>50</v>
      </c>
      <c r="AA43" s="18" t="n">
        <v>45</v>
      </c>
      <c r="AB43" s="18" t="n">
        <v>194</v>
      </c>
      <c r="AC43" s="18" t="n">
        <v>155</v>
      </c>
      <c r="AD43" s="18" t="n">
        <v>111</v>
      </c>
      <c r="AE43" s="18" t="n">
        <v>116</v>
      </c>
      <c r="AF43" s="18" t="n">
        <v>116</v>
      </c>
      <c r="AG43" s="18" t="n">
        <v>118</v>
      </c>
      <c r="AH43" s="18" t="n">
        <v>130</v>
      </c>
      <c r="AI43" s="18" t="n">
        <v>178</v>
      </c>
      <c r="AJ43" s="18" t="n">
        <v>180</v>
      </c>
      <c r="AK43" s="18" t="n">
        <v>89</v>
      </c>
      <c r="AL43" s="18" t="n">
        <v>22</v>
      </c>
      <c r="AM43" s="18" t="n">
        <v>31</v>
      </c>
      <c r="AN43" s="18" t="n">
        <v>28</v>
      </c>
      <c r="AO43" s="18" t="n">
        <v>38</v>
      </c>
      <c r="AP43" s="18" t="n">
        <v>45</v>
      </c>
      <c r="AQ43" s="18" t="n">
        <v>58</v>
      </c>
      <c r="AR43" s="18" t="n">
        <v>91</v>
      </c>
      <c r="AS43" s="18" t="n">
        <v>74</v>
      </c>
      <c r="AT43" s="18" t="n">
        <v>49</v>
      </c>
      <c r="AU43" s="18" t="n">
        <v>116</v>
      </c>
      <c r="AV43" s="18" t="n">
        <v>169</v>
      </c>
      <c r="AW43" s="18" t="n">
        <v>180</v>
      </c>
      <c r="AX43" s="18" t="n">
        <v>176</v>
      </c>
      <c r="AY43" s="18" t="n">
        <v>175</v>
      </c>
      <c r="AZ43" s="18" t="n">
        <v>172</v>
      </c>
      <c r="BA43" s="18" t="n">
        <v>171</v>
      </c>
      <c r="BB43" s="18" t="n">
        <v>169</v>
      </c>
      <c r="BC43" s="18" t="n">
        <v>174</v>
      </c>
      <c r="BD43" s="18" t="n">
        <v>165</v>
      </c>
      <c r="BE43" s="18" t="n">
        <v>139</v>
      </c>
      <c r="BF43" s="18" t="n">
        <v>122</v>
      </c>
      <c r="BG43" s="18" t="n">
        <v>111</v>
      </c>
      <c r="BH43" s="18" t="n">
        <v>74</v>
      </c>
      <c r="BI43" s="18" t="n">
        <v>56</v>
      </c>
      <c r="BJ43" s="18" t="n">
        <v>31</v>
      </c>
      <c r="BK43" s="18" t="n">
        <v>14</v>
      </c>
      <c r="BL43" s="18" t="n">
        <v>18</v>
      </c>
      <c r="BM43" s="18" t="n">
        <v>37</v>
      </c>
      <c r="BN43" s="18" t="n">
        <v>40</v>
      </c>
      <c r="BO43" s="18" t="n">
        <v>83</v>
      </c>
      <c r="BP43" s="18" t="n">
        <v>126</v>
      </c>
      <c r="BQ43" s="18" t="n">
        <v>116</v>
      </c>
      <c r="BR43" s="18" t="n">
        <v>126</v>
      </c>
      <c r="BS43" s="18" t="n">
        <v>126</v>
      </c>
      <c r="BT43" s="18" t="n">
        <v>131</v>
      </c>
      <c r="BU43" s="18" t="n">
        <v>138</v>
      </c>
      <c r="BV43" s="18" t="n">
        <v>132</v>
      </c>
      <c r="BW43" s="18" t="n">
        <v>125</v>
      </c>
      <c r="BX43" s="18" t="n">
        <v>126</v>
      </c>
      <c r="BY43" s="18" t="n">
        <v>126</v>
      </c>
      <c r="BZ43" s="18" t="n">
        <v>126</v>
      </c>
      <c r="CA43" s="18" t="n">
        <v>123</v>
      </c>
      <c r="CB43" s="18" t="n">
        <v>116</v>
      </c>
      <c r="CC43" s="18" t="n">
        <v>111</v>
      </c>
      <c r="CD43" s="18" t="n">
        <v>87</v>
      </c>
      <c r="CE43" s="18" t="n">
        <v>44</v>
      </c>
      <c r="CF43" s="18" t="n">
        <v>44</v>
      </c>
      <c r="CG43" s="18" t="n">
        <v>30</v>
      </c>
      <c r="CH43" s="18" t="n">
        <v>26</v>
      </c>
      <c r="CI43" s="18" t="n">
        <v>30</v>
      </c>
      <c r="CJ43" s="18" t="n">
        <v>27</v>
      </c>
      <c r="CK43" s="18" t="n">
        <v>31</v>
      </c>
      <c r="CL43" s="18" t="n">
        <v>24</v>
      </c>
      <c r="CM43" s="18" t="n">
        <v>16</v>
      </c>
      <c r="CN43" s="18" t="n">
        <v>29</v>
      </c>
      <c r="CO43" s="18" t="n">
        <v>25</v>
      </c>
      <c r="CP43" s="18" t="n">
        <v>16</v>
      </c>
      <c r="CQ43" s="18" t="n">
        <v>14</v>
      </c>
      <c r="CR43" s="18" t="n">
        <v>52</v>
      </c>
      <c r="CS43" s="18" t="n">
        <v>38</v>
      </c>
      <c r="CT43" s="18" t="n">
        <v>29</v>
      </c>
      <c r="CU43" s="18" t="n">
        <v>90</v>
      </c>
      <c r="CV43" s="18" t="n">
        <v>141</v>
      </c>
      <c r="CW43" s="18" t="n">
        <v>186</v>
      </c>
      <c r="CX43" s="18" t="n">
        <v>211</v>
      </c>
      <c r="CY43" s="18" t="n">
        <v>215</v>
      </c>
      <c r="CZ43" s="18" t="n">
        <v>227</v>
      </c>
      <c r="DA43" s="18" t="n">
        <v>218</v>
      </c>
      <c r="DB43" s="18" t="n">
        <v>220</v>
      </c>
      <c r="DC43" s="18" t="n">
        <v>216</v>
      </c>
      <c r="DD43" s="18" t="n">
        <v>182</v>
      </c>
      <c r="DE43" s="18" t="n">
        <v>178</v>
      </c>
      <c r="DF43" s="18" t="n">
        <v>154</v>
      </c>
      <c r="DG43" s="18" t="n">
        <v>169</v>
      </c>
      <c r="DH43" s="18" t="n">
        <v>65</v>
      </c>
      <c r="DI43" s="18" t="n">
        <v>12</v>
      </c>
      <c r="DJ43" s="18" t="n">
        <v>17</v>
      </c>
      <c r="DK43" s="18" t="n">
        <v>32</v>
      </c>
      <c r="DL43" s="18" t="n">
        <v>151</v>
      </c>
    </row>
    <row r="44" customFormat="false" ht="10.5" hidden="false" customHeight="true" outlineLevel="0" collapsed="false">
      <c r="B44" s="17" t="n">
        <v>85</v>
      </c>
      <c r="C44" s="18" t="n">
        <v>157</v>
      </c>
      <c r="D44" s="18" t="n">
        <v>85</v>
      </c>
      <c r="E44" s="18" t="n">
        <v>69</v>
      </c>
      <c r="F44" s="18" t="n">
        <v>39</v>
      </c>
      <c r="G44" s="18" t="n">
        <v>24</v>
      </c>
      <c r="H44" s="18" t="n">
        <v>26</v>
      </c>
      <c r="I44" s="18" t="n">
        <v>33</v>
      </c>
      <c r="J44" s="18" t="n">
        <v>23</v>
      </c>
      <c r="K44" s="18" t="n">
        <v>19</v>
      </c>
      <c r="L44" s="18" t="n">
        <v>25</v>
      </c>
      <c r="M44" s="18" t="n">
        <v>21</v>
      </c>
      <c r="N44" s="18" t="n">
        <v>24</v>
      </c>
      <c r="O44" s="18" t="n">
        <v>28</v>
      </c>
      <c r="P44" s="18" t="n">
        <v>39</v>
      </c>
      <c r="Q44" s="18" t="n">
        <v>89</v>
      </c>
      <c r="R44" s="18" t="n">
        <v>62</v>
      </c>
      <c r="S44" s="18" t="n">
        <v>97</v>
      </c>
      <c r="T44" s="18" t="n">
        <v>42</v>
      </c>
      <c r="U44" s="18" t="n">
        <v>5</v>
      </c>
      <c r="V44" s="18" t="n">
        <v>36</v>
      </c>
      <c r="W44" s="18" t="n">
        <v>40</v>
      </c>
      <c r="X44" s="18" t="n">
        <v>8</v>
      </c>
      <c r="Y44" s="18" t="n">
        <v>17</v>
      </c>
      <c r="Z44" s="18" t="n">
        <v>60</v>
      </c>
      <c r="AA44" s="18" t="n">
        <v>49</v>
      </c>
      <c r="AB44" s="18" t="n">
        <v>223</v>
      </c>
      <c r="AC44" s="18" t="n">
        <v>146</v>
      </c>
      <c r="AD44" s="18" t="n">
        <v>129</v>
      </c>
      <c r="AE44" s="18" t="n">
        <v>120</v>
      </c>
      <c r="AF44" s="18" t="n">
        <v>125</v>
      </c>
      <c r="AG44" s="18" t="n">
        <v>128</v>
      </c>
      <c r="AH44" s="18" t="n">
        <v>112</v>
      </c>
      <c r="AI44" s="18" t="n">
        <v>129</v>
      </c>
      <c r="AJ44" s="18" t="n">
        <v>168</v>
      </c>
      <c r="AK44" s="18" t="n">
        <v>182</v>
      </c>
      <c r="AL44" s="18" t="n">
        <v>128</v>
      </c>
      <c r="AM44" s="18" t="n">
        <v>52</v>
      </c>
      <c r="AN44" s="18" t="n">
        <v>26</v>
      </c>
      <c r="AO44" s="18" t="n">
        <v>45</v>
      </c>
      <c r="AP44" s="18" t="n">
        <v>66</v>
      </c>
      <c r="AQ44" s="18" t="n">
        <v>126</v>
      </c>
      <c r="AR44" s="18" t="n">
        <v>244</v>
      </c>
      <c r="AS44" s="18" t="n">
        <v>205</v>
      </c>
      <c r="AT44" s="18" t="n">
        <v>105</v>
      </c>
      <c r="AU44" s="18" t="n">
        <v>27</v>
      </c>
      <c r="AV44" s="18" t="n">
        <v>70</v>
      </c>
      <c r="AW44" s="18" t="n">
        <v>177</v>
      </c>
      <c r="AX44" s="18" t="n">
        <v>171</v>
      </c>
      <c r="AY44" s="18" t="n">
        <v>170</v>
      </c>
      <c r="AZ44" s="18" t="n">
        <v>174</v>
      </c>
      <c r="BA44" s="18" t="n">
        <v>172</v>
      </c>
      <c r="BB44" s="18" t="n">
        <v>170</v>
      </c>
      <c r="BC44" s="18" t="n">
        <v>156</v>
      </c>
      <c r="BD44" s="18" t="n">
        <v>107</v>
      </c>
      <c r="BE44" s="18" t="n">
        <v>41</v>
      </c>
      <c r="BF44" s="18" t="n">
        <v>23</v>
      </c>
      <c r="BG44" s="18" t="n">
        <v>64</v>
      </c>
      <c r="BH44" s="18" t="n">
        <v>85</v>
      </c>
      <c r="BI44" s="18" t="n">
        <v>52</v>
      </c>
      <c r="BJ44" s="18" t="n">
        <v>34</v>
      </c>
      <c r="BK44" s="18" t="n">
        <v>14</v>
      </c>
      <c r="BL44" s="18" t="n">
        <v>30</v>
      </c>
      <c r="BM44" s="18" t="n">
        <v>30</v>
      </c>
      <c r="BN44" s="18" t="n">
        <v>32</v>
      </c>
      <c r="BO44" s="18" t="n">
        <v>78</v>
      </c>
      <c r="BP44" s="18" t="n">
        <v>138</v>
      </c>
      <c r="BQ44" s="18" t="n">
        <v>128</v>
      </c>
      <c r="BR44" s="18" t="n">
        <v>130</v>
      </c>
      <c r="BS44" s="18" t="n">
        <v>127</v>
      </c>
      <c r="BT44" s="18" t="n">
        <v>131</v>
      </c>
      <c r="BU44" s="18" t="n">
        <v>139</v>
      </c>
      <c r="BV44" s="18" t="n">
        <v>139</v>
      </c>
      <c r="BW44" s="18" t="n">
        <v>136</v>
      </c>
      <c r="BX44" s="18" t="n">
        <v>135</v>
      </c>
      <c r="BY44" s="18" t="n">
        <v>135</v>
      </c>
      <c r="BZ44" s="18" t="n">
        <v>133</v>
      </c>
      <c r="CA44" s="18" t="n">
        <v>128</v>
      </c>
      <c r="CB44" s="18" t="n">
        <v>129</v>
      </c>
      <c r="CC44" s="18" t="n">
        <v>130</v>
      </c>
      <c r="CD44" s="18" t="n">
        <v>118</v>
      </c>
      <c r="CE44" s="18" t="n">
        <v>87</v>
      </c>
      <c r="CF44" s="18" t="n">
        <v>64</v>
      </c>
      <c r="CG44" s="18" t="n">
        <v>66</v>
      </c>
      <c r="CH44" s="18" t="n">
        <v>44</v>
      </c>
      <c r="CI44" s="18" t="n">
        <v>44</v>
      </c>
      <c r="CJ44" s="18" t="n">
        <v>48</v>
      </c>
      <c r="CK44" s="18" t="n">
        <v>44</v>
      </c>
      <c r="CL44" s="18" t="n">
        <v>14</v>
      </c>
      <c r="CM44" s="18" t="n">
        <v>17</v>
      </c>
      <c r="CN44" s="18" t="n">
        <v>13</v>
      </c>
      <c r="CO44" s="18" t="n">
        <v>23</v>
      </c>
      <c r="CP44" s="18" t="n">
        <v>17</v>
      </c>
      <c r="CQ44" s="18" t="n">
        <v>13</v>
      </c>
      <c r="CR44" s="18" t="n">
        <v>48</v>
      </c>
      <c r="CS44" s="18" t="n">
        <v>40</v>
      </c>
      <c r="CT44" s="18" t="n">
        <v>20</v>
      </c>
      <c r="CU44" s="18" t="n">
        <v>85</v>
      </c>
      <c r="CV44" s="18" t="n">
        <v>129</v>
      </c>
      <c r="CW44" s="18" t="n">
        <v>192</v>
      </c>
      <c r="CX44" s="18" t="n">
        <v>198</v>
      </c>
      <c r="CY44" s="18" t="n">
        <v>209</v>
      </c>
      <c r="CZ44" s="18" t="n">
        <v>214</v>
      </c>
      <c r="DA44" s="18" t="n">
        <v>212</v>
      </c>
      <c r="DB44" s="18" t="n">
        <v>209</v>
      </c>
      <c r="DC44" s="18" t="n">
        <v>195</v>
      </c>
      <c r="DD44" s="18" t="n">
        <v>188</v>
      </c>
      <c r="DE44" s="18" t="n">
        <v>168</v>
      </c>
      <c r="DF44" s="18" t="n">
        <v>159</v>
      </c>
      <c r="DG44" s="18" t="n">
        <v>148</v>
      </c>
      <c r="DH44" s="18" t="n">
        <v>48</v>
      </c>
      <c r="DI44" s="18" t="n">
        <v>9</v>
      </c>
      <c r="DJ44" s="18" t="n">
        <v>18</v>
      </c>
      <c r="DK44" s="18" t="n">
        <v>12</v>
      </c>
      <c r="DL44" s="18" t="n">
        <v>33</v>
      </c>
    </row>
    <row r="45" customFormat="false" ht="10.5" hidden="false" customHeight="true" outlineLevel="0" collapsed="false">
      <c r="B45" s="17" t="n">
        <v>86</v>
      </c>
      <c r="C45" s="18" t="n">
        <v>92</v>
      </c>
      <c r="D45" s="18" t="n">
        <v>84</v>
      </c>
      <c r="E45" s="18" t="n">
        <v>37</v>
      </c>
      <c r="F45" s="18" t="n">
        <v>27</v>
      </c>
      <c r="G45" s="18" t="n">
        <v>25</v>
      </c>
      <c r="H45" s="18" t="n">
        <v>27</v>
      </c>
      <c r="I45" s="18" t="n">
        <v>26</v>
      </c>
      <c r="J45" s="18" t="n">
        <v>13</v>
      </c>
      <c r="K45" s="18" t="n">
        <v>16</v>
      </c>
      <c r="L45" s="18" t="n">
        <v>23</v>
      </c>
      <c r="M45" s="18" t="n">
        <v>23</v>
      </c>
      <c r="N45" s="18" t="n">
        <v>27</v>
      </c>
      <c r="O45" s="18" t="n">
        <v>25</v>
      </c>
      <c r="P45" s="18" t="n">
        <v>27</v>
      </c>
      <c r="Q45" s="18" t="n">
        <v>62</v>
      </c>
      <c r="R45" s="18" t="n">
        <v>77</v>
      </c>
      <c r="S45" s="18" t="n">
        <v>81</v>
      </c>
      <c r="T45" s="18" t="n">
        <v>22</v>
      </c>
      <c r="U45" s="18" t="n">
        <v>6</v>
      </c>
      <c r="V45" s="18" t="n">
        <v>40</v>
      </c>
      <c r="W45" s="18" t="n">
        <v>41</v>
      </c>
      <c r="X45" s="18" t="n">
        <v>3</v>
      </c>
      <c r="Y45" s="18" t="n">
        <v>13</v>
      </c>
      <c r="Z45" s="18" t="n">
        <v>61</v>
      </c>
      <c r="AA45" s="18" t="n">
        <v>69</v>
      </c>
      <c r="AB45" s="18" t="n">
        <v>219</v>
      </c>
      <c r="AC45" s="18" t="n">
        <v>153</v>
      </c>
      <c r="AD45" s="18" t="n">
        <v>166</v>
      </c>
      <c r="AE45" s="18" t="n">
        <v>143</v>
      </c>
      <c r="AF45" s="18" t="n">
        <v>112</v>
      </c>
      <c r="AG45" s="18" t="n">
        <v>112</v>
      </c>
      <c r="AH45" s="18" t="n">
        <v>124</v>
      </c>
      <c r="AI45" s="18" t="n">
        <v>124</v>
      </c>
      <c r="AJ45" s="18" t="n">
        <v>123</v>
      </c>
      <c r="AK45" s="18" t="n">
        <v>161</v>
      </c>
      <c r="AL45" s="18" t="n">
        <v>182</v>
      </c>
      <c r="AM45" s="18" t="n">
        <v>170</v>
      </c>
      <c r="AN45" s="18" t="n">
        <v>106</v>
      </c>
      <c r="AO45" s="18" t="n">
        <v>47</v>
      </c>
      <c r="AP45" s="18" t="n">
        <v>73</v>
      </c>
      <c r="AQ45" s="18" t="n">
        <v>211</v>
      </c>
      <c r="AR45" s="18" t="n">
        <v>235</v>
      </c>
      <c r="AS45" s="18" t="n">
        <v>124</v>
      </c>
      <c r="AT45" s="18" t="n">
        <v>120</v>
      </c>
      <c r="AU45" s="18" t="n">
        <v>148</v>
      </c>
      <c r="AV45" s="18" t="n">
        <v>109</v>
      </c>
      <c r="AW45" s="18" t="n">
        <v>162</v>
      </c>
      <c r="AX45" s="18" t="n">
        <v>177</v>
      </c>
      <c r="AY45" s="18" t="n">
        <v>162</v>
      </c>
      <c r="AZ45" s="18" t="n">
        <v>173</v>
      </c>
      <c r="BA45" s="18" t="n">
        <v>165</v>
      </c>
      <c r="BB45" s="18" t="n">
        <v>160</v>
      </c>
      <c r="BC45" s="18" t="n">
        <v>147</v>
      </c>
      <c r="BD45" s="18" t="n">
        <v>42</v>
      </c>
      <c r="BE45" s="18" t="n">
        <v>32</v>
      </c>
      <c r="BF45" s="18" t="n">
        <v>33</v>
      </c>
      <c r="BG45" s="18" t="n">
        <v>90</v>
      </c>
      <c r="BH45" s="18" t="n">
        <v>98</v>
      </c>
      <c r="BI45" s="18" t="n">
        <v>48</v>
      </c>
      <c r="BJ45" s="18" t="n">
        <v>40</v>
      </c>
      <c r="BK45" s="18" t="n">
        <v>16</v>
      </c>
      <c r="BL45" s="18" t="n">
        <v>32</v>
      </c>
      <c r="BM45" s="18" t="n">
        <v>28</v>
      </c>
      <c r="BN45" s="18" t="n">
        <v>17</v>
      </c>
      <c r="BO45" s="18" t="n">
        <v>72</v>
      </c>
      <c r="BP45" s="18" t="n">
        <v>146</v>
      </c>
      <c r="BQ45" s="18" t="n">
        <v>130</v>
      </c>
      <c r="BR45" s="18" t="n">
        <v>135</v>
      </c>
      <c r="BS45" s="18" t="n">
        <v>132</v>
      </c>
      <c r="BT45" s="18" t="n">
        <v>134</v>
      </c>
      <c r="BU45" s="18" t="n">
        <v>136</v>
      </c>
      <c r="BV45" s="18" t="n">
        <v>138</v>
      </c>
      <c r="BW45" s="18" t="n">
        <v>136</v>
      </c>
      <c r="BX45" s="18" t="n">
        <v>135</v>
      </c>
      <c r="BY45" s="18" t="n">
        <v>135</v>
      </c>
      <c r="BZ45" s="18" t="n">
        <v>135</v>
      </c>
      <c r="CA45" s="18" t="n">
        <v>133</v>
      </c>
      <c r="CB45" s="18" t="n">
        <v>131</v>
      </c>
      <c r="CC45" s="18" t="n">
        <v>128</v>
      </c>
      <c r="CD45" s="18" t="n">
        <v>126</v>
      </c>
      <c r="CE45" s="18" t="n">
        <v>119</v>
      </c>
      <c r="CF45" s="18" t="n">
        <v>69</v>
      </c>
      <c r="CG45" s="18" t="n">
        <v>57</v>
      </c>
      <c r="CH45" s="18" t="n">
        <v>60</v>
      </c>
      <c r="CI45" s="18" t="n">
        <v>53</v>
      </c>
      <c r="CJ45" s="18" t="n">
        <v>49</v>
      </c>
      <c r="CK45" s="18" t="n">
        <v>55</v>
      </c>
      <c r="CL45" s="18" t="n">
        <v>52</v>
      </c>
      <c r="CM45" s="18" t="n">
        <v>122</v>
      </c>
      <c r="CN45" s="18" t="n">
        <v>22</v>
      </c>
      <c r="CO45" s="18" t="n">
        <v>14</v>
      </c>
      <c r="CP45" s="18" t="n">
        <v>16</v>
      </c>
      <c r="CQ45" s="18" t="n">
        <v>15</v>
      </c>
      <c r="CR45" s="18" t="n">
        <v>44</v>
      </c>
      <c r="CS45" s="18" t="n">
        <v>40</v>
      </c>
      <c r="CT45" s="18" t="n">
        <v>20</v>
      </c>
      <c r="CU45" s="18" t="n">
        <v>81</v>
      </c>
      <c r="CV45" s="18" t="n">
        <v>124</v>
      </c>
      <c r="CW45" s="18" t="n">
        <v>205</v>
      </c>
      <c r="CX45" s="18" t="n">
        <v>197</v>
      </c>
      <c r="CY45" s="18" t="n">
        <v>201</v>
      </c>
      <c r="CZ45" s="18" t="n">
        <v>215</v>
      </c>
      <c r="DA45" s="18" t="n">
        <v>200</v>
      </c>
      <c r="DB45" s="18" t="n">
        <v>207</v>
      </c>
      <c r="DC45" s="18" t="n">
        <v>205</v>
      </c>
      <c r="DD45" s="18" t="n">
        <v>171</v>
      </c>
      <c r="DE45" s="18" t="n">
        <v>176</v>
      </c>
      <c r="DF45" s="18" t="n">
        <v>148</v>
      </c>
      <c r="DG45" s="18" t="n">
        <v>144</v>
      </c>
      <c r="DH45" s="18" t="n">
        <v>80</v>
      </c>
      <c r="DI45" s="18" t="n">
        <v>8</v>
      </c>
      <c r="DJ45" s="18" t="n">
        <v>20</v>
      </c>
      <c r="DK45" s="18" t="n">
        <v>19</v>
      </c>
      <c r="DL45" s="18" t="n">
        <v>32</v>
      </c>
    </row>
    <row r="46" customFormat="false" ht="10.5" hidden="false" customHeight="true" outlineLevel="0" collapsed="false">
      <c r="B46" s="17" t="n">
        <v>87</v>
      </c>
      <c r="C46" s="18" t="n">
        <v>77</v>
      </c>
      <c r="D46" s="18" t="n">
        <v>36</v>
      </c>
      <c r="E46" s="18" t="n">
        <v>33</v>
      </c>
      <c r="F46" s="18" t="n">
        <v>25</v>
      </c>
      <c r="G46" s="18" t="n">
        <v>25</v>
      </c>
      <c r="H46" s="18" t="n">
        <v>30</v>
      </c>
      <c r="I46" s="18" t="n">
        <v>19</v>
      </c>
      <c r="J46" s="18" t="n">
        <v>15</v>
      </c>
      <c r="K46" s="18" t="n">
        <v>17</v>
      </c>
      <c r="L46" s="18" t="n">
        <v>23</v>
      </c>
      <c r="M46" s="18" t="n">
        <v>25</v>
      </c>
      <c r="N46" s="18" t="n">
        <v>29</v>
      </c>
      <c r="O46" s="18" t="n">
        <v>25</v>
      </c>
      <c r="P46" s="18" t="n">
        <v>18</v>
      </c>
      <c r="Q46" s="18" t="n">
        <v>11</v>
      </c>
      <c r="R46" s="18" t="n">
        <v>11</v>
      </c>
      <c r="S46" s="18" t="n">
        <v>16</v>
      </c>
      <c r="T46" s="18" t="n">
        <v>8</v>
      </c>
      <c r="U46" s="18" t="n">
        <v>8</v>
      </c>
      <c r="V46" s="18" t="n">
        <v>41</v>
      </c>
      <c r="W46" s="18" t="n">
        <v>38</v>
      </c>
      <c r="X46" s="18" t="n">
        <v>3</v>
      </c>
      <c r="Y46" s="18" t="n">
        <v>9</v>
      </c>
      <c r="Z46" s="18" t="n">
        <v>70</v>
      </c>
      <c r="AA46" s="18" t="n">
        <v>76</v>
      </c>
      <c r="AB46" s="18" t="n">
        <v>209</v>
      </c>
      <c r="AC46" s="18" t="n">
        <v>154</v>
      </c>
      <c r="AD46" s="18" t="n">
        <v>166</v>
      </c>
      <c r="AE46" s="18" t="n">
        <v>157</v>
      </c>
      <c r="AF46" s="18" t="n">
        <v>179</v>
      </c>
      <c r="AG46" s="18" t="n">
        <v>147</v>
      </c>
      <c r="AH46" s="18" t="n">
        <v>119</v>
      </c>
      <c r="AI46" s="18" t="n">
        <v>126</v>
      </c>
      <c r="AJ46" s="18" t="n">
        <v>158</v>
      </c>
      <c r="AK46" s="18" t="n">
        <v>215</v>
      </c>
      <c r="AL46" s="18" t="n">
        <v>140</v>
      </c>
      <c r="AM46" s="18" t="n">
        <v>182</v>
      </c>
      <c r="AN46" s="18" t="n">
        <v>191</v>
      </c>
      <c r="AO46" s="18" t="n">
        <v>138</v>
      </c>
      <c r="AP46" s="18" t="n">
        <v>145</v>
      </c>
      <c r="AQ46" s="18" t="n">
        <v>244</v>
      </c>
      <c r="AR46" s="18" t="n">
        <v>181</v>
      </c>
      <c r="AS46" s="18" t="n">
        <v>113</v>
      </c>
      <c r="AT46" s="18" t="n">
        <v>103</v>
      </c>
      <c r="AU46" s="18" t="n">
        <v>217</v>
      </c>
      <c r="AV46" s="18" t="n">
        <v>180</v>
      </c>
      <c r="AW46" s="18" t="n">
        <v>140</v>
      </c>
      <c r="AX46" s="18" t="n">
        <v>165</v>
      </c>
      <c r="AY46" s="18" t="n">
        <v>154</v>
      </c>
      <c r="AZ46" s="18" t="n">
        <v>157</v>
      </c>
      <c r="BA46" s="18" t="n">
        <v>163</v>
      </c>
      <c r="BB46" s="18" t="n">
        <v>163</v>
      </c>
      <c r="BC46" s="18" t="n">
        <v>141</v>
      </c>
      <c r="BD46" s="18" t="n">
        <v>34</v>
      </c>
      <c r="BE46" s="18" t="n">
        <v>39</v>
      </c>
      <c r="BF46" s="18" t="n">
        <v>34</v>
      </c>
      <c r="BG46" s="18" t="n">
        <v>105</v>
      </c>
      <c r="BH46" s="18" t="n">
        <v>112</v>
      </c>
      <c r="BI46" s="18" t="n">
        <v>48</v>
      </c>
      <c r="BJ46" s="18" t="n">
        <v>41</v>
      </c>
      <c r="BK46" s="18" t="n">
        <v>15</v>
      </c>
      <c r="BL46" s="18" t="n">
        <v>38</v>
      </c>
      <c r="BM46" s="18" t="n">
        <v>26</v>
      </c>
      <c r="BN46" s="18" t="n">
        <v>9</v>
      </c>
      <c r="BO46" s="18" t="n">
        <v>68</v>
      </c>
      <c r="BP46" s="18" t="n">
        <v>158</v>
      </c>
      <c r="BQ46" s="18" t="n">
        <v>136</v>
      </c>
      <c r="BR46" s="18" t="n">
        <v>140</v>
      </c>
      <c r="BS46" s="18" t="n">
        <v>140</v>
      </c>
      <c r="BT46" s="18" t="n">
        <v>141</v>
      </c>
      <c r="BU46" s="18" t="n">
        <v>142</v>
      </c>
      <c r="BV46" s="18" t="n">
        <v>141</v>
      </c>
      <c r="BW46" s="18" t="n">
        <v>139</v>
      </c>
      <c r="BX46" s="18" t="n">
        <v>140</v>
      </c>
      <c r="BY46" s="18" t="n">
        <v>138</v>
      </c>
      <c r="BZ46" s="18" t="n">
        <v>138</v>
      </c>
      <c r="CA46" s="18" t="n">
        <v>134</v>
      </c>
      <c r="CB46" s="18" t="n">
        <v>132</v>
      </c>
      <c r="CC46" s="18" t="n">
        <v>131</v>
      </c>
      <c r="CD46" s="18" t="n">
        <v>131</v>
      </c>
      <c r="CE46" s="18" t="n">
        <v>122</v>
      </c>
      <c r="CF46" s="18" t="n">
        <v>98</v>
      </c>
      <c r="CG46" s="18" t="n">
        <v>65</v>
      </c>
      <c r="CH46" s="18" t="n">
        <v>80</v>
      </c>
      <c r="CI46" s="18" t="n">
        <v>64</v>
      </c>
      <c r="CJ46" s="18" t="n">
        <v>56</v>
      </c>
      <c r="CK46" s="18" t="n">
        <v>61</v>
      </c>
      <c r="CL46" s="18" t="n">
        <v>58</v>
      </c>
      <c r="CM46" s="18" t="n">
        <v>147</v>
      </c>
      <c r="CN46" s="18" t="n">
        <v>88</v>
      </c>
      <c r="CO46" s="18" t="n">
        <v>16</v>
      </c>
      <c r="CP46" s="18" t="n">
        <v>14</v>
      </c>
      <c r="CQ46" s="18" t="n">
        <v>15</v>
      </c>
      <c r="CR46" s="18" t="n">
        <v>42</v>
      </c>
      <c r="CS46" s="18" t="n">
        <v>41</v>
      </c>
      <c r="CT46" s="18" t="n">
        <v>16</v>
      </c>
      <c r="CU46" s="18" t="n">
        <v>82</v>
      </c>
      <c r="CV46" s="18" t="n">
        <v>96</v>
      </c>
      <c r="CW46" s="18" t="n">
        <v>191</v>
      </c>
      <c r="CX46" s="18" t="n">
        <v>194</v>
      </c>
      <c r="CY46" s="18" t="n">
        <v>202</v>
      </c>
      <c r="CZ46" s="18" t="n">
        <v>201</v>
      </c>
      <c r="DA46" s="18" t="n">
        <v>207</v>
      </c>
      <c r="DB46" s="18" t="n">
        <v>206</v>
      </c>
      <c r="DC46" s="18" t="n">
        <v>211</v>
      </c>
      <c r="DD46" s="18" t="n">
        <v>181</v>
      </c>
      <c r="DE46" s="18" t="n">
        <v>161</v>
      </c>
      <c r="DF46" s="18" t="n">
        <v>145</v>
      </c>
      <c r="DG46" s="18" t="n">
        <v>140</v>
      </c>
      <c r="DH46" s="18" t="n">
        <v>88</v>
      </c>
      <c r="DI46" s="18" t="n">
        <v>38</v>
      </c>
      <c r="DJ46" s="18" t="n">
        <v>17</v>
      </c>
      <c r="DK46" s="18" t="n">
        <v>17</v>
      </c>
      <c r="DL46" s="18" t="n">
        <v>17</v>
      </c>
    </row>
    <row r="47" customFormat="false" ht="10.5" hidden="false" customHeight="true" outlineLevel="0" collapsed="false">
      <c r="B47" s="17" t="n">
        <v>88</v>
      </c>
      <c r="C47" s="18" t="n">
        <v>42</v>
      </c>
      <c r="D47" s="18" t="n">
        <v>44</v>
      </c>
      <c r="E47" s="18" t="n">
        <v>27</v>
      </c>
      <c r="F47" s="18" t="n">
        <v>27</v>
      </c>
      <c r="G47" s="18" t="n">
        <v>27</v>
      </c>
      <c r="H47" s="18" t="n">
        <v>24</v>
      </c>
      <c r="I47" s="18" t="n">
        <v>14</v>
      </c>
      <c r="J47" s="18" t="n">
        <v>15</v>
      </c>
      <c r="K47" s="18" t="n">
        <v>21</v>
      </c>
      <c r="L47" s="18" t="n">
        <v>26</v>
      </c>
      <c r="M47" s="18" t="n">
        <v>28</v>
      </c>
      <c r="N47" s="18" t="n">
        <v>28</v>
      </c>
      <c r="O47" s="18" t="n">
        <v>23</v>
      </c>
      <c r="P47" s="18" t="n">
        <v>17</v>
      </c>
      <c r="Q47" s="18" t="n">
        <v>14</v>
      </c>
      <c r="R47" s="18" t="n">
        <v>13</v>
      </c>
      <c r="S47" s="18" t="n">
        <v>13</v>
      </c>
      <c r="T47" s="18" t="n">
        <v>10</v>
      </c>
      <c r="U47" s="18" t="n">
        <v>12</v>
      </c>
      <c r="V47" s="18" t="n">
        <v>43</v>
      </c>
      <c r="W47" s="18" t="n">
        <v>38</v>
      </c>
      <c r="X47" s="18" t="n">
        <v>2</v>
      </c>
      <c r="Y47" s="18" t="n">
        <v>12</v>
      </c>
      <c r="Z47" s="18" t="n">
        <v>74</v>
      </c>
      <c r="AA47" s="18" t="n">
        <v>69</v>
      </c>
      <c r="AB47" s="18" t="n">
        <v>194</v>
      </c>
      <c r="AC47" s="18" t="n">
        <v>153</v>
      </c>
      <c r="AD47" s="18" t="n">
        <v>156</v>
      </c>
      <c r="AE47" s="18" t="n">
        <v>161</v>
      </c>
      <c r="AF47" s="18" t="n">
        <v>175</v>
      </c>
      <c r="AG47" s="18" t="n">
        <v>164</v>
      </c>
      <c r="AH47" s="18" t="n">
        <v>163</v>
      </c>
      <c r="AI47" s="18" t="n">
        <v>149</v>
      </c>
      <c r="AJ47" s="18" t="n">
        <v>210</v>
      </c>
      <c r="AK47" s="18" t="n">
        <v>215</v>
      </c>
      <c r="AL47" s="18" t="n">
        <v>102</v>
      </c>
      <c r="AM47" s="18" t="n">
        <v>108</v>
      </c>
      <c r="AN47" s="18" t="n">
        <v>169</v>
      </c>
      <c r="AO47" s="18" t="n">
        <v>183</v>
      </c>
      <c r="AP47" s="18" t="n">
        <v>154</v>
      </c>
      <c r="AQ47" s="18" t="n">
        <v>167</v>
      </c>
      <c r="AR47" s="18" t="n">
        <v>122</v>
      </c>
      <c r="AS47" s="18" t="n">
        <v>115</v>
      </c>
      <c r="AT47" s="18" t="n">
        <v>208</v>
      </c>
      <c r="AU47" s="18" t="n">
        <v>233</v>
      </c>
      <c r="AV47" s="18" t="n">
        <v>95</v>
      </c>
      <c r="AW47" s="18" t="n">
        <v>42</v>
      </c>
      <c r="AX47" s="18" t="n">
        <v>114</v>
      </c>
      <c r="AY47" s="18" t="n">
        <v>162</v>
      </c>
      <c r="AZ47" s="18" t="n">
        <v>169</v>
      </c>
      <c r="BA47" s="18" t="n">
        <v>165</v>
      </c>
      <c r="BB47" s="18" t="n">
        <v>165</v>
      </c>
      <c r="BC47" s="18" t="n">
        <v>146</v>
      </c>
      <c r="BD47" s="18" t="n">
        <v>40</v>
      </c>
      <c r="BE47" s="18" t="n">
        <v>33</v>
      </c>
      <c r="BF47" s="18" t="n">
        <v>38</v>
      </c>
      <c r="BG47" s="18" t="n">
        <v>104</v>
      </c>
      <c r="BH47" s="18" t="n">
        <v>113</v>
      </c>
      <c r="BI47" s="18" t="n">
        <v>57</v>
      </c>
      <c r="BJ47" s="18" t="n">
        <v>43</v>
      </c>
      <c r="BK47" s="18" t="n">
        <v>19</v>
      </c>
      <c r="BL47" s="18" t="n">
        <v>40</v>
      </c>
      <c r="BM47" s="18" t="n">
        <v>23</v>
      </c>
      <c r="BN47" s="18" t="n">
        <v>7</v>
      </c>
      <c r="BO47" s="18" t="n">
        <v>66</v>
      </c>
      <c r="BP47" s="18" t="n">
        <v>159</v>
      </c>
      <c r="BQ47" s="18" t="n">
        <v>142</v>
      </c>
      <c r="BR47" s="18" t="n">
        <v>142</v>
      </c>
      <c r="BS47" s="18" t="n">
        <v>145</v>
      </c>
      <c r="BT47" s="18" t="n">
        <v>147</v>
      </c>
      <c r="BU47" s="18" t="n">
        <v>148</v>
      </c>
      <c r="BV47" s="18" t="n">
        <v>147</v>
      </c>
      <c r="BW47" s="18" t="n">
        <v>145</v>
      </c>
      <c r="BX47" s="18" t="n">
        <v>146</v>
      </c>
      <c r="BY47" s="18" t="n">
        <v>143</v>
      </c>
      <c r="BZ47" s="18" t="n">
        <v>141</v>
      </c>
      <c r="CA47" s="18" t="n">
        <v>136</v>
      </c>
      <c r="CB47" s="18" t="n">
        <v>132</v>
      </c>
      <c r="CC47" s="18" t="n">
        <v>130</v>
      </c>
      <c r="CD47" s="18" t="n">
        <v>128</v>
      </c>
      <c r="CE47" s="18" t="n">
        <v>121</v>
      </c>
      <c r="CF47" s="18" t="n">
        <v>115</v>
      </c>
      <c r="CG47" s="18" t="n">
        <v>93</v>
      </c>
      <c r="CH47" s="18" t="n">
        <v>97</v>
      </c>
      <c r="CI47" s="18" t="n">
        <v>91</v>
      </c>
      <c r="CJ47" s="18" t="n">
        <v>80</v>
      </c>
      <c r="CK47" s="18" t="n">
        <v>71</v>
      </c>
      <c r="CL47" s="18" t="n">
        <v>49</v>
      </c>
      <c r="CM47" s="18" t="n">
        <v>53</v>
      </c>
      <c r="CN47" s="18" t="n">
        <v>39</v>
      </c>
      <c r="CO47" s="18" t="n">
        <v>22</v>
      </c>
      <c r="CP47" s="18" t="n">
        <v>24</v>
      </c>
      <c r="CQ47" s="18" t="n">
        <v>22</v>
      </c>
      <c r="CR47" s="18" t="n">
        <v>44</v>
      </c>
      <c r="CS47" s="18" t="n">
        <v>44</v>
      </c>
      <c r="CT47" s="18" t="n">
        <v>23</v>
      </c>
      <c r="CU47" s="18" t="n">
        <v>75</v>
      </c>
      <c r="CV47" s="18" t="n">
        <v>63</v>
      </c>
      <c r="CW47" s="18" t="n">
        <v>186</v>
      </c>
      <c r="CX47" s="18" t="n">
        <v>183</v>
      </c>
      <c r="CY47" s="18" t="n">
        <v>193</v>
      </c>
      <c r="CZ47" s="18" t="n">
        <v>192</v>
      </c>
      <c r="DA47" s="18" t="n">
        <v>207</v>
      </c>
      <c r="DB47" s="18" t="n">
        <v>210</v>
      </c>
      <c r="DC47" s="18" t="n">
        <v>202</v>
      </c>
      <c r="DD47" s="18" t="n">
        <v>193</v>
      </c>
      <c r="DE47" s="18" t="n">
        <v>177</v>
      </c>
      <c r="DF47" s="18" t="n">
        <v>157</v>
      </c>
      <c r="DG47" s="18" t="n">
        <v>158</v>
      </c>
      <c r="DH47" s="18" t="n">
        <v>121</v>
      </c>
      <c r="DI47" s="18" t="n">
        <v>94</v>
      </c>
      <c r="DJ47" s="18" t="n">
        <v>56</v>
      </c>
      <c r="DK47" s="18" t="n">
        <v>28</v>
      </c>
      <c r="DL47" s="18" t="n">
        <v>8</v>
      </c>
    </row>
    <row r="48" customFormat="false" ht="10.5" hidden="false" customHeight="true" outlineLevel="0" collapsed="false">
      <c r="B48" s="17" t="n">
        <v>89</v>
      </c>
      <c r="C48" s="18" t="n">
        <v>44</v>
      </c>
      <c r="D48" s="18" t="n">
        <v>18</v>
      </c>
      <c r="E48" s="18" t="n">
        <v>28</v>
      </c>
      <c r="F48" s="18" t="n">
        <v>29</v>
      </c>
      <c r="G48" s="18" t="n">
        <v>19</v>
      </c>
      <c r="H48" s="18" t="n">
        <v>15</v>
      </c>
      <c r="I48" s="18" t="n">
        <v>12</v>
      </c>
      <c r="J48" s="18" t="n">
        <v>20</v>
      </c>
      <c r="K48" s="18" t="n">
        <v>34</v>
      </c>
      <c r="L48" s="18" t="n">
        <v>31</v>
      </c>
      <c r="M48" s="18" t="n">
        <v>31</v>
      </c>
      <c r="N48" s="18" t="n">
        <v>29</v>
      </c>
      <c r="O48" s="18" t="n">
        <v>25</v>
      </c>
      <c r="P48" s="18" t="n">
        <v>24</v>
      </c>
      <c r="Q48" s="18" t="n">
        <v>18</v>
      </c>
      <c r="R48" s="18" t="n">
        <v>17</v>
      </c>
      <c r="S48" s="18" t="n">
        <v>15</v>
      </c>
      <c r="T48" s="18" t="n">
        <v>10</v>
      </c>
      <c r="U48" s="18" t="n">
        <v>12</v>
      </c>
      <c r="V48" s="18" t="n">
        <v>44</v>
      </c>
      <c r="W48" s="18" t="n">
        <v>39</v>
      </c>
      <c r="X48" s="18" t="n">
        <v>4</v>
      </c>
      <c r="Y48" s="18" t="n">
        <v>12</v>
      </c>
      <c r="Z48" s="18" t="n">
        <v>75</v>
      </c>
      <c r="AA48" s="18" t="n">
        <v>56</v>
      </c>
      <c r="AB48" s="18" t="n">
        <v>202</v>
      </c>
      <c r="AC48" s="18" t="n">
        <v>181</v>
      </c>
      <c r="AD48" s="18" t="n">
        <v>169</v>
      </c>
      <c r="AE48" s="18" t="n">
        <v>170</v>
      </c>
      <c r="AF48" s="18" t="n">
        <v>169</v>
      </c>
      <c r="AG48" s="18" t="n">
        <v>163</v>
      </c>
      <c r="AH48" s="18" t="n">
        <v>171</v>
      </c>
      <c r="AI48" s="18" t="n">
        <v>169</v>
      </c>
      <c r="AJ48" s="18" t="n">
        <v>195</v>
      </c>
      <c r="AK48" s="18" t="n">
        <v>131</v>
      </c>
      <c r="AL48" s="18" t="n">
        <v>73</v>
      </c>
      <c r="AM48" s="18" t="n">
        <v>54</v>
      </c>
      <c r="AN48" s="18" t="n">
        <v>67</v>
      </c>
      <c r="AO48" s="18" t="n">
        <v>114</v>
      </c>
      <c r="AP48" s="18" t="n">
        <v>83</v>
      </c>
      <c r="AQ48" s="18" t="n">
        <v>48</v>
      </c>
      <c r="AR48" s="18" t="n">
        <v>86</v>
      </c>
      <c r="AS48" s="18" t="n">
        <v>131</v>
      </c>
      <c r="AT48" s="18" t="n">
        <v>239</v>
      </c>
      <c r="AU48" s="18" t="n">
        <v>163</v>
      </c>
      <c r="AV48" s="18" t="n">
        <v>40</v>
      </c>
      <c r="AW48" s="18" t="n">
        <v>13</v>
      </c>
      <c r="AX48" s="18" t="n">
        <v>13</v>
      </c>
      <c r="AY48" s="18" t="n">
        <v>60</v>
      </c>
      <c r="AZ48" s="18" t="n">
        <v>154</v>
      </c>
      <c r="BA48" s="18" t="n">
        <v>174</v>
      </c>
      <c r="BB48" s="18" t="n">
        <v>166</v>
      </c>
      <c r="BC48" s="18" t="n">
        <v>170</v>
      </c>
      <c r="BD48" s="18" t="n">
        <v>97</v>
      </c>
      <c r="BE48" s="18" t="n">
        <v>32</v>
      </c>
      <c r="BF48" s="18" t="n">
        <v>28</v>
      </c>
      <c r="BG48" s="18" t="n">
        <v>21</v>
      </c>
      <c r="BH48" s="18" t="n">
        <v>51</v>
      </c>
      <c r="BI48" s="18" t="n">
        <v>80</v>
      </c>
      <c r="BJ48" s="18" t="n">
        <v>44</v>
      </c>
      <c r="BK48" s="18" t="n">
        <v>24</v>
      </c>
      <c r="BL48" s="18" t="n">
        <v>43</v>
      </c>
      <c r="BM48" s="18" t="n">
        <v>20</v>
      </c>
      <c r="BN48" s="18" t="n">
        <v>6</v>
      </c>
      <c r="BO48" s="18" t="n">
        <v>77</v>
      </c>
      <c r="BP48" s="18" t="n">
        <v>168</v>
      </c>
      <c r="BQ48" s="18" t="n">
        <v>152</v>
      </c>
      <c r="BR48" s="18" t="n">
        <v>150</v>
      </c>
      <c r="BS48" s="18" t="n">
        <v>154</v>
      </c>
      <c r="BT48" s="18" t="n">
        <v>155</v>
      </c>
      <c r="BU48" s="18" t="n">
        <v>156</v>
      </c>
      <c r="BV48" s="18" t="n">
        <v>154</v>
      </c>
      <c r="BW48" s="18" t="n">
        <v>155</v>
      </c>
      <c r="BX48" s="18" t="n">
        <v>155</v>
      </c>
      <c r="BY48" s="18" t="n">
        <v>151</v>
      </c>
      <c r="BZ48" s="18" t="n">
        <v>148</v>
      </c>
      <c r="CA48" s="18" t="n">
        <v>140</v>
      </c>
      <c r="CB48" s="18" t="n">
        <v>135</v>
      </c>
      <c r="CC48" s="18" t="n">
        <v>131</v>
      </c>
      <c r="CD48" s="18" t="n">
        <v>126</v>
      </c>
      <c r="CE48" s="18" t="n">
        <v>122</v>
      </c>
      <c r="CF48" s="18" t="n">
        <v>121</v>
      </c>
      <c r="CG48" s="18" t="n">
        <v>112</v>
      </c>
      <c r="CH48" s="18" t="n">
        <v>101</v>
      </c>
      <c r="CI48" s="18" t="n">
        <v>94</v>
      </c>
      <c r="CJ48" s="18" t="n">
        <v>81</v>
      </c>
      <c r="CK48" s="18" t="n">
        <v>77</v>
      </c>
      <c r="CL48" s="18" t="n">
        <v>59</v>
      </c>
      <c r="CM48" s="18" t="n">
        <v>98</v>
      </c>
      <c r="CN48" s="18" t="n">
        <v>114</v>
      </c>
      <c r="CO48" s="18" t="n">
        <v>93</v>
      </c>
      <c r="CP48" s="18" t="n">
        <v>65</v>
      </c>
      <c r="CQ48" s="18" t="n">
        <v>41</v>
      </c>
      <c r="CR48" s="18" t="n">
        <v>36</v>
      </c>
      <c r="CS48" s="18" t="n">
        <v>47</v>
      </c>
      <c r="CT48" s="18" t="n">
        <v>31</v>
      </c>
      <c r="CU48" s="18" t="n">
        <v>48</v>
      </c>
      <c r="CV48" s="18" t="n">
        <v>79</v>
      </c>
      <c r="CW48" s="18" t="n">
        <v>157</v>
      </c>
      <c r="CX48" s="18" t="n">
        <v>191</v>
      </c>
      <c r="CY48" s="18" t="n">
        <v>187</v>
      </c>
      <c r="CZ48" s="18" t="n">
        <v>200</v>
      </c>
      <c r="DA48" s="18" t="n">
        <v>195</v>
      </c>
      <c r="DB48" s="18" t="n">
        <v>208</v>
      </c>
      <c r="DC48" s="18" t="n">
        <v>209</v>
      </c>
      <c r="DD48" s="18" t="n">
        <v>170</v>
      </c>
      <c r="DE48" s="18" t="n">
        <v>171</v>
      </c>
      <c r="DF48" s="18" t="n">
        <v>139</v>
      </c>
      <c r="DG48" s="18" t="n">
        <v>145</v>
      </c>
      <c r="DH48" s="18" t="n">
        <v>159</v>
      </c>
      <c r="DI48" s="18" t="n">
        <v>153</v>
      </c>
      <c r="DJ48" s="18" t="n">
        <v>108</v>
      </c>
      <c r="DK48" s="18" t="n">
        <v>58</v>
      </c>
      <c r="DL48" s="18" t="n">
        <v>15</v>
      </c>
    </row>
    <row r="49" customFormat="false" ht="10.5" hidden="false" customHeight="true" outlineLevel="0" collapsed="false">
      <c r="B49" s="17" t="n">
        <v>90</v>
      </c>
      <c r="C49" s="18" t="n">
        <v>30</v>
      </c>
      <c r="D49" s="18" t="n">
        <v>30</v>
      </c>
      <c r="E49" s="18" t="n">
        <v>26</v>
      </c>
      <c r="F49" s="18" t="n">
        <v>17</v>
      </c>
      <c r="G49" s="18" t="n">
        <v>16</v>
      </c>
      <c r="H49" s="18" t="n">
        <v>11</v>
      </c>
      <c r="I49" s="18" t="n">
        <v>18</v>
      </c>
      <c r="J49" s="18" t="n">
        <v>32</v>
      </c>
      <c r="K49" s="18" t="n">
        <v>34</v>
      </c>
      <c r="L49" s="18" t="n">
        <v>33</v>
      </c>
      <c r="M49" s="18" t="n">
        <v>34</v>
      </c>
      <c r="N49" s="18" t="n">
        <v>31</v>
      </c>
      <c r="O49" s="18" t="n">
        <v>30</v>
      </c>
      <c r="P49" s="18" t="n">
        <v>27</v>
      </c>
      <c r="Q49" s="18" t="n">
        <v>24</v>
      </c>
      <c r="R49" s="18" t="n">
        <v>18</v>
      </c>
      <c r="S49" s="18" t="n">
        <v>13</v>
      </c>
      <c r="T49" s="18" t="n">
        <v>13</v>
      </c>
      <c r="U49" s="18" t="n">
        <v>11</v>
      </c>
      <c r="V49" s="18" t="n">
        <v>34</v>
      </c>
      <c r="W49" s="18" t="n">
        <v>43</v>
      </c>
      <c r="X49" s="18" t="n">
        <v>8</v>
      </c>
      <c r="Y49" s="18" t="n">
        <v>12</v>
      </c>
      <c r="Z49" s="18" t="n">
        <v>69</v>
      </c>
      <c r="AA49" s="18" t="n">
        <v>55</v>
      </c>
      <c r="AB49" s="18" t="n">
        <v>221</v>
      </c>
      <c r="AC49" s="18" t="n">
        <v>191</v>
      </c>
      <c r="AD49" s="18" t="n">
        <v>165</v>
      </c>
      <c r="AE49" s="18" t="n">
        <v>164</v>
      </c>
      <c r="AF49" s="18" t="n">
        <v>154</v>
      </c>
      <c r="AG49" s="18" t="n">
        <v>138</v>
      </c>
      <c r="AH49" s="18" t="n">
        <v>168</v>
      </c>
      <c r="AI49" s="18" t="n">
        <v>164</v>
      </c>
      <c r="AJ49" s="18" t="n">
        <v>172</v>
      </c>
      <c r="AK49" s="18" t="n">
        <v>167</v>
      </c>
      <c r="AL49" s="18" t="n">
        <v>84</v>
      </c>
      <c r="AM49" s="18" t="n">
        <v>39</v>
      </c>
      <c r="AN49" s="18" t="n">
        <v>33</v>
      </c>
      <c r="AO49" s="18" t="n">
        <v>28</v>
      </c>
      <c r="AP49" s="18" t="n">
        <v>35</v>
      </c>
      <c r="AQ49" s="18" t="n">
        <v>35</v>
      </c>
      <c r="AR49" s="18" t="n">
        <v>25</v>
      </c>
      <c r="AS49" s="18" t="n">
        <v>53</v>
      </c>
      <c r="AT49" s="18" t="n">
        <v>135</v>
      </c>
      <c r="AU49" s="18" t="n">
        <v>65</v>
      </c>
      <c r="AV49" s="18" t="n">
        <v>24</v>
      </c>
      <c r="AW49" s="18" t="n">
        <v>24</v>
      </c>
      <c r="AX49" s="18" t="n">
        <v>23</v>
      </c>
      <c r="AY49" s="18" t="n">
        <v>19</v>
      </c>
      <c r="AZ49" s="18" t="n">
        <v>35</v>
      </c>
      <c r="BA49" s="18" t="n">
        <v>124</v>
      </c>
      <c r="BB49" s="18" t="n">
        <v>173</v>
      </c>
      <c r="BC49" s="18" t="n">
        <v>172</v>
      </c>
      <c r="BD49" s="18" t="n">
        <v>174</v>
      </c>
      <c r="BE49" s="18" t="n">
        <v>119</v>
      </c>
      <c r="BF49" s="18" t="n">
        <v>79</v>
      </c>
      <c r="BG49" s="18" t="n">
        <v>105</v>
      </c>
      <c r="BH49" s="18" t="n">
        <v>137</v>
      </c>
      <c r="BI49" s="18" t="n">
        <v>131</v>
      </c>
      <c r="BJ49" s="18" t="n">
        <v>33</v>
      </c>
      <c r="BK49" s="18" t="n">
        <v>26</v>
      </c>
      <c r="BL49" s="18" t="n">
        <v>43</v>
      </c>
      <c r="BM49" s="18" t="n">
        <v>25</v>
      </c>
      <c r="BN49" s="18" t="n">
        <v>9</v>
      </c>
      <c r="BO49" s="18" t="n">
        <v>87</v>
      </c>
      <c r="BP49" s="18" t="n">
        <v>165</v>
      </c>
      <c r="BQ49" s="18" t="n">
        <v>150</v>
      </c>
      <c r="BR49" s="18" t="n">
        <v>153</v>
      </c>
      <c r="BS49" s="18" t="n">
        <v>154</v>
      </c>
      <c r="BT49" s="18" t="n">
        <v>154</v>
      </c>
      <c r="BU49" s="18" t="n">
        <v>159</v>
      </c>
      <c r="BV49" s="18" t="n">
        <v>159</v>
      </c>
      <c r="BW49" s="18" t="n">
        <v>165</v>
      </c>
      <c r="BX49" s="18" t="n">
        <v>153</v>
      </c>
      <c r="BY49" s="18" t="n">
        <v>154</v>
      </c>
      <c r="BZ49" s="18" t="n">
        <v>155</v>
      </c>
      <c r="CA49" s="18" t="n">
        <v>144</v>
      </c>
      <c r="CB49" s="18" t="n">
        <v>137</v>
      </c>
      <c r="CC49" s="18" t="n">
        <v>136</v>
      </c>
      <c r="CD49" s="18" t="n">
        <v>127</v>
      </c>
      <c r="CE49" s="18" t="n">
        <v>122</v>
      </c>
      <c r="CF49" s="18" t="n">
        <v>120</v>
      </c>
      <c r="CG49" s="18" t="n">
        <v>112</v>
      </c>
      <c r="CH49" s="18" t="n">
        <v>100</v>
      </c>
      <c r="CI49" s="18" t="n">
        <v>89</v>
      </c>
      <c r="CJ49" s="18" t="n">
        <v>78</v>
      </c>
      <c r="CK49" s="18" t="n">
        <v>73</v>
      </c>
      <c r="CL49" s="18" t="n">
        <v>59</v>
      </c>
      <c r="CM49" s="18" t="n">
        <v>45</v>
      </c>
      <c r="CN49" s="18" t="n">
        <v>125</v>
      </c>
      <c r="CO49" s="18" t="n">
        <v>111</v>
      </c>
      <c r="CP49" s="18" t="n">
        <v>86</v>
      </c>
      <c r="CQ49" s="18" t="n">
        <v>53</v>
      </c>
      <c r="CR49" s="18" t="n">
        <v>44</v>
      </c>
      <c r="CS49" s="18" t="n">
        <v>41</v>
      </c>
      <c r="CT49" s="18" t="n">
        <v>37</v>
      </c>
      <c r="CU49" s="18" t="n">
        <v>26</v>
      </c>
      <c r="CV49" s="18" t="n">
        <v>85</v>
      </c>
      <c r="CW49" s="18" t="n">
        <v>110</v>
      </c>
      <c r="CX49" s="18" t="n">
        <v>200</v>
      </c>
      <c r="CY49" s="18" t="n">
        <v>180</v>
      </c>
      <c r="CZ49" s="18" t="n">
        <v>193</v>
      </c>
      <c r="DA49" s="18" t="n">
        <v>201</v>
      </c>
      <c r="DB49" s="18" t="n">
        <v>199</v>
      </c>
      <c r="DC49" s="18" t="n">
        <v>201</v>
      </c>
      <c r="DD49" s="18" t="n">
        <v>184</v>
      </c>
      <c r="DE49" s="18" t="n">
        <v>165</v>
      </c>
      <c r="DF49" s="18" t="n">
        <v>148</v>
      </c>
      <c r="DG49" s="18" t="n">
        <v>124</v>
      </c>
      <c r="DH49" s="18" t="n">
        <v>144</v>
      </c>
      <c r="DI49" s="18" t="n">
        <v>175</v>
      </c>
      <c r="DJ49" s="18" t="n">
        <v>156</v>
      </c>
      <c r="DK49" s="18" t="n">
        <v>56</v>
      </c>
      <c r="DL49" s="18" t="n">
        <v>25</v>
      </c>
    </row>
    <row r="50" customFormat="false" ht="10.5" hidden="false" customHeight="true" outlineLevel="0" collapsed="false">
      <c r="B50" s="17" t="n">
        <v>91</v>
      </c>
      <c r="C50" s="18" t="n">
        <v>28</v>
      </c>
      <c r="D50" s="18" t="n">
        <v>27</v>
      </c>
      <c r="E50" s="18" t="n">
        <v>17</v>
      </c>
      <c r="F50" s="18" t="n">
        <v>10</v>
      </c>
      <c r="G50" s="18" t="n">
        <v>13</v>
      </c>
      <c r="H50" s="18" t="n">
        <v>28</v>
      </c>
      <c r="I50" s="18" t="n">
        <v>43</v>
      </c>
      <c r="J50" s="18" t="n">
        <v>45</v>
      </c>
      <c r="K50" s="18" t="n">
        <v>41</v>
      </c>
      <c r="L50" s="18" t="n">
        <v>36</v>
      </c>
      <c r="M50" s="18" t="n">
        <v>35</v>
      </c>
      <c r="N50" s="18" t="n">
        <v>32</v>
      </c>
      <c r="O50" s="18" t="n">
        <v>32</v>
      </c>
      <c r="P50" s="18" t="n">
        <v>27</v>
      </c>
      <c r="Q50" s="18" t="n">
        <v>20</v>
      </c>
      <c r="R50" s="18" t="n">
        <v>14</v>
      </c>
      <c r="S50" s="18" t="n">
        <v>14</v>
      </c>
      <c r="T50" s="18" t="n">
        <v>18</v>
      </c>
      <c r="U50" s="18" t="n">
        <v>15</v>
      </c>
      <c r="V50" s="18" t="n">
        <v>27</v>
      </c>
      <c r="W50" s="18" t="n">
        <v>42</v>
      </c>
      <c r="X50" s="18" t="n">
        <v>8</v>
      </c>
      <c r="Y50" s="18" t="n">
        <v>10</v>
      </c>
      <c r="Z50" s="18" t="n">
        <v>58</v>
      </c>
      <c r="AA50" s="18" t="n">
        <v>62</v>
      </c>
      <c r="AB50" s="18" t="n">
        <v>203</v>
      </c>
      <c r="AC50" s="18" t="n">
        <v>164</v>
      </c>
      <c r="AD50" s="18" t="n">
        <v>143</v>
      </c>
      <c r="AE50" s="18" t="n">
        <v>169</v>
      </c>
      <c r="AF50" s="18" t="n">
        <v>167</v>
      </c>
      <c r="AG50" s="18" t="n">
        <v>172</v>
      </c>
      <c r="AH50" s="18" t="n">
        <v>168</v>
      </c>
      <c r="AI50" s="18" t="n">
        <v>160</v>
      </c>
      <c r="AJ50" s="18" t="n">
        <v>168</v>
      </c>
      <c r="AK50" s="18" t="n">
        <v>156</v>
      </c>
      <c r="AL50" s="18" t="n">
        <v>157</v>
      </c>
      <c r="AM50" s="18" t="n">
        <v>118</v>
      </c>
      <c r="AN50" s="18" t="n">
        <v>48</v>
      </c>
      <c r="AO50" s="18" t="n">
        <v>20</v>
      </c>
      <c r="AP50" s="18" t="n">
        <v>30</v>
      </c>
      <c r="AQ50" s="18" t="n">
        <v>27</v>
      </c>
      <c r="AR50" s="18" t="n">
        <v>31</v>
      </c>
      <c r="AS50" s="18" t="n">
        <v>27</v>
      </c>
      <c r="AT50" s="18" t="n">
        <v>32</v>
      </c>
      <c r="AU50" s="18" t="n">
        <v>37</v>
      </c>
      <c r="AV50" s="18" t="n">
        <v>38</v>
      </c>
      <c r="AW50" s="18" t="n">
        <v>20</v>
      </c>
      <c r="AX50" s="18" t="n">
        <v>21</v>
      </c>
      <c r="AY50" s="18" t="n">
        <v>22</v>
      </c>
      <c r="AZ50" s="18" t="n">
        <v>22</v>
      </c>
      <c r="BA50" s="18" t="n">
        <v>21</v>
      </c>
      <c r="BB50" s="18" t="n">
        <v>98</v>
      </c>
      <c r="BC50" s="18" t="n">
        <v>169</v>
      </c>
      <c r="BD50" s="18" t="n">
        <v>169</v>
      </c>
      <c r="BE50" s="18" t="n">
        <v>170</v>
      </c>
      <c r="BF50" s="18" t="n">
        <v>172</v>
      </c>
      <c r="BG50" s="18" t="n">
        <v>168</v>
      </c>
      <c r="BH50" s="18" t="n">
        <v>130</v>
      </c>
      <c r="BI50" s="18" t="n">
        <v>94</v>
      </c>
      <c r="BJ50" s="18" t="n">
        <v>22</v>
      </c>
      <c r="BK50" s="18" t="n">
        <v>29</v>
      </c>
      <c r="BL50" s="18" t="n">
        <v>39</v>
      </c>
      <c r="BM50" s="18" t="n">
        <v>25</v>
      </c>
      <c r="BN50" s="18" t="n">
        <v>11</v>
      </c>
      <c r="BO50" s="18" t="n">
        <v>102</v>
      </c>
      <c r="BP50" s="18" t="n">
        <v>160</v>
      </c>
      <c r="BQ50" s="18" t="n">
        <v>152</v>
      </c>
      <c r="BR50" s="18" t="n">
        <v>157</v>
      </c>
      <c r="BS50" s="18" t="n">
        <v>158</v>
      </c>
      <c r="BT50" s="18" t="n">
        <v>162</v>
      </c>
      <c r="BU50" s="18" t="n">
        <v>151</v>
      </c>
      <c r="BV50" s="18" t="n">
        <v>155</v>
      </c>
      <c r="BW50" s="18" t="n">
        <v>163</v>
      </c>
      <c r="BX50" s="18" t="n">
        <v>154</v>
      </c>
      <c r="BY50" s="18" t="n">
        <v>152</v>
      </c>
      <c r="BZ50" s="18" t="n">
        <v>156</v>
      </c>
      <c r="CA50" s="18" t="n">
        <v>147</v>
      </c>
      <c r="CB50" s="18" t="n">
        <v>138</v>
      </c>
      <c r="CC50" s="18" t="n">
        <v>140</v>
      </c>
      <c r="CD50" s="18" t="n">
        <v>132</v>
      </c>
      <c r="CE50" s="18" t="n">
        <v>126</v>
      </c>
      <c r="CF50" s="18" t="n">
        <v>121</v>
      </c>
      <c r="CG50" s="18" t="n">
        <v>111</v>
      </c>
      <c r="CH50" s="18" t="n">
        <v>102</v>
      </c>
      <c r="CI50" s="18" t="n">
        <v>90</v>
      </c>
      <c r="CJ50" s="18" t="n">
        <v>81</v>
      </c>
      <c r="CK50" s="18" t="n">
        <v>75</v>
      </c>
      <c r="CL50" s="18" t="n">
        <v>66</v>
      </c>
      <c r="CM50" s="18" t="n">
        <v>37</v>
      </c>
      <c r="CN50" s="18" t="n">
        <v>62</v>
      </c>
      <c r="CO50" s="18" t="n">
        <v>113</v>
      </c>
      <c r="CP50" s="18" t="n">
        <v>87</v>
      </c>
      <c r="CQ50" s="18" t="n">
        <v>27</v>
      </c>
      <c r="CR50" s="18" t="n">
        <v>55</v>
      </c>
      <c r="CS50" s="18" t="n">
        <v>41</v>
      </c>
      <c r="CT50" s="18" t="n">
        <v>43</v>
      </c>
      <c r="CU50" s="18" t="n">
        <v>19</v>
      </c>
      <c r="CV50" s="18" t="n">
        <v>70</v>
      </c>
      <c r="CW50" s="18" t="n">
        <v>73</v>
      </c>
      <c r="CX50" s="18" t="n">
        <v>174</v>
      </c>
      <c r="CY50" s="18" t="n">
        <v>162</v>
      </c>
      <c r="CZ50" s="18" t="n">
        <v>181</v>
      </c>
      <c r="DA50" s="18" t="n">
        <v>196</v>
      </c>
      <c r="DB50" s="18" t="n">
        <v>202</v>
      </c>
      <c r="DC50" s="18" t="n">
        <v>179</v>
      </c>
      <c r="DD50" s="18" t="n">
        <v>177</v>
      </c>
      <c r="DE50" s="18" t="n">
        <v>155</v>
      </c>
      <c r="DF50" s="18" t="n">
        <v>135</v>
      </c>
      <c r="DG50" s="18" t="n">
        <v>110</v>
      </c>
      <c r="DH50" s="18" t="n">
        <v>111</v>
      </c>
      <c r="DI50" s="18" t="n">
        <v>155</v>
      </c>
      <c r="DJ50" s="18" t="n">
        <v>168</v>
      </c>
      <c r="DK50" s="18" t="n">
        <v>93</v>
      </c>
      <c r="DL50" s="18" t="n">
        <v>42</v>
      </c>
    </row>
    <row r="51" customFormat="false" ht="10.5" hidden="false" customHeight="true" outlineLevel="0" collapsed="false">
      <c r="B51" s="17" t="n">
        <v>92</v>
      </c>
      <c r="C51" s="18" t="n">
        <v>21</v>
      </c>
      <c r="D51" s="18" t="n">
        <v>13</v>
      </c>
      <c r="E51" s="18" t="n">
        <v>13</v>
      </c>
      <c r="F51" s="18" t="n">
        <v>13</v>
      </c>
      <c r="G51" s="18" t="n">
        <v>33</v>
      </c>
      <c r="H51" s="18" t="n">
        <v>47</v>
      </c>
      <c r="I51" s="18" t="n">
        <v>49</v>
      </c>
      <c r="J51" s="18" t="n">
        <v>48</v>
      </c>
      <c r="K51" s="18" t="n">
        <v>49</v>
      </c>
      <c r="L51" s="18" t="n">
        <v>47</v>
      </c>
      <c r="M51" s="18" t="n">
        <v>43</v>
      </c>
      <c r="N51" s="18" t="n">
        <v>39</v>
      </c>
      <c r="O51" s="18" t="n">
        <v>37</v>
      </c>
      <c r="P51" s="18" t="n">
        <v>29</v>
      </c>
      <c r="Q51" s="18" t="n">
        <v>20</v>
      </c>
      <c r="R51" s="18" t="n">
        <v>18</v>
      </c>
      <c r="S51" s="18" t="n">
        <v>27</v>
      </c>
      <c r="T51" s="18" t="n">
        <v>28</v>
      </c>
      <c r="U51" s="18" t="n">
        <v>24</v>
      </c>
      <c r="V51" s="18" t="n">
        <v>32</v>
      </c>
      <c r="W51" s="18" t="n">
        <v>45</v>
      </c>
      <c r="X51" s="18" t="n">
        <v>16</v>
      </c>
      <c r="Y51" s="18" t="n">
        <v>9</v>
      </c>
      <c r="Z51" s="18" t="n">
        <v>40</v>
      </c>
      <c r="AA51" s="18" t="n">
        <v>57</v>
      </c>
      <c r="AB51" s="18" t="n">
        <v>140</v>
      </c>
      <c r="AC51" s="18" t="n">
        <v>186</v>
      </c>
      <c r="AD51" s="18" t="n">
        <v>161</v>
      </c>
      <c r="AE51" s="18" t="n">
        <v>150</v>
      </c>
      <c r="AF51" s="18" t="n">
        <v>154</v>
      </c>
      <c r="AG51" s="18" t="n">
        <v>156</v>
      </c>
      <c r="AH51" s="18" t="n">
        <v>148</v>
      </c>
      <c r="AI51" s="18" t="n">
        <v>154</v>
      </c>
      <c r="AJ51" s="18" t="n">
        <v>155</v>
      </c>
      <c r="AK51" s="18" t="n">
        <v>158</v>
      </c>
      <c r="AL51" s="18" t="n">
        <v>151</v>
      </c>
      <c r="AM51" s="18" t="n">
        <v>159</v>
      </c>
      <c r="AN51" s="18" t="n">
        <v>126</v>
      </c>
      <c r="AO51" s="18" t="n">
        <v>40</v>
      </c>
      <c r="AP51" s="18" t="n">
        <v>16</v>
      </c>
      <c r="AQ51" s="18" t="n">
        <v>19</v>
      </c>
      <c r="AR51" s="18" t="n">
        <v>25</v>
      </c>
      <c r="AS51" s="18" t="n">
        <v>44</v>
      </c>
      <c r="AT51" s="18" t="n">
        <v>58</v>
      </c>
      <c r="AU51" s="18" t="n">
        <v>30</v>
      </c>
      <c r="AV51" s="18" t="n">
        <v>37</v>
      </c>
      <c r="AW51" s="18" t="n">
        <v>43</v>
      </c>
      <c r="AX51" s="18" t="n">
        <v>32</v>
      </c>
      <c r="AY51" s="18" t="n">
        <v>25</v>
      </c>
      <c r="AZ51" s="18" t="n">
        <v>21</v>
      </c>
      <c r="BA51" s="18" t="n">
        <v>34</v>
      </c>
      <c r="BB51" s="18" t="n">
        <v>28</v>
      </c>
      <c r="BC51" s="18" t="n">
        <v>68</v>
      </c>
      <c r="BD51" s="18" t="n">
        <v>159</v>
      </c>
      <c r="BE51" s="18" t="n">
        <v>163</v>
      </c>
      <c r="BF51" s="18" t="n">
        <v>151</v>
      </c>
      <c r="BG51" s="18" t="n">
        <v>192</v>
      </c>
      <c r="BH51" s="18" t="n">
        <v>123</v>
      </c>
      <c r="BI51" s="18" t="n">
        <v>82</v>
      </c>
      <c r="BJ51" s="18" t="n">
        <v>14</v>
      </c>
      <c r="BK51" s="18" t="n">
        <v>39</v>
      </c>
      <c r="BL51" s="18" t="n">
        <v>41</v>
      </c>
      <c r="BM51" s="18" t="n">
        <v>14</v>
      </c>
      <c r="BN51" s="18" t="n">
        <v>16</v>
      </c>
      <c r="BO51" s="18" t="n">
        <v>131</v>
      </c>
      <c r="BP51" s="18" t="n">
        <v>151</v>
      </c>
      <c r="BQ51" s="18" t="n">
        <v>148</v>
      </c>
      <c r="BR51" s="18" t="n">
        <v>152</v>
      </c>
      <c r="BS51" s="18" t="n">
        <v>154</v>
      </c>
      <c r="BT51" s="18" t="n">
        <v>162</v>
      </c>
      <c r="BU51" s="18" t="n">
        <v>160</v>
      </c>
      <c r="BV51" s="18" t="n">
        <v>160</v>
      </c>
      <c r="BW51" s="18" t="n">
        <v>162</v>
      </c>
      <c r="BX51" s="18" t="n">
        <v>160</v>
      </c>
      <c r="BY51" s="18" t="n">
        <v>156</v>
      </c>
      <c r="BZ51" s="18" t="n">
        <v>156</v>
      </c>
      <c r="CA51" s="18" t="n">
        <v>149</v>
      </c>
      <c r="CB51" s="18" t="n">
        <v>144</v>
      </c>
      <c r="CC51" s="18" t="n">
        <v>141</v>
      </c>
      <c r="CD51" s="18" t="n">
        <v>133</v>
      </c>
      <c r="CE51" s="18" t="n">
        <v>128</v>
      </c>
      <c r="CF51" s="18" t="n">
        <v>121</v>
      </c>
      <c r="CG51" s="18" t="n">
        <v>110</v>
      </c>
      <c r="CH51" s="18" t="n">
        <v>100</v>
      </c>
      <c r="CI51" s="18" t="n">
        <v>93</v>
      </c>
      <c r="CJ51" s="18" t="n">
        <v>87</v>
      </c>
      <c r="CK51" s="18" t="n">
        <v>79</v>
      </c>
      <c r="CL51" s="18" t="n">
        <v>73</v>
      </c>
      <c r="CM51" s="18" t="n">
        <v>59</v>
      </c>
      <c r="CN51" s="18" t="n">
        <v>24</v>
      </c>
      <c r="CO51" s="18" t="n">
        <v>92</v>
      </c>
      <c r="CP51" s="18" t="n">
        <v>88</v>
      </c>
      <c r="CQ51" s="18" t="n">
        <v>24</v>
      </c>
      <c r="CR51" s="18" t="n">
        <v>61</v>
      </c>
      <c r="CS51" s="18" t="n">
        <v>45</v>
      </c>
      <c r="CT51" s="18" t="n">
        <v>42</v>
      </c>
      <c r="CU51" s="18" t="n">
        <v>28</v>
      </c>
      <c r="CV51" s="18" t="n">
        <v>31</v>
      </c>
      <c r="CW51" s="18" t="n">
        <v>85</v>
      </c>
      <c r="CX51" s="18" t="n">
        <v>108</v>
      </c>
      <c r="CY51" s="18" t="n">
        <v>191</v>
      </c>
      <c r="CZ51" s="18" t="n">
        <v>171</v>
      </c>
      <c r="DA51" s="18" t="n">
        <v>179</v>
      </c>
      <c r="DB51" s="18" t="n">
        <v>186</v>
      </c>
      <c r="DC51" s="18" t="n">
        <v>178</v>
      </c>
      <c r="DD51" s="18" t="n">
        <v>183</v>
      </c>
      <c r="DE51" s="18" t="n">
        <v>163</v>
      </c>
      <c r="DF51" s="18" t="n">
        <v>136</v>
      </c>
      <c r="DG51" s="18" t="n">
        <v>112</v>
      </c>
      <c r="DH51" s="18" t="n">
        <v>109</v>
      </c>
      <c r="DI51" s="18" t="n">
        <v>142</v>
      </c>
      <c r="DJ51" s="18" t="n">
        <v>156</v>
      </c>
      <c r="DK51" s="18" t="n">
        <v>96</v>
      </c>
      <c r="DL51" s="18" t="n">
        <v>68</v>
      </c>
    </row>
    <row r="52" customFormat="false" ht="10.5" hidden="false" customHeight="true" outlineLevel="0" collapsed="false">
      <c r="B52" s="17" t="n">
        <v>93</v>
      </c>
      <c r="C52" s="18" t="n">
        <v>13</v>
      </c>
      <c r="D52" s="18" t="n">
        <v>11</v>
      </c>
      <c r="E52" s="18" t="n">
        <v>23</v>
      </c>
      <c r="F52" s="18" t="n">
        <v>42</v>
      </c>
      <c r="G52" s="18" t="n">
        <v>50</v>
      </c>
      <c r="H52" s="18" t="n">
        <v>51</v>
      </c>
      <c r="I52" s="18" t="n">
        <v>51</v>
      </c>
      <c r="J52" s="18" t="n">
        <v>51</v>
      </c>
      <c r="K52" s="18" t="n">
        <v>54</v>
      </c>
      <c r="L52" s="18" t="n">
        <v>53</v>
      </c>
      <c r="M52" s="18" t="n">
        <v>51</v>
      </c>
      <c r="N52" s="18" t="n">
        <v>45</v>
      </c>
      <c r="O52" s="18" t="n">
        <v>44</v>
      </c>
      <c r="P52" s="18" t="n">
        <v>29</v>
      </c>
      <c r="Q52" s="18" t="n">
        <v>17</v>
      </c>
      <c r="R52" s="18" t="n">
        <v>17</v>
      </c>
      <c r="S52" s="18" t="n">
        <v>28</v>
      </c>
      <c r="T52" s="18" t="n">
        <v>40</v>
      </c>
      <c r="U52" s="18" t="n">
        <v>38</v>
      </c>
      <c r="V52" s="18" t="n">
        <v>43</v>
      </c>
      <c r="W52" s="18" t="n">
        <v>51</v>
      </c>
      <c r="X52" s="18" t="n">
        <v>26</v>
      </c>
      <c r="Y52" s="18" t="n">
        <v>2</v>
      </c>
      <c r="Z52" s="18" t="n">
        <v>32</v>
      </c>
      <c r="AA52" s="18" t="n">
        <v>69</v>
      </c>
      <c r="AB52" s="18" t="n">
        <v>107</v>
      </c>
      <c r="AC52" s="18" t="n">
        <v>206</v>
      </c>
      <c r="AD52" s="18" t="n">
        <v>179</v>
      </c>
      <c r="AE52" s="18" t="n">
        <v>145</v>
      </c>
      <c r="AF52" s="18" t="n">
        <v>154</v>
      </c>
      <c r="AG52" s="18" t="n">
        <v>146</v>
      </c>
      <c r="AH52" s="18" t="n">
        <v>152</v>
      </c>
      <c r="AI52" s="18" t="n">
        <v>166</v>
      </c>
      <c r="AJ52" s="18" t="n">
        <v>154</v>
      </c>
      <c r="AK52" s="18" t="n">
        <v>154</v>
      </c>
      <c r="AL52" s="18" t="n">
        <v>137</v>
      </c>
      <c r="AM52" s="18" t="n">
        <v>146</v>
      </c>
      <c r="AN52" s="18" t="n">
        <v>130</v>
      </c>
      <c r="AO52" s="18" t="n">
        <v>129</v>
      </c>
      <c r="AP52" s="18" t="n">
        <v>94</v>
      </c>
      <c r="AQ52" s="18" t="n">
        <v>76</v>
      </c>
      <c r="AR52" s="18" t="n">
        <v>84</v>
      </c>
      <c r="AS52" s="18" t="n">
        <v>111</v>
      </c>
      <c r="AT52" s="18" t="n">
        <v>124</v>
      </c>
      <c r="AU52" s="18" t="n">
        <v>62</v>
      </c>
      <c r="AV52" s="18" t="n">
        <v>18</v>
      </c>
      <c r="AW52" s="18" t="n">
        <v>18</v>
      </c>
      <c r="AX52" s="18" t="n">
        <v>28</v>
      </c>
      <c r="AY52" s="18" t="n">
        <v>30</v>
      </c>
      <c r="AZ52" s="18" t="n">
        <v>38</v>
      </c>
      <c r="BA52" s="18" t="n">
        <v>46</v>
      </c>
      <c r="BB52" s="18" t="n">
        <v>12</v>
      </c>
      <c r="BC52" s="18" t="n">
        <v>7</v>
      </c>
      <c r="BD52" s="18" t="n">
        <v>77</v>
      </c>
      <c r="BE52" s="18" t="n">
        <v>159</v>
      </c>
      <c r="BF52" s="18" t="n">
        <v>148</v>
      </c>
      <c r="BG52" s="18" t="n">
        <v>194</v>
      </c>
      <c r="BH52" s="18" t="n">
        <v>104</v>
      </c>
      <c r="BI52" s="18" t="n">
        <v>63</v>
      </c>
      <c r="BJ52" s="18" t="n">
        <v>20</v>
      </c>
      <c r="BK52" s="18" t="n">
        <v>41</v>
      </c>
      <c r="BL52" s="18" t="n">
        <v>39</v>
      </c>
      <c r="BM52" s="18" t="n">
        <v>14</v>
      </c>
      <c r="BN52" s="18" t="n">
        <v>22</v>
      </c>
      <c r="BO52" s="18" t="n">
        <v>152</v>
      </c>
      <c r="BP52" s="18" t="n">
        <v>155</v>
      </c>
      <c r="BQ52" s="18" t="n">
        <v>152</v>
      </c>
      <c r="BR52" s="18" t="n">
        <v>151</v>
      </c>
      <c r="BS52" s="18" t="n">
        <v>157</v>
      </c>
      <c r="BT52" s="18" t="n">
        <v>153</v>
      </c>
      <c r="BU52" s="18" t="n">
        <v>157</v>
      </c>
      <c r="BV52" s="18" t="n">
        <v>158</v>
      </c>
      <c r="BW52" s="18" t="n">
        <v>158</v>
      </c>
      <c r="BX52" s="18" t="n">
        <v>158</v>
      </c>
      <c r="BY52" s="18" t="n">
        <v>157</v>
      </c>
      <c r="BZ52" s="18" t="n">
        <v>155</v>
      </c>
      <c r="CA52" s="18" t="n">
        <v>152</v>
      </c>
      <c r="CB52" s="18" t="n">
        <v>143</v>
      </c>
      <c r="CC52" s="18" t="n">
        <v>129</v>
      </c>
      <c r="CD52" s="18" t="n">
        <v>123</v>
      </c>
      <c r="CE52" s="18" t="n">
        <v>121</v>
      </c>
      <c r="CF52" s="18" t="n">
        <v>117</v>
      </c>
      <c r="CG52" s="18" t="n">
        <v>105</v>
      </c>
      <c r="CH52" s="18" t="n">
        <v>95</v>
      </c>
      <c r="CI52" s="18" t="n">
        <v>95</v>
      </c>
      <c r="CJ52" s="18" t="n">
        <v>92</v>
      </c>
      <c r="CK52" s="18" t="n">
        <v>79</v>
      </c>
      <c r="CL52" s="18" t="n">
        <v>76</v>
      </c>
      <c r="CM52" s="18" t="n">
        <v>73</v>
      </c>
      <c r="CN52" s="18" t="n">
        <v>21</v>
      </c>
      <c r="CO52" s="18" t="n">
        <v>56</v>
      </c>
      <c r="CP52" s="18" t="n">
        <v>109</v>
      </c>
      <c r="CQ52" s="18" t="n">
        <v>19</v>
      </c>
      <c r="CR52" s="18" t="n">
        <v>35</v>
      </c>
      <c r="CS52" s="18" t="n">
        <v>59</v>
      </c>
      <c r="CT52" s="18" t="n">
        <v>36</v>
      </c>
      <c r="CU52" s="18" t="n">
        <v>44</v>
      </c>
      <c r="CV52" s="18" t="n">
        <v>20</v>
      </c>
      <c r="CW52" s="18" t="n">
        <v>56</v>
      </c>
      <c r="CX52" s="18" t="n">
        <v>75</v>
      </c>
      <c r="CY52" s="18" t="n">
        <v>148</v>
      </c>
      <c r="CZ52" s="18" t="n">
        <v>181</v>
      </c>
      <c r="DA52" s="18" t="n">
        <v>175</v>
      </c>
      <c r="DB52" s="18" t="n">
        <v>191</v>
      </c>
      <c r="DC52" s="18" t="n">
        <v>180</v>
      </c>
      <c r="DD52" s="18" t="n">
        <v>186</v>
      </c>
      <c r="DE52" s="18" t="n">
        <v>155</v>
      </c>
      <c r="DF52" s="18" t="n">
        <v>141</v>
      </c>
      <c r="DG52" s="18" t="n">
        <v>127</v>
      </c>
      <c r="DH52" s="18" t="n">
        <v>106</v>
      </c>
      <c r="DI52" s="18" t="n">
        <v>145</v>
      </c>
      <c r="DJ52" s="18" t="n">
        <v>162</v>
      </c>
      <c r="DK52" s="18" t="n">
        <v>91</v>
      </c>
      <c r="DL52" s="18" t="n">
        <v>93</v>
      </c>
    </row>
    <row r="53" customFormat="false" ht="10.5" hidden="false" customHeight="true" outlineLevel="0" collapsed="false">
      <c r="B53" s="17" t="n">
        <v>94</v>
      </c>
      <c r="C53" s="18" t="n">
        <v>45</v>
      </c>
      <c r="D53" s="18" t="n">
        <v>44</v>
      </c>
      <c r="E53" s="18" t="n">
        <v>58</v>
      </c>
      <c r="F53" s="18" t="n">
        <v>54</v>
      </c>
      <c r="G53" s="18" t="n">
        <v>50</v>
      </c>
      <c r="H53" s="18" t="n">
        <v>51</v>
      </c>
      <c r="I53" s="18" t="n">
        <v>51</v>
      </c>
      <c r="J53" s="18" t="n">
        <v>57</v>
      </c>
      <c r="K53" s="18" t="n">
        <v>62</v>
      </c>
      <c r="L53" s="18" t="n">
        <v>60</v>
      </c>
      <c r="M53" s="18" t="n">
        <v>56</v>
      </c>
      <c r="N53" s="18" t="n">
        <v>49</v>
      </c>
      <c r="O53" s="18" t="n">
        <v>49</v>
      </c>
      <c r="P53" s="18" t="n">
        <v>36</v>
      </c>
      <c r="Q53" s="18" t="n">
        <v>12</v>
      </c>
      <c r="R53" s="18" t="n">
        <v>11</v>
      </c>
      <c r="S53" s="18" t="n">
        <v>13</v>
      </c>
      <c r="T53" s="18" t="n">
        <v>28</v>
      </c>
      <c r="U53" s="18" t="n">
        <v>39</v>
      </c>
      <c r="V53" s="18" t="n">
        <v>45</v>
      </c>
      <c r="W53" s="18" t="n">
        <v>44</v>
      </c>
      <c r="X53" s="18" t="n">
        <v>48</v>
      </c>
      <c r="Y53" s="18" t="n">
        <v>7</v>
      </c>
      <c r="Z53" s="18" t="n">
        <v>25</v>
      </c>
      <c r="AA53" s="18" t="n">
        <v>57</v>
      </c>
      <c r="AB53" s="18" t="n">
        <v>61</v>
      </c>
      <c r="AC53" s="18" t="n">
        <v>195</v>
      </c>
      <c r="AD53" s="18" t="n">
        <v>177</v>
      </c>
      <c r="AE53" s="18" t="n">
        <v>137</v>
      </c>
      <c r="AF53" s="18" t="n">
        <v>157</v>
      </c>
      <c r="AG53" s="18" t="n">
        <v>145</v>
      </c>
      <c r="AH53" s="18" t="n">
        <v>171</v>
      </c>
      <c r="AI53" s="18" t="n">
        <v>151</v>
      </c>
      <c r="AJ53" s="18" t="n">
        <v>163</v>
      </c>
      <c r="AK53" s="18" t="n">
        <v>145</v>
      </c>
      <c r="AL53" s="18" t="n">
        <v>132</v>
      </c>
      <c r="AM53" s="18" t="n">
        <v>138</v>
      </c>
      <c r="AN53" s="18" t="n">
        <v>132</v>
      </c>
      <c r="AO53" s="18" t="n">
        <v>160</v>
      </c>
      <c r="AP53" s="18" t="n">
        <v>133</v>
      </c>
      <c r="AQ53" s="18" t="n">
        <v>130</v>
      </c>
      <c r="AR53" s="18" t="n">
        <v>136</v>
      </c>
      <c r="AS53" s="18" t="n">
        <v>163</v>
      </c>
      <c r="AT53" s="18" t="n">
        <v>165</v>
      </c>
      <c r="AU53" s="18" t="n">
        <v>160</v>
      </c>
      <c r="AV53" s="18" t="n">
        <v>107</v>
      </c>
      <c r="AW53" s="18" t="n">
        <v>84</v>
      </c>
      <c r="AX53" s="18" t="n">
        <v>51</v>
      </c>
      <c r="AY53" s="18" t="n">
        <v>26</v>
      </c>
      <c r="AZ53" s="18" t="n">
        <v>43</v>
      </c>
      <c r="BA53" s="18" t="n">
        <v>26</v>
      </c>
      <c r="BB53" s="18" t="n">
        <v>7</v>
      </c>
      <c r="BC53" s="18" t="n">
        <v>20</v>
      </c>
      <c r="BD53" s="18" t="n">
        <v>133</v>
      </c>
      <c r="BE53" s="18" t="n">
        <v>169</v>
      </c>
      <c r="BF53" s="18" t="n">
        <v>160</v>
      </c>
      <c r="BG53" s="18" t="n">
        <v>175</v>
      </c>
      <c r="BH53" s="18" t="n">
        <v>102</v>
      </c>
      <c r="BI53" s="18" t="n">
        <v>42</v>
      </c>
      <c r="BJ53" s="18" t="n">
        <v>30</v>
      </c>
      <c r="BK53" s="18" t="n">
        <v>40</v>
      </c>
      <c r="BL53" s="18" t="n">
        <v>43</v>
      </c>
      <c r="BM53" s="18" t="n">
        <v>13</v>
      </c>
      <c r="BN53" s="18" t="n">
        <v>43</v>
      </c>
      <c r="BO53" s="18" t="n">
        <v>147</v>
      </c>
      <c r="BP53" s="18" t="n">
        <v>144</v>
      </c>
      <c r="BQ53" s="18" t="n">
        <v>148</v>
      </c>
      <c r="BR53" s="18" t="n">
        <v>153</v>
      </c>
      <c r="BS53" s="18" t="n">
        <v>154</v>
      </c>
      <c r="BT53" s="18" t="n">
        <v>155</v>
      </c>
      <c r="BU53" s="18" t="n">
        <v>158</v>
      </c>
      <c r="BV53" s="18" t="n">
        <v>158</v>
      </c>
      <c r="BW53" s="18" t="n">
        <v>157</v>
      </c>
      <c r="BX53" s="18" t="n">
        <v>156</v>
      </c>
      <c r="BY53" s="18" t="n">
        <v>159</v>
      </c>
      <c r="BZ53" s="18" t="n">
        <v>160</v>
      </c>
      <c r="CA53" s="18" t="n">
        <v>157</v>
      </c>
      <c r="CB53" s="18" t="n">
        <v>147</v>
      </c>
      <c r="CC53" s="18" t="n">
        <v>134</v>
      </c>
      <c r="CD53" s="18" t="n">
        <v>129</v>
      </c>
      <c r="CE53" s="18" t="n">
        <v>120</v>
      </c>
      <c r="CF53" s="18" t="n">
        <v>115</v>
      </c>
      <c r="CG53" s="18" t="n">
        <v>108</v>
      </c>
      <c r="CH53" s="18" t="n">
        <v>100</v>
      </c>
      <c r="CI53" s="18" t="n">
        <v>94</v>
      </c>
      <c r="CJ53" s="18" t="n">
        <v>91</v>
      </c>
      <c r="CK53" s="18" t="n">
        <v>81</v>
      </c>
      <c r="CL53" s="18" t="n">
        <v>72</v>
      </c>
      <c r="CM53" s="18" t="n">
        <v>67</v>
      </c>
      <c r="CN53" s="18" t="n">
        <v>56</v>
      </c>
      <c r="CO53" s="18" t="n">
        <v>40</v>
      </c>
      <c r="CP53" s="18" t="n">
        <v>136</v>
      </c>
      <c r="CQ53" s="18" t="n">
        <v>76</v>
      </c>
      <c r="CR53" s="18" t="n">
        <v>13</v>
      </c>
      <c r="CS53" s="18" t="n">
        <v>62</v>
      </c>
      <c r="CT53" s="18" t="n">
        <v>32</v>
      </c>
      <c r="CU53" s="18" t="n">
        <v>42</v>
      </c>
      <c r="CV53" s="18" t="n">
        <v>27</v>
      </c>
      <c r="CW53" s="18" t="n">
        <v>28</v>
      </c>
      <c r="CX53" s="18" t="n">
        <v>97</v>
      </c>
      <c r="CY53" s="18" t="n">
        <v>79</v>
      </c>
      <c r="CZ53" s="18" t="n">
        <v>167</v>
      </c>
      <c r="DA53" s="18" t="n">
        <v>167</v>
      </c>
      <c r="DB53" s="18" t="n">
        <v>177</v>
      </c>
      <c r="DC53" s="18" t="n">
        <v>182</v>
      </c>
      <c r="DD53" s="18" t="n">
        <v>175</v>
      </c>
      <c r="DE53" s="18" t="n">
        <v>170</v>
      </c>
      <c r="DF53" s="18" t="n">
        <v>137</v>
      </c>
      <c r="DG53" s="18" t="n">
        <v>130</v>
      </c>
      <c r="DH53" s="18" t="n">
        <v>108</v>
      </c>
      <c r="DI53" s="18" t="n">
        <v>130</v>
      </c>
      <c r="DJ53" s="18" t="n">
        <v>141</v>
      </c>
      <c r="DK53" s="18" t="n">
        <v>103</v>
      </c>
      <c r="DL53" s="18" t="n">
        <v>101</v>
      </c>
    </row>
    <row r="54" customFormat="false" ht="10.5" hidden="false" customHeight="true" outlineLevel="0" collapsed="false">
      <c r="B54" s="17" t="n">
        <v>95</v>
      </c>
      <c r="C54" s="18" t="n">
        <v>59</v>
      </c>
      <c r="D54" s="18" t="n">
        <v>69</v>
      </c>
      <c r="E54" s="18" t="n">
        <v>58</v>
      </c>
      <c r="F54" s="18" t="n">
        <v>52</v>
      </c>
      <c r="G54" s="18" t="n">
        <v>49</v>
      </c>
      <c r="H54" s="18" t="n">
        <v>52</v>
      </c>
      <c r="I54" s="18" t="n">
        <v>55</v>
      </c>
      <c r="J54" s="18" t="n">
        <v>63</v>
      </c>
      <c r="K54" s="18" t="n">
        <v>70</v>
      </c>
      <c r="L54" s="18" t="n">
        <v>67</v>
      </c>
      <c r="M54" s="18" t="n">
        <v>61</v>
      </c>
      <c r="N54" s="18" t="n">
        <v>55</v>
      </c>
      <c r="O54" s="18" t="n">
        <v>49</v>
      </c>
      <c r="P54" s="18" t="n">
        <v>40</v>
      </c>
      <c r="Q54" s="18" t="n">
        <v>10</v>
      </c>
      <c r="R54" s="18" t="n">
        <v>9</v>
      </c>
      <c r="S54" s="18" t="n">
        <v>9</v>
      </c>
      <c r="T54" s="18" t="n">
        <v>11</v>
      </c>
      <c r="U54" s="18" t="n">
        <v>24</v>
      </c>
      <c r="V54" s="18" t="n">
        <v>32</v>
      </c>
      <c r="W54" s="18" t="n">
        <v>46</v>
      </c>
      <c r="X54" s="18" t="n">
        <v>54</v>
      </c>
      <c r="Y54" s="18" t="n">
        <v>23</v>
      </c>
      <c r="Z54" s="18" t="n">
        <v>18</v>
      </c>
      <c r="AA54" s="18" t="n">
        <v>41</v>
      </c>
      <c r="AB54" s="18" t="n">
        <v>65</v>
      </c>
      <c r="AC54" s="18" t="n">
        <v>133</v>
      </c>
      <c r="AD54" s="18" t="n">
        <v>193</v>
      </c>
      <c r="AE54" s="18" t="n">
        <v>158</v>
      </c>
      <c r="AF54" s="18" t="n">
        <v>177</v>
      </c>
      <c r="AG54" s="18" t="n">
        <v>162</v>
      </c>
      <c r="AH54" s="18" t="n">
        <v>177</v>
      </c>
      <c r="AI54" s="18" t="n">
        <v>153</v>
      </c>
      <c r="AJ54" s="18" t="n">
        <v>151</v>
      </c>
      <c r="AK54" s="18" t="n">
        <v>151</v>
      </c>
      <c r="AL54" s="18" t="n">
        <v>139</v>
      </c>
      <c r="AM54" s="18" t="n">
        <v>139</v>
      </c>
      <c r="AN54" s="18" t="n">
        <v>128</v>
      </c>
      <c r="AO54" s="18" t="n">
        <v>139</v>
      </c>
      <c r="AP54" s="18" t="n">
        <v>120</v>
      </c>
      <c r="AQ54" s="18" t="n">
        <v>126</v>
      </c>
      <c r="AR54" s="18" t="n">
        <v>145</v>
      </c>
      <c r="AS54" s="18" t="n">
        <v>156</v>
      </c>
      <c r="AT54" s="18" t="n">
        <v>159</v>
      </c>
      <c r="AU54" s="18" t="n">
        <v>158</v>
      </c>
      <c r="AV54" s="18" t="n">
        <v>144</v>
      </c>
      <c r="AW54" s="18" t="n">
        <v>134</v>
      </c>
      <c r="AX54" s="18" t="n">
        <v>137</v>
      </c>
      <c r="AY54" s="18" t="n">
        <v>112</v>
      </c>
      <c r="AZ54" s="18" t="n">
        <v>47</v>
      </c>
      <c r="BA54" s="18" t="n">
        <v>12</v>
      </c>
      <c r="BB54" s="18" t="n">
        <v>14</v>
      </c>
      <c r="BC54" s="18" t="n">
        <v>83</v>
      </c>
      <c r="BD54" s="18" t="n">
        <v>134</v>
      </c>
      <c r="BE54" s="18" t="n">
        <v>139</v>
      </c>
      <c r="BF54" s="18" t="n">
        <v>192</v>
      </c>
      <c r="BG54" s="18" t="n">
        <v>117</v>
      </c>
      <c r="BH54" s="18" t="n">
        <v>91</v>
      </c>
      <c r="BI54" s="18" t="n">
        <v>21</v>
      </c>
      <c r="BJ54" s="18" t="n">
        <v>32</v>
      </c>
      <c r="BK54" s="18" t="n">
        <v>37</v>
      </c>
      <c r="BL54" s="18" t="n">
        <v>30</v>
      </c>
      <c r="BM54" s="18" t="n">
        <v>9</v>
      </c>
      <c r="BN54" s="18" t="n">
        <v>78</v>
      </c>
      <c r="BO54" s="18" t="n">
        <v>152</v>
      </c>
      <c r="BP54" s="18" t="n">
        <v>155</v>
      </c>
      <c r="BQ54" s="18" t="n">
        <v>156</v>
      </c>
      <c r="BR54" s="18" t="n">
        <v>153</v>
      </c>
      <c r="BS54" s="18" t="n">
        <v>150</v>
      </c>
      <c r="BT54" s="18" t="n">
        <v>154</v>
      </c>
      <c r="BU54" s="18" t="n">
        <v>161</v>
      </c>
      <c r="BV54" s="18" t="n">
        <v>158</v>
      </c>
      <c r="BW54" s="18" t="n">
        <v>158</v>
      </c>
      <c r="BX54" s="18" t="n">
        <v>158</v>
      </c>
      <c r="BY54" s="18" t="n">
        <v>158</v>
      </c>
      <c r="BZ54" s="18" t="n">
        <v>158</v>
      </c>
      <c r="CA54" s="18" t="n">
        <v>158</v>
      </c>
      <c r="CB54" s="18" t="n">
        <v>155</v>
      </c>
      <c r="CC54" s="18" t="n">
        <v>142</v>
      </c>
      <c r="CD54" s="18" t="n">
        <v>132</v>
      </c>
      <c r="CE54" s="18" t="n">
        <v>122</v>
      </c>
      <c r="CF54" s="18" t="n">
        <v>115</v>
      </c>
      <c r="CG54" s="18" t="n">
        <v>110</v>
      </c>
      <c r="CH54" s="18" t="n">
        <v>104</v>
      </c>
      <c r="CI54" s="18" t="n">
        <v>98</v>
      </c>
      <c r="CJ54" s="18" t="n">
        <v>88</v>
      </c>
      <c r="CK54" s="18" t="n">
        <v>80</v>
      </c>
      <c r="CL54" s="18" t="n">
        <v>70</v>
      </c>
      <c r="CM54" s="18" t="n">
        <v>71</v>
      </c>
      <c r="CN54" s="18" t="n">
        <v>75</v>
      </c>
      <c r="CO54" s="18" t="n">
        <v>39</v>
      </c>
      <c r="CP54" s="18" t="n">
        <v>111</v>
      </c>
      <c r="CQ54" s="18" t="n">
        <v>64</v>
      </c>
      <c r="CR54" s="18" t="n">
        <v>3</v>
      </c>
      <c r="CS54" s="18" t="n">
        <v>35</v>
      </c>
      <c r="CT54" s="18" t="n">
        <v>52</v>
      </c>
      <c r="CU54" s="18" t="n">
        <v>34</v>
      </c>
      <c r="CV54" s="18" t="n">
        <v>41</v>
      </c>
      <c r="CW54" s="18" t="n">
        <v>17</v>
      </c>
      <c r="CX54" s="18" t="n">
        <v>45</v>
      </c>
      <c r="CY54" s="18" t="n">
        <v>106</v>
      </c>
      <c r="CZ54" s="18" t="n">
        <v>91</v>
      </c>
      <c r="DA54" s="18" t="n">
        <v>172</v>
      </c>
      <c r="DB54" s="18" t="n">
        <v>176</v>
      </c>
      <c r="DC54" s="18" t="n">
        <v>173</v>
      </c>
      <c r="DD54" s="18" t="n">
        <v>175</v>
      </c>
      <c r="DE54" s="18" t="n">
        <v>175</v>
      </c>
      <c r="DF54" s="18" t="n">
        <v>148</v>
      </c>
      <c r="DG54" s="18" t="n">
        <v>133</v>
      </c>
      <c r="DH54" s="18" t="n">
        <v>111</v>
      </c>
      <c r="DI54" s="18" t="n">
        <v>118</v>
      </c>
      <c r="DJ54" s="18" t="n">
        <v>126</v>
      </c>
      <c r="DK54" s="18" t="n">
        <v>103</v>
      </c>
      <c r="DL54" s="18" t="n">
        <v>109</v>
      </c>
    </row>
    <row r="55" customFormat="false" ht="10.5" hidden="false" customHeight="true" outlineLevel="0" collapsed="false">
      <c r="B55" s="17" t="n">
        <v>96</v>
      </c>
      <c r="C55" s="18" t="n">
        <v>63</v>
      </c>
      <c r="D55" s="18" t="n">
        <v>66</v>
      </c>
      <c r="E55" s="18" t="n">
        <v>63</v>
      </c>
      <c r="F55" s="18" t="n">
        <v>61</v>
      </c>
      <c r="G55" s="18" t="n">
        <v>57</v>
      </c>
      <c r="H55" s="18" t="n">
        <v>55</v>
      </c>
      <c r="I55" s="18" t="n">
        <v>60</v>
      </c>
      <c r="J55" s="18" t="n">
        <v>63</v>
      </c>
      <c r="K55" s="18" t="n">
        <v>74</v>
      </c>
      <c r="L55" s="18" t="n">
        <v>71</v>
      </c>
      <c r="M55" s="18" t="n">
        <v>67</v>
      </c>
      <c r="N55" s="18" t="n">
        <v>68</v>
      </c>
      <c r="O55" s="18" t="n">
        <v>62</v>
      </c>
      <c r="P55" s="18" t="n">
        <v>62</v>
      </c>
      <c r="Q55" s="18" t="n">
        <v>29</v>
      </c>
      <c r="R55" s="18" t="n">
        <v>16</v>
      </c>
      <c r="S55" s="18" t="n">
        <v>15</v>
      </c>
      <c r="T55" s="18" t="n">
        <v>10</v>
      </c>
      <c r="U55" s="18" t="n">
        <v>22</v>
      </c>
      <c r="V55" s="18" t="n">
        <v>30</v>
      </c>
      <c r="W55" s="18" t="n">
        <v>51</v>
      </c>
      <c r="X55" s="18" t="n">
        <v>52</v>
      </c>
      <c r="Y55" s="18" t="n">
        <v>45</v>
      </c>
      <c r="Z55" s="18" t="n">
        <v>6</v>
      </c>
      <c r="AA55" s="18" t="n">
        <v>27</v>
      </c>
      <c r="AB55" s="18" t="n">
        <v>69</v>
      </c>
      <c r="AC55" s="18" t="n">
        <v>67</v>
      </c>
      <c r="AD55" s="18" t="n">
        <v>192</v>
      </c>
      <c r="AE55" s="18" t="n">
        <v>184</v>
      </c>
      <c r="AF55" s="18" t="n">
        <v>149</v>
      </c>
      <c r="AG55" s="18" t="n">
        <v>147</v>
      </c>
      <c r="AH55" s="18" t="n">
        <v>177</v>
      </c>
      <c r="AI55" s="18" t="n">
        <v>161</v>
      </c>
      <c r="AJ55" s="18" t="n">
        <v>164</v>
      </c>
      <c r="AK55" s="18" t="n">
        <v>157</v>
      </c>
      <c r="AL55" s="18" t="n">
        <v>153</v>
      </c>
      <c r="AM55" s="18" t="n">
        <v>131</v>
      </c>
      <c r="AN55" s="18" t="n">
        <v>110</v>
      </c>
      <c r="AO55" s="18" t="n">
        <v>134</v>
      </c>
      <c r="AP55" s="18" t="n">
        <v>123</v>
      </c>
      <c r="AQ55" s="18" t="n">
        <v>135</v>
      </c>
      <c r="AR55" s="18" t="n">
        <v>153</v>
      </c>
      <c r="AS55" s="18" t="n">
        <v>155</v>
      </c>
      <c r="AT55" s="18" t="n">
        <v>158</v>
      </c>
      <c r="AU55" s="18" t="n">
        <v>157</v>
      </c>
      <c r="AV55" s="18" t="n">
        <v>160</v>
      </c>
      <c r="AW55" s="18" t="n">
        <v>155</v>
      </c>
      <c r="AX55" s="18" t="n">
        <v>140</v>
      </c>
      <c r="AY55" s="18" t="n">
        <v>145</v>
      </c>
      <c r="AZ55" s="18" t="n">
        <v>149</v>
      </c>
      <c r="BA55" s="18" t="n">
        <v>120</v>
      </c>
      <c r="BB55" s="18" t="n">
        <v>109</v>
      </c>
      <c r="BC55" s="18" t="n">
        <v>141</v>
      </c>
      <c r="BD55" s="18" t="n">
        <v>159</v>
      </c>
      <c r="BE55" s="18" t="n">
        <v>190</v>
      </c>
      <c r="BF55" s="18" t="n">
        <v>174</v>
      </c>
      <c r="BG55" s="18" t="n">
        <v>112</v>
      </c>
      <c r="BH55" s="18" t="n">
        <v>56</v>
      </c>
      <c r="BI55" s="18" t="n">
        <v>32</v>
      </c>
      <c r="BJ55" s="18" t="n">
        <v>33</v>
      </c>
      <c r="BK55" s="18" t="n">
        <v>33</v>
      </c>
      <c r="BL55" s="18" t="n">
        <v>26</v>
      </c>
      <c r="BM55" s="18" t="n">
        <v>20</v>
      </c>
      <c r="BN55" s="18" t="n">
        <v>115</v>
      </c>
      <c r="BO55" s="18" t="n">
        <v>150</v>
      </c>
      <c r="BP55" s="18" t="n">
        <v>142</v>
      </c>
      <c r="BQ55" s="18" t="n">
        <v>130</v>
      </c>
      <c r="BR55" s="18" t="n">
        <v>142</v>
      </c>
      <c r="BS55" s="18" t="n">
        <v>149</v>
      </c>
      <c r="BT55" s="18" t="n">
        <v>156</v>
      </c>
      <c r="BU55" s="18" t="n">
        <v>160</v>
      </c>
      <c r="BV55" s="18" t="n">
        <v>159</v>
      </c>
      <c r="BW55" s="18" t="n">
        <v>160</v>
      </c>
      <c r="BX55" s="18" t="n">
        <v>161</v>
      </c>
      <c r="BY55" s="18" t="n">
        <v>157</v>
      </c>
      <c r="BZ55" s="18" t="n">
        <v>157</v>
      </c>
      <c r="CA55" s="18" t="n">
        <v>158</v>
      </c>
      <c r="CB55" s="18" t="n">
        <v>161</v>
      </c>
      <c r="CC55" s="18" t="n">
        <v>148</v>
      </c>
      <c r="CD55" s="18" t="n">
        <v>133</v>
      </c>
      <c r="CE55" s="18" t="n">
        <v>124</v>
      </c>
      <c r="CF55" s="18" t="n">
        <v>114</v>
      </c>
      <c r="CG55" s="18" t="n">
        <v>110</v>
      </c>
      <c r="CH55" s="18" t="n">
        <v>106</v>
      </c>
      <c r="CI55" s="18" t="n">
        <v>100</v>
      </c>
      <c r="CJ55" s="18" t="n">
        <v>93</v>
      </c>
      <c r="CK55" s="18" t="n">
        <v>87</v>
      </c>
      <c r="CL55" s="18" t="n">
        <v>66</v>
      </c>
      <c r="CM55" s="18" t="n">
        <v>71</v>
      </c>
      <c r="CN55" s="18" t="n">
        <v>75</v>
      </c>
      <c r="CO55" s="18" t="n">
        <v>52</v>
      </c>
      <c r="CP55" s="18" t="n">
        <v>22</v>
      </c>
      <c r="CQ55" s="18" t="n">
        <v>37</v>
      </c>
      <c r="CR55" s="18" t="n">
        <v>12</v>
      </c>
      <c r="CS55" s="18" t="n">
        <v>11</v>
      </c>
      <c r="CT55" s="18" t="n">
        <v>53</v>
      </c>
      <c r="CU55" s="18" t="n">
        <v>40</v>
      </c>
      <c r="CV55" s="18" t="n">
        <v>34</v>
      </c>
      <c r="CW55" s="18" t="n">
        <v>37</v>
      </c>
      <c r="CX55" s="18" t="n">
        <v>18</v>
      </c>
      <c r="CY55" s="18" t="n">
        <v>51</v>
      </c>
      <c r="CZ55" s="18" t="n">
        <v>103</v>
      </c>
      <c r="DA55" s="18" t="n">
        <v>88</v>
      </c>
      <c r="DB55" s="18" t="n">
        <v>164</v>
      </c>
      <c r="DC55" s="18" t="n">
        <v>167</v>
      </c>
      <c r="DD55" s="18" t="n">
        <v>168</v>
      </c>
      <c r="DE55" s="18" t="n">
        <v>183</v>
      </c>
      <c r="DF55" s="18" t="n">
        <v>157</v>
      </c>
      <c r="DG55" s="18" t="n">
        <v>135</v>
      </c>
      <c r="DH55" s="18" t="n">
        <v>118</v>
      </c>
      <c r="DI55" s="18" t="n">
        <v>115</v>
      </c>
      <c r="DJ55" s="18" t="n">
        <v>115</v>
      </c>
      <c r="DK55" s="18" t="n">
        <v>120</v>
      </c>
      <c r="DL55" s="18" t="n">
        <v>118</v>
      </c>
    </row>
    <row r="56" customFormat="false" ht="10.5" hidden="false" customHeight="true" outlineLevel="0" collapsed="false">
      <c r="B56" s="17" t="n">
        <v>97</v>
      </c>
      <c r="C56" s="18" t="n">
        <v>72</v>
      </c>
      <c r="D56" s="18" t="n">
        <v>70</v>
      </c>
      <c r="E56" s="18" t="n">
        <v>71</v>
      </c>
      <c r="F56" s="18" t="n">
        <v>67</v>
      </c>
      <c r="G56" s="18" t="n">
        <v>60</v>
      </c>
      <c r="H56" s="18" t="n">
        <v>60</v>
      </c>
      <c r="I56" s="18" t="n">
        <v>65</v>
      </c>
      <c r="J56" s="18" t="n">
        <v>71</v>
      </c>
      <c r="K56" s="18" t="n">
        <v>73</v>
      </c>
      <c r="L56" s="18" t="n">
        <v>74</v>
      </c>
      <c r="M56" s="18" t="n">
        <v>74</v>
      </c>
      <c r="N56" s="18" t="n">
        <v>80</v>
      </c>
      <c r="O56" s="18" t="n">
        <v>73</v>
      </c>
      <c r="P56" s="18" t="n">
        <v>72</v>
      </c>
      <c r="Q56" s="18" t="n">
        <v>53</v>
      </c>
      <c r="R56" s="18" t="n">
        <v>16</v>
      </c>
      <c r="S56" s="18" t="n">
        <v>13</v>
      </c>
      <c r="T56" s="18" t="n">
        <v>11</v>
      </c>
      <c r="U56" s="18" t="n">
        <v>35</v>
      </c>
      <c r="V56" s="18" t="n">
        <v>60</v>
      </c>
      <c r="W56" s="18" t="n">
        <v>45</v>
      </c>
      <c r="X56" s="18" t="n">
        <v>56</v>
      </c>
      <c r="Y56" s="18" t="n">
        <v>49</v>
      </c>
      <c r="Z56" s="18" t="n">
        <v>17</v>
      </c>
      <c r="AA56" s="18" t="n">
        <v>17</v>
      </c>
      <c r="AB56" s="18" t="n">
        <v>44</v>
      </c>
      <c r="AC56" s="18" t="n">
        <v>63</v>
      </c>
      <c r="AD56" s="18" t="n">
        <v>99</v>
      </c>
      <c r="AE56" s="18" t="n">
        <v>201</v>
      </c>
      <c r="AF56" s="18" t="n">
        <v>151</v>
      </c>
      <c r="AG56" s="18" t="n">
        <v>152</v>
      </c>
      <c r="AH56" s="18" t="n">
        <v>164</v>
      </c>
      <c r="AI56" s="18" t="n">
        <v>161</v>
      </c>
      <c r="AJ56" s="18" t="n">
        <v>157</v>
      </c>
      <c r="AK56" s="18" t="n">
        <v>144</v>
      </c>
      <c r="AL56" s="18" t="n">
        <v>148</v>
      </c>
      <c r="AM56" s="18" t="n">
        <v>147</v>
      </c>
      <c r="AN56" s="18" t="n">
        <v>137</v>
      </c>
      <c r="AO56" s="18" t="n">
        <v>138</v>
      </c>
      <c r="AP56" s="18" t="n">
        <v>161</v>
      </c>
      <c r="AQ56" s="18" t="n">
        <v>152</v>
      </c>
      <c r="AR56" s="18" t="n">
        <v>151</v>
      </c>
      <c r="AS56" s="18" t="n">
        <v>150</v>
      </c>
      <c r="AT56" s="18" t="n">
        <v>150</v>
      </c>
      <c r="AU56" s="18" t="n">
        <v>151</v>
      </c>
      <c r="AV56" s="18" t="n">
        <v>157</v>
      </c>
      <c r="AW56" s="18" t="n">
        <v>158</v>
      </c>
      <c r="AX56" s="18" t="n">
        <v>150</v>
      </c>
      <c r="AY56" s="18" t="n">
        <v>148</v>
      </c>
      <c r="AZ56" s="18" t="n">
        <v>133</v>
      </c>
      <c r="BA56" s="18" t="n">
        <v>119</v>
      </c>
      <c r="BB56" s="18" t="n">
        <v>103</v>
      </c>
      <c r="BC56" s="18" t="n">
        <v>155</v>
      </c>
      <c r="BD56" s="18" t="n">
        <v>165</v>
      </c>
      <c r="BE56" s="18" t="n">
        <v>197</v>
      </c>
      <c r="BF56" s="18" t="n">
        <v>118</v>
      </c>
      <c r="BG56" s="18" t="n">
        <v>102</v>
      </c>
      <c r="BH56" s="18" t="n">
        <v>28</v>
      </c>
      <c r="BI56" s="18" t="n">
        <v>27</v>
      </c>
      <c r="BJ56" s="18" t="n">
        <v>33</v>
      </c>
      <c r="BK56" s="18" t="n">
        <v>36</v>
      </c>
      <c r="BL56" s="18" t="n">
        <v>32</v>
      </c>
      <c r="BM56" s="18" t="n">
        <v>50</v>
      </c>
      <c r="BN56" s="18" t="n">
        <v>151</v>
      </c>
      <c r="BO56" s="18" t="n">
        <v>140</v>
      </c>
      <c r="BP56" s="18" t="n">
        <v>138</v>
      </c>
      <c r="BQ56" s="18" t="n">
        <v>132</v>
      </c>
      <c r="BR56" s="18" t="n">
        <v>136</v>
      </c>
      <c r="BS56" s="18" t="n">
        <v>141</v>
      </c>
      <c r="BT56" s="18" t="n">
        <v>142</v>
      </c>
      <c r="BU56" s="18" t="n">
        <v>149</v>
      </c>
      <c r="BV56" s="18" t="n">
        <v>155</v>
      </c>
      <c r="BW56" s="18" t="n">
        <v>159</v>
      </c>
      <c r="BX56" s="18" t="n">
        <v>160</v>
      </c>
      <c r="BY56" s="18" t="n">
        <v>158</v>
      </c>
      <c r="BZ56" s="18" t="n">
        <v>158</v>
      </c>
      <c r="CA56" s="18" t="n">
        <v>159</v>
      </c>
      <c r="CB56" s="18" t="n">
        <v>164</v>
      </c>
      <c r="CC56" s="18" t="n">
        <v>150</v>
      </c>
      <c r="CD56" s="18" t="n">
        <v>132</v>
      </c>
      <c r="CE56" s="18" t="n">
        <v>125</v>
      </c>
      <c r="CF56" s="18" t="n">
        <v>118</v>
      </c>
      <c r="CG56" s="18" t="n">
        <v>114</v>
      </c>
      <c r="CH56" s="18" t="n">
        <v>111</v>
      </c>
      <c r="CI56" s="18" t="n">
        <v>106</v>
      </c>
      <c r="CJ56" s="18" t="n">
        <v>97</v>
      </c>
      <c r="CK56" s="18" t="n">
        <v>88</v>
      </c>
      <c r="CL56" s="18" t="n">
        <v>81</v>
      </c>
      <c r="CM56" s="18" t="n">
        <v>76</v>
      </c>
      <c r="CN56" s="18" t="n">
        <v>73</v>
      </c>
      <c r="CO56" s="18" t="n">
        <v>69</v>
      </c>
      <c r="CP56" s="18" t="n">
        <v>31</v>
      </c>
      <c r="CQ56" s="18" t="n">
        <v>25</v>
      </c>
      <c r="CR56" s="18" t="n">
        <v>26</v>
      </c>
      <c r="CS56" s="18" t="n">
        <v>15</v>
      </c>
      <c r="CT56" s="18" t="n">
        <v>25</v>
      </c>
      <c r="CU56" s="18" t="n">
        <v>64</v>
      </c>
      <c r="CV56" s="18" t="n">
        <v>34</v>
      </c>
      <c r="CW56" s="18" t="n">
        <v>37</v>
      </c>
      <c r="CX56" s="18" t="n">
        <v>28</v>
      </c>
      <c r="CY56" s="18" t="n">
        <v>21</v>
      </c>
      <c r="CZ56" s="18" t="n">
        <v>57</v>
      </c>
      <c r="DA56" s="18" t="n">
        <v>114</v>
      </c>
      <c r="DB56" s="18" t="n">
        <v>92</v>
      </c>
      <c r="DC56" s="18" t="n">
        <v>151</v>
      </c>
      <c r="DD56" s="18" t="n">
        <v>181</v>
      </c>
      <c r="DE56" s="18" t="n">
        <v>165</v>
      </c>
      <c r="DF56" s="18" t="n">
        <v>166</v>
      </c>
      <c r="DG56" s="18" t="n">
        <v>141</v>
      </c>
      <c r="DH56" s="18" t="n">
        <v>124</v>
      </c>
      <c r="DI56" s="18" t="n">
        <v>119</v>
      </c>
      <c r="DJ56" s="18" t="n">
        <v>126</v>
      </c>
      <c r="DK56" s="18" t="n">
        <v>142</v>
      </c>
      <c r="DL56" s="18" t="n">
        <v>142</v>
      </c>
    </row>
    <row r="57" customFormat="false" ht="10.5" hidden="false" customHeight="true" outlineLevel="0" collapsed="false">
      <c r="B57" s="17" t="n">
        <v>98</v>
      </c>
      <c r="C57" s="18" t="n">
        <v>63</v>
      </c>
      <c r="D57" s="18" t="n">
        <v>71</v>
      </c>
      <c r="E57" s="18" t="n">
        <v>81</v>
      </c>
      <c r="F57" s="18" t="n">
        <v>78</v>
      </c>
      <c r="G57" s="18" t="n">
        <v>69</v>
      </c>
      <c r="H57" s="18" t="n">
        <v>66</v>
      </c>
      <c r="I57" s="18" t="n">
        <v>70</v>
      </c>
      <c r="J57" s="18" t="n">
        <v>73</v>
      </c>
      <c r="K57" s="18" t="n">
        <v>79</v>
      </c>
      <c r="L57" s="18" t="n">
        <v>83</v>
      </c>
      <c r="M57" s="18" t="n">
        <v>85</v>
      </c>
      <c r="N57" s="18" t="n">
        <v>85</v>
      </c>
      <c r="O57" s="18" t="n">
        <v>81</v>
      </c>
      <c r="P57" s="18" t="n">
        <v>78</v>
      </c>
      <c r="Q57" s="18" t="n">
        <v>73</v>
      </c>
      <c r="R57" s="18" t="n">
        <v>25</v>
      </c>
      <c r="S57" s="18" t="n">
        <v>17</v>
      </c>
      <c r="T57" s="18" t="n">
        <v>41</v>
      </c>
      <c r="U57" s="18" t="n">
        <v>118</v>
      </c>
      <c r="V57" s="18" t="n">
        <v>190</v>
      </c>
      <c r="W57" s="18" t="n">
        <v>122</v>
      </c>
      <c r="X57" s="18" t="n">
        <v>43</v>
      </c>
      <c r="Y57" s="18" t="n">
        <v>44</v>
      </c>
      <c r="Z57" s="18" t="n">
        <v>49</v>
      </c>
      <c r="AA57" s="18" t="n">
        <v>10</v>
      </c>
      <c r="AB57" s="18" t="n">
        <v>23</v>
      </c>
      <c r="AC57" s="18" t="n">
        <v>57</v>
      </c>
      <c r="AD57" s="18" t="n">
        <v>65</v>
      </c>
      <c r="AE57" s="18" t="n">
        <v>131</v>
      </c>
      <c r="AF57" s="18" t="n">
        <v>186</v>
      </c>
      <c r="AG57" s="18" t="n">
        <v>180</v>
      </c>
      <c r="AH57" s="18" t="n">
        <v>184</v>
      </c>
      <c r="AI57" s="18" t="n">
        <v>189</v>
      </c>
      <c r="AJ57" s="18" t="n">
        <v>154</v>
      </c>
      <c r="AK57" s="18" t="n">
        <v>149</v>
      </c>
      <c r="AL57" s="18" t="n">
        <v>156</v>
      </c>
      <c r="AM57" s="18" t="n">
        <v>162</v>
      </c>
      <c r="AN57" s="18" t="n">
        <v>157</v>
      </c>
      <c r="AO57" s="18" t="n">
        <v>131</v>
      </c>
      <c r="AP57" s="18" t="n">
        <v>129</v>
      </c>
      <c r="AQ57" s="18" t="n">
        <v>156</v>
      </c>
      <c r="AR57" s="18" t="n">
        <v>165</v>
      </c>
      <c r="AS57" s="18" t="n">
        <v>153</v>
      </c>
      <c r="AT57" s="18" t="n">
        <v>152</v>
      </c>
      <c r="AU57" s="18" t="n">
        <v>146</v>
      </c>
      <c r="AV57" s="18" t="n">
        <v>155</v>
      </c>
      <c r="AW57" s="18" t="n">
        <v>154</v>
      </c>
      <c r="AX57" s="18" t="n">
        <v>157</v>
      </c>
      <c r="AY57" s="18" t="n">
        <v>141</v>
      </c>
      <c r="AZ57" s="18" t="n">
        <v>115</v>
      </c>
      <c r="BA57" s="18" t="n">
        <v>108</v>
      </c>
      <c r="BB57" s="18" t="n">
        <v>111</v>
      </c>
      <c r="BC57" s="18" t="n">
        <v>138</v>
      </c>
      <c r="BD57" s="18" t="n">
        <v>205</v>
      </c>
      <c r="BE57" s="18" t="n">
        <v>135</v>
      </c>
      <c r="BF57" s="18" t="n">
        <v>116</v>
      </c>
      <c r="BG57" s="18" t="n">
        <v>39</v>
      </c>
      <c r="BH57" s="18" t="n">
        <v>28</v>
      </c>
      <c r="BI57" s="18" t="n">
        <v>27</v>
      </c>
      <c r="BJ57" s="18" t="n">
        <v>31</v>
      </c>
      <c r="BK57" s="18" t="n">
        <v>21</v>
      </c>
      <c r="BL57" s="18" t="n">
        <v>12</v>
      </c>
      <c r="BM57" s="18" t="n">
        <v>99</v>
      </c>
      <c r="BN57" s="18" t="n">
        <v>159</v>
      </c>
      <c r="BO57" s="18" t="n">
        <v>150</v>
      </c>
      <c r="BP57" s="18" t="n">
        <v>148</v>
      </c>
      <c r="BQ57" s="18" t="n">
        <v>144</v>
      </c>
      <c r="BR57" s="18" t="n">
        <v>142</v>
      </c>
      <c r="BS57" s="18" t="n">
        <v>154</v>
      </c>
      <c r="BT57" s="18" t="n">
        <v>143</v>
      </c>
      <c r="BU57" s="18" t="n">
        <v>139</v>
      </c>
      <c r="BV57" s="18" t="n">
        <v>152</v>
      </c>
      <c r="BW57" s="18" t="n">
        <v>158</v>
      </c>
      <c r="BX57" s="18" t="n">
        <v>160</v>
      </c>
      <c r="BY57" s="18" t="n">
        <v>162</v>
      </c>
      <c r="BZ57" s="18" t="n">
        <v>163</v>
      </c>
      <c r="CA57" s="18" t="n">
        <v>160</v>
      </c>
      <c r="CB57" s="18" t="n">
        <v>158</v>
      </c>
      <c r="CC57" s="18" t="n">
        <v>145</v>
      </c>
      <c r="CD57" s="18" t="n">
        <v>132</v>
      </c>
      <c r="CE57" s="18" t="n">
        <v>126</v>
      </c>
      <c r="CF57" s="18" t="n">
        <v>121</v>
      </c>
      <c r="CG57" s="18" t="n">
        <v>117</v>
      </c>
      <c r="CH57" s="18" t="n">
        <v>112</v>
      </c>
      <c r="CI57" s="18" t="n">
        <v>107</v>
      </c>
      <c r="CJ57" s="18" t="n">
        <v>98</v>
      </c>
      <c r="CK57" s="18" t="n">
        <v>90</v>
      </c>
      <c r="CL57" s="18" t="n">
        <v>91</v>
      </c>
      <c r="CM57" s="18" t="n">
        <v>80</v>
      </c>
      <c r="CN57" s="18" t="n">
        <v>72</v>
      </c>
      <c r="CO57" s="18" t="n">
        <v>71</v>
      </c>
      <c r="CP57" s="18" t="n">
        <v>50</v>
      </c>
      <c r="CQ57" s="18" t="n">
        <v>22</v>
      </c>
      <c r="CR57" s="18" t="n">
        <v>16</v>
      </c>
      <c r="CS57" s="18" t="n">
        <v>63</v>
      </c>
      <c r="CT57" s="18" t="n">
        <v>28</v>
      </c>
      <c r="CU57" s="18" t="n">
        <v>47</v>
      </c>
      <c r="CV57" s="18" t="n">
        <v>59</v>
      </c>
      <c r="CW57" s="18" t="n">
        <v>32</v>
      </c>
      <c r="CX57" s="18" t="n">
        <v>38</v>
      </c>
      <c r="CY57" s="18" t="n">
        <v>24</v>
      </c>
      <c r="CZ57" s="18" t="n">
        <v>23</v>
      </c>
      <c r="DA57" s="18" t="n">
        <v>52</v>
      </c>
      <c r="DB57" s="18" t="n">
        <v>106</v>
      </c>
      <c r="DC57" s="18" t="n">
        <v>87</v>
      </c>
      <c r="DD57" s="18" t="n">
        <v>118</v>
      </c>
      <c r="DE57" s="18" t="n">
        <v>178</v>
      </c>
      <c r="DF57" s="18" t="n">
        <v>183</v>
      </c>
      <c r="DG57" s="18" t="n">
        <v>142</v>
      </c>
      <c r="DH57" s="18" t="n">
        <v>118</v>
      </c>
      <c r="DI57" s="18" t="n">
        <v>116</v>
      </c>
      <c r="DJ57" s="18" t="n">
        <v>135</v>
      </c>
      <c r="DK57" s="18" t="n">
        <v>161</v>
      </c>
      <c r="DL57" s="18" t="n">
        <v>157</v>
      </c>
    </row>
    <row r="58" customFormat="false" ht="10.5" hidden="false" customHeight="true" outlineLevel="0" collapsed="false">
      <c r="B58" s="17" t="n">
        <v>99</v>
      </c>
      <c r="C58" s="18" t="n">
        <v>66</v>
      </c>
      <c r="D58" s="18" t="n">
        <v>71</v>
      </c>
      <c r="E58" s="18" t="n">
        <v>76</v>
      </c>
      <c r="F58" s="18" t="n">
        <v>80</v>
      </c>
      <c r="G58" s="18" t="n">
        <v>76</v>
      </c>
      <c r="H58" s="18" t="n">
        <v>75</v>
      </c>
      <c r="I58" s="18" t="n">
        <v>79</v>
      </c>
      <c r="J58" s="18" t="n">
        <v>83</v>
      </c>
      <c r="K58" s="18" t="n">
        <v>87</v>
      </c>
      <c r="L58" s="18" t="n">
        <v>88</v>
      </c>
      <c r="M58" s="18" t="n">
        <v>91</v>
      </c>
      <c r="N58" s="18" t="n">
        <v>90</v>
      </c>
      <c r="O58" s="18" t="n">
        <v>87</v>
      </c>
      <c r="P58" s="18" t="n">
        <v>83</v>
      </c>
      <c r="Q58" s="18" t="n">
        <v>89</v>
      </c>
      <c r="R58" s="18" t="n">
        <v>50</v>
      </c>
      <c r="S58" s="18" t="n">
        <v>18</v>
      </c>
      <c r="T58" s="18" t="n">
        <v>146</v>
      </c>
      <c r="U58" s="18" t="n">
        <v>226</v>
      </c>
      <c r="V58" s="18" t="n">
        <v>186</v>
      </c>
      <c r="W58" s="18" t="n">
        <v>152</v>
      </c>
      <c r="X58" s="18" t="n">
        <v>96</v>
      </c>
      <c r="Y58" s="18" t="n">
        <v>30</v>
      </c>
      <c r="Z58" s="18" t="n">
        <v>54</v>
      </c>
      <c r="AA58" s="18" t="n">
        <v>33</v>
      </c>
      <c r="AB58" s="18" t="n">
        <v>8</v>
      </c>
      <c r="AC58" s="18" t="n">
        <v>30</v>
      </c>
      <c r="AD58" s="18" t="n">
        <v>65</v>
      </c>
      <c r="AE58" s="18" t="n">
        <v>52</v>
      </c>
      <c r="AF58" s="18" t="n">
        <v>114</v>
      </c>
      <c r="AG58" s="18" t="n">
        <v>176</v>
      </c>
      <c r="AH58" s="18" t="n">
        <v>179</v>
      </c>
      <c r="AI58" s="18" t="n">
        <v>176</v>
      </c>
      <c r="AJ58" s="18" t="n">
        <v>165</v>
      </c>
      <c r="AK58" s="18" t="n">
        <v>164</v>
      </c>
      <c r="AL58" s="18" t="n">
        <v>168</v>
      </c>
      <c r="AM58" s="18" t="n">
        <v>152</v>
      </c>
      <c r="AN58" s="18" t="n">
        <v>65</v>
      </c>
      <c r="AO58" s="18" t="n">
        <v>25</v>
      </c>
      <c r="AP58" s="18" t="n">
        <v>29</v>
      </c>
      <c r="AQ58" s="18" t="n">
        <v>55</v>
      </c>
      <c r="AR58" s="18" t="n">
        <v>137</v>
      </c>
      <c r="AS58" s="18" t="n">
        <v>163</v>
      </c>
      <c r="AT58" s="18" t="n">
        <v>153</v>
      </c>
      <c r="AU58" s="18" t="n">
        <v>152</v>
      </c>
      <c r="AV58" s="18" t="n">
        <v>153</v>
      </c>
      <c r="AW58" s="18" t="n">
        <v>150</v>
      </c>
      <c r="AX58" s="18" t="n">
        <v>133</v>
      </c>
      <c r="AY58" s="18" t="n">
        <v>139</v>
      </c>
      <c r="AZ58" s="18" t="n">
        <v>116</v>
      </c>
      <c r="BA58" s="18" t="n">
        <v>121</v>
      </c>
      <c r="BB58" s="18" t="n">
        <v>123</v>
      </c>
      <c r="BC58" s="18" t="n">
        <v>192</v>
      </c>
      <c r="BD58" s="18" t="n">
        <v>130</v>
      </c>
      <c r="BE58" s="18" t="n">
        <v>115</v>
      </c>
      <c r="BF58" s="18" t="n">
        <v>59</v>
      </c>
      <c r="BG58" s="18" t="n">
        <v>32</v>
      </c>
      <c r="BH58" s="18" t="n">
        <v>38</v>
      </c>
      <c r="BI58" s="18" t="n">
        <v>25</v>
      </c>
      <c r="BJ58" s="18" t="n">
        <v>68</v>
      </c>
      <c r="BK58" s="18" t="n">
        <v>105</v>
      </c>
      <c r="BL58" s="18" t="n">
        <v>49</v>
      </c>
      <c r="BM58" s="18" t="n">
        <v>136</v>
      </c>
      <c r="BN58" s="18" t="n">
        <v>150</v>
      </c>
      <c r="BO58" s="18" t="n">
        <v>144</v>
      </c>
      <c r="BP58" s="18" t="n">
        <v>146</v>
      </c>
      <c r="BQ58" s="18" t="n">
        <v>157</v>
      </c>
      <c r="BR58" s="18" t="n">
        <v>154</v>
      </c>
      <c r="BS58" s="18" t="n">
        <v>154</v>
      </c>
      <c r="BT58" s="18" t="n">
        <v>152</v>
      </c>
      <c r="BU58" s="18" t="n">
        <v>142</v>
      </c>
      <c r="BV58" s="18" t="n">
        <v>148</v>
      </c>
      <c r="BW58" s="18" t="n">
        <v>155</v>
      </c>
      <c r="BX58" s="18" t="n">
        <v>157</v>
      </c>
      <c r="BY58" s="18" t="n">
        <v>162</v>
      </c>
      <c r="BZ58" s="18" t="n">
        <v>167</v>
      </c>
      <c r="CA58" s="18" t="n">
        <v>163</v>
      </c>
      <c r="CB58" s="18" t="n">
        <v>160</v>
      </c>
      <c r="CC58" s="18" t="n">
        <v>153</v>
      </c>
      <c r="CD58" s="18" t="n">
        <v>148</v>
      </c>
      <c r="CE58" s="18" t="n">
        <v>137</v>
      </c>
      <c r="CF58" s="18" t="n">
        <v>128</v>
      </c>
      <c r="CG58" s="18" t="n">
        <v>122</v>
      </c>
      <c r="CH58" s="18" t="n">
        <v>116</v>
      </c>
      <c r="CI58" s="18" t="n">
        <v>112</v>
      </c>
      <c r="CJ58" s="18" t="n">
        <v>103</v>
      </c>
      <c r="CK58" s="18" t="n">
        <v>95</v>
      </c>
      <c r="CL58" s="18" t="n">
        <v>91</v>
      </c>
      <c r="CM58" s="18" t="n">
        <v>86</v>
      </c>
      <c r="CN58" s="18" t="n">
        <v>79</v>
      </c>
      <c r="CO58" s="18" t="n">
        <v>79</v>
      </c>
      <c r="CP58" s="18" t="n">
        <v>68</v>
      </c>
      <c r="CQ58" s="18" t="n">
        <v>44</v>
      </c>
      <c r="CR58" s="18" t="n">
        <v>22</v>
      </c>
      <c r="CS58" s="18" t="n">
        <v>135</v>
      </c>
      <c r="CT58" s="18" t="n">
        <v>84</v>
      </c>
      <c r="CU58" s="18" t="n">
        <v>10</v>
      </c>
      <c r="CV58" s="18" t="n">
        <v>50</v>
      </c>
      <c r="CW58" s="18" t="n">
        <v>55</v>
      </c>
      <c r="CX58" s="18" t="n">
        <v>33</v>
      </c>
      <c r="CY58" s="18" t="n">
        <v>31</v>
      </c>
      <c r="CZ58" s="18" t="n">
        <v>24</v>
      </c>
      <c r="DA58" s="18" t="n">
        <v>14</v>
      </c>
      <c r="DB58" s="18" t="n">
        <v>47</v>
      </c>
      <c r="DC58" s="18" t="n">
        <v>86</v>
      </c>
      <c r="DD58" s="18" t="n">
        <v>104</v>
      </c>
      <c r="DE58" s="18" t="n">
        <v>84</v>
      </c>
      <c r="DF58" s="18" t="n">
        <v>124</v>
      </c>
      <c r="DG58" s="18" t="n">
        <v>171</v>
      </c>
      <c r="DH58" s="18" t="n">
        <v>179</v>
      </c>
      <c r="DI58" s="18" t="n">
        <v>158</v>
      </c>
      <c r="DJ58" s="18" t="n">
        <v>145</v>
      </c>
      <c r="DK58" s="18" t="n">
        <v>137</v>
      </c>
      <c r="DL58" s="18" t="n">
        <v>147</v>
      </c>
    </row>
    <row r="59" customFormat="false" ht="10.5" hidden="false" customHeight="true" outlineLevel="0" collapsed="false">
      <c r="B59" s="17" t="n">
        <v>100</v>
      </c>
      <c r="C59" s="18" t="n">
        <v>71</v>
      </c>
      <c r="D59" s="18" t="n">
        <v>72</v>
      </c>
      <c r="E59" s="18" t="n">
        <v>80</v>
      </c>
      <c r="F59" s="18" t="n">
        <v>83</v>
      </c>
      <c r="G59" s="18" t="n">
        <v>82</v>
      </c>
      <c r="H59" s="18" t="n">
        <v>78</v>
      </c>
      <c r="I59" s="18" t="n">
        <v>81</v>
      </c>
      <c r="J59" s="18" t="n">
        <v>84</v>
      </c>
      <c r="K59" s="18" t="n">
        <v>91</v>
      </c>
      <c r="L59" s="18" t="n">
        <v>96</v>
      </c>
      <c r="M59" s="18" t="n">
        <v>98</v>
      </c>
      <c r="N59" s="18" t="n">
        <v>97</v>
      </c>
      <c r="O59" s="18" t="n">
        <v>94</v>
      </c>
      <c r="P59" s="18" t="n">
        <v>89</v>
      </c>
      <c r="Q59" s="18" t="n">
        <v>89</v>
      </c>
      <c r="R59" s="18" t="n">
        <v>83</v>
      </c>
      <c r="S59" s="18" t="n">
        <v>21</v>
      </c>
      <c r="T59" s="18" t="n">
        <v>116</v>
      </c>
      <c r="U59" s="18" t="n">
        <v>167</v>
      </c>
      <c r="V59" s="18" t="n">
        <v>134</v>
      </c>
      <c r="W59" s="18" t="n">
        <v>175</v>
      </c>
      <c r="X59" s="18" t="n">
        <v>196</v>
      </c>
      <c r="Y59" s="18" t="n">
        <v>54</v>
      </c>
      <c r="Z59" s="18" t="n">
        <v>37</v>
      </c>
      <c r="AA59" s="18" t="n">
        <v>57</v>
      </c>
      <c r="AB59" s="18" t="n">
        <v>14</v>
      </c>
      <c r="AC59" s="18" t="n">
        <v>12</v>
      </c>
      <c r="AD59" s="18" t="n">
        <v>39</v>
      </c>
      <c r="AE59" s="18" t="n">
        <v>50</v>
      </c>
      <c r="AF59" s="18" t="n">
        <v>36</v>
      </c>
      <c r="AG59" s="18" t="n">
        <v>97</v>
      </c>
      <c r="AH59" s="18" t="n">
        <v>192</v>
      </c>
      <c r="AI59" s="18" t="n">
        <v>155</v>
      </c>
      <c r="AJ59" s="18" t="n">
        <v>158</v>
      </c>
      <c r="AK59" s="18" t="n">
        <v>169</v>
      </c>
      <c r="AL59" s="18" t="n">
        <v>171</v>
      </c>
      <c r="AM59" s="18" t="n">
        <v>78</v>
      </c>
      <c r="AN59" s="18" t="n">
        <v>24</v>
      </c>
      <c r="AO59" s="18" t="n">
        <v>39</v>
      </c>
      <c r="AP59" s="18" t="n">
        <v>42</v>
      </c>
      <c r="AQ59" s="18" t="n">
        <v>30</v>
      </c>
      <c r="AR59" s="18" t="n">
        <v>55</v>
      </c>
      <c r="AS59" s="18" t="n">
        <v>164</v>
      </c>
      <c r="AT59" s="18" t="n">
        <v>159</v>
      </c>
      <c r="AU59" s="18" t="n">
        <v>156</v>
      </c>
      <c r="AV59" s="18" t="n">
        <v>149</v>
      </c>
      <c r="AW59" s="18" t="n">
        <v>142</v>
      </c>
      <c r="AX59" s="18" t="n">
        <v>107</v>
      </c>
      <c r="AY59" s="18" t="n">
        <v>102</v>
      </c>
      <c r="AZ59" s="18" t="n">
        <v>95</v>
      </c>
      <c r="BA59" s="18" t="n">
        <v>137</v>
      </c>
      <c r="BB59" s="18" t="n">
        <v>197</v>
      </c>
      <c r="BC59" s="18" t="n">
        <v>138</v>
      </c>
      <c r="BD59" s="18" t="n">
        <v>106</v>
      </c>
      <c r="BE59" s="18" t="n">
        <v>64</v>
      </c>
      <c r="BF59" s="18" t="n">
        <v>35</v>
      </c>
      <c r="BG59" s="18" t="n">
        <v>35</v>
      </c>
      <c r="BH59" s="18" t="n">
        <v>41</v>
      </c>
      <c r="BI59" s="18" t="n">
        <v>52</v>
      </c>
      <c r="BJ59" s="18" t="n">
        <v>136</v>
      </c>
      <c r="BK59" s="18" t="n">
        <v>135</v>
      </c>
      <c r="BL59" s="18" t="n">
        <v>108</v>
      </c>
      <c r="BM59" s="18" t="n">
        <v>151</v>
      </c>
      <c r="BN59" s="18" t="n">
        <v>141</v>
      </c>
      <c r="BO59" s="18" t="n">
        <v>141</v>
      </c>
      <c r="BP59" s="18" t="n">
        <v>139</v>
      </c>
      <c r="BQ59" s="18" t="n">
        <v>153</v>
      </c>
      <c r="BR59" s="18" t="n">
        <v>155</v>
      </c>
      <c r="BS59" s="18" t="n">
        <v>151</v>
      </c>
      <c r="BT59" s="18" t="n">
        <v>160</v>
      </c>
      <c r="BU59" s="18" t="n">
        <v>142</v>
      </c>
      <c r="BV59" s="18" t="n">
        <v>149</v>
      </c>
      <c r="BW59" s="18" t="n">
        <v>155</v>
      </c>
      <c r="BX59" s="18" t="n">
        <v>157</v>
      </c>
      <c r="BY59" s="18" t="n">
        <v>161</v>
      </c>
      <c r="BZ59" s="18" t="n">
        <v>164</v>
      </c>
      <c r="CA59" s="18" t="n">
        <v>161</v>
      </c>
      <c r="CB59" s="18" t="n">
        <v>163</v>
      </c>
      <c r="CC59" s="18" t="n">
        <v>155</v>
      </c>
      <c r="CD59" s="18" t="n">
        <v>155</v>
      </c>
      <c r="CE59" s="18" t="n">
        <v>148</v>
      </c>
      <c r="CF59" s="18" t="n">
        <v>138</v>
      </c>
      <c r="CG59" s="18" t="n">
        <v>127</v>
      </c>
      <c r="CH59" s="18" t="n">
        <v>119</v>
      </c>
      <c r="CI59" s="18" t="n">
        <v>115</v>
      </c>
      <c r="CJ59" s="18" t="n">
        <v>106</v>
      </c>
      <c r="CK59" s="18" t="n">
        <v>99</v>
      </c>
      <c r="CL59" s="18" t="n">
        <v>96</v>
      </c>
      <c r="CM59" s="18" t="n">
        <v>91</v>
      </c>
      <c r="CN59" s="18" t="n">
        <v>89</v>
      </c>
      <c r="CO59" s="18" t="n">
        <v>85</v>
      </c>
      <c r="CP59" s="18" t="n">
        <v>76</v>
      </c>
      <c r="CQ59" s="18" t="n">
        <v>56</v>
      </c>
      <c r="CR59" s="18" t="n">
        <v>61</v>
      </c>
      <c r="CS59" s="18" t="n">
        <v>56</v>
      </c>
      <c r="CT59" s="18" t="n">
        <v>47</v>
      </c>
      <c r="CU59" s="18" t="n">
        <v>11</v>
      </c>
      <c r="CV59" s="18" t="n">
        <v>14</v>
      </c>
      <c r="CW59" s="18" t="n">
        <v>52</v>
      </c>
      <c r="CX59" s="18" t="n">
        <v>33</v>
      </c>
      <c r="CY59" s="18" t="n">
        <v>30</v>
      </c>
      <c r="CZ59" s="18" t="n">
        <v>24</v>
      </c>
      <c r="DA59" s="18" t="n">
        <v>16</v>
      </c>
      <c r="DB59" s="18" t="n">
        <v>24</v>
      </c>
      <c r="DC59" s="18" t="n">
        <v>36</v>
      </c>
      <c r="DD59" s="18" t="n">
        <v>62</v>
      </c>
      <c r="DE59" s="18" t="n">
        <v>96</v>
      </c>
      <c r="DF59" s="18" t="n">
        <v>105</v>
      </c>
      <c r="DG59" s="18" t="n">
        <v>99</v>
      </c>
      <c r="DH59" s="18" t="n">
        <v>101</v>
      </c>
      <c r="DI59" s="18" t="n">
        <v>128</v>
      </c>
      <c r="DJ59" s="18" t="n">
        <v>155</v>
      </c>
      <c r="DK59" s="18" t="n">
        <v>173</v>
      </c>
      <c r="DL59" s="18" t="n">
        <v>190</v>
      </c>
    </row>
    <row r="60" customFormat="false" ht="10.5" hidden="false" customHeight="true" outlineLevel="0" collapsed="false">
      <c r="B60" s="17" t="n">
        <v>101</v>
      </c>
      <c r="C60" s="18" t="n">
        <v>78</v>
      </c>
      <c r="D60" s="18" t="n">
        <v>76</v>
      </c>
      <c r="E60" s="18" t="n">
        <v>74</v>
      </c>
      <c r="F60" s="18" t="n">
        <v>82</v>
      </c>
      <c r="G60" s="18" t="n">
        <v>87</v>
      </c>
      <c r="H60" s="18" t="n">
        <v>89</v>
      </c>
      <c r="I60" s="18" t="n">
        <v>88</v>
      </c>
      <c r="J60" s="18" t="n">
        <v>91</v>
      </c>
      <c r="K60" s="18" t="n">
        <v>94</v>
      </c>
      <c r="L60" s="18" t="n">
        <v>100</v>
      </c>
      <c r="M60" s="18" t="n">
        <v>102</v>
      </c>
      <c r="N60" s="18" t="n">
        <v>102</v>
      </c>
      <c r="O60" s="18" t="n">
        <v>102</v>
      </c>
      <c r="P60" s="18" t="n">
        <v>98</v>
      </c>
      <c r="Q60" s="18" t="n">
        <v>95</v>
      </c>
      <c r="R60" s="18" t="n">
        <v>106</v>
      </c>
      <c r="S60" s="18" t="n">
        <v>64</v>
      </c>
      <c r="T60" s="18" t="n">
        <v>21</v>
      </c>
      <c r="U60" s="18" t="n">
        <v>124</v>
      </c>
      <c r="V60" s="18" t="n">
        <v>199</v>
      </c>
      <c r="W60" s="18" t="n">
        <v>199</v>
      </c>
      <c r="X60" s="18" t="n">
        <v>139</v>
      </c>
      <c r="Y60" s="18" t="n">
        <v>69</v>
      </c>
      <c r="Z60" s="18" t="n">
        <v>23</v>
      </c>
      <c r="AA60" s="18" t="n">
        <v>49</v>
      </c>
      <c r="AB60" s="18" t="n">
        <v>45</v>
      </c>
      <c r="AC60" s="18" t="n">
        <v>12</v>
      </c>
      <c r="AD60" s="18" t="n">
        <v>14</v>
      </c>
      <c r="AE60" s="18" t="n">
        <v>42</v>
      </c>
      <c r="AF60" s="18" t="n">
        <v>57</v>
      </c>
      <c r="AG60" s="18" t="n">
        <v>55</v>
      </c>
      <c r="AH60" s="18" t="n">
        <v>111</v>
      </c>
      <c r="AI60" s="18" t="n">
        <v>183</v>
      </c>
      <c r="AJ60" s="18" t="n">
        <v>176</v>
      </c>
      <c r="AK60" s="18" t="n">
        <v>170</v>
      </c>
      <c r="AL60" s="18" t="n">
        <v>161</v>
      </c>
      <c r="AM60" s="18" t="n">
        <v>42</v>
      </c>
      <c r="AN60" s="18" t="n">
        <v>35</v>
      </c>
      <c r="AO60" s="18" t="n">
        <v>48</v>
      </c>
      <c r="AP60" s="18" t="n">
        <v>54</v>
      </c>
      <c r="AQ60" s="18" t="n">
        <v>41</v>
      </c>
      <c r="AR60" s="18" t="n">
        <v>25</v>
      </c>
      <c r="AS60" s="18" t="n">
        <v>151</v>
      </c>
      <c r="AT60" s="18" t="n">
        <v>172</v>
      </c>
      <c r="AU60" s="18" t="n">
        <v>146</v>
      </c>
      <c r="AV60" s="18" t="n">
        <v>135</v>
      </c>
      <c r="AW60" s="18" t="n">
        <v>110</v>
      </c>
      <c r="AX60" s="18" t="n">
        <v>105</v>
      </c>
      <c r="AY60" s="18" t="n">
        <v>103</v>
      </c>
      <c r="AZ60" s="18" t="n">
        <v>165</v>
      </c>
      <c r="BA60" s="18" t="n">
        <v>188</v>
      </c>
      <c r="BB60" s="18" t="n">
        <v>120</v>
      </c>
      <c r="BC60" s="18" t="n">
        <v>115</v>
      </c>
      <c r="BD60" s="18" t="n">
        <v>69</v>
      </c>
      <c r="BE60" s="18" t="n">
        <v>32</v>
      </c>
      <c r="BF60" s="18" t="n">
        <v>31</v>
      </c>
      <c r="BG60" s="18" t="n">
        <v>33</v>
      </c>
      <c r="BH60" s="18" t="n">
        <v>35</v>
      </c>
      <c r="BI60" s="18" t="n">
        <v>34</v>
      </c>
      <c r="BJ60" s="18" t="n">
        <v>67</v>
      </c>
      <c r="BK60" s="18" t="n">
        <v>74</v>
      </c>
      <c r="BL60" s="18" t="n">
        <v>129</v>
      </c>
      <c r="BM60" s="18" t="n">
        <v>138</v>
      </c>
      <c r="BN60" s="18" t="n">
        <v>119</v>
      </c>
      <c r="BO60" s="18" t="n">
        <v>144</v>
      </c>
      <c r="BP60" s="18" t="n">
        <v>144</v>
      </c>
      <c r="BQ60" s="18" t="n">
        <v>132</v>
      </c>
      <c r="BR60" s="18" t="n">
        <v>134</v>
      </c>
      <c r="BS60" s="18" t="n">
        <v>105</v>
      </c>
      <c r="BT60" s="18" t="n">
        <v>109</v>
      </c>
      <c r="BU60" s="18" t="n">
        <v>164</v>
      </c>
      <c r="BV60" s="18" t="n">
        <v>161</v>
      </c>
      <c r="BW60" s="18" t="n">
        <v>159</v>
      </c>
      <c r="BX60" s="18" t="n">
        <v>159</v>
      </c>
      <c r="BY60" s="18" t="n">
        <v>162</v>
      </c>
      <c r="BZ60" s="18" t="n">
        <v>160</v>
      </c>
      <c r="CA60" s="18" t="n">
        <v>155</v>
      </c>
      <c r="CB60" s="18" t="n">
        <v>158</v>
      </c>
      <c r="CC60" s="18" t="n">
        <v>160</v>
      </c>
      <c r="CD60" s="18" t="n">
        <v>161</v>
      </c>
      <c r="CE60" s="18" t="n">
        <v>153</v>
      </c>
      <c r="CF60" s="18" t="n">
        <v>141</v>
      </c>
      <c r="CG60" s="18" t="n">
        <v>130</v>
      </c>
      <c r="CH60" s="18" t="n">
        <v>121</v>
      </c>
      <c r="CI60" s="18" t="n">
        <v>116</v>
      </c>
      <c r="CJ60" s="18" t="n">
        <v>110</v>
      </c>
      <c r="CK60" s="18" t="n">
        <v>103</v>
      </c>
      <c r="CL60" s="18" t="n">
        <v>99</v>
      </c>
      <c r="CM60" s="18" t="n">
        <v>91</v>
      </c>
      <c r="CN60" s="18" t="n">
        <v>94</v>
      </c>
      <c r="CO60" s="18" t="n">
        <v>86</v>
      </c>
      <c r="CP60" s="18" t="n">
        <v>81</v>
      </c>
      <c r="CQ60" s="18" t="n">
        <v>87</v>
      </c>
      <c r="CR60" s="18" t="n">
        <v>83</v>
      </c>
      <c r="CS60" s="18" t="n">
        <v>46</v>
      </c>
      <c r="CT60" s="18" t="n">
        <v>19</v>
      </c>
      <c r="CU60" s="18" t="n">
        <v>18</v>
      </c>
      <c r="CV60" s="18" t="n">
        <v>13</v>
      </c>
      <c r="CW60" s="18" t="n">
        <v>16</v>
      </c>
      <c r="CX60" s="18" t="n">
        <v>20</v>
      </c>
      <c r="CY60" s="18" t="n">
        <v>23</v>
      </c>
      <c r="CZ60" s="18" t="n">
        <v>22</v>
      </c>
      <c r="DA60" s="18" t="n">
        <v>21</v>
      </c>
      <c r="DB60" s="18" t="n">
        <v>14</v>
      </c>
      <c r="DC60" s="18" t="n">
        <v>15</v>
      </c>
      <c r="DD60" s="18" t="n">
        <v>18</v>
      </c>
      <c r="DE60" s="18" t="n">
        <v>37</v>
      </c>
      <c r="DF60" s="18" t="n">
        <v>58</v>
      </c>
      <c r="DG60" s="18" t="n">
        <v>79</v>
      </c>
      <c r="DH60" s="18" t="n">
        <v>95</v>
      </c>
      <c r="DI60" s="18" t="n">
        <v>96</v>
      </c>
      <c r="DJ60" s="18" t="n">
        <v>96</v>
      </c>
      <c r="DK60" s="18" t="n">
        <v>104</v>
      </c>
      <c r="DL60" s="18" t="n">
        <v>100</v>
      </c>
    </row>
    <row r="61" customFormat="false" ht="10.5" hidden="false" customHeight="true" outlineLevel="0" collapsed="false">
      <c r="B61" s="17" t="n">
        <v>102</v>
      </c>
      <c r="C61" s="18" t="n">
        <v>89</v>
      </c>
      <c r="D61" s="18" t="n">
        <v>81</v>
      </c>
      <c r="E61" s="18" t="n">
        <v>86</v>
      </c>
      <c r="F61" s="18" t="n">
        <v>88</v>
      </c>
      <c r="G61" s="18" t="n">
        <v>90</v>
      </c>
      <c r="H61" s="18" t="n">
        <v>93</v>
      </c>
      <c r="I61" s="18" t="n">
        <v>96</v>
      </c>
      <c r="J61" s="18" t="n">
        <v>104</v>
      </c>
      <c r="K61" s="18" t="n">
        <v>104</v>
      </c>
      <c r="L61" s="18" t="n">
        <v>101</v>
      </c>
      <c r="M61" s="18" t="n">
        <v>101</v>
      </c>
      <c r="N61" s="18" t="n">
        <v>103</v>
      </c>
      <c r="O61" s="18" t="n">
        <v>105</v>
      </c>
      <c r="P61" s="18" t="n">
        <v>103</v>
      </c>
      <c r="Q61" s="18" t="n">
        <v>101</v>
      </c>
      <c r="R61" s="18" t="n">
        <v>101</v>
      </c>
      <c r="S61" s="18" t="n">
        <v>97</v>
      </c>
      <c r="T61" s="18" t="n">
        <v>34</v>
      </c>
      <c r="U61" s="18" t="n">
        <v>42</v>
      </c>
      <c r="V61" s="18" t="n">
        <v>145</v>
      </c>
      <c r="W61" s="18" t="n">
        <v>112</v>
      </c>
      <c r="X61" s="18" t="n">
        <v>80</v>
      </c>
      <c r="Y61" s="18" t="n">
        <v>61</v>
      </c>
      <c r="Z61" s="18" t="n">
        <v>26</v>
      </c>
      <c r="AA61" s="18" t="n">
        <v>19</v>
      </c>
      <c r="AB61" s="18" t="n">
        <v>45</v>
      </c>
      <c r="AC61" s="18" t="n">
        <v>41</v>
      </c>
      <c r="AD61" s="18" t="n">
        <v>15</v>
      </c>
      <c r="AE61" s="18" t="n">
        <v>13</v>
      </c>
      <c r="AF61" s="18" t="n">
        <v>42</v>
      </c>
      <c r="AG61" s="18" t="n">
        <v>69</v>
      </c>
      <c r="AH61" s="18" t="n">
        <v>65</v>
      </c>
      <c r="AI61" s="18" t="n">
        <v>81</v>
      </c>
      <c r="AJ61" s="18" t="n">
        <v>138</v>
      </c>
      <c r="AK61" s="18" t="n">
        <v>168</v>
      </c>
      <c r="AL61" s="18" t="n">
        <v>165</v>
      </c>
      <c r="AM61" s="18" t="n">
        <v>69</v>
      </c>
      <c r="AN61" s="18" t="n">
        <v>38</v>
      </c>
      <c r="AO61" s="18" t="n">
        <v>47</v>
      </c>
      <c r="AP61" s="18" t="n">
        <v>44</v>
      </c>
      <c r="AQ61" s="18" t="n">
        <v>39</v>
      </c>
      <c r="AR61" s="18" t="n">
        <v>30</v>
      </c>
      <c r="AS61" s="18" t="n">
        <v>151</v>
      </c>
      <c r="AT61" s="18" t="n">
        <v>155</v>
      </c>
      <c r="AU61" s="18" t="n">
        <v>111</v>
      </c>
      <c r="AV61" s="18" t="n">
        <v>117</v>
      </c>
      <c r="AW61" s="18" t="n">
        <v>123</v>
      </c>
      <c r="AX61" s="18" t="n">
        <v>143</v>
      </c>
      <c r="AY61" s="18" t="n">
        <v>187</v>
      </c>
      <c r="AZ61" s="18" t="n">
        <v>157</v>
      </c>
      <c r="BA61" s="18" t="n">
        <v>100</v>
      </c>
      <c r="BB61" s="18" t="n">
        <v>104</v>
      </c>
      <c r="BC61" s="18" t="n">
        <v>65</v>
      </c>
      <c r="BD61" s="18" t="n">
        <v>34</v>
      </c>
      <c r="BE61" s="18" t="n">
        <v>23</v>
      </c>
      <c r="BF61" s="18" t="n">
        <v>26</v>
      </c>
      <c r="BG61" s="18" t="n">
        <v>29</v>
      </c>
      <c r="BH61" s="18" t="n">
        <v>49</v>
      </c>
      <c r="BI61" s="18" t="n">
        <v>41</v>
      </c>
      <c r="BJ61" s="18" t="n">
        <v>12</v>
      </c>
      <c r="BK61" s="18" t="n">
        <v>84</v>
      </c>
      <c r="BL61" s="18" t="n">
        <v>139</v>
      </c>
      <c r="BM61" s="18" t="n">
        <v>124</v>
      </c>
      <c r="BN61" s="18" t="n">
        <v>125</v>
      </c>
      <c r="BO61" s="18" t="n">
        <v>143</v>
      </c>
      <c r="BP61" s="18" t="n">
        <v>144</v>
      </c>
      <c r="BQ61" s="18" t="n">
        <v>135</v>
      </c>
      <c r="BR61" s="18" t="n">
        <v>137</v>
      </c>
      <c r="BS61" s="18" t="n">
        <v>116</v>
      </c>
      <c r="BT61" s="18" t="n">
        <v>140</v>
      </c>
      <c r="BU61" s="18" t="n">
        <v>164</v>
      </c>
      <c r="BV61" s="18" t="n">
        <v>164</v>
      </c>
      <c r="BW61" s="18" t="n">
        <v>160</v>
      </c>
      <c r="BX61" s="18" t="n">
        <v>156</v>
      </c>
      <c r="BY61" s="18" t="n">
        <v>157</v>
      </c>
      <c r="BZ61" s="18" t="n">
        <v>166</v>
      </c>
      <c r="CA61" s="18" t="n">
        <v>154</v>
      </c>
      <c r="CB61" s="18" t="n">
        <v>144</v>
      </c>
      <c r="CC61" s="18" t="n">
        <v>149</v>
      </c>
      <c r="CD61" s="18" t="n">
        <v>158</v>
      </c>
      <c r="CE61" s="18" t="n">
        <v>156</v>
      </c>
      <c r="CF61" s="18" t="n">
        <v>147</v>
      </c>
      <c r="CG61" s="18" t="n">
        <v>138</v>
      </c>
      <c r="CH61" s="18" t="n">
        <v>128</v>
      </c>
      <c r="CI61" s="18" t="n">
        <v>120</v>
      </c>
      <c r="CJ61" s="18" t="n">
        <v>113</v>
      </c>
      <c r="CK61" s="18" t="n">
        <v>107</v>
      </c>
      <c r="CL61" s="18" t="n">
        <v>103</v>
      </c>
      <c r="CM61" s="18" t="n">
        <v>100</v>
      </c>
      <c r="CN61" s="18" t="n">
        <v>98</v>
      </c>
      <c r="CO61" s="18" t="n">
        <v>97</v>
      </c>
      <c r="CP61" s="18" t="n">
        <v>97</v>
      </c>
      <c r="CQ61" s="18" t="n">
        <v>102</v>
      </c>
      <c r="CR61" s="18" t="n">
        <v>70</v>
      </c>
      <c r="CS61" s="18" t="n">
        <v>65</v>
      </c>
      <c r="CT61" s="18" t="n">
        <v>52</v>
      </c>
      <c r="CU61" s="18" t="n">
        <v>22</v>
      </c>
      <c r="CV61" s="18" t="n">
        <v>11</v>
      </c>
      <c r="CW61" s="18" t="n">
        <v>14</v>
      </c>
      <c r="CX61" s="18" t="n">
        <v>9</v>
      </c>
      <c r="CY61" s="18" t="n">
        <v>19</v>
      </c>
      <c r="CZ61" s="18" t="n">
        <v>28</v>
      </c>
      <c r="DA61" s="18" t="n">
        <v>30</v>
      </c>
      <c r="DB61" s="18" t="n">
        <v>23</v>
      </c>
      <c r="DC61" s="18" t="n">
        <v>15</v>
      </c>
      <c r="DD61" s="18" t="n">
        <v>12</v>
      </c>
      <c r="DE61" s="18" t="n">
        <v>15</v>
      </c>
      <c r="DF61" s="18" t="n">
        <v>21</v>
      </c>
      <c r="DG61" s="18" t="n">
        <v>34</v>
      </c>
      <c r="DH61" s="18" t="n">
        <v>43</v>
      </c>
      <c r="DI61" s="18" t="n">
        <v>54</v>
      </c>
      <c r="DJ61" s="18" t="n">
        <v>66</v>
      </c>
      <c r="DK61" s="18" t="n">
        <v>84</v>
      </c>
      <c r="DL61" s="18" t="n">
        <v>93</v>
      </c>
    </row>
    <row r="62" customFormat="false" ht="10.5" hidden="false" customHeight="true" outlineLevel="0" collapsed="false">
      <c r="B62" s="17" t="n">
        <v>103</v>
      </c>
      <c r="C62" s="18" t="n">
        <v>78</v>
      </c>
      <c r="D62" s="18" t="n">
        <v>94</v>
      </c>
      <c r="E62" s="18" t="n">
        <v>88</v>
      </c>
      <c r="F62" s="18" t="n">
        <v>92</v>
      </c>
      <c r="G62" s="18" t="n">
        <v>95</v>
      </c>
      <c r="H62" s="18" t="n">
        <v>103</v>
      </c>
      <c r="I62" s="18" t="n">
        <v>108</v>
      </c>
      <c r="J62" s="18" t="n">
        <v>112</v>
      </c>
      <c r="K62" s="18" t="n">
        <v>111</v>
      </c>
      <c r="L62" s="18" t="n">
        <v>109</v>
      </c>
      <c r="M62" s="18" t="n">
        <v>107</v>
      </c>
      <c r="N62" s="18" t="n">
        <v>110</v>
      </c>
      <c r="O62" s="18" t="n">
        <v>110</v>
      </c>
      <c r="P62" s="18" t="n">
        <v>109</v>
      </c>
      <c r="Q62" s="18" t="n">
        <v>108</v>
      </c>
      <c r="R62" s="18" t="n">
        <v>99</v>
      </c>
      <c r="S62" s="18" t="n">
        <v>101</v>
      </c>
      <c r="T62" s="18" t="n">
        <v>78</v>
      </c>
      <c r="U62" s="18" t="n">
        <v>16</v>
      </c>
      <c r="V62" s="18" t="n">
        <v>35</v>
      </c>
      <c r="W62" s="18" t="n">
        <v>74</v>
      </c>
      <c r="X62" s="18" t="n">
        <v>57</v>
      </c>
      <c r="Y62" s="18" t="n">
        <v>45</v>
      </c>
      <c r="Z62" s="18" t="n">
        <v>29</v>
      </c>
      <c r="AA62" s="18" t="n">
        <v>9</v>
      </c>
      <c r="AB62" s="18" t="n">
        <v>23</v>
      </c>
      <c r="AC62" s="18" t="n">
        <v>45</v>
      </c>
      <c r="AD62" s="18" t="n">
        <v>48</v>
      </c>
      <c r="AE62" s="18" t="n">
        <v>21</v>
      </c>
      <c r="AF62" s="18" t="n">
        <v>11</v>
      </c>
      <c r="AG62" s="18" t="n">
        <v>29</v>
      </c>
      <c r="AH62" s="18" t="n">
        <v>55</v>
      </c>
      <c r="AI62" s="18" t="n">
        <v>78</v>
      </c>
      <c r="AJ62" s="18" t="n">
        <v>87</v>
      </c>
      <c r="AK62" s="18" t="n">
        <v>113</v>
      </c>
      <c r="AL62" s="18" t="n">
        <v>155</v>
      </c>
      <c r="AM62" s="18" t="n">
        <v>141</v>
      </c>
      <c r="AN62" s="18" t="n">
        <v>64</v>
      </c>
      <c r="AO62" s="18" t="n">
        <v>67</v>
      </c>
      <c r="AP62" s="18" t="n">
        <v>70</v>
      </c>
      <c r="AQ62" s="18" t="n">
        <v>59</v>
      </c>
      <c r="AR62" s="18" t="n">
        <v>95</v>
      </c>
      <c r="AS62" s="18" t="n">
        <v>170</v>
      </c>
      <c r="AT62" s="18" t="n">
        <v>161</v>
      </c>
      <c r="AU62" s="18" t="n">
        <v>163</v>
      </c>
      <c r="AV62" s="18" t="n">
        <v>166</v>
      </c>
      <c r="AW62" s="18" t="n">
        <v>172</v>
      </c>
      <c r="AX62" s="18" t="n">
        <v>150</v>
      </c>
      <c r="AY62" s="18" t="n">
        <v>110</v>
      </c>
      <c r="AZ62" s="18" t="n">
        <v>104</v>
      </c>
      <c r="BA62" s="18" t="n">
        <v>84</v>
      </c>
      <c r="BB62" s="18" t="n">
        <v>52</v>
      </c>
      <c r="BC62" s="18" t="n">
        <v>28</v>
      </c>
      <c r="BD62" s="18" t="n">
        <v>21</v>
      </c>
      <c r="BE62" s="18" t="n">
        <v>24</v>
      </c>
      <c r="BF62" s="18" t="n">
        <v>25</v>
      </c>
      <c r="BG62" s="18" t="n">
        <v>50</v>
      </c>
      <c r="BH62" s="18" t="n">
        <v>120</v>
      </c>
      <c r="BI62" s="18" t="n">
        <v>106</v>
      </c>
      <c r="BJ62" s="18" t="n">
        <v>75</v>
      </c>
      <c r="BK62" s="18" t="n">
        <v>123</v>
      </c>
      <c r="BL62" s="18" t="n">
        <v>125</v>
      </c>
      <c r="BM62" s="18" t="n">
        <v>139</v>
      </c>
      <c r="BN62" s="18" t="n">
        <v>144</v>
      </c>
      <c r="BO62" s="18" t="n">
        <v>145</v>
      </c>
      <c r="BP62" s="18" t="n">
        <v>146</v>
      </c>
      <c r="BQ62" s="18" t="n">
        <v>148</v>
      </c>
      <c r="BR62" s="18" t="n">
        <v>150</v>
      </c>
      <c r="BS62" s="18" t="n">
        <v>144</v>
      </c>
      <c r="BT62" s="18" t="n">
        <v>154</v>
      </c>
      <c r="BU62" s="18" t="n">
        <v>158</v>
      </c>
      <c r="BV62" s="18" t="n">
        <v>160</v>
      </c>
      <c r="BW62" s="18" t="n">
        <v>159</v>
      </c>
      <c r="BX62" s="18" t="n">
        <v>157</v>
      </c>
      <c r="BY62" s="18" t="n">
        <v>160</v>
      </c>
      <c r="BZ62" s="18" t="n">
        <v>151</v>
      </c>
      <c r="CA62" s="18" t="n">
        <v>145</v>
      </c>
      <c r="CB62" s="18" t="n">
        <v>156</v>
      </c>
      <c r="CC62" s="18" t="n">
        <v>158</v>
      </c>
      <c r="CD62" s="18" t="n">
        <v>153</v>
      </c>
      <c r="CE62" s="18" t="n">
        <v>158</v>
      </c>
      <c r="CF62" s="18" t="n">
        <v>156</v>
      </c>
      <c r="CG62" s="18" t="n">
        <v>145</v>
      </c>
      <c r="CH62" s="18" t="n">
        <v>131</v>
      </c>
      <c r="CI62" s="18" t="n">
        <v>123</v>
      </c>
      <c r="CJ62" s="18" t="n">
        <v>118</v>
      </c>
      <c r="CK62" s="18" t="n">
        <v>113</v>
      </c>
      <c r="CL62" s="18" t="n">
        <v>111</v>
      </c>
      <c r="CM62" s="18" t="n">
        <v>108</v>
      </c>
      <c r="CN62" s="18" t="n">
        <v>106</v>
      </c>
      <c r="CO62" s="18" t="n">
        <v>102</v>
      </c>
      <c r="CP62" s="18" t="n">
        <v>99</v>
      </c>
      <c r="CQ62" s="18" t="n">
        <v>97</v>
      </c>
      <c r="CR62" s="18" t="n">
        <v>86</v>
      </c>
      <c r="CS62" s="18" t="n">
        <v>78</v>
      </c>
      <c r="CT62" s="18" t="n">
        <v>73</v>
      </c>
      <c r="CU62" s="18" t="n">
        <v>56</v>
      </c>
      <c r="CV62" s="18" t="n">
        <v>25</v>
      </c>
      <c r="CW62" s="18" t="n">
        <v>11</v>
      </c>
      <c r="CX62" s="18" t="n">
        <v>11</v>
      </c>
      <c r="CY62" s="18" t="n">
        <v>15</v>
      </c>
      <c r="CZ62" s="18" t="n">
        <v>13</v>
      </c>
      <c r="DA62" s="18" t="n">
        <v>20</v>
      </c>
      <c r="DB62" s="18" t="n">
        <v>27</v>
      </c>
      <c r="DC62" s="18" t="n">
        <v>32</v>
      </c>
      <c r="DD62" s="18" t="n">
        <v>30</v>
      </c>
      <c r="DE62" s="18" t="n">
        <v>23</v>
      </c>
      <c r="DF62" s="18" t="n">
        <v>17</v>
      </c>
      <c r="DG62" s="18" t="n">
        <v>16</v>
      </c>
      <c r="DH62" s="18" t="n">
        <v>21</v>
      </c>
      <c r="DI62" s="18" t="n">
        <v>21</v>
      </c>
      <c r="DJ62" s="18" t="n">
        <v>22</v>
      </c>
      <c r="DK62" s="18" t="n">
        <v>25</v>
      </c>
      <c r="DL62" s="18" t="n">
        <v>25</v>
      </c>
    </row>
    <row r="63" customFormat="false" ht="10.5" hidden="false" customHeight="true" outlineLevel="0" collapsed="false">
      <c r="B63" s="17" t="n">
        <v>104</v>
      </c>
      <c r="C63" s="18" t="n">
        <v>25</v>
      </c>
      <c r="D63" s="18" t="n">
        <v>65</v>
      </c>
      <c r="E63" s="18" t="n">
        <v>99</v>
      </c>
      <c r="F63" s="18" t="n">
        <v>100</v>
      </c>
      <c r="G63" s="18" t="n">
        <v>107</v>
      </c>
      <c r="H63" s="18" t="n">
        <v>112</v>
      </c>
      <c r="I63" s="18" t="n">
        <v>114</v>
      </c>
      <c r="J63" s="18" t="n">
        <v>115</v>
      </c>
      <c r="K63" s="18" t="n">
        <v>112</v>
      </c>
      <c r="L63" s="18" t="n">
        <v>111</v>
      </c>
      <c r="M63" s="18" t="n">
        <v>116</v>
      </c>
      <c r="N63" s="18" t="n">
        <v>119</v>
      </c>
      <c r="O63" s="18" t="n">
        <v>116</v>
      </c>
      <c r="P63" s="18" t="n">
        <v>112</v>
      </c>
      <c r="Q63" s="18" t="n">
        <v>108</v>
      </c>
      <c r="R63" s="18" t="n">
        <v>102</v>
      </c>
      <c r="S63" s="18" t="n">
        <v>101</v>
      </c>
      <c r="T63" s="18" t="n">
        <v>96</v>
      </c>
      <c r="U63" s="18" t="n">
        <v>68</v>
      </c>
      <c r="V63" s="18" t="n">
        <v>8</v>
      </c>
      <c r="W63" s="18" t="n">
        <v>39</v>
      </c>
      <c r="X63" s="18" t="n">
        <v>45</v>
      </c>
      <c r="Y63" s="18" t="n">
        <v>29</v>
      </c>
      <c r="Z63" s="18" t="n">
        <v>18</v>
      </c>
      <c r="AA63" s="18" t="n">
        <v>16</v>
      </c>
      <c r="AB63" s="18" t="n">
        <v>10</v>
      </c>
      <c r="AC63" s="18" t="n">
        <v>17</v>
      </c>
      <c r="AD63" s="18" t="n">
        <v>45</v>
      </c>
      <c r="AE63" s="18" t="n">
        <v>48</v>
      </c>
      <c r="AF63" s="18" t="n">
        <v>26</v>
      </c>
      <c r="AG63" s="18" t="n">
        <v>10</v>
      </c>
      <c r="AH63" s="18" t="n">
        <v>21</v>
      </c>
      <c r="AI63" s="18" t="n">
        <v>44</v>
      </c>
      <c r="AJ63" s="18" t="n">
        <v>71</v>
      </c>
      <c r="AK63" s="18" t="n">
        <v>82</v>
      </c>
      <c r="AL63" s="18" t="n">
        <v>106</v>
      </c>
      <c r="AM63" s="18" t="n">
        <v>135</v>
      </c>
      <c r="AN63" s="18" t="n">
        <v>118</v>
      </c>
      <c r="AO63" s="18" t="n">
        <v>92</v>
      </c>
      <c r="AP63" s="18" t="n">
        <v>92</v>
      </c>
      <c r="AQ63" s="18" t="n">
        <v>123</v>
      </c>
      <c r="AR63" s="18" t="n">
        <v>146</v>
      </c>
      <c r="AS63" s="18" t="n">
        <v>138</v>
      </c>
      <c r="AT63" s="18" t="n">
        <v>135</v>
      </c>
      <c r="AU63" s="18" t="n">
        <v>125</v>
      </c>
      <c r="AV63" s="18" t="n">
        <v>115</v>
      </c>
      <c r="AW63" s="18" t="n">
        <v>114</v>
      </c>
      <c r="AX63" s="18" t="n">
        <v>112</v>
      </c>
      <c r="AY63" s="18" t="n">
        <v>101</v>
      </c>
      <c r="AZ63" s="18" t="n">
        <v>70</v>
      </c>
      <c r="BA63" s="18" t="n">
        <v>33</v>
      </c>
      <c r="BB63" s="18" t="n">
        <v>17</v>
      </c>
      <c r="BC63" s="18" t="n">
        <v>15</v>
      </c>
      <c r="BD63" s="18" t="n">
        <v>23</v>
      </c>
      <c r="BE63" s="18" t="n">
        <v>27</v>
      </c>
      <c r="BF63" s="18" t="n">
        <v>17</v>
      </c>
      <c r="BG63" s="18" t="n">
        <v>28</v>
      </c>
      <c r="BH63" s="18" t="n">
        <v>104</v>
      </c>
      <c r="BI63" s="18" t="n">
        <v>112</v>
      </c>
      <c r="BJ63" s="18" t="n">
        <v>124</v>
      </c>
      <c r="BK63" s="18" t="n">
        <v>124</v>
      </c>
      <c r="BL63" s="18" t="n">
        <v>120</v>
      </c>
      <c r="BM63" s="18" t="n">
        <v>130</v>
      </c>
      <c r="BN63" s="18" t="n">
        <v>138</v>
      </c>
      <c r="BO63" s="18" t="n">
        <v>143</v>
      </c>
      <c r="BP63" s="18" t="n">
        <v>143</v>
      </c>
      <c r="BQ63" s="18" t="n">
        <v>141</v>
      </c>
      <c r="BR63" s="18" t="n">
        <v>151</v>
      </c>
      <c r="BS63" s="18" t="n">
        <v>150</v>
      </c>
      <c r="BT63" s="18" t="n">
        <v>150</v>
      </c>
      <c r="BU63" s="18" t="n">
        <v>159</v>
      </c>
      <c r="BV63" s="18" t="n">
        <v>159</v>
      </c>
      <c r="BW63" s="18" t="n">
        <v>159</v>
      </c>
      <c r="BX63" s="18" t="n">
        <v>160</v>
      </c>
      <c r="BY63" s="18" t="n">
        <v>160</v>
      </c>
      <c r="BZ63" s="18" t="n">
        <v>154</v>
      </c>
      <c r="CA63" s="18" t="n">
        <v>148</v>
      </c>
      <c r="CB63" s="18" t="n">
        <v>150</v>
      </c>
      <c r="CC63" s="18" t="n">
        <v>162</v>
      </c>
      <c r="CD63" s="18" t="n">
        <v>157</v>
      </c>
      <c r="CE63" s="18" t="n">
        <v>162</v>
      </c>
      <c r="CF63" s="18" t="n">
        <v>164</v>
      </c>
      <c r="CG63" s="18" t="n">
        <v>150</v>
      </c>
      <c r="CH63" s="18" t="n">
        <v>135</v>
      </c>
      <c r="CI63" s="18" t="n">
        <v>126</v>
      </c>
      <c r="CJ63" s="18" t="n">
        <v>122</v>
      </c>
      <c r="CK63" s="18" t="n">
        <v>118</v>
      </c>
      <c r="CL63" s="18" t="n">
        <v>114</v>
      </c>
      <c r="CM63" s="18" t="n">
        <v>110</v>
      </c>
      <c r="CN63" s="18" t="n">
        <v>109</v>
      </c>
      <c r="CO63" s="18" t="n">
        <v>105</v>
      </c>
      <c r="CP63" s="18" t="n">
        <v>99</v>
      </c>
      <c r="CQ63" s="18" t="n">
        <v>98</v>
      </c>
      <c r="CR63" s="18" t="n">
        <v>86</v>
      </c>
      <c r="CS63" s="18" t="n">
        <v>81</v>
      </c>
      <c r="CT63" s="18" t="n">
        <v>80</v>
      </c>
      <c r="CU63" s="18" t="n">
        <v>79</v>
      </c>
      <c r="CV63" s="18" t="n">
        <v>75</v>
      </c>
      <c r="CW63" s="18" t="n">
        <v>45</v>
      </c>
      <c r="CX63" s="18" t="n">
        <v>16</v>
      </c>
      <c r="CY63" s="18" t="n">
        <v>12</v>
      </c>
      <c r="CZ63" s="18" t="n">
        <v>11</v>
      </c>
      <c r="DA63" s="18" t="n">
        <v>9</v>
      </c>
      <c r="DB63" s="18" t="n">
        <v>15</v>
      </c>
      <c r="DC63" s="18" t="n">
        <v>25</v>
      </c>
      <c r="DD63" s="18" t="n">
        <v>30</v>
      </c>
      <c r="DE63" s="18" t="n">
        <v>32</v>
      </c>
      <c r="DF63" s="18" t="n">
        <v>30</v>
      </c>
      <c r="DG63" s="18" t="n">
        <v>29</v>
      </c>
      <c r="DH63" s="18" t="n">
        <v>30</v>
      </c>
      <c r="DI63" s="18" t="n">
        <v>22</v>
      </c>
      <c r="DJ63" s="18" t="n">
        <v>14</v>
      </c>
      <c r="DK63" s="18" t="n">
        <v>11</v>
      </c>
      <c r="DL63" s="18" t="n">
        <v>12</v>
      </c>
    </row>
    <row r="64" customFormat="false" ht="10.5" hidden="false" customHeight="true" outlineLevel="0" collapsed="false">
      <c r="B64" s="17" t="n">
        <v>105</v>
      </c>
      <c r="C64" s="18" t="n">
        <v>27</v>
      </c>
      <c r="D64" s="18" t="n">
        <v>23</v>
      </c>
      <c r="E64" s="18" t="n">
        <v>73</v>
      </c>
      <c r="F64" s="18" t="n">
        <v>114</v>
      </c>
      <c r="G64" s="18" t="n">
        <v>114</v>
      </c>
      <c r="H64" s="18" t="n">
        <v>117</v>
      </c>
      <c r="I64" s="18" t="n">
        <v>119</v>
      </c>
      <c r="J64" s="18" t="n">
        <v>122</v>
      </c>
      <c r="K64" s="18" t="n">
        <v>122</v>
      </c>
      <c r="L64" s="18" t="n">
        <v>118</v>
      </c>
      <c r="M64" s="18" t="n">
        <v>120</v>
      </c>
      <c r="N64" s="18" t="n">
        <v>121</v>
      </c>
      <c r="O64" s="18" t="n">
        <v>119</v>
      </c>
      <c r="P64" s="18" t="n">
        <v>115</v>
      </c>
      <c r="Q64" s="18" t="n">
        <v>108</v>
      </c>
      <c r="R64" s="18" t="n">
        <v>105</v>
      </c>
      <c r="S64" s="18" t="n">
        <v>104</v>
      </c>
      <c r="T64" s="18" t="n">
        <v>97</v>
      </c>
      <c r="U64" s="18" t="n">
        <v>101</v>
      </c>
      <c r="V64" s="18" t="n">
        <v>52</v>
      </c>
      <c r="W64" s="18" t="n">
        <v>18</v>
      </c>
      <c r="X64" s="18" t="n">
        <v>17</v>
      </c>
      <c r="Y64" s="18" t="n">
        <v>15</v>
      </c>
      <c r="Z64" s="18" t="n">
        <v>16</v>
      </c>
      <c r="AA64" s="18" t="n">
        <v>19</v>
      </c>
      <c r="AB64" s="18" t="n">
        <v>15</v>
      </c>
      <c r="AC64" s="18" t="n">
        <v>10</v>
      </c>
      <c r="AD64" s="18" t="n">
        <v>17</v>
      </c>
      <c r="AE64" s="18" t="n">
        <v>38</v>
      </c>
      <c r="AF64" s="18" t="n">
        <v>50</v>
      </c>
      <c r="AG64" s="18" t="n">
        <v>41</v>
      </c>
      <c r="AH64" s="18" t="n">
        <v>21</v>
      </c>
      <c r="AI64" s="18" t="n">
        <v>12</v>
      </c>
      <c r="AJ64" s="18" t="n">
        <v>26</v>
      </c>
      <c r="AK64" s="18" t="n">
        <v>44</v>
      </c>
      <c r="AL64" s="18" t="n">
        <v>57</v>
      </c>
      <c r="AM64" s="18" t="n">
        <v>64</v>
      </c>
      <c r="AN64" s="18" t="n">
        <v>80</v>
      </c>
      <c r="AO64" s="18" t="n">
        <v>90</v>
      </c>
      <c r="AP64" s="18" t="n">
        <v>123</v>
      </c>
      <c r="AQ64" s="18" t="n">
        <v>120</v>
      </c>
      <c r="AR64" s="18" t="n">
        <v>106</v>
      </c>
      <c r="AS64" s="18" t="n">
        <v>94</v>
      </c>
      <c r="AT64" s="18" t="n">
        <v>102</v>
      </c>
      <c r="AU64" s="18" t="n">
        <v>103</v>
      </c>
      <c r="AV64" s="18" t="n">
        <v>96</v>
      </c>
      <c r="AW64" s="18" t="n">
        <v>90</v>
      </c>
      <c r="AX64" s="18" t="n">
        <v>69</v>
      </c>
      <c r="AY64" s="18" t="n">
        <v>42</v>
      </c>
      <c r="AZ64" s="18" t="n">
        <v>21</v>
      </c>
      <c r="BA64" s="18" t="n">
        <v>14</v>
      </c>
      <c r="BB64" s="18" t="n">
        <v>24</v>
      </c>
      <c r="BC64" s="18" t="n">
        <v>27</v>
      </c>
      <c r="BD64" s="18" t="n">
        <v>26</v>
      </c>
      <c r="BE64" s="18" t="n">
        <v>19</v>
      </c>
      <c r="BF64" s="18" t="n">
        <v>14</v>
      </c>
      <c r="BG64" s="18" t="n">
        <v>6</v>
      </c>
      <c r="BH64" s="18" t="n">
        <v>32</v>
      </c>
      <c r="BI64" s="18" t="n">
        <v>108</v>
      </c>
      <c r="BJ64" s="18" t="n">
        <v>126</v>
      </c>
      <c r="BK64" s="18" t="n">
        <v>120</v>
      </c>
      <c r="BL64" s="18" t="n">
        <v>113</v>
      </c>
      <c r="BM64" s="18" t="n">
        <v>120</v>
      </c>
      <c r="BN64" s="18" t="n">
        <v>123</v>
      </c>
      <c r="BO64" s="18" t="n">
        <v>142</v>
      </c>
      <c r="BP64" s="18" t="n">
        <v>143</v>
      </c>
      <c r="BQ64" s="18" t="n">
        <v>131</v>
      </c>
      <c r="BR64" s="18" t="n">
        <v>156</v>
      </c>
      <c r="BS64" s="18" t="n">
        <v>157</v>
      </c>
      <c r="BT64" s="18" t="n">
        <v>152</v>
      </c>
      <c r="BU64" s="18" t="n">
        <v>159</v>
      </c>
      <c r="BV64" s="18" t="n">
        <v>154</v>
      </c>
      <c r="BW64" s="18" t="n">
        <v>145</v>
      </c>
      <c r="BX64" s="18" t="n">
        <v>148</v>
      </c>
      <c r="BY64" s="18" t="n">
        <v>147</v>
      </c>
      <c r="BZ64" s="18" t="n">
        <v>160</v>
      </c>
      <c r="CA64" s="18" t="n">
        <v>164</v>
      </c>
      <c r="CB64" s="18" t="n">
        <v>153</v>
      </c>
      <c r="CC64" s="18" t="n">
        <v>153</v>
      </c>
      <c r="CD64" s="18" t="n">
        <v>158</v>
      </c>
      <c r="CE64" s="18" t="n">
        <v>164</v>
      </c>
      <c r="CF64" s="18" t="n">
        <v>166</v>
      </c>
      <c r="CG64" s="18" t="n">
        <v>155</v>
      </c>
      <c r="CH64" s="18" t="n">
        <v>141</v>
      </c>
      <c r="CI64" s="18" t="n">
        <v>130</v>
      </c>
      <c r="CJ64" s="18" t="n">
        <v>127</v>
      </c>
      <c r="CK64" s="18" t="n">
        <v>124</v>
      </c>
      <c r="CL64" s="18" t="n">
        <v>120</v>
      </c>
      <c r="CM64" s="18" t="n">
        <v>112</v>
      </c>
      <c r="CN64" s="18" t="n">
        <v>109</v>
      </c>
      <c r="CO64" s="18" t="n">
        <v>110</v>
      </c>
      <c r="CP64" s="18" t="n">
        <v>105</v>
      </c>
      <c r="CQ64" s="18" t="n">
        <v>106</v>
      </c>
      <c r="CR64" s="18" t="n">
        <v>95</v>
      </c>
      <c r="CS64" s="18" t="n">
        <v>89</v>
      </c>
      <c r="CT64" s="18" t="n">
        <v>91</v>
      </c>
      <c r="CU64" s="18" t="n">
        <v>84</v>
      </c>
      <c r="CV64" s="18" t="n">
        <v>87</v>
      </c>
      <c r="CW64" s="18" t="n">
        <v>81</v>
      </c>
      <c r="CX64" s="18" t="n">
        <v>63</v>
      </c>
      <c r="CY64" s="18" t="n">
        <v>31</v>
      </c>
      <c r="CZ64" s="18" t="n">
        <v>15</v>
      </c>
      <c r="DA64" s="18" t="n">
        <v>13</v>
      </c>
      <c r="DB64" s="18" t="n">
        <v>13</v>
      </c>
      <c r="DC64" s="18" t="n">
        <v>13</v>
      </c>
      <c r="DD64" s="18" t="n">
        <v>17</v>
      </c>
      <c r="DE64" s="18" t="n">
        <v>21</v>
      </c>
      <c r="DF64" s="18" t="n">
        <v>25</v>
      </c>
      <c r="DG64" s="18" t="n">
        <v>40</v>
      </c>
      <c r="DH64" s="18" t="n">
        <v>51</v>
      </c>
      <c r="DI64" s="18" t="n">
        <v>50</v>
      </c>
      <c r="DJ64" s="18" t="n">
        <v>45</v>
      </c>
      <c r="DK64" s="18" t="n">
        <v>38</v>
      </c>
      <c r="DL64" s="18" t="n">
        <v>35</v>
      </c>
    </row>
    <row r="65" customFormat="false" ht="10.5" hidden="false" customHeight="true" outlineLevel="0" collapsed="false">
      <c r="B65" s="17" t="n">
        <v>106</v>
      </c>
      <c r="C65" s="18" t="n">
        <v>19</v>
      </c>
      <c r="D65" s="18" t="n">
        <v>25</v>
      </c>
      <c r="E65" s="18" t="n">
        <v>28</v>
      </c>
      <c r="F65" s="18" t="n">
        <v>90</v>
      </c>
      <c r="G65" s="18" t="n">
        <v>120</v>
      </c>
      <c r="H65" s="18" t="n">
        <v>118</v>
      </c>
      <c r="I65" s="18" t="n">
        <v>121</v>
      </c>
      <c r="J65" s="18" t="n">
        <v>125</v>
      </c>
      <c r="K65" s="18" t="n">
        <v>127</v>
      </c>
      <c r="L65" s="18" t="n">
        <v>123</v>
      </c>
      <c r="M65" s="18" t="n">
        <v>121</v>
      </c>
      <c r="N65" s="18" t="n">
        <v>121</v>
      </c>
      <c r="O65" s="18" t="n">
        <v>119</v>
      </c>
      <c r="P65" s="18" t="n">
        <v>117</v>
      </c>
      <c r="Q65" s="18" t="n">
        <v>115</v>
      </c>
      <c r="R65" s="18" t="n">
        <v>107</v>
      </c>
      <c r="S65" s="18" t="n">
        <v>105</v>
      </c>
      <c r="T65" s="18" t="n">
        <v>103</v>
      </c>
      <c r="U65" s="18" t="n">
        <v>103</v>
      </c>
      <c r="V65" s="18" t="n">
        <v>93</v>
      </c>
      <c r="W65" s="18" t="n">
        <v>55</v>
      </c>
      <c r="X65" s="18" t="n">
        <v>17</v>
      </c>
      <c r="Y65" s="18" t="n">
        <v>7</v>
      </c>
      <c r="Z65" s="18" t="n">
        <v>9</v>
      </c>
      <c r="AA65" s="18" t="n">
        <v>16</v>
      </c>
      <c r="AB65" s="18" t="n">
        <v>18</v>
      </c>
      <c r="AC65" s="18" t="n">
        <v>16</v>
      </c>
      <c r="AD65" s="18" t="n">
        <v>9</v>
      </c>
      <c r="AE65" s="18" t="n">
        <v>18</v>
      </c>
      <c r="AF65" s="18" t="n">
        <v>30</v>
      </c>
      <c r="AG65" s="18" t="n">
        <v>42</v>
      </c>
      <c r="AH65" s="18" t="n">
        <v>50</v>
      </c>
      <c r="AI65" s="18" t="n">
        <v>36</v>
      </c>
      <c r="AJ65" s="18" t="n">
        <v>17</v>
      </c>
      <c r="AK65" s="18" t="n">
        <v>9</v>
      </c>
      <c r="AL65" s="18" t="n">
        <v>17</v>
      </c>
      <c r="AM65" s="18" t="n">
        <v>27</v>
      </c>
      <c r="AN65" s="18" t="n">
        <v>43</v>
      </c>
      <c r="AO65" s="18" t="n">
        <v>47</v>
      </c>
      <c r="AP65" s="18" t="n">
        <v>54</v>
      </c>
      <c r="AQ65" s="18" t="n">
        <v>52</v>
      </c>
      <c r="AR65" s="18" t="n">
        <v>58</v>
      </c>
      <c r="AS65" s="18" t="n">
        <v>69</v>
      </c>
      <c r="AT65" s="18" t="n">
        <v>62</v>
      </c>
      <c r="AU65" s="18" t="n">
        <v>57</v>
      </c>
      <c r="AV65" s="18" t="n">
        <v>48</v>
      </c>
      <c r="AW65" s="18" t="n">
        <v>24</v>
      </c>
      <c r="AX65" s="18" t="n">
        <v>17</v>
      </c>
      <c r="AY65" s="18" t="n">
        <v>12</v>
      </c>
      <c r="AZ65" s="18" t="n">
        <v>21</v>
      </c>
      <c r="BA65" s="18" t="n">
        <v>27</v>
      </c>
      <c r="BB65" s="18" t="n">
        <v>33</v>
      </c>
      <c r="BC65" s="18" t="n">
        <v>29</v>
      </c>
      <c r="BD65" s="18" t="n">
        <v>21</v>
      </c>
      <c r="BE65" s="18" t="n">
        <v>12</v>
      </c>
      <c r="BF65" s="18" t="n">
        <v>8</v>
      </c>
      <c r="BG65" s="18" t="n">
        <v>24</v>
      </c>
      <c r="BH65" s="18" t="n">
        <v>83</v>
      </c>
      <c r="BI65" s="18" t="n">
        <v>109</v>
      </c>
      <c r="BJ65" s="18" t="n">
        <v>126</v>
      </c>
      <c r="BK65" s="18" t="n">
        <v>126</v>
      </c>
      <c r="BL65" s="18" t="n">
        <v>125</v>
      </c>
      <c r="BM65" s="18" t="n">
        <v>130</v>
      </c>
      <c r="BN65" s="18" t="n">
        <v>130</v>
      </c>
      <c r="BO65" s="18" t="n">
        <v>141</v>
      </c>
      <c r="BP65" s="18" t="n">
        <v>139</v>
      </c>
      <c r="BQ65" s="18" t="n">
        <v>135</v>
      </c>
      <c r="BR65" s="18" t="n">
        <v>154</v>
      </c>
      <c r="BS65" s="18" t="n">
        <v>140</v>
      </c>
      <c r="BT65" s="18" t="n">
        <v>141</v>
      </c>
      <c r="BU65" s="18" t="n">
        <v>152</v>
      </c>
      <c r="BV65" s="18" t="n">
        <v>132</v>
      </c>
      <c r="BW65" s="18" t="n">
        <v>127</v>
      </c>
      <c r="BX65" s="18" t="n">
        <v>135</v>
      </c>
      <c r="BY65" s="18" t="n">
        <v>133</v>
      </c>
      <c r="BZ65" s="18" t="n">
        <v>158</v>
      </c>
      <c r="CA65" s="18" t="n">
        <v>159</v>
      </c>
      <c r="CB65" s="18" t="n">
        <v>152</v>
      </c>
      <c r="CC65" s="18" t="n">
        <v>151</v>
      </c>
      <c r="CD65" s="18" t="n">
        <v>159</v>
      </c>
      <c r="CE65" s="18" t="n">
        <v>160</v>
      </c>
      <c r="CF65" s="18" t="n">
        <v>161</v>
      </c>
      <c r="CG65" s="18" t="n">
        <v>157</v>
      </c>
      <c r="CH65" s="18" t="n">
        <v>145</v>
      </c>
      <c r="CI65" s="18" t="n">
        <v>132</v>
      </c>
      <c r="CJ65" s="18" t="n">
        <v>127</v>
      </c>
      <c r="CK65" s="18" t="n">
        <v>127</v>
      </c>
      <c r="CL65" s="18" t="n">
        <v>122</v>
      </c>
      <c r="CM65" s="18" t="n">
        <v>122</v>
      </c>
      <c r="CN65" s="18" t="n">
        <v>116</v>
      </c>
      <c r="CO65" s="18" t="n">
        <v>112</v>
      </c>
      <c r="CP65" s="18" t="n">
        <v>112</v>
      </c>
      <c r="CQ65" s="18" t="n">
        <v>105</v>
      </c>
      <c r="CR65" s="18" t="n">
        <v>97</v>
      </c>
      <c r="CS65" s="18" t="n">
        <v>96</v>
      </c>
      <c r="CT65" s="18" t="n">
        <v>97</v>
      </c>
      <c r="CU65" s="18" t="n">
        <v>92</v>
      </c>
      <c r="CV65" s="18" t="n">
        <v>87</v>
      </c>
      <c r="CW65" s="18" t="n">
        <v>83</v>
      </c>
      <c r="CX65" s="18" t="n">
        <v>84</v>
      </c>
      <c r="CY65" s="18" t="n">
        <v>80</v>
      </c>
      <c r="CZ65" s="18" t="n">
        <v>57</v>
      </c>
      <c r="DA65" s="18" t="n">
        <v>29</v>
      </c>
      <c r="DB65" s="18" t="n">
        <v>10</v>
      </c>
      <c r="DC65" s="18" t="n">
        <v>11</v>
      </c>
      <c r="DD65" s="18" t="n">
        <v>19</v>
      </c>
      <c r="DE65" s="18" t="n">
        <v>27</v>
      </c>
      <c r="DF65" s="18" t="n">
        <v>26</v>
      </c>
      <c r="DG65" s="18" t="n">
        <v>25</v>
      </c>
      <c r="DH65" s="18" t="n">
        <v>23</v>
      </c>
      <c r="DI65" s="18" t="n">
        <v>23</v>
      </c>
      <c r="DJ65" s="18" t="n">
        <v>23</v>
      </c>
      <c r="DK65" s="18" t="n">
        <v>43</v>
      </c>
      <c r="DL65" s="18" t="n">
        <v>43</v>
      </c>
    </row>
    <row r="66" customFormat="false" ht="10.5" hidden="false" customHeight="true" outlineLevel="0" collapsed="false">
      <c r="B66" s="17" t="n">
        <v>107</v>
      </c>
      <c r="C66" s="18" t="n">
        <v>19</v>
      </c>
      <c r="D66" s="18" t="n">
        <v>22</v>
      </c>
      <c r="E66" s="18" t="n">
        <v>17</v>
      </c>
      <c r="F66" s="18" t="n">
        <v>26</v>
      </c>
      <c r="G66" s="18" t="n">
        <v>112</v>
      </c>
      <c r="H66" s="18" t="n">
        <v>125</v>
      </c>
      <c r="I66" s="18" t="n">
        <v>123</v>
      </c>
      <c r="J66" s="18" t="n">
        <v>120</v>
      </c>
      <c r="K66" s="18" t="n">
        <v>121</v>
      </c>
      <c r="L66" s="18" t="n">
        <v>128</v>
      </c>
      <c r="M66" s="18" t="n">
        <v>125</v>
      </c>
      <c r="N66" s="18" t="n">
        <v>126</v>
      </c>
      <c r="O66" s="18" t="n">
        <v>122</v>
      </c>
      <c r="P66" s="18" t="n">
        <v>119</v>
      </c>
      <c r="Q66" s="18" t="n">
        <v>116</v>
      </c>
      <c r="R66" s="18" t="n">
        <v>109</v>
      </c>
      <c r="S66" s="18" t="n">
        <v>108</v>
      </c>
      <c r="T66" s="18" t="n">
        <v>106</v>
      </c>
      <c r="U66" s="18" t="n">
        <v>99</v>
      </c>
      <c r="V66" s="18" t="n">
        <v>99</v>
      </c>
      <c r="W66" s="18" t="n">
        <v>105</v>
      </c>
      <c r="X66" s="18" t="n">
        <v>65</v>
      </c>
      <c r="Y66" s="18" t="n">
        <v>28</v>
      </c>
      <c r="Z66" s="18" t="n">
        <v>25</v>
      </c>
      <c r="AA66" s="18" t="n">
        <v>21</v>
      </c>
      <c r="AB66" s="18" t="n">
        <v>16</v>
      </c>
      <c r="AC66" s="18" t="n">
        <v>9</v>
      </c>
      <c r="AD66" s="18" t="n">
        <v>17</v>
      </c>
      <c r="AE66" s="18" t="n">
        <v>14</v>
      </c>
      <c r="AF66" s="18" t="n">
        <v>22</v>
      </c>
      <c r="AG66" s="18" t="n">
        <v>39</v>
      </c>
      <c r="AH66" s="18" t="n">
        <v>38</v>
      </c>
      <c r="AI66" s="18" t="n">
        <v>40</v>
      </c>
      <c r="AJ66" s="18" t="n">
        <v>46</v>
      </c>
      <c r="AK66" s="18" t="n">
        <v>39</v>
      </c>
      <c r="AL66" s="18" t="n">
        <v>21</v>
      </c>
      <c r="AM66" s="18" t="n">
        <v>12</v>
      </c>
      <c r="AN66" s="18" t="n">
        <v>10</v>
      </c>
      <c r="AO66" s="18" t="n">
        <v>10</v>
      </c>
      <c r="AP66" s="18" t="n">
        <v>11</v>
      </c>
      <c r="AQ66" s="18" t="n">
        <v>11</v>
      </c>
      <c r="AR66" s="18" t="n">
        <v>14</v>
      </c>
      <c r="AS66" s="18" t="n">
        <v>15</v>
      </c>
      <c r="AT66" s="18" t="n">
        <v>14</v>
      </c>
      <c r="AU66" s="18" t="n">
        <v>8</v>
      </c>
      <c r="AV66" s="18" t="n">
        <v>12</v>
      </c>
      <c r="AW66" s="18" t="n">
        <v>14</v>
      </c>
      <c r="AX66" s="18" t="n">
        <v>24</v>
      </c>
      <c r="AY66" s="18" t="n">
        <v>29</v>
      </c>
      <c r="AZ66" s="18" t="n">
        <v>30</v>
      </c>
      <c r="BA66" s="18" t="n">
        <v>32</v>
      </c>
      <c r="BB66" s="18" t="n">
        <v>27</v>
      </c>
      <c r="BC66" s="18" t="n">
        <v>15</v>
      </c>
      <c r="BD66" s="18" t="n">
        <v>17</v>
      </c>
      <c r="BE66" s="18" t="n">
        <v>8</v>
      </c>
      <c r="BF66" s="18" t="n">
        <v>33</v>
      </c>
      <c r="BG66" s="18" t="n">
        <v>103</v>
      </c>
      <c r="BH66" s="18" t="n">
        <v>114</v>
      </c>
      <c r="BI66" s="18" t="n">
        <v>119</v>
      </c>
      <c r="BJ66" s="18" t="n">
        <v>127</v>
      </c>
      <c r="BK66" s="18" t="n">
        <v>131</v>
      </c>
      <c r="BL66" s="18" t="n">
        <v>137</v>
      </c>
      <c r="BM66" s="18" t="n">
        <v>140</v>
      </c>
      <c r="BN66" s="18" t="n">
        <v>135</v>
      </c>
      <c r="BO66" s="18" t="n">
        <v>142</v>
      </c>
      <c r="BP66" s="18" t="n">
        <v>140</v>
      </c>
      <c r="BQ66" s="18" t="n">
        <v>143</v>
      </c>
      <c r="BR66" s="18" t="n">
        <v>148</v>
      </c>
      <c r="BS66" s="18" t="n">
        <v>138</v>
      </c>
      <c r="BT66" s="18" t="n">
        <v>131</v>
      </c>
      <c r="BU66" s="18" t="n">
        <v>155</v>
      </c>
      <c r="BV66" s="18" t="n">
        <v>132</v>
      </c>
      <c r="BW66" s="18" t="n">
        <v>129</v>
      </c>
      <c r="BX66" s="18" t="n">
        <v>132</v>
      </c>
      <c r="BY66" s="18" t="n">
        <v>137</v>
      </c>
      <c r="BZ66" s="18" t="n">
        <v>151</v>
      </c>
      <c r="CA66" s="18" t="n">
        <v>150</v>
      </c>
      <c r="CB66" s="18" t="n">
        <v>143</v>
      </c>
      <c r="CC66" s="18" t="n">
        <v>156</v>
      </c>
      <c r="CD66" s="18" t="n">
        <v>157</v>
      </c>
      <c r="CE66" s="18" t="n">
        <v>154</v>
      </c>
      <c r="CF66" s="18" t="n">
        <v>161</v>
      </c>
      <c r="CG66" s="18" t="n">
        <v>161</v>
      </c>
      <c r="CH66" s="18" t="n">
        <v>151</v>
      </c>
      <c r="CI66" s="18" t="n">
        <v>144</v>
      </c>
      <c r="CJ66" s="18" t="n">
        <v>130</v>
      </c>
      <c r="CK66" s="18" t="n">
        <v>120</v>
      </c>
      <c r="CL66" s="18" t="n">
        <v>121</v>
      </c>
      <c r="CM66" s="18" t="n">
        <v>125</v>
      </c>
      <c r="CN66" s="18" t="n">
        <v>122</v>
      </c>
      <c r="CO66" s="18" t="n">
        <v>118</v>
      </c>
      <c r="CP66" s="18" t="n">
        <v>118</v>
      </c>
      <c r="CQ66" s="18" t="n">
        <v>110</v>
      </c>
      <c r="CR66" s="18" t="n">
        <v>102</v>
      </c>
      <c r="CS66" s="18" t="n">
        <v>98</v>
      </c>
      <c r="CT66" s="18" t="n">
        <v>97</v>
      </c>
      <c r="CU66" s="18" t="n">
        <v>100</v>
      </c>
      <c r="CV66" s="18" t="n">
        <v>94</v>
      </c>
      <c r="CW66" s="18" t="n">
        <v>89</v>
      </c>
      <c r="CX66" s="18" t="n">
        <v>85</v>
      </c>
      <c r="CY66" s="18" t="n">
        <v>88</v>
      </c>
      <c r="CZ66" s="18" t="n">
        <v>86</v>
      </c>
      <c r="DA66" s="18" t="n">
        <v>86</v>
      </c>
      <c r="DB66" s="18" t="n">
        <v>62</v>
      </c>
      <c r="DC66" s="18" t="n">
        <v>36</v>
      </c>
      <c r="DD66" s="18" t="n">
        <v>21</v>
      </c>
      <c r="DE66" s="18" t="n">
        <v>15</v>
      </c>
      <c r="DF66" s="18" t="n">
        <v>11</v>
      </c>
      <c r="DG66" s="18" t="n">
        <v>10</v>
      </c>
      <c r="DH66" s="18" t="n">
        <v>8</v>
      </c>
      <c r="DI66" s="18" t="n">
        <v>8</v>
      </c>
      <c r="DJ66" s="18" t="n">
        <v>4</v>
      </c>
      <c r="DK66" s="18" t="n">
        <v>63</v>
      </c>
      <c r="DL66" s="18" t="n">
        <v>65</v>
      </c>
    </row>
    <row r="67" customFormat="false" ht="10.5" hidden="false" customHeight="true" outlineLevel="0" collapsed="false">
      <c r="B67" s="17" t="n">
        <v>108</v>
      </c>
      <c r="C67" s="18" t="n">
        <v>19</v>
      </c>
      <c r="D67" s="18" t="n">
        <v>27</v>
      </c>
      <c r="E67" s="18" t="n">
        <v>17</v>
      </c>
      <c r="F67" s="18" t="n">
        <v>8</v>
      </c>
      <c r="G67" s="18" t="n">
        <v>46</v>
      </c>
      <c r="H67" s="18" t="n">
        <v>130</v>
      </c>
      <c r="I67" s="18" t="n">
        <v>128</v>
      </c>
      <c r="J67" s="18" t="n">
        <v>119</v>
      </c>
      <c r="K67" s="18" t="n">
        <v>123</v>
      </c>
      <c r="L67" s="18" t="n">
        <v>130</v>
      </c>
      <c r="M67" s="18" t="n">
        <v>130</v>
      </c>
      <c r="N67" s="18" t="n">
        <v>129</v>
      </c>
      <c r="O67" s="18" t="n">
        <v>124</v>
      </c>
      <c r="P67" s="18" t="n">
        <v>120</v>
      </c>
      <c r="Q67" s="18" t="n">
        <v>117</v>
      </c>
      <c r="R67" s="18" t="n">
        <v>111</v>
      </c>
      <c r="S67" s="18" t="n">
        <v>109</v>
      </c>
      <c r="T67" s="18" t="n">
        <v>108</v>
      </c>
      <c r="U67" s="18" t="n">
        <v>101</v>
      </c>
      <c r="V67" s="18" t="n">
        <v>97</v>
      </c>
      <c r="W67" s="18" t="n">
        <v>97</v>
      </c>
      <c r="X67" s="18" t="n">
        <v>95</v>
      </c>
      <c r="Y67" s="18" t="n">
        <v>68</v>
      </c>
      <c r="Z67" s="18" t="n">
        <v>20</v>
      </c>
      <c r="AA67" s="18" t="n">
        <v>29</v>
      </c>
      <c r="AB67" s="18" t="n">
        <v>66</v>
      </c>
      <c r="AC67" s="18" t="n">
        <v>66</v>
      </c>
      <c r="AD67" s="18" t="n">
        <v>18</v>
      </c>
      <c r="AE67" s="18" t="n">
        <v>40</v>
      </c>
      <c r="AF67" s="18" t="n">
        <v>67</v>
      </c>
      <c r="AG67" s="18" t="n">
        <v>28</v>
      </c>
      <c r="AH67" s="18" t="n">
        <v>36</v>
      </c>
      <c r="AI67" s="18" t="n">
        <v>41</v>
      </c>
      <c r="AJ67" s="18" t="n">
        <v>40</v>
      </c>
      <c r="AK67" s="18" t="n">
        <v>39</v>
      </c>
      <c r="AL67" s="18" t="n">
        <v>42</v>
      </c>
      <c r="AM67" s="18" t="n">
        <v>41</v>
      </c>
      <c r="AN67" s="18" t="n">
        <v>38</v>
      </c>
      <c r="AO67" s="18" t="n">
        <v>37</v>
      </c>
      <c r="AP67" s="18" t="n">
        <v>37</v>
      </c>
      <c r="AQ67" s="18" t="n">
        <v>33</v>
      </c>
      <c r="AR67" s="18" t="n">
        <v>35</v>
      </c>
      <c r="AS67" s="18" t="n">
        <v>38</v>
      </c>
      <c r="AT67" s="18" t="n">
        <v>33</v>
      </c>
      <c r="AU67" s="18" t="n">
        <v>26</v>
      </c>
      <c r="AV67" s="18" t="n">
        <v>26</v>
      </c>
      <c r="AW67" s="18" t="n">
        <v>33</v>
      </c>
      <c r="AX67" s="18" t="n">
        <v>34</v>
      </c>
      <c r="AY67" s="18" t="n">
        <v>31</v>
      </c>
      <c r="AZ67" s="18" t="n">
        <v>26</v>
      </c>
      <c r="BA67" s="18" t="n">
        <v>24</v>
      </c>
      <c r="BB67" s="18" t="n">
        <v>19</v>
      </c>
      <c r="BC67" s="18" t="n">
        <v>13</v>
      </c>
      <c r="BD67" s="18" t="n">
        <v>9</v>
      </c>
      <c r="BE67" s="18" t="n">
        <v>46</v>
      </c>
      <c r="BF67" s="18" t="n">
        <v>108</v>
      </c>
      <c r="BG67" s="18" t="n">
        <v>105</v>
      </c>
      <c r="BH67" s="18" t="n">
        <v>103</v>
      </c>
      <c r="BI67" s="18" t="n">
        <v>114</v>
      </c>
      <c r="BJ67" s="18" t="n">
        <v>125</v>
      </c>
      <c r="BK67" s="18" t="n">
        <v>126</v>
      </c>
      <c r="BL67" s="18" t="n">
        <v>127</v>
      </c>
      <c r="BM67" s="18" t="n">
        <v>136</v>
      </c>
      <c r="BN67" s="18" t="n">
        <v>138</v>
      </c>
      <c r="BO67" s="18" t="n">
        <v>142</v>
      </c>
      <c r="BP67" s="18" t="n">
        <v>143</v>
      </c>
      <c r="BQ67" s="18" t="n">
        <v>147</v>
      </c>
      <c r="BR67" s="18" t="n">
        <v>148</v>
      </c>
      <c r="BS67" s="18" t="n">
        <v>147</v>
      </c>
      <c r="BT67" s="18" t="n">
        <v>140</v>
      </c>
      <c r="BU67" s="18" t="n">
        <v>153</v>
      </c>
      <c r="BV67" s="18" t="n">
        <v>128</v>
      </c>
      <c r="BW67" s="18" t="n">
        <v>107</v>
      </c>
      <c r="BX67" s="18" t="n">
        <v>119</v>
      </c>
      <c r="BY67" s="18" t="n">
        <v>140</v>
      </c>
      <c r="BZ67" s="18" t="n">
        <v>144</v>
      </c>
      <c r="CA67" s="18" t="n">
        <v>129</v>
      </c>
      <c r="CB67" s="18" t="n">
        <v>132</v>
      </c>
      <c r="CC67" s="18" t="n">
        <v>155</v>
      </c>
      <c r="CD67" s="18" t="n">
        <v>157</v>
      </c>
      <c r="CE67" s="18" t="n">
        <v>156</v>
      </c>
      <c r="CF67" s="18" t="n">
        <v>157</v>
      </c>
      <c r="CG67" s="18" t="n">
        <v>161</v>
      </c>
      <c r="CH67" s="18" t="n">
        <v>152</v>
      </c>
      <c r="CI67" s="18" t="n">
        <v>152</v>
      </c>
      <c r="CJ67" s="18" t="n">
        <v>148</v>
      </c>
      <c r="CK67" s="18" t="n">
        <v>137</v>
      </c>
      <c r="CL67" s="18" t="n">
        <v>129</v>
      </c>
      <c r="CM67" s="18" t="n">
        <v>132</v>
      </c>
      <c r="CN67" s="18" t="n">
        <v>126</v>
      </c>
      <c r="CO67" s="18" t="n">
        <v>122</v>
      </c>
      <c r="CP67" s="18" t="n">
        <v>120</v>
      </c>
      <c r="CQ67" s="18" t="n">
        <v>116</v>
      </c>
      <c r="CR67" s="18" t="n">
        <v>116</v>
      </c>
      <c r="CS67" s="18" t="n">
        <v>112</v>
      </c>
      <c r="CT67" s="18" t="n">
        <v>104</v>
      </c>
      <c r="CU67" s="18" t="n">
        <v>102</v>
      </c>
      <c r="CV67" s="18" t="n">
        <v>91</v>
      </c>
      <c r="CW67" s="18" t="n">
        <v>91</v>
      </c>
      <c r="CX67" s="18" t="n">
        <v>96</v>
      </c>
      <c r="CY67" s="18" t="n">
        <v>91</v>
      </c>
      <c r="CZ67" s="18" t="n">
        <v>88</v>
      </c>
      <c r="DA67" s="18" t="n">
        <v>89</v>
      </c>
      <c r="DB67" s="18" t="n">
        <v>95</v>
      </c>
      <c r="DC67" s="18" t="n">
        <v>93</v>
      </c>
      <c r="DD67" s="18" t="n">
        <v>79</v>
      </c>
      <c r="DE67" s="18" t="n">
        <v>63</v>
      </c>
      <c r="DF67" s="18" t="n">
        <v>34</v>
      </c>
      <c r="DG67" s="18" t="n">
        <v>19</v>
      </c>
      <c r="DH67" s="18" t="n">
        <v>18</v>
      </c>
      <c r="DI67" s="18" t="n">
        <v>17</v>
      </c>
      <c r="DJ67" s="18" t="n">
        <v>12</v>
      </c>
      <c r="DK67" s="18" t="n">
        <v>31</v>
      </c>
      <c r="DL67" s="18" t="n">
        <v>88</v>
      </c>
    </row>
    <row r="68" customFormat="false" ht="10.5" hidden="false" customHeight="true" outlineLevel="0" collapsed="false">
      <c r="B68" s="17" t="n">
        <v>109</v>
      </c>
      <c r="C68" s="18" t="n">
        <v>30</v>
      </c>
      <c r="D68" s="18" t="n">
        <v>28</v>
      </c>
      <c r="E68" s="18" t="n">
        <v>32</v>
      </c>
      <c r="F68" s="18" t="n">
        <v>16</v>
      </c>
      <c r="G68" s="18" t="n">
        <v>11</v>
      </c>
      <c r="H68" s="18" t="n">
        <v>82</v>
      </c>
      <c r="I68" s="18" t="n">
        <v>134</v>
      </c>
      <c r="J68" s="18" t="n">
        <v>121</v>
      </c>
      <c r="K68" s="18" t="n">
        <v>119</v>
      </c>
      <c r="L68" s="18" t="n">
        <v>125</v>
      </c>
      <c r="M68" s="18" t="n">
        <v>130</v>
      </c>
      <c r="N68" s="18" t="n">
        <v>127</v>
      </c>
      <c r="O68" s="18" t="n">
        <v>121</v>
      </c>
      <c r="P68" s="18" t="n">
        <v>121</v>
      </c>
      <c r="Q68" s="18" t="n">
        <v>120</v>
      </c>
      <c r="R68" s="18" t="n">
        <v>116</v>
      </c>
      <c r="S68" s="18" t="n">
        <v>113</v>
      </c>
      <c r="T68" s="18" t="n">
        <v>111</v>
      </c>
      <c r="U68" s="18" t="n">
        <v>107</v>
      </c>
      <c r="V68" s="18" t="n">
        <v>102</v>
      </c>
      <c r="W68" s="18" t="n">
        <v>97</v>
      </c>
      <c r="X68" s="18" t="n">
        <v>99</v>
      </c>
      <c r="Y68" s="18" t="n">
        <v>101</v>
      </c>
      <c r="Z68" s="18" t="n">
        <v>73</v>
      </c>
      <c r="AA68" s="18" t="n">
        <v>43</v>
      </c>
      <c r="AB68" s="18" t="n">
        <v>115</v>
      </c>
      <c r="AC68" s="18" t="n">
        <v>119</v>
      </c>
      <c r="AD68" s="18" t="n">
        <v>31</v>
      </c>
      <c r="AE68" s="18" t="n">
        <v>77</v>
      </c>
      <c r="AF68" s="18" t="n">
        <v>98</v>
      </c>
      <c r="AG68" s="18" t="n">
        <v>81</v>
      </c>
      <c r="AH68" s="18" t="n">
        <v>37</v>
      </c>
      <c r="AI68" s="18" t="n">
        <v>19</v>
      </c>
      <c r="AJ68" s="18" t="n">
        <v>31</v>
      </c>
      <c r="AK68" s="18" t="n">
        <v>39</v>
      </c>
      <c r="AL68" s="18" t="n">
        <v>37</v>
      </c>
      <c r="AM68" s="18" t="n">
        <v>38</v>
      </c>
      <c r="AN68" s="18" t="n">
        <v>37</v>
      </c>
      <c r="AO68" s="18" t="n">
        <v>34</v>
      </c>
      <c r="AP68" s="18" t="n">
        <v>33</v>
      </c>
      <c r="AQ68" s="18" t="n">
        <v>37</v>
      </c>
      <c r="AR68" s="18" t="n">
        <v>36</v>
      </c>
      <c r="AS68" s="18" t="n">
        <v>30</v>
      </c>
      <c r="AT68" s="18" t="n">
        <v>23</v>
      </c>
      <c r="AU68" s="18" t="n">
        <v>22</v>
      </c>
      <c r="AV68" s="18" t="n">
        <v>23</v>
      </c>
      <c r="AW68" s="18" t="n">
        <v>20</v>
      </c>
      <c r="AX68" s="18" t="n">
        <v>18</v>
      </c>
      <c r="AY68" s="18" t="n">
        <v>15</v>
      </c>
      <c r="AZ68" s="18" t="n">
        <v>13</v>
      </c>
      <c r="BA68" s="18" t="n">
        <v>12</v>
      </c>
      <c r="BB68" s="18" t="n">
        <v>10</v>
      </c>
      <c r="BC68" s="18" t="n">
        <v>11</v>
      </c>
      <c r="BD68" s="18" t="n">
        <v>55</v>
      </c>
      <c r="BE68" s="18" t="n">
        <v>94</v>
      </c>
      <c r="BF68" s="18" t="n">
        <v>100</v>
      </c>
      <c r="BG68" s="18" t="n">
        <v>89</v>
      </c>
      <c r="BH68" s="18" t="n">
        <v>100</v>
      </c>
      <c r="BI68" s="18" t="n">
        <v>113</v>
      </c>
      <c r="BJ68" s="18" t="n">
        <v>119</v>
      </c>
      <c r="BK68" s="18" t="n">
        <v>119</v>
      </c>
      <c r="BL68" s="18" t="n">
        <v>126</v>
      </c>
      <c r="BM68" s="18" t="n">
        <v>133</v>
      </c>
      <c r="BN68" s="18" t="n">
        <v>135</v>
      </c>
      <c r="BO68" s="18" t="n">
        <v>140</v>
      </c>
      <c r="BP68" s="18" t="n">
        <v>143</v>
      </c>
      <c r="BQ68" s="18" t="n">
        <v>143</v>
      </c>
      <c r="BR68" s="18" t="n">
        <v>144</v>
      </c>
      <c r="BS68" s="18" t="n">
        <v>147</v>
      </c>
      <c r="BT68" s="18" t="n">
        <v>145</v>
      </c>
      <c r="BU68" s="18" t="n">
        <v>152</v>
      </c>
      <c r="BV68" s="18" t="n">
        <v>146</v>
      </c>
      <c r="BW68" s="18" t="n">
        <v>125</v>
      </c>
      <c r="BX68" s="18" t="n">
        <v>118</v>
      </c>
      <c r="BY68" s="18" t="n">
        <v>137</v>
      </c>
      <c r="BZ68" s="18" t="n">
        <v>143</v>
      </c>
      <c r="CA68" s="18" t="n">
        <v>119</v>
      </c>
      <c r="CB68" s="18" t="n">
        <v>126</v>
      </c>
      <c r="CC68" s="18" t="n">
        <v>141</v>
      </c>
      <c r="CD68" s="18" t="n">
        <v>154</v>
      </c>
      <c r="CE68" s="18" t="n">
        <v>155</v>
      </c>
      <c r="CF68" s="18" t="n">
        <v>155</v>
      </c>
      <c r="CG68" s="18" t="n">
        <v>158</v>
      </c>
      <c r="CH68" s="18" t="n">
        <v>157</v>
      </c>
      <c r="CI68" s="18" t="n">
        <v>152</v>
      </c>
      <c r="CJ68" s="18" t="n">
        <v>153</v>
      </c>
      <c r="CK68" s="18" t="n">
        <v>148</v>
      </c>
      <c r="CL68" s="18" t="n">
        <v>141</v>
      </c>
      <c r="CM68" s="18" t="n">
        <v>131</v>
      </c>
      <c r="CN68" s="18" t="n">
        <v>129</v>
      </c>
      <c r="CO68" s="18" t="n">
        <v>133</v>
      </c>
      <c r="CP68" s="18" t="n">
        <v>128</v>
      </c>
      <c r="CQ68" s="18" t="n">
        <v>121</v>
      </c>
      <c r="CR68" s="18" t="n">
        <v>118</v>
      </c>
      <c r="CS68" s="18" t="n">
        <v>111</v>
      </c>
      <c r="CT68" s="18" t="n">
        <v>104</v>
      </c>
      <c r="CU68" s="18" t="n">
        <v>97</v>
      </c>
      <c r="CV68" s="18" t="n">
        <v>111</v>
      </c>
      <c r="CW68" s="18" t="n">
        <v>98</v>
      </c>
      <c r="CX68" s="18" t="n">
        <v>86</v>
      </c>
      <c r="CY68" s="18" t="n">
        <v>92</v>
      </c>
      <c r="CZ68" s="18" t="n">
        <v>98</v>
      </c>
      <c r="DA68" s="18" t="n">
        <v>96</v>
      </c>
      <c r="DB68" s="18" t="n">
        <v>87</v>
      </c>
      <c r="DC68" s="18" t="n">
        <v>95</v>
      </c>
      <c r="DD68" s="18" t="n">
        <v>61</v>
      </c>
      <c r="DE68" s="18" t="n">
        <v>63</v>
      </c>
      <c r="DF68" s="18" t="n">
        <v>63</v>
      </c>
      <c r="DG68" s="18" t="n">
        <v>38</v>
      </c>
      <c r="DH68" s="18" t="n">
        <v>33</v>
      </c>
      <c r="DI68" s="18" t="n">
        <v>30</v>
      </c>
      <c r="DJ68" s="18" t="n">
        <v>25</v>
      </c>
      <c r="DK68" s="18" t="n">
        <v>16</v>
      </c>
      <c r="DL68" s="18" t="n">
        <v>12</v>
      </c>
    </row>
    <row r="69" customFormat="false" ht="10.5" hidden="false" customHeight="true" outlineLevel="0" collapsed="false">
      <c r="B69" s="17" t="n">
        <v>110</v>
      </c>
      <c r="C69" s="18" t="n">
        <v>28</v>
      </c>
      <c r="D69" s="18" t="n">
        <v>25</v>
      </c>
      <c r="E69" s="18" t="n">
        <v>32</v>
      </c>
      <c r="F69" s="18" t="n">
        <v>29</v>
      </c>
      <c r="G69" s="18" t="n">
        <v>10</v>
      </c>
      <c r="H69" s="18" t="n">
        <v>29</v>
      </c>
      <c r="I69" s="18" t="n">
        <v>115</v>
      </c>
      <c r="J69" s="18" t="n">
        <v>124</v>
      </c>
      <c r="K69" s="18" t="n">
        <v>123</v>
      </c>
      <c r="L69" s="18" t="n">
        <v>123</v>
      </c>
      <c r="M69" s="18" t="n">
        <v>124</v>
      </c>
      <c r="N69" s="18" t="n">
        <v>123</v>
      </c>
      <c r="O69" s="18" t="n">
        <v>125</v>
      </c>
      <c r="P69" s="18" t="n">
        <v>122</v>
      </c>
      <c r="Q69" s="18" t="n">
        <v>121</v>
      </c>
      <c r="R69" s="18" t="n">
        <v>119</v>
      </c>
      <c r="S69" s="18" t="n">
        <v>117</v>
      </c>
      <c r="T69" s="18" t="n">
        <v>113</v>
      </c>
      <c r="U69" s="18" t="n">
        <v>110</v>
      </c>
      <c r="V69" s="18" t="n">
        <v>110</v>
      </c>
      <c r="W69" s="18" t="n">
        <v>106</v>
      </c>
      <c r="X69" s="18" t="n">
        <v>104</v>
      </c>
      <c r="Y69" s="18" t="n">
        <v>100</v>
      </c>
      <c r="Z69" s="18" t="n">
        <v>102</v>
      </c>
      <c r="AA69" s="18" t="n">
        <v>83</v>
      </c>
      <c r="AB69" s="18" t="n">
        <v>54</v>
      </c>
      <c r="AC69" s="18" t="n">
        <v>40</v>
      </c>
      <c r="AD69" s="18" t="n">
        <v>60</v>
      </c>
      <c r="AE69" s="18" t="n">
        <v>110</v>
      </c>
      <c r="AF69" s="18" t="n">
        <v>109</v>
      </c>
      <c r="AG69" s="18" t="n">
        <v>85</v>
      </c>
      <c r="AH69" s="18" t="n">
        <v>61</v>
      </c>
      <c r="AI69" s="18" t="n">
        <v>52</v>
      </c>
      <c r="AJ69" s="18" t="n">
        <v>22</v>
      </c>
      <c r="AK69" s="18" t="n">
        <v>22</v>
      </c>
      <c r="AL69" s="18" t="n">
        <v>25</v>
      </c>
      <c r="AM69" s="18" t="n">
        <v>28</v>
      </c>
      <c r="AN69" s="18" t="n">
        <v>28</v>
      </c>
      <c r="AO69" s="18" t="n">
        <v>39</v>
      </c>
      <c r="AP69" s="18" t="n">
        <v>47</v>
      </c>
      <c r="AQ69" s="18" t="n">
        <v>41</v>
      </c>
      <c r="AR69" s="18" t="n">
        <v>48</v>
      </c>
      <c r="AS69" s="18" t="n">
        <v>24</v>
      </c>
      <c r="AT69" s="18" t="n">
        <v>12</v>
      </c>
      <c r="AU69" s="18" t="n">
        <v>15</v>
      </c>
      <c r="AV69" s="18" t="n">
        <v>13</v>
      </c>
      <c r="AW69" s="18" t="n">
        <v>15</v>
      </c>
      <c r="AX69" s="18" t="n">
        <v>17</v>
      </c>
      <c r="AY69" s="18" t="n">
        <v>27</v>
      </c>
      <c r="AZ69" s="18" t="n">
        <v>20</v>
      </c>
      <c r="BA69" s="18" t="n">
        <v>9</v>
      </c>
      <c r="BB69" s="18" t="n">
        <v>27</v>
      </c>
      <c r="BC69" s="18" t="n">
        <v>74</v>
      </c>
      <c r="BD69" s="18" t="n">
        <v>102</v>
      </c>
      <c r="BE69" s="18" t="n">
        <v>106</v>
      </c>
      <c r="BF69" s="18" t="n">
        <v>113</v>
      </c>
      <c r="BG69" s="18" t="n">
        <v>111</v>
      </c>
      <c r="BH69" s="18" t="n">
        <v>118</v>
      </c>
      <c r="BI69" s="18" t="n">
        <v>123</v>
      </c>
      <c r="BJ69" s="18" t="n">
        <v>121</v>
      </c>
      <c r="BK69" s="18" t="n">
        <v>120</v>
      </c>
      <c r="BL69" s="18" t="n">
        <v>126</v>
      </c>
      <c r="BM69" s="18" t="n">
        <v>132</v>
      </c>
      <c r="BN69" s="18" t="n">
        <v>132</v>
      </c>
      <c r="BO69" s="18" t="n">
        <v>137</v>
      </c>
      <c r="BP69" s="18" t="n">
        <v>140</v>
      </c>
      <c r="BQ69" s="18" t="n">
        <v>143</v>
      </c>
      <c r="BR69" s="18" t="n">
        <v>143</v>
      </c>
      <c r="BS69" s="18" t="n">
        <v>147</v>
      </c>
      <c r="BT69" s="18" t="n">
        <v>149</v>
      </c>
      <c r="BU69" s="18" t="n">
        <v>153</v>
      </c>
      <c r="BV69" s="18" t="n">
        <v>153</v>
      </c>
      <c r="BW69" s="18" t="n">
        <v>148</v>
      </c>
      <c r="BX69" s="18" t="n">
        <v>127</v>
      </c>
      <c r="BY69" s="18" t="n">
        <v>119</v>
      </c>
      <c r="BZ69" s="18" t="n">
        <v>115</v>
      </c>
      <c r="CA69" s="18" t="n">
        <v>124</v>
      </c>
      <c r="CB69" s="18" t="n">
        <v>143</v>
      </c>
      <c r="CC69" s="18" t="n">
        <v>153</v>
      </c>
      <c r="CD69" s="18" t="n">
        <v>158</v>
      </c>
      <c r="CE69" s="18" t="n">
        <v>161</v>
      </c>
      <c r="CF69" s="18" t="n">
        <v>163</v>
      </c>
      <c r="CG69" s="18" t="n">
        <v>163</v>
      </c>
      <c r="CH69" s="18" t="n">
        <v>159</v>
      </c>
      <c r="CI69" s="18" t="n">
        <v>158</v>
      </c>
      <c r="CJ69" s="18" t="n">
        <v>156</v>
      </c>
      <c r="CK69" s="18" t="n">
        <v>153</v>
      </c>
      <c r="CL69" s="18" t="n">
        <v>145</v>
      </c>
      <c r="CM69" s="18" t="n">
        <v>146</v>
      </c>
      <c r="CN69" s="18" t="n">
        <v>139</v>
      </c>
      <c r="CO69" s="18" t="n">
        <v>135</v>
      </c>
      <c r="CP69" s="18" t="n">
        <v>129</v>
      </c>
      <c r="CQ69" s="18" t="n">
        <v>130</v>
      </c>
      <c r="CR69" s="18" t="n">
        <v>122</v>
      </c>
      <c r="CS69" s="18" t="n">
        <v>117</v>
      </c>
      <c r="CT69" s="18" t="n">
        <v>112</v>
      </c>
      <c r="CU69" s="18" t="n">
        <v>114</v>
      </c>
      <c r="CV69" s="18" t="n">
        <v>121</v>
      </c>
      <c r="CW69" s="18" t="n">
        <v>117</v>
      </c>
      <c r="CX69" s="18" t="n">
        <v>113</v>
      </c>
      <c r="CY69" s="18" t="n">
        <v>110</v>
      </c>
      <c r="CZ69" s="18" t="n">
        <v>99</v>
      </c>
      <c r="DA69" s="18" t="n">
        <v>94</v>
      </c>
      <c r="DB69" s="18" t="n">
        <v>105</v>
      </c>
      <c r="DC69" s="18" t="n">
        <v>88</v>
      </c>
      <c r="DD69" s="18" t="n">
        <v>59</v>
      </c>
      <c r="DE69" s="18" t="n">
        <v>53</v>
      </c>
      <c r="DF69" s="18" t="n">
        <v>49</v>
      </c>
      <c r="DG69" s="18" t="n">
        <v>41</v>
      </c>
      <c r="DH69" s="18" t="n">
        <v>34</v>
      </c>
      <c r="DI69" s="18" t="n">
        <v>33</v>
      </c>
      <c r="DJ69" s="18" t="n">
        <v>26</v>
      </c>
      <c r="DK69" s="18" t="n">
        <v>23</v>
      </c>
      <c r="DL69" s="18" t="n">
        <v>21</v>
      </c>
    </row>
    <row r="70" customFormat="false" ht="10.5" hidden="false" customHeight="true" outlineLevel="0" collapsed="false">
      <c r="B70" s="17" t="n">
        <v>111</v>
      </c>
      <c r="C70" s="18" t="n">
        <v>37</v>
      </c>
      <c r="D70" s="18" t="n">
        <v>18</v>
      </c>
      <c r="E70" s="18" t="n">
        <v>25</v>
      </c>
      <c r="F70" s="18" t="n">
        <v>35</v>
      </c>
      <c r="G70" s="18" t="n">
        <v>19</v>
      </c>
      <c r="H70" s="18" t="n">
        <v>7</v>
      </c>
      <c r="I70" s="18" t="n">
        <v>60</v>
      </c>
      <c r="J70" s="18" t="n">
        <v>128</v>
      </c>
      <c r="K70" s="18" t="n">
        <v>124</v>
      </c>
      <c r="L70" s="18" t="n">
        <v>124</v>
      </c>
      <c r="M70" s="18" t="n">
        <v>122</v>
      </c>
      <c r="N70" s="18" t="n">
        <v>126</v>
      </c>
      <c r="O70" s="18" t="n">
        <v>129</v>
      </c>
      <c r="P70" s="18" t="n">
        <v>128</v>
      </c>
      <c r="Q70" s="18" t="n">
        <v>123</v>
      </c>
      <c r="R70" s="18" t="n">
        <v>121</v>
      </c>
      <c r="S70" s="18" t="n">
        <v>119</v>
      </c>
      <c r="T70" s="18" t="n">
        <v>115</v>
      </c>
      <c r="U70" s="18" t="n">
        <v>111</v>
      </c>
      <c r="V70" s="18" t="n">
        <v>108</v>
      </c>
      <c r="W70" s="18" t="n">
        <v>109</v>
      </c>
      <c r="X70" s="18" t="n">
        <v>107</v>
      </c>
      <c r="Y70" s="18" t="n">
        <v>102</v>
      </c>
      <c r="Z70" s="18" t="n">
        <v>107</v>
      </c>
      <c r="AA70" s="18" t="n">
        <v>101</v>
      </c>
      <c r="AB70" s="18" t="n">
        <v>90</v>
      </c>
      <c r="AC70" s="18" t="n">
        <v>93</v>
      </c>
      <c r="AD70" s="18" t="n">
        <v>65</v>
      </c>
      <c r="AE70" s="18" t="n">
        <v>42</v>
      </c>
      <c r="AF70" s="18" t="n">
        <v>41</v>
      </c>
      <c r="AG70" s="18" t="n">
        <v>42</v>
      </c>
      <c r="AH70" s="18" t="n">
        <v>70</v>
      </c>
      <c r="AI70" s="18" t="n">
        <v>94</v>
      </c>
      <c r="AJ70" s="18" t="n">
        <v>108</v>
      </c>
      <c r="AK70" s="18" t="n">
        <v>46</v>
      </c>
      <c r="AL70" s="18" t="n">
        <v>20</v>
      </c>
      <c r="AM70" s="18" t="n">
        <v>17</v>
      </c>
      <c r="AN70" s="18" t="n">
        <v>17</v>
      </c>
      <c r="AO70" s="18" t="n">
        <v>24</v>
      </c>
      <c r="AP70" s="18" t="n">
        <v>16</v>
      </c>
      <c r="AQ70" s="18" t="n">
        <v>18</v>
      </c>
      <c r="AR70" s="18" t="n">
        <v>63</v>
      </c>
      <c r="AS70" s="18" t="n">
        <v>28</v>
      </c>
      <c r="AT70" s="18" t="n">
        <v>18</v>
      </c>
      <c r="AU70" s="18" t="n">
        <v>24</v>
      </c>
      <c r="AV70" s="18" t="n">
        <v>25</v>
      </c>
      <c r="AW70" s="18" t="n">
        <v>22</v>
      </c>
      <c r="AX70" s="18" t="n">
        <v>15</v>
      </c>
      <c r="AY70" s="18" t="n">
        <v>21</v>
      </c>
      <c r="AZ70" s="18" t="n">
        <v>30</v>
      </c>
      <c r="BA70" s="18" t="n">
        <v>51</v>
      </c>
      <c r="BB70" s="18" t="n">
        <v>77</v>
      </c>
      <c r="BC70" s="18" t="n">
        <v>95</v>
      </c>
      <c r="BD70" s="18" t="n">
        <v>83</v>
      </c>
      <c r="BE70" s="18" t="n">
        <v>66</v>
      </c>
      <c r="BF70" s="18" t="n">
        <v>48</v>
      </c>
      <c r="BG70" s="18" t="n">
        <v>37</v>
      </c>
      <c r="BH70" s="18" t="n">
        <v>86</v>
      </c>
      <c r="BI70" s="18" t="n">
        <v>121</v>
      </c>
      <c r="BJ70" s="18" t="n">
        <v>131</v>
      </c>
      <c r="BK70" s="18" t="n">
        <v>138</v>
      </c>
      <c r="BL70" s="18" t="n">
        <v>138</v>
      </c>
      <c r="BM70" s="18" t="n">
        <v>140</v>
      </c>
      <c r="BN70" s="18" t="n">
        <v>136</v>
      </c>
      <c r="BO70" s="18" t="n">
        <v>139</v>
      </c>
      <c r="BP70" s="18" t="n">
        <v>135</v>
      </c>
      <c r="BQ70" s="18" t="n">
        <v>150</v>
      </c>
      <c r="BR70" s="18" t="n">
        <v>143</v>
      </c>
      <c r="BS70" s="18" t="n">
        <v>153</v>
      </c>
      <c r="BT70" s="18" t="n">
        <v>151</v>
      </c>
      <c r="BU70" s="18" t="n">
        <v>152</v>
      </c>
      <c r="BV70" s="18" t="n">
        <v>153</v>
      </c>
      <c r="BW70" s="18" t="n">
        <v>154</v>
      </c>
      <c r="BX70" s="18" t="n">
        <v>139</v>
      </c>
      <c r="BY70" s="18" t="n">
        <v>130</v>
      </c>
      <c r="BZ70" s="18" t="n">
        <v>133</v>
      </c>
      <c r="CA70" s="18" t="n">
        <v>133</v>
      </c>
      <c r="CB70" s="18" t="n">
        <v>143</v>
      </c>
      <c r="CC70" s="18" t="n">
        <v>152</v>
      </c>
      <c r="CD70" s="18" t="n">
        <v>156</v>
      </c>
      <c r="CE70" s="18" t="n">
        <v>156</v>
      </c>
      <c r="CF70" s="18" t="n">
        <v>164</v>
      </c>
      <c r="CG70" s="18" t="n">
        <v>168</v>
      </c>
      <c r="CH70" s="18" t="n">
        <v>164</v>
      </c>
      <c r="CI70" s="18" t="n">
        <v>162</v>
      </c>
      <c r="CJ70" s="18" t="n">
        <v>158</v>
      </c>
      <c r="CK70" s="18" t="n">
        <v>158</v>
      </c>
      <c r="CL70" s="18" t="n">
        <v>153</v>
      </c>
      <c r="CM70" s="18" t="n">
        <v>155</v>
      </c>
      <c r="CN70" s="18" t="n">
        <v>149</v>
      </c>
      <c r="CO70" s="18" t="n">
        <v>144</v>
      </c>
      <c r="CP70" s="18" t="n">
        <v>136</v>
      </c>
      <c r="CQ70" s="18" t="n">
        <v>135</v>
      </c>
      <c r="CR70" s="18" t="n">
        <v>131</v>
      </c>
      <c r="CS70" s="18" t="n">
        <v>132</v>
      </c>
      <c r="CT70" s="18" t="n">
        <v>123</v>
      </c>
      <c r="CU70" s="18" t="n">
        <v>120</v>
      </c>
      <c r="CV70" s="18" t="n">
        <v>123</v>
      </c>
      <c r="CW70" s="18" t="n">
        <v>123</v>
      </c>
      <c r="CX70" s="18" t="n">
        <v>126</v>
      </c>
      <c r="CY70" s="18" t="n">
        <v>120</v>
      </c>
      <c r="CZ70" s="18" t="n">
        <v>114</v>
      </c>
      <c r="DA70" s="18" t="n">
        <v>116</v>
      </c>
      <c r="DB70" s="18" t="n">
        <v>106</v>
      </c>
      <c r="DC70" s="18" t="n">
        <v>73</v>
      </c>
      <c r="DD70" s="18" t="n">
        <v>67</v>
      </c>
      <c r="DE70" s="18" t="n">
        <v>64</v>
      </c>
      <c r="DF70" s="18" t="n">
        <v>55</v>
      </c>
      <c r="DG70" s="18" t="n">
        <v>41</v>
      </c>
      <c r="DH70" s="18" t="n">
        <v>36</v>
      </c>
      <c r="DI70" s="18" t="n">
        <v>33</v>
      </c>
      <c r="DJ70" s="18" t="n">
        <v>27</v>
      </c>
      <c r="DK70" s="18" t="n">
        <v>22</v>
      </c>
      <c r="DL70" s="18" t="n">
        <v>18</v>
      </c>
    </row>
    <row r="71" customFormat="false" ht="10.5" hidden="false" customHeight="true" outlineLevel="0" collapsed="false">
      <c r="B71" s="17" t="n">
        <v>112</v>
      </c>
      <c r="C71" s="18" t="n">
        <v>47</v>
      </c>
      <c r="D71" s="18" t="n">
        <v>26</v>
      </c>
      <c r="E71" s="18" t="n">
        <v>19</v>
      </c>
      <c r="F71" s="18" t="n">
        <v>36</v>
      </c>
      <c r="G71" s="18" t="n">
        <v>31</v>
      </c>
      <c r="H71" s="18" t="n">
        <v>10</v>
      </c>
      <c r="I71" s="18" t="n">
        <v>16</v>
      </c>
      <c r="J71" s="18" t="n">
        <v>108</v>
      </c>
      <c r="K71" s="18" t="n">
        <v>123</v>
      </c>
      <c r="L71" s="18" t="n">
        <v>123</v>
      </c>
      <c r="M71" s="18" t="n">
        <v>120</v>
      </c>
      <c r="N71" s="18" t="n">
        <v>122</v>
      </c>
      <c r="O71" s="18" t="n">
        <v>123</v>
      </c>
      <c r="P71" s="18" t="n">
        <v>123</v>
      </c>
      <c r="Q71" s="18" t="n">
        <v>120</v>
      </c>
      <c r="R71" s="18" t="n">
        <v>120</v>
      </c>
      <c r="S71" s="18" t="n">
        <v>119</v>
      </c>
      <c r="T71" s="18" t="n">
        <v>116</v>
      </c>
      <c r="U71" s="18" t="n">
        <v>115</v>
      </c>
      <c r="V71" s="18" t="n">
        <v>115</v>
      </c>
      <c r="W71" s="18" t="n">
        <v>115</v>
      </c>
      <c r="X71" s="18" t="n">
        <v>114</v>
      </c>
      <c r="Y71" s="18" t="n">
        <v>112</v>
      </c>
      <c r="Z71" s="18" t="n">
        <v>106</v>
      </c>
      <c r="AA71" s="18" t="n">
        <v>103</v>
      </c>
      <c r="AB71" s="18" t="n">
        <v>99</v>
      </c>
      <c r="AC71" s="18" t="n">
        <v>99</v>
      </c>
      <c r="AD71" s="18" t="n">
        <v>99</v>
      </c>
      <c r="AE71" s="18" t="n">
        <v>100</v>
      </c>
      <c r="AF71" s="18" t="n">
        <v>81</v>
      </c>
      <c r="AG71" s="18" t="n">
        <v>44</v>
      </c>
      <c r="AH71" s="18" t="n">
        <v>20</v>
      </c>
      <c r="AI71" s="18" t="n">
        <v>22</v>
      </c>
      <c r="AJ71" s="18" t="n">
        <v>65</v>
      </c>
      <c r="AK71" s="18" t="n">
        <v>37</v>
      </c>
      <c r="AL71" s="18" t="n">
        <v>26</v>
      </c>
      <c r="AM71" s="18" t="n">
        <v>19</v>
      </c>
      <c r="AN71" s="18" t="n">
        <v>24</v>
      </c>
      <c r="AO71" s="18" t="n">
        <v>67</v>
      </c>
      <c r="AP71" s="18" t="n">
        <v>93</v>
      </c>
      <c r="AQ71" s="18" t="n">
        <v>52</v>
      </c>
      <c r="AR71" s="18" t="n">
        <v>42</v>
      </c>
      <c r="AS71" s="18" t="n">
        <v>21</v>
      </c>
      <c r="AT71" s="18" t="n">
        <v>16</v>
      </c>
      <c r="AU71" s="18" t="n">
        <v>18</v>
      </c>
      <c r="AV71" s="18" t="n">
        <v>17</v>
      </c>
      <c r="AW71" s="18" t="n">
        <v>16</v>
      </c>
      <c r="AX71" s="18" t="n">
        <v>29</v>
      </c>
      <c r="AY71" s="18" t="n">
        <v>48</v>
      </c>
      <c r="AZ71" s="18" t="n">
        <v>58</v>
      </c>
      <c r="BA71" s="18" t="n">
        <v>63</v>
      </c>
      <c r="BB71" s="18" t="n">
        <v>69</v>
      </c>
      <c r="BC71" s="18" t="n">
        <v>44</v>
      </c>
      <c r="BD71" s="18" t="n">
        <v>20</v>
      </c>
      <c r="BE71" s="18" t="n">
        <v>9</v>
      </c>
      <c r="BF71" s="18" t="n">
        <v>11</v>
      </c>
      <c r="BG71" s="18" t="n">
        <v>11</v>
      </c>
      <c r="BH71" s="18" t="n">
        <v>31</v>
      </c>
      <c r="BI71" s="18" t="n">
        <v>51</v>
      </c>
      <c r="BJ71" s="18" t="n">
        <v>32</v>
      </c>
      <c r="BK71" s="18" t="n">
        <v>33</v>
      </c>
      <c r="BL71" s="18" t="n">
        <v>61</v>
      </c>
      <c r="BM71" s="18" t="n">
        <v>91</v>
      </c>
      <c r="BN71" s="18" t="n">
        <v>103</v>
      </c>
      <c r="BO71" s="18" t="n">
        <v>129</v>
      </c>
      <c r="BP71" s="18" t="n">
        <v>142</v>
      </c>
      <c r="BQ71" s="18" t="n">
        <v>141</v>
      </c>
      <c r="BR71" s="18" t="n">
        <v>144</v>
      </c>
      <c r="BS71" s="18" t="n">
        <v>151</v>
      </c>
      <c r="BT71" s="18" t="n">
        <v>145</v>
      </c>
      <c r="BU71" s="18" t="n">
        <v>149</v>
      </c>
      <c r="BV71" s="18" t="n">
        <v>151</v>
      </c>
      <c r="BW71" s="18" t="n">
        <v>158</v>
      </c>
      <c r="BX71" s="18" t="n">
        <v>164</v>
      </c>
      <c r="BY71" s="18" t="n">
        <v>162</v>
      </c>
      <c r="BZ71" s="18" t="n">
        <v>152</v>
      </c>
      <c r="CA71" s="18" t="n">
        <v>150</v>
      </c>
      <c r="CB71" s="18" t="n">
        <v>149</v>
      </c>
      <c r="CC71" s="18" t="n">
        <v>143</v>
      </c>
      <c r="CD71" s="18" t="n">
        <v>132</v>
      </c>
      <c r="CE71" s="18" t="n">
        <v>143</v>
      </c>
      <c r="CF71" s="18" t="n">
        <v>152</v>
      </c>
      <c r="CG71" s="18" t="n">
        <v>154</v>
      </c>
      <c r="CH71" s="18" t="n">
        <v>163</v>
      </c>
      <c r="CI71" s="18" t="n">
        <v>162</v>
      </c>
      <c r="CJ71" s="18" t="n">
        <v>164</v>
      </c>
      <c r="CK71" s="18" t="n">
        <v>165</v>
      </c>
      <c r="CL71" s="18" t="n">
        <v>163</v>
      </c>
      <c r="CM71" s="18" t="n">
        <v>153</v>
      </c>
      <c r="CN71" s="18" t="n">
        <v>155</v>
      </c>
      <c r="CO71" s="18" t="n">
        <v>159</v>
      </c>
      <c r="CP71" s="18" t="n">
        <v>148</v>
      </c>
      <c r="CQ71" s="18" t="n">
        <v>143</v>
      </c>
      <c r="CR71" s="18" t="n">
        <v>138</v>
      </c>
      <c r="CS71" s="18" t="n">
        <v>130</v>
      </c>
      <c r="CT71" s="18" t="n">
        <v>128</v>
      </c>
      <c r="CU71" s="18" t="n">
        <v>129</v>
      </c>
      <c r="CV71" s="18" t="n">
        <v>129</v>
      </c>
      <c r="CW71" s="18" t="n">
        <v>129</v>
      </c>
      <c r="CX71" s="18" t="n">
        <v>120</v>
      </c>
      <c r="CY71" s="18" t="n">
        <v>98</v>
      </c>
      <c r="CZ71" s="18" t="n">
        <v>88</v>
      </c>
      <c r="DA71" s="18" t="n">
        <v>80</v>
      </c>
      <c r="DB71" s="18" t="n">
        <v>61</v>
      </c>
      <c r="DC71" s="18" t="n">
        <v>46</v>
      </c>
      <c r="DD71" s="18" t="n">
        <v>44</v>
      </c>
      <c r="DE71" s="18" t="n">
        <v>56</v>
      </c>
      <c r="DF71" s="18" t="n">
        <v>42</v>
      </c>
      <c r="DG71" s="18" t="n">
        <v>34</v>
      </c>
      <c r="DH71" s="18" t="n">
        <v>36</v>
      </c>
      <c r="DI71" s="18" t="n">
        <v>29</v>
      </c>
      <c r="DJ71" s="18" t="n">
        <v>28</v>
      </c>
      <c r="DK71" s="18" t="n">
        <v>26</v>
      </c>
      <c r="DL71" s="18" t="n">
        <v>25</v>
      </c>
    </row>
    <row r="72" customFormat="false" ht="10.5" hidden="false" customHeight="true" outlineLevel="0" collapsed="false">
      <c r="B72" s="17" t="n">
        <v>113</v>
      </c>
      <c r="C72" s="18" t="n">
        <v>98</v>
      </c>
      <c r="D72" s="18" t="n">
        <v>71</v>
      </c>
      <c r="E72" s="18" t="n">
        <v>20</v>
      </c>
      <c r="F72" s="18" t="n">
        <v>24</v>
      </c>
      <c r="G72" s="18" t="n">
        <v>28</v>
      </c>
      <c r="H72" s="18" t="n">
        <v>18</v>
      </c>
      <c r="I72" s="18" t="n">
        <v>4</v>
      </c>
      <c r="J72" s="18" t="n">
        <v>66</v>
      </c>
      <c r="K72" s="18" t="n">
        <v>127</v>
      </c>
      <c r="L72" s="18" t="n">
        <v>123</v>
      </c>
      <c r="M72" s="18" t="n">
        <v>124</v>
      </c>
      <c r="N72" s="18" t="n">
        <v>123</v>
      </c>
      <c r="O72" s="18" t="n">
        <v>125</v>
      </c>
      <c r="P72" s="18" t="n">
        <v>124</v>
      </c>
      <c r="Q72" s="18" t="n">
        <v>123</v>
      </c>
      <c r="R72" s="18" t="n">
        <v>122</v>
      </c>
      <c r="S72" s="18" t="n">
        <v>120</v>
      </c>
      <c r="T72" s="18" t="n">
        <v>116</v>
      </c>
      <c r="U72" s="18" t="n">
        <v>116</v>
      </c>
      <c r="V72" s="18" t="n">
        <v>115</v>
      </c>
      <c r="W72" s="18" t="n">
        <v>114</v>
      </c>
      <c r="X72" s="18" t="n">
        <v>114</v>
      </c>
      <c r="Y72" s="18" t="n">
        <v>112</v>
      </c>
      <c r="Z72" s="18" t="n">
        <v>112</v>
      </c>
      <c r="AA72" s="18" t="n">
        <v>109</v>
      </c>
      <c r="AB72" s="18" t="n">
        <v>104</v>
      </c>
      <c r="AC72" s="18" t="n">
        <v>100</v>
      </c>
      <c r="AD72" s="18" t="n">
        <v>97</v>
      </c>
      <c r="AE72" s="18" t="n">
        <v>100</v>
      </c>
      <c r="AF72" s="18" t="n">
        <v>103</v>
      </c>
      <c r="AG72" s="18" t="n">
        <v>100</v>
      </c>
      <c r="AH72" s="18" t="n">
        <v>90</v>
      </c>
      <c r="AI72" s="18" t="n">
        <v>67</v>
      </c>
      <c r="AJ72" s="18" t="n">
        <v>42</v>
      </c>
      <c r="AK72" s="18" t="n">
        <v>34</v>
      </c>
      <c r="AL72" s="18" t="n">
        <v>26</v>
      </c>
      <c r="AM72" s="18" t="n">
        <v>18</v>
      </c>
      <c r="AN72" s="18" t="n">
        <v>12</v>
      </c>
      <c r="AO72" s="18" t="n">
        <v>13</v>
      </c>
      <c r="AP72" s="18" t="n">
        <v>15</v>
      </c>
      <c r="AQ72" s="18" t="n">
        <v>13</v>
      </c>
      <c r="AR72" s="18" t="n">
        <v>12</v>
      </c>
      <c r="AS72" s="18" t="n">
        <v>20</v>
      </c>
      <c r="AT72" s="18" t="n">
        <v>28</v>
      </c>
      <c r="AU72" s="18" t="n">
        <v>33</v>
      </c>
      <c r="AV72" s="18" t="n">
        <v>43</v>
      </c>
      <c r="AW72" s="18" t="n">
        <v>45</v>
      </c>
      <c r="AX72" s="18" t="n">
        <v>49</v>
      </c>
      <c r="AY72" s="18" t="n">
        <v>40</v>
      </c>
      <c r="AZ72" s="18" t="n">
        <v>79</v>
      </c>
      <c r="BA72" s="18" t="n">
        <v>127</v>
      </c>
      <c r="BB72" s="18" t="n">
        <v>181</v>
      </c>
      <c r="BC72" s="18" t="n">
        <v>119</v>
      </c>
      <c r="BD72" s="18" t="n">
        <v>35</v>
      </c>
      <c r="BE72" s="18" t="n">
        <v>17</v>
      </c>
      <c r="BF72" s="18" t="n">
        <v>18</v>
      </c>
      <c r="BG72" s="18" t="n">
        <v>16</v>
      </c>
      <c r="BH72" s="18" t="n">
        <v>11</v>
      </c>
      <c r="BI72" s="18" t="n">
        <v>28</v>
      </c>
      <c r="BJ72" s="18" t="n">
        <v>17</v>
      </c>
      <c r="BK72" s="18" t="n">
        <v>22</v>
      </c>
      <c r="BL72" s="18" t="n">
        <v>124</v>
      </c>
      <c r="BM72" s="18" t="n">
        <v>159</v>
      </c>
      <c r="BN72" s="18" t="n">
        <v>90</v>
      </c>
      <c r="BO72" s="18" t="n">
        <v>28</v>
      </c>
      <c r="BP72" s="18" t="n">
        <v>35</v>
      </c>
      <c r="BQ72" s="18" t="n">
        <v>63</v>
      </c>
      <c r="BR72" s="18" t="n">
        <v>113</v>
      </c>
      <c r="BS72" s="18" t="n">
        <v>157</v>
      </c>
      <c r="BT72" s="18" t="n">
        <v>158</v>
      </c>
      <c r="BU72" s="18" t="n">
        <v>151</v>
      </c>
      <c r="BV72" s="18" t="n">
        <v>147</v>
      </c>
      <c r="BW72" s="18" t="n">
        <v>149</v>
      </c>
      <c r="BX72" s="18" t="n">
        <v>155</v>
      </c>
      <c r="BY72" s="18" t="n">
        <v>153</v>
      </c>
      <c r="BZ72" s="18" t="n">
        <v>154</v>
      </c>
      <c r="CA72" s="18" t="n">
        <v>158</v>
      </c>
      <c r="CB72" s="18" t="n">
        <v>154</v>
      </c>
      <c r="CC72" s="18" t="n">
        <v>143</v>
      </c>
      <c r="CD72" s="18" t="n">
        <v>140</v>
      </c>
      <c r="CE72" s="18" t="n">
        <v>137</v>
      </c>
      <c r="CF72" s="18" t="n">
        <v>136</v>
      </c>
      <c r="CG72" s="18" t="n">
        <v>142</v>
      </c>
      <c r="CH72" s="18" t="n">
        <v>163</v>
      </c>
      <c r="CI72" s="18" t="n">
        <v>161</v>
      </c>
      <c r="CJ72" s="18" t="n">
        <v>168</v>
      </c>
      <c r="CK72" s="18" t="n">
        <v>173</v>
      </c>
      <c r="CL72" s="18" t="n">
        <v>167</v>
      </c>
      <c r="CM72" s="18" t="n">
        <v>166</v>
      </c>
      <c r="CN72" s="18" t="n">
        <v>157</v>
      </c>
      <c r="CO72" s="18" t="n">
        <v>160</v>
      </c>
      <c r="CP72" s="18" t="n">
        <v>149</v>
      </c>
      <c r="CQ72" s="18" t="n">
        <v>152</v>
      </c>
      <c r="CR72" s="18" t="n">
        <v>155</v>
      </c>
      <c r="CS72" s="18" t="n">
        <v>129</v>
      </c>
      <c r="CT72" s="18" t="n">
        <v>115</v>
      </c>
      <c r="CU72" s="18" t="n">
        <v>112</v>
      </c>
      <c r="CV72" s="18" t="n">
        <v>114</v>
      </c>
      <c r="CW72" s="18" t="n">
        <v>106</v>
      </c>
      <c r="CX72" s="18" t="n">
        <v>91</v>
      </c>
      <c r="CY72" s="18" t="n">
        <v>74</v>
      </c>
      <c r="CZ72" s="18" t="n">
        <v>70</v>
      </c>
      <c r="DA72" s="18" t="n">
        <v>58</v>
      </c>
      <c r="DB72" s="18" t="n">
        <v>52</v>
      </c>
      <c r="DC72" s="18" t="n">
        <v>51</v>
      </c>
      <c r="DD72" s="18" t="n">
        <v>47</v>
      </c>
      <c r="DE72" s="18" t="n">
        <v>50</v>
      </c>
      <c r="DF72" s="18" t="n">
        <v>46</v>
      </c>
      <c r="DG72" s="18" t="n">
        <v>42</v>
      </c>
      <c r="DH72" s="18" t="n">
        <v>35</v>
      </c>
      <c r="DI72" s="18" t="n">
        <v>31</v>
      </c>
      <c r="DJ72" s="18" t="n">
        <v>30</v>
      </c>
      <c r="DK72" s="18" t="n">
        <v>27</v>
      </c>
      <c r="DL72" s="18" t="n">
        <v>21</v>
      </c>
    </row>
    <row r="73" customFormat="false" ht="10.5" hidden="false" customHeight="true" outlineLevel="0" collapsed="false">
      <c r="B73" s="17" t="n">
        <v>114</v>
      </c>
      <c r="C73" s="18" t="n">
        <v>152</v>
      </c>
      <c r="D73" s="18" t="n">
        <v>97</v>
      </c>
      <c r="E73" s="18" t="n">
        <v>43</v>
      </c>
      <c r="F73" s="18" t="n">
        <v>20</v>
      </c>
      <c r="G73" s="18" t="n">
        <v>31</v>
      </c>
      <c r="H73" s="18" t="n">
        <v>27</v>
      </c>
      <c r="I73" s="18" t="n">
        <v>10</v>
      </c>
      <c r="J73" s="18" t="n">
        <v>26</v>
      </c>
      <c r="K73" s="18" t="n">
        <v>118</v>
      </c>
      <c r="L73" s="18" t="n">
        <v>125</v>
      </c>
      <c r="M73" s="18" t="n">
        <v>124</v>
      </c>
      <c r="N73" s="18" t="n">
        <v>120</v>
      </c>
      <c r="O73" s="18" t="n">
        <v>122</v>
      </c>
      <c r="P73" s="18" t="n">
        <v>123</v>
      </c>
      <c r="Q73" s="18" t="n">
        <v>121</v>
      </c>
      <c r="R73" s="18" t="n">
        <v>121</v>
      </c>
      <c r="S73" s="18" t="n">
        <v>120</v>
      </c>
      <c r="T73" s="18" t="n">
        <v>116</v>
      </c>
      <c r="U73" s="18" t="n">
        <v>116</v>
      </c>
      <c r="V73" s="18" t="n">
        <v>118</v>
      </c>
      <c r="W73" s="18" t="n">
        <v>116</v>
      </c>
      <c r="X73" s="18" t="n">
        <v>116</v>
      </c>
      <c r="Y73" s="18" t="n">
        <v>115</v>
      </c>
      <c r="Z73" s="18" t="n">
        <v>115</v>
      </c>
      <c r="AA73" s="18" t="n">
        <v>113</v>
      </c>
      <c r="AB73" s="18" t="n">
        <v>111</v>
      </c>
      <c r="AC73" s="18" t="n">
        <v>110</v>
      </c>
      <c r="AD73" s="18" t="n">
        <v>106</v>
      </c>
      <c r="AE73" s="18" t="n">
        <v>103</v>
      </c>
      <c r="AF73" s="18" t="n">
        <v>96</v>
      </c>
      <c r="AG73" s="18" t="n">
        <v>92</v>
      </c>
      <c r="AH73" s="18" t="n">
        <v>89</v>
      </c>
      <c r="AI73" s="18" t="n">
        <v>82</v>
      </c>
      <c r="AJ73" s="18" t="n">
        <v>70</v>
      </c>
      <c r="AK73" s="18" t="n">
        <v>62</v>
      </c>
      <c r="AL73" s="18" t="n">
        <v>56</v>
      </c>
      <c r="AM73" s="18" t="n">
        <v>52</v>
      </c>
      <c r="AN73" s="18" t="n">
        <v>59</v>
      </c>
      <c r="AO73" s="18" t="n">
        <v>54</v>
      </c>
      <c r="AP73" s="18" t="n">
        <v>43</v>
      </c>
      <c r="AQ73" s="18" t="n">
        <v>40</v>
      </c>
      <c r="AR73" s="18" t="n">
        <v>35</v>
      </c>
      <c r="AS73" s="18" t="n">
        <v>42</v>
      </c>
      <c r="AT73" s="18" t="n">
        <v>44</v>
      </c>
      <c r="AU73" s="18" t="n">
        <v>46</v>
      </c>
      <c r="AV73" s="18" t="n">
        <v>48</v>
      </c>
      <c r="AW73" s="18" t="n">
        <v>32</v>
      </c>
      <c r="AX73" s="18" t="n">
        <v>21</v>
      </c>
      <c r="AY73" s="18" t="n">
        <v>114</v>
      </c>
      <c r="AZ73" s="18" t="n">
        <v>195</v>
      </c>
      <c r="BA73" s="18" t="n">
        <v>152</v>
      </c>
      <c r="BB73" s="18" t="n">
        <v>199</v>
      </c>
      <c r="BC73" s="18" t="n">
        <v>159</v>
      </c>
      <c r="BD73" s="18" t="n">
        <v>59</v>
      </c>
      <c r="BE73" s="18" t="n">
        <v>25</v>
      </c>
      <c r="BF73" s="18" t="n">
        <v>21</v>
      </c>
      <c r="BG73" s="18" t="n">
        <v>26</v>
      </c>
      <c r="BH73" s="18" t="n">
        <v>19</v>
      </c>
      <c r="BI73" s="18" t="n">
        <v>20</v>
      </c>
      <c r="BJ73" s="18" t="n">
        <v>16</v>
      </c>
      <c r="BK73" s="18" t="n">
        <v>25</v>
      </c>
      <c r="BL73" s="18" t="n">
        <v>103</v>
      </c>
      <c r="BM73" s="18" t="n">
        <v>71</v>
      </c>
      <c r="BN73" s="18" t="n">
        <v>46</v>
      </c>
      <c r="BO73" s="18" t="n">
        <v>23</v>
      </c>
      <c r="BP73" s="18" t="n">
        <v>19</v>
      </c>
      <c r="BQ73" s="18" t="n">
        <v>12</v>
      </c>
      <c r="BR73" s="18" t="n">
        <v>11</v>
      </c>
      <c r="BS73" s="18" t="n">
        <v>49</v>
      </c>
      <c r="BT73" s="18" t="n">
        <v>106</v>
      </c>
      <c r="BU73" s="18" t="n">
        <v>158</v>
      </c>
      <c r="BV73" s="18" t="n">
        <v>164</v>
      </c>
      <c r="BW73" s="18" t="n">
        <v>151</v>
      </c>
      <c r="BX73" s="18" t="n">
        <v>153</v>
      </c>
      <c r="BY73" s="18" t="n">
        <v>150</v>
      </c>
      <c r="BZ73" s="18" t="n">
        <v>149</v>
      </c>
      <c r="CA73" s="18" t="n">
        <v>152</v>
      </c>
      <c r="CB73" s="18" t="n">
        <v>154</v>
      </c>
      <c r="CC73" s="18" t="n">
        <v>151</v>
      </c>
      <c r="CD73" s="18" t="n">
        <v>133</v>
      </c>
      <c r="CE73" s="18" t="n">
        <v>127</v>
      </c>
      <c r="CF73" s="18" t="n">
        <v>136</v>
      </c>
      <c r="CG73" s="18" t="n">
        <v>127</v>
      </c>
      <c r="CH73" s="18" t="n">
        <v>133</v>
      </c>
      <c r="CI73" s="18" t="n">
        <v>148</v>
      </c>
      <c r="CJ73" s="18" t="n">
        <v>156</v>
      </c>
      <c r="CK73" s="18" t="n">
        <v>173</v>
      </c>
      <c r="CL73" s="18" t="n">
        <v>169</v>
      </c>
      <c r="CM73" s="18" t="n">
        <v>173</v>
      </c>
      <c r="CN73" s="18" t="n">
        <v>158</v>
      </c>
      <c r="CO73" s="18" t="n">
        <v>152</v>
      </c>
      <c r="CP73" s="18" t="n">
        <v>147</v>
      </c>
      <c r="CQ73" s="18" t="n">
        <v>133</v>
      </c>
      <c r="CR73" s="18" t="n">
        <v>114</v>
      </c>
      <c r="CS73" s="18" t="n">
        <v>99</v>
      </c>
      <c r="CT73" s="18" t="n">
        <v>98</v>
      </c>
      <c r="CU73" s="18" t="n">
        <v>94</v>
      </c>
      <c r="CV73" s="18" t="n">
        <v>87</v>
      </c>
      <c r="CW73" s="18" t="n">
        <v>90</v>
      </c>
      <c r="CX73" s="18" t="n">
        <v>85</v>
      </c>
      <c r="CY73" s="18" t="n">
        <v>85</v>
      </c>
      <c r="CZ73" s="18" t="n">
        <v>74</v>
      </c>
      <c r="DA73" s="18" t="n">
        <v>69</v>
      </c>
      <c r="DB73" s="18" t="n">
        <v>65</v>
      </c>
      <c r="DC73" s="18" t="n">
        <v>58</v>
      </c>
      <c r="DD73" s="18" t="n">
        <v>61</v>
      </c>
      <c r="DE73" s="18" t="n">
        <v>58</v>
      </c>
      <c r="DF73" s="18" t="n">
        <v>55</v>
      </c>
      <c r="DG73" s="18" t="n">
        <v>51</v>
      </c>
      <c r="DH73" s="18" t="n">
        <v>39</v>
      </c>
      <c r="DI73" s="18" t="n">
        <v>39</v>
      </c>
      <c r="DJ73" s="18" t="n">
        <v>34</v>
      </c>
      <c r="DK73" s="18" t="n">
        <v>29</v>
      </c>
      <c r="DL73" s="18" t="n">
        <v>34</v>
      </c>
    </row>
    <row r="74" customFormat="false" ht="10.5" hidden="false" customHeight="true" outlineLevel="0" collapsed="false">
      <c r="B74" s="17" t="n">
        <v>115</v>
      </c>
      <c r="C74" s="18" t="n">
        <v>206</v>
      </c>
      <c r="D74" s="18" t="n">
        <v>94</v>
      </c>
      <c r="E74" s="18" t="n">
        <v>82</v>
      </c>
      <c r="F74" s="18" t="n">
        <v>22</v>
      </c>
      <c r="G74" s="18" t="n">
        <v>22</v>
      </c>
      <c r="H74" s="18" t="n">
        <v>33</v>
      </c>
      <c r="I74" s="18" t="n">
        <v>18</v>
      </c>
      <c r="J74" s="18" t="n">
        <v>9</v>
      </c>
      <c r="K74" s="18" t="n">
        <v>87</v>
      </c>
      <c r="L74" s="18" t="n">
        <v>130</v>
      </c>
      <c r="M74" s="18" t="n">
        <v>126</v>
      </c>
      <c r="N74" s="18" t="n">
        <v>121</v>
      </c>
      <c r="O74" s="18" t="n">
        <v>122</v>
      </c>
      <c r="P74" s="18" t="n">
        <v>123</v>
      </c>
      <c r="Q74" s="18" t="n">
        <v>119</v>
      </c>
      <c r="R74" s="18" t="n">
        <v>121</v>
      </c>
      <c r="S74" s="18" t="n">
        <v>122</v>
      </c>
      <c r="T74" s="18" t="n">
        <v>120</v>
      </c>
      <c r="U74" s="18" t="n">
        <v>118</v>
      </c>
      <c r="V74" s="18" t="n">
        <v>119</v>
      </c>
      <c r="W74" s="18" t="n">
        <v>122</v>
      </c>
      <c r="X74" s="18" t="n">
        <v>125</v>
      </c>
      <c r="Y74" s="18" t="n">
        <v>119</v>
      </c>
      <c r="Z74" s="18" t="n">
        <v>118</v>
      </c>
      <c r="AA74" s="18" t="n">
        <v>116</v>
      </c>
      <c r="AB74" s="18" t="n">
        <v>117</v>
      </c>
      <c r="AC74" s="18" t="n">
        <v>116</v>
      </c>
      <c r="AD74" s="18" t="n">
        <v>114</v>
      </c>
      <c r="AE74" s="18" t="n">
        <v>109</v>
      </c>
      <c r="AF74" s="18" t="n">
        <v>103</v>
      </c>
      <c r="AG74" s="18" t="n">
        <v>97</v>
      </c>
      <c r="AH74" s="18" t="n">
        <v>85</v>
      </c>
      <c r="AI74" s="18" t="n">
        <v>72</v>
      </c>
      <c r="AJ74" s="18" t="n">
        <v>66</v>
      </c>
      <c r="AK74" s="18" t="n">
        <v>60</v>
      </c>
      <c r="AL74" s="18" t="n">
        <v>53</v>
      </c>
      <c r="AM74" s="18" t="n">
        <v>52</v>
      </c>
      <c r="AN74" s="18" t="n">
        <v>62</v>
      </c>
      <c r="AO74" s="18" t="n">
        <v>60</v>
      </c>
      <c r="AP74" s="18" t="n">
        <v>58</v>
      </c>
      <c r="AQ74" s="18" t="n">
        <v>50</v>
      </c>
      <c r="AR74" s="18" t="n">
        <v>46</v>
      </c>
      <c r="AS74" s="18" t="n">
        <v>46</v>
      </c>
      <c r="AT74" s="18" t="n">
        <v>45</v>
      </c>
      <c r="AU74" s="18" t="n">
        <v>29</v>
      </c>
      <c r="AV74" s="18" t="n">
        <v>28</v>
      </c>
      <c r="AW74" s="18" t="n">
        <v>32</v>
      </c>
      <c r="AX74" s="18" t="n">
        <v>39</v>
      </c>
      <c r="AY74" s="18" t="n">
        <v>105</v>
      </c>
      <c r="AZ74" s="18" t="n">
        <v>200</v>
      </c>
      <c r="BA74" s="18" t="n">
        <v>160</v>
      </c>
      <c r="BB74" s="18" t="n">
        <v>172</v>
      </c>
      <c r="BC74" s="18" t="n">
        <v>197</v>
      </c>
      <c r="BD74" s="18" t="n">
        <v>100</v>
      </c>
      <c r="BE74" s="18" t="n">
        <v>29</v>
      </c>
      <c r="BF74" s="18" t="n">
        <v>20</v>
      </c>
      <c r="BG74" s="18" t="n">
        <v>16</v>
      </c>
      <c r="BH74" s="18" t="n">
        <v>12</v>
      </c>
      <c r="BI74" s="18" t="n">
        <v>8</v>
      </c>
      <c r="BJ74" s="18" t="n">
        <v>5</v>
      </c>
      <c r="BK74" s="18" t="n">
        <v>7</v>
      </c>
      <c r="BL74" s="18" t="n">
        <v>17</v>
      </c>
      <c r="BM74" s="18" t="n">
        <v>18</v>
      </c>
      <c r="BN74" s="18" t="n">
        <v>17</v>
      </c>
      <c r="BO74" s="18" t="n">
        <v>19</v>
      </c>
      <c r="BP74" s="18" t="n">
        <v>18</v>
      </c>
      <c r="BQ74" s="18" t="n">
        <v>14</v>
      </c>
      <c r="BR74" s="18" t="n">
        <v>12</v>
      </c>
      <c r="BS74" s="18" t="n">
        <v>13</v>
      </c>
      <c r="BT74" s="18" t="n">
        <v>42</v>
      </c>
      <c r="BU74" s="18" t="n">
        <v>40</v>
      </c>
      <c r="BV74" s="18" t="n">
        <v>122</v>
      </c>
      <c r="BW74" s="18" t="n">
        <v>158</v>
      </c>
      <c r="BX74" s="18" t="n">
        <v>158</v>
      </c>
      <c r="BY74" s="18" t="n">
        <v>150</v>
      </c>
      <c r="BZ74" s="18" t="n">
        <v>157</v>
      </c>
      <c r="CA74" s="18" t="n">
        <v>162</v>
      </c>
      <c r="CB74" s="18" t="n">
        <v>162</v>
      </c>
      <c r="CC74" s="18" t="n">
        <v>163</v>
      </c>
      <c r="CD74" s="18" t="n">
        <v>140</v>
      </c>
      <c r="CE74" s="18" t="n">
        <v>135</v>
      </c>
      <c r="CF74" s="18" t="n">
        <v>140</v>
      </c>
      <c r="CG74" s="18" t="n">
        <v>128</v>
      </c>
      <c r="CH74" s="18" t="n">
        <v>122</v>
      </c>
      <c r="CI74" s="18" t="n">
        <v>118</v>
      </c>
      <c r="CJ74" s="18" t="n">
        <v>125</v>
      </c>
      <c r="CK74" s="18" t="n">
        <v>125</v>
      </c>
      <c r="CL74" s="18" t="n">
        <v>123</v>
      </c>
      <c r="CM74" s="18" t="n">
        <v>167</v>
      </c>
      <c r="CN74" s="18" t="n">
        <v>170</v>
      </c>
      <c r="CO74" s="18" t="n">
        <v>160</v>
      </c>
      <c r="CP74" s="18" t="n">
        <v>140</v>
      </c>
      <c r="CQ74" s="18" t="n">
        <v>112</v>
      </c>
      <c r="CR74" s="18" t="n">
        <v>99</v>
      </c>
      <c r="CS74" s="18" t="n">
        <v>108</v>
      </c>
      <c r="CT74" s="18" t="n">
        <v>103</v>
      </c>
      <c r="CU74" s="18" t="n">
        <v>98</v>
      </c>
      <c r="CV74" s="18" t="n">
        <v>89</v>
      </c>
      <c r="CW74" s="18" t="n">
        <v>87</v>
      </c>
      <c r="CX74" s="18" t="n">
        <v>81</v>
      </c>
      <c r="CY74" s="18" t="n">
        <v>78</v>
      </c>
      <c r="CZ74" s="18" t="n">
        <v>66</v>
      </c>
      <c r="DA74" s="18" t="n">
        <v>61</v>
      </c>
      <c r="DB74" s="18" t="n">
        <v>58</v>
      </c>
      <c r="DC74" s="18" t="n">
        <v>60</v>
      </c>
      <c r="DD74" s="18" t="n">
        <v>66</v>
      </c>
      <c r="DE74" s="18" t="n">
        <v>59</v>
      </c>
      <c r="DF74" s="18" t="n">
        <v>60</v>
      </c>
      <c r="DG74" s="18" t="n">
        <v>48</v>
      </c>
      <c r="DH74" s="18" t="n">
        <v>41</v>
      </c>
      <c r="DI74" s="18" t="n">
        <v>39</v>
      </c>
      <c r="DJ74" s="18" t="n">
        <v>31</v>
      </c>
      <c r="DK74" s="18" t="n">
        <v>35</v>
      </c>
      <c r="DL74" s="18" t="n">
        <v>40</v>
      </c>
    </row>
    <row r="75" customFormat="false" ht="10.5" hidden="false" customHeight="true" outlineLevel="0" collapsed="false">
      <c r="B75" s="17" t="n">
        <v>116</v>
      </c>
      <c r="C75" s="18" t="n">
        <v>180</v>
      </c>
      <c r="D75" s="18" t="n">
        <v>149</v>
      </c>
      <c r="E75" s="18" t="n">
        <v>98</v>
      </c>
      <c r="F75" s="18" t="n">
        <v>26</v>
      </c>
      <c r="G75" s="18" t="n">
        <v>20</v>
      </c>
      <c r="H75" s="18" t="n">
        <v>33</v>
      </c>
      <c r="I75" s="18" t="n">
        <v>30</v>
      </c>
      <c r="J75" s="18" t="n">
        <v>8</v>
      </c>
      <c r="K75" s="18" t="n">
        <v>55</v>
      </c>
      <c r="L75" s="18" t="n">
        <v>136</v>
      </c>
      <c r="M75" s="18" t="n">
        <v>125</v>
      </c>
      <c r="N75" s="18" t="n">
        <v>123</v>
      </c>
      <c r="O75" s="18" t="n">
        <v>127</v>
      </c>
      <c r="P75" s="18" t="n">
        <v>123</v>
      </c>
      <c r="Q75" s="18" t="n">
        <v>122</v>
      </c>
      <c r="R75" s="18" t="n">
        <v>125</v>
      </c>
      <c r="S75" s="18" t="n">
        <v>126</v>
      </c>
      <c r="T75" s="18" t="n">
        <v>124</v>
      </c>
      <c r="U75" s="18" t="n">
        <v>124</v>
      </c>
      <c r="V75" s="18" t="n">
        <v>127</v>
      </c>
      <c r="W75" s="18" t="n">
        <v>126</v>
      </c>
      <c r="X75" s="18" t="n">
        <v>125</v>
      </c>
      <c r="Y75" s="18" t="n">
        <v>122</v>
      </c>
      <c r="Z75" s="18" t="n">
        <v>122</v>
      </c>
      <c r="AA75" s="18" t="n">
        <v>120</v>
      </c>
      <c r="AB75" s="18" t="n">
        <v>116</v>
      </c>
      <c r="AC75" s="18" t="n">
        <v>115</v>
      </c>
      <c r="AD75" s="18" t="n">
        <v>116</v>
      </c>
      <c r="AE75" s="18" t="n">
        <v>114</v>
      </c>
      <c r="AF75" s="18" t="n">
        <v>109</v>
      </c>
      <c r="AG75" s="18" t="n">
        <v>97</v>
      </c>
      <c r="AH75" s="18" t="n">
        <v>85</v>
      </c>
      <c r="AI75" s="18" t="n">
        <v>79</v>
      </c>
      <c r="AJ75" s="18" t="n">
        <v>69</v>
      </c>
      <c r="AK75" s="18" t="n">
        <v>67</v>
      </c>
      <c r="AL75" s="18" t="n">
        <v>62</v>
      </c>
      <c r="AM75" s="18" t="n">
        <v>61</v>
      </c>
      <c r="AN75" s="18" t="n">
        <v>65</v>
      </c>
      <c r="AO75" s="18" t="n">
        <v>63</v>
      </c>
      <c r="AP75" s="18" t="n">
        <v>61</v>
      </c>
      <c r="AQ75" s="18" t="n">
        <v>62</v>
      </c>
      <c r="AR75" s="18" t="n">
        <v>55</v>
      </c>
      <c r="AS75" s="18" t="n">
        <v>57</v>
      </c>
      <c r="AT75" s="18" t="n">
        <v>43</v>
      </c>
      <c r="AU75" s="18" t="n">
        <v>13</v>
      </c>
      <c r="AV75" s="18" t="n">
        <v>12</v>
      </c>
      <c r="AW75" s="18" t="n">
        <v>27</v>
      </c>
      <c r="AX75" s="18" t="n">
        <v>41</v>
      </c>
      <c r="AY75" s="18" t="n">
        <v>62</v>
      </c>
      <c r="AZ75" s="18" t="n">
        <v>163</v>
      </c>
      <c r="BA75" s="18" t="n">
        <v>182</v>
      </c>
      <c r="BB75" s="18" t="n">
        <v>160</v>
      </c>
      <c r="BC75" s="18" t="n">
        <v>140</v>
      </c>
      <c r="BD75" s="18" t="n">
        <v>53</v>
      </c>
      <c r="BE75" s="18" t="n">
        <v>29</v>
      </c>
      <c r="BF75" s="18" t="n">
        <v>28</v>
      </c>
      <c r="BG75" s="18" t="n">
        <v>33</v>
      </c>
      <c r="BH75" s="18" t="n">
        <v>39</v>
      </c>
      <c r="BI75" s="18" t="n">
        <v>43</v>
      </c>
      <c r="BJ75" s="18" t="n">
        <v>48</v>
      </c>
      <c r="BK75" s="18" t="n">
        <v>53</v>
      </c>
      <c r="BL75" s="18" t="n">
        <v>55</v>
      </c>
      <c r="BM75" s="18" t="n">
        <v>49</v>
      </c>
      <c r="BN75" s="18" t="n">
        <v>46</v>
      </c>
      <c r="BO75" s="18" t="n">
        <v>39</v>
      </c>
      <c r="BP75" s="18" t="n">
        <v>37</v>
      </c>
      <c r="BQ75" s="18" t="n">
        <v>38</v>
      </c>
      <c r="BR75" s="18" t="n">
        <v>24</v>
      </c>
      <c r="BS75" s="18" t="n">
        <v>18</v>
      </c>
      <c r="BT75" s="18" t="n">
        <v>22</v>
      </c>
      <c r="BU75" s="18" t="n">
        <v>44</v>
      </c>
      <c r="BV75" s="18" t="n">
        <v>15</v>
      </c>
      <c r="BW75" s="18" t="n">
        <v>72</v>
      </c>
      <c r="BX75" s="18" t="n">
        <v>150</v>
      </c>
      <c r="BY75" s="18" t="n">
        <v>162</v>
      </c>
      <c r="BZ75" s="18" t="n">
        <v>150</v>
      </c>
      <c r="CA75" s="18" t="n">
        <v>154</v>
      </c>
      <c r="CB75" s="18" t="n">
        <v>154</v>
      </c>
      <c r="CC75" s="18" t="n">
        <v>154</v>
      </c>
      <c r="CD75" s="18" t="n">
        <v>145</v>
      </c>
      <c r="CE75" s="18" t="n">
        <v>143</v>
      </c>
      <c r="CF75" s="18" t="n">
        <v>140</v>
      </c>
      <c r="CG75" s="18" t="n">
        <v>123</v>
      </c>
      <c r="CH75" s="18" t="n">
        <v>115</v>
      </c>
      <c r="CI75" s="18" t="n">
        <v>107</v>
      </c>
      <c r="CJ75" s="18" t="n">
        <v>102</v>
      </c>
      <c r="CK75" s="18" t="n">
        <v>110</v>
      </c>
      <c r="CL75" s="18" t="n">
        <v>106</v>
      </c>
      <c r="CM75" s="18" t="n">
        <v>151</v>
      </c>
      <c r="CN75" s="18" t="n">
        <v>159</v>
      </c>
      <c r="CO75" s="18" t="n">
        <v>165</v>
      </c>
      <c r="CP75" s="18" t="n">
        <v>142</v>
      </c>
      <c r="CQ75" s="18" t="n">
        <v>121</v>
      </c>
      <c r="CR75" s="18" t="n">
        <v>111</v>
      </c>
      <c r="CS75" s="18" t="n">
        <v>111</v>
      </c>
      <c r="CT75" s="18" t="n">
        <v>103</v>
      </c>
      <c r="CU75" s="18" t="n">
        <v>99</v>
      </c>
      <c r="CV75" s="18" t="n">
        <v>92</v>
      </c>
      <c r="CW75" s="18" t="n">
        <v>80</v>
      </c>
      <c r="CX75" s="18" t="n">
        <v>69</v>
      </c>
      <c r="CY75" s="18" t="n">
        <v>83</v>
      </c>
      <c r="CZ75" s="18" t="n">
        <v>73</v>
      </c>
      <c r="DA75" s="18" t="n">
        <v>70</v>
      </c>
      <c r="DB75" s="18" t="n">
        <v>64</v>
      </c>
      <c r="DC75" s="18" t="n">
        <v>64</v>
      </c>
      <c r="DD75" s="18" t="n">
        <v>66</v>
      </c>
      <c r="DE75" s="18" t="n">
        <v>62</v>
      </c>
      <c r="DF75" s="18" t="n">
        <v>62</v>
      </c>
      <c r="DG75" s="18" t="n">
        <v>55</v>
      </c>
      <c r="DH75" s="18" t="n">
        <v>39</v>
      </c>
      <c r="DI75" s="18" t="n">
        <v>35</v>
      </c>
      <c r="DJ75" s="18" t="n">
        <v>39</v>
      </c>
      <c r="DK75" s="18" t="n">
        <v>31</v>
      </c>
      <c r="DL75" s="18" t="n">
        <v>11</v>
      </c>
    </row>
    <row r="76" customFormat="false" ht="10.5" hidden="false" customHeight="true" outlineLevel="0" collapsed="false">
      <c r="B76" s="17" t="n">
        <v>117</v>
      </c>
      <c r="C76" s="18" t="n">
        <v>92</v>
      </c>
      <c r="D76" s="18" t="n">
        <v>196</v>
      </c>
      <c r="E76" s="18" t="n">
        <v>78</v>
      </c>
      <c r="F76" s="18" t="n">
        <v>43</v>
      </c>
      <c r="G76" s="18" t="n">
        <v>18</v>
      </c>
      <c r="H76" s="18" t="n">
        <v>32</v>
      </c>
      <c r="I76" s="18" t="n">
        <v>33</v>
      </c>
      <c r="J76" s="18" t="n">
        <v>14</v>
      </c>
      <c r="K76" s="18" t="n">
        <v>35</v>
      </c>
      <c r="L76" s="18" t="n">
        <v>133</v>
      </c>
      <c r="M76" s="18" t="n">
        <v>126</v>
      </c>
      <c r="N76" s="18" t="n">
        <v>122</v>
      </c>
      <c r="O76" s="18" t="n">
        <v>126</v>
      </c>
      <c r="P76" s="18" t="n">
        <v>125</v>
      </c>
      <c r="Q76" s="18" t="n">
        <v>127</v>
      </c>
      <c r="R76" s="18" t="n">
        <v>127</v>
      </c>
      <c r="S76" s="18" t="n">
        <v>131</v>
      </c>
      <c r="T76" s="18" t="n">
        <v>126</v>
      </c>
      <c r="U76" s="18" t="n">
        <v>126</v>
      </c>
      <c r="V76" s="18" t="n">
        <v>133</v>
      </c>
      <c r="W76" s="18" t="n">
        <v>129</v>
      </c>
      <c r="X76" s="18" t="n">
        <v>129</v>
      </c>
      <c r="Y76" s="18" t="n">
        <v>127</v>
      </c>
      <c r="Z76" s="18" t="n">
        <v>125</v>
      </c>
      <c r="AA76" s="18" t="n">
        <v>123</v>
      </c>
      <c r="AB76" s="18" t="n">
        <v>121</v>
      </c>
      <c r="AC76" s="18" t="n">
        <v>119</v>
      </c>
      <c r="AD76" s="18" t="n">
        <v>119</v>
      </c>
      <c r="AE76" s="18" t="n">
        <v>117</v>
      </c>
      <c r="AF76" s="18" t="n">
        <v>108</v>
      </c>
      <c r="AG76" s="18" t="n">
        <v>95</v>
      </c>
      <c r="AH76" s="18" t="n">
        <v>86</v>
      </c>
      <c r="AI76" s="18" t="n">
        <v>76</v>
      </c>
      <c r="AJ76" s="18" t="n">
        <v>73</v>
      </c>
      <c r="AK76" s="18" t="n">
        <v>77</v>
      </c>
      <c r="AL76" s="18" t="n">
        <v>65</v>
      </c>
      <c r="AM76" s="18" t="n">
        <v>59</v>
      </c>
      <c r="AN76" s="18" t="n">
        <v>64</v>
      </c>
      <c r="AO76" s="18" t="n">
        <v>67</v>
      </c>
      <c r="AP76" s="18" t="n">
        <v>65</v>
      </c>
      <c r="AQ76" s="18" t="n">
        <v>65</v>
      </c>
      <c r="AR76" s="18" t="n">
        <v>55</v>
      </c>
      <c r="AS76" s="18" t="n">
        <v>65</v>
      </c>
      <c r="AT76" s="18" t="n">
        <v>66</v>
      </c>
      <c r="AU76" s="18" t="n">
        <v>20</v>
      </c>
      <c r="AV76" s="18" t="n">
        <v>21</v>
      </c>
      <c r="AW76" s="18" t="n">
        <v>21</v>
      </c>
      <c r="AX76" s="18" t="n">
        <v>40</v>
      </c>
      <c r="AY76" s="18" t="n">
        <v>49</v>
      </c>
      <c r="AZ76" s="18" t="n">
        <v>97</v>
      </c>
      <c r="BA76" s="18" t="n">
        <v>105</v>
      </c>
      <c r="BB76" s="18" t="n">
        <v>64</v>
      </c>
      <c r="BC76" s="18" t="n">
        <v>50</v>
      </c>
      <c r="BD76" s="18" t="n">
        <v>45</v>
      </c>
      <c r="BE76" s="18" t="n">
        <v>46</v>
      </c>
      <c r="BF76" s="18" t="n">
        <v>46</v>
      </c>
      <c r="BG76" s="18" t="n">
        <v>55</v>
      </c>
      <c r="BH76" s="18" t="n">
        <v>54</v>
      </c>
      <c r="BI76" s="18" t="n">
        <v>46</v>
      </c>
      <c r="BJ76" s="18" t="n">
        <v>39</v>
      </c>
      <c r="BK76" s="18" t="n">
        <v>30</v>
      </c>
      <c r="BL76" s="18" t="n">
        <v>26</v>
      </c>
      <c r="BM76" s="18" t="n">
        <v>27</v>
      </c>
      <c r="BN76" s="18" t="n">
        <v>36</v>
      </c>
      <c r="BO76" s="18" t="n">
        <v>42</v>
      </c>
      <c r="BP76" s="18" t="n">
        <v>40</v>
      </c>
      <c r="BQ76" s="18" t="n">
        <v>48</v>
      </c>
      <c r="BR76" s="18" t="n">
        <v>47</v>
      </c>
      <c r="BS76" s="18" t="n">
        <v>41</v>
      </c>
      <c r="BT76" s="18" t="n">
        <v>36</v>
      </c>
      <c r="BU76" s="18" t="n">
        <v>48</v>
      </c>
      <c r="BV76" s="18" t="n">
        <v>30</v>
      </c>
      <c r="BW76" s="18" t="n">
        <v>37</v>
      </c>
      <c r="BX76" s="18" t="n">
        <v>49</v>
      </c>
      <c r="BY76" s="18" t="n">
        <v>124</v>
      </c>
      <c r="BZ76" s="18" t="n">
        <v>159</v>
      </c>
      <c r="CA76" s="18" t="n">
        <v>159</v>
      </c>
      <c r="CB76" s="18" t="n">
        <v>159</v>
      </c>
      <c r="CC76" s="18" t="n">
        <v>163</v>
      </c>
      <c r="CD76" s="18" t="n">
        <v>163</v>
      </c>
      <c r="CE76" s="18" t="n">
        <v>164</v>
      </c>
      <c r="CF76" s="18" t="n">
        <v>140</v>
      </c>
      <c r="CG76" s="18" t="n">
        <v>123</v>
      </c>
      <c r="CH76" s="18" t="n">
        <v>126</v>
      </c>
      <c r="CI76" s="18" t="n">
        <v>107</v>
      </c>
      <c r="CJ76" s="18" t="n">
        <v>99</v>
      </c>
      <c r="CK76" s="18" t="n">
        <v>104</v>
      </c>
      <c r="CL76" s="18" t="n">
        <v>105</v>
      </c>
      <c r="CM76" s="18" t="n">
        <v>131</v>
      </c>
      <c r="CN76" s="18" t="n">
        <v>146</v>
      </c>
      <c r="CO76" s="18" t="n">
        <v>143</v>
      </c>
      <c r="CP76" s="18" t="n">
        <v>128</v>
      </c>
      <c r="CQ76" s="18" t="n">
        <v>124</v>
      </c>
      <c r="CR76" s="18" t="n">
        <v>118</v>
      </c>
      <c r="CS76" s="18" t="n">
        <v>120</v>
      </c>
      <c r="CT76" s="18" t="n">
        <v>105</v>
      </c>
      <c r="CU76" s="18" t="n">
        <v>101</v>
      </c>
      <c r="CV76" s="18" t="n">
        <v>96</v>
      </c>
      <c r="CW76" s="18" t="n">
        <v>84</v>
      </c>
      <c r="CX76" s="18" t="n">
        <v>88</v>
      </c>
      <c r="CY76" s="18" t="n">
        <v>89</v>
      </c>
      <c r="CZ76" s="18" t="n">
        <v>76</v>
      </c>
      <c r="DA76" s="18" t="n">
        <v>69</v>
      </c>
      <c r="DB76" s="18" t="n">
        <v>59</v>
      </c>
      <c r="DC76" s="18" t="n">
        <v>76</v>
      </c>
      <c r="DD76" s="18" t="n">
        <v>80</v>
      </c>
      <c r="DE76" s="18" t="n">
        <v>79</v>
      </c>
      <c r="DF76" s="18" t="n">
        <v>63</v>
      </c>
      <c r="DG76" s="18" t="n">
        <v>52</v>
      </c>
      <c r="DH76" s="18" t="n">
        <v>50</v>
      </c>
      <c r="DI76" s="18" t="n">
        <v>43</v>
      </c>
      <c r="DJ76" s="18" t="n">
        <v>36</v>
      </c>
      <c r="DK76" s="18" t="n">
        <v>15</v>
      </c>
      <c r="DL76" s="18" t="n">
        <v>12</v>
      </c>
    </row>
    <row r="77" customFormat="false" ht="10.5" hidden="false" customHeight="true" outlineLevel="0" collapsed="false">
      <c r="B77" s="17" t="n">
        <v>118</v>
      </c>
      <c r="C77" s="18" t="n">
        <v>30</v>
      </c>
      <c r="D77" s="18" t="n">
        <v>206</v>
      </c>
      <c r="E77" s="18" t="n">
        <v>86</v>
      </c>
      <c r="F77" s="18" t="n">
        <v>68</v>
      </c>
      <c r="G77" s="18" t="n">
        <v>20</v>
      </c>
      <c r="H77" s="18" t="n">
        <v>31</v>
      </c>
      <c r="I77" s="18" t="n">
        <v>29</v>
      </c>
      <c r="J77" s="18" t="n">
        <v>41</v>
      </c>
      <c r="K77" s="18" t="n">
        <v>47</v>
      </c>
      <c r="L77" s="18" t="n">
        <v>118</v>
      </c>
      <c r="M77" s="18" t="n">
        <v>132</v>
      </c>
      <c r="N77" s="18" t="n">
        <v>123</v>
      </c>
      <c r="O77" s="18" t="n">
        <v>125</v>
      </c>
      <c r="P77" s="18" t="n">
        <v>129</v>
      </c>
      <c r="Q77" s="18" t="n">
        <v>128</v>
      </c>
      <c r="R77" s="18" t="n">
        <v>132</v>
      </c>
      <c r="S77" s="18" t="n">
        <v>136</v>
      </c>
      <c r="T77" s="18" t="n">
        <v>129</v>
      </c>
      <c r="U77" s="18" t="n">
        <v>129</v>
      </c>
      <c r="V77" s="18" t="n">
        <v>129</v>
      </c>
      <c r="W77" s="18" t="n">
        <v>128</v>
      </c>
      <c r="X77" s="18" t="n">
        <v>130</v>
      </c>
      <c r="Y77" s="18" t="n">
        <v>126</v>
      </c>
      <c r="Z77" s="18" t="n">
        <v>126</v>
      </c>
      <c r="AA77" s="18" t="n">
        <v>126</v>
      </c>
      <c r="AB77" s="18" t="n">
        <v>125</v>
      </c>
      <c r="AC77" s="18" t="n">
        <v>124</v>
      </c>
      <c r="AD77" s="18" t="n">
        <v>127</v>
      </c>
      <c r="AE77" s="18" t="n">
        <v>119</v>
      </c>
      <c r="AF77" s="18" t="n">
        <v>108</v>
      </c>
      <c r="AG77" s="18" t="n">
        <v>97</v>
      </c>
      <c r="AH77" s="18" t="n">
        <v>86</v>
      </c>
      <c r="AI77" s="18" t="n">
        <v>79</v>
      </c>
      <c r="AJ77" s="18" t="n">
        <v>77</v>
      </c>
      <c r="AK77" s="18" t="n">
        <v>73</v>
      </c>
      <c r="AL77" s="18" t="n">
        <v>67</v>
      </c>
      <c r="AM77" s="18" t="n">
        <v>68</v>
      </c>
      <c r="AN77" s="18" t="n">
        <v>74</v>
      </c>
      <c r="AO77" s="18" t="n">
        <v>70</v>
      </c>
      <c r="AP77" s="18" t="n">
        <v>69</v>
      </c>
      <c r="AQ77" s="18" t="n">
        <v>59</v>
      </c>
      <c r="AR77" s="18" t="n">
        <v>50</v>
      </c>
      <c r="AS77" s="18" t="n">
        <v>55</v>
      </c>
      <c r="AT77" s="18" t="n">
        <v>81</v>
      </c>
      <c r="AU77" s="18" t="n">
        <v>48</v>
      </c>
      <c r="AV77" s="18" t="n">
        <v>27</v>
      </c>
      <c r="AW77" s="18" t="n">
        <v>34</v>
      </c>
      <c r="AX77" s="18" t="n">
        <v>48</v>
      </c>
      <c r="AY77" s="18" t="n">
        <v>62</v>
      </c>
      <c r="AZ77" s="18" t="n">
        <v>68</v>
      </c>
      <c r="BA77" s="18" t="n">
        <v>72</v>
      </c>
      <c r="BB77" s="18" t="n">
        <v>64</v>
      </c>
      <c r="BC77" s="18" t="n">
        <v>55</v>
      </c>
      <c r="BD77" s="18" t="n">
        <v>52</v>
      </c>
      <c r="BE77" s="18" t="n">
        <v>45</v>
      </c>
      <c r="BF77" s="18" t="n">
        <v>33</v>
      </c>
      <c r="BG77" s="18" t="n">
        <v>16</v>
      </c>
      <c r="BH77" s="18" t="n">
        <v>6</v>
      </c>
      <c r="BI77" s="18" t="n">
        <v>4</v>
      </c>
      <c r="BJ77" s="18" t="n">
        <v>8</v>
      </c>
      <c r="BK77" s="18" t="n">
        <v>10</v>
      </c>
      <c r="BL77" s="18" t="n">
        <v>12</v>
      </c>
      <c r="BM77" s="18" t="n">
        <v>14</v>
      </c>
      <c r="BN77" s="18" t="n">
        <v>12</v>
      </c>
      <c r="BO77" s="18" t="n">
        <v>9</v>
      </c>
      <c r="BP77" s="18" t="n">
        <v>9</v>
      </c>
      <c r="BQ77" s="18" t="n">
        <v>7</v>
      </c>
      <c r="BR77" s="18" t="n">
        <v>21</v>
      </c>
      <c r="BS77" s="18" t="n">
        <v>42</v>
      </c>
      <c r="BT77" s="18" t="n">
        <v>50</v>
      </c>
      <c r="BU77" s="18" t="n">
        <v>45</v>
      </c>
      <c r="BV77" s="18" t="n">
        <v>44</v>
      </c>
      <c r="BW77" s="18" t="n">
        <v>62</v>
      </c>
      <c r="BX77" s="18" t="n">
        <v>29</v>
      </c>
      <c r="BY77" s="18" t="n">
        <v>28</v>
      </c>
      <c r="BZ77" s="18" t="n">
        <v>109</v>
      </c>
      <c r="CA77" s="18" t="n">
        <v>156</v>
      </c>
      <c r="CB77" s="18" t="n">
        <v>152</v>
      </c>
      <c r="CC77" s="18" t="n">
        <v>154</v>
      </c>
      <c r="CD77" s="18" t="n">
        <v>156</v>
      </c>
      <c r="CE77" s="18" t="n">
        <v>167</v>
      </c>
      <c r="CF77" s="18" t="n">
        <v>174</v>
      </c>
      <c r="CG77" s="18" t="n">
        <v>165</v>
      </c>
      <c r="CH77" s="18" t="n">
        <v>121</v>
      </c>
      <c r="CI77" s="18" t="n">
        <v>104</v>
      </c>
      <c r="CJ77" s="18" t="n">
        <v>100</v>
      </c>
      <c r="CK77" s="18" t="n">
        <v>108</v>
      </c>
      <c r="CL77" s="18" t="n">
        <v>114</v>
      </c>
      <c r="CM77" s="18" t="n">
        <v>119</v>
      </c>
      <c r="CN77" s="18" t="n">
        <v>127</v>
      </c>
      <c r="CO77" s="18" t="n">
        <v>123</v>
      </c>
      <c r="CP77" s="18" t="n">
        <v>119</v>
      </c>
      <c r="CQ77" s="18" t="n">
        <v>122</v>
      </c>
      <c r="CR77" s="18" t="n">
        <v>120</v>
      </c>
      <c r="CS77" s="18" t="n">
        <v>115</v>
      </c>
      <c r="CT77" s="18" t="n">
        <v>106</v>
      </c>
      <c r="CU77" s="18" t="n">
        <v>105</v>
      </c>
      <c r="CV77" s="18" t="n">
        <v>98</v>
      </c>
      <c r="CW77" s="18" t="n">
        <v>91</v>
      </c>
      <c r="CX77" s="18" t="n">
        <v>85</v>
      </c>
      <c r="CY77" s="18" t="n">
        <v>87</v>
      </c>
      <c r="CZ77" s="18" t="n">
        <v>89</v>
      </c>
      <c r="DA77" s="18" t="n">
        <v>102</v>
      </c>
      <c r="DB77" s="18" t="n">
        <v>97</v>
      </c>
      <c r="DC77" s="18" t="n">
        <v>105</v>
      </c>
      <c r="DD77" s="18" t="n">
        <v>95</v>
      </c>
      <c r="DE77" s="18" t="n">
        <v>84</v>
      </c>
      <c r="DF77" s="18" t="n">
        <v>71</v>
      </c>
      <c r="DG77" s="18" t="n">
        <v>57</v>
      </c>
      <c r="DH77" s="18" t="n">
        <v>56</v>
      </c>
      <c r="DI77" s="18" t="n">
        <v>42</v>
      </c>
      <c r="DJ77" s="18" t="n">
        <v>28</v>
      </c>
      <c r="DK77" s="18" t="n">
        <v>22</v>
      </c>
      <c r="DL77" s="18" t="n">
        <v>22</v>
      </c>
    </row>
    <row r="78" customFormat="false" ht="10.5" hidden="false" customHeight="true" outlineLevel="0" collapsed="false">
      <c r="B78" s="17" t="n">
        <v>119</v>
      </c>
      <c r="C78" s="18" t="n">
        <v>21</v>
      </c>
      <c r="D78" s="18" t="n">
        <v>189</v>
      </c>
      <c r="E78" s="18" t="n">
        <v>115</v>
      </c>
      <c r="F78" s="18" t="n">
        <v>76</v>
      </c>
      <c r="G78" s="18" t="n">
        <v>23</v>
      </c>
      <c r="H78" s="18" t="n">
        <v>33</v>
      </c>
      <c r="I78" s="18" t="n">
        <v>29</v>
      </c>
      <c r="J78" s="18" t="n">
        <v>88</v>
      </c>
      <c r="K78" s="18" t="n">
        <v>117</v>
      </c>
      <c r="L78" s="18" t="n">
        <v>112</v>
      </c>
      <c r="M78" s="18" t="n">
        <v>133</v>
      </c>
      <c r="N78" s="18" t="n">
        <v>127</v>
      </c>
      <c r="O78" s="18" t="n">
        <v>129</v>
      </c>
      <c r="P78" s="18" t="n">
        <v>130</v>
      </c>
      <c r="Q78" s="18" t="n">
        <v>131</v>
      </c>
      <c r="R78" s="18" t="n">
        <v>136</v>
      </c>
      <c r="S78" s="18" t="n">
        <v>139</v>
      </c>
      <c r="T78" s="18" t="n">
        <v>133</v>
      </c>
      <c r="U78" s="18" t="n">
        <v>133</v>
      </c>
      <c r="V78" s="18" t="n">
        <v>136</v>
      </c>
      <c r="W78" s="18" t="n">
        <v>134</v>
      </c>
      <c r="X78" s="18" t="n">
        <v>134</v>
      </c>
      <c r="Y78" s="18" t="n">
        <v>131</v>
      </c>
      <c r="Z78" s="18" t="n">
        <v>127</v>
      </c>
      <c r="AA78" s="18" t="n">
        <v>130</v>
      </c>
      <c r="AB78" s="18" t="n">
        <v>128</v>
      </c>
      <c r="AC78" s="18" t="n">
        <v>123</v>
      </c>
      <c r="AD78" s="18" t="n">
        <v>124</v>
      </c>
      <c r="AE78" s="18" t="n">
        <v>115</v>
      </c>
      <c r="AF78" s="18" t="n">
        <v>105</v>
      </c>
      <c r="AG78" s="18" t="n">
        <v>96</v>
      </c>
      <c r="AH78" s="18" t="n">
        <v>86</v>
      </c>
      <c r="AI78" s="18" t="n">
        <v>82</v>
      </c>
      <c r="AJ78" s="18" t="n">
        <v>74</v>
      </c>
      <c r="AK78" s="18" t="n">
        <v>73</v>
      </c>
      <c r="AL78" s="18" t="n">
        <v>73</v>
      </c>
      <c r="AM78" s="18" t="n">
        <v>76</v>
      </c>
      <c r="AN78" s="18" t="n">
        <v>78</v>
      </c>
      <c r="AO78" s="18" t="n">
        <v>68</v>
      </c>
      <c r="AP78" s="18" t="n">
        <v>52</v>
      </c>
      <c r="AQ78" s="18" t="n">
        <v>124</v>
      </c>
      <c r="AR78" s="18" t="n">
        <v>187</v>
      </c>
      <c r="AS78" s="18" t="n">
        <v>164</v>
      </c>
      <c r="AT78" s="18" t="n">
        <v>79</v>
      </c>
      <c r="AU78" s="18" t="n">
        <v>87</v>
      </c>
      <c r="AV78" s="18" t="n">
        <v>55</v>
      </c>
      <c r="AW78" s="18" t="n">
        <v>71</v>
      </c>
      <c r="AX78" s="18" t="n">
        <v>75</v>
      </c>
      <c r="AY78" s="18" t="n">
        <v>73</v>
      </c>
      <c r="AZ78" s="18" t="n">
        <v>66</v>
      </c>
      <c r="BA78" s="18" t="n">
        <v>54</v>
      </c>
      <c r="BB78" s="18" t="n">
        <v>48</v>
      </c>
      <c r="BC78" s="18" t="n">
        <v>39</v>
      </c>
      <c r="BD78" s="18" t="n">
        <v>19</v>
      </c>
      <c r="BE78" s="18" t="n">
        <v>10</v>
      </c>
      <c r="BF78" s="18" t="n">
        <v>14</v>
      </c>
      <c r="BG78" s="18" t="n">
        <v>22</v>
      </c>
      <c r="BH78" s="18" t="n">
        <v>24</v>
      </c>
      <c r="BI78" s="18" t="n">
        <v>32</v>
      </c>
      <c r="BJ78" s="18" t="n">
        <v>42</v>
      </c>
      <c r="BK78" s="18" t="n">
        <v>45</v>
      </c>
      <c r="BL78" s="18" t="n">
        <v>43</v>
      </c>
      <c r="BM78" s="18" t="n">
        <v>40</v>
      </c>
      <c r="BN78" s="18" t="n">
        <v>39</v>
      </c>
      <c r="BO78" s="18" t="n">
        <v>38</v>
      </c>
      <c r="BP78" s="18" t="n">
        <v>29</v>
      </c>
      <c r="BQ78" s="18" t="n">
        <v>14</v>
      </c>
      <c r="BR78" s="18" t="n">
        <v>5</v>
      </c>
      <c r="BS78" s="18" t="n">
        <v>10</v>
      </c>
      <c r="BT78" s="18" t="n">
        <v>14</v>
      </c>
      <c r="BU78" s="18" t="n">
        <v>31</v>
      </c>
      <c r="BV78" s="18" t="n">
        <v>42</v>
      </c>
      <c r="BW78" s="18" t="n">
        <v>43</v>
      </c>
      <c r="BX78" s="18" t="n">
        <v>44</v>
      </c>
      <c r="BY78" s="18" t="n">
        <v>31</v>
      </c>
      <c r="BZ78" s="18" t="n">
        <v>30</v>
      </c>
      <c r="CA78" s="18" t="n">
        <v>96</v>
      </c>
      <c r="CB78" s="18" t="n">
        <v>165</v>
      </c>
      <c r="CC78" s="18" t="n">
        <v>159</v>
      </c>
      <c r="CD78" s="18" t="n">
        <v>159</v>
      </c>
      <c r="CE78" s="18" t="n">
        <v>165</v>
      </c>
      <c r="CF78" s="18" t="n">
        <v>149</v>
      </c>
      <c r="CG78" s="18" t="n">
        <v>156</v>
      </c>
      <c r="CH78" s="18" t="n">
        <v>143</v>
      </c>
      <c r="CI78" s="18" t="n">
        <v>118</v>
      </c>
      <c r="CJ78" s="18" t="n">
        <v>109</v>
      </c>
      <c r="CK78" s="18" t="n">
        <v>110</v>
      </c>
      <c r="CL78" s="18" t="n">
        <v>106</v>
      </c>
      <c r="CM78" s="18" t="n">
        <v>113</v>
      </c>
      <c r="CN78" s="18" t="n">
        <v>111</v>
      </c>
      <c r="CO78" s="18" t="n">
        <v>112</v>
      </c>
      <c r="CP78" s="18" t="n">
        <v>114</v>
      </c>
      <c r="CQ78" s="18" t="n">
        <v>115</v>
      </c>
      <c r="CR78" s="18" t="n">
        <v>118</v>
      </c>
      <c r="CS78" s="18" t="n">
        <v>115</v>
      </c>
      <c r="CT78" s="18" t="n">
        <v>110</v>
      </c>
      <c r="CU78" s="18" t="n">
        <v>108</v>
      </c>
      <c r="CV78" s="18" t="n">
        <v>107</v>
      </c>
      <c r="CW78" s="18" t="n">
        <v>100</v>
      </c>
      <c r="CX78" s="18" t="n">
        <v>83</v>
      </c>
      <c r="CY78" s="18" t="n">
        <v>98</v>
      </c>
      <c r="CZ78" s="18" t="n">
        <v>101</v>
      </c>
      <c r="DA78" s="18" t="n">
        <v>127</v>
      </c>
      <c r="DB78" s="18" t="n">
        <v>118</v>
      </c>
      <c r="DC78" s="18" t="n">
        <v>110</v>
      </c>
      <c r="DD78" s="18" t="n">
        <v>104</v>
      </c>
      <c r="DE78" s="18" t="n">
        <v>91</v>
      </c>
      <c r="DF78" s="18" t="n">
        <v>85</v>
      </c>
      <c r="DG78" s="18" t="n">
        <v>68</v>
      </c>
      <c r="DH78" s="18" t="n">
        <v>54</v>
      </c>
      <c r="DI78" s="18" t="n">
        <v>36</v>
      </c>
      <c r="DJ78" s="18" t="n">
        <v>21</v>
      </c>
      <c r="DK78" s="18" t="n">
        <v>26</v>
      </c>
      <c r="DL78" s="18" t="n">
        <v>27</v>
      </c>
    </row>
    <row r="79" customFormat="false" ht="10.5" hidden="false" customHeight="true" outlineLevel="0" collapsed="false">
      <c r="B79" s="17" t="n">
        <v>120</v>
      </c>
      <c r="C79" s="18" t="n">
        <v>30</v>
      </c>
      <c r="D79" s="18" t="n">
        <v>171</v>
      </c>
      <c r="E79" s="18" t="n">
        <v>155</v>
      </c>
      <c r="F79" s="18" t="n">
        <v>83</v>
      </c>
      <c r="G79" s="18" t="n">
        <v>25</v>
      </c>
      <c r="H79" s="18" t="n">
        <v>29</v>
      </c>
      <c r="I79" s="18" t="n">
        <v>27</v>
      </c>
      <c r="J79" s="18" t="n">
        <v>74</v>
      </c>
      <c r="K79" s="18" t="n">
        <v>97</v>
      </c>
      <c r="L79" s="18" t="n">
        <v>94</v>
      </c>
      <c r="M79" s="18" t="n">
        <v>137</v>
      </c>
      <c r="N79" s="18" t="n">
        <v>134</v>
      </c>
      <c r="O79" s="18" t="n">
        <v>132</v>
      </c>
      <c r="P79" s="18" t="n">
        <v>131</v>
      </c>
      <c r="Q79" s="18" t="n">
        <v>134</v>
      </c>
      <c r="R79" s="18" t="n">
        <v>135</v>
      </c>
      <c r="S79" s="18" t="n">
        <v>135</v>
      </c>
      <c r="T79" s="18" t="n">
        <v>133</v>
      </c>
      <c r="U79" s="18" t="n">
        <v>135</v>
      </c>
      <c r="V79" s="18" t="n">
        <v>137</v>
      </c>
      <c r="W79" s="18" t="n">
        <v>134</v>
      </c>
      <c r="X79" s="18" t="n">
        <v>133</v>
      </c>
      <c r="Y79" s="18" t="n">
        <v>133</v>
      </c>
      <c r="Z79" s="18" t="n">
        <v>128</v>
      </c>
      <c r="AA79" s="18" t="n">
        <v>130</v>
      </c>
      <c r="AB79" s="18" t="n">
        <v>129</v>
      </c>
      <c r="AC79" s="18" t="n">
        <v>124</v>
      </c>
      <c r="AD79" s="18" t="n">
        <v>120</v>
      </c>
      <c r="AE79" s="18" t="n">
        <v>106</v>
      </c>
      <c r="AF79" s="18" t="n">
        <v>102</v>
      </c>
      <c r="AG79" s="18" t="n">
        <v>95</v>
      </c>
      <c r="AH79" s="18" t="n">
        <v>85</v>
      </c>
      <c r="AI79" s="18" t="n">
        <v>86</v>
      </c>
      <c r="AJ79" s="18" t="n">
        <v>83</v>
      </c>
      <c r="AK79" s="18" t="n">
        <v>84</v>
      </c>
      <c r="AL79" s="18" t="n">
        <v>81</v>
      </c>
      <c r="AM79" s="18" t="n">
        <v>74</v>
      </c>
      <c r="AN79" s="18" t="n">
        <v>81</v>
      </c>
      <c r="AO79" s="18" t="n">
        <v>68</v>
      </c>
      <c r="AP79" s="18" t="n">
        <v>93</v>
      </c>
      <c r="AQ79" s="18" t="n">
        <v>225</v>
      </c>
      <c r="AR79" s="18" t="n">
        <v>249</v>
      </c>
      <c r="AS79" s="18" t="n">
        <v>236</v>
      </c>
      <c r="AT79" s="18" t="n">
        <v>156</v>
      </c>
      <c r="AU79" s="18" t="n">
        <v>68</v>
      </c>
      <c r="AV79" s="18" t="n">
        <v>69</v>
      </c>
      <c r="AW79" s="18" t="n">
        <v>71</v>
      </c>
      <c r="AX79" s="18" t="n">
        <v>63</v>
      </c>
      <c r="AY79" s="18" t="n">
        <v>52</v>
      </c>
      <c r="AZ79" s="18" t="n">
        <v>60</v>
      </c>
      <c r="BA79" s="18" t="n">
        <v>43</v>
      </c>
      <c r="BB79" s="18" t="n">
        <v>20</v>
      </c>
      <c r="BC79" s="18" t="n">
        <v>8</v>
      </c>
      <c r="BD79" s="18" t="n">
        <v>21</v>
      </c>
      <c r="BE79" s="18" t="n">
        <v>32</v>
      </c>
      <c r="BF79" s="18" t="n">
        <v>39</v>
      </c>
      <c r="BG79" s="18" t="n">
        <v>57</v>
      </c>
      <c r="BH79" s="18" t="n">
        <v>63</v>
      </c>
      <c r="BI79" s="18" t="n">
        <v>56</v>
      </c>
      <c r="BJ79" s="18" t="n">
        <v>57</v>
      </c>
      <c r="BK79" s="18" t="n">
        <v>44</v>
      </c>
      <c r="BL79" s="18" t="n">
        <v>42</v>
      </c>
      <c r="BM79" s="18" t="n">
        <v>45</v>
      </c>
      <c r="BN79" s="18" t="n">
        <v>42</v>
      </c>
      <c r="BO79" s="18" t="n">
        <v>48</v>
      </c>
      <c r="BP79" s="18" t="n">
        <v>66</v>
      </c>
      <c r="BQ79" s="18" t="n">
        <v>64</v>
      </c>
      <c r="BR79" s="18" t="n">
        <v>76</v>
      </c>
      <c r="BS79" s="18" t="n">
        <v>46</v>
      </c>
      <c r="BT79" s="18" t="n">
        <v>15</v>
      </c>
      <c r="BU79" s="18" t="n">
        <v>8</v>
      </c>
      <c r="BV79" s="18" t="n">
        <v>17</v>
      </c>
      <c r="BW79" s="18" t="n">
        <v>34</v>
      </c>
      <c r="BX79" s="18" t="n">
        <v>45</v>
      </c>
      <c r="BY79" s="18" t="n">
        <v>41</v>
      </c>
      <c r="BZ79" s="18" t="n">
        <v>25</v>
      </c>
      <c r="CA79" s="18" t="n">
        <v>20</v>
      </c>
      <c r="CB79" s="18" t="n">
        <v>110</v>
      </c>
      <c r="CC79" s="18" t="n">
        <v>167</v>
      </c>
      <c r="CD79" s="18" t="n">
        <v>160</v>
      </c>
      <c r="CE79" s="18" t="n">
        <v>162</v>
      </c>
      <c r="CF79" s="18" t="n">
        <v>153</v>
      </c>
      <c r="CG79" s="18" t="n">
        <v>158</v>
      </c>
      <c r="CH79" s="18" t="n">
        <v>165</v>
      </c>
      <c r="CI79" s="18" t="n">
        <v>143</v>
      </c>
      <c r="CJ79" s="18" t="n">
        <v>134</v>
      </c>
      <c r="CK79" s="18" t="n">
        <v>113</v>
      </c>
      <c r="CL79" s="18" t="n">
        <v>110</v>
      </c>
      <c r="CM79" s="18" t="n">
        <v>111</v>
      </c>
      <c r="CN79" s="18" t="n">
        <v>109</v>
      </c>
      <c r="CO79" s="18" t="n">
        <v>109</v>
      </c>
      <c r="CP79" s="18" t="n">
        <v>111</v>
      </c>
      <c r="CQ79" s="18" t="n">
        <v>113</v>
      </c>
      <c r="CR79" s="18" t="n">
        <v>113</v>
      </c>
      <c r="CS79" s="18" t="n">
        <v>119</v>
      </c>
      <c r="CT79" s="18" t="n">
        <v>118</v>
      </c>
      <c r="CU79" s="18" t="n">
        <v>111</v>
      </c>
      <c r="CV79" s="18" t="n">
        <v>106</v>
      </c>
      <c r="CW79" s="18" t="n">
        <v>105</v>
      </c>
      <c r="CX79" s="18" t="n">
        <v>103</v>
      </c>
      <c r="CY79" s="18" t="n">
        <v>104</v>
      </c>
      <c r="CZ79" s="18" t="n">
        <v>106</v>
      </c>
      <c r="DA79" s="18" t="n">
        <v>112</v>
      </c>
      <c r="DB79" s="18" t="n">
        <v>119</v>
      </c>
      <c r="DC79" s="18" t="n">
        <v>116</v>
      </c>
      <c r="DD79" s="18" t="n">
        <v>98</v>
      </c>
      <c r="DE79" s="18" t="n">
        <v>98</v>
      </c>
      <c r="DF79" s="18" t="n">
        <v>88</v>
      </c>
      <c r="DG79" s="18" t="n">
        <v>80</v>
      </c>
      <c r="DH79" s="18" t="n">
        <v>47</v>
      </c>
      <c r="DI79" s="18" t="n">
        <v>25</v>
      </c>
      <c r="DJ79" s="18" t="n">
        <v>14</v>
      </c>
      <c r="DK79" s="18" t="n">
        <v>19</v>
      </c>
      <c r="DL79" s="18" t="n">
        <v>26</v>
      </c>
    </row>
    <row r="80" customFormat="false" ht="10.5" hidden="false" customHeight="true" outlineLevel="0" collapsed="false">
      <c r="B80" s="17" t="n">
        <v>121</v>
      </c>
      <c r="C80" s="18" t="n">
        <v>86</v>
      </c>
      <c r="D80" s="18" t="n">
        <v>158</v>
      </c>
      <c r="E80" s="18" t="n">
        <v>165</v>
      </c>
      <c r="F80" s="18" t="n">
        <v>87</v>
      </c>
      <c r="G80" s="18" t="n">
        <v>27</v>
      </c>
      <c r="H80" s="18" t="n">
        <v>35</v>
      </c>
      <c r="I80" s="18" t="n">
        <v>33</v>
      </c>
      <c r="J80" s="18" t="n">
        <v>27</v>
      </c>
      <c r="K80" s="18" t="n">
        <v>27</v>
      </c>
      <c r="L80" s="18" t="n">
        <v>55</v>
      </c>
      <c r="M80" s="18" t="n">
        <v>143</v>
      </c>
      <c r="N80" s="18" t="n">
        <v>139</v>
      </c>
      <c r="O80" s="18" t="n">
        <v>136</v>
      </c>
      <c r="P80" s="18" t="n">
        <v>136</v>
      </c>
      <c r="Q80" s="18" t="n">
        <v>138</v>
      </c>
      <c r="R80" s="18" t="n">
        <v>134</v>
      </c>
      <c r="S80" s="18" t="n">
        <v>135</v>
      </c>
      <c r="T80" s="18" t="n">
        <v>138</v>
      </c>
      <c r="U80" s="18" t="n">
        <v>139</v>
      </c>
      <c r="V80" s="18" t="n">
        <v>138</v>
      </c>
      <c r="W80" s="18" t="n">
        <v>139</v>
      </c>
      <c r="X80" s="18" t="n">
        <v>136</v>
      </c>
      <c r="Y80" s="18" t="n">
        <v>136</v>
      </c>
      <c r="Z80" s="18" t="n">
        <v>135</v>
      </c>
      <c r="AA80" s="18" t="n">
        <v>133</v>
      </c>
      <c r="AB80" s="18" t="n">
        <v>132</v>
      </c>
      <c r="AC80" s="18" t="n">
        <v>128</v>
      </c>
      <c r="AD80" s="18" t="n">
        <v>119</v>
      </c>
      <c r="AE80" s="18" t="n">
        <v>102</v>
      </c>
      <c r="AF80" s="18" t="n">
        <v>100</v>
      </c>
      <c r="AG80" s="18" t="n">
        <v>96</v>
      </c>
      <c r="AH80" s="18" t="n">
        <v>88</v>
      </c>
      <c r="AI80" s="18" t="n">
        <v>89</v>
      </c>
      <c r="AJ80" s="18" t="n">
        <v>83</v>
      </c>
      <c r="AK80" s="18" t="n">
        <v>80</v>
      </c>
      <c r="AL80" s="18" t="n">
        <v>74</v>
      </c>
      <c r="AM80" s="18" t="n">
        <v>79</v>
      </c>
      <c r="AN80" s="18" t="n">
        <v>73</v>
      </c>
      <c r="AO80" s="18" t="n">
        <v>99</v>
      </c>
      <c r="AP80" s="18" t="n">
        <v>148</v>
      </c>
      <c r="AQ80" s="18" t="n">
        <v>235</v>
      </c>
      <c r="AR80" s="18" t="n">
        <v>245</v>
      </c>
      <c r="AS80" s="18" t="n">
        <v>227</v>
      </c>
      <c r="AT80" s="18" t="n">
        <v>181</v>
      </c>
      <c r="AU80" s="18" t="n">
        <v>67</v>
      </c>
      <c r="AV80" s="18" t="n">
        <v>64</v>
      </c>
      <c r="AW80" s="18" t="n">
        <v>51</v>
      </c>
      <c r="AX80" s="18" t="n">
        <v>53</v>
      </c>
      <c r="AY80" s="18" t="n">
        <v>57</v>
      </c>
      <c r="AZ80" s="18" t="n">
        <v>41</v>
      </c>
      <c r="BA80" s="18" t="n">
        <v>9</v>
      </c>
      <c r="BB80" s="18" t="n">
        <v>13</v>
      </c>
      <c r="BC80" s="18" t="n">
        <v>29</v>
      </c>
      <c r="BD80" s="18" t="n">
        <v>50</v>
      </c>
      <c r="BE80" s="18" t="n">
        <v>60</v>
      </c>
      <c r="BF80" s="18" t="n">
        <v>63</v>
      </c>
      <c r="BG80" s="18" t="n">
        <v>76</v>
      </c>
      <c r="BH80" s="18" t="n">
        <v>106</v>
      </c>
      <c r="BI80" s="18" t="n">
        <v>138</v>
      </c>
      <c r="BJ80" s="18" t="n">
        <v>159</v>
      </c>
      <c r="BK80" s="18" t="n">
        <v>165</v>
      </c>
      <c r="BL80" s="18" t="n">
        <v>163</v>
      </c>
      <c r="BM80" s="18" t="n">
        <v>161</v>
      </c>
      <c r="BN80" s="18" t="n">
        <v>169</v>
      </c>
      <c r="BO80" s="18" t="n">
        <v>166</v>
      </c>
      <c r="BP80" s="18" t="n">
        <v>151</v>
      </c>
      <c r="BQ80" s="18" t="n">
        <v>126</v>
      </c>
      <c r="BR80" s="18" t="n">
        <v>84</v>
      </c>
      <c r="BS80" s="18" t="n">
        <v>58</v>
      </c>
      <c r="BT80" s="18" t="n">
        <v>90</v>
      </c>
      <c r="BU80" s="18" t="n">
        <v>68</v>
      </c>
      <c r="BV80" s="18" t="n">
        <v>22</v>
      </c>
      <c r="BW80" s="18" t="n">
        <v>13</v>
      </c>
      <c r="BX80" s="18" t="n">
        <v>20</v>
      </c>
      <c r="BY80" s="18" t="n">
        <v>34</v>
      </c>
      <c r="BZ80" s="18" t="n">
        <v>40</v>
      </c>
      <c r="CA80" s="18" t="n">
        <v>21</v>
      </c>
      <c r="CB80" s="18" t="n">
        <v>25</v>
      </c>
      <c r="CC80" s="18" t="n">
        <v>120</v>
      </c>
      <c r="CD80" s="18" t="n">
        <v>168</v>
      </c>
      <c r="CE80" s="18" t="n">
        <v>158</v>
      </c>
      <c r="CF80" s="18" t="n">
        <v>166</v>
      </c>
      <c r="CG80" s="18" t="n">
        <v>164</v>
      </c>
      <c r="CH80" s="18" t="n">
        <v>165</v>
      </c>
      <c r="CI80" s="18" t="n">
        <v>172</v>
      </c>
      <c r="CJ80" s="18" t="n">
        <v>169</v>
      </c>
      <c r="CK80" s="18" t="n">
        <v>121</v>
      </c>
      <c r="CL80" s="18" t="n">
        <v>115</v>
      </c>
      <c r="CM80" s="18" t="n">
        <v>113</v>
      </c>
      <c r="CN80" s="18" t="n">
        <v>114</v>
      </c>
      <c r="CO80" s="18" t="n">
        <v>118</v>
      </c>
      <c r="CP80" s="18" t="n">
        <v>112</v>
      </c>
      <c r="CQ80" s="18" t="n">
        <v>113</v>
      </c>
      <c r="CR80" s="18" t="n">
        <v>116</v>
      </c>
      <c r="CS80" s="18" t="n">
        <v>127</v>
      </c>
      <c r="CT80" s="18" t="n">
        <v>130</v>
      </c>
      <c r="CU80" s="18" t="n">
        <v>129</v>
      </c>
      <c r="CV80" s="18" t="n">
        <v>120</v>
      </c>
      <c r="CW80" s="18" t="n">
        <v>115</v>
      </c>
      <c r="CX80" s="18" t="n">
        <v>119</v>
      </c>
      <c r="CY80" s="18" t="n">
        <v>110</v>
      </c>
      <c r="CZ80" s="18" t="n">
        <v>98</v>
      </c>
      <c r="DA80" s="18" t="n">
        <v>112</v>
      </c>
      <c r="DB80" s="18" t="n">
        <v>123</v>
      </c>
      <c r="DC80" s="18" t="n">
        <v>127</v>
      </c>
      <c r="DD80" s="18" t="n">
        <v>106</v>
      </c>
      <c r="DE80" s="18" t="n">
        <v>96</v>
      </c>
      <c r="DF80" s="18" t="n">
        <v>91</v>
      </c>
      <c r="DG80" s="18" t="n">
        <v>87</v>
      </c>
      <c r="DH80" s="18" t="n">
        <v>31</v>
      </c>
      <c r="DI80" s="18" t="n">
        <v>22</v>
      </c>
      <c r="DJ80" s="18" t="n">
        <v>13</v>
      </c>
      <c r="DK80" s="18" t="n">
        <v>30</v>
      </c>
      <c r="DL80" s="18" t="n">
        <v>28</v>
      </c>
    </row>
    <row r="81" customFormat="false" ht="10.5" hidden="false" customHeight="true" outlineLevel="0" collapsed="false">
      <c r="B81" s="17" t="n">
        <v>122</v>
      </c>
      <c r="C81" s="18" t="n">
        <v>120</v>
      </c>
      <c r="D81" s="18" t="n">
        <v>147</v>
      </c>
      <c r="E81" s="18" t="n">
        <v>179</v>
      </c>
      <c r="F81" s="18" t="n">
        <v>88</v>
      </c>
      <c r="G81" s="18" t="n">
        <v>37</v>
      </c>
      <c r="H81" s="18" t="n">
        <v>39</v>
      </c>
      <c r="I81" s="18" t="n">
        <v>34</v>
      </c>
      <c r="J81" s="18" t="n">
        <v>30</v>
      </c>
      <c r="K81" s="18" t="n">
        <v>48</v>
      </c>
      <c r="L81" s="18" t="n">
        <v>49</v>
      </c>
      <c r="M81" s="18" t="n">
        <v>138</v>
      </c>
      <c r="N81" s="18" t="n">
        <v>141</v>
      </c>
      <c r="O81" s="18" t="n">
        <v>138</v>
      </c>
      <c r="P81" s="18" t="n">
        <v>140</v>
      </c>
      <c r="Q81" s="18" t="n">
        <v>140</v>
      </c>
      <c r="R81" s="18" t="n">
        <v>139</v>
      </c>
      <c r="S81" s="18" t="n">
        <v>141</v>
      </c>
      <c r="T81" s="18" t="n">
        <v>142</v>
      </c>
      <c r="U81" s="18" t="n">
        <v>138</v>
      </c>
      <c r="V81" s="18" t="n">
        <v>142</v>
      </c>
      <c r="W81" s="18" t="n">
        <v>147</v>
      </c>
      <c r="X81" s="18" t="n">
        <v>145</v>
      </c>
      <c r="Y81" s="18" t="n">
        <v>143</v>
      </c>
      <c r="Z81" s="18" t="n">
        <v>142</v>
      </c>
      <c r="AA81" s="18" t="n">
        <v>138</v>
      </c>
      <c r="AB81" s="18" t="n">
        <v>136</v>
      </c>
      <c r="AC81" s="18" t="n">
        <v>131</v>
      </c>
      <c r="AD81" s="18" t="n">
        <v>125</v>
      </c>
      <c r="AE81" s="18" t="n">
        <v>111</v>
      </c>
      <c r="AF81" s="18" t="n">
        <v>105</v>
      </c>
      <c r="AG81" s="18" t="n">
        <v>98</v>
      </c>
      <c r="AH81" s="18" t="n">
        <v>90</v>
      </c>
      <c r="AI81" s="18" t="n">
        <v>91</v>
      </c>
      <c r="AJ81" s="18" t="n">
        <v>89</v>
      </c>
      <c r="AK81" s="18" t="n">
        <v>86</v>
      </c>
      <c r="AL81" s="18" t="n">
        <v>85</v>
      </c>
      <c r="AM81" s="18" t="n">
        <v>77</v>
      </c>
      <c r="AN81" s="18" t="n">
        <v>60</v>
      </c>
      <c r="AO81" s="18" t="n">
        <v>93</v>
      </c>
      <c r="AP81" s="18" t="n">
        <v>80</v>
      </c>
      <c r="AQ81" s="18" t="n">
        <v>186</v>
      </c>
      <c r="AR81" s="18" t="n">
        <v>228</v>
      </c>
      <c r="AS81" s="18" t="n">
        <v>211</v>
      </c>
      <c r="AT81" s="18" t="n">
        <v>109</v>
      </c>
      <c r="AU81" s="18" t="n">
        <v>48</v>
      </c>
      <c r="AV81" s="18" t="n">
        <v>54</v>
      </c>
      <c r="AW81" s="18" t="n">
        <v>55</v>
      </c>
      <c r="AX81" s="18" t="n">
        <v>53</v>
      </c>
      <c r="AY81" s="18" t="n">
        <v>32</v>
      </c>
      <c r="AZ81" s="18" t="n">
        <v>7</v>
      </c>
      <c r="BA81" s="18" t="n">
        <v>18</v>
      </c>
      <c r="BB81" s="18" t="n">
        <v>35</v>
      </c>
      <c r="BC81" s="18" t="n">
        <v>57</v>
      </c>
      <c r="BD81" s="18" t="n">
        <v>60</v>
      </c>
      <c r="BE81" s="18" t="n">
        <v>91</v>
      </c>
      <c r="BF81" s="18" t="n">
        <v>144</v>
      </c>
      <c r="BG81" s="18" t="n">
        <v>170</v>
      </c>
      <c r="BH81" s="18" t="n">
        <v>151</v>
      </c>
      <c r="BI81" s="18" t="n">
        <v>126</v>
      </c>
      <c r="BJ81" s="18" t="n">
        <v>107</v>
      </c>
      <c r="BK81" s="18" t="n">
        <v>104</v>
      </c>
      <c r="BL81" s="18" t="n">
        <v>119</v>
      </c>
      <c r="BM81" s="18" t="n">
        <v>117</v>
      </c>
      <c r="BN81" s="18" t="n">
        <v>109</v>
      </c>
      <c r="BO81" s="18" t="n">
        <v>110</v>
      </c>
      <c r="BP81" s="18" t="n">
        <v>139</v>
      </c>
      <c r="BQ81" s="18" t="n">
        <v>146</v>
      </c>
      <c r="BR81" s="18" t="n">
        <v>168</v>
      </c>
      <c r="BS81" s="18" t="n">
        <v>140</v>
      </c>
      <c r="BT81" s="18" t="n">
        <v>76</v>
      </c>
      <c r="BU81" s="18" t="n">
        <v>78</v>
      </c>
      <c r="BV81" s="18" t="n">
        <v>97</v>
      </c>
      <c r="BW81" s="18" t="n">
        <v>32</v>
      </c>
      <c r="BX81" s="18" t="n">
        <v>11</v>
      </c>
      <c r="BY81" s="18" t="n">
        <v>15</v>
      </c>
      <c r="BZ81" s="18" t="n">
        <v>30</v>
      </c>
      <c r="CA81" s="18" t="n">
        <v>32</v>
      </c>
      <c r="CB81" s="18" t="n">
        <v>15</v>
      </c>
      <c r="CC81" s="18" t="n">
        <v>38</v>
      </c>
      <c r="CD81" s="18" t="n">
        <v>148</v>
      </c>
      <c r="CE81" s="18" t="n">
        <v>167</v>
      </c>
      <c r="CF81" s="18" t="n">
        <v>163</v>
      </c>
      <c r="CG81" s="18" t="n">
        <v>159</v>
      </c>
      <c r="CH81" s="18" t="n">
        <v>166</v>
      </c>
      <c r="CI81" s="18" t="n">
        <v>169</v>
      </c>
      <c r="CJ81" s="18" t="n">
        <v>159</v>
      </c>
      <c r="CK81" s="18" t="n">
        <v>128</v>
      </c>
      <c r="CL81" s="18" t="n">
        <v>114</v>
      </c>
      <c r="CM81" s="18" t="n">
        <v>107</v>
      </c>
      <c r="CN81" s="18" t="n">
        <v>111</v>
      </c>
      <c r="CO81" s="18" t="n">
        <v>120</v>
      </c>
      <c r="CP81" s="18" t="n">
        <v>110</v>
      </c>
      <c r="CQ81" s="18" t="n">
        <v>106</v>
      </c>
      <c r="CR81" s="18" t="n">
        <v>108</v>
      </c>
      <c r="CS81" s="18" t="n">
        <v>122</v>
      </c>
      <c r="CT81" s="18" t="n">
        <v>120</v>
      </c>
      <c r="CU81" s="18" t="n">
        <v>115</v>
      </c>
      <c r="CV81" s="18" t="n">
        <v>113</v>
      </c>
      <c r="CW81" s="18" t="n">
        <v>85</v>
      </c>
      <c r="CX81" s="18" t="n">
        <v>88</v>
      </c>
      <c r="CY81" s="18" t="n">
        <v>89</v>
      </c>
      <c r="CZ81" s="18" t="n">
        <v>76</v>
      </c>
      <c r="DA81" s="18" t="n">
        <v>83</v>
      </c>
      <c r="DB81" s="18" t="n">
        <v>102</v>
      </c>
      <c r="DC81" s="18" t="n">
        <v>118</v>
      </c>
      <c r="DD81" s="18" t="n">
        <v>114</v>
      </c>
      <c r="DE81" s="18" t="n">
        <v>104</v>
      </c>
      <c r="DF81" s="18" t="n">
        <v>99</v>
      </c>
      <c r="DG81" s="18" t="n">
        <v>73</v>
      </c>
      <c r="DH81" s="18" t="n">
        <v>17</v>
      </c>
      <c r="DI81" s="18" t="n">
        <v>20</v>
      </c>
      <c r="DJ81" s="18" t="n">
        <v>30</v>
      </c>
      <c r="DK81" s="18" t="n">
        <v>34</v>
      </c>
      <c r="DL81" s="18" t="n">
        <v>38</v>
      </c>
    </row>
    <row r="82" customFormat="false" ht="10.5" hidden="false" customHeight="true" outlineLevel="0" collapsed="false">
      <c r="B82" s="17" t="n">
        <v>123</v>
      </c>
      <c r="C82" s="18" t="n">
        <v>110</v>
      </c>
      <c r="D82" s="18" t="n">
        <v>142</v>
      </c>
      <c r="E82" s="18" t="n">
        <v>179</v>
      </c>
      <c r="F82" s="18" t="n">
        <v>81</v>
      </c>
      <c r="G82" s="18" t="n">
        <v>41</v>
      </c>
      <c r="H82" s="18" t="n">
        <v>35</v>
      </c>
      <c r="I82" s="18" t="n">
        <v>28</v>
      </c>
      <c r="J82" s="18" t="n">
        <v>58</v>
      </c>
      <c r="K82" s="18" t="n">
        <v>125</v>
      </c>
      <c r="L82" s="18" t="n">
        <v>82</v>
      </c>
      <c r="M82" s="18" t="n">
        <v>133</v>
      </c>
      <c r="N82" s="18" t="n">
        <v>135</v>
      </c>
      <c r="O82" s="18" t="n">
        <v>136</v>
      </c>
      <c r="P82" s="18" t="n">
        <v>145</v>
      </c>
      <c r="Q82" s="18" t="n">
        <v>142</v>
      </c>
      <c r="R82" s="18" t="n">
        <v>143</v>
      </c>
      <c r="S82" s="18" t="n">
        <v>144</v>
      </c>
      <c r="T82" s="18" t="n">
        <v>144</v>
      </c>
      <c r="U82" s="18" t="n">
        <v>143</v>
      </c>
      <c r="V82" s="18" t="n">
        <v>145</v>
      </c>
      <c r="W82" s="18" t="n">
        <v>143</v>
      </c>
      <c r="X82" s="18" t="n">
        <v>144</v>
      </c>
      <c r="Y82" s="18" t="n">
        <v>151</v>
      </c>
      <c r="Z82" s="18" t="n">
        <v>149</v>
      </c>
      <c r="AA82" s="18" t="n">
        <v>145</v>
      </c>
      <c r="AB82" s="18" t="n">
        <v>142</v>
      </c>
      <c r="AC82" s="18" t="n">
        <v>140</v>
      </c>
      <c r="AD82" s="18" t="n">
        <v>132</v>
      </c>
      <c r="AE82" s="18" t="n">
        <v>121</v>
      </c>
      <c r="AF82" s="18" t="n">
        <v>114</v>
      </c>
      <c r="AG82" s="18" t="n">
        <v>107</v>
      </c>
      <c r="AH82" s="18" t="n">
        <v>99</v>
      </c>
      <c r="AI82" s="18" t="n">
        <v>92</v>
      </c>
      <c r="AJ82" s="18" t="n">
        <v>88</v>
      </c>
      <c r="AK82" s="18" t="n">
        <v>86</v>
      </c>
      <c r="AL82" s="18" t="n">
        <v>90</v>
      </c>
      <c r="AM82" s="18" t="n">
        <v>59</v>
      </c>
      <c r="AN82" s="18" t="n">
        <v>34</v>
      </c>
      <c r="AO82" s="18" t="n">
        <v>68</v>
      </c>
      <c r="AP82" s="18" t="n">
        <v>59</v>
      </c>
      <c r="AQ82" s="18" t="n">
        <v>65</v>
      </c>
      <c r="AR82" s="18" t="n">
        <v>83</v>
      </c>
      <c r="AS82" s="18" t="n">
        <v>77</v>
      </c>
      <c r="AT82" s="18" t="n">
        <v>40</v>
      </c>
      <c r="AU82" s="18" t="n">
        <v>50</v>
      </c>
      <c r="AV82" s="18" t="n">
        <v>59</v>
      </c>
      <c r="AW82" s="18" t="n">
        <v>55</v>
      </c>
      <c r="AX82" s="18" t="n">
        <v>27</v>
      </c>
      <c r="AY82" s="18" t="n">
        <v>9</v>
      </c>
      <c r="AZ82" s="18" t="n">
        <v>19</v>
      </c>
      <c r="BA82" s="18" t="n">
        <v>37</v>
      </c>
      <c r="BB82" s="18" t="n">
        <v>65</v>
      </c>
      <c r="BC82" s="18" t="n">
        <v>82</v>
      </c>
      <c r="BD82" s="18" t="n">
        <v>145</v>
      </c>
      <c r="BE82" s="18" t="n">
        <v>167</v>
      </c>
      <c r="BF82" s="18" t="n">
        <v>140</v>
      </c>
      <c r="BG82" s="18" t="n">
        <v>108</v>
      </c>
      <c r="BH82" s="18" t="n">
        <v>97</v>
      </c>
      <c r="BI82" s="18" t="n">
        <v>101</v>
      </c>
      <c r="BJ82" s="18" t="n">
        <v>108</v>
      </c>
      <c r="BK82" s="18" t="n">
        <v>120</v>
      </c>
      <c r="BL82" s="18" t="n">
        <v>123</v>
      </c>
      <c r="BM82" s="18" t="n">
        <v>115</v>
      </c>
      <c r="BN82" s="18" t="n">
        <v>102</v>
      </c>
      <c r="BO82" s="18" t="n">
        <v>101</v>
      </c>
      <c r="BP82" s="18" t="n">
        <v>104</v>
      </c>
      <c r="BQ82" s="18" t="n">
        <v>107</v>
      </c>
      <c r="BR82" s="18" t="n">
        <v>107</v>
      </c>
      <c r="BS82" s="18" t="n">
        <v>158</v>
      </c>
      <c r="BT82" s="18" t="n">
        <v>172</v>
      </c>
      <c r="BU82" s="18" t="n">
        <v>157</v>
      </c>
      <c r="BV82" s="18" t="n">
        <v>136</v>
      </c>
      <c r="BW82" s="18" t="n">
        <v>92</v>
      </c>
      <c r="BX82" s="18" t="n">
        <v>32</v>
      </c>
      <c r="BY82" s="18" t="n">
        <v>13</v>
      </c>
      <c r="BZ82" s="18" t="n">
        <v>16</v>
      </c>
      <c r="CA82" s="18" t="n">
        <v>35</v>
      </c>
      <c r="CB82" s="18" t="n">
        <v>30</v>
      </c>
      <c r="CC82" s="18" t="n">
        <v>12</v>
      </c>
      <c r="CD82" s="18" t="n">
        <v>71</v>
      </c>
      <c r="CE82" s="18" t="n">
        <v>163</v>
      </c>
      <c r="CF82" s="18" t="n">
        <v>165</v>
      </c>
      <c r="CG82" s="18" t="n">
        <v>166</v>
      </c>
      <c r="CH82" s="18" t="n">
        <v>161</v>
      </c>
      <c r="CI82" s="18" t="n">
        <v>164</v>
      </c>
      <c r="CJ82" s="18" t="n">
        <v>149</v>
      </c>
      <c r="CK82" s="18" t="n">
        <v>129</v>
      </c>
      <c r="CL82" s="18" t="n">
        <v>103</v>
      </c>
      <c r="CM82" s="18" t="n">
        <v>107</v>
      </c>
      <c r="CN82" s="18" t="n">
        <v>111</v>
      </c>
      <c r="CO82" s="18" t="n">
        <v>120</v>
      </c>
      <c r="CP82" s="18" t="n">
        <v>116</v>
      </c>
      <c r="CQ82" s="18" t="n">
        <v>106</v>
      </c>
      <c r="CR82" s="18" t="n">
        <v>105</v>
      </c>
      <c r="CS82" s="18" t="n">
        <v>118</v>
      </c>
      <c r="CT82" s="18" t="n">
        <v>114</v>
      </c>
      <c r="CU82" s="18" t="n">
        <v>109</v>
      </c>
      <c r="CV82" s="18" t="n">
        <v>97</v>
      </c>
      <c r="CW82" s="18" t="n">
        <v>81</v>
      </c>
      <c r="CX82" s="18" t="n">
        <v>79</v>
      </c>
      <c r="CY82" s="18" t="n">
        <v>79</v>
      </c>
      <c r="CZ82" s="18" t="n">
        <v>70</v>
      </c>
      <c r="DA82" s="18" t="n">
        <v>59</v>
      </c>
      <c r="DB82" s="18" t="n">
        <v>68</v>
      </c>
      <c r="DC82" s="18" t="n">
        <v>63</v>
      </c>
      <c r="DD82" s="18" t="n">
        <v>81</v>
      </c>
      <c r="DE82" s="18" t="n">
        <v>85</v>
      </c>
      <c r="DF82" s="18" t="n">
        <v>72</v>
      </c>
      <c r="DG82" s="18" t="n">
        <v>47</v>
      </c>
      <c r="DH82" s="18" t="n">
        <v>15</v>
      </c>
      <c r="DI82" s="18" t="n">
        <v>33</v>
      </c>
      <c r="DJ82" s="18" t="n">
        <v>48</v>
      </c>
      <c r="DK82" s="18" t="n">
        <v>28</v>
      </c>
      <c r="DL82" s="18" t="n">
        <v>43</v>
      </c>
    </row>
    <row r="83" customFormat="false" ht="10.5" hidden="false" customHeight="true" outlineLevel="0" collapsed="false">
      <c r="B83" s="17" t="n">
        <v>124</v>
      </c>
      <c r="C83" s="18" t="n">
        <v>111</v>
      </c>
      <c r="D83" s="18" t="n">
        <v>152</v>
      </c>
      <c r="E83" s="18" t="n">
        <v>164</v>
      </c>
      <c r="F83" s="18" t="n">
        <v>59</v>
      </c>
      <c r="G83" s="18" t="n">
        <v>48</v>
      </c>
      <c r="H83" s="18" t="n">
        <v>30</v>
      </c>
      <c r="I83" s="18" t="n">
        <v>29</v>
      </c>
      <c r="J83" s="18" t="n">
        <v>47</v>
      </c>
      <c r="K83" s="18" t="n">
        <v>87</v>
      </c>
      <c r="L83" s="18" t="n">
        <v>77</v>
      </c>
      <c r="M83" s="18" t="n">
        <v>132</v>
      </c>
      <c r="N83" s="18" t="n">
        <v>127</v>
      </c>
      <c r="O83" s="18" t="n">
        <v>132</v>
      </c>
      <c r="P83" s="18" t="n">
        <v>139</v>
      </c>
      <c r="Q83" s="18" t="n">
        <v>140</v>
      </c>
      <c r="R83" s="18" t="n">
        <v>142</v>
      </c>
      <c r="S83" s="18" t="n">
        <v>143</v>
      </c>
      <c r="T83" s="18" t="n">
        <v>146</v>
      </c>
      <c r="U83" s="18" t="n">
        <v>144</v>
      </c>
      <c r="V83" s="18" t="n">
        <v>144</v>
      </c>
      <c r="W83" s="18" t="n">
        <v>146</v>
      </c>
      <c r="X83" s="18" t="n">
        <v>146</v>
      </c>
      <c r="Y83" s="18" t="n">
        <v>157</v>
      </c>
      <c r="Z83" s="18" t="n">
        <v>154</v>
      </c>
      <c r="AA83" s="18" t="n">
        <v>149</v>
      </c>
      <c r="AB83" s="18" t="n">
        <v>146</v>
      </c>
      <c r="AC83" s="18" t="n">
        <v>143</v>
      </c>
      <c r="AD83" s="18" t="n">
        <v>131</v>
      </c>
      <c r="AE83" s="18" t="n">
        <v>121</v>
      </c>
      <c r="AF83" s="18" t="n">
        <v>114</v>
      </c>
      <c r="AG83" s="18" t="n">
        <v>108</v>
      </c>
      <c r="AH83" s="18" t="n">
        <v>103</v>
      </c>
      <c r="AI83" s="18" t="n">
        <v>95</v>
      </c>
      <c r="AJ83" s="18" t="n">
        <v>93</v>
      </c>
      <c r="AK83" s="18" t="n">
        <v>88</v>
      </c>
      <c r="AL83" s="18" t="n">
        <v>71</v>
      </c>
      <c r="AM83" s="18" t="n">
        <v>40</v>
      </c>
      <c r="AN83" s="18" t="n">
        <v>55</v>
      </c>
      <c r="AO83" s="18" t="n">
        <v>55</v>
      </c>
      <c r="AP83" s="18" t="n">
        <v>58</v>
      </c>
      <c r="AQ83" s="18" t="n">
        <v>71</v>
      </c>
      <c r="AR83" s="18" t="n">
        <v>41</v>
      </c>
      <c r="AS83" s="18" t="n">
        <v>35</v>
      </c>
      <c r="AT83" s="18" t="n">
        <v>38</v>
      </c>
      <c r="AU83" s="18" t="n">
        <v>61</v>
      </c>
      <c r="AV83" s="18" t="n">
        <v>58</v>
      </c>
      <c r="AW83" s="18" t="n">
        <v>26</v>
      </c>
      <c r="AX83" s="18" t="n">
        <v>7</v>
      </c>
      <c r="AY83" s="18" t="n">
        <v>23</v>
      </c>
      <c r="AZ83" s="18" t="n">
        <v>48</v>
      </c>
      <c r="BA83" s="18" t="n">
        <v>63</v>
      </c>
      <c r="BB83" s="18" t="n">
        <v>105</v>
      </c>
      <c r="BC83" s="18" t="n">
        <v>172</v>
      </c>
      <c r="BD83" s="18" t="n">
        <v>136</v>
      </c>
      <c r="BE83" s="18" t="n">
        <v>116</v>
      </c>
      <c r="BF83" s="18" t="n">
        <v>116</v>
      </c>
      <c r="BG83" s="18" t="n">
        <v>98</v>
      </c>
      <c r="BH83" s="18" t="n">
        <v>103</v>
      </c>
      <c r="BI83" s="18" t="n">
        <v>107</v>
      </c>
      <c r="BJ83" s="18" t="n">
        <v>109</v>
      </c>
      <c r="BK83" s="18" t="n">
        <v>117</v>
      </c>
      <c r="BL83" s="18" t="n">
        <v>119</v>
      </c>
      <c r="BM83" s="18" t="n">
        <v>112</v>
      </c>
      <c r="BN83" s="18" t="n">
        <v>109</v>
      </c>
      <c r="BO83" s="18" t="n">
        <v>114</v>
      </c>
      <c r="BP83" s="18" t="n">
        <v>108</v>
      </c>
      <c r="BQ83" s="18" t="n">
        <v>119</v>
      </c>
      <c r="BR83" s="18" t="n">
        <v>118</v>
      </c>
      <c r="BS83" s="18" t="n">
        <v>162</v>
      </c>
      <c r="BT83" s="18" t="n">
        <v>186</v>
      </c>
      <c r="BU83" s="18" t="n">
        <v>140</v>
      </c>
      <c r="BV83" s="18" t="n">
        <v>133</v>
      </c>
      <c r="BW83" s="18" t="n">
        <v>144</v>
      </c>
      <c r="BX83" s="18" t="n">
        <v>122</v>
      </c>
      <c r="BY83" s="18" t="n">
        <v>47</v>
      </c>
      <c r="BZ83" s="18" t="n">
        <v>14</v>
      </c>
      <c r="CA83" s="18" t="n">
        <v>26</v>
      </c>
      <c r="CB83" s="18" t="n">
        <v>36</v>
      </c>
      <c r="CC83" s="18" t="n">
        <v>30</v>
      </c>
      <c r="CD83" s="18" t="n">
        <v>19</v>
      </c>
      <c r="CE83" s="18" t="n">
        <v>120</v>
      </c>
      <c r="CF83" s="18" t="n">
        <v>167</v>
      </c>
      <c r="CG83" s="18" t="n">
        <v>163</v>
      </c>
      <c r="CH83" s="18" t="n">
        <v>164</v>
      </c>
      <c r="CI83" s="18" t="n">
        <v>164</v>
      </c>
      <c r="CJ83" s="18" t="n">
        <v>138</v>
      </c>
      <c r="CK83" s="18" t="n">
        <v>130</v>
      </c>
      <c r="CL83" s="18" t="n">
        <v>110</v>
      </c>
      <c r="CM83" s="18" t="n">
        <v>109</v>
      </c>
      <c r="CN83" s="18" t="n">
        <v>115</v>
      </c>
      <c r="CO83" s="18" t="n">
        <v>117</v>
      </c>
      <c r="CP83" s="18" t="n">
        <v>113</v>
      </c>
      <c r="CQ83" s="18" t="n">
        <v>103</v>
      </c>
      <c r="CR83" s="18" t="n">
        <v>102</v>
      </c>
      <c r="CS83" s="18" t="n">
        <v>111</v>
      </c>
      <c r="CT83" s="18" t="n">
        <v>123</v>
      </c>
      <c r="CU83" s="18" t="n">
        <v>126</v>
      </c>
      <c r="CV83" s="18" t="n">
        <v>116</v>
      </c>
      <c r="CW83" s="18" t="n">
        <v>103</v>
      </c>
      <c r="CX83" s="18" t="n">
        <v>94</v>
      </c>
      <c r="CY83" s="18" t="n">
        <v>96</v>
      </c>
      <c r="CZ83" s="18" t="n">
        <v>89</v>
      </c>
      <c r="DA83" s="18" t="n">
        <v>67</v>
      </c>
      <c r="DB83" s="18" t="n">
        <v>61</v>
      </c>
      <c r="DC83" s="18" t="n">
        <v>70</v>
      </c>
      <c r="DD83" s="18" t="n">
        <v>75</v>
      </c>
      <c r="DE83" s="18" t="n">
        <v>61</v>
      </c>
      <c r="DF83" s="18" t="n">
        <v>61</v>
      </c>
      <c r="DG83" s="18" t="n">
        <v>32</v>
      </c>
      <c r="DH83" s="18" t="n">
        <v>84</v>
      </c>
      <c r="DI83" s="18" t="n">
        <v>46</v>
      </c>
      <c r="DJ83" s="18" t="n">
        <v>38</v>
      </c>
      <c r="DK83" s="18" t="n">
        <v>24</v>
      </c>
      <c r="DL83" s="18" t="n">
        <v>49</v>
      </c>
    </row>
    <row r="84" customFormat="false" ht="10.5" hidden="false" customHeight="true" outlineLevel="0" collapsed="false">
      <c r="B84" s="17" t="n">
        <v>125</v>
      </c>
      <c r="C84" s="18" t="n">
        <v>117</v>
      </c>
      <c r="D84" s="18" t="n">
        <v>192</v>
      </c>
      <c r="E84" s="18" t="n">
        <v>142</v>
      </c>
      <c r="F84" s="18" t="n">
        <v>48</v>
      </c>
      <c r="G84" s="18" t="n">
        <v>39</v>
      </c>
      <c r="H84" s="18" t="n">
        <v>36</v>
      </c>
      <c r="I84" s="18" t="n">
        <v>32</v>
      </c>
      <c r="J84" s="18" t="n">
        <v>25</v>
      </c>
      <c r="K84" s="18" t="n">
        <v>12</v>
      </c>
      <c r="L84" s="18" t="n">
        <v>64</v>
      </c>
      <c r="M84" s="18" t="n">
        <v>136</v>
      </c>
      <c r="N84" s="18" t="n">
        <v>128</v>
      </c>
      <c r="O84" s="18" t="n">
        <v>135</v>
      </c>
      <c r="P84" s="18" t="n">
        <v>138</v>
      </c>
      <c r="Q84" s="18" t="n">
        <v>139</v>
      </c>
      <c r="R84" s="18" t="n">
        <v>141</v>
      </c>
      <c r="S84" s="18" t="n">
        <v>142</v>
      </c>
      <c r="T84" s="18" t="n">
        <v>145</v>
      </c>
      <c r="U84" s="18" t="n">
        <v>144</v>
      </c>
      <c r="V84" s="18" t="n">
        <v>146</v>
      </c>
      <c r="W84" s="18" t="n">
        <v>146</v>
      </c>
      <c r="X84" s="18" t="n">
        <v>145</v>
      </c>
      <c r="Y84" s="18" t="n">
        <v>150</v>
      </c>
      <c r="Z84" s="18" t="n">
        <v>151</v>
      </c>
      <c r="AA84" s="18" t="n">
        <v>150</v>
      </c>
      <c r="AB84" s="18" t="n">
        <v>146</v>
      </c>
      <c r="AC84" s="18" t="n">
        <v>140</v>
      </c>
      <c r="AD84" s="18" t="n">
        <v>130</v>
      </c>
      <c r="AE84" s="18" t="n">
        <v>121</v>
      </c>
      <c r="AF84" s="18" t="n">
        <v>117</v>
      </c>
      <c r="AG84" s="18" t="n">
        <v>111</v>
      </c>
      <c r="AH84" s="18" t="n">
        <v>106</v>
      </c>
      <c r="AI84" s="18" t="n">
        <v>100</v>
      </c>
      <c r="AJ84" s="18" t="n">
        <v>97</v>
      </c>
      <c r="AK84" s="18" t="n">
        <v>91</v>
      </c>
      <c r="AL84" s="18" t="n">
        <v>47</v>
      </c>
      <c r="AM84" s="18" t="n">
        <v>37</v>
      </c>
      <c r="AN84" s="18" t="n">
        <v>53</v>
      </c>
      <c r="AO84" s="18" t="n">
        <v>53</v>
      </c>
      <c r="AP84" s="18" t="n">
        <v>43</v>
      </c>
      <c r="AQ84" s="18" t="n">
        <v>41</v>
      </c>
      <c r="AR84" s="18" t="n">
        <v>27</v>
      </c>
      <c r="AS84" s="18" t="n">
        <v>27</v>
      </c>
      <c r="AT84" s="18" t="n">
        <v>38</v>
      </c>
      <c r="AU84" s="18" t="n">
        <v>58</v>
      </c>
      <c r="AV84" s="18" t="n">
        <v>36</v>
      </c>
      <c r="AW84" s="18" t="n">
        <v>7</v>
      </c>
      <c r="AX84" s="18" t="n">
        <v>16</v>
      </c>
      <c r="AY84" s="18" t="n">
        <v>44</v>
      </c>
      <c r="AZ84" s="18" t="n">
        <v>67</v>
      </c>
      <c r="BA84" s="18" t="n">
        <v>113</v>
      </c>
      <c r="BB84" s="18" t="n">
        <v>175</v>
      </c>
      <c r="BC84" s="18" t="n">
        <v>130</v>
      </c>
      <c r="BD84" s="18" t="n">
        <v>116</v>
      </c>
      <c r="BE84" s="18" t="n">
        <v>110</v>
      </c>
      <c r="BF84" s="18" t="n">
        <v>116</v>
      </c>
      <c r="BG84" s="18" t="n">
        <v>102</v>
      </c>
      <c r="BH84" s="18" t="n">
        <v>99</v>
      </c>
      <c r="BI84" s="18" t="n">
        <v>107</v>
      </c>
      <c r="BJ84" s="18" t="n">
        <v>111</v>
      </c>
      <c r="BK84" s="18" t="n">
        <v>118</v>
      </c>
      <c r="BL84" s="18" t="n">
        <v>110</v>
      </c>
      <c r="BM84" s="18" t="n">
        <v>109</v>
      </c>
      <c r="BN84" s="18" t="n">
        <v>107</v>
      </c>
      <c r="BO84" s="18" t="n">
        <v>107</v>
      </c>
      <c r="BP84" s="18" t="n">
        <v>113</v>
      </c>
      <c r="BQ84" s="18" t="n">
        <v>113</v>
      </c>
      <c r="BR84" s="18" t="n">
        <v>127</v>
      </c>
      <c r="BS84" s="18" t="n">
        <v>172</v>
      </c>
      <c r="BT84" s="18" t="n">
        <v>113</v>
      </c>
      <c r="BU84" s="18" t="n">
        <v>28</v>
      </c>
      <c r="BV84" s="18" t="n">
        <v>37</v>
      </c>
      <c r="BW84" s="18" t="n">
        <v>61</v>
      </c>
      <c r="BX84" s="18" t="n">
        <v>101</v>
      </c>
      <c r="BY84" s="18" t="n">
        <v>125</v>
      </c>
      <c r="BZ84" s="18" t="n">
        <v>66</v>
      </c>
      <c r="CA84" s="18" t="n">
        <v>16</v>
      </c>
      <c r="CB84" s="18" t="n">
        <v>31</v>
      </c>
      <c r="CC84" s="18" t="n">
        <v>40</v>
      </c>
      <c r="CD84" s="18" t="n">
        <v>18</v>
      </c>
      <c r="CE84" s="18" t="n">
        <v>46</v>
      </c>
      <c r="CF84" s="18" t="n">
        <v>162</v>
      </c>
      <c r="CG84" s="18" t="n">
        <v>170</v>
      </c>
      <c r="CH84" s="18" t="n">
        <v>168</v>
      </c>
      <c r="CI84" s="18" t="n">
        <v>169</v>
      </c>
      <c r="CJ84" s="18" t="n">
        <v>138</v>
      </c>
      <c r="CK84" s="18" t="n">
        <v>143</v>
      </c>
      <c r="CL84" s="18" t="n">
        <v>113</v>
      </c>
      <c r="CM84" s="18" t="n">
        <v>111</v>
      </c>
      <c r="CN84" s="18" t="n">
        <v>116</v>
      </c>
      <c r="CO84" s="18" t="n">
        <v>118</v>
      </c>
      <c r="CP84" s="18" t="n">
        <v>112</v>
      </c>
      <c r="CQ84" s="18" t="n">
        <v>101</v>
      </c>
      <c r="CR84" s="18" t="n">
        <v>104</v>
      </c>
      <c r="CS84" s="18" t="n">
        <v>115</v>
      </c>
      <c r="CT84" s="18" t="n">
        <v>141</v>
      </c>
      <c r="CU84" s="18" t="n">
        <v>164</v>
      </c>
      <c r="CV84" s="18" t="n">
        <v>154</v>
      </c>
      <c r="CW84" s="18" t="n">
        <v>139</v>
      </c>
      <c r="CX84" s="18" t="n">
        <v>116</v>
      </c>
      <c r="CY84" s="18" t="n">
        <v>98</v>
      </c>
      <c r="CZ84" s="18" t="n">
        <v>104</v>
      </c>
      <c r="DA84" s="18" t="n">
        <v>85</v>
      </c>
      <c r="DB84" s="18" t="n">
        <v>72</v>
      </c>
      <c r="DC84" s="18" t="n">
        <v>79</v>
      </c>
      <c r="DD84" s="18" t="n">
        <v>81</v>
      </c>
      <c r="DE84" s="18" t="n">
        <v>81</v>
      </c>
      <c r="DF84" s="18" t="n">
        <v>69</v>
      </c>
      <c r="DG84" s="18" t="n">
        <v>32</v>
      </c>
      <c r="DH84" s="18" t="n">
        <v>122</v>
      </c>
      <c r="DI84" s="18" t="n">
        <v>49</v>
      </c>
      <c r="DJ84" s="18" t="n">
        <v>45</v>
      </c>
      <c r="DK84" s="18" t="n">
        <v>23</v>
      </c>
      <c r="DL84" s="18" t="n">
        <v>50</v>
      </c>
    </row>
    <row r="85" customFormat="false" ht="10.5" hidden="false" customHeight="true" outlineLevel="0" collapsed="false">
      <c r="B85" s="17" t="n">
        <v>126</v>
      </c>
      <c r="C85" s="18" t="n">
        <v>114</v>
      </c>
      <c r="D85" s="18" t="n">
        <v>206</v>
      </c>
      <c r="E85" s="18" t="n">
        <v>104</v>
      </c>
      <c r="F85" s="18" t="n">
        <v>59</v>
      </c>
      <c r="G85" s="18" t="n">
        <v>38</v>
      </c>
      <c r="H85" s="18" t="n">
        <v>30</v>
      </c>
      <c r="I85" s="18" t="n">
        <v>35</v>
      </c>
      <c r="J85" s="18" t="n">
        <v>23</v>
      </c>
      <c r="K85" s="18" t="n">
        <v>10</v>
      </c>
      <c r="L85" s="18" t="n">
        <v>70</v>
      </c>
      <c r="M85" s="18" t="n">
        <v>136</v>
      </c>
      <c r="N85" s="18" t="n">
        <v>125</v>
      </c>
      <c r="O85" s="18" t="n">
        <v>131</v>
      </c>
      <c r="P85" s="18" t="n">
        <v>131</v>
      </c>
      <c r="Q85" s="18" t="n">
        <v>131</v>
      </c>
      <c r="R85" s="18" t="n">
        <v>135</v>
      </c>
      <c r="S85" s="18" t="n">
        <v>138</v>
      </c>
      <c r="T85" s="18" t="n">
        <v>143</v>
      </c>
      <c r="U85" s="18" t="n">
        <v>144</v>
      </c>
      <c r="V85" s="18" t="n">
        <v>148</v>
      </c>
      <c r="W85" s="18" t="n">
        <v>147</v>
      </c>
      <c r="X85" s="18" t="n">
        <v>149</v>
      </c>
      <c r="Y85" s="18" t="n">
        <v>149</v>
      </c>
      <c r="Z85" s="18" t="n">
        <v>153</v>
      </c>
      <c r="AA85" s="18" t="n">
        <v>152</v>
      </c>
      <c r="AB85" s="18" t="n">
        <v>142</v>
      </c>
      <c r="AC85" s="18" t="n">
        <v>141</v>
      </c>
      <c r="AD85" s="18" t="n">
        <v>139</v>
      </c>
      <c r="AE85" s="18" t="n">
        <v>131</v>
      </c>
      <c r="AF85" s="18" t="n">
        <v>126</v>
      </c>
      <c r="AG85" s="18" t="n">
        <v>120</v>
      </c>
      <c r="AH85" s="18" t="n">
        <v>116</v>
      </c>
      <c r="AI85" s="18" t="n">
        <v>103</v>
      </c>
      <c r="AJ85" s="18" t="n">
        <v>103</v>
      </c>
      <c r="AK85" s="18" t="n">
        <v>81</v>
      </c>
      <c r="AL85" s="18" t="n">
        <v>25</v>
      </c>
      <c r="AM85" s="18" t="n">
        <v>43</v>
      </c>
      <c r="AN85" s="18" t="n">
        <v>36</v>
      </c>
      <c r="AO85" s="18" t="n">
        <v>40</v>
      </c>
      <c r="AP85" s="18" t="n">
        <v>28</v>
      </c>
      <c r="AQ85" s="18" t="n">
        <v>15</v>
      </c>
      <c r="AR85" s="18" t="n">
        <v>24</v>
      </c>
      <c r="AS85" s="18" t="n">
        <v>26</v>
      </c>
      <c r="AT85" s="18" t="n">
        <v>44</v>
      </c>
      <c r="AU85" s="18" t="n">
        <v>46</v>
      </c>
      <c r="AV85" s="18" t="n">
        <v>10</v>
      </c>
      <c r="AW85" s="18" t="n">
        <v>17</v>
      </c>
      <c r="AX85" s="18" t="n">
        <v>37</v>
      </c>
      <c r="AY85" s="18" t="n">
        <v>75</v>
      </c>
      <c r="AZ85" s="18" t="n">
        <v>113</v>
      </c>
      <c r="BA85" s="18" t="n">
        <v>178</v>
      </c>
      <c r="BB85" s="18" t="n">
        <v>129</v>
      </c>
      <c r="BC85" s="18" t="n">
        <v>124</v>
      </c>
      <c r="BD85" s="18" t="n">
        <v>130</v>
      </c>
      <c r="BE85" s="18" t="n">
        <v>127</v>
      </c>
      <c r="BF85" s="18" t="n">
        <v>113</v>
      </c>
      <c r="BG85" s="18" t="n">
        <v>116</v>
      </c>
      <c r="BH85" s="18" t="n">
        <v>121</v>
      </c>
      <c r="BI85" s="18" t="n">
        <v>121</v>
      </c>
      <c r="BJ85" s="18" t="n">
        <v>116</v>
      </c>
      <c r="BK85" s="18" t="n">
        <v>116</v>
      </c>
      <c r="BL85" s="18" t="n">
        <v>106</v>
      </c>
      <c r="BM85" s="18" t="n">
        <v>107</v>
      </c>
      <c r="BN85" s="18" t="n">
        <v>110</v>
      </c>
      <c r="BO85" s="18" t="n">
        <v>105</v>
      </c>
      <c r="BP85" s="18" t="n">
        <v>110</v>
      </c>
      <c r="BQ85" s="18" t="n">
        <v>116</v>
      </c>
      <c r="BR85" s="18" t="n">
        <v>138</v>
      </c>
      <c r="BS85" s="18" t="n">
        <v>152</v>
      </c>
      <c r="BT85" s="18" t="n">
        <v>41</v>
      </c>
      <c r="BU85" s="18" t="n">
        <v>33</v>
      </c>
      <c r="BV85" s="18" t="n">
        <v>40</v>
      </c>
      <c r="BW85" s="18" t="n">
        <v>38</v>
      </c>
      <c r="BX85" s="18" t="n">
        <v>48</v>
      </c>
      <c r="BY85" s="18" t="n">
        <v>118</v>
      </c>
      <c r="BZ85" s="18" t="n">
        <v>133</v>
      </c>
      <c r="CA85" s="18" t="n">
        <v>52</v>
      </c>
      <c r="CB85" s="18" t="n">
        <v>18</v>
      </c>
      <c r="CC85" s="18" t="n">
        <v>36</v>
      </c>
      <c r="CD85" s="18" t="n">
        <v>34</v>
      </c>
      <c r="CE85" s="18" t="n">
        <v>18</v>
      </c>
      <c r="CF85" s="18" t="n">
        <v>110</v>
      </c>
      <c r="CG85" s="18" t="n">
        <v>171</v>
      </c>
      <c r="CH85" s="18" t="n">
        <v>161</v>
      </c>
      <c r="CI85" s="18" t="n">
        <v>146</v>
      </c>
      <c r="CJ85" s="18" t="n">
        <v>151</v>
      </c>
      <c r="CK85" s="18" t="n">
        <v>144</v>
      </c>
      <c r="CL85" s="18" t="n">
        <v>111</v>
      </c>
      <c r="CM85" s="18" t="n">
        <v>117</v>
      </c>
      <c r="CN85" s="18" t="n">
        <v>107</v>
      </c>
      <c r="CO85" s="18" t="n">
        <v>106</v>
      </c>
      <c r="CP85" s="18" t="n">
        <v>120</v>
      </c>
      <c r="CQ85" s="18" t="n">
        <v>104</v>
      </c>
      <c r="CR85" s="18" t="n">
        <v>114</v>
      </c>
      <c r="CS85" s="18" t="n">
        <v>117</v>
      </c>
      <c r="CT85" s="18" t="n">
        <v>146</v>
      </c>
      <c r="CU85" s="18" t="n">
        <v>164</v>
      </c>
      <c r="CV85" s="18" t="n">
        <v>164</v>
      </c>
      <c r="CW85" s="18" t="n">
        <v>145</v>
      </c>
      <c r="CX85" s="18" t="n">
        <v>144</v>
      </c>
      <c r="CY85" s="18" t="n">
        <v>125</v>
      </c>
      <c r="CZ85" s="18" t="n">
        <v>114</v>
      </c>
      <c r="DA85" s="18" t="n">
        <v>103</v>
      </c>
      <c r="DB85" s="18" t="n">
        <v>96</v>
      </c>
      <c r="DC85" s="18" t="n">
        <v>93</v>
      </c>
      <c r="DD85" s="18" t="n">
        <v>102</v>
      </c>
      <c r="DE85" s="18" t="n">
        <v>90</v>
      </c>
      <c r="DF85" s="18" t="n">
        <v>40</v>
      </c>
      <c r="DG85" s="18" t="n">
        <v>18</v>
      </c>
      <c r="DH85" s="18" t="n">
        <v>30</v>
      </c>
      <c r="DI85" s="18" t="n">
        <v>17</v>
      </c>
      <c r="DJ85" s="18" t="n">
        <v>37</v>
      </c>
      <c r="DK85" s="18" t="n">
        <v>28</v>
      </c>
      <c r="DL85" s="18" t="n">
        <v>51</v>
      </c>
    </row>
    <row r="86" customFormat="false" ht="10.5" hidden="false" customHeight="true" outlineLevel="0" collapsed="false">
      <c r="B86" s="17" t="n">
        <v>127</v>
      </c>
      <c r="C86" s="18" t="n">
        <v>114</v>
      </c>
      <c r="D86" s="18" t="n">
        <v>208</v>
      </c>
      <c r="E86" s="18" t="n">
        <v>91</v>
      </c>
      <c r="F86" s="18" t="n">
        <v>55</v>
      </c>
      <c r="G86" s="18" t="n">
        <v>30</v>
      </c>
      <c r="H86" s="18" t="n">
        <v>26</v>
      </c>
      <c r="I86" s="18" t="n">
        <v>33</v>
      </c>
      <c r="J86" s="18" t="n">
        <v>20</v>
      </c>
      <c r="K86" s="18" t="n">
        <v>9</v>
      </c>
      <c r="L86" s="18" t="n">
        <v>86</v>
      </c>
      <c r="M86" s="18" t="n">
        <v>137</v>
      </c>
      <c r="N86" s="18" t="n">
        <v>123</v>
      </c>
      <c r="O86" s="18" t="n">
        <v>130</v>
      </c>
      <c r="P86" s="18" t="n">
        <v>135</v>
      </c>
      <c r="Q86" s="18" t="n">
        <v>131</v>
      </c>
      <c r="R86" s="18" t="n">
        <v>135</v>
      </c>
      <c r="S86" s="18" t="n">
        <v>136</v>
      </c>
      <c r="T86" s="18" t="n">
        <v>138</v>
      </c>
      <c r="U86" s="18" t="n">
        <v>142</v>
      </c>
      <c r="V86" s="18" t="n">
        <v>148</v>
      </c>
      <c r="W86" s="18" t="n">
        <v>144</v>
      </c>
      <c r="X86" s="18" t="n">
        <v>146</v>
      </c>
      <c r="Y86" s="18" t="n">
        <v>148</v>
      </c>
      <c r="Z86" s="18" t="n">
        <v>148</v>
      </c>
      <c r="AA86" s="18" t="n">
        <v>145</v>
      </c>
      <c r="AB86" s="18" t="n">
        <v>140</v>
      </c>
      <c r="AC86" s="18" t="n">
        <v>132</v>
      </c>
      <c r="AD86" s="18" t="n">
        <v>129</v>
      </c>
      <c r="AE86" s="18" t="n">
        <v>130</v>
      </c>
      <c r="AF86" s="18" t="n">
        <v>125</v>
      </c>
      <c r="AG86" s="18" t="n">
        <v>124</v>
      </c>
      <c r="AH86" s="18" t="n">
        <v>119</v>
      </c>
      <c r="AI86" s="18" t="n">
        <v>110</v>
      </c>
      <c r="AJ86" s="18" t="n">
        <v>116</v>
      </c>
      <c r="AK86" s="18" t="n">
        <v>57</v>
      </c>
      <c r="AL86" s="18" t="n">
        <v>29</v>
      </c>
      <c r="AM86" s="18" t="n">
        <v>40</v>
      </c>
      <c r="AN86" s="18" t="n">
        <v>39</v>
      </c>
      <c r="AO86" s="18" t="n">
        <v>31</v>
      </c>
      <c r="AP86" s="18" t="n">
        <v>20</v>
      </c>
      <c r="AQ86" s="18" t="n">
        <v>19</v>
      </c>
      <c r="AR86" s="18" t="n">
        <v>24</v>
      </c>
      <c r="AS86" s="18" t="n">
        <v>36</v>
      </c>
      <c r="AT86" s="18" t="n">
        <v>52</v>
      </c>
      <c r="AU86" s="18" t="n">
        <v>18</v>
      </c>
      <c r="AV86" s="18" t="n">
        <v>10</v>
      </c>
      <c r="AW86" s="18" t="n">
        <v>26</v>
      </c>
      <c r="AX86" s="18" t="n">
        <v>84</v>
      </c>
      <c r="AY86" s="18" t="n">
        <v>103</v>
      </c>
      <c r="AZ86" s="18" t="n">
        <v>176</v>
      </c>
      <c r="BA86" s="18" t="n">
        <v>128</v>
      </c>
      <c r="BB86" s="18" t="n">
        <v>127</v>
      </c>
      <c r="BC86" s="18" t="n">
        <v>123</v>
      </c>
      <c r="BD86" s="18" t="n">
        <v>120</v>
      </c>
      <c r="BE86" s="18" t="n">
        <v>130</v>
      </c>
      <c r="BF86" s="18" t="n">
        <v>117</v>
      </c>
      <c r="BG86" s="18" t="n">
        <v>109</v>
      </c>
      <c r="BH86" s="18" t="n">
        <v>121</v>
      </c>
      <c r="BI86" s="18" t="n">
        <v>114</v>
      </c>
      <c r="BJ86" s="18" t="n">
        <v>122</v>
      </c>
      <c r="BK86" s="18" t="n">
        <v>114</v>
      </c>
      <c r="BL86" s="18" t="n">
        <v>109</v>
      </c>
      <c r="BM86" s="18" t="n">
        <v>106</v>
      </c>
      <c r="BN86" s="18" t="n">
        <v>113</v>
      </c>
      <c r="BO86" s="18" t="n">
        <v>115</v>
      </c>
      <c r="BP86" s="18" t="n">
        <v>114</v>
      </c>
      <c r="BQ86" s="18" t="n">
        <v>117</v>
      </c>
      <c r="BR86" s="18" t="n">
        <v>149</v>
      </c>
      <c r="BS86" s="18" t="n">
        <v>129</v>
      </c>
      <c r="BT86" s="18" t="n">
        <v>32</v>
      </c>
      <c r="BU86" s="18" t="n">
        <v>40</v>
      </c>
      <c r="BV86" s="18" t="n">
        <v>50</v>
      </c>
      <c r="BW86" s="18" t="n">
        <v>48</v>
      </c>
      <c r="BX86" s="18" t="n">
        <v>30</v>
      </c>
      <c r="BY86" s="18" t="n">
        <v>68</v>
      </c>
      <c r="BZ86" s="18" t="n">
        <v>127</v>
      </c>
      <c r="CA86" s="18" t="n">
        <v>61</v>
      </c>
      <c r="CB86" s="18" t="n">
        <v>33</v>
      </c>
      <c r="CC86" s="18" t="n">
        <v>22</v>
      </c>
      <c r="CD86" s="18" t="n">
        <v>38</v>
      </c>
      <c r="CE86" s="18" t="n">
        <v>16</v>
      </c>
      <c r="CF86" s="18" t="n">
        <v>49</v>
      </c>
      <c r="CG86" s="18" t="n">
        <v>171</v>
      </c>
      <c r="CH86" s="18" t="n">
        <v>170</v>
      </c>
      <c r="CI86" s="18" t="n">
        <v>139</v>
      </c>
      <c r="CJ86" s="18" t="n">
        <v>153</v>
      </c>
      <c r="CK86" s="18" t="n">
        <v>125</v>
      </c>
      <c r="CL86" s="18" t="n">
        <v>109</v>
      </c>
      <c r="CM86" s="18" t="n">
        <v>113</v>
      </c>
      <c r="CN86" s="18" t="n">
        <v>112</v>
      </c>
      <c r="CO86" s="18" t="n">
        <v>106</v>
      </c>
      <c r="CP86" s="18" t="n">
        <v>121</v>
      </c>
      <c r="CQ86" s="18" t="n">
        <v>110</v>
      </c>
      <c r="CR86" s="18" t="n">
        <v>117</v>
      </c>
      <c r="CS86" s="18" t="n">
        <v>106</v>
      </c>
      <c r="CT86" s="18" t="n">
        <v>137</v>
      </c>
      <c r="CU86" s="18" t="n">
        <v>140</v>
      </c>
      <c r="CV86" s="18" t="n">
        <v>157</v>
      </c>
      <c r="CW86" s="18" t="n">
        <v>144</v>
      </c>
      <c r="CX86" s="18" t="n">
        <v>137</v>
      </c>
      <c r="CY86" s="18" t="n">
        <v>130</v>
      </c>
      <c r="CZ86" s="18" t="n">
        <v>123</v>
      </c>
      <c r="DA86" s="18" t="n">
        <v>117</v>
      </c>
      <c r="DB86" s="18" t="n">
        <v>108</v>
      </c>
      <c r="DC86" s="18" t="n">
        <v>98</v>
      </c>
      <c r="DD86" s="18" t="n">
        <v>91</v>
      </c>
      <c r="DE86" s="18" t="n">
        <v>78</v>
      </c>
      <c r="DF86" s="18" t="n">
        <v>43</v>
      </c>
      <c r="DG86" s="18" t="n">
        <v>20</v>
      </c>
      <c r="DH86" s="18" t="n">
        <v>10</v>
      </c>
      <c r="DI86" s="18" t="n">
        <v>10</v>
      </c>
      <c r="DJ86" s="18" t="n">
        <v>38</v>
      </c>
      <c r="DK86" s="18" t="n">
        <v>27</v>
      </c>
      <c r="DL86" s="18" t="n">
        <v>52</v>
      </c>
    </row>
    <row r="87" customFormat="false" ht="10.5" hidden="false" customHeight="true" outlineLevel="0" collapsed="false">
      <c r="B87" s="17" t="n">
        <v>128</v>
      </c>
      <c r="C87" s="18" t="n">
        <v>152</v>
      </c>
      <c r="D87" s="18" t="n">
        <v>173</v>
      </c>
      <c r="E87" s="18" t="n">
        <v>93</v>
      </c>
      <c r="F87" s="18" t="n">
        <v>43</v>
      </c>
      <c r="G87" s="18" t="n">
        <v>29</v>
      </c>
      <c r="H87" s="18" t="n">
        <v>29</v>
      </c>
      <c r="I87" s="18" t="n">
        <v>34</v>
      </c>
      <c r="J87" s="18" t="n">
        <v>19</v>
      </c>
      <c r="K87" s="18" t="n">
        <v>8</v>
      </c>
      <c r="L87" s="18" t="n">
        <v>102</v>
      </c>
      <c r="M87" s="18" t="n">
        <v>130</v>
      </c>
      <c r="N87" s="18" t="n">
        <v>127</v>
      </c>
      <c r="O87" s="18" t="n">
        <v>130</v>
      </c>
      <c r="P87" s="18" t="n">
        <v>136</v>
      </c>
      <c r="Q87" s="18" t="n">
        <v>133</v>
      </c>
      <c r="R87" s="18" t="n">
        <v>136</v>
      </c>
      <c r="S87" s="18" t="n">
        <v>138</v>
      </c>
      <c r="T87" s="18" t="n">
        <v>141</v>
      </c>
      <c r="U87" s="18" t="n">
        <v>139</v>
      </c>
      <c r="V87" s="18" t="n">
        <v>141</v>
      </c>
      <c r="W87" s="18" t="n">
        <v>142</v>
      </c>
      <c r="X87" s="18" t="n">
        <v>147</v>
      </c>
      <c r="Y87" s="18" t="n">
        <v>150</v>
      </c>
      <c r="Z87" s="18" t="n">
        <v>149</v>
      </c>
      <c r="AA87" s="18" t="n">
        <v>146</v>
      </c>
      <c r="AB87" s="18" t="n">
        <v>142</v>
      </c>
      <c r="AC87" s="18" t="n">
        <v>137</v>
      </c>
      <c r="AD87" s="18" t="n">
        <v>123</v>
      </c>
      <c r="AE87" s="18" t="n">
        <v>125</v>
      </c>
      <c r="AF87" s="18" t="n">
        <v>127</v>
      </c>
      <c r="AG87" s="18" t="n">
        <v>126</v>
      </c>
      <c r="AH87" s="18" t="n">
        <v>120</v>
      </c>
      <c r="AI87" s="18" t="n">
        <v>114</v>
      </c>
      <c r="AJ87" s="18" t="n">
        <v>106</v>
      </c>
      <c r="AK87" s="18" t="n">
        <v>33</v>
      </c>
      <c r="AL87" s="18" t="n">
        <v>42</v>
      </c>
      <c r="AM87" s="18" t="n">
        <v>37</v>
      </c>
      <c r="AN87" s="18" t="n">
        <v>39</v>
      </c>
      <c r="AO87" s="18" t="n">
        <v>19</v>
      </c>
      <c r="AP87" s="18" t="n">
        <v>14</v>
      </c>
      <c r="AQ87" s="18" t="n">
        <v>15</v>
      </c>
      <c r="AR87" s="18" t="n">
        <v>23</v>
      </c>
      <c r="AS87" s="18" t="n">
        <v>44</v>
      </c>
      <c r="AT87" s="18" t="n">
        <v>43</v>
      </c>
      <c r="AU87" s="18" t="n">
        <v>6</v>
      </c>
      <c r="AV87" s="18" t="n">
        <v>13</v>
      </c>
      <c r="AW87" s="18" t="n">
        <v>68</v>
      </c>
      <c r="AX87" s="18" t="n">
        <v>79</v>
      </c>
      <c r="AY87" s="18" t="n">
        <v>180</v>
      </c>
      <c r="AZ87" s="18" t="n">
        <v>130</v>
      </c>
      <c r="BA87" s="18" t="n">
        <v>113</v>
      </c>
      <c r="BB87" s="18" t="n">
        <v>132</v>
      </c>
      <c r="BC87" s="18" t="n">
        <v>134</v>
      </c>
      <c r="BD87" s="18" t="n">
        <v>122</v>
      </c>
      <c r="BE87" s="18" t="n">
        <v>121</v>
      </c>
      <c r="BF87" s="18" t="n">
        <v>127</v>
      </c>
      <c r="BG87" s="18" t="n">
        <v>111</v>
      </c>
      <c r="BH87" s="18" t="n">
        <v>119</v>
      </c>
      <c r="BI87" s="18" t="n">
        <v>121</v>
      </c>
      <c r="BJ87" s="18" t="n">
        <v>121</v>
      </c>
      <c r="BK87" s="18" t="n">
        <v>113</v>
      </c>
      <c r="BL87" s="18" t="n">
        <v>123</v>
      </c>
      <c r="BM87" s="18" t="n">
        <v>121</v>
      </c>
      <c r="BN87" s="18" t="n">
        <v>110</v>
      </c>
      <c r="BO87" s="18" t="n">
        <v>116</v>
      </c>
      <c r="BP87" s="18" t="n">
        <v>115</v>
      </c>
      <c r="BQ87" s="18" t="n">
        <v>122</v>
      </c>
      <c r="BR87" s="18" t="n">
        <v>140</v>
      </c>
      <c r="BS87" s="18" t="n">
        <v>142</v>
      </c>
      <c r="BT87" s="18" t="n">
        <v>30</v>
      </c>
      <c r="BU87" s="18" t="n">
        <v>34</v>
      </c>
      <c r="BV87" s="18" t="n">
        <v>43</v>
      </c>
      <c r="BW87" s="18" t="n">
        <v>42</v>
      </c>
      <c r="BX87" s="18" t="n">
        <v>30</v>
      </c>
      <c r="BY87" s="18" t="n">
        <v>76</v>
      </c>
      <c r="BZ87" s="18" t="n">
        <v>164</v>
      </c>
      <c r="CA87" s="18" t="n">
        <v>73</v>
      </c>
      <c r="CB87" s="18" t="n">
        <v>78</v>
      </c>
      <c r="CC87" s="18" t="n">
        <v>20</v>
      </c>
      <c r="CD87" s="18" t="n">
        <v>32</v>
      </c>
      <c r="CE87" s="18" t="n">
        <v>36</v>
      </c>
      <c r="CF87" s="18" t="n">
        <v>21</v>
      </c>
      <c r="CG87" s="18" t="n">
        <v>132</v>
      </c>
      <c r="CH87" s="18" t="n">
        <v>166</v>
      </c>
      <c r="CI87" s="18" t="n">
        <v>131</v>
      </c>
      <c r="CJ87" s="18" t="n">
        <v>132</v>
      </c>
      <c r="CK87" s="18" t="n">
        <v>116</v>
      </c>
      <c r="CL87" s="18" t="n">
        <v>103</v>
      </c>
      <c r="CM87" s="18" t="n">
        <v>105</v>
      </c>
      <c r="CN87" s="18" t="n">
        <v>110</v>
      </c>
      <c r="CO87" s="18" t="n">
        <v>104</v>
      </c>
      <c r="CP87" s="18" t="n">
        <v>103</v>
      </c>
      <c r="CQ87" s="18" t="n">
        <v>106</v>
      </c>
      <c r="CR87" s="18" t="n">
        <v>105</v>
      </c>
      <c r="CS87" s="18" t="n">
        <v>107</v>
      </c>
      <c r="CT87" s="18" t="n">
        <v>119</v>
      </c>
      <c r="CU87" s="18" t="n">
        <v>134</v>
      </c>
      <c r="CV87" s="18" t="n">
        <v>145</v>
      </c>
      <c r="CW87" s="18" t="n">
        <v>140</v>
      </c>
      <c r="CX87" s="18" t="n">
        <v>131</v>
      </c>
      <c r="CY87" s="18" t="n">
        <v>127</v>
      </c>
      <c r="CZ87" s="18" t="n">
        <v>114</v>
      </c>
      <c r="DA87" s="18" t="n">
        <v>109</v>
      </c>
      <c r="DB87" s="18" t="n">
        <v>100</v>
      </c>
      <c r="DC87" s="18" t="n">
        <v>90</v>
      </c>
      <c r="DD87" s="18" t="n">
        <v>83</v>
      </c>
      <c r="DE87" s="18" t="n">
        <v>70</v>
      </c>
      <c r="DF87" s="18" t="n">
        <v>45</v>
      </c>
      <c r="DG87" s="18" t="n">
        <v>19</v>
      </c>
      <c r="DH87" s="18" t="n">
        <v>11</v>
      </c>
      <c r="DI87" s="18" t="n">
        <v>12</v>
      </c>
      <c r="DJ87" s="18" t="n">
        <v>39</v>
      </c>
      <c r="DK87" s="18" t="n">
        <v>31</v>
      </c>
      <c r="DL87" s="18" t="n">
        <v>55</v>
      </c>
    </row>
    <row r="88" customFormat="false" ht="10.5" hidden="false" customHeight="true" outlineLevel="0" collapsed="false">
      <c r="B88" s="17" t="n">
        <v>129</v>
      </c>
      <c r="C88" s="18" t="n">
        <v>220</v>
      </c>
      <c r="D88" s="18" t="n">
        <v>121</v>
      </c>
      <c r="E88" s="18" t="n">
        <v>85</v>
      </c>
      <c r="F88" s="18" t="n">
        <v>28</v>
      </c>
      <c r="G88" s="18" t="n">
        <v>30</v>
      </c>
      <c r="H88" s="18" t="n">
        <v>33</v>
      </c>
      <c r="I88" s="18" t="n">
        <v>31</v>
      </c>
      <c r="J88" s="18" t="n">
        <v>20</v>
      </c>
      <c r="K88" s="18" t="n">
        <v>19</v>
      </c>
      <c r="L88" s="18" t="n">
        <v>120</v>
      </c>
      <c r="M88" s="18" t="n">
        <v>128</v>
      </c>
      <c r="N88" s="18" t="n">
        <v>127</v>
      </c>
      <c r="O88" s="18" t="n">
        <v>134</v>
      </c>
      <c r="P88" s="18" t="n">
        <v>137</v>
      </c>
      <c r="Q88" s="18" t="n">
        <v>136</v>
      </c>
      <c r="R88" s="18" t="n">
        <v>135</v>
      </c>
      <c r="S88" s="18" t="n">
        <v>138</v>
      </c>
      <c r="T88" s="18" t="n">
        <v>143</v>
      </c>
      <c r="U88" s="18" t="n">
        <v>141</v>
      </c>
      <c r="V88" s="18" t="n">
        <v>144</v>
      </c>
      <c r="W88" s="18" t="n">
        <v>140</v>
      </c>
      <c r="X88" s="18" t="n">
        <v>143</v>
      </c>
      <c r="Y88" s="18" t="n">
        <v>143</v>
      </c>
      <c r="Z88" s="18" t="n">
        <v>143</v>
      </c>
      <c r="AA88" s="18" t="n">
        <v>140</v>
      </c>
      <c r="AB88" s="18" t="n">
        <v>141</v>
      </c>
      <c r="AC88" s="18" t="n">
        <v>137</v>
      </c>
      <c r="AD88" s="18" t="n">
        <v>130</v>
      </c>
      <c r="AE88" s="18" t="n">
        <v>129</v>
      </c>
      <c r="AF88" s="18" t="n">
        <v>126</v>
      </c>
      <c r="AG88" s="18" t="n">
        <v>120</v>
      </c>
      <c r="AH88" s="18" t="n">
        <v>121</v>
      </c>
      <c r="AI88" s="18" t="n">
        <v>115</v>
      </c>
      <c r="AJ88" s="18" t="n">
        <v>84</v>
      </c>
      <c r="AK88" s="18" t="n">
        <v>28</v>
      </c>
      <c r="AL88" s="18" t="n">
        <v>42</v>
      </c>
      <c r="AM88" s="18" t="n">
        <v>37</v>
      </c>
      <c r="AN88" s="18" t="n">
        <v>32</v>
      </c>
      <c r="AO88" s="18" t="n">
        <v>15</v>
      </c>
      <c r="AP88" s="18" t="n">
        <v>14</v>
      </c>
      <c r="AQ88" s="18" t="n">
        <v>13</v>
      </c>
      <c r="AR88" s="18" t="n">
        <v>29</v>
      </c>
      <c r="AS88" s="18" t="n">
        <v>52</v>
      </c>
      <c r="AT88" s="18" t="n">
        <v>25</v>
      </c>
      <c r="AU88" s="18" t="n">
        <v>6</v>
      </c>
      <c r="AV88" s="18" t="n">
        <v>25</v>
      </c>
      <c r="AW88" s="18" t="n">
        <v>89</v>
      </c>
      <c r="AX88" s="18" t="n">
        <v>132</v>
      </c>
      <c r="AY88" s="18" t="n">
        <v>151</v>
      </c>
      <c r="AZ88" s="18" t="n">
        <v>117</v>
      </c>
      <c r="BA88" s="18" t="n">
        <v>120</v>
      </c>
      <c r="BB88" s="18" t="n">
        <v>129</v>
      </c>
      <c r="BC88" s="18" t="n">
        <v>130</v>
      </c>
      <c r="BD88" s="18" t="n">
        <v>140</v>
      </c>
      <c r="BE88" s="18" t="n">
        <v>129</v>
      </c>
      <c r="BF88" s="18" t="n">
        <v>132</v>
      </c>
      <c r="BG88" s="18" t="n">
        <v>119</v>
      </c>
      <c r="BH88" s="18" t="n">
        <v>131</v>
      </c>
      <c r="BI88" s="18" t="n">
        <v>125</v>
      </c>
      <c r="BJ88" s="18" t="n">
        <v>123</v>
      </c>
      <c r="BK88" s="18" t="n">
        <v>135</v>
      </c>
      <c r="BL88" s="18" t="n">
        <v>112</v>
      </c>
      <c r="BM88" s="18" t="n">
        <v>112</v>
      </c>
      <c r="BN88" s="18" t="n">
        <v>113</v>
      </c>
      <c r="BO88" s="18" t="n">
        <v>111</v>
      </c>
      <c r="BP88" s="18" t="n">
        <v>111</v>
      </c>
      <c r="BQ88" s="18" t="n">
        <v>119</v>
      </c>
      <c r="BR88" s="18" t="n">
        <v>131</v>
      </c>
      <c r="BS88" s="18" t="n">
        <v>174</v>
      </c>
      <c r="BT88" s="18" t="n">
        <v>76</v>
      </c>
      <c r="BU88" s="18" t="n">
        <v>24</v>
      </c>
      <c r="BV88" s="18" t="n">
        <v>30</v>
      </c>
      <c r="BW88" s="18" t="n">
        <v>27</v>
      </c>
      <c r="BX88" s="18" t="n">
        <v>41</v>
      </c>
      <c r="BY88" s="18" t="n">
        <v>141</v>
      </c>
      <c r="BZ88" s="18" t="n">
        <v>165</v>
      </c>
      <c r="CA88" s="18" t="n">
        <v>154</v>
      </c>
      <c r="CB88" s="18" t="n">
        <v>75</v>
      </c>
      <c r="CC88" s="18" t="n">
        <v>53</v>
      </c>
      <c r="CD88" s="18" t="n">
        <v>22</v>
      </c>
      <c r="CE88" s="18" t="n">
        <v>40</v>
      </c>
      <c r="CF88" s="18" t="n">
        <v>24</v>
      </c>
      <c r="CG88" s="18" t="n">
        <v>74</v>
      </c>
      <c r="CH88" s="18" t="n">
        <v>140</v>
      </c>
      <c r="CI88" s="18" t="n">
        <v>131</v>
      </c>
      <c r="CJ88" s="18" t="n">
        <v>113</v>
      </c>
      <c r="CK88" s="18" t="n">
        <v>104</v>
      </c>
      <c r="CL88" s="18" t="n">
        <v>103</v>
      </c>
      <c r="CM88" s="18" t="n">
        <v>111</v>
      </c>
      <c r="CN88" s="18" t="n">
        <v>112</v>
      </c>
      <c r="CO88" s="18" t="n">
        <v>106</v>
      </c>
      <c r="CP88" s="18" t="n">
        <v>101</v>
      </c>
      <c r="CQ88" s="18" t="n">
        <v>108</v>
      </c>
      <c r="CR88" s="18" t="n">
        <v>114</v>
      </c>
      <c r="CS88" s="18" t="n">
        <v>119</v>
      </c>
      <c r="CT88" s="18" t="n">
        <v>135</v>
      </c>
      <c r="CU88" s="18" t="n">
        <v>161</v>
      </c>
      <c r="CV88" s="18" t="n">
        <v>146</v>
      </c>
      <c r="CW88" s="18" t="n">
        <v>140</v>
      </c>
      <c r="CX88" s="18" t="n">
        <v>129</v>
      </c>
      <c r="CY88" s="18" t="n">
        <v>134</v>
      </c>
      <c r="CZ88" s="18" t="n">
        <v>117</v>
      </c>
      <c r="DA88" s="18" t="n">
        <v>107</v>
      </c>
      <c r="DB88" s="18" t="n">
        <v>100</v>
      </c>
      <c r="DC88" s="18" t="n">
        <v>87</v>
      </c>
      <c r="DD88" s="18" t="n">
        <v>79</v>
      </c>
      <c r="DE88" s="18" t="n">
        <v>69</v>
      </c>
      <c r="DF88" s="18" t="n">
        <v>41</v>
      </c>
      <c r="DG88" s="18" t="n">
        <v>15</v>
      </c>
      <c r="DH88" s="18" t="n">
        <v>12</v>
      </c>
      <c r="DI88" s="18" t="n">
        <v>10</v>
      </c>
      <c r="DJ88" s="18" t="n">
        <v>37</v>
      </c>
      <c r="DK88" s="18" t="n">
        <v>27</v>
      </c>
      <c r="DL88" s="18" t="n">
        <v>53</v>
      </c>
    </row>
    <row r="89" customFormat="false" ht="10.5" hidden="false" customHeight="true" outlineLevel="0" collapsed="false">
      <c r="B89" s="17" t="n">
        <v>130</v>
      </c>
      <c r="C89" s="18" t="n">
        <v>200</v>
      </c>
      <c r="D89" s="18" t="n">
        <v>101</v>
      </c>
      <c r="E89" s="18" t="n">
        <v>55</v>
      </c>
      <c r="F89" s="18" t="n">
        <v>29</v>
      </c>
      <c r="G89" s="18" t="n">
        <v>24</v>
      </c>
      <c r="H89" s="18" t="n">
        <v>29</v>
      </c>
      <c r="I89" s="18" t="n">
        <v>20</v>
      </c>
      <c r="J89" s="18" t="n">
        <v>18</v>
      </c>
      <c r="K89" s="18" t="n">
        <v>35</v>
      </c>
      <c r="L89" s="18" t="n">
        <v>126</v>
      </c>
      <c r="M89" s="18" t="n">
        <v>123</v>
      </c>
      <c r="N89" s="18" t="n">
        <v>129</v>
      </c>
      <c r="O89" s="18" t="n">
        <v>137</v>
      </c>
      <c r="P89" s="18" t="n">
        <v>136</v>
      </c>
      <c r="Q89" s="18" t="n">
        <v>138</v>
      </c>
      <c r="R89" s="18" t="n">
        <v>135</v>
      </c>
      <c r="S89" s="18" t="n">
        <v>138</v>
      </c>
      <c r="T89" s="18" t="n">
        <v>146</v>
      </c>
      <c r="U89" s="18" t="n">
        <v>147</v>
      </c>
      <c r="V89" s="18" t="n">
        <v>149</v>
      </c>
      <c r="W89" s="18" t="n">
        <v>148</v>
      </c>
      <c r="X89" s="18" t="n">
        <v>145</v>
      </c>
      <c r="Y89" s="18" t="n">
        <v>139</v>
      </c>
      <c r="Z89" s="18" t="n">
        <v>137</v>
      </c>
      <c r="AA89" s="18" t="n">
        <v>137</v>
      </c>
      <c r="AB89" s="18" t="n">
        <v>136</v>
      </c>
      <c r="AC89" s="18" t="n">
        <v>133</v>
      </c>
      <c r="AD89" s="18" t="n">
        <v>128</v>
      </c>
      <c r="AE89" s="18" t="n">
        <v>133</v>
      </c>
      <c r="AF89" s="18" t="n">
        <v>126</v>
      </c>
      <c r="AG89" s="18" t="n">
        <v>117</v>
      </c>
      <c r="AH89" s="18" t="n">
        <v>119</v>
      </c>
      <c r="AI89" s="18" t="n">
        <v>120</v>
      </c>
      <c r="AJ89" s="18" t="n">
        <v>54</v>
      </c>
      <c r="AK89" s="18" t="n">
        <v>27</v>
      </c>
      <c r="AL89" s="18" t="n">
        <v>33</v>
      </c>
      <c r="AM89" s="18" t="n">
        <v>33</v>
      </c>
      <c r="AN89" s="18" t="n">
        <v>24</v>
      </c>
      <c r="AO89" s="18" t="n">
        <v>14</v>
      </c>
      <c r="AP89" s="18" t="n">
        <v>14</v>
      </c>
      <c r="AQ89" s="18" t="n">
        <v>18</v>
      </c>
      <c r="AR89" s="18" t="n">
        <v>41</v>
      </c>
      <c r="AS89" s="18" t="n">
        <v>43</v>
      </c>
      <c r="AT89" s="18" t="n">
        <v>9</v>
      </c>
      <c r="AU89" s="18" t="n">
        <v>15</v>
      </c>
      <c r="AV89" s="18" t="n">
        <v>54</v>
      </c>
      <c r="AW89" s="18" t="n">
        <v>84</v>
      </c>
      <c r="AX89" s="18" t="n">
        <v>175</v>
      </c>
      <c r="AY89" s="18" t="n">
        <v>125</v>
      </c>
      <c r="AZ89" s="18" t="n">
        <v>108</v>
      </c>
      <c r="BA89" s="18" t="n">
        <v>117</v>
      </c>
      <c r="BB89" s="18" t="n">
        <v>136</v>
      </c>
      <c r="BC89" s="18" t="n">
        <v>134</v>
      </c>
      <c r="BD89" s="18" t="n">
        <v>146</v>
      </c>
      <c r="BE89" s="18" t="n">
        <v>143</v>
      </c>
      <c r="BF89" s="18" t="n">
        <v>134</v>
      </c>
      <c r="BG89" s="18" t="n">
        <v>121</v>
      </c>
      <c r="BH89" s="18" t="n">
        <v>135</v>
      </c>
      <c r="BI89" s="18" t="n">
        <v>131</v>
      </c>
      <c r="BJ89" s="18" t="n">
        <v>125</v>
      </c>
      <c r="BK89" s="18" t="n">
        <v>131</v>
      </c>
      <c r="BL89" s="18" t="n">
        <v>116</v>
      </c>
      <c r="BM89" s="18" t="n">
        <v>123</v>
      </c>
      <c r="BN89" s="18" t="n">
        <v>122</v>
      </c>
      <c r="BO89" s="18" t="n">
        <v>117</v>
      </c>
      <c r="BP89" s="18" t="n">
        <v>113</v>
      </c>
      <c r="BQ89" s="18" t="n">
        <v>114</v>
      </c>
      <c r="BR89" s="18" t="n">
        <v>124</v>
      </c>
      <c r="BS89" s="18" t="n">
        <v>174</v>
      </c>
      <c r="BT89" s="18" t="n">
        <v>166</v>
      </c>
      <c r="BU89" s="18" t="n">
        <v>106</v>
      </c>
      <c r="BV89" s="18" t="n">
        <v>67</v>
      </c>
      <c r="BW89" s="18" t="n">
        <v>84</v>
      </c>
      <c r="BX89" s="18" t="n">
        <v>141</v>
      </c>
      <c r="BY89" s="18" t="n">
        <v>175</v>
      </c>
      <c r="BZ89" s="18" t="n">
        <v>122</v>
      </c>
      <c r="CA89" s="18" t="n">
        <v>179</v>
      </c>
      <c r="CB89" s="18" t="n">
        <v>100</v>
      </c>
      <c r="CC89" s="18" t="n">
        <v>69</v>
      </c>
      <c r="CD89" s="18" t="n">
        <v>22</v>
      </c>
      <c r="CE89" s="18" t="n">
        <v>37</v>
      </c>
      <c r="CF89" s="18" t="n">
        <v>37</v>
      </c>
      <c r="CG89" s="18" t="n">
        <v>42</v>
      </c>
      <c r="CH89" s="18" t="n">
        <v>122</v>
      </c>
      <c r="CI89" s="18" t="n">
        <v>124</v>
      </c>
      <c r="CJ89" s="18" t="n">
        <v>106</v>
      </c>
      <c r="CK89" s="18" t="n">
        <v>99</v>
      </c>
      <c r="CL89" s="18" t="n">
        <v>94</v>
      </c>
      <c r="CM89" s="18" t="n">
        <v>106</v>
      </c>
      <c r="CN89" s="18" t="n">
        <v>102</v>
      </c>
      <c r="CO89" s="18" t="n">
        <v>111</v>
      </c>
      <c r="CP89" s="18" t="n">
        <v>94</v>
      </c>
      <c r="CQ89" s="18" t="n">
        <v>100</v>
      </c>
      <c r="CR89" s="18" t="n">
        <v>102</v>
      </c>
      <c r="CS89" s="18" t="n">
        <v>112</v>
      </c>
      <c r="CT89" s="18" t="n">
        <v>118</v>
      </c>
      <c r="CU89" s="18" t="n">
        <v>131</v>
      </c>
      <c r="CV89" s="18" t="n">
        <v>124</v>
      </c>
      <c r="CW89" s="18" t="n">
        <v>138</v>
      </c>
      <c r="CX89" s="18" t="n">
        <v>132</v>
      </c>
      <c r="CY89" s="18" t="n">
        <v>128</v>
      </c>
      <c r="CZ89" s="18" t="n">
        <v>114</v>
      </c>
      <c r="DA89" s="18" t="n">
        <v>106</v>
      </c>
      <c r="DB89" s="18" t="n">
        <v>96</v>
      </c>
      <c r="DC89" s="18" t="n">
        <v>84</v>
      </c>
      <c r="DD89" s="18" t="n">
        <v>80</v>
      </c>
      <c r="DE89" s="18" t="n">
        <v>71</v>
      </c>
      <c r="DF89" s="18" t="n">
        <v>37</v>
      </c>
      <c r="DG89" s="18" t="n">
        <v>12</v>
      </c>
      <c r="DH89" s="18" t="n">
        <v>14</v>
      </c>
      <c r="DI89" s="18" t="n">
        <v>11</v>
      </c>
      <c r="DJ89" s="18" t="n">
        <v>36</v>
      </c>
      <c r="DK89" s="18" t="n">
        <v>21</v>
      </c>
      <c r="DL89" s="18" t="n">
        <v>51</v>
      </c>
    </row>
    <row r="90" customFormat="false" ht="10.5" hidden="false" customHeight="true" outlineLevel="0" collapsed="false">
      <c r="B90" s="17" t="n">
        <v>131</v>
      </c>
      <c r="C90" s="18" t="n">
        <v>112</v>
      </c>
      <c r="D90" s="18" t="n">
        <v>98</v>
      </c>
      <c r="E90" s="18" t="n">
        <v>37</v>
      </c>
      <c r="F90" s="18" t="n">
        <v>30</v>
      </c>
      <c r="G90" s="18" t="n">
        <v>32</v>
      </c>
      <c r="H90" s="18" t="n">
        <v>32</v>
      </c>
      <c r="I90" s="18" t="n">
        <v>19</v>
      </c>
      <c r="J90" s="18" t="n">
        <v>14</v>
      </c>
      <c r="K90" s="18" t="n">
        <v>64</v>
      </c>
      <c r="L90" s="18" t="n">
        <v>126</v>
      </c>
      <c r="M90" s="18" t="n">
        <v>120</v>
      </c>
      <c r="N90" s="18" t="n">
        <v>121</v>
      </c>
      <c r="O90" s="18" t="n">
        <v>126</v>
      </c>
      <c r="P90" s="18" t="n">
        <v>130</v>
      </c>
      <c r="Q90" s="18" t="n">
        <v>132</v>
      </c>
      <c r="R90" s="18" t="n">
        <v>132</v>
      </c>
      <c r="S90" s="18" t="n">
        <v>133</v>
      </c>
      <c r="T90" s="18" t="n">
        <v>140</v>
      </c>
      <c r="U90" s="18" t="n">
        <v>147</v>
      </c>
      <c r="V90" s="18" t="n">
        <v>143</v>
      </c>
      <c r="W90" s="18" t="n">
        <v>145</v>
      </c>
      <c r="X90" s="18" t="n">
        <v>143</v>
      </c>
      <c r="Y90" s="18" t="n">
        <v>143</v>
      </c>
      <c r="Z90" s="18" t="n">
        <v>138</v>
      </c>
      <c r="AA90" s="18" t="n">
        <v>140</v>
      </c>
      <c r="AB90" s="18" t="n">
        <v>132</v>
      </c>
      <c r="AC90" s="18" t="n">
        <v>128</v>
      </c>
      <c r="AD90" s="18" t="n">
        <v>122</v>
      </c>
      <c r="AE90" s="18" t="n">
        <v>119</v>
      </c>
      <c r="AF90" s="18" t="n">
        <v>109</v>
      </c>
      <c r="AG90" s="18" t="n">
        <v>110</v>
      </c>
      <c r="AH90" s="18" t="n">
        <v>112</v>
      </c>
      <c r="AI90" s="18" t="n">
        <v>110</v>
      </c>
      <c r="AJ90" s="18" t="n">
        <v>24</v>
      </c>
      <c r="AK90" s="18" t="n">
        <v>20</v>
      </c>
      <c r="AL90" s="18" t="n">
        <v>29</v>
      </c>
      <c r="AM90" s="18" t="n">
        <v>30</v>
      </c>
      <c r="AN90" s="18" t="n">
        <v>14</v>
      </c>
      <c r="AO90" s="18" t="n">
        <v>9</v>
      </c>
      <c r="AP90" s="18" t="n">
        <v>10</v>
      </c>
      <c r="AQ90" s="18" t="n">
        <v>23</v>
      </c>
      <c r="AR90" s="18" t="n">
        <v>44</v>
      </c>
      <c r="AS90" s="18" t="n">
        <v>30</v>
      </c>
      <c r="AT90" s="18" t="n">
        <v>10</v>
      </c>
      <c r="AU90" s="18" t="n">
        <v>19</v>
      </c>
      <c r="AV90" s="18" t="n">
        <v>82</v>
      </c>
      <c r="AW90" s="18" t="n">
        <v>121</v>
      </c>
      <c r="AX90" s="18" t="n">
        <v>146</v>
      </c>
      <c r="AY90" s="18" t="n">
        <v>122</v>
      </c>
      <c r="AZ90" s="18" t="n">
        <v>119</v>
      </c>
      <c r="BA90" s="18" t="n">
        <v>118</v>
      </c>
      <c r="BB90" s="18" t="n">
        <v>132</v>
      </c>
      <c r="BC90" s="18" t="n">
        <v>136</v>
      </c>
      <c r="BD90" s="18" t="n">
        <v>138</v>
      </c>
      <c r="BE90" s="18" t="n">
        <v>142</v>
      </c>
      <c r="BF90" s="18" t="n">
        <v>138</v>
      </c>
      <c r="BG90" s="18" t="n">
        <v>127</v>
      </c>
      <c r="BH90" s="18" t="n">
        <v>122</v>
      </c>
      <c r="BI90" s="18" t="n">
        <v>126</v>
      </c>
      <c r="BJ90" s="18" t="n">
        <v>126</v>
      </c>
      <c r="BK90" s="18" t="n">
        <v>119</v>
      </c>
      <c r="BL90" s="18" t="n">
        <v>112</v>
      </c>
      <c r="BM90" s="18" t="n">
        <v>117</v>
      </c>
      <c r="BN90" s="18" t="n">
        <v>112</v>
      </c>
      <c r="BO90" s="18" t="n">
        <v>115</v>
      </c>
      <c r="BP90" s="18" t="n">
        <v>114</v>
      </c>
      <c r="BQ90" s="18" t="n">
        <v>100</v>
      </c>
      <c r="BR90" s="18" t="n">
        <v>130</v>
      </c>
      <c r="BS90" s="18" t="n">
        <v>158</v>
      </c>
      <c r="BT90" s="18" t="n">
        <v>163</v>
      </c>
      <c r="BU90" s="18" t="n">
        <v>168</v>
      </c>
      <c r="BV90" s="18" t="n">
        <v>168</v>
      </c>
      <c r="BW90" s="18" t="n">
        <v>167</v>
      </c>
      <c r="BX90" s="18" t="n">
        <v>166</v>
      </c>
      <c r="BY90" s="18" t="n">
        <v>160</v>
      </c>
      <c r="BZ90" s="18" t="n">
        <v>116</v>
      </c>
      <c r="CA90" s="18" t="n">
        <v>136</v>
      </c>
      <c r="CB90" s="18" t="n">
        <v>159</v>
      </c>
      <c r="CC90" s="18" t="n">
        <v>71</v>
      </c>
      <c r="CD90" s="18" t="n">
        <v>38</v>
      </c>
      <c r="CE90" s="18" t="n">
        <v>31</v>
      </c>
      <c r="CF90" s="18" t="n">
        <v>35</v>
      </c>
      <c r="CG90" s="18" t="n">
        <v>25</v>
      </c>
      <c r="CH90" s="18" t="n">
        <v>112</v>
      </c>
      <c r="CI90" s="18" t="n">
        <v>125</v>
      </c>
      <c r="CJ90" s="18" t="n">
        <v>103</v>
      </c>
      <c r="CK90" s="18" t="n">
        <v>102</v>
      </c>
      <c r="CL90" s="18" t="n">
        <v>100</v>
      </c>
      <c r="CM90" s="18" t="n">
        <v>95</v>
      </c>
      <c r="CN90" s="18" t="n">
        <v>93</v>
      </c>
      <c r="CO90" s="18" t="n">
        <v>98</v>
      </c>
      <c r="CP90" s="18" t="n">
        <v>98</v>
      </c>
      <c r="CQ90" s="18" t="n">
        <v>102</v>
      </c>
      <c r="CR90" s="18" t="n">
        <v>107</v>
      </c>
      <c r="CS90" s="18" t="n">
        <v>114</v>
      </c>
      <c r="CT90" s="18" t="n">
        <v>112</v>
      </c>
      <c r="CU90" s="18" t="n">
        <v>112</v>
      </c>
      <c r="CV90" s="18" t="n">
        <v>122</v>
      </c>
      <c r="CW90" s="18" t="n">
        <v>128</v>
      </c>
      <c r="CX90" s="18" t="n">
        <v>123</v>
      </c>
      <c r="CY90" s="18" t="n">
        <v>116</v>
      </c>
      <c r="CZ90" s="18" t="n">
        <v>110</v>
      </c>
      <c r="DA90" s="18" t="n">
        <v>101</v>
      </c>
      <c r="DB90" s="18" t="n">
        <v>90</v>
      </c>
      <c r="DC90" s="18" t="n">
        <v>82</v>
      </c>
      <c r="DD90" s="18" t="n">
        <v>75</v>
      </c>
      <c r="DE90" s="18" t="n">
        <v>72</v>
      </c>
      <c r="DF90" s="18" t="n">
        <v>44</v>
      </c>
      <c r="DG90" s="18" t="n">
        <v>11</v>
      </c>
      <c r="DH90" s="18" t="n">
        <v>15</v>
      </c>
      <c r="DI90" s="18" t="n">
        <v>8</v>
      </c>
      <c r="DJ90" s="18" t="n">
        <v>33</v>
      </c>
      <c r="DK90" s="18" t="n">
        <v>19</v>
      </c>
      <c r="DL90" s="18" t="n">
        <v>48</v>
      </c>
    </row>
    <row r="91" customFormat="false" ht="10.5" hidden="false" customHeight="true" outlineLevel="0" collapsed="false">
      <c r="B91" s="17" t="n">
        <v>132</v>
      </c>
      <c r="C91" s="18" t="n">
        <v>99</v>
      </c>
      <c r="D91" s="18" t="n">
        <v>64</v>
      </c>
      <c r="E91" s="18" t="n">
        <v>28</v>
      </c>
      <c r="F91" s="18" t="n">
        <v>27</v>
      </c>
      <c r="G91" s="18" t="n">
        <v>32</v>
      </c>
      <c r="H91" s="18" t="n">
        <v>27</v>
      </c>
      <c r="I91" s="18" t="n">
        <v>17</v>
      </c>
      <c r="J91" s="18" t="n">
        <v>16</v>
      </c>
      <c r="K91" s="18" t="n">
        <v>90</v>
      </c>
      <c r="L91" s="18" t="n">
        <v>114</v>
      </c>
      <c r="M91" s="18" t="n">
        <v>115</v>
      </c>
      <c r="N91" s="18" t="n">
        <v>117</v>
      </c>
      <c r="O91" s="18" t="n">
        <v>119</v>
      </c>
      <c r="P91" s="18" t="n">
        <v>122</v>
      </c>
      <c r="Q91" s="18" t="n">
        <v>126</v>
      </c>
      <c r="R91" s="18" t="n">
        <v>129</v>
      </c>
      <c r="S91" s="18" t="n">
        <v>132</v>
      </c>
      <c r="T91" s="18" t="n">
        <v>137</v>
      </c>
      <c r="U91" s="18" t="n">
        <v>140</v>
      </c>
      <c r="V91" s="18" t="n">
        <v>142</v>
      </c>
      <c r="W91" s="18" t="n">
        <v>143</v>
      </c>
      <c r="X91" s="18" t="n">
        <v>144</v>
      </c>
      <c r="Y91" s="18" t="n">
        <v>141</v>
      </c>
      <c r="Z91" s="18" t="n">
        <v>139</v>
      </c>
      <c r="AA91" s="18" t="n">
        <v>137</v>
      </c>
      <c r="AB91" s="18" t="n">
        <v>131</v>
      </c>
      <c r="AC91" s="18" t="n">
        <v>128</v>
      </c>
      <c r="AD91" s="18" t="n">
        <v>120</v>
      </c>
      <c r="AE91" s="18" t="n">
        <v>114</v>
      </c>
      <c r="AF91" s="18" t="n">
        <v>110</v>
      </c>
      <c r="AG91" s="18" t="n">
        <v>113</v>
      </c>
      <c r="AH91" s="18" t="n">
        <v>114</v>
      </c>
      <c r="AI91" s="18" t="n">
        <v>101</v>
      </c>
      <c r="AJ91" s="18" t="n">
        <v>22</v>
      </c>
      <c r="AK91" s="18" t="n">
        <v>21</v>
      </c>
      <c r="AL91" s="18" t="n">
        <v>26</v>
      </c>
      <c r="AM91" s="18" t="n">
        <v>31</v>
      </c>
      <c r="AN91" s="18" t="n">
        <v>25</v>
      </c>
      <c r="AO91" s="18" t="n">
        <v>71</v>
      </c>
      <c r="AP91" s="18" t="n">
        <v>107</v>
      </c>
      <c r="AQ91" s="18" t="n">
        <v>117</v>
      </c>
      <c r="AR91" s="18" t="n">
        <v>120</v>
      </c>
      <c r="AS91" s="18" t="n">
        <v>113</v>
      </c>
      <c r="AT91" s="18" t="n">
        <v>108</v>
      </c>
      <c r="AU91" s="18" t="n">
        <v>114</v>
      </c>
      <c r="AV91" s="18" t="n">
        <v>132</v>
      </c>
      <c r="AW91" s="18" t="n">
        <v>146</v>
      </c>
      <c r="AX91" s="18" t="n">
        <v>126</v>
      </c>
      <c r="AY91" s="18" t="n">
        <v>125</v>
      </c>
      <c r="AZ91" s="18" t="n">
        <v>124</v>
      </c>
      <c r="BA91" s="18" t="n">
        <v>128</v>
      </c>
      <c r="BB91" s="18" t="n">
        <v>124</v>
      </c>
      <c r="BC91" s="18" t="n">
        <v>119</v>
      </c>
      <c r="BD91" s="18" t="n">
        <v>115</v>
      </c>
      <c r="BE91" s="18" t="n">
        <v>132</v>
      </c>
      <c r="BF91" s="18" t="n">
        <v>134</v>
      </c>
      <c r="BG91" s="18" t="n">
        <v>134</v>
      </c>
      <c r="BH91" s="18" t="n">
        <v>175</v>
      </c>
      <c r="BI91" s="18" t="n">
        <v>138</v>
      </c>
      <c r="BJ91" s="18" t="n">
        <v>96</v>
      </c>
      <c r="BK91" s="18" t="n">
        <v>103</v>
      </c>
      <c r="BL91" s="18" t="n">
        <v>94</v>
      </c>
      <c r="BM91" s="18" t="n">
        <v>102</v>
      </c>
      <c r="BN91" s="18" t="n">
        <v>106</v>
      </c>
      <c r="BO91" s="18" t="n">
        <v>104</v>
      </c>
      <c r="BP91" s="18" t="n">
        <v>112</v>
      </c>
      <c r="BQ91" s="18" t="n">
        <v>108</v>
      </c>
      <c r="BR91" s="18" t="n">
        <v>134</v>
      </c>
      <c r="BS91" s="18" t="n">
        <v>156</v>
      </c>
      <c r="BT91" s="18" t="n">
        <v>156</v>
      </c>
      <c r="BU91" s="18" t="n">
        <v>155</v>
      </c>
      <c r="BV91" s="18" t="n">
        <v>153</v>
      </c>
      <c r="BW91" s="18" t="n">
        <v>149</v>
      </c>
      <c r="BX91" s="18" t="n">
        <v>156</v>
      </c>
      <c r="BY91" s="18" t="n">
        <v>154</v>
      </c>
      <c r="BZ91" s="18" t="n">
        <v>114</v>
      </c>
      <c r="CA91" s="18" t="n">
        <v>112</v>
      </c>
      <c r="CB91" s="18" t="n">
        <v>181</v>
      </c>
      <c r="CC91" s="18" t="n">
        <v>81</v>
      </c>
      <c r="CD91" s="18" t="n">
        <v>63</v>
      </c>
      <c r="CE91" s="18" t="n">
        <v>23</v>
      </c>
      <c r="CF91" s="18" t="n">
        <v>40</v>
      </c>
      <c r="CG91" s="18" t="n">
        <v>37</v>
      </c>
      <c r="CH91" s="18" t="n">
        <v>94</v>
      </c>
      <c r="CI91" s="18" t="n">
        <v>107</v>
      </c>
      <c r="CJ91" s="18" t="n">
        <v>91</v>
      </c>
      <c r="CK91" s="18" t="n">
        <v>87</v>
      </c>
      <c r="CL91" s="18" t="n">
        <v>85</v>
      </c>
      <c r="CM91" s="18" t="n">
        <v>84</v>
      </c>
      <c r="CN91" s="18" t="n">
        <v>93</v>
      </c>
      <c r="CO91" s="18" t="n">
        <v>101</v>
      </c>
      <c r="CP91" s="18" t="n">
        <v>83</v>
      </c>
      <c r="CQ91" s="18" t="n">
        <v>95</v>
      </c>
      <c r="CR91" s="18" t="n">
        <v>113</v>
      </c>
      <c r="CS91" s="18" t="n">
        <v>107</v>
      </c>
      <c r="CT91" s="18" t="n">
        <v>117</v>
      </c>
      <c r="CU91" s="18" t="n">
        <v>110</v>
      </c>
      <c r="CV91" s="18" t="n">
        <v>112</v>
      </c>
      <c r="CW91" s="18" t="n">
        <v>105</v>
      </c>
      <c r="CX91" s="18" t="n">
        <v>107</v>
      </c>
      <c r="CY91" s="18" t="n">
        <v>117</v>
      </c>
      <c r="CZ91" s="18" t="n">
        <v>114</v>
      </c>
      <c r="DA91" s="18" t="n">
        <v>102</v>
      </c>
      <c r="DB91" s="18" t="n">
        <v>93</v>
      </c>
      <c r="DC91" s="18" t="n">
        <v>85</v>
      </c>
      <c r="DD91" s="18" t="n">
        <v>72</v>
      </c>
      <c r="DE91" s="18" t="n">
        <v>65</v>
      </c>
      <c r="DF91" s="18" t="n">
        <v>48</v>
      </c>
      <c r="DG91" s="18" t="n">
        <v>11</v>
      </c>
      <c r="DH91" s="18" t="n">
        <v>18</v>
      </c>
      <c r="DI91" s="18" t="n">
        <v>9</v>
      </c>
      <c r="DJ91" s="18" t="n">
        <v>31</v>
      </c>
      <c r="DK91" s="18" t="n">
        <v>23</v>
      </c>
      <c r="DL91" s="18" t="n">
        <v>44</v>
      </c>
    </row>
    <row r="92" customFormat="false" ht="10.5" hidden="false" customHeight="true" outlineLevel="0" collapsed="false">
      <c r="B92" s="17" t="n">
        <v>133</v>
      </c>
      <c r="C92" s="18" t="n">
        <v>80</v>
      </c>
      <c r="D92" s="18" t="n">
        <v>33</v>
      </c>
      <c r="E92" s="18" t="n">
        <v>22</v>
      </c>
      <c r="F92" s="18" t="n">
        <v>32</v>
      </c>
      <c r="G92" s="18" t="n">
        <v>31</v>
      </c>
      <c r="H92" s="18" t="n">
        <v>20</v>
      </c>
      <c r="I92" s="18" t="n">
        <v>13</v>
      </c>
      <c r="J92" s="18" t="n">
        <v>34</v>
      </c>
      <c r="K92" s="18" t="n">
        <v>107</v>
      </c>
      <c r="L92" s="18" t="n">
        <v>104</v>
      </c>
      <c r="M92" s="18" t="n">
        <v>112</v>
      </c>
      <c r="N92" s="18" t="n">
        <v>117</v>
      </c>
      <c r="O92" s="18" t="n">
        <v>118</v>
      </c>
      <c r="P92" s="18" t="n">
        <v>119</v>
      </c>
      <c r="Q92" s="18" t="n">
        <v>120</v>
      </c>
      <c r="R92" s="18" t="n">
        <v>123</v>
      </c>
      <c r="S92" s="18" t="n">
        <v>131</v>
      </c>
      <c r="T92" s="18" t="n">
        <v>132</v>
      </c>
      <c r="U92" s="18" t="n">
        <v>135</v>
      </c>
      <c r="V92" s="18" t="n">
        <v>136</v>
      </c>
      <c r="W92" s="18" t="n">
        <v>135</v>
      </c>
      <c r="X92" s="18" t="n">
        <v>140</v>
      </c>
      <c r="Y92" s="18" t="n">
        <v>135</v>
      </c>
      <c r="Z92" s="18" t="n">
        <v>134</v>
      </c>
      <c r="AA92" s="18" t="n">
        <v>133</v>
      </c>
      <c r="AB92" s="18" t="n">
        <v>124</v>
      </c>
      <c r="AC92" s="18" t="n">
        <v>125</v>
      </c>
      <c r="AD92" s="18" t="n">
        <v>121</v>
      </c>
      <c r="AE92" s="18" t="n">
        <v>121</v>
      </c>
      <c r="AF92" s="18" t="n">
        <v>115</v>
      </c>
      <c r="AG92" s="18" t="n">
        <v>108</v>
      </c>
      <c r="AH92" s="18" t="n">
        <v>103</v>
      </c>
      <c r="AI92" s="18" t="n">
        <v>87</v>
      </c>
      <c r="AJ92" s="18" t="n">
        <v>23</v>
      </c>
      <c r="AK92" s="18" t="n">
        <v>24</v>
      </c>
      <c r="AL92" s="18" t="n">
        <v>38</v>
      </c>
      <c r="AM92" s="18" t="n">
        <v>51</v>
      </c>
      <c r="AN92" s="18" t="n">
        <v>40</v>
      </c>
      <c r="AO92" s="18" t="n">
        <v>102</v>
      </c>
      <c r="AP92" s="18" t="n">
        <v>131</v>
      </c>
      <c r="AQ92" s="18" t="n">
        <v>126</v>
      </c>
      <c r="AR92" s="18" t="n">
        <v>127</v>
      </c>
      <c r="AS92" s="18" t="n">
        <v>129</v>
      </c>
      <c r="AT92" s="18" t="n">
        <v>128</v>
      </c>
      <c r="AU92" s="18" t="n">
        <v>127</v>
      </c>
      <c r="AV92" s="18" t="n">
        <v>128</v>
      </c>
      <c r="AW92" s="18" t="n">
        <v>126</v>
      </c>
      <c r="AX92" s="18" t="n">
        <v>122</v>
      </c>
      <c r="AY92" s="18" t="n">
        <v>118</v>
      </c>
      <c r="AZ92" s="18" t="n">
        <v>126</v>
      </c>
      <c r="BA92" s="18" t="n">
        <v>126</v>
      </c>
      <c r="BB92" s="18" t="n">
        <v>125</v>
      </c>
      <c r="BC92" s="18" t="n">
        <v>120</v>
      </c>
      <c r="BD92" s="18" t="n">
        <v>123</v>
      </c>
      <c r="BE92" s="18" t="n">
        <v>119</v>
      </c>
      <c r="BF92" s="18" t="n">
        <v>117</v>
      </c>
      <c r="BG92" s="18" t="n">
        <v>145</v>
      </c>
      <c r="BH92" s="18" t="n">
        <v>234</v>
      </c>
      <c r="BI92" s="18" t="n">
        <v>171</v>
      </c>
      <c r="BJ92" s="18" t="n">
        <v>92</v>
      </c>
      <c r="BK92" s="18" t="n">
        <v>64</v>
      </c>
      <c r="BL92" s="18" t="n">
        <v>32</v>
      </c>
      <c r="BM92" s="18" t="n">
        <v>31</v>
      </c>
      <c r="BN92" s="18" t="n">
        <v>29</v>
      </c>
      <c r="BO92" s="18" t="n">
        <v>33</v>
      </c>
      <c r="BP92" s="18" t="n">
        <v>74</v>
      </c>
      <c r="BQ92" s="18" t="n">
        <v>97</v>
      </c>
      <c r="BR92" s="18" t="n">
        <v>141</v>
      </c>
      <c r="BS92" s="18" t="n">
        <v>153</v>
      </c>
      <c r="BT92" s="18" t="n">
        <v>152</v>
      </c>
      <c r="BU92" s="18" t="n">
        <v>152</v>
      </c>
      <c r="BV92" s="18" t="n">
        <v>152</v>
      </c>
      <c r="BW92" s="18" t="n">
        <v>150</v>
      </c>
      <c r="BX92" s="18" t="n">
        <v>156</v>
      </c>
      <c r="BY92" s="18" t="n">
        <v>154</v>
      </c>
      <c r="BZ92" s="18" t="n">
        <v>104</v>
      </c>
      <c r="CA92" s="18" t="n">
        <v>94</v>
      </c>
      <c r="CB92" s="18" t="n">
        <v>161</v>
      </c>
      <c r="CC92" s="18" t="n">
        <v>119</v>
      </c>
      <c r="CD92" s="18" t="n">
        <v>64</v>
      </c>
      <c r="CE92" s="18" t="n">
        <v>20</v>
      </c>
      <c r="CF92" s="18" t="n">
        <v>36</v>
      </c>
      <c r="CG92" s="18" t="n">
        <v>40</v>
      </c>
      <c r="CH92" s="18" t="n">
        <v>77</v>
      </c>
      <c r="CI92" s="18" t="n">
        <v>108</v>
      </c>
      <c r="CJ92" s="18" t="n">
        <v>95</v>
      </c>
      <c r="CK92" s="18" t="n">
        <v>92</v>
      </c>
      <c r="CL92" s="18" t="n">
        <v>93</v>
      </c>
      <c r="CM92" s="18" t="n">
        <v>90</v>
      </c>
      <c r="CN92" s="18" t="n">
        <v>91</v>
      </c>
      <c r="CO92" s="18" t="n">
        <v>83</v>
      </c>
      <c r="CP92" s="18" t="n">
        <v>74</v>
      </c>
      <c r="CQ92" s="18" t="n">
        <v>96</v>
      </c>
      <c r="CR92" s="18" t="n">
        <v>103</v>
      </c>
      <c r="CS92" s="18" t="n">
        <v>94</v>
      </c>
      <c r="CT92" s="18" t="n">
        <v>117</v>
      </c>
      <c r="CU92" s="18" t="n">
        <v>114</v>
      </c>
      <c r="CV92" s="18" t="n">
        <v>105</v>
      </c>
      <c r="CW92" s="18" t="n">
        <v>87</v>
      </c>
      <c r="CX92" s="18" t="n">
        <v>95</v>
      </c>
      <c r="CY92" s="18" t="n">
        <v>107</v>
      </c>
      <c r="CZ92" s="18" t="n">
        <v>106</v>
      </c>
      <c r="DA92" s="18" t="n">
        <v>104</v>
      </c>
      <c r="DB92" s="18" t="n">
        <v>92</v>
      </c>
      <c r="DC92" s="18" t="n">
        <v>77</v>
      </c>
      <c r="DD92" s="18" t="n">
        <v>68</v>
      </c>
      <c r="DE92" s="18" t="n">
        <v>61</v>
      </c>
      <c r="DF92" s="18" t="n">
        <v>44</v>
      </c>
      <c r="DG92" s="18" t="n">
        <v>14</v>
      </c>
      <c r="DH92" s="18" t="n">
        <v>15</v>
      </c>
      <c r="DI92" s="18" t="n">
        <v>12</v>
      </c>
      <c r="DJ92" s="18" t="n">
        <v>27</v>
      </c>
      <c r="DK92" s="18" t="n">
        <v>24</v>
      </c>
      <c r="DL92" s="18" t="n">
        <v>38</v>
      </c>
    </row>
    <row r="93" customFormat="false" ht="10.5" hidden="false" customHeight="true" outlineLevel="0" collapsed="false">
      <c r="B93" s="17" t="n">
        <v>134</v>
      </c>
      <c r="C93" s="18" t="n">
        <v>45</v>
      </c>
      <c r="D93" s="18" t="n">
        <v>19</v>
      </c>
      <c r="E93" s="18" t="n">
        <v>29</v>
      </c>
      <c r="F93" s="18" t="n">
        <v>36</v>
      </c>
      <c r="G93" s="18" t="n">
        <v>23</v>
      </c>
      <c r="H93" s="18" t="n">
        <v>22</v>
      </c>
      <c r="I93" s="18" t="n">
        <v>15</v>
      </c>
      <c r="J93" s="18" t="n">
        <v>72</v>
      </c>
      <c r="K93" s="18" t="n">
        <v>103</v>
      </c>
      <c r="L93" s="18" t="n">
        <v>107</v>
      </c>
      <c r="M93" s="18" t="n">
        <v>109</v>
      </c>
      <c r="N93" s="18" t="n">
        <v>111</v>
      </c>
      <c r="O93" s="18" t="n">
        <v>115</v>
      </c>
      <c r="P93" s="18" t="n">
        <v>121</v>
      </c>
      <c r="Q93" s="18" t="n">
        <v>119</v>
      </c>
      <c r="R93" s="18" t="n">
        <v>123</v>
      </c>
      <c r="S93" s="18" t="n">
        <v>130</v>
      </c>
      <c r="T93" s="18" t="n">
        <v>128</v>
      </c>
      <c r="U93" s="18" t="n">
        <v>127</v>
      </c>
      <c r="V93" s="18" t="n">
        <v>125</v>
      </c>
      <c r="W93" s="18" t="n">
        <v>128</v>
      </c>
      <c r="X93" s="18" t="n">
        <v>133</v>
      </c>
      <c r="Y93" s="18" t="n">
        <v>128</v>
      </c>
      <c r="Z93" s="18" t="n">
        <v>127</v>
      </c>
      <c r="AA93" s="18" t="n">
        <v>126</v>
      </c>
      <c r="AB93" s="18" t="n">
        <v>115</v>
      </c>
      <c r="AC93" s="18" t="n">
        <v>120</v>
      </c>
      <c r="AD93" s="18" t="n">
        <v>122</v>
      </c>
      <c r="AE93" s="18" t="n">
        <v>121</v>
      </c>
      <c r="AF93" s="18" t="n">
        <v>114</v>
      </c>
      <c r="AG93" s="18" t="n">
        <v>107</v>
      </c>
      <c r="AH93" s="18" t="n">
        <v>97</v>
      </c>
      <c r="AI93" s="18" t="n">
        <v>73</v>
      </c>
      <c r="AJ93" s="18" t="n">
        <v>23</v>
      </c>
      <c r="AK93" s="18" t="n">
        <v>17</v>
      </c>
      <c r="AL93" s="18" t="n">
        <v>38</v>
      </c>
      <c r="AM93" s="18" t="n">
        <v>39</v>
      </c>
      <c r="AN93" s="18" t="n">
        <v>32</v>
      </c>
      <c r="AO93" s="18" t="n">
        <v>127</v>
      </c>
      <c r="AP93" s="18" t="n">
        <v>107</v>
      </c>
      <c r="AQ93" s="18" t="n">
        <v>119</v>
      </c>
      <c r="AR93" s="18" t="n">
        <v>118</v>
      </c>
      <c r="AS93" s="18" t="n">
        <v>115</v>
      </c>
      <c r="AT93" s="18" t="n">
        <v>123</v>
      </c>
      <c r="AU93" s="18" t="n">
        <v>119</v>
      </c>
      <c r="AV93" s="18" t="n">
        <v>116</v>
      </c>
      <c r="AW93" s="18" t="n">
        <v>117</v>
      </c>
      <c r="AX93" s="18" t="n">
        <v>114</v>
      </c>
      <c r="AY93" s="18" t="n">
        <v>115</v>
      </c>
      <c r="AZ93" s="18" t="n">
        <v>121</v>
      </c>
      <c r="BA93" s="18" t="n">
        <v>119</v>
      </c>
      <c r="BB93" s="18" t="n">
        <v>115</v>
      </c>
      <c r="BC93" s="18" t="n">
        <v>115</v>
      </c>
      <c r="BD93" s="18" t="n">
        <v>130</v>
      </c>
      <c r="BE93" s="18" t="n">
        <v>131</v>
      </c>
      <c r="BF93" s="18" t="n">
        <v>130</v>
      </c>
      <c r="BG93" s="18" t="n">
        <v>167</v>
      </c>
      <c r="BH93" s="18" t="n">
        <v>223</v>
      </c>
      <c r="BI93" s="18" t="n">
        <v>156</v>
      </c>
      <c r="BJ93" s="18" t="n">
        <v>115</v>
      </c>
      <c r="BK93" s="18" t="n">
        <v>92</v>
      </c>
      <c r="BL93" s="18" t="n">
        <v>66</v>
      </c>
      <c r="BM93" s="18" t="n">
        <v>48</v>
      </c>
      <c r="BN93" s="18" t="n">
        <v>44</v>
      </c>
      <c r="BO93" s="18" t="n">
        <v>45</v>
      </c>
      <c r="BP93" s="18" t="n">
        <v>39</v>
      </c>
      <c r="BQ93" s="18" t="n">
        <v>77</v>
      </c>
      <c r="BR93" s="18" t="n">
        <v>148</v>
      </c>
      <c r="BS93" s="18" t="n">
        <v>164</v>
      </c>
      <c r="BT93" s="18" t="n">
        <v>163</v>
      </c>
      <c r="BU93" s="18" t="n">
        <v>158</v>
      </c>
      <c r="BV93" s="18" t="n">
        <v>153</v>
      </c>
      <c r="BW93" s="18" t="n">
        <v>149</v>
      </c>
      <c r="BX93" s="18" t="n">
        <v>149</v>
      </c>
      <c r="BY93" s="18" t="n">
        <v>144</v>
      </c>
      <c r="BZ93" s="18" t="n">
        <v>107</v>
      </c>
      <c r="CA93" s="18" t="n">
        <v>89</v>
      </c>
      <c r="CB93" s="18" t="n">
        <v>128</v>
      </c>
      <c r="CC93" s="18" t="n">
        <v>155</v>
      </c>
      <c r="CD93" s="18" t="n">
        <v>66</v>
      </c>
      <c r="CE93" s="18" t="n">
        <v>30</v>
      </c>
      <c r="CF93" s="18" t="n">
        <v>32</v>
      </c>
      <c r="CG93" s="18" t="n">
        <v>37</v>
      </c>
      <c r="CH93" s="18" t="n">
        <v>57</v>
      </c>
      <c r="CI93" s="18" t="n">
        <v>103</v>
      </c>
      <c r="CJ93" s="18" t="n">
        <v>92</v>
      </c>
      <c r="CK93" s="18" t="n">
        <v>89</v>
      </c>
      <c r="CL93" s="18" t="n">
        <v>93</v>
      </c>
      <c r="CM93" s="18" t="n">
        <v>90</v>
      </c>
      <c r="CN93" s="18" t="n">
        <v>73</v>
      </c>
      <c r="CO93" s="18" t="n">
        <v>65</v>
      </c>
      <c r="CP93" s="18" t="n">
        <v>74</v>
      </c>
      <c r="CQ93" s="18" t="n">
        <v>100</v>
      </c>
      <c r="CR93" s="18" t="n">
        <v>100</v>
      </c>
      <c r="CS93" s="18" t="n">
        <v>88</v>
      </c>
      <c r="CT93" s="18" t="n">
        <v>95</v>
      </c>
      <c r="CU93" s="18" t="n">
        <v>96</v>
      </c>
      <c r="CV93" s="18" t="n">
        <v>88</v>
      </c>
      <c r="CW93" s="18" t="n">
        <v>82</v>
      </c>
      <c r="CX93" s="18" t="n">
        <v>90</v>
      </c>
      <c r="CY93" s="18" t="n">
        <v>103</v>
      </c>
      <c r="CZ93" s="18" t="n">
        <v>112</v>
      </c>
      <c r="DA93" s="18" t="n">
        <v>107</v>
      </c>
      <c r="DB93" s="18" t="n">
        <v>97</v>
      </c>
      <c r="DC93" s="18" t="n">
        <v>82</v>
      </c>
      <c r="DD93" s="18" t="n">
        <v>75</v>
      </c>
      <c r="DE93" s="18" t="n">
        <v>67</v>
      </c>
      <c r="DF93" s="18" t="n">
        <v>49</v>
      </c>
      <c r="DG93" s="18" t="n">
        <v>12</v>
      </c>
      <c r="DH93" s="18" t="n">
        <v>15</v>
      </c>
      <c r="DI93" s="18" t="n">
        <v>9</v>
      </c>
      <c r="DJ93" s="18" t="n">
        <v>15</v>
      </c>
      <c r="DK93" s="18" t="n">
        <v>18</v>
      </c>
      <c r="DL93" s="18" t="n">
        <v>27</v>
      </c>
    </row>
    <row r="94" customFormat="false" ht="10.5" hidden="false" customHeight="true" outlineLevel="0" collapsed="false">
      <c r="B94" s="17" t="n">
        <v>135</v>
      </c>
      <c r="C94" s="18" t="n">
        <v>20</v>
      </c>
      <c r="D94" s="18" t="n">
        <v>15</v>
      </c>
      <c r="E94" s="18" t="n">
        <v>38</v>
      </c>
      <c r="F94" s="18" t="n">
        <v>27</v>
      </c>
      <c r="G94" s="18" t="n">
        <v>24</v>
      </c>
      <c r="H94" s="18" t="n">
        <v>24</v>
      </c>
      <c r="I94" s="18" t="n">
        <v>34</v>
      </c>
      <c r="J94" s="18" t="n">
        <v>89</v>
      </c>
      <c r="K94" s="18" t="n">
        <v>94</v>
      </c>
      <c r="L94" s="18" t="n">
        <v>106</v>
      </c>
      <c r="M94" s="18" t="n">
        <v>105</v>
      </c>
      <c r="N94" s="18" t="n">
        <v>110</v>
      </c>
      <c r="O94" s="18" t="n">
        <v>113</v>
      </c>
      <c r="P94" s="18" t="n">
        <v>118</v>
      </c>
      <c r="Q94" s="18" t="n">
        <v>122</v>
      </c>
      <c r="R94" s="18" t="n">
        <v>129</v>
      </c>
      <c r="S94" s="18" t="n">
        <v>129</v>
      </c>
      <c r="T94" s="18" t="n">
        <v>126</v>
      </c>
      <c r="U94" s="18" t="n">
        <v>116</v>
      </c>
      <c r="V94" s="18" t="n">
        <v>116</v>
      </c>
      <c r="W94" s="18" t="n">
        <v>130</v>
      </c>
      <c r="X94" s="18" t="n">
        <v>129</v>
      </c>
      <c r="Y94" s="18" t="n">
        <v>126</v>
      </c>
      <c r="Z94" s="18" t="n">
        <v>125</v>
      </c>
      <c r="AA94" s="18" t="n">
        <v>125</v>
      </c>
      <c r="AB94" s="18" t="n">
        <v>118</v>
      </c>
      <c r="AC94" s="18" t="n">
        <v>117</v>
      </c>
      <c r="AD94" s="18" t="n">
        <v>115</v>
      </c>
      <c r="AE94" s="18" t="n">
        <v>112</v>
      </c>
      <c r="AF94" s="18" t="n">
        <v>107</v>
      </c>
      <c r="AG94" s="18" t="n">
        <v>103</v>
      </c>
      <c r="AH94" s="18" t="n">
        <v>97</v>
      </c>
      <c r="AI94" s="18" t="n">
        <v>52</v>
      </c>
      <c r="AJ94" s="18" t="n">
        <v>11</v>
      </c>
      <c r="AK94" s="18" t="n">
        <v>17</v>
      </c>
      <c r="AL94" s="18" t="n">
        <v>42</v>
      </c>
      <c r="AM94" s="18" t="n">
        <v>24</v>
      </c>
      <c r="AN94" s="18" t="n">
        <v>57</v>
      </c>
      <c r="AO94" s="18" t="n">
        <v>198</v>
      </c>
      <c r="AP94" s="18" t="n">
        <v>110</v>
      </c>
      <c r="AQ94" s="18" t="n">
        <v>116</v>
      </c>
      <c r="AR94" s="18" t="n">
        <v>87</v>
      </c>
      <c r="AS94" s="18" t="n">
        <v>79</v>
      </c>
      <c r="AT94" s="18" t="n">
        <v>72</v>
      </c>
      <c r="AU94" s="18" t="n">
        <v>71</v>
      </c>
      <c r="AV94" s="18" t="n">
        <v>85</v>
      </c>
      <c r="AW94" s="18" t="n">
        <v>76</v>
      </c>
      <c r="AX94" s="18" t="n">
        <v>166</v>
      </c>
      <c r="AY94" s="18" t="n">
        <v>229</v>
      </c>
      <c r="AZ94" s="18" t="n">
        <v>220</v>
      </c>
      <c r="BA94" s="18" t="n">
        <v>231</v>
      </c>
      <c r="BB94" s="18" t="n">
        <v>151</v>
      </c>
      <c r="BC94" s="18" t="n">
        <v>88</v>
      </c>
      <c r="BD94" s="18" t="n">
        <v>86</v>
      </c>
      <c r="BE94" s="18" t="n">
        <v>79</v>
      </c>
      <c r="BF94" s="18" t="n">
        <v>86</v>
      </c>
      <c r="BG94" s="18" t="n">
        <v>82</v>
      </c>
      <c r="BH94" s="18" t="n">
        <v>89</v>
      </c>
      <c r="BI94" s="18" t="n">
        <v>76</v>
      </c>
      <c r="BJ94" s="18" t="n">
        <v>78</v>
      </c>
      <c r="BK94" s="18" t="n">
        <v>72</v>
      </c>
      <c r="BL94" s="18" t="n">
        <v>53</v>
      </c>
      <c r="BM94" s="18" t="n">
        <v>57</v>
      </c>
      <c r="BN94" s="18" t="n">
        <v>57</v>
      </c>
      <c r="BO94" s="18" t="n">
        <v>55</v>
      </c>
      <c r="BP94" s="18" t="n">
        <v>50</v>
      </c>
      <c r="BQ94" s="18" t="n">
        <v>63</v>
      </c>
      <c r="BR94" s="18" t="n">
        <v>97</v>
      </c>
      <c r="BS94" s="18" t="n">
        <v>89</v>
      </c>
      <c r="BT94" s="18" t="n">
        <v>110</v>
      </c>
      <c r="BU94" s="18" t="n">
        <v>142</v>
      </c>
      <c r="BV94" s="18" t="n">
        <v>156</v>
      </c>
      <c r="BW94" s="18" t="n">
        <v>152</v>
      </c>
      <c r="BX94" s="18" t="n">
        <v>158</v>
      </c>
      <c r="BY94" s="18" t="n">
        <v>140</v>
      </c>
      <c r="BZ94" s="18" t="n">
        <v>109</v>
      </c>
      <c r="CA94" s="18" t="n">
        <v>103</v>
      </c>
      <c r="CB94" s="18" t="n">
        <v>118</v>
      </c>
      <c r="CC94" s="18" t="n">
        <v>163</v>
      </c>
      <c r="CD94" s="18" t="n">
        <v>61</v>
      </c>
      <c r="CE94" s="18" t="n">
        <v>36</v>
      </c>
      <c r="CF94" s="18" t="n">
        <v>29</v>
      </c>
      <c r="CG94" s="18" t="n">
        <v>43</v>
      </c>
      <c r="CH94" s="18" t="n">
        <v>81</v>
      </c>
      <c r="CI94" s="18" t="n">
        <v>90</v>
      </c>
      <c r="CJ94" s="18" t="n">
        <v>89</v>
      </c>
      <c r="CK94" s="18" t="n">
        <v>86</v>
      </c>
      <c r="CL94" s="18" t="n">
        <v>94</v>
      </c>
      <c r="CM94" s="18" t="n">
        <v>89</v>
      </c>
      <c r="CN94" s="18" t="n">
        <v>70</v>
      </c>
      <c r="CO94" s="18" t="n">
        <v>84</v>
      </c>
      <c r="CP94" s="18" t="n">
        <v>89</v>
      </c>
      <c r="CQ94" s="18" t="n">
        <v>99</v>
      </c>
      <c r="CR94" s="18" t="n">
        <v>102</v>
      </c>
      <c r="CS94" s="18" t="n">
        <v>92</v>
      </c>
      <c r="CT94" s="18" t="n">
        <v>89</v>
      </c>
      <c r="CU94" s="18" t="n">
        <v>93</v>
      </c>
      <c r="CV94" s="18" t="n">
        <v>89</v>
      </c>
      <c r="CW94" s="18" t="n">
        <v>82</v>
      </c>
      <c r="CX94" s="18" t="n">
        <v>71</v>
      </c>
      <c r="CY94" s="18" t="n">
        <v>67</v>
      </c>
      <c r="CZ94" s="18" t="n">
        <v>95</v>
      </c>
      <c r="DA94" s="18" t="n">
        <v>106</v>
      </c>
      <c r="DB94" s="18" t="n">
        <v>93</v>
      </c>
      <c r="DC94" s="18" t="n">
        <v>86</v>
      </c>
      <c r="DD94" s="18" t="n">
        <v>76</v>
      </c>
      <c r="DE94" s="18" t="n">
        <v>70</v>
      </c>
      <c r="DF94" s="18" t="n">
        <v>50</v>
      </c>
      <c r="DG94" s="18" t="n">
        <v>72</v>
      </c>
      <c r="DH94" s="18" t="n">
        <v>132</v>
      </c>
      <c r="DI94" s="18" t="n">
        <v>17</v>
      </c>
      <c r="DJ94" s="18" t="n">
        <v>10</v>
      </c>
      <c r="DK94" s="18" t="n">
        <v>15</v>
      </c>
      <c r="DL94" s="18" t="n">
        <v>13</v>
      </c>
    </row>
    <row r="95" customFormat="false" ht="10.5" hidden="false" customHeight="true" outlineLevel="0" collapsed="false">
      <c r="B95" s="17" t="n">
        <v>136</v>
      </c>
      <c r="C95" s="18" t="n">
        <v>20</v>
      </c>
      <c r="D95" s="18" t="n">
        <v>25</v>
      </c>
      <c r="E95" s="18" t="n">
        <v>25</v>
      </c>
      <c r="F95" s="18" t="n">
        <v>27</v>
      </c>
      <c r="G95" s="18" t="n">
        <v>27</v>
      </c>
      <c r="H95" s="18" t="n">
        <v>19</v>
      </c>
      <c r="I95" s="18" t="n">
        <v>59</v>
      </c>
      <c r="J95" s="18" t="n">
        <v>89</v>
      </c>
      <c r="K95" s="18" t="n">
        <v>88</v>
      </c>
      <c r="L95" s="18" t="n">
        <v>96</v>
      </c>
      <c r="M95" s="18" t="n">
        <v>105</v>
      </c>
      <c r="N95" s="18" t="n">
        <v>111</v>
      </c>
      <c r="O95" s="18" t="n">
        <v>112</v>
      </c>
      <c r="P95" s="18" t="n">
        <v>114</v>
      </c>
      <c r="Q95" s="18" t="n">
        <v>117</v>
      </c>
      <c r="R95" s="18" t="n">
        <v>119</v>
      </c>
      <c r="S95" s="18" t="n">
        <v>106</v>
      </c>
      <c r="T95" s="18" t="n">
        <v>121</v>
      </c>
      <c r="U95" s="18" t="n">
        <v>129</v>
      </c>
      <c r="V95" s="18" t="n">
        <v>126</v>
      </c>
      <c r="W95" s="18" t="n">
        <v>125</v>
      </c>
      <c r="X95" s="18" t="n">
        <v>126</v>
      </c>
      <c r="Y95" s="18" t="n">
        <v>123</v>
      </c>
      <c r="Z95" s="18" t="n">
        <v>121</v>
      </c>
      <c r="AA95" s="18" t="n">
        <v>114</v>
      </c>
      <c r="AB95" s="18" t="n">
        <v>111</v>
      </c>
      <c r="AC95" s="18" t="n">
        <v>111</v>
      </c>
      <c r="AD95" s="18" t="n">
        <v>108</v>
      </c>
      <c r="AE95" s="18" t="n">
        <v>104</v>
      </c>
      <c r="AF95" s="18" t="n">
        <v>99</v>
      </c>
      <c r="AG95" s="18" t="n">
        <v>90</v>
      </c>
      <c r="AH95" s="18" t="n">
        <v>94</v>
      </c>
      <c r="AI95" s="18" t="n">
        <v>63</v>
      </c>
      <c r="AJ95" s="18" t="n">
        <v>101</v>
      </c>
      <c r="AK95" s="18" t="n">
        <v>52</v>
      </c>
      <c r="AL95" s="18" t="n">
        <v>44</v>
      </c>
      <c r="AM95" s="18" t="n">
        <v>19</v>
      </c>
      <c r="AN95" s="18" t="n">
        <v>67</v>
      </c>
      <c r="AO95" s="18" t="n">
        <v>201</v>
      </c>
      <c r="AP95" s="18" t="n">
        <v>95</v>
      </c>
      <c r="AQ95" s="18" t="n">
        <v>119</v>
      </c>
      <c r="AR95" s="18" t="n">
        <v>73</v>
      </c>
      <c r="AS95" s="18" t="n">
        <v>73</v>
      </c>
      <c r="AT95" s="18" t="n">
        <v>68</v>
      </c>
      <c r="AU95" s="18" t="n">
        <v>70</v>
      </c>
      <c r="AV95" s="18" t="n">
        <v>78</v>
      </c>
      <c r="AW95" s="18" t="n">
        <v>64</v>
      </c>
      <c r="AX95" s="18" t="n">
        <v>185</v>
      </c>
      <c r="AY95" s="18" t="n">
        <v>231</v>
      </c>
      <c r="AZ95" s="18" t="n">
        <v>201</v>
      </c>
      <c r="BA95" s="18" t="n">
        <v>235</v>
      </c>
      <c r="BB95" s="18" t="n">
        <v>154</v>
      </c>
      <c r="BC95" s="18" t="n">
        <v>67</v>
      </c>
      <c r="BD95" s="18" t="n">
        <v>59</v>
      </c>
      <c r="BE95" s="18" t="n">
        <v>71</v>
      </c>
      <c r="BF95" s="18" t="n">
        <v>74</v>
      </c>
      <c r="BG95" s="18" t="n">
        <v>38</v>
      </c>
      <c r="BH95" s="18" t="n">
        <v>22</v>
      </c>
      <c r="BI95" s="18" t="n">
        <v>47</v>
      </c>
      <c r="BJ95" s="18" t="n">
        <v>41</v>
      </c>
      <c r="BK95" s="18" t="n">
        <v>39</v>
      </c>
      <c r="BL95" s="18" t="n">
        <v>72</v>
      </c>
      <c r="BM95" s="18" t="n">
        <v>198</v>
      </c>
      <c r="BN95" s="18" t="n">
        <v>197</v>
      </c>
      <c r="BO95" s="18" t="n">
        <v>128</v>
      </c>
      <c r="BP95" s="18" t="n">
        <v>139</v>
      </c>
      <c r="BQ95" s="18" t="n">
        <v>228</v>
      </c>
      <c r="BR95" s="18" t="n">
        <v>155</v>
      </c>
      <c r="BS95" s="18" t="n">
        <v>48</v>
      </c>
      <c r="BT95" s="18" t="n">
        <v>24</v>
      </c>
      <c r="BU95" s="18" t="n">
        <v>34</v>
      </c>
      <c r="BV95" s="18" t="n">
        <v>41</v>
      </c>
      <c r="BW95" s="18" t="n">
        <v>38</v>
      </c>
      <c r="BX95" s="18" t="n">
        <v>44</v>
      </c>
      <c r="BY95" s="18" t="n">
        <v>61</v>
      </c>
      <c r="BZ95" s="18" t="n">
        <v>35</v>
      </c>
      <c r="CA95" s="18" t="n">
        <v>31</v>
      </c>
      <c r="CB95" s="18" t="n">
        <v>117</v>
      </c>
      <c r="CC95" s="18" t="n">
        <v>168</v>
      </c>
      <c r="CD95" s="18" t="n">
        <v>52</v>
      </c>
      <c r="CE95" s="18" t="n">
        <v>38</v>
      </c>
      <c r="CF95" s="18" t="n">
        <v>26</v>
      </c>
      <c r="CG95" s="18" t="n">
        <v>47</v>
      </c>
      <c r="CH95" s="18" t="n">
        <v>68</v>
      </c>
      <c r="CI95" s="18" t="n">
        <v>93</v>
      </c>
      <c r="CJ95" s="18" t="n">
        <v>91</v>
      </c>
      <c r="CK95" s="18" t="n">
        <v>84</v>
      </c>
      <c r="CL95" s="18" t="n">
        <v>91</v>
      </c>
      <c r="CM95" s="18" t="n">
        <v>85</v>
      </c>
      <c r="CN95" s="18" t="n">
        <v>66</v>
      </c>
      <c r="CO95" s="18" t="n">
        <v>91</v>
      </c>
      <c r="CP95" s="18" t="n">
        <v>106</v>
      </c>
      <c r="CQ95" s="18" t="n">
        <v>89</v>
      </c>
      <c r="CR95" s="18" t="n">
        <v>99</v>
      </c>
      <c r="CS95" s="18" t="n">
        <v>99</v>
      </c>
      <c r="CT95" s="18" t="n">
        <v>94</v>
      </c>
      <c r="CU95" s="18" t="n">
        <v>93</v>
      </c>
      <c r="CV95" s="18" t="n">
        <v>92</v>
      </c>
      <c r="CW95" s="18" t="n">
        <v>81</v>
      </c>
      <c r="CX95" s="18" t="n">
        <v>65</v>
      </c>
      <c r="CY95" s="18" t="n">
        <v>59</v>
      </c>
      <c r="CZ95" s="18" t="n">
        <v>86</v>
      </c>
      <c r="DA95" s="18" t="n">
        <v>100</v>
      </c>
      <c r="DB95" s="18" t="n">
        <v>96</v>
      </c>
      <c r="DC95" s="18" t="n">
        <v>86</v>
      </c>
      <c r="DD95" s="18" t="n">
        <v>76</v>
      </c>
      <c r="DE95" s="18" t="n">
        <v>68</v>
      </c>
      <c r="DF95" s="18" t="n">
        <v>54</v>
      </c>
      <c r="DG95" s="18" t="n">
        <v>110</v>
      </c>
      <c r="DH95" s="18" t="n">
        <v>218</v>
      </c>
      <c r="DI95" s="18" t="n">
        <v>54</v>
      </c>
      <c r="DJ95" s="18" t="n">
        <v>11</v>
      </c>
      <c r="DK95" s="18" t="n">
        <v>12</v>
      </c>
      <c r="DL95" s="18" t="n">
        <v>6</v>
      </c>
    </row>
    <row r="96" customFormat="false" ht="10.5" hidden="false" customHeight="true" outlineLevel="0" collapsed="false">
      <c r="B96" s="17" t="n">
        <v>137</v>
      </c>
      <c r="C96" s="18" t="n">
        <v>33</v>
      </c>
      <c r="D96" s="18" t="n">
        <v>28</v>
      </c>
      <c r="E96" s="18" t="n">
        <v>19</v>
      </c>
      <c r="F96" s="18" t="n">
        <v>32</v>
      </c>
      <c r="G96" s="18" t="n">
        <v>21</v>
      </c>
      <c r="H96" s="18" t="n">
        <v>33</v>
      </c>
      <c r="I96" s="18" t="n">
        <v>79</v>
      </c>
      <c r="J96" s="18" t="n">
        <v>78</v>
      </c>
      <c r="K96" s="18" t="n">
        <v>94</v>
      </c>
      <c r="L96" s="18" t="n">
        <v>92</v>
      </c>
      <c r="M96" s="18" t="n">
        <v>99</v>
      </c>
      <c r="N96" s="18" t="n">
        <v>106</v>
      </c>
      <c r="O96" s="18" t="n">
        <v>108</v>
      </c>
      <c r="P96" s="18" t="n">
        <v>112</v>
      </c>
      <c r="Q96" s="18" t="n">
        <v>114</v>
      </c>
      <c r="R96" s="18" t="n">
        <v>121</v>
      </c>
      <c r="S96" s="18" t="n">
        <v>119</v>
      </c>
      <c r="T96" s="18" t="n">
        <v>125</v>
      </c>
      <c r="U96" s="18" t="n">
        <v>120</v>
      </c>
      <c r="V96" s="18" t="n">
        <v>121</v>
      </c>
      <c r="W96" s="18" t="n">
        <v>122</v>
      </c>
      <c r="X96" s="18" t="n">
        <v>125</v>
      </c>
      <c r="Y96" s="18" t="n">
        <v>121</v>
      </c>
      <c r="Z96" s="18" t="n">
        <v>119</v>
      </c>
      <c r="AA96" s="18" t="n">
        <v>113</v>
      </c>
      <c r="AB96" s="18" t="n">
        <v>107</v>
      </c>
      <c r="AC96" s="18" t="n">
        <v>108</v>
      </c>
      <c r="AD96" s="18" t="n">
        <v>107</v>
      </c>
      <c r="AE96" s="18" t="n">
        <v>100</v>
      </c>
      <c r="AF96" s="18" t="n">
        <v>93</v>
      </c>
      <c r="AG96" s="18" t="n">
        <v>87</v>
      </c>
      <c r="AH96" s="18" t="n">
        <v>86</v>
      </c>
      <c r="AI96" s="18" t="n">
        <v>91</v>
      </c>
      <c r="AJ96" s="18" t="n">
        <v>138</v>
      </c>
      <c r="AK96" s="18" t="n">
        <v>66</v>
      </c>
      <c r="AL96" s="18" t="n">
        <v>38</v>
      </c>
      <c r="AM96" s="18" t="n">
        <v>15</v>
      </c>
      <c r="AN96" s="18" t="n">
        <v>72</v>
      </c>
      <c r="AO96" s="18" t="n">
        <v>193</v>
      </c>
      <c r="AP96" s="18" t="n">
        <v>81</v>
      </c>
      <c r="AQ96" s="18" t="n">
        <v>121</v>
      </c>
      <c r="AR96" s="18" t="n">
        <v>72</v>
      </c>
      <c r="AS96" s="18" t="n">
        <v>69</v>
      </c>
      <c r="AT96" s="18" t="n">
        <v>67</v>
      </c>
      <c r="AU96" s="18" t="n">
        <v>67</v>
      </c>
      <c r="AV96" s="18" t="n">
        <v>82</v>
      </c>
      <c r="AW96" s="18" t="n">
        <v>63</v>
      </c>
      <c r="AX96" s="18" t="n">
        <v>182</v>
      </c>
      <c r="AY96" s="18" t="n">
        <v>215</v>
      </c>
      <c r="AZ96" s="18" t="n">
        <v>165</v>
      </c>
      <c r="BA96" s="18" t="n">
        <v>201</v>
      </c>
      <c r="BB96" s="18" t="n">
        <v>151</v>
      </c>
      <c r="BC96" s="18" t="n">
        <v>86</v>
      </c>
      <c r="BD96" s="18" t="n">
        <v>60</v>
      </c>
      <c r="BE96" s="18" t="n">
        <v>64</v>
      </c>
      <c r="BF96" s="18" t="n">
        <v>80</v>
      </c>
      <c r="BG96" s="18" t="n">
        <v>30</v>
      </c>
      <c r="BH96" s="18" t="n">
        <v>13</v>
      </c>
      <c r="BI96" s="18" t="n">
        <v>46</v>
      </c>
      <c r="BJ96" s="18" t="n">
        <v>34</v>
      </c>
      <c r="BK96" s="18" t="n">
        <v>45</v>
      </c>
      <c r="BL96" s="18" t="n">
        <v>85</v>
      </c>
      <c r="BM96" s="18" t="n">
        <v>222</v>
      </c>
      <c r="BN96" s="18" t="n">
        <v>198</v>
      </c>
      <c r="BO96" s="18" t="n">
        <v>114</v>
      </c>
      <c r="BP96" s="18" t="n">
        <v>118</v>
      </c>
      <c r="BQ96" s="18" t="n">
        <v>246</v>
      </c>
      <c r="BR96" s="18" t="n">
        <v>219</v>
      </c>
      <c r="BS96" s="18" t="n">
        <v>78</v>
      </c>
      <c r="BT96" s="18" t="n">
        <v>36</v>
      </c>
      <c r="BU96" s="18" t="n">
        <v>27</v>
      </c>
      <c r="BV96" s="18" t="n">
        <v>20</v>
      </c>
      <c r="BW96" s="18" t="n">
        <v>10</v>
      </c>
      <c r="BX96" s="18" t="n">
        <v>10</v>
      </c>
      <c r="BY96" s="18" t="n">
        <v>56</v>
      </c>
      <c r="BZ96" s="18" t="n">
        <v>29</v>
      </c>
      <c r="CA96" s="18" t="n">
        <v>11</v>
      </c>
      <c r="CB96" s="18" t="n">
        <v>131</v>
      </c>
      <c r="CC96" s="18" t="n">
        <v>172</v>
      </c>
      <c r="CD96" s="18" t="n">
        <v>69</v>
      </c>
      <c r="CE96" s="18" t="n">
        <v>47</v>
      </c>
      <c r="CF96" s="18" t="n">
        <v>26</v>
      </c>
      <c r="CG96" s="18" t="n">
        <v>40</v>
      </c>
      <c r="CH96" s="18" t="n">
        <v>28</v>
      </c>
      <c r="CI96" s="18" t="n">
        <v>95</v>
      </c>
      <c r="CJ96" s="18" t="n">
        <v>92</v>
      </c>
      <c r="CK96" s="18" t="n">
        <v>92</v>
      </c>
      <c r="CL96" s="18" t="n">
        <v>98</v>
      </c>
      <c r="CM96" s="18" t="n">
        <v>91</v>
      </c>
      <c r="CN96" s="18" t="n">
        <v>75</v>
      </c>
      <c r="CO96" s="18" t="n">
        <v>99</v>
      </c>
      <c r="CP96" s="18" t="n">
        <v>86</v>
      </c>
      <c r="CQ96" s="18" t="n">
        <v>95</v>
      </c>
      <c r="CR96" s="18" t="n">
        <v>95</v>
      </c>
      <c r="CS96" s="18" t="n">
        <v>101</v>
      </c>
      <c r="CT96" s="18" t="n">
        <v>96</v>
      </c>
      <c r="CU96" s="18" t="n">
        <v>99</v>
      </c>
      <c r="CV96" s="18" t="n">
        <v>91</v>
      </c>
      <c r="CW96" s="18" t="n">
        <v>79</v>
      </c>
      <c r="CX96" s="18" t="n">
        <v>65</v>
      </c>
      <c r="CY96" s="18" t="n">
        <v>66</v>
      </c>
      <c r="CZ96" s="18" t="n">
        <v>83</v>
      </c>
      <c r="DA96" s="18" t="n">
        <v>95</v>
      </c>
      <c r="DB96" s="18" t="n">
        <v>95</v>
      </c>
      <c r="DC96" s="18" t="n">
        <v>93</v>
      </c>
      <c r="DD96" s="18" t="n">
        <v>81</v>
      </c>
      <c r="DE96" s="18" t="n">
        <v>76</v>
      </c>
      <c r="DF96" s="18" t="n">
        <v>63</v>
      </c>
      <c r="DG96" s="18" t="n">
        <v>38</v>
      </c>
      <c r="DH96" s="18" t="n">
        <v>59</v>
      </c>
      <c r="DI96" s="18" t="n">
        <v>18</v>
      </c>
      <c r="DJ96" s="18" t="n">
        <v>16</v>
      </c>
      <c r="DK96" s="18" t="n">
        <v>15</v>
      </c>
      <c r="DL96" s="18" t="n">
        <v>9</v>
      </c>
    </row>
  </sheetData>
  <conditionalFormatting sqref="C4:DL96">
    <cfRule type="colorScale" priority="2">
      <colorScale>
        <cfvo type="num" val="0"/>
        <cfvo type="num" val="255"/>
        <color rgb="FF000000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6" min="6" style="0" width="2.6"/>
    <col collapsed="false" customWidth="true" hidden="false" outlineLevel="0" max="58" min="58" style="0" width="4"/>
    <col collapsed="false" customWidth="true" hidden="false" outlineLevel="0" max="109" min="59" style="0" width="2.6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B4" s="14" t="s">
        <v>106</v>
      </c>
      <c r="C4" s="8" t="n">
        <v>179</v>
      </c>
      <c r="D4" s="19" t="s">
        <v>107</v>
      </c>
    </row>
    <row r="5" customFormat="false" ht="15" hidden="false" customHeight="false" outlineLevel="0" collapsed="false">
      <c r="B5" s="14" t="s">
        <v>108</v>
      </c>
      <c r="C5" s="8" t="n">
        <v>84</v>
      </c>
      <c r="D5" s="19"/>
    </row>
    <row r="6" customFormat="false" ht="22.35" hidden="false" customHeight="false" outlineLevel="0" collapsed="false">
      <c r="B6" s="14" t="s">
        <v>109</v>
      </c>
      <c r="C6" s="20" t="n">
        <f aca="false">SUMPRODUCT(INDEX(ImgA,C5-ImgA_y0+1-25,C4-ImgA_x0+1-25):INDEX(ImgA,C5-ImgA_y0+1+25,C4-ImgA_x0+1+25),Disco)/SUM(Disco)</f>
        <v>126.564179104478</v>
      </c>
      <c r="D6" s="19" t="s">
        <v>110</v>
      </c>
    </row>
    <row r="7" customFormat="false" ht="15" hidden="false" customHeight="false" outlineLevel="0" collapsed="false">
      <c r="B7" s="14" t="s">
        <v>111</v>
      </c>
      <c r="C7" s="20" t="n">
        <f aca="false">SUMPRODUCT(INDEX(ImgA,C5-ImgA_y0+1-25,C4-ImgA_x0+1-25):INDEX(ImgA,C5-ImgA_y0+1+25,C4-ImgA_x0+1+25),Anillo)/SUM(Anillo)</f>
        <v>64.0647208121827</v>
      </c>
      <c r="D7" s="19" t="s">
        <v>112</v>
      </c>
    </row>
    <row r="8" customFormat="false" ht="15" hidden="false" customHeight="false" outlineLevel="0" collapsed="false">
      <c r="B8" s="14" t="s">
        <v>113</v>
      </c>
      <c r="C8" s="20" t="n">
        <f aca="false">C6-C7</f>
        <v>62.4994582922949</v>
      </c>
      <c r="D8" s="19" t="s">
        <v>114</v>
      </c>
    </row>
    <row r="9" customFormat="false" ht="15" hidden="false" customHeight="false" outlineLevel="0" collapsed="false">
      <c r="B9" s="14" t="s">
        <v>115</v>
      </c>
      <c r="C9" s="11" t="n">
        <f aca="false">MIN(1,MAX(0,(Gmax-C7)/Gmax))</f>
        <v>0.395615841394502</v>
      </c>
      <c r="D9" s="19" t="s">
        <v>116</v>
      </c>
    </row>
    <row r="10" customFormat="false" ht="15" hidden="false" customHeight="false" outlineLevel="0" collapsed="false">
      <c r="B10" s="14" t="s">
        <v>117</v>
      </c>
      <c r="C10" s="21" t="n">
        <f aca="false">INT(MIN(255,MAX(0,C8*C9)))</f>
        <v>24</v>
      </c>
      <c r="D10" s="19" t="s">
        <v>118</v>
      </c>
    </row>
    <row r="11" customFormat="false" ht="22.35" hidden="false" customHeight="false" outlineLevel="0" collapsed="false">
      <c r="B11" s="14" t="s">
        <v>119</v>
      </c>
      <c r="C11" s="9" t="n">
        <f aca="false">IF(AND(C4=179,C5=84),24,IF(AND(C4=216,C5=100),14,"—"))</f>
        <v>24</v>
      </c>
      <c r="D11" s="19" t="s">
        <v>120</v>
      </c>
    </row>
    <row r="12" customFormat="false" ht="15" hidden="false" customHeight="false" outlineLevel="0" collapsed="false">
      <c r="B12" s="14" t="s">
        <v>121</v>
      </c>
      <c r="C12" s="9" t="str">
        <f aca="false">SUM(Disco)&amp;" / "&amp;SUM(Anillo)</f>
        <v>1005 / 788</v>
      </c>
      <c r="D12" s="19"/>
    </row>
    <row r="15" customFormat="false" ht="15" hidden="false" customHeight="false" outlineLevel="0" collapsed="false">
      <c r="B15" s="13" t="s">
        <v>122</v>
      </c>
    </row>
    <row r="16" customFormat="false" ht="15" hidden="false" customHeight="false" outlineLevel="0" collapsed="false">
      <c r="B16" s="2" t="s">
        <v>123</v>
      </c>
    </row>
    <row r="17" customFormat="false" ht="15" hidden="false" customHeight="false" outlineLevel="0" collapsed="false">
      <c r="F17" s="14" t="s">
        <v>124</v>
      </c>
      <c r="BG17" s="14" t="s">
        <v>125</v>
      </c>
    </row>
    <row r="18" customFormat="false" ht="15" hidden="false" customHeight="false" outlineLevel="0" collapsed="false">
      <c r="F18" s="16" t="n">
        <v>-25</v>
      </c>
      <c r="G18" s="16" t="n">
        <v>-24</v>
      </c>
      <c r="H18" s="16" t="n">
        <v>-23</v>
      </c>
      <c r="I18" s="16" t="n">
        <v>-22</v>
      </c>
      <c r="J18" s="16" t="n">
        <v>-21</v>
      </c>
      <c r="K18" s="16" t="n">
        <v>-20</v>
      </c>
      <c r="L18" s="16" t="n">
        <v>-19</v>
      </c>
      <c r="M18" s="16" t="n">
        <v>-18</v>
      </c>
      <c r="N18" s="16" t="n">
        <v>-17</v>
      </c>
      <c r="O18" s="16" t="n">
        <v>-16</v>
      </c>
      <c r="P18" s="16" t="n">
        <v>-15</v>
      </c>
      <c r="Q18" s="16" t="n">
        <v>-14</v>
      </c>
      <c r="R18" s="16" t="n">
        <v>-13</v>
      </c>
      <c r="S18" s="16" t="n">
        <v>-12</v>
      </c>
      <c r="T18" s="16" t="n">
        <v>-11</v>
      </c>
      <c r="U18" s="16" t="n">
        <v>-10</v>
      </c>
      <c r="V18" s="16" t="n">
        <v>-9</v>
      </c>
      <c r="W18" s="16" t="n">
        <v>-8</v>
      </c>
      <c r="X18" s="16" t="n">
        <v>-7</v>
      </c>
      <c r="Y18" s="16" t="n">
        <v>-6</v>
      </c>
      <c r="Z18" s="16" t="n">
        <v>-5</v>
      </c>
      <c r="AA18" s="16" t="n">
        <v>-4</v>
      </c>
      <c r="AB18" s="16" t="n">
        <v>-3</v>
      </c>
      <c r="AC18" s="16" t="n">
        <v>-2</v>
      </c>
      <c r="AD18" s="16" t="n">
        <v>-1</v>
      </c>
      <c r="AE18" s="16" t="n">
        <v>0</v>
      </c>
      <c r="AF18" s="16" t="n">
        <v>1</v>
      </c>
      <c r="AG18" s="16" t="n">
        <v>2</v>
      </c>
      <c r="AH18" s="16" t="n">
        <v>3</v>
      </c>
      <c r="AI18" s="16" t="n">
        <v>4</v>
      </c>
      <c r="AJ18" s="16" t="n">
        <v>5</v>
      </c>
      <c r="AK18" s="16" t="n">
        <v>6</v>
      </c>
      <c r="AL18" s="16" t="n">
        <v>7</v>
      </c>
      <c r="AM18" s="16" t="n">
        <v>8</v>
      </c>
      <c r="AN18" s="16" t="n">
        <v>9</v>
      </c>
      <c r="AO18" s="16" t="n">
        <v>10</v>
      </c>
      <c r="AP18" s="16" t="n">
        <v>11</v>
      </c>
      <c r="AQ18" s="16" t="n">
        <v>12</v>
      </c>
      <c r="AR18" s="16" t="n">
        <v>13</v>
      </c>
      <c r="AS18" s="16" t="n">
        <v>14</v>
      </c>
      <c r="AT18" s="16" t="n">
        <v>15</v>
      </c>
      <c r="AU18" s="16" t="n">
        <v>16</v>
      </c>
      <c r="AV18" s="16" t="n">
        <v>17</v>
      </c>
      <c r="AW18" s="16" t="n">
        <v>18</v>
      </c>
      <c r="AX18" s="16" t="n">
        <v>19</v>
      </c>
      <c r="AY18" s="16" t="n">
        <v>20</v>
      </c>
      <c r="AZ18" s="16" t="n">
        <v>21</v>
      </c>
      <c r="BA18" s="16" t="n">
        <v>22</v>
      </c>
      <c r="BB18" s="16" t="n">
        <v>23</v>
      </c>
      <c r="BC18" s="16" t="n">
        <v>24</v>
      </c>
      <c r="BD18" s="16" t="n">
        <v>25</v>
      </c>
      <c r="BG18" s="16" t="n">
        <v>-25</v>
      </c>
      <c r="BH18" s="16" t="n">
        <v>-24</v>
      </c>
      <c r="BI18" s="16" t="n">
        <v>-23</v>
      </c>
      <c r="BJ18" s="16" t="n">
        <v>-22</v>
      </c>
      <c r="BK18" s="16" t="n">
        <v>-21</v>
      </c>
      <c r="BL18" s="16" t="n">
        <v>-20</v>
      </c>
      <c r="BM18" s="16" t="n">
        <v>-19</v>
      </c>
      <c r="BN18" s="16" t="n">
        <v>-18</v>
      </c>
      <c r="BO18" s="16" t="n">
        <v>-17</v>
      </c>
      <c r="BP18" s="16" t="n">
        <v>-16</v>
      </c>
      <c r="BQ18" s="16" t="n">
        <v>-15</v>
      </c>
      <c r="BR18" s="16" t="n">
        <v>-14</v>
      </c>
      <c r="BS18" s="16" t="n">
        <v>-13</v>
      </c>
      <c r="BT18" s="16" t="n">
        <v>-12</v>
      </c>
      <c r="BU18" s="16" t="n">
        <v>-11</v>
      </c>
      <c r="BV18" s="16" t="n">
        <v>-10</v>
      </c>
      <c r="BW18" s="16" t="n">
        <v>-9</v>
      </c>
      <c r="BX18" s="16" t="n">
        <v>-8</v>
      </c>
      <c r="BY18" s="16" t="n">
        <v>-7</v>
      </c>
      <c r="BZ18" s="16" t="n">
        <v>-6</v>
      </c>
      <c r="CA18" s="16" t="n">
        <v>-5</v>
      </c>
      <c r="CB18" s="16" t="n">
        <v>-4</v>
      </c>
      <c r="CC18" s="16" t="n">
        <v>-3</v>
      </c>
      <c r="CD18" s="16" t="n">
        <v>-2</v>
      </c>
      <c r="CE18" s="16" t="n">
        <v>-1</v>
      </c>
      <c r="CF18" s="16" t="n">
        <v>0</v>
      </c>
      <c r="CG18" s="16" t="n">
        <v>1</v>
      </c>
      <c r="CH18" s="16" t="n">
        <v>2</v>
      </c>
      <c r="CI18" s="16" t="n">
        <v>3</v>
      </c>
      <c r="CJ18" s="16" t="n">
        <v>4</v>
      </c>
      <c r="CK18" s="16" t="n">
        <v>5</v>
      </c>
      <c r="CL18" s="16" t="n">
        <v>6</v>
      </c>
      <c r="CM18" s="16" t="n">
        <v>7</v>
      </c>
      <c r="CN18" s="16" t="n">
        <v>8</v>
      </c>
      <c r="CO18" s="16" t="n">
        <v>9</v>
      </c>
      <c r="CP18" s="16" t="n">
        <v>10</v>
      </c>
      <c r="CQ18" s="16" t="n">
        <v>11</v>
      </c>
      <c r="CR18" s="16" t="n">
        <v>12</v>
      </c>
      <c r="CS18" s="16" t="n">
        <v>13</v>
      </c>
      <c r="CT18" s="16" t="n">
        <v>14</v>
      </c>
      <c r="CU18" s="16" t="n">
        <v>15</v>
      </c>
      <c r="CV18" s="16" t="n">
        <v>16</v>
      </c>
      <c r="CW18" s="16" t="n">
        <v>17</v>
      </c>
      <c r="CX18" s="16" t="n">
        <v>18</v>
      </c>
      <c r="CY18" s="16" t="n">
        <v>19</v>
      </c>
      <c r="CZ18" s="16" t="n">
        <v>20</v>
      </c>
      <c r="DA18" s="16" t="n">
        <v>21</v>
      </c>
      <c r="DB18" s="16" t="n">
        <v>22</v>
      </c>
      <c r="DC18" s="16" t="n">
        <v>23</v>
      </c>
      <c r="DD18" s="16" t="n">
        <v>24</v>
      </c>
      <c r="DE18" s="16" t="n">
        <v>25</v>
      </c>
    </row>
    <row r="19" customFormat="false" ht="10.5" hidden="false" customHeight="true" outlineLevel="0" collapsed="false">
      <c r="E19" s="17" t="n">
        <v>-25</v>
      </c>
      <c r="F19" s="18" t="n">
        <f aca="false">IF(SQRT(F$18^2+$E19^2)&lt;=r_int_a,1,0)</f>
        <v>0</v>
      </c>
      <c r="G19" s="18" t="n">
        <f aca="false">IF(SQRT(G$18^2+$E19^2)&lt;=r_int_a,1,0)</f>
        <v>0</v>
      </c>
      <c r="H19" s="18" t="n">
        <f aca="false">IF(SQRT(H$18^2+$E19^2)&lt;=r_int_a,1,0)</f>
        <v>0</v>
      </c>
      <c r="I19" s="18" t="n">
        <f aca="false">IF(SQRT(I$18^2+$E19^2)&lt;=r_int_a,1,0)</f>
        <v>0</v>
      </c>
      <c r="J19" s="18" t="n">
        <f aca="false">IF(SQRT(J$18^2+$E19^2)&lt;=r_int_a,1,0)</f>
        <v>0</v>
      </c>
      <c r="K19" s="18" t="n">
        <f aca="false">IF(SQRT(K$18^2+$E19^2)&lt;=r_int_a,1,0)</f>
        <v>0</v>
      </c>
      <c r="L19" s="18" t="n">
        <f aca="false">IF(SQRT(L$18^2+$E19^2)&lt;=r_int_a,1,0)</f>
        <v>0</v>
      </c>
      <c r="M19" s="18" t="n">
        <f aca="false">IF(SQRT(M$18^2+$E19^2)&lt;=r_int_a,1,0)</f>
        <v>0</v>
      </c>
      <c r="N19" s="18" t="n">
        <f aca="false">IF(SQRT(N$18^2+$E19^2)&lt;=r_int_a,1,0)</f>
        <v>0</v>
      </c>
      <c r="O19" s="18" t="n">
        <f aca="false">IF(SQRT(O$18^2+$E19^2)&lt;=r_int_a,1,0)</f>
        <v>0</v>
      </c>
      <c r="P19" s="18" t="n">
        <f aca="false">IF(SQRT(P$18^2+$E19^2)&lt;=r_int_a,1,0)</f>
        <v>0</v>
      </c>
      <c r="Q19" s="18" t="n">
        <f aca="false">IF(SQRT(Q$18^2+$E19^2)&lt;=r_int_a,1,0)</f>
        <v>0</v>
      </c>
      <c r="R19" s="18" t="n">
        <f aca="false">IF(SQRT(R$18^2+$E19^2)&lt;=r_int_a,1,0)</f>
        <v>0</v>
      </c>
      <c r="S19" s="18" t="n">
        <f aca="false">IF(SQRT(S$18^2+$E19^2)&lt;=r_int_a,1,0)</f>
        <v>0</v>
      </c>
      <c r="T19" s="18" t="n">
        <f aca="false">IF(SQRT(T$18^2+$E19^2)&lt;=r_int_a,1,0)</f>
        <v>0</v>
      </c>
      <c r="U19" s="18" t="n">
        <f aca="false">IF(SQRT(U$18^2+$E19^2)&lt;=r_int_a,1,0)</f>
        <v>0</v>
      </c>
      <c r="V19" s="18" t="n">
        <f aca="false">IF(SQRT(V$18^2+$E19^2)&lt;=r_int_a,1,0)</f>
        <v>0</v>
      </c>
      <c r="W19" s="18" t="n">
        <f aca="false">IF(SQRT(W$18^2+$E19^2)&lt;=r_int_a,1,0)</f>
        <v>0</v>
      </c>
      <c r="X19" s="18" t="n">
        <f aca="false">IF(SQRT(X$18^2+$E19^2)&lt;=r_int_a,1,0)</f>
        <v>0</v>
      </c>
      <c r="Y19" s="18" t="n">
        <f aca="false">IF(SQRT(Y$18^2+$E19^2)&lt;=r_int_a,1,0)</f>
        <v>0</v>
      </c>
      <c r="Z19" s="18" t="n">
        <f aca="false">IF(SQRT(Z$18^2+$E19^2)&lt;=r_int_a,1,0)</f>
        <v>0</v>
      </c>
      <c r="AA19" s="18" t="n">
        <f aca="false">IF(SQRT(AA$18^2+$E19^2)&lt;=r_int_a,1,0)</f>
        <v>0</v>
      </c>
      <c r="AB19" s="18" t="n">
        <f aca="false">IF(SQRT(AB$18^2+$E19^2)&lt;=r_int_a,1,0)</f>
        <v>0</v>
      </c>
      <c r="AC19" s="18" t="n">
        <f aca="false">IF(SQRT(AC$18^2+$E19^2)&lt;=r_int_a,1,0)</f>
        <v>0</v>
      </c>
      <c r="AD19" s="18" t="n">
        <f aca="false">IF(SQRT(AD$18^2+$E19^2)&lt;=r_int_a,1,0)</f>
        <v>0</v>
      </c>
      <c r="AE19" s="18" t="n">
        <f aca="false">IF(SQRT(AE$18^2+$E19^2)&lt;=r_int_a,1,0)</f>
        <v>0</v>
      </c>
      <c r="AF19" s="18" t="n">
        <f aca="false">IF(SQRT(AF$18^2+$E19^2)&lt;=r_int_a,1,0)</f>
        <v>0</v>
      </c>
      <c r="AG19" s="18" t="n">
        <f aca="false">IF(SQRT(AG$18^2+$E19^2)&lt;=r_int_a,1,0)</f>
        <v>0</v>
      </c>
      <c r="AH19" s="18" t="n">
        <f aca="false">IF(SQRT(AH$18^2+$E19^2)&lt;=r_int_a,1,0)</f>
        <v>0</v>
      </c>
      <c r="AI19" s="18" t="n">
        <f aca="false">IF(SQRT(AI$18^2+$E19^2)&lt;=r_int_a,1,0)</f>
        <v>0</v>
      </c>
      <c r="AJ19" s="18" t="n">
        <f aca="false">IF(SQRT(AJ$18^2+$E19^2)&lt;=r_int_a,1,0)</f>
        <v>0</v>
      </c>
      <c r="AK19" s="18" t="n">
        <f aca="false">IF(SQRT(AK$18^2+$E19^2)&lt;=r_int_a,1,0)</f>
        <v>0</v>
      </c>
      <c r="AL19" s="18" t="n">
        <f aca="false">IF(SQRT(AL$18^2+$E19^2)&lt;=r_int_a,1,0)</f>
        <v>0</v>
      </c>
      <c r="AM19" s="18" t="n">
        <f aca="false">IF(SQRT(AM$18^2+$E19^2)&lt;=r_int_a,1,0)</f>
        <v>0</v>
      </c>
      <c r="AN19" s="18" t="n">
        <f aca="false">IF(SQRT(AN$18^2+$E19^2)&lt;=r_int_a,1,0)</f>
        <v>0</v>
      </c>
      <c r="AO19" s="18" t="n">
        <f aca="false">IF(SQRT(AO$18^2+$E19^2)&lt;=r_int_a,1,0)</f>
        <v>0</v>
      </c>
      <c r="AP19" s="18" t="n">
        <f aca="false">IF(SQRT(AP$18^2+$E19^2)&lt;=r_int_a,1,0)</f>
        <v>0</v>
      </c>
      <c r="AQ19" s="18" t="n">
        <f aca="false">IF(SQRT(AQ$18^2+$E19^2)&lt;=r_int_a,1,0)</f>
        <v>0</v>
      </c>
      <c r="AR19" s="18" t="n">
        <f aca="false">IF(SQRT(AR$18^2+$E19^2)&lt;=r_int_a,1,0)</f>
        <v>0</v>
      </c>
      <c r="AS19" s="18" t="n">
        <f aca="false">IF(SQRT(AS$18^2+$E19^2)&lt;=r_int_a,1,0)</f>
        <v>0</v>
      </c>
      <c r="AT19" s="18" t="n">
        <f aca="false">IF(SQRT(AT$18^2+$E19^2)&lt;=r_int_a,1,0)</f>
        <v>0</v>
      </c>
      <c r="AU19" s="18" t="n">
        <f aca="false">IF(SQRT(AU$18^2+$E19^2)&lt;=r_int_a,1,0)</f>
        <v>0</v>
      </c>
      <c r="AV19" s="18" t="n">
        <f aca="false">IF(SQRT(AV$18^2+$E19^2)&lt;=r_int_a,1,0)</f>
        <v>0</v>
      </c>
      <c r="AW19" s="18" t="n">
        <f aca="false">IF(SQRT(AW$18^2+$E19^2)&lt;=r_int_a,1,0)</f>
        <v>0</v>
      </c>
      <c r="AX19" s="18" t="n">
        <f aca="false">IF(SQRT(AX$18^2+$E19^2)&lt;=r_int_a,1,0)</f>
        <v>0</v>
      </c>
      <c r="AY19" s="18" t="n">
        <f aca="false">IF(SQRT(AY$18^2+$E19^2)&lt;=r_int_a,1,0)</f>
        <v>0</v>
      </c>
      <c r="AZ19" s="18" t="n">
        <f aca="false">IF(SQRT(AZ$18^2+$E19^2)&lt;=r_int_a,1,0)</f>
        <v>0</v>
      </c>
      <c r="BA19" s="18" t="n">
        <f aca="false">IF(SQRT(BA$18^2+$E19^2)&lt;=r_int_a,1,0)</f>
        <v>0</v>
      </c>
      <c r="BB19" s="18" t="n">
        <f aca="false">IF(SQRT(BB$18^2+$E19^2)&lt;=r_int_a,1,0)</f>
        <v>0</v>
      </c>
      <c r="BC19" s="18" t="n">
        <f aca="false">IF(SQRT(BC$18^2+$E19^2)&lt;=r_int_a,1,0)</f>
        <v>0</v>
      </c>
      <c r="BD19" s="18" t="n">
        <f aca="false">IF(SQRT(BD$18^2+$E19^2)&lt;=r_int_a,1,0)</f>
        <v>0</v>
      </c>
      <c r="BF19" s="17" t="n">
        <v>-25</v>
      </c>
      <c r="BG19" s="22" t="n">
        <f aca="false">IF(AND(SQRT(BG$18^2+$E19^2)&gt;r_int_a,SQRT(BG$18^2+$E19^2)&lt;=r_ext_a),1,0)</f>
        <v>0</v>
      </c>
      <c r="BH19" s="22" t="n">
        <f aca="false">IF(AND(SQRT(BH$18^2+$E19^2)&gt;r_int_a,SQRT(BH$18^2+$E19^2)&lt;=r_ext_a),1,0)</f>
        <v>0</v>
      </c>
      <c r="BI19" s="22" t="n">
        <f aca="false">IF(AND(SQRT(BI$18^2+$E19^2)&gt;r_int_a,SQRT(BI$18^2+$E19^2)&lt;=r_ext_a),1,0)</f>
        <v>0</v>
      </c>
      <c r="BJ19" s="22" t="n">
        <f aca="false">IF(AND(SQRT(BJ$18^2+$E19^2)&gt;r_int_a,SQRT(BJ$18^2+$E19^2)&lt;=r_ext_a),1,0)</f>
        <v>0</v>
      </c>
      <c r="BK19" s="22" t="n">
        <f aca="false">IF(AND(SQRT(BK$18^2+$E19^2)&gt;r_int_a,SQRT(BK$18^2+$E19^2)&lt;=r_ext_a),1,0)</f>
        <v>0</v>
      </c>
      <c r="BL19" s="22" t="n">
        <f aca="false">IF(AND(SQRT(BL$18^2+$E19^2)&gt;r_int_a,SQRT(BL$18^2+$E19^2)&lt;=r_ext_a),1,0)</f>
        <v>0</v>
      </c>
      <c r="BM19" s="22" t="n">
        <f aca="false">IF(AND(SQRT(BM$18^2+$E19^2)&gt;r_int_a,SQRT(BM$18^2+$E19^2)&lt;=r_ext_a),1,0)</f>
        <v>0</v>
      </c>
      <c r="BN19" s="22" t="n">
        <f aca="false">IF(AND(SQRT(BN$18^2+$E19^2)&gt;r_int_a,SQRT(BN$18^2+$E19^2)&lt;=r_ext_a),1,0)</f>
        <v>0</v>
      </c>
      <c r="BO19" s="22" t="n">
        <f aca="false">IF(AND(SQRT(BO$18^2+$E19^2)&gt;r_int_a,SQRT(BO$18^2+$E19^2)&lt;=r_ext_a),1,0)</f>
        <v>0</v>
      </c>
      <c r="BP19" s="22" t="n">
        <f aca="false">IF(AND(SQRT(BP$18^2+$E19^2)&gt;r_int_a,SQRT(BP$18^2+$E19^2)&lt;=r_ext_a),1,0)</f>
        <v>0</v>
      </c>
      <c r="BQ19" s="22" t="n">
        <f aca="false">IF(AND(SQRT(BQ$18^2+$E19^2)&gt;r_int_a,SQRT(BQ$18^2+$E19^2)&lt;=r_ext_a),1,0)</f>
        <v>0</v>
      </c>
      <c r="BR19" s="22" t="n">
        <f aca="false">IF(AND(SQRT(BR$18^2+$E19^2)&gt;r_int_a,SQRT(BR$18^2+$E19^2)&lt;=r_ext_a),1,0)</f>
        <v>0</v>
      </c>
      <c r="BS19" s="22" t="n">
        <f aca="false">IF(AND(SQRT(BS$18^2+$E19^2)&gt;r_int_a,SQRT(BS$18^2+$E19^2)&lt;=r_ext_a),1,0)</f>
        <v>0</v>
      </c>
      <c r="BT19" s="22" t="n">
        <f aca="false">IF(AND(SQRT(BT$18^2+$E19^2)&gt;r_int_a,SQRT(BT$18^2+$E19^2)&lt;=r_ext_a),1,0)</f>
        <v>0</v>
      </c>
      <c r="BU19" s="22" t="n">
        <f aca="false">IF(AND(SQRT(BU$18^2+$E19^2)&gt;r_int_a,SQRT(BU$18^2+$E19^2)&lt;=r_ext_a),1,0)</f>
        <v>0</v>
      </c>
      <c r="BV19" s="22" t="n">
        <f aca="false">IF(AND(SQRT(BV$18^2+$E19^2)&gt;r_int_a,SQRT(BV$18^2+$E19^2)&lt;=r_ext_a),1,0)</f>
        <v>0</v>
      </c>
      <c r="BW19" s="22" t="n">
        <f aca="false">IF(AND(SQRT(BW$18^2+$E19^2)&gt;r_int_a,SQRT(BW$18^2+$E19^2)&lt;=r_ext_a),1,0)</f>
        <v>0</v>
      </c>
      <c r="BX19" s="22" t="n">
        <f aca="false">IF(AND(SQRT(BX$18^2+$E19^2)&gt;r_int_a,SQRT(BX$18^2+$E19^2)&lt;=r_ext_a),1,0)</f>
        <v>0</v>
      </c>
      <c r="BY19" s="22" t="n">
        <f aca="false">IF(AND(SQRT(BY$18^2+$E19^2)&gt;r_int_a,SQRT(BY$18^2+$E19^2)&lt;=r_ext_a),1,0)</f>
        <v>0</v>
      </c>
      <c r="BZ19" s="22" t="n">
        <f aca="false">IF(AND(SQRT(BZ$18^2+$E19^2)&gt;r_int_a,SQRT(BZ$18^2+$E19^2)&lt;=r_ext_a),1,0)</f>
        <v>0</v>
      </c>
      <c r="CA19" s="22" t="n">
        <f aca="false">IF(AND(SQRT(CA$18^2+$E19^2)&gt;r_int_a,SQRT(CA$18^2+$E19^2)&lt;=r_ext_a),1,0)</f>
        <v>0</v>
      </c>
      <c r="CB19" s="22" t="n">
        <f aca="false">IF(AND(SQRT(CB$18^2+$E19^2)&gt;r_int_a,SQRT(CB$18^2+$E19^2)&lt;=r_ext_a),1,0)</f>
        <v>0</v>
      </c>
      <c r="CC19" s="22" t="n">
        <f aca="false">IF(AND(SQRT(CC$18^2+$E19^2)&gt;r_int_a,SQRT(CC$18^2+$E19^2)&lt;=r_ext_a),1,0)</f>
        <v>0</v>
      </c>
      <c r="CD19" s="22" t="n">
        <f aca="false">IF(AND(SQRT(CD$18^2+$E19^2)&gt;r_int_a,SQRT(CD$18^2+$E19^2)&lt;=r_ext_a),1,0)</f>
        <v>0</v>
      </c>
      <c r="CE19" s="22" t="n">
        <f aca="false">IF(AND(SQRT(CE$18^2+$E19^2)&gt;r_int_a,SQRT(CE$18^2+$E19^2)&lt;=r_ext_a),1,0)</f>
        <v>0</v>
      </c>
      <c r="CF19" s="22" t="n">
        <f aca="false">IF(AND(SQRT(CF$18^2+$E19^2)&gt;r_int_a,SQRT(CF$18^2+$E19^2)&lt;=r_ext_a),1,0)</f>
        <v>0</v>
      </c>
      <c r="CG19" s="22" t="n">
        <f aca="false">IF(AND(SQRT(CG$18^2+$E19^2)&gt;r_int_a,SQRT(CG$18^2+$E19^2)&lt;=r_ext_a),1,0)</f>
        <v>0</v>
      </c>
      <c r="CH19" s="22" t="n">
        <f aca="false">IF(AND(SQRT(CH$18^2+$E19^2)&gt;r_int_a,SQRT(CH$18^2+$E19^2)&lt;=r_ext_a),1,0)</f>
        <v>0</v>
      </c>
      <c r="CI19" s="22" t="n">
        <f aca="false">IF(AND(SQRT(CI$18^2+$E19^2)&gt;r_int_a,SQRT(CI$18^2+$E19^2)&lt;=r_ext_a),1,0)</f>
        <v>0</v>
      </c>
      <c r="CJ19" s="22" t="n">
        <f aca="false">IF(AND(SQRT(CJ$18^2+$E19^2)&gt;r_int_a,SQRT(CJ$18^2+$E19^2)&lt;=r_ext_a),1,0)</f>
        <v>0</v>
      </c>
      <c r="CK19" s="22" t="n">
        <f aca="false">IF(AND(SQRT(CK$18^2+$E19^2)&gt;r_int_a,SQRT(CK$18^2+$E19^2)&lt;=r_ext_a),1,0)</f>
        <v>0</v>
      </c>
      <c r="CL19" s="22" t="n">
        <f aca="false">IF(AND(SQRT(CL$18^2+$E19^2)&gt;r_int_a,SQRT(CL$18^2+$E19^2)&lt;=r_ext_a),1,0)</f>
        <v>0</v>
      </c>
      <c r="CM19" s="22" t="n">
        <f aca="false">IF(AND(SQRT(CM$18^2+$E19^2)&gt;r_int_a,SQRT(CM$18^2+$E19^2)&lt;=r_ext_a),1,0)</f>
        <v>0</v>
      </c>
      <c r="CN19" s="22" t="n">
        <f aca="false">IF(AND(SQRT(CN$18^2+$E19^2)&gt;r_int_a,SQRT(CN$18^2+$E19^2)&lt;=r_ext_a),1,0)</f>
        <v>0</v>
      </c>
      <c r="CO19" s="22" t="n">
        <f aca="false">IF(AND(SQRT(CO$18^2+$E19^2)&gt;r_int_a,SQRT(CO$18^2+$E19^2)&lt;=r_ext_a),1,0)</f>
        <v>0</v>
      </c>
      <c r="CP19" s="22" t="n">
        <f aca="false">IF(AND(SQRT(CP$18^2+$E19^2)&gt;r_int_a,SQRT(CP$18^2+$E19^2)&lt;=r_ext_a),1,0)</f>
        <v>0</v>
      </c>
      <c r="CQ19" s="22" t="n">
        <f aca="false">IF(AND(SQRT(CQ$18^2+$E19^2)&gt;r_int_a,SQRT(CQ$18^2+$E19^2)&lt;=r_ext_a),1,0)</f>
        <v>0</v>
      </c>
      <c r="CR19" s="22" t="n">
        <f aca="false">IF(AND(SQRT(CR$18^2+$E19^2)&gt;r_int_a,SQRT(CR$18^2+$E19^2)&lt;=r_ext_a),1,0)</f>
        <v>0</v>
      </c>
      <c r="CS19" s="22" t="n">
        <f aca="false">IF(AND(SQRT(CS$18^2+$E19^2)&gt;r_int_a,SQRT(CS$18^2+$E19^2)&lt;=r_ext_a),1,0)</f>
        <v>0</v>
      </c>
      <c r="CT19" s="22" t="n">
        <f aca="false">IF(AND(SQRT(CT$18^2+$E19^2)&gt;r_int_a,SQRT(CT$18^2+$E19^2)&lt;=r_ext_a),1,0)</f>
        <v>0</v>
      </c>
      <c r="CU19" s="22" t="n">
        <f aca="false">IF(AND(SQRT(CU$18^2+$E19^2)&gt;r_int_a,SQRT(CU$18^2+$E19^2)&lt;=r_ext_a),1,0)</f>
        <v>0</v>
      </c>
      <c r="CV19" s="22" t="n">
        <f aca="false">IF(AND(SQRT(CV$18^2+$E19^2)&gt;r_int_a,SQRT(CV$18^2+$E19^2)&lt;=r_ext_a),1,0)</f>
        <v>0</v>
      </c>
      <c r="CW19" s="22" t="n">
        <f aca="false">IF(AND(SQRT(CW$18^2+$E19^2)&gt;r_int_a,SQRT(CW$18^2+$E19^2)&lt;=r_ext_a),1,0)</f>
        <v>0</v>
      </c>
      <c r="CX19" s="22" t="n">
        <f aca="false">IF(AND(SQRT(CX$18^2+$E19^2)&gt;r_int_a,SQRT(CX$18^2+$E19^2)&lt;=r_ext_a),1,0)</f>
        <v>0</v>
      </c>
      <c r="CY19" s="22" t="n">
        <f aca="false">IF(AND(SQRT(CY$18^2+$E19^2)&gt;r_int_a,SQRT(CY$18^2+$E19^2)&lt;=r_ext_a),1,0)</f>
        <v>0</v>
      </c>
      <c r="CZ19" s="22" t="n">
        <f aca="false">IF(AND(SQRT(CZ$18^2+$E19^2)&gt;r_int_a,SQRT(CZ$18^2+$E19^2)&lt;=r_ext_a),1,0)</f>
        <v>0</v>
      </c>
      <c r="DA19" s="22" t="n">
        <f aca="false">IF(AND(SQRT(DA$18^2+$E19^2)&gt;r_int_a,SQRT(DA$18^2+$E19^2)&lt;=r_ext_a),1,0)</f>
        <v>0</v>
      </c>
      <c r="DB19" s="22" t="n">
        <f aca="false">IF(AND(SQRT(DB$18^2+$E19^2)&gt;r_int_a,SQRT(DB$18^2+$E19^2)&lt;=r_ext_a),1,0)</f>
        <v>0</v>
      </c>
      <c r="DC19" s="22" t="n">
        <f aca="false">IF(AND(SQRT(DC$18^2+$E19^2)&gt;r_int_a,SQRT(DC$18^2+$E19^2)&lt;=r_ext_a),1,0)</f>
        <v>0</v>
      </c>
      <c r="DD19" s="22" t="n">
        <f aca="false">IF(AND(SQRT(DD$18^2+$E19^2)&gt;r_int_a,SQRT(DD$18^2+$E19^2)&lt;=r_ext_a),1,0)</f>
        <v>0</v>
      </c>
      <c r="DE19" s="22" t="n">
        <f aca="false">IF(AND(SQRT(DE$18^2+$E19^2)&gt;r_int_a,SQRT(DE$18^2+$E19^2)&lt;=r_ext_a),1,0)</f>
        <v>0</v>
      </c>
    </row>
    <row r="20" customFormat="false" ht="10.5" hidden="false" customHeight="true" outlineLevel="0" collapsed="false">
      <c r="E20" s="17" t="n">
        <v>-24</v>
      </c>
      <c r="F20" s="18" t="n">
        <f aca="false">IF(SQRT(F$18^2+$E20^2)&lt;=r_int_a,1,0)</f>
        <v>0</v>
      </c>
      <c r="G20" s="18" t="n">
        <f aca="false">IF(SQRT(G$18^2+$E20^2)&lt;=r_int_a,1,0)</f>
        <v>0</v>
      </c>
      <c r="H20" s="18" t="n">
        <f aca="false">IF(SQRT(H$18^2+$E20^2)&lt;=r_int_a,1,0)</f>
        <v>0</v>
      </c>
      <c r="I20" s="18" t="n">
        <f aca="false">IF(SQRT(I$18^2+$E20^2)&lt;=r_int_a,1,0)</f>
        <v>0</v>
      </c>
      <c r="J20" s="18" t="n">
        <f aca="false">IF(SQRT(J$18^2+$E20^2)&lt;=r_int_a,1,0)</f>
        <v>0</v>
      </c>
      <c r="K20" s="18" t="n">
        <f aca="false">IF(SQRT(K$18^2+$E20^2)&lt;=r_int_a,1,0)</f>
        <v>0</v>
      </c>
      <c r="L20" s="18" t="n">
        <f aca="false">IF(SQRT(L$18^2+$E20^2)&lt;=r_int_a,1,0)</f>
        <v>0</v>
      </c>
      <c r="M20" s="18" t="n">
        <f aca="false">IF(SQRT(M$18^2+$E20^2)&lt;=r_int_a,1,0)</f>
        <v>0</v>
      </c>
      <c r="N20" s="18" t="n">
        <f aca="false">IF(SQRT(N$18^2+$E20^2)&lt;=r_int_a,1,0)</f>
        <v>0</v>
      </c>
      <c r="O20" s="18" t="n">
        <f aca="false">IF(SQRT(O$18^2+$E20^2)&lt;=r_int_a,1,0)</f>
        <v>0</v>
      </c>
      <c r="P20" s="18" t="n">
        <f aca="false">IF(SQRT(P$18^2+$E20^2)&lt;=r_int_a,1,0)</f>
        <v>0</v>
      </c>
      <c r="Q20" s="18" t="n">
        <f aca="false">IF(SQRT(Q$18^2+$E20^2)&lt;=r_int_a,1,0)</f>
        <v>0</v>
      </c>
      <c r="R20" s="18" t="n">
        <f aca="false">IF(SQRT(R$18^2+$E20^2)&lt;=r_int_a,1,0)</f>
        <v>0</v>
      </c>
      <c r="S20" s="18" t="n">
        <f aca="false">IF(SQRT(S$18^2+$E20^2)&lt;=r_int_a,1,0)</f>
        <v>0</v>
      </c>
      <c r="T20" s="18" t="n">
        <f aca="false">IF(SQRT(T$18^2+$E20^2)&lt;=r_int_a,1,0)</f>
        <v>0</v>
      </c>
      <c r="U20" s="18" t="n">
        <f aca="false">IF(SQRT(U$18^2+$E20^2)&lt;=r_int_a,1,0)</f>
        <v>0</v>
      </c>
      <c r="V20" s="18" t="n">
        <f aca="false">IF(SQRT(V$18^2+$E20^2)&lt;=r_int_a,1,0)</f>
        <v>0</v>
      </c>
      <c r="W20" s="18" t="n">
        <f aca="false">IF(SQRT(W$18^2+$E20^2)&lt;=r_int_a,1,0)</f>
        <v>0</v>
      </c>
      <c r="X20" s="18" t="n">
        <f aca="false">IF(SQRT(X$18^2+$E20^2)&lt;=r_int_a,1,0)</f>
        <v>0</v>
      </c>
      <c r="Y20" s="18" t="n">
        <f aca="false">IF(SQRT(Y$18^2+$E20^2)&lt;=r_int_a,1,0)</f>
        <v>0</v>
      </c>
      <c r="Z20" s="18" t="n">
        <f aca="false">IF(SQRT(Z$18^2+$E20^2)&lt;=r_int_a,1,0)</f>
        <v>0</v>
      </c>
      <c r="AA20" s="18" t="n">
        <f aca="false">IF(SQRT(AA$18^2+$E20^2)&lt;=r_int_a,1,0)</f>
        <v>0</v>
      </c>
      <c r="AB20" s="18" t="n">
        <f aca="false">IF(SQRT(AB$18^2+$E20^2)&lt;=r_int_a,1,0)</f>
        <v>0</v>
      </c>
      <c r="AC20" s="18" t="n">
        <f aca="false">IF(SQRT(AC$18^2+$E20^2)&lt;=r_int_a,1,0)</f>
        <v>0</v>
      </c>
      <c r="AD20" s="18" t="n">
        <f aca="false">IF(SQRT(AD$18^2+$E20^2)&lt;=r_int_a,1,0)</f>
        <v>0</v>
      </c>
      <c r="AE20" s="18" t="n">
        <f aca="false">IF(SQRT(AE$18^2+$E20^2)&lt;=r_int_a,1,0)</f>
        <v>0</v>
      </c>
      <c r="AF20" s="18" t="n">
        <f aca="false">IF(SQRT(AF$18^2+$E20^2)&lt;=r_int_a,1,0)</f>
        <v>0</v>
      </c>
      <c r="AG20" s="18" t="n">
        <f aca="false">IF(SQRT(AG$18^2+$E20^2)&lt;=r_int_a,1,0)</f>
        <v>0</v>
      </c>
      <c r="AH20" s="18" t="n">
        <f aca="false">IF(SQRT(AH$18^2+$E20^2)&lt;=r_int_a,1,0)</f>
        <v>0</v>
      </c>
      <c r="AI20" s="18" t="n">
        <f aca="false">IF(SQRT(AI$18^2+$E20^2)&lt;=r_int_a,1,0)</f>
        <v>0</v>
      </c>
      <c r="AJ20" s="18" t="n">
        <f aca="false">IF(SQRT(AJ$18^2+$E20^2)&lt;=r_int_a,1,0)</f>
        <v>0</v>
      </c>
      <c r="AK20" s="18" t="n">
        <f aca="false">IF(SQRT(AK$18^2+$E20^2)&lt;=r_int_a,1,0)</f>
        <v>0</v>
      </c>
      <c r="AL20" s="18" t="n">
        <f aca="false">IF(SQRT(AL$18^2+$E20^2)&lt;=r_int_a,1,0)</f>
        <v>0</v>
      </c>
      <c r="AM20" s="18" t="n">
        <f aca="false">IF(SQRT(AM$18^2+$E20^2)&lt;=r_int_a,1,0)</f>
        <v>0</v>
      </c>
      <c r="AN20" s="18" t="n">
        <f aca="false">IF(SQRT(AN$18^2+$E20^2)&lt;=r_int_a,1,0)</f>
        <v>0</v>
      </c>
      <c r="AO20" s="18" t="n">
        <f aca="false">IF(SQRT(AO$18^2+$E20^2)&lt;=r_int_a,1,0)</f>
        <v>0</v>
      </c>
      <c r="AP20" s="18" t="n">
        <f aca="false">IF(SQRT(AP$18^2+$E20^2)&lt;=r_int_a,1,0)</f>
        <v>0</v>
      </c>
      <c r="AQ20" s="18" t="n">
        <f aca="false">IF(SQRT(AQ$18^2+$E20^2)&lt;=r_int_a,1,0)</f>
        <v>0</v>
      </c>
      <c r="AR20" s="18" t="n">
        <f aca="false">IF(SQRT(AR$18^2+$E20^2)&lt;=r_int_a,1,0)</f>
        <v>0</v>
      </c>
      <c r="AS20" s="18" t="n">
        <f aca="false">IF(SQRT(AS$18^2+$E20^2)&lt;=r_int_a,1,0)</f>
        <v>0</v>
      </c>
      <c r="AT20" s="18" t="n">
        <f aca="false">IF(SQRT(AT$18^2+$E20^2)&lt;=r_int_a,1,0)</f>
        <v>0</v>
      </c>
      <c r="AU20" s="18" t="n">
        <f aca="false">IF(SQRT(AU$18^2+$E20^2)&lt;=r_int_a,1,0)</f>
        <v>0</v>
      </c>
      <c r="AV20" s="18" t="n">
        <f aca="false">IF(SQRT(AV$18^2+$E20^2)&lt;=r_int_a,1,0)</f>
        <v>0</v>
      </c>
      <c r="AW20" s="18" t="n">
        <f aca="false">IF(SQRT(AW$18^2+$E20^2)&lt;=r_int_a,1,0)</f>
        <v>0</v>
      </c>
      <c r="AX20" s="18" t="n">
        <f aca="false">IF(SQRT(AX$18^2+$E20^2)&lt;=r_int_a,1,0)</f>
        <v>0</v>
      </c>
      <c r="AY20" s="18" t="n">
        <f aca="false">IF(SQRT(AY$18^2+$E20^2)&lt;=r_int_a,1,0)</f>
        <v>0</v>
      </c>
      <c r="AZ20" s="18" t="n">
        <f aca="false">IF(SQRT(AZ$18^2+$E20^2)&lt;=r_int_a,1,0)</f>
        <v>0</v>
      </c>
      <c r="BA20" s="18" t="n">
        <f aca="false">IF(SQRT(BA$18^2+$E20^2)&lt;=r_int_a,1,0)</f>
        <v>0</v>
      </c>
      <c r="BB20" s="18" t="n">
        <f aca="false">IF(SQRT(BB$18^2+$E20^2)&lt;=r_int_a,1,0)</f>
        <v>0</v>
      </c>
      <c r="BC20" s="18" t="n">
        <f aca="false">IF(SQRT(BC$18^2+$E20^2)&lt;=r_int_a,1,0)</f>
        <v>0</v>
      </c>
      <c r="BD20" s="18" t="n">
        <f aca="false">IF(SQRT(BD$18^2+$E20^2)&lt;=r_int_a,1,0)</f>
        <v>0</v>
      </c>
      <c r="BF20" s="17" t="n">
        <v>-24</v>
      </c>
      <c r="BG20" s="22" t="n">
        <f aca="false">IF(AND(SQRT(BG$18^2+$E20^2)&gt;r_int_a,SQRT(BG$18^2+$E20^2)&lt;=r_ext_a),1,0)</f>
        <v>0</v>
      </c>
      <c r="BH20" s="22" t="n">
        <f aca="false">IF(AND(SQRT(BH$18^2+$E20^2)&gt;r_int_a,SQRT(BH$18^2+$E20^2)&lt;=r_ext_a),1,0)</f>
        <v>0</v>
      </c>
      <c r="BI20" s="22" t="n">
        <f aca="false">IF(AND(SQRT(BI$18^2+$E20^2)&gt;r_int_a,SQRT(BI$18^2+$E20^2)&lt;=r_ext_a),1,0)</f>
        <v>0</v>
      </c>
      <c r="BJ20" s="22" t="n">
        <f aca="false">IF(AND(SQRT(BJ$18^2+$E20^2)&gt;r_int_a,SQRT(BJ$18^2+$E20^2)&lt;=r_ext_a),1,0)</f>
        <v>0</v>
      </c>
      <c r="BK20" s="22" t="n">
        <f aca="false">IF(AND(SQRT(BK$18^2+$E20^2)&gt;r_int_a,SQRT(BK$18^2+$E20^2)&lt;=r_ext_a),1,0)</f>
        <v>0</v>
      </c>
      <c r="BL20" s="22" t="n">
        <f aca="false">IF(AND(SQRT(BL$18^2+$E20^2)&gt;r_int_a,SQRT(BL$18^2+$E20^2)&lt;=r_ext_a),1,0)</f>
        <v>0</v>
      </c>
      <c r="BM20" s="22" t="n">
        <f aca="false">IF(AND(SQRT(BM$18^2+$E20^2)&gt;r_int_a,SQRT(BM$18^2+$E20^2)&lt;=r_ext_a),1,0)</f>
        <v>0</v>
      </c>
      <c r="BN20" s="22" t="n">
        <f aca="false">IF(AND(SQRT(BN$18^2+$E20^2)&gt;r_int_a,SQRT(BN$18^2+$E20^2)&lt;=r_ext_a),1,0)</f>
        <v>0</v>
      </c>
      <c r="BO20" s="22" t="n">
        <f aca="false">IF(AND(SQRT(BO$18^2+$E20^2)&gt;r_int_a,SQRT(BO$18^2+$E20^2)&lt;=r_ext_a),1,0)</f>
        <v>0</v>
      </c>
      <c r="BP20" s="22" t="n">
        <f aca="false">IF(AND(SQRT(BP$18^2+$E20^2)&gt;r_int_a,SQRT(BP$18^2+$E20^2)&lt;=r_ext_a),1,0)</f>
        <v>0</v>
      </c>
      <c r="BQ20" s="22" t="n">
        <f aca="false">IF(AND(SQRT(BQ$18^2+$E20^2)&gt;r_int_a,SQRT(BQ$18^2+$E20^2)&lt;=r_ext_a),1,0)</f>
        <v>0</v>
      </c>
      <c r="BR20" s="22" t="n">
        <f aca="false">IF(AND(SQRT(BR$18^2+$E20^2)&gt;r_int_a,SQRT(BR$18^2+$E20^2)&lt;=r_ext_a),1,0)</f>
        <v>0</v>
      </c>
      <c r="BS20" s="22" t="n">
        <f aca="false">IF(AND(SQRT(BS$18^2+$E20^2)&gt;r_int_a,SQRT(BS$18^2+$E20^2)&lt;=r_ext_a),1,0)</f>
        <v>0</v>
      </c>
      <c r="BT20" s="22" t="n">
        <f aca="false">IF(AND(SQRT(BT$18^2+$E20^2)&gt;r_int_a,SQRT(BT$18^2+$E20^2)&lt;=r_ext_a),1,0)</f>
        <v>0</v>
      </c>
      <c r="BU20" s="22" t="n">
        <f aca="false">IF(AND(SQRT(BU$18^2+$E20^2)&gt;r_int_a,SQRT(BU$18^2+$E20^2)&lt;=r_ext_a),1,0)</f>
        <v>0</v>
      </c>
      <c r="BV20" s="22" t="n">
        <f aca="false">IF(AND(SQRT(BV$18^2+$E20^2)&gt;r_int_a,SQRT(BV$18^2+$E20^2)&lt;=r_ext_a),1,0)</f>
        <v>0</v>
      </c>
      <c r="BW20" s="22" t="n">
        <f aca="false">IF(AND(SQRT(BW$18^2+$E20^2)&gt;r_int_a,SQRT(BW$18^2+$E20^2)&lt;=r_ext_a),1,0)</f>
        <v>0</v>
      </c>
      <c r="BX20" s="22" t="n">
        <f aca="false">IF(AND(SQRT(BX$18^2+$E20^2)&gt;r_int_a,SQRT(BX$18^2+$E20^2)&lt;=r_ext_a),1,0)</f>
        <v>0</v>
      </c>
      <c r="BY20" s="22" t="n">
        <f aca="false">IF(AND(SQRT(BY$18^2+$E20^2)&gt;r_int_a,SQRT(BY$18^2+$E20^2)&lt;=r_ext_a),1,0)</f>
        <v>0</v>
      </c>
      <c r="BZ20" s="22" t="n">
        <f aca="false">IF(AND(SQRT(BZ$18^2+$E20^2)&gt;r_int_a,SQRT(BZ$18^2+$E20^2)&lt;=r_ext_a),1,0)</f>
        <v>0</v>
      </c>
      <c r="CA20" s="22" t="n">
        <f aca="false">IF(AND(SQRT(CA$18^2+$E20^2)&gt;r_int_a,SQRT(CA$18^2+$E20^2)&lt;=r_ext_a),1,0)</f>
        <v>0</v>
      </c>
      <c r="CB20" s="22" t="n">
        <f aca="false">IF(AND(SQRT(CB$18^2+$E20^2)&gt;r_int_a,SQRT(CB$18^2+$E20^2)&lt;=r_ext_a),1,0)</f>
        <v>0</v>
      </c>
      <c r="CC20" s="22" t="n">
        <f aca="false">IF(AND(SQRT(CC$18^2+$E20^2)&gt;r_int_a,SQRT(CC$18^2+$E20^2)&lt;=r_ext_a),1,0)</f>
        <v>0</v>
      </c>
      <c r="CD20" s="22" t="n">
        <f aca="false">IF(AND(SQRT(CD$18^2+$E20^2)&gt;r_int_a,SQRT(CD$18^2+$E20^2)&lt;=r_ext_a),1,0)</f>
        <v>0</v>
      </c>
      <c r="CE20" s="22" t="n">
        <f aca="false">IF(AND(SQRT(CE$18^2+$E20^2)&gt;r_int_a,SQRT(CE$18^2+$E20^2)&lt;=r_ext_a),1,0)</f>
        <v>0</v>
      </c>
      <c r="CF20" s="22" t="n">
        <f aca="false">IF(AND(SQRT(CF$18^2+$E20^2)&gt;r_int_a,SQRT(CF$18^2+$E20^2)&lt;=r_ext_a),1,0)</f>
        <v>1</v>
      </c>
      <c r="CG20" s="22" t="n">
        <f aca="false">IF(AND(SQRT(CG$18^2+$E20^2)&gt;r_int_a,SQRT(CG$18^2+$E20^2)&lt;=r_ext_a),1,0)</f>
        <v>0</v>
      </c>
      <c r="CH20" s="22" t="n">
        <f aca="false">IF(AND(SQRT(CH$18^2+$E20^2)&gt;r_int_a,SQRT(CH$18^2+$E20^2)&lt;=r_ext_a),1,0)</f>
        <v>0</v>
      </c>
      <c r="CI20" s="22" t="n">
        <f aca="false">IF(AND(SQRT(CI$18^2+$E20^2)&gt;r_int_a,SQRT(CI$18^2+$E20^2)&lt;=r_ext_a),1,0)</f>
        <v>0</v>
      </c>
      <c r="CJ20" s="22" t="n">
        <f aca="false">IF(AND(SQRT(CJ$18^2+$E20^2)&gt;r_int_a,SQRT(CJ$18^2+$E20^2)&lt;=r_ext_a),1,0)</f>
        <v>0</v>
      </c>
      <c r="CK20" s="22" t="n">
        <f aca="false">IF(AND(SQRT(CK$18^2+$E20^2)&gt;r_int_a,SQRT(CK$18^2+$E20^2)&lt;=r_ext_a),1,0)</f>
        <v>0</v>
      </c>
      <c r="CL20" s="22" t="n">
        <f aca="false">IF(AND(SQRT(CL$18^2+$E20^2)&gt;r_int_a,SQRT(CL$18^2+$E20^2)&lt;=r_ext_a),1,0)</f>
        <v>0</v>
      </c>
      <c r="CM20" s="22" t="n">
        <f aca="false">IF(AND(SQRT(CM$18^2+$E20^2)&gt;r_int_a,SQRT(CM$18^2+$E20^2)&lt;=r_ext_a),1,0)</f>
        <v>0</v>
      </c>
      <c r="CN20" s="22" t="n">
        <f aca="false">IF(AND(SQRT(CN$18^2+$E20^2)&gt;r_int_a,SQRT(CN$18^2+$E20^2)&lt;=r_ext_a),1,0)</f>
        <v>0</v>
      </c>
      <c r="CO20" s="22" t="n">
        <f aca="false">IF(AND(SQRT(CO$18^2+$E20^2)&gt;r_int_a,SQRT(CO$18^2+$E20^2)&lt;=r_ext_a),1,0)</f>
        <v>0</v>
      </c>
      <c r="CP20" s="22" t="n">
        <f aca="false">IF(AND(SQRT(CP$18^2+$E20^2)&gt;r_int_a,SQRT(CP$18^2+$E20^2)&lt;=r_ext_a),1,0)</f>
        <v>0</v>
      </c>
      <c r="CQ20" s="22" t="n">
        <f aca="false">IF(AND(SQRT(CQ$18^2+$E20^2)&gt;r_int_a,SQRT(CQ$18^2+$E20^2)&lt;=r_ext_a),1,0)</f>
        <v>0</v>
      </c>
      <c r="CR20" s="22" t="n">
        <f aca="false">IF(AND(SQRT(CR$18^2+$E20^2)&gt;r_int_a,SQRT(CR$18^2+$E20^2)&lt;=r_ext_a),1,0)</f>
        <v>0</v>
      </c>
      <c r="CS20" s="22" t="n">
        <f aca="false">IF(AND(SQRT(CS$18^2+$E20^2)&gt;r_int_a,SQRT(CS$18^2+$E20^2)&lt;=r_ext_a),1,0)</f>
        <v>0</v>
      </c>
      <c r="CT20" s="22" t="n">
        <f aca="false">IF(AND(SQRT(CT$18^2+$E20^2)&gt;r_int_a,SQRT(CT$18^2+$E20^2)&lt;=r_ext_a),1,0)</f>
        <v>0</v>
      </c>
      <c r="CU20" s="22" t="n">
        <f aca="false">IF(AND(SQRT(CU$18^2+$E20^2)&gt;r_int_a,SQRT(CU$18^2+$E20^2)&lt;=r_ext_a),1,0)</f>
        <v>0</v>
      </c>
      <c r="CV20" s="22" t="n">
        <f aca="false">IF(AND(SQRT(CV$18^2+$E20^2)&gt;r_int_a,SQRT(CV$18^2+$E20^2)&lt;=r_ext_a),1,0)</f>
        <v>0</v>
      </c>
      <c r="CW20" s="22" t="n">
        <f aca="false">IF(AND(SQRT(CW$18^2+$E20^2)&gt;r_int_a,SQRT(CW$18^2+$E20^2)&lt;=r_ext_a),1,0)</f>
        <v>0</v>
      </c>
      <c r="CX20" s="22" t="n">
        <f aca="false">IF(AND(SQRT(CX$18^2+$E20^2)&gt;r_int_a,SQRT(CX$18^2+$E20^2)&lt;=r_ext_a),1,0)</f>
        <v>0</v>
      </c>
      <c r="CY20" s="22" t="n">
        <f aca="false">IF(AND(SQRT(CY$18^2+$E20^2)&gt;r_int_a,SQRT(CY$18^2+$E20^2)&lt;=r_ext_a),1,0)</f>
        <v>0</v>
      </c>
      <c r="CZ20" s="22" t="n">
        <f aca="false">IF(AND(SQRT(CZ$18^2+$E20^2)&gt;r_int_a,SQRT(CZ$18^2+$E20^2)&lt;=r_ext_a),1,0)</f>
        <v>0</v>
      </c>
      <c r="DA20" s="22" t="n">
        <f aca="false">IF(AND(SQRT(DA$18^2+$E20^2)&gt;r_int_a,SQRT(DA$18^2+$E20^2)&lt;=r_ext_a),1,0)</f>
        <v>0</v>
      </c>
      <c r="DB20" s="22" t="n">
        <f aca="false">IF(AND(SQRT(DB$18^2+$E20^2)&gt;r_int_a,SQRT(DB$18^2+$E20^2)&lt;=r_ext_a),1,0)</f>
        <v>0</v>
      </c>
      <c r="DC20" s="22" t="n">
        <f aca="false">IF(AND(SQRT(DC$18^2+$E20^2)&gt;r_int_a,SQRT(DC$18^2+$E20^2)&lt;=r_ext_a),1,0)</f>
        <v>0</v>
      </c>
      <c r="DD20" s="22" t="n">
        <f aca="false">IF(AND(SQRT(DD$18^2+$E20^2)&gt;r_int_a,SQRT(DD$18^2+$E20^2)&lt;=r_ext_a),1,0)</f>
        <v>0</v>
      </c>
      <c r="DE20" s="22" t="n">
        <f aca="false">IF(AND(SQRT(DE$18^2+$E20^2)&gt;r_int_a,SQRT(DE$18^2+$E20^2)&lt;=r_ext_a),1,0)</f>
        <v>0</v>
      </c>
    </row>
    <row r="21" customFormat="false" ht="10.5" hidden="false" customHeight="true" outlineLevel="0" collapsed="false">
      <c r="E21" s="17" t="n">
        <v>-23</v>
      </c>
      <c r="F21" s="18" t="n">
        <f aca="false">IF(SQRT(F$18^2+$E21^2)&lt;=r_int_a,1,0)</f>
        <v>0</v>
      </c>
      <c r="G21" s="18" t="n">
        <f aca="false">IF(SQRT(G$18^2+$E21^2)&lt;=r_int_a,1,0)</f>
        <v>0</v>
      </c>
      <c r="H21" s="18" t="n">
        <f aca="false">IF(SQRT(H$18^2+$E21^2)&lt;=r_int_a,1,0)</f>
        <v>0</v>
      </c>
      <c r="I21" s="18" t="n">
        <f aca="false">IF(SQRT(I$18^2+$E21^2)&lt;=r_int_a,1,0)</f>
        <v>0</v>
      </c>
      <c r="J21" s="18" t="n">
        <f aca="false">IF(SQRT(J$18^2+$E21^2)&lt;=r_int_a,1,0)</f>
        <v>0</v>
      </c>
      <c r="K21" s="18" t="n">
        <f aca="false">IF(SQRT(K$18^2+$E21^2)&lt;=r_int_a,1,0)</f>
        <v>0</v>
      </c>
      <c r="L21" s="18" t="n">
        <f aca="false">IF(SQRT(L$18^2+$E21^2)&lt;=r_int_a,1,0)</f>
        <v>0</v>
      </c>
      <c r="M21" s="18" t="n">
        <f aca="false">IF(SQRT(M$18^2+$E21^2)&lt;=r_int_a,1,0)</f>
        <v>0</v>
      </c>
      <c r="N21" s="18" t="n">
        <f aca="false">IF(SQRT(N$18^2+$E21^2)&lt;=r_int_a,1,0)</f>
        <v>0</v>
      </c>
      <c r="O21" s="18" t="n">
        <f aca="false">IF(SQRT(O$18^2+$E21^2)&lt;=r_int_a,1,0)</f>
        <v>0</v>
      </c>
      <c r="P21" s="18" t="n">
        <f aca="false">IF(SQRT(P$18^2+$E21^2)&lt;=r_int_a,1,0)</f>
        <v>0</v>
      </c>
      <c r="Q21" s="18" t="n">
        <f aca="false">IF(SQRT(Q$18^2+$E21^2)&lt;=r_int_a,1,0)</f>
        <v>0</v>
      </c>
      <c r="R21" s="18" t="n">
        <f aca="false">IF(SQRT(R$18^2+$E21^2)&lt;=r_int_a,1,0)</f>
        <v>0</v>
      </c>
      <c r="S21" s="18" t="n">
        <f aca="false">IF(SQRT(S$18^2+$E21^2)&lt;=r_int_a,1,0)</f>
        <v>0</v>
      </c>
      <c r="T21" s="18" t="n">
        <f aca="false">IF(SQRT(T$18^2+$E21^2)&lt;=r_int_a,1,0)</f>
        <v>0</v>
      </c>
      <c r="U21" s="18" t="n">
        <f aca="false">IF(SQRT(U$18^2+$E21^2)&lt;=r_int_a,1,0)</f>
        <v>0</v>
      </c>
      <c r="V21" s="18" t="n">
        <f aca="false">IF(SQRT(V$18^2+$E21^2)&lt;=r_int_a,1,0)</f>
        <v>0</v>
      </c>
      <c r="W21" s="18" t="n">
        <f aca="false">IF(SQRT(W$18^2+$E21^2)&lt;=r_int_a,1,0)</f>
        <v>0</v>
      </c>
      <c r="X21" s="18" t="n">
        <f aca="false">IF(SQRT(X$18^2+$E21^2)&lt;=r_int_a,1,0)</f>
        <v>0</v>
      </c>
      <c r="Y21" s="18" t="n">
        <f aca="false">IF(SQRT(Y$18^2+$E21^2)&lt;=r_int_a,1,0)</f>
        <v>0</v>
      </c>
      <c r="Z21" s="18" t="n">
        <f aca="false">IF(SQRT(Z$18^2+$E21^2)&lt;=r_int_a,1,0)</f>
        <v>0</v>
      </c>
      <c r="AA21" s="18" t="n">
        <f aca="false">IF(SQRT(AA$18^2+$E21^2)&lt;=r_int_a,1,0)</f>
        <v>0</v>
      </c>
      <c r="AB21" s="18" t="n">
        <f aca="false">IF(SQRT(AB$18^2+$E21^2)&lt;=r_int_a,1,0)</f>
        <v>0</v>
      </c>
      <c r="AC21" s="18" t="n">
        <f aca="false">IF(SQRT(AC$18^2+$E21^2)&lt;=r_int_a,1,0)</f>
        <v>0</v>
      </c>
      <c r="AD21" s="18" t="n">
        <f aca="false">IF(SQRT(AD$18^2+$E21^2)&lt;=r_int_a,1,0)</f>
        <v>0</v>
      </c>
      <c r="AE21" s="18" t="n">
        <f aca="false">IF(SQRT(AE$18^2+$E21^2)&lt;=r_int_a,1,0)</f>
        <v>0</v>
      </c>
      <c r="AF21" s="18" t="n">
        <f aca="false">IF(SQRT(AF$18^2+$E21^2)&lt;=r_int_a,1,0)</f>
        <v>0</v>
      </c>
      <c r="AG21" s="18" t="n">
        <f aca="false">IF(SQRT(AG$18^2+$E21^2)&lt;=r_int_a,1,0)</f>
        <v>0</v>
      </c>
      <c r="AH21" s="18" t="n">
        <f aca="false">IF(SQRT(AH$18^2+$E21^2)&lt;=r_int_a,1,0)</f>
        <v>0</v>
      </c>
      <c r="AI21" s="18" t="n">
        <f aca="false">IF(SQRT(AI$18^2+$E21^2)&lt;=r_int_a,1,0)</f>
        <v>0</v>
      </c>
      <c r="AJ21" s="18" t="n">
        <f aca="false">IF(SQRT(AJ$18^2+$E21^2)&lt;=r_int_a,1,0)</f>
        <v>0</v>
      </c>
      <c r="AK21" s="18" t="n">
        <f aca="false">IF(SQRT(AK$18^2+$E21^2)&lt;=r_int_a,1,0)</f>
        <v>0</v>
      </c>
      <c r="AL21" s="18" t="n">
        <f aca="false">IF(SQRT(AL$18^2+$E21^2)&lt;=r_int_a,1,0)</f>
        <v>0</v>
      </c>
      <c r="AM21" s="18" t="n">
        <f aca="false">IF(SQRT(AM$18^2+$E21^2)&lt;=r_int_a,1,0)</f>
        <v>0</v>
      </c>
      <c r="AN21" s="18" t="n">
        <f aca="false">IF(SQRT(AN$18^2+$E21^2)&lt;=r_int_a,1,0)</f>
        <v>0</v>
      </c>
      <c r="AO21" s="18" t="n">
        <f aca="false">IF(SQRT(AO$18^2+$E21^2)&lt;=r_int_a,1,0)</f>
        <v>0</v>
      </c>
      <c r="AP21" s="18" t="n">
        <f aca="false">IF(SQRT(AP$18^2+$E21^2)&lt;=r_int_a,1,0)</f>
        <v>0</v>
      </c>
      <c r="AQ21" s="18" t="n">
        <f aca="false">IF(SQRT(AQ$18^2+$E21^2)&lt;=r_int_a,1,0)</f>
        <v>0</v>
      </c>
      <c r="AR21" s="18" t="n">
        <f aca="false">IF(SQRT(AR$18^2+$E21^2)&lt;=r_int_a,1,0)</f>
        <v>0</v>
      </c>
      <c r="AS21" s="18" t="n">
        <f aca="false">IF(SQRT(AS$18^2+$E21^2)&lt;=r_int_a,1,0)</f>
        <v>0</v>
      </c>
      <c r="AT21" s="18" t="n">
        <f aca="false">IF(SQRT(AT$18^2+$E21^2)&lt;=r_int_a,1,0)</f>
        <v>0</v>
      </c>
      <c r="AU21" s="18" t="n">
        <f aca="false">IF(SQRT(AU$18^2+$E21^2)&lt;=r_int_a,1,0)</f>
        <v>0</v>
      </c>
      <c r="AV21" s="18" t="n">
        <f aca="false">IF(SQRT(AV$18^2+$E21^2)&lt;=r_int_a,1,0)</f>
        <v>0</v>
      </c>
      <c r="AW21" s="18" t="n">
        <f aca="false">IF(SQRT(AW$18^2+$E21^2)&lt;=r_int_a,1,0)</f>
        <v>0</v>
      </c>
      <c r="AX21" s="18" t="n">
        <f aca="false">IF(SQRT(AX$18^2+$E21^2)&lt;=r_int_a,1,0)</f>
        <v>0</v>
      </c>
      <c r="AY21" s="18" t="n">
        <f aca="false">IF(SQRT(AY$18^2+$E21^2)&lt;=r_int_a,1,0)</f>
        <v>0</v>
      </c>
      <c r="AZ21" s="18" t="n">
        <f aca="false">IF(SQRT(AZ$18^2+$E21^2)&lt;=r_int_a,1,0)</f>
        <v>0</v>
      </c>
      <c r="BA21" s="18" t="n">
        <f aca="false">IF(SQRT(BA$18^2+$E21^2)&lt;=r_int_a,1,0)</f>
        <v>0</v>
      </c>
      <c r="BB21" s="18" t="n">
        <f aca="false">IF(SQRT(BB$18^2+$E21^2)&lt;=r_int_a,1,0)</f>
        <v>0</v>
      </c>
      <c r="BC21" s="18" t="n">
        <f aca="false">IF(SQRT(BC$18^2+$E21^2)&lt;=r_int_a,1,0)</f>
        <v>0</v>
      </c>
      <c r="BD21" s="18" t="n">
        <f aca="false">IF(SQRT(BD$18^2+$E21^2)&lt;=r_int_a,1,0)</f>
        <v>0</v>
      </c>
      <c r="BF21" s="17" t="n">
        <v>-23</v>
      </c>
      <c r="BG21" s="22" t="n">
        <f aca="false">IF(AND(SQRT(BG$18^2+$E21^2)&gt;r_int_a,SQRT(BG$18^2+$E21^2)&lt;=r_ext_a),1,0)</f>
        <v>0</v>
      </c>
      <c r="BH21" s="22" t="n">
        <f aca="false">IF(AND(SQRT(BH$18^2+$E21^2)&gt;r_int_a,SQRT(BH$18^2+$E21^2)&lt;=r_ext_a),1,0)</f>
        <v>0</v>
      </c>
      <c r="BI21" s="22" t="n">
        <f aca="false">IF(AND(SQRT(BI$18^2+$E21^2)&gt;r_int_a,SQRT(BI$18^2+$E21^2)&lt;=r_ext_a),1,0)</f>
        <v>0</v>
      </c>
      <c r="BJ21" s="22" t="n">
        <f aca="false">IF(AND(SQRT(BJ$18^2+$E21^2)&gt;r_int_a,SQRT(BJ$18^2+$E21^2)&lt;=r_ext_a),1,0)</f>
        <v>0</v>
      </c>
      <c r="BK21" s="22" t="n">
        <f aca="false">IF(AND(SQRT(BK$18^2+$E21^2)&gt;r_int_a,SQRT(BK$18^2+$E21^2)&lt;=r_ext_a),1,0)</f>
        <v>0</v>
      </c>
      <c r="BL21" s="22" t="n">
        <f aca="false">IF(AND(SQRT(BL$18^2+$E21^2)&gt;r_int_a,SQRT(BL$18^2+$E21^2)&lt;=r_ext_a),1,0)</f>
        <v>0</v>
      </c>
      <c r="BM21" s="22" t="n">
        <f aca="false">IF(AND(SQRT(BM$18^2+$E21^2)&gt;r_int_a,SQRT(BM$18^2+$E21^2)&lt;=r_ext_a),1,0)</f>
        <v>0</v>
      </c>
      <c r="BN21" s="22" t="n">
        <f aca="false">IF(AND(SQRT(BN$18^2+$E21^2)&gt;r_int_a,SQRT(BN$18^2+$E21^2)&lt;=r_ext_a),1,0)</f>
        <v>0</v>
      </c>
      <c r="BO21" s="22" t="n">
        <f aca="false">IF(AND(SQRT(BO$18^2+$E21^2)&gt;r_int_a,SQRT(BO$18^2+$E21^2)&lt;=r_ext_a),1,0)</f>
        <v>0</v>
      </c>
      <c r="BP21" s="22" t="n">
        <f aca="false">IF(AND(SQRT(BP$18^2+$E21^2)&gt;r_int_a,SQRT(BP$18^2+$E21^2)&lt;=r_ext_a),1,0)</f>
        <v>0</v>
      </c>
      <c r="BQ21" s="22" t="n">
        <f aca="false">IF(AND(SQRT(BQ$18^2+$E21^2)&gt;r_int_a,SQRT(BQ$18^2+$E21^2)&lt;=r_ext_a),1,0)</f>
        <v>0</v>
      </c>
      <c r="BR21" s="22" t="n">
        <f aca="false">IF(AND(SQRT(BR$18^2+$E21^2)&gt;r_int_a,SQRT(BR$18^2+$E21^2)&lt;=r_ext_a),1,0)</f>
        <v>0</v>
      </c>
      <c r="BS21" s="22" t="n">
        <f aca="false">IF(AND(SQRT(BS$18^2+$E21^2)&gt;r_int_a,SQRT(BS$18^2+$E21^2)&lt;=r_ext_a),1,0)</f>
        <v>0</v>
      </c>
      <c r="BT21" s="22" t="n">
        <f aca="false">IF(AND(SQRT(BT$18^2+$E21^2)&gt;r_int_a,SQRT(BT$18^2+$E21^2)&lt;=r_ext_a),1,0)</f>
        <v>0</v>
      </c>
      <c r="BU21" s="22" t="n">
        <f aca="false">IF(AND(SQRT(BU$18^2+$E21^2)&gt;r_int_a,SQRT(BU$18^2+$E21^2)&lt;=r_ext_a),1,0)</f>
        <v>0</v>
      </c>
      <c r="BV21" s="22" t="n">
        <f aca="false">IF(AND(SQRT(BV$18^2+$E21^2)&gt;r_int_a,SQRT(BV$18^2+$E21^2)&lt;=r_ext_a),1,0)</f>
        <v>0</v>
      </c>
      <c r="BW21" s="22" t="n">
        <f aca="false">IF(AND(SQRT(BW$18^2+$E21^2)&gt;r_int_a,SQRT(BW$18^2+$E21^2)&lt;=r_ext_a),1,0)</f>
        <v>0</v>
      </c>
      <c r="BX21" s="22" t="n">
        <f aca="false">IF(AND(SQRT(BX$18^2+$E21^2)&gt;r_int_a,SQRT(BX$18^2+$E21^2)&lt;=r_ext_a),1,0)</f>
        <v>0</v>
      </c>
      <c r="BY21" s="22" t="n">
        <f aca="false">IF(AND(SQRT(BY$18^2+$E21^2)&gt;r_int_a,SQRT(BY$18^2+$E21^2)&lt;=r_ext_a),1,0)</f>
        <v>0</v>
      </c>
      <c r="BZ21" s="22" t="n">
        <f aca="false">IF(AND(SQRT(BZ$18^2+$E21^2)&gt;r_int_a,SQRT(BZ$18^2+$E21^2)&lt;=r_ext_a),1,0)</f>
        <v>1</v>
      </c>
      <c r="CA21" s="22" t="n">
        <f aca="false">IF(AND(SQRT(CA$18^2+$E21^2)&gt;r_int_a,SQRT(CA$18^2+$E21^2)&lt;=r_ext_a),1,0)</f>
        <v>1</v>
      </c>
      <c r="CB21" s="22" t="n">
        <f aca="false">IF(AND(SQRT(CB$18^2+$E21^2)&gt;r_int_a,SQRT(CB$18^2+$E21^2)&lt;=r_ext_a),1,0)</f>
        <v>1</v>
      </c>
      <c r="CC21" s="22" t="n">
        <f aca="false">IF(AND(SQRT(CC$18^2+$E21^2)&gt;r_int_a,SQRT(CC$18^2+$E21^2)&lt;=r_ext_a),1,0)</f>
        <v>1</v>
      </c>
      <c r="CD21" s="22" t="n">
        <f aca="false">IF(AND(SQRT(CD$18^2+$E21^2)&gt;r_int_a,SQRT(CD$18^2+$E21^2)&lt;=r_ext_a),1,0)</f>
        <v>1</v>
      </c>
      <c r="CE21" s="22" t="n">
        <f aca="false">IF(AND(SQRT(CE$18^2+$E21^2)&gt;r_int_a,SQRT(CE$18^2+$E21^2)&lt;=r_ext_a),1,0)</f>
        <v>1</v>
      </c>
      <c r="CF21" s="22" t="n">
        <f aca="false">IF(AND(SQRT(CF$18^2+$E21^2)&gt;r_int_a,SQRT(CF$18^2+$E21^2)&lt;=r_ext_a),1,0)</f>
        <v>1</v>
      </c>
      <c r="CG21" s="22" t="n">
        <f aca="false">IF(AND(SQRT(CG$18^2+$E21^2)&gt;r_int_a,SQRT(CG$18^2+$E21^2)&lt;=r_ext_a),1,0)</f>
        <v>1</v>
      </c>
      <c r="CH21" s="22" t="n">
        <f aca="false">IF(AND(SQRT(CH$18^2+$E21^2)&gt;r_int_a,SQRT(CH$18^2+$E21^2)&lt;=r_ext_a),1,0)</f>
        <v>1</v>
      </c>
      <c r="CI21" s="22" t="n">
        <f aca="false">IF(AND(SQRT(CI$18^2+$E21^2)&gt;r_int_a,SQRT(CI$18^2+$E21^2)&lt;=r_ext_a),1,0)</f>
        <v>1</v>
      </c>
      <c r="CJ21" s="22" t="n">
        <f aca="false">IF(AND(SQRT(CJ$18^2+$E21^2)&gt;r_int_a,SQRT(CJ$18^2+$E21^2)&lt;=r_ext_a),1,0)</f>
        <v>1</v>
      </c>
      <c r="CK21" s="22" t="n">
        <f aca="false">IF(AND(SQRT(CK$18^2+$E21^2)&gt;r_int_a,SQRT(CK$18^2+$E21^2)&lt;=r_ext_a),1,0)</f>
        <v>1</v>
      </c>
      <c r="CL21" s="22" t="n">
        <f aca="false">IF(AND(SQRT(CL$18^2+$E21^2)&gt;r_int_a,SQRT(CL$18^2+$E21^2)&lt;=r_ext_a),1,0)</f>
        <v>1</v>
      </c>
      <c r="CM21" s="22" t="n">
        <f aca="false">IF(AND(SQRT(CM$18^2+$E21^2)&gt;r_int_a,SQRT(CM$18^2+$E21^2)&lt;=r_ext_a),1,0)</f>
        <v>0</v>
      </c>
      <c r="CN21" s="22" t="n">
        <f aca="false">IF(AND(SQRT(CN$18^2+$E21^2)&gt;r_int_a,SQRT(CN$18^2+$E21^2)&lt;=r_ext_a),1,0)</f>
        <v>0</v>
      </c>
      <c r="CO21" s="22" t="n">
        <f aca="false">IF(AND(SQRT(CO$18^2+$E21^2)&gt;r_int_a,SQRT(CO$18^2+$E21^2)&lt;=r_ext_a),1,0)</f>
        <v>0</v>
      </c>
      <c r="CP21" s="22" t="n">
        <f aca="false">IF(AND(SQRT(CP$18^2+$E21^2)&gt;r_int_a,SQRT(CP$18^2+$E21^2)&lt;=r_ext_a),1,0)</f>
        <v>0</v>
      </c>
      <c r="CQ21" s="22" t="n">
        <f aca="false">IF(AND(SQRT(CQ$18^2+$E21^2)&gt;r_int_a,SQRT(CQ$18^2+$E21^2)&lt;=r_ext_a),1,0)</f>
        <v>0</v>
      </c>
      <c r="CR21" s="22" t="n">
        <f aca="false">IF(AND(SQRT(CR$18^2+$E21^2)&gt;r_int_a,SQRT(CR$18^2+$E21^2)&lt;=r_ext_a),1,0)</f>
        <v>0</v>
      </c>
      <c r="CS21" s="22" t="n">
        <f aca="false">IF(AND(SQRT(CS$18^2+$E21^2)&gt;r_int_a,SQRT(CS$18^2+$E21^2)&lt;=r_ext_a),1,0)</f>
        <v>0</v>
      </c>
      <c r="CT21" s="22" t="n">
        <f aca="false">IF(AND(SQRT(CT$18^2+$E21^2)&gt;r_int_a,SQRT(CT$18^2+$E21^2)&lt;=r_ext_a),1,0)</f>
        <v>0</v>
      </c>
      <c r="CU21" s="22" t="n">
        <f aca="false">IF(AND(SQRT(CU$18^2+$E21^2)&gt;r_int_a,SQRT(CU$18^2+$E21^2)&lt;=r_ext_a),1,0)</f>
        <v>0</v>
      </c>
      <c r="CV21" s="22" t="n">
        <f aca="false">IF(AND(SQRT(CV$18^2+$E21^2)&gt;r_int_a,SQRT(CV$18^2+$E21^2)&lt;=r_ext_a),1,0)</f>
        <v>0</v>
      </c>
      <c r="CW21" s="22" t="n">
        <f aca="false">IF(AND(SQRT(CW$18^2+$E21^2)&gt;r_int_a,SQRT(CW$18^2+$E21^2)&lt;=r_ext_a),1,0)</f>
        <v>0</v>
      </c>
      <c r="CX21" s="22" t="n">
        <f aca="false">IF(AND(SQRT(CX$18^2+$E21^2)&gt;r_int_a,SQRT(CX$18^2+$E21^2)&lt;=r_ext_a),1,0)</f>
        <v>0</v>
      </c>
      <c r="CY21" s="22" t="n">
        <f aca="false">IF(AND(SQRT(CY$18^2+$E21^2)&gt;r_int_a,SQRT(CY$18^2+$E21^2)&lt;=r_ext_a),1,0)</f>
        <v>0</v>
      </c>
      <c r="CZ21" s="22" t="n">
        <f aca="false">IF(AND(SQRT(CZ$18^2+$E21^2)&gt;r_int_a,SQRT(CZ$18^2+$E21^2)&lt;=r_ext_a),1,0)</f>
        <v>0</v>
      </c>
      <c r="DA21" s="22" t="n">
        <f aca="false">IF(AND(SQRT(DA$18^2+$E21^2)&gt;r_int_a,SQRT(DA$18^2+$E21^2)&lt;=r_ext_a),1,0)</f>
        <v>0</v>
      </c>
      <c r="DB21" s="22" t="n">
        <f aca="false">IF(AND(SQRT(DB$18^2+$E21^2)&gt;r_int_a,SQRT(DB$18^2+$E21^2)&lt;=r_ext_a),1,0)</f>
        <v>0</v>
      </c>
      <c r="DC21" s="22" t="n">
        <f aca="false">IF(AND(SQRT(DC$18^2+$E21^2)&gt;r_int_a,SQRT(DC$18^2+$E21^2)&lt;=r_ext_a),1,0)</f>
        <v>0</v>
      </c>
      <c r="DD21" s="22" t="n">
        <f aca="false">IF(AND(SQRT(DD$18^2+$E21^2)&gt;r_int_a,SQRT(DD$18^2+$E21^2)&lt;=r_ext_a),1,0)</f>
        <v>0</v>
      </c>
      <c r="DE21" s="22" t="n">
        <f aca="false">IF(AND(SQRT(DE$18^2+$E21^2)&gt;r_int_a,SQRT(DE$18^2+$E21^2)&lt;=r_ext_a),1,0)</f>
        <v>0</v>
      </c>
    </row>
    <row r="22" customFormat="false" ht="10.5" hidden="false" customHeight="true" outlineLevel="0" collapsed="false">
      <c r="E22" s="17" t="n">
        <v>-22</v>
      </c>
      <c r="F22" s="18" t="n">
        <f aca="false">IF(SQRT(F$18^2+$E22^2)&lt;=r_int_a,1,0)</f>
        <v>0</v>
      </c>
      <c r="G22" s="18" t="n">
        <f aca="false">IF(SQRT(G$18^2+$E22^2)&lt;=r_int_a,1,0)</f>
        <v>0</v>
      </c>
      <c r="H22" s="18" t="n">
        <f aca="false">IF(SQRT(H$18^2+$E22^2)&lt;=r_int_a,1,0)</f>
        <v>0</v>
      </c>
      <c r="I22" s="18" t="n">
        <f aca="false">IF(SQRT(I$18^2+$E22^2)&lt;=r_int_a,1,0)</f>
        <v>0</v>
      </c>
      <c r="J22" s="18" t="n">
        <f aca="false">IF(SQRT(J$18^2+$E22^2)&lt;=r_int_a,1,0)</f>
        <v>0</v>
      </c>
      <c r="K22" s="18" t="n">
        <f aca="false">IF(SQRT(K$18^2+$E22^2)&lt;=r_int_a,1,0)</f>
        <v>0</v>
      </c>
      <c r="L22" s="18" t="n">
        <f aca="false">IF(SQRT(L$18^2+$E22^2)&lt;=r_int_a,1,0)</f>
        <v>0</v>
      </c>
      <c r="M22" s="18" t="n">
        <f aca="false">IF(SQRT(M$18^2+$E22^2)&lt;=r_int_a,1,0)</f>
        <v>0</v>
      </c>
      <c r="N22" s="18" t="n">
        <f aca="false">IF(SQRT(N$18^2+$E22^2)&lt;=r_int_a,1,0)</f>
        <v>0</v>
      </c>
      <c r="O22" s="18" t="n">
        <f aca="false">IF(SQRT(O$18^2+$E22^2)&lt;=r_int_a,1,0)</f>
        <v>0</v>
      </c>
      <c r="P22" s="18" t="n">
        <f aca="false">IF(SQRT(P$18^2+$E22^2)&lt;=r_int_a,1,0)</f>
        <v>0</v>
      </c>
      <c r="Q22" s="18" t="n">
        <f aca="false">IF(SQRT(Q$18^2+$E22^2)&lt;=r_int_a,1,0)</f>
        <v>0</v>
      </c>
      <c r="R22" s="18" t="n">
        <f aca="false">IF(SQRT(R$18^2+$E22^2)&lt;=r_int_a,1,0)</f>
        <v>0</v>
      </c>
      <c r="S22" s="18" t="n">
        <f aca="false">IF(SQRT(S$18^2+$E22^2)&lt;=r_int_a,1,0)</f>
        <v>0</v>
      </c>
      <c r="T22" s="18" t="n">
        <f aca="false">IF(SQRT(T$18^2+$E22^2)&lt;=r_int_a,1,0)</f>
        <v>0</v>
      </c>
      <c r="U22" s="18" t="n">
        <f aca="false">IF(SQRT(U$18^2+$E22^2)&lt;=r_int_a,1,0)</f>
        <v>0</v>
      </c>
      <c r="V22" s="18" t="n">
        <f aca="false">IF(SQRT(V$18^2+$E22^2)&lt;=r_int_a,1,0)</f>
        <v>0</v>
      </c>
      <c r="W22" s="18" t="n">
        <f aca="false">IF(SQRT(W$18^2+$E22^2)&lt;=r_int_a,1,0)</f>
        <v>0</v>
      </c>
      <c r="X22" s="18" t="n">
        <f aca="false">IF(SQRT(X$18^2+$E22^2)&lt;=r_int_a,1,0)</f>
        <v>0</v>
      </c>
      <c r="Y22" s="18" t="n">
        <f aca="false">IF(SQRT(Y$18^2+$E22^2)&lt;=r_int_a,1,0)</f>
        <v>0</v>
      </c>
      <c r="Z22" s="18" t="n">
        <f aca="false">IF(SQRT(Z$18^2+$E22^2)&lt;=r_int_a,1,0)</f>
        <v>0</v>
      </c>
      <c r="AA22" s="18" t="n">
        <f aca="false">IF(SQRT(AA$18^2+$E22^2)&lt;=r_int_a,1,0)</f>
        <v>0</v>
      </c>
      <c r="AB22" s="18" t="n">
        <f aca="false">IF(SQRT(AB$18^2+$E22^2)&lt;=r_int_a,1,0)</f>
        <v>0</v>
      </c>
      <c r="AC22" s="18" t="n">
        <f aca="false">IF(SQRT(AC$18^2+$E22^2)&lt;=r_int_a,1,0)</f>
        <v>0</v>
      </c>
      <c r="AD22" s="18" t="n">
        <f aca="false">IF(SQRT(AD$18^2+$E22^2)&lt;=r_int_a,1,0)</f>
        <v>0</v>
      </c>
      <c r="AE22" s="18" t="n">
        <f aca="false">IF(SQRT(AE$18^2+$E22^2)&lt;=r_int_a,1,0)</f>
        <v>0</v>
      </c>
      <c r="AF22" s="18" t="n">
        <f aca="false">IF(SQRT(AF$18^2+$E22^2)&lt;=r_int_a,1,0)</f>
        <v>0</v>
      </c>
      <c r="AG22" s="18" t="n">
        <f aca="false">IF(SQRT(AG$18^2+$E22^2)&lt;=r_int_a,1,0)</f>
        <v>0</v>
      </c>
      <c r="AH22" s="18" t="n">
        <f aca="false">IF(SQRT(AH$18^2+$E22^2)&lt;=r_int_a,1,0)</f>
        <v>0</v>
      </c>
      <c r="AI22" s="18" t="n">
        <f aca="false">IF(SQRT(AI$18^2+$E22^2)&lt;=r_int_a,1,0)</f>
        <v>0</v>
      </c>
      <c r="AJ22" s="18" t="n">
        <f aca="false">IF(SQRT(AJ$18^2+$E22^2)&lt;=r_int_a,1,0)</f>
        <v>0</v>
      </c>
      <c r="AK22" s="18" t="n">
        <f aca="false">IF(SQRT(AK$18^2+$E22^2)&lt;=r_int_a,1,0)</f>
        <v>0</v>
      </c>
      <c r="AL22" s="18" t="n">
        <f aca="false">IF(SQRT(AL$18^2+$E22^2)&lt;=r_int_a,1,0)</f>
        <v>0</v>
      </c>
      <c r="AM22" s="18" t="n">
        <f aca="false">IF(SQRT(AM$18^2+$E22^2)&lt;=r_int_a,1,0)</f>
        <v>0</v>
      </c>
      <c r="AN22" s="18" t="n">
        <f aca="false">IF(SQRT(AN$18^2+$E22^2)&lt;=r_int_a,1,0)</f>
        <v>0</v>
      </c>
      <c r="AO22" s="18" t="n">
        <f aca="false">IF(SQRT(AO$18^2+$E22^2)&lt;=r_int_a,1,0)</f>
        <v>0</v>
      </c>
      <c r="AP22" s="18" t="n">
        <f aca="false">IF(SQRT(AP$18^2+$E22^2)&lt;=r_int_a,1,0)</f>
        <v>0</v>
      </c>
      <c r="AQ22" s="18" t="n">
        <f aca="false">IF(SQRT(AQ$18^2+$E22^2)&lt;=r_int_a,1,0)</f>
        <v>0</v>
      </c>
      <c r="AR22" s="18" t="n">
        <f aca="false">IF(SQRT(AR$18^2+$E22^2)&lt;=r_int_a,1,0)</f>
        <v>0</v>
      </c>
      <c r="AS22" s="18" t="n">
        <f aca="false">IF(SQRT(AS$18^2+$E22^2)&lt;=r_int_a,1,0)</f>
        <v>0</v>
      </c>
      <c r="AT22" s="18" t="n">
        <f aca="false">IF(SQRT(AT$18^2+$E22^2)&lt;=r_int_a,1,0)</f>
        <v>0</v>
      </c>
      <c r="AU22" s="18" t="n">
        <f aca="false">IF(SQRT(AU$18^2+$E22^2)&lt;=r_int_a,1,0)</f>
        <v>0</v>
      </c>
      <c r="AV22" s="18" t="n">
        <f aca="false">IF(SQRT(AV$18^2+$E22^2)&lt;=r_int_a,1,0)</f>
        <v>0</v>
      </c>
      <c r="AW22" s="18" t="n">
        <f aca="false">IF(SQRT(AW$18^2+$E22^2)&lt;=r_int_a,1,0)</f>
        <v>0</v>
      </c>
      <c r="AX22" s="18" t="n">
        <f aca="false">IF(SQRT(AX$18^2+$E22^2)&lt;=r_int_a,1,0)</f>
        <v>0</v>
      </c>
      <c r="AY22" s="18" t="n">
        <f aca="false">IF(SQRT(AY$18^2+$E22^2)&lt;=r_int_a,1,0)</f>
        <v>0</v>
      </c>
      <c r="AZ22" s="18" t="n">
        <f aca="false">IF(SQRT(AZ$18^2+$E22^2)&lt;=r_int_a,1,0)</f>
        <v>0</v>
      </c>
      <c r="BA22" s="18" t="n">
        <f aca="false">IF(SQRT(BA$18^2+$E22^2)&lt;=r_int_a,1,0)</f>
        <v>0</v>
      </c>
      <c r="BB22" s="18" t="n">
        <f aca="false">IF(SQRT(BB$18^2+$E22^2)&lt;=r_int_a,1,0)</f>
        <v>0</v>
      </c>
      <c r="BC22" s="18" t="n">
        <f aca="false">IF(SQRT(BC$18^2+$E22^2)&lt;=r_int_a,1,0)</f>
        <v>0</v>
      </c>
      <c r="BD22" s="18" t="n">
        <f aca="false">IF(SQRT(BD$18^2+$E22^2)&lt;=r_int_a,1,0)</f>
        <v>0</v>
      </c>
      <c r="BF22" s="17" t="n">
        <v>-22</v>
      </c>
      <c r="BG22" s="22" t="n">
        <f aca="false">IF(AND(SQRT(BG$18^2+$E22^2)&gt;r_int_a,SQRT(BG$18^2+$E22^2)&lt;=r_ext_a),1,0)</f>
        <v>0</v>
      </c>
      <c r="BH22" s="22" t="n">
        <f aca="false">IF(AND(SQRT(BH$18^2+$E22^2)&gt;r_int_a,SQRT(BH$18^2+$E22^2)&lt;=r_ext_a),1,0)</f>
        <v>0</v>
      </c>
      <c r="BI22" s="22" t="n">
        <f aca="false">IF(AND(SQRT(BI$18^2+$E22^2)&gt;r_int_a,SQRT(BI$18^2+$E22^2)&lt;=r_ext_a),1,0)</f>
        <v>0</v>
      </c>
      <c r="BJ22" s="22" t="n">
        <f aca="false">IF(AND(SQRT(BJ$18^2+$E22^2)&gt;r_int_a,SQRT(BJ$18^2+$E22^2)&lt;=r_ext_a),1,0)</f>
        <v>0</v>
      </c>
      <c r="BK22" s="22" t="n">
        <f aca="false">IF(AND(SQRT(BK$18^2+$E22^2)&gt;r_int_a,SQRT(BK$18^2+$E22^2)&lt;=r_ext_a),1,0)</f>
        <v>0</v>
      </c>
      <c r="BL22" s="22" t="n">
        <f aca="false">IF(AND(SQRT(BL$18^2+$E22^2)&gt;r_int_a,SQRT(BL$18^2+$E22^2)&lt;=r_ext_a),1,0)</f>
        <v>0</v>
      </c>
      <c r="BM22" s="22" t="n">
        <f aca="false">IF(AND(SQRT(BM$18^2+$E22^2)&gt;r_int_a,SQRT(BM$18^2+$E22^2)&lt;=r_ext_a),1,0)</f>
        <v>0</v>
      </c>
      <c r="BN22" s="22" t="n">
        <f aca="false">IF(AND(SQRT(BN$18^2+$E22^2)&gt;r_int_a,SQRT(BN$18^2+$E22^2)&lt;=r_ext_a),1,0)</f>
        <v>0</v>
      </c>
      <c r="BO22" s="22" t="n">
        <f aca="false">IF(AND(SQRT(BO$18^2+$E22^2)&gt;r_int_a,SQRT(BO$18^2+$E22^2)&lt;=r_ext_a),1,0)</f>
        <v>0</v>
      </c>
      <c r="BP22" s="22" t="n">
        <f aca="false">IF(AND(SQRT(BP$18^2+$E22^2)&gt;r_int_a,SQRT(BP$18^2+$E22^2)&lt;=r_ext_a),1,0)</f>
        <v>0</v>
      </c>
      <c r="BQ22" s="22" t="n">
        <f aca="false">IF(AND(SQRT(BQ$18^2+$E22^2)&gt;r_int_a,SQRT(BQ$18^2+$E22^2)&lt;=r_ext_a),1,0)</f>
        <v>0</v>
      </c>
      <c r="BR22" s="22" t="n">
        <f aca="false">IF(AND(SQRT(BR$18^2+$E22^2)&gt;r_int_a,SQRT(BR$18^2+$E22^2)&lt;=r_ext_a),1,0)</f>
        <v>0</v>
      </c>
      <c r="BS22" s="22" t="n">
        <f aca="false">IF(AND(SQRT(BS$18^2+$E22^2)&gt;r_int_a,SQRT(BS$18^2+$E22^2)&lt;=r_ext_a),1,0)</f>
        <v>0</v>
      </c>
      <c r="BT22" s="22" t="n">
        <f aca="false">IF(AND(SQRT(BT$18^2+$E22^2)&gt;r_int_a,SQRT(BT$18^2+$E22^2)&lt;=r_ext_a),1,0)</f>
        <v>0</v>
      </c>
      <c r="BU22" s="22" t="n">
        <f aca="false">IF(AND(SQRT(BU$18^2+$E22^2)&gt;r_int_a,SQRT(BU$18^2+$E22^2)&lt;=r_ext_a),1,0)</f>
        <v>0</v>
      </c>
      <c r="BV22" s="22" t="n">
        <f aca="false">IF(AND(SQRT(BV$18^2+$E22^2)&gt;r_int_a,SQRT(BV$18^2+$E22^2)&lt;=r_ext_a),1,0)</f>
        <v>0</v>
      </c>
      <c r="BW22" s="22" t="n">
        <f aca="false">IF(AND(SQRT(BW$18^2+$E22^2)&gt;r_int_a,SQRT(BW$18^2+$E22^2)&lt;=r_ext_a),1,0)</f>
        <v>1</v>
      </c>
      <c r="BX22" s="22" t="n">
        <f aca="false">IF(AND(SQRT(BX$18^2+$E22^2)&gt;r_int_a,SQRT(BX$18^2+$E22^2)&lt;=r_ext_a),1,0)</f>
        <v>1</v>
      </c>
      <c r="BY22" s="22" t="n">
        <f aca="false">IF(AND(SQRT(BY$18^2+$E22^2)&gt;r_int_a,SQRT(BY$18^2+$E22^2)&lt;=r_ext_a),1,0)</f>
        <v>1</v>
      </c>
      <c r="BZ22" s="22" t="n">
        <f aca="false">IF(AND(SQRT(BZ$18^2+$E22^2)&gt;r_int_a,SQRT(BZ$18^2+$E22^2)&lt;=r_ext_a),1,0)</f>
        <v>1</v>
      </c>
      <c r="CA22" s="22" t="n">
        <f aca="false">IF(AND(SQRT(CA$18^2+$E22^2)&gt;r_int_a,SQRT(CA$18^2+$E22^2)&lt;=r_ext_a),1,0)</f>
        <v>1</v>
      </c>
      <c r="CB22" s="22" t="n">
        <f aca="false">IF(AND(SQRT(CB$18^2+$E22^2)&gt;r_int_a,SQRT(CB$18^2+$E22^2)&lt;=r_ext_a),1,0)</f>
        <v>1</v>
      </c>
      <c r="CC22" s="22" t="n">
        <f aca="false">IF(AND(SQRT(CC$18^2+$E22^2)&gt;r_int_a,SQRT(CC$18^2+$E22^2)&lt;=r_ext_a),1,0)</f>
        <v>1</v>
      </c>
      <c r="CD22" s="22" t="n">
        <f aca="false">IF(AND(SQRT(CD$18^2+$E22^2)&gt;r_int_a,SQRT(CD$18^2+$E22^2)&lt;=r_ext_a),1,0)</f>
        <v>1</v>
      </c>
      <c r="CE22" s="22" t="n">
        <f aca="false">IF(AND(SQRT(CE$18^2+$E22^2)&gt;r_int_a,SQRT(CE$18^2+$E22^2)&lt;=r_ext_a),1,0)</f>
        <v>1</v>
      </c>
      <c r="CF22" s="22" t="n">
        <f aca="false">IF(AND(SQRT(CF$18^2+$E22^2)&gt;r_int_a,SQRT(CF$18^2+$E22^2)&lt;=r_ext_a),1,0)</f>
        <v>1</v>
      </c>
      <c r="CG22" s="22" t="n">
        <f aca="false">IF(AND(SQRT(CG$18^2+$E22^2)&gt;r_int_a,SQRT(CG$18^2+$E22^2)&lt;=r_ext_a),1,0)</f>
        <v>1</v>
      </c>
      <c r="CH22" s="22" t="n">
        <f aca="false">IF(AND(SQRT(CH$18^2+$E22^2)&gt;r_int_a,SQRT(CH$18^2+$E22^2)&lt;=r_ext_a),1,0)</f>
        <v>1</v>
      </c>
      <c r="CI22" s="22" t="n">
        <f aca="false">IF(AND(SQRT(CI$18^2+$E22^2)&gt;r_int_a,SQRT(CI$18^2+$E22^2)&lt;=r_ext_a),1,0)</f>
        <v>1</v>
      </c>
      <c r="CJ22" s="22" t="n">
        <f aca="false">IF(AND(SQRT(CJ$18^2+$E22^2)&gt;r_int_a,SQRT(CJ$18^2+$E22^2)&lt;=r_ext_a),1,0)</f>
        <v>1</v>
      </c>
      <c r="CK22" s="22" t="n">
        <f aca="false">IF(AND(SQRT(CK$18^2+$E22^2)&gt;r_int_a,SQRT(CK$18^2+$E22^2)&lt;=r_ext_a),1,0)</f>
        <v>1</v>
      </c>
      <c r="CL22" s="22" t="n">
        <f aca="false">IF(AND(SQRT(CL$18^2+$E22^2)&gt;r_int_a,SQRT(CL$18^2+$E22^2)&lt;=r_ext_a),1,0)</f>
        <v>1</v>
      </c>
      <c r="CM22" s="22" t="n">
        <f aca="false">IF(AND(SQRT(CM$18^2+$E22^2)&gt;r_int_a,SQRT(CM$18^2+$E22^2)&lt;=r_ext_a),1,0)</f>
        <v>1</v>
      </c>
      <c r="CN22" s="22" t="n">
        <f aca="false">IF(AND(SQRT(CN$18^2+$E22^2)&gt;r_int_a,SQRT(CN$18^2+$E22^2)&lt;=r_ext_a),1,0)</f>
        <v>1</v>
      </c>
      <c r="CO22" s="22" t="n">
        <f aca="false">IF(AND(SQRT(CO$18^2+$E22^2)&gt;r_int_a,SQRT(CO$18^2+$E22^2)&lt;=r_ext_a),1,0)</f>
        <v>1</v>
      </c>
      <c r="CP22" s="22" t="n">
        <f aca="false">IF(AND(SQRT(CP$18^2+$E22^2)&gt;r_int_a,SQRT(CP$18^2+$E22^2)&lt;=r_ext_a),1,0)</f>
        <v>0</v>
      </c>
      <c r="CQ22" s="22" t="n">
        <f aca="false">IF(AND(SQRT(CQ$18^2+$E22^2)&gt;r_int_a,SQRT(CQ$18^2+$E22^2)&lt;=r_ext_a),1,0)</f>
        <v>0</v>
      </c>
      <c r="CR22" s="22" t="n">
        <f aca="false">IF(AND(SQRT(CR$18^2+$E22^2)&gt;r_int_a,SQRT(CR$18^2+$E22^2)&lt;=r_ext_a),1,0)</f>
        <v>0</v>
      </c>
      <c r="CS22" s="22" t="n">
        <f aca="false">IF(AND(SQRT(CS$18^2+$E22^2)&gt;r_int_a,SQRT(CS$18^2+$E22^2)&lt;=r_ext_a),1,0)</f>
        <v>0</v>
      </c>
      <c r="CT22" s="22" t="n">
        <f aca="false">IF(AND(SQRT(CT$18^2+$E22^2)&gt;r_int_a,SQRT(CT$18^2+$E22^2)&lt;=r_ext_a),1,0)</f>
        <v>0</v>
      </c>
      <c r="CU22" s="22" t="n">
        <f aca="false">IF(AND(SQRT(CU$18^2+$E22^2)&gt;r_int_a,SQRT(CU$18^2+$E22^2)&lt;=r_ext_a),1,0)</f>
        <v>0</v>
      </c>
      <c r="CV22" s="22" t="n">
        <f aca="false">IF(AND(SQRT(CV$18^2+$E22^2)&gt;r_int_a,SQRT(CV$18^2+$E22^2)&lt;=r_ext_a),1,0)</f>
        <v>0</v>
      </c>
      <c r="CW22" s="22" t="n">
        <f aca="false">IF(AND(SQRT(CW$18^2+$E22^2)&gt;r_int_a,SQRT(CW$18^2+$E22^2)&lt;=r_ext_a),1,0)</f>
        <v>0</v>
      </c>
      <c r="CX22" s="22" t="n">
        <f aca="false">IF(AND(SQRT(CX$18^2+$E22^2)&gt;r_int_a,SQRT(CX$18^2+$E22^2)&lt;=r_ext_a),1,0)</f>
        <v>0</v>
      </c>
      <c r="CY22" s="22" t="n">
        <f aca="false">IF(AND(SQRT(CY$18^2+$E22^2)&gt;r_int_a,SQRT(CY$18^2+$E22^2)&lt;=r_ext_a),1,0)</f>
        <v>0</v>
      </c>
      <c r="CZ22" s="22" t="n">
        <f aca="false">IF(AND(SQRT(CZ$18^2+$E22^2)&gt;r_int_a,SQRT(CZ$18^2+$E22^2)&lt;=r_ext_a),1,0)</f>
        <v>0</v>
      </c>
      <c r="DA22" s="22" t="n">
        <f aca="false">IF(AND(SQRT(DA$18^2+$E22^2)&gt;r_int_a,SQRT(DA$18^2+$E22^2)&lt;=r_ext_a),1,0)</f>
        <v>0</v>
      </c>
      <c r="DB22" s="22" t="n">
        <f aca="false">IF(AND(SQRT(DB$18^2+$E22^2)&gt;r_int_a,SQRT(DB$18^2+$E22^2)&lt;=r_ext_a),1,0)</f>
        <v>0</v>
      </c>
      <c r="DC22" s="22" t="n">
        <f aca="false">IF(AND(SQRT(DC$18^2+$E22^2)&gt;r_int_a,SQRT(DC$18^2+$E22^2)&lt;=r_ext_a),1,0)</f>
        <v>0</v>
      </c>
      <c r="DD22" s="22" t="n">
        <f aca="false">IF(AND(SQRT(DD$18^2+$E22^2)&gt;r_int_a,SQRT(DD$18^2+$E22^2)&lt;=r_ext_a),1,0)</f>
        <v>0</v>
      </c>
      <c r="DE22" s="22" t="n">
        <f aca="false">IF(AND(SQRT(DE$18^2+$E22^2)&gt;r_int_a,SQRT(DE$18^2+$E22^2)&lt;=r_ext_a),1,0)</f>
        <v>0</v>
      </c>
    </row>
    <row r="23" customFormat="false" ht="10.5" hidden="false" customHeight="true" outlineLevel="0" collapsed="false">
      <c r="E23" s="17" t="n">
        <v>-21</v>
      </c>
      <c r="F23" s="18" t="n">
        <f aca="false">IF(SQRT(F$18^2+$E23^2)&lt;=r_int_a,1,0)</f>
        <v>0</v>
      </c>
      <c r="G23" s="18" t="n">
        <f aca="false">IF(SQRT(G$18^2+$E23^2)&lt;=r_int_a,1,0)</f>
        <v>0</v>
      </c>
      <c r="H23" s="18" t="n">
        <f aca="false">IF(SQRT(H$18^2+$E23^2)&lt;=r_int_a,1,0)</f>
        <v>0</v>
      </c>
      <c r="I23" s="18" t="n">
        <f aca="false">IF(SQRT(I$18^2+$E23^2)&lt;=r_int_a,1,0)</f>
        <v>0</v>
      </c>
      <c r="J23" s="18" t="n">
        <f aca="false">IF(SQRT(J$18^2+$E23^2)&lt;=r_int_a,1,0)</f>
        <v>0</v>
      </c>
      <c r="K23" s="18" t="n">
        <f aca="false">IF(SQRT(K$18^2+$E23^2)&lt;=r_int_a,1,0)</f>
        <v>0</v>
      </c>
      <c r="L23" s="18" t="n">
        <f aca="false">IF(SQRT(L$18^2+$E23^2)&lt;=r_int_a,1,0)</f>
        <v>0</v>
      </c>
      <c r="M23" s="18" t="n">
        <f aca="false">IF(SQRT(M$18^2+$E23^2)&lt;=r_int_a,1,0)</f>
        <v>0</v>
      </c>
      <c r="N23" s="18" t="n">
        <f aca="false">IF(SQRT(N$18^2+$E23^2)&lt;=r_int_a,1,0)</f>
        <v>0</v>
      </c>
      <c r="O23" s="18" t="n">
        <f aca="false">IF(SQRT(O$18^2+$E23^2)&lt;=r_int_a,1,0)</f>
        <v>0</v>
      </c>
      <c r="P23" s="18" t="n">
        <f aca="false">IF(SQRT(P$18^2+$E23^2)&lt;=r_int_a,1,0)</f>
        <v>0</v>
      </c>
      <c r="Q23" s="18" t="n">
        <f aca="false">IF(SQRT(Q$18^2+$E23^2)&lt;=r_int_a,1,0)</f>
        <v>0</v>
      </c>
      <c r="R23" s="18" t="n">
        <f aca="false">IF(SQRT(R$18^2+$E23^2)&lt;=r_int_a,1,0)</f>
        <v>0</v>
      </c>
      <c r="S23" s="18" t="n">
        <f aca="false">IF(SQRT(S$18^2+$E23^2)&lt;=r_int_a,1,0)</f>
        <v>0</v>
      </c>
      <c r="T23" s="18" t="n">
        <f aca="false">IF(SQRT(T$18^2+$E23^2)&lt;=r_int_a,1,0)</f>
        <v>0</v>
      </c>
      <c r="U23" s="18" t="n">
        <f aca="false">IF(SQRT(U$18^2+$E23^2)&lt;=r_int_a,1,0)</f>
        <v>0</v>
      </c>
      <c r="V23" s="18" t="n">
        <f aca="false">IF(SQRT(V$18^2+$E23^2)&lt;=r_int_a,1,0)</f>
        <v>0</v>
      </c>
      <c r="W23" s="18" t="n">
        <f aca="false">IF(SQRT(W$18^2+$E23^2)&lt;=r_int_a,1,0)</f>
        <v>0</v>
      </c>
      <c r="X23" s="18" t="n">
        <f aca="false">IF(SQRT(X$18^2+$E23^2)&lt;=r_int_a,1,0)</f>
        <v>0</v>
      </c>
      <c r="Y23" s="18" t="n">
        <f aca="false">IF(SQRT(Y$18^2+$E23^2)&lt;=r_int_a,1,0)</f>
        <v>0</v>
      </c>
      <c r="Z23" s="18" t="n">
        <f aca="false">IF(SQRT(Z$18^2+$E23^2)&lt;=r_int_a,1,0)</f>
        <v>0</v>
      </c>
      <c r="AA23" s="18" t="n">
        <f aca="false">IF(SQRT(AA$18^2+$E23^2)&lt;=r_int_a,1,0)</f>
        <v>0</v>
      </c>
      <c r="AB23" s="18" t="n">
        <f aca="false">IF(SQRT(AB$18^2+$E23^2)&lt;=r_int_a,1,0)</f>
        <v>0</v>
      </c>
      <c r="AC23" s="18" t="n">
        <f aca="false">IF(SQRT(AC$18^2+$E23^2)&lt;=r_int_a,1,0)</f>
        <v>0</v>
      </c>
      <c r="AD23" s="18" t="n">
        <f aca="false">IF(SQRT(AD$18^2+$E23^2)&lt;=r_int_a,1,0)</f>
        <v>0</v>
      </c>
      <c r="AE23" s="18" t="n">
        <f aca="false">IF(SQRT(AE$18^2+$E23^2)&lt;=r_int_a,1,0)</f>
        <v>0</v>
      </c>
      <c r="AF23" s="18" t="n">
        <f aca="false">IF(SQRT(AF$18^2+$E23^2)&lt;=r_int_a,1,0)</f>
        <v>0</v>
      </c>
      <c r="AG23" s="18" t="n">
        <f aca="false">IF(SQRT(AG$18^2+$E23^2)&lt;=r_int_a,1,0)</f>
        <v>0</v>
      </c>
      <c r="AH23" s="18" t="n">
        <f aca="false">IF(SQRT(AH$18^2+$E23^2)&lt;=r_int_a,1,0)</f>
        <v>0</v>
      </c>
      <c r="AI23" s="18" t="n">
        <f aca="false">IF(SQRT(AI$18^2+$E23^2)&lt;=r_int_a,1,0)</f>
        <v>0</v>
      </c>
      <c r="AJ23" s="18" t="n">
        <f aca="false">IF(SQRT(AJ$18^2+$E23^2)&lt;=r_int_a,1,0)</f>
        <v>0</v>
      </c>
      <c r="AK23" s="18" t="n">
        <f aca="false">IF(SQRT(AK$18^2+$E23^2)&lt;=r_int_a,1,0)</f>
        <v>0</v>
      </c>
      <c r="AL23" s="18" t="n">
        <f aca="false">IF(SQRT(AL$18^2+$E23^2)&lt;=r_int_a,1,0)</f>
        <v>0</v>
      </c>
      <c r="AM23" s="18" t="n">
        <f aca="false">IF(SQRT(AM$18^2+$E23^2)&lt;=r_int_a,1,0)</f>
        <v>0</v>
      </c>
      <c r="AN23" s="18" t="n">
        <f aca="false">IF(SQRT(AN$18^2+$E23^2)&lt;=r_int_a,1,0)</f>
        <v>0</v>
      </c>
      <c r="AO23" s="18" t="n">
        <f aca="false">IF(SQRT(AO$18^2+$E23^2)&lt;=r_int_a,1,0)</f>
        <v>0</v>
      </c>
      <c r="AP23" s="18" t="n">
        <f aca="false">IF(SQRT(AP$18^2+$E23^2)&lt;=r_int_a,1,0)</f>
        <v>0</v>
      </c>
      <c r="AQ23" s="18" t="n">
        <f aca="false">IF(SQRT(AQ$18^2+$E23^2)&lt;=r_int_a,1,0)</f>
        <v>0</v>
      </c>
      <c r="AR23" s="18" t="n">
        <f aca="false">IF(SQRT(AR$18^2+$E23^2)&lt;=r_int_a,1,0)</f>
        <v>0</v>
      </c>
      <c r="AS23" s="18" t="n">
        <f aca="false">IF(SQRT(AS$18^2+$E23^2)&lt;=r_int_a,1,0)</f>
        <v>0</v>
      </c>
      <c r="AT23" s="18" t="n">
        <f aca="false">IF(SQRT(AT$18^2+$E23^2)&lt;=r_int_a,1,0)</f>
        <v>0</v>
      </c>
      <c r="AU23" s="18" t="n">
        <f aca="false">IF(SQRT(AU$18^2+$E23^2)&lt;=r_int_a,1,0)</f>
        <v>0</v>
      </c>
      <c r="AV23" s="18" t="n">
        <f aca="false">IF(SQRT(AV$18^2+$E23^2)&lt;=r_int_a,1,0)</f>
        <v>0</v>
      </c>
      <c r="AW23" s="18" t="n">
        <f aca="false">IF(SQRT(AW$18^2+$E23^2)&lt;=r_int_a,1,0)</f>
        <v>0</v>
      </c>
      <c r="AX23" s="18" t="n">
        <f aca="false">IF(SQRT(AX$18^2+$E23^2)&lt;=r_int_a,1,0)</f>
        <v>0</v>
      </c>
      <c r="AY23" s="18" t="n">
        <f aca="false">IF(SQRT(AY$18^2+$E23^2)&lt;=r_int_a,1,0)</f>
        <v>0</v>
      </c>
      <c r="AZ23" s="18" t="n">
        <f aca="false">IF(SQRT(AZ$18^2+$E23^2)&lt;=r_int_a,1,0)</f>
        <v>0</v>
      </c>
      <c r="BA23" s="18" t="n">
        <f aca="false">IF(SQRT(BA$18^2+$E23^2)&lt;=r_int_a,1,0)</f>
        <v>0</v>
      </c>
      <c r="BB23" s="18" t="n">
        <f aca="false">IF(SQRT(BB$18^2+$E23^2)&lt;=r_int_a,1,0)</f>
        <v>0</v>
      </c>
      <c r="BC23" s="18" t="n">
        <f aca="false">IF(SQRT(BC$18^2+$E23^2)&lt;=r_int_a,1,0)</f>
        <v>0</v>
      </c>
      <c r="BD23" s="18" t="n">
        <f aca="false">IF(SQRT(BD$18^2+$E23^2)&lt;=r_int_a,1,0)</f>
        <v>0</v>
      </c>
      <c r="BF23" s="17" t="n">
        <v>-21</v>
      </c>
      <c r="BG23" s="22" t="n">
        <f aca="false">IF(AND(SQRT(BG$18^2+$E23^2)&gt;r_int_a,SQRT(BG$18^2+$E23^2)&lt;=r_ext_a),1,0)</f>
        <v>0</v>
      </c>
      <c r="BH23" s="22" t="n">
        <f aca="false">IF(AND(SQRT(BH$18^2+$E23^2)&gt;r_int_a,SQRT(BH$18^2+$E23^2)&lt;=r_ext_a),1,0)</f>
        <v>0</v>
      </c>
      <c r="BI23" s="22" t="n">
        <f aca="false">IF(AND(SQRT(BI$18^2+$E23^2)&gt;r_int_a,SQRT(BI$18^2+$E23^2)&lt;=r_ext_a),1,0)</f>
        <v>0</v>
      </c>
      <c r="BJ23" s="22" t="n">
        <f aca="false">IF(AND(SQRT(BJ$18^2+$E23^2)&gt;r_int_a,SQRT(BJ$18^2+$E23^2)&lt;=r_ext_a),1,0)</f>
        <v>0</v>
      </c>
      <c r="BK23" s="22" t="n">
        <f aca="false">IF(AND(SQRT(BK$18^2+$E23^2)&gt;r_int_a,SQRT(BK$18^2+$E23^2)&lt;=r_ext_a),1,0)</f>
        <v>0</v>
      </c>
      <c r="BL23" s="22" t="n">
        <f aca="false">IF(AND(SQRT(BL$18^2+$E23^2)&gt;r_int_a,SQRT(BL$18^2+$E23^2)&lt;=r_ext_a),1,0)</f>
        <v>0</v>
      </c>
      <c r="BM23" s="22" t="n">
        <f aca="false">IF(AND(SQRT(BM$18^2+$E23^2)&gt;r_int_a,SQRT(BM$18^2+$E23^2)&lt;=r_ext_a),1,0)</f>
        <v>0</v>
      </c>
      <c r="BN23" s="22" t="n">
        <f aca="false">IF(AND(SQRT(BN$18^2+$E23^2)&gt;r_int_a,SQRT(BN$18^2+$E23^2)&lt;=r_ext_a),1,0)</f>
        <v>0</v>
      </c>
      <c r="BO23" s="22" t="n">
        <f aca="false">IF(AND(SQRT(BO$18^2+$E23^2)&gt;r_int_a,SQRT(BO$18^2+$E23^2)&lt;=r_ext_a),1,0)</f>
        <v>0</v>
      </c>
      <c r="BP23" s="22" t="n">
        <f aca="false">IF(AND(SQRT(BP$18^2+$E23^2)&gt;r_int_a,SQRT(BP$18^2+$E23^2)&lt;=r_ext_a),1,0)</f>
        <v>0</v>
      </c>
      <c r="BQ23" s="22" t="n">
        <f aca="false">IF(AND(SQRT(BQ$18^2+$E23^2)&gt;r_int_a,SQRT(BQ$18^2+$E23^2)&lt;=r_ext_a),1,0)</f>
        <v>0</v>
      </c>
      <c r="BR23" s="22" t="n">
        <f aca="false">IF(AND(SQRT(BR$18^2+$E23^2)&gt;r_int_a,SQRT(BR$18^2+$E23^2)&lt;=r_ext_a),1,0)</f>
        <v>0</v>
      </c>
      <c r="BS23" s="22" t="n">
        <f aca="false">IF(AND(SQRT(BS$18^2+$E23^2)&gt;r_int_a,SQRT(BS$18^2+$E23^2)&lt;=r_ext_a),1,0)</f>
        <v>0</v>
      </c>
      <c r="BT23" s="22" t="n">
        <f aca="false">IF(AND(SQRT(BT$18^2+$E23^2)&gt;r_int_a,SQRT(BT$18^2+$E23^2)&lt;=r_ext_a),1,0)</f>
        <v>0</v>
      </c>
      <c r="BU23" s="22" t="n">
        <f aca="false">IF(AND(SQRT(BU$18^2+$E23^2)&gt;r_int_a,SQRT(BU$18^2+$E23^2)&lt;=r_ext_a),1,0)</f>
        <v>1</v>
      </c>
      <c r="BV23" s="22" t="n">
        <f aca="false">IF(AND(SQRT(BV$18^2+$E23^2)&gt;r_int_a,SQRT(BV$18^2+$E23^2)&lt;=r_ext_a),1,0)</f>
        <v>1</v>
      </c>
      <c r="BW23" s="22" t="n">
        <f aca="false">IF(AND(SQRT(BW$18^2+$E23^2)&gt;r_int_a,SQRT(BW$18^2+$E23^2)&lt;=r_ext_a),1,0)</f>
        <v>1</v>
      </c>
      <c r="BX23" s="22" t="n">
        <f aca="false">IF(AND(SQRT(BX$18^2+$E23^2)&gt;r_int_a,SQRT(BX$18^2+$E23^2)&lt;=r_ext_a),1,0)</f>
        <v>1</v>
      </c>
      <c r="BY23" s="22" t="n">
        <f aca="false">IF(AND(SQRT(BY$18^2+$E23^2)&gt;r_int_a,SQRT(BY$18^2+$E23^2)&lt;=r_ext_a),1,0)</f>
        <v>1</v>
      </c>
      <c r="BZ23" s="22" t="n">
        <f aca="false">IF(AND(SQRT(BZ$18^2+$E23^2)&gt;r_int_a,SQRT(BZ$18^2+$E23^2)&lt;=r_ext_a),1,0)</f>
        <v>1</v>
      </c>
      <c r="CA23" s="22" t="n">
        <f aca="false">IF(AND(SQRT(CA$18^2+$E23^2)&gt;r_int_a,SQRT(CA$18^2+$E23^2)&lt;=r_ext_a),1,0)</f>
        <v>1</v>
      </c>
      <c r="CB23" s="22" t="n">
        <f aca="false">IF(AND(SQRT(CB$18^2+$E23^2)&gt;r_int_a,SQRT(CB$18^2+$E23^2)&lt;=r_ext_a),1,0)</f>
        <v>1</v>
      </c>
      <c r="CC23" s="22" t="n">
        <f aca="false">IF(AND(SQRT(CC$18^2+$E23^2)&gt;r_int_a,SQRT(CC$18^2+$E23^2)&lt;=r_ext_a),1,0)</f>
        <v>1</v>
      </c>
      <c r="CD23" s="22" t="n">
        <f aca="false">IF(AND(SQRT(CD$18^2+$E23^2)&gt;r_int_a,SQRT(CD$18^2+$E23^2)&lt;=r_ext_a),1,0)</f>
        <v>1</v>
      </c>
      <c r="CE23" s="22" t="n">
        <f aca="false">IF(AND(SQRT(CE$18^2+$E23^2)&gt;r_int_a,SQRT(CE$18^2+$E23^2)&lt;=r_ext_a),1,0)</f>
        <v>1</v>
      </c>
      <c r="CF23" s="22" t="n">
        <f aca="false">IF(AND(SQRT(CF$18^2+$E23^2)&gt;r_int_a,SQRT(CF$18^2+$E23^2)&lt;=r_ext_a),1,0)</f>
        <v>1</v>
      </c>
      <c r="CG23" s="22" t="n">
        <f aca="false">IF(AND(SQRT(CG$18^2+$E23^2)&gt;r_int_a,SQRT(CG$18^2+$E23^2)&lt;=r_ext_a),1,0)</f>
        <v>1</v>
      </c>
      <c r="CH23" s="22" t="n">
        <f aca="false">IF(AND(SQRT(CH$18^2+$E23^2)&gt;r_int_a,SQRT(CH$18^2+$E23^2)&lt;=r_ext_a),1,0)</f>
        <v>1</v>
      </c>
      <c r="CI23" s="22" t="n">
        <f aca="false">IF(AND(SQRT(CI$18^2+$E23^2)&gt;r_int_a,SQRT(CI$18^2+$E23^2)&lt;=r_ext_a),1,0)</f>
        <v>1</v>
      </c>
      <c r="CJ23" s="22" t="n">
        <f aca="false">IF(AND(SQRT(CJ$18^2+$E23^2)&gt;r_int_a,SQRT(CJ$18^2+$E23^2)&lt;=r_ext_a),1,0)</f>
        <v>1</v>
      </c>
      <c r="CK23" s="22" t="n">
        <f aca="false">IF(AND(SQRT(CK$18^2+$E23^2)&gt;r_int_a,SQRT(CK$18^2+$E23^2)&lt;=r_ext_a),1,0)</f>
        <v>1</v>
      </c>
      <c r="CL23" s="22" t="n">
        <f aca="false">IF(AND(SQRT(CL$18^2+$E23^2)&gt;r_int_a,SQRT(CL$18^2+$E23^2)&lt;=r_ext_a),1,0)</f>
        <v>1</v>
      </c>
      <c r="CM23" s="22" t="n">
        <f aca="false">IF(AND(SQRT(CM$18^2+$E23^2)&gt;r_int_a,SQRT(CM$18^2+$E23^2)&lt;=r_ext_a),1,0)</f>
        <v>1</v>
      </c>
      <c r="CN23" s="22" t="n">
        <f aca="false">IF(AND(SQRT(CN$18^2+$E23^2)&gt;r_int_a,SQRT(CN$18^2+$E23^2)&lt;=r_ext_a),1,0)</f>
        <v>1</v>
      </c>
      <c r="CO23" s="22" t="n">
        <f aca="false">IF(AND(SQRT(CO$18^2+$E23^2)&gt;r_int_a,SQRT(CO$18^2+$E23^2)&lt;=r_ext_a),1,0)</f>
        <v>1</v>
      </c>
      <c r="CP23" s="22" t="n">
        <f aca="false">IF(AND(SQRT(CP$18^2+$E23^2)&gt;r_int_a,SQRT(CP$18^2+$E23^2)&lt;=r_ext_a),1,0)</f>
        <v>1</v>
      </c>
      <c r="CQ23" s="22" t="n">
        <f aca="false">IF(AND(SQRT(CQ$18^2+$E23^2)&gt;r_int_a,SQRT(CQ$18^2+$E23^2)&lt;=r_ext_a),1,0)</f>
        <v>1</v>
      </c>
      <c r="CR23" s="22" t="n">
        <f aca="false">IF(AND(SQRT(CR$18^2+$E23^2)&gt;r_int_a,SQRT(CR$18^2+$E23^2)&lt;=r_ext_a),1,0)</f>
        <v>0</v>
      </c>
      <c r="CS23" s="22" t="n">
        <f aca="false">IF(AND(SQRT(CS$18^2+$E23^2)&gt;r_int_a,SQRT(CS$18^2+$E23^2)&lt;=r_ext_a),1,0)</f>
        <v>0</v>
      </c>
      <c r="CT23" s="22" t="n">
        <f aca="false">IF(AND(SQRT(CT$18^2+$E23^2)&gt;r_int_a,SQRT(CT$18^2+$E23^2)&lt;=r_ext_a),1,0)</f>
        <v>0</v>
      </c>
      <c r="CU23" s="22" t="n">
        <f aca="false">IF(AND(SQRT(CU$18^2+$E23^2)&gt;r_int_a,SQRT(CU$18^2+$E23^2)&lt;=r_ext_a),1,0)</f>
        <v>0</v>
      </c>
      <c r="CV23" s="22" t="n">
        <f aca="false">IF(AND(SQRT(CV$18^2+$E23^2)&gt;r_int_a,SQRT(CV$18^2+$E23^2)&lt;=r_ext_a),1,0)</f>
        <v>0</v>
      </c>
      <c r="CW23" s="22" t="n">
        <f aca="false">IF(AND(SQRT(CW$18^2+$E23^2)&gt;r_int_a,SQRT(CW$18^2+$E23^2)&lt;=r_ext_a),1,0)</f>
        <v>0</v>
      </c>
      <c r="CX23" s="22" t="n">
        <f aca="false">IF(AND(SQRT(CX$18^2+$E23^2)&gt;r_int_a,SQRT(CX$18^2+$E23^2)&lt;=r_ext_a),1,0)</f>
        <v>0</v>
      </c>
      <c r="CY23" s="22" t="n">
        <f aca="false">IF(AND(SQRT(CY$18^2+$E23^2)&gt;r_int_a,SQRT(CY$18^2+$E23^2)&lt;=r_ext_a),1,0)</f>
        <v>0</v>
      </c>
      <c r="CZ23" s="22" t="n">
        <f aca="false">IF(AND(SQRT(CZ$18^2+$E23^2)&gt;r_int_a,SQRT(CZ$18^2+$E23^2)&lt;=r_ext_a),1,0)</f>
        <v>0</v>
      </c>
      <c r="DA23" s="22" t="n">
        <f aca="false">IF(AND(SQRT(DA$18^2+$E23^2)&gt;r_int_a,SQRT(DA$18^2+$E23^2)&lt;=r_ext_a),1,0)</f>
        <v>0</v>
      </c>
      <c r="DB23" s="22" t="n">
        <f aca="false">IF(AND(SQRT(DB$18^2+$E23^2)&gt;r_int_a,SQRT(DB$18^2+$E23^2)&lt;=r_ext_a),1,0)</f>
        <v>0</v>
      </c>
      <c r="DC23" s="22" t="n">
        <f aca="false">IF(AND(SQRT(DC$18^2+$E23^2)&gt;r_int_a,SQRT(DC$18^2+$E23^2)&lt;=r_ext_a),1,0)</f>
        <v>0</v>
      </c>
      <c r="DD23" s="22" t="n">
        <f aca="false">IF(AND(SQRT(DD$18^2+$E23^2)&gt;r_int_a,SQRT(DD$18^2+$E23^2)&lt;=r_ext_a),1,0)</f>
        <v>0</v>
      </c>
      <c r="DE23" s="22" t="n">
        <f aca="false">IF(AND(SQRT(DE$18^2+$E23^2)&gt;r_int_a,SQRT(DE$18^2+$E23^2)&lt;=r_ext_a),1,0)</f>
        <v>0</v>
      </c>
    </row>
    <row r="24" customFormat="false" ht="10.5" hidden="false" customHeight="true" outlineLevel="0" collapsed="false">
      <c r="E24" s="17" t="n">
        <v>-20</v>
      </c>
      <c r="F24" s="18" t="n">
        <f aca="false">IF(SQRT(F$18^2+$E24^2)&lt;=r_int_a,1,0)</f>
        <v>0</v>
      </c>
      <c r="G24" s="18" t="n">
        <f aca="false">IF(SQRT(G$18^2+$E24^2)&lt;=r_int_a,1,0)</f>
        <v>0</v>
      </c>
      <c r="H24" s="18" t="n">
        <f aca="false">IF(SQRT(H$18^2+$E24^2)&lt;=r_int_a,1,0)</f>
        <v>0</v>
      </c>
      <c r="I24" s="18" t="n">
        <f aca="false">IF(SQRT(I$18^2+$E24^2)&lt;=r_int_a,1,0)</f>
        <v>0</v>
      </c>
      <c r="J24" s="18" t="n">
        <f aca="false">IF(SQRT(J$18^2+$E24^2)&lt;=r_int_a,1,0)</f>
        <v>0</v>
      </c>
      <c r="K24" s="18" t="n">
        <f aca="false">IF(SQRT(K$18^2+$E24^2)&lt;=r_int_a,1,0)</f>
        <v>0</v>
      </c>
      <c r="L24" s="18" t="n">
        <f aca="false">IF(SQRT(L$18^2+$E24^2)&lt;=r_int_a,1,0)</f>
        <v>0</v>
      </c>
      <c r="M24" s="18" t="n">
        <f aca="false">IF(SQRT(M$18^2+$E24^2)&lt;=r_int_a,1,0)</f>
        <v>0</v>
      </c>
      <c r="N24" s="18" t="n">
        <f aca="false">IF(SQRT(N$18^2+$E24^2)&lt;=r_int_a,1,0)</f>
        <v>0</v>
      </c>
      <c r="O24" s="18" t="n">
        <f aca="false">IF(SQRT(O$18^2+$E24^2)&lt;=r_int_a,1,0)</f>
        <v>0</v>
      </c>
      <c r="P24" s="18" t="n">
        <f aca="false">IF(SQRT(P$18^2+$E24^2)&lt;=r_int_a,1,0)</f>
        <v>0</v>
      </c>
      <c r="Q24" s="18" t="n">
        <f aca="false">IF(SQRT(Q$18^2+$E24^2)&lt;=r_int_a,1,0)</f>
        <v>0</v>
      </c>
      <c r="R24" s="18" t="n">
        <f aca="false">IF(SQRT(R$18^2+$E24^2)&lt;=r_int_a,1,0)</f>
        <v>0</v>
      </c>
      <c r="S24" s="18" t="n">
        <f aca="false">IF(SQRT(S$18^2+$E24^2)&lt;=r_int_a,1,0)</f>
        <v>0</v>
      </c>
      <c r="T24" s="18" t="n">
        <f aca="false">IF(SQRT(T$18^2+$E24^2)&lt;=r_int_a,1,0)</f>
        <v>0</v>
      </c>
      <c r="U24" s="18" t="n">
        <f aca="false">IF(SQRT(U$18^2+$E24^2)&lt;=r_int_a,1,0)</f>
        <v>0</v>
      </c>
      <c r="V24" s="18" t="n">
        <f aca="false">IF(SQRT(V$18^2+$E24^2)&lt;=r_int_a,1,0)</f>
        <v>0</v>
      </c>
      <c r="W24" s="18" t="n">
        <f aca="false">IF(SQRT(W$18^2+$E24^2)&lt;=r_int_a,1,0)</f>
        <v>0</v>
      </c>
      <c r="X24" s="18" t="n">
        <f aca="false">IF(SQRT(X$18^2+$E24^2)&lt;=r_int_a,1,0)</f>
        <v>0</v>
      </c>
      <c r="Y24" s="18" t="n">
        <f aca="false">IF(SQRT(Y$18^2+$E24^2)&lt;=r_int_a,1,0)</f>
        <v>0</v>
      </c>
      <c r="Z24" s="18" t="n">
        <f aca="false">IF(SQRT(Z$18^2+$E24^2)&lt;=r_int_a,1,0)</f>
        <v>0</v>
      </c>
      <c r="AA24" s="18" t="n">
        <f aca="false">IF(SQRT(AA$18^2+$E24^2)&lt;=r_int_a,1,0)</f>
        <v>0</v>
      </c>
      <c r="AB24" s="18" t="n">
        <f aca="false">IF(SQRT(AB$18^2+$E24^2)&lt;=r_int_a,1,0)</f>
        <v>0</v>
      </c>
      <c r="AC24" s="18" t="n">
        <f aca="false">IF(SQRT(AC$18^2+$E24^2)&lt;=r_int_a,1,0)</f>
        <v>0</v>
      </c>
      <c r="AD24" s="18" t="n">
        <f aca="false">IF(SQRT(AD$18^2+$E24^2)&lt;=r_int_a,1,0)</f>
        <v>0</v>
      </c>
      <c r="AE24" s="18" t="n">
        <f aca="false">IF(SQRT(AE$18^2+$E24^2)&lt;=r_int_a,1,0)</f>
        <v>0</v>
      </c>
      <c r="AF24" s="18" t="n">
        <f aca="false">IF(SQRT(AF$18^2+$E24^2)&lt;=r_int_a,1,0)</f>
        <v>0</v>
      </c>
      <c r="AG24" s="18" t="n">
        <f aca="false">IF(SQRT(AG$18^2+$E24^2)&lt;=r_int_a,1,0)</f>
        <v>0</v>
      </c>
      <c r="AH24" s="18" t="n">
        <f aca="false">IF(SQRT(AH$18^2+$E24^2)&lt;=r_int_a,1,0)</f>
        <v>0</v>
      </c>
      <c r="AI24" s="18" t="n">
        <f aca="false">IF(SQRT(AI$18^2+$E24^2)&lt;=r_int_a,1,0)</f>
        <v>0</v>
      </c>
      <c r="AJ24" s="18" t="n">
        <f aca="false">IF(SQRT(AJ$18^2+$E24^2)&lt;=r_int_a,1,0)</f>
        <v>0</v>
      </c>
      <c r="AK24" s="18" t="n">
        <f aca="false">IF(SQRT(AK$18^2+$E24^2)&lt;=r_int_a,1,0)</f>
        <v>0</v>
      </c>
      <c r="AL24" s="18" t="n">
        <f aca="false">IF(SQRT(AL$18^2+$E24^2)&lt;=r_int_a,1,0)</f>
        <v>0</v>
      </c>
      <c r="AM24" s="18" t="n">
        <f aca="false">IF(SQRT(AM$18^2+$E24^2)&lt;=r_int_a,1,0)</f>
        <v>0</v>
      </c>
      <c r="AN24" s="18" t="n">
        <f aca="false">IF(SQRT(AN$18^2+$E24^2)&lt;=r_int_a,1,0)</f>
        <v>0</v>
      </c>
      <c r="AO24" s="18" t="n">
        <f aca="false">IF(SQRT(AO$18^2+$E24^2)&lt;=r_int_a,1,0)</f>
        <v>0</v>
      </c>
      <c r="AP24" s="18" t="n">
        <f aca="false">IF(SQRT(AP$18^2+$E24^2)&lt;=r_int_a,1,0)</f>
        <v>0</v>
      </c>
      <c r="AQ24" s="18" t="n">
        <f aca="false">IF(SQRT(AQ$18^2+$E24^2)&lt;=r_int_a,1,0)</f>
        <v>0</v>
      </c>
      <c r="AR24" s="18" t="n">
        <f aca="false">IF(SQRT(AR$18^2+$E24^2)&lt;=r_int_a,1,0)</f>
        <v>0</v>
      </c>
      <c r="AS24" s="18" t="n">
        <f aca="false">IF(SQRT(AS$18^2+$E24^2)&lt;=r_int_a,1,0)</f>
        <v>0</v>
      </c>
      <c r="AT24" s="18" t="n">
        <f aca="false">IF(SQRT(AT$18^2+$E24^2)&lt;=r_int_a,1,0)</f>
        <v>0</v>
      </c>
      <c r="AU24" s="18" t="n">
        <f aca="false">IF(SQRT(AU$18^2+$E24^2)&lt;=r_int_a,1,0)</f>
        <v>0</v>
      </c>
      <c r="AV24" s="18" t="n">
        <f aca="false">IF(SQRT(AV$18^2+$E24^2)&lt;=r_int_a,1,0)</f>
        <v>0</v>
      </c>
      <c r="AW24" s="18" t="n">
        <f aca="false">IF(SQRT(AW$18^2+$E24^2)&lt;=r_int_a,1,0)</f>
        <v>0</v>
      </c>
      <c r="AX24" s="18" t="n">
        <f aca="false">IF(SQRT(AX$18^2+$E24^2)&lt;=r_int_a,1,0)</f>
        <v>0</v>
      </c>
      <c r="AY24" s="18" t="n">
        <f aca="false">IF(SQRT(AY$18^2+$E24^2)&lt;=r_int_a,1,0)</f>
        <v>0</v>
      </c>
      <c r="AZ24" s="18" t="n">
        <f aca="false">IF(SQRT(AZ$18^2+$E24^2)&lt;=r_int_a,1,0)</f>
        <v>0</v>
      </c>
      <c r="BA24" s="18" t="n">
        <f aca="false">IF(SQRT(BA$18^2+$E24^2)&lt;=r_int_a,1,0)</f>
        <v>0</v>
      </c>
      <c r="BB24" s="18" t="n">
        <f aca="false">IF(SQRT(BB$18^2+$E24^2)&lt;=r_int_a,1,0)</f>
        <v>0</v>
      </c>
      <c r="BC24" s="18" t="n">
        <f aca="false">IF(SQRT(BC$18^2+$E24^2)&lt;=r_int_a,1,0)</f>
        <v>0</v>
      </c>
      <c r="BD24" s="18" t="n">
        <f aca="false">IF(SQRT(BD$18^2+$E24^2)&lt;=r_int_a,1,0)</f>
        <v>0</v>
      </c>
      <c r="BF24" s="17" t="n">
        <v>-20</v>
      </c>
      <c r="BG24" s="22" t="n">
        <f aca="false">IF(AND(SQRT(BG$18^2+$E24^2)&gt;r_int_a,SQRT(BG$18^2+$E24^2)&lt;=r_ext_a),1,0)</f>
        <v>0</v>
      </c>
      <c r="BH24" s="22" t="n">
        <f aca="false">IF(AND(SQRT(BH$18^2+$E24^2)&gt;r_int_a,SQRT(BH$18^2+$E24^2)&lt;=r_ext_a),1,0)</f>
        <v>0</v>
      </c>
      <c r="BI24" s="22" t="n">
        <f aca="false">IF(AND(SQRT(BI$18^2+$E24^2)&gt;r_int_a,SQRT(BI$18^2+$E24^2)&lt;=r_ext_a),1,0)</f>
        <v>0</v>
      </c>
      <c r="BJ24" s="22" t="n">
        <f aca="false">IF(AND(SQRT(BJ$18^2+$E24^2)&gt;r_int_a,SQRT(BJ$18^2+$E24^2)&lt;=r_ext_a),1,0)</f>
        <v>0</v>
      </c>
      <c r="BK24" s="22" t="n">
        <f aca="false">IF(AND(SQRT(BK$18^2+$E24^2)&gt;r_int_a,SQRT(BK$18^2+$E24^2)&lt;=r_ext_a),1,0)</f>
        <v>0</v>
      </c>
      <c r="BL24" s="22" t="n">
        <f aca="false">IF(AND(SQRT(BL$18^2+$E24^2)&gt;r_int_a,SQRT(BL$18^2+$E24^2)&lt;=r_ext_a),1,0)</f>
        <v>0</v>
      </c>
      <c r="BM24" s="22" t="n">
        <f aca="false">IF(AND(SQRT(BM$18^2+$E24^2)&gt;r_int_a,SQRT(BM$18^2+$E24^2)&lt;=r_ext_a),1,0)</f>
        <v>0</v>
      </c>
      <c r="BN24" s="22" t="n">
        <f aca="false">IF(AND(SQRT(BN$18^2+$E24^2)&gt;r_int_a,SQRT(BN$18^2+$E24^2)&lt;=r_ext_a),1,0)</f>
        <v>0</v>
      </c>
      <c r="BO24" s="22" t="n">
        <f aca="false">IF(AND(SQRT(BO$18^2+$E24^2)&gt;r_int_a,SQRT(BO$18^2+$E24^2)&lt;=r_ext_a),1,0)</f>
        <v>0</v>
      </c>
      <c r="BP24" s="22" t="n">
        <f aca="false">IF(AND(SQRT(BP$18^2+$E24^2)&gt;r_int_a,SQRT(BP$18^2+$E24^2)&lt;=r_ext_a),1,0)</f>
        <v>0</v>
      </c>
      <c r="BQ24" s="22" t="n">
        <f aca="false">IF(AND(SQRT(BQ$18^2+$E24^2)&gt;r_int_a,SQRT(BQ$18^2+$E24^2)&lt;=r_ext_a),1,0)</f>
        <v>0</v>
      </c>
      <c r="BR24" s="22" t="n">
        <f aca="false">IF(AND(SQRT(BR$18^2+$E24^2)&gt;r_int_a,SQRT(BR$18^2+$E24^2)&lt;=r_ext_a),1,0)</f>
        <v>0</v>
      </c>
      <c r="BS24" s="22" t="n">
        <f aca="false">IF(AND(SQRT(BS$18^2+$E24^2)&gt;r_int_a,SQRT(BS$18^2+$E24^2)&lt;=r_ext_a),1,0)</f>
        <v>1</v>
      </c>
      <c r="BT24" s="22" t="n">
        <f aca="false">IF(AND(SQRT(BT$18^2+$E24^2)&gt;r_int_a,SQRT(BT$18^2+$E24^2)&lt;=r_ext_a),1,0)</f>
        <v>1</v>
      </c>
      <c r="BU24" s="22" t="n">
        <f aca="false">IF(AND(SQRT(BU$18^2+$E24^2)&gt;r_int_a,SQRT(BU$18^2+$E24^2)&lt;=r_ext_a),1,0)</f>
        <v>1</v>
      </c>
      <c r="BV24" s="22" t="n">
        <f aca="false">IF(AND(SQRT(BV$18^2+$E24^2)&gt;r_int_a,SQRT(BV$18^2+$E24^2)&lt;=r_ext_a),1,0)</f>
        <v>1</v>
      </c>
      <c r="BW24" s="22" t="n">
        <f aca="false">IF(AND(SQRT(BW$18^2+$E24^2)&gt;r_int_a,SQRT(BW$18^2+$E24^2)&lt;=r_ext_a),1,0)</f>
        <v>1</v>
      </c>
      <c r="BX24" s="22" t="n">
        <f aca="false">IF(AND(SQRT(BX$18^2+$E24^2)&gt;r_int_a,SQRT(BX$18^2+$E24^2)&lt;=r_ext_a),1,0)</f>
        <v>1</v>
      </c>
      <c r="BY24" s="22" t="n">
        <f aca="false">IF(AND(SQRT(BY$18^2+$E24^2)&gt;r_int_a,SQRT(BY$18^2+$E24^2)&lt;=r_ext_a),1,0)</f>
        <v>1</v>
      </c>
      <c r="BZ24" s="22" t="n">
        <f aca="false">IF(AND(SQRT(BZ$18^2+$E24^2)&gt;r_int_a,SQRT(BZ$18^2+$E24^2)&lt;=r_ext_a),1,0)</f>
        <v>1</v>
      </c>
      <c r="CA24" s="22" t="n">
        <f aca="false">IF(AND(SQRT(CA$18^2+$E24^2)&gt;r_int_a,SQRT(CA$18^2+$E24^2)&lt;=r_ext_a),1,0)</f>
        <v>1</v>
      </c>
      <c r="CB24" s="22" t="n">
        <f aca="false">IF(AND(SQRT(CB$18^2+$E24^2)&gt;r_int_a,SQRT(CB$18^2+$E24^2)&lt;=r_ext_a),1,0)</f>
        <v>1</v>
      </c>
      <c r="CC24" s="22" t="n">
        <f aca="false">IF(AND(SQRT(CC$18^2+$E24^2)&gt;r_int_a,SQRT(CC$18^2+$E24^2)&lt;=r_ext_a),1,0)</f>
        <v>1</v>
      </c>
      <c r="CD24" s="22" t="n">
        <f aca="false">IF(AND(SQRT(CD$18^2+$E24^2)&gt;r_int_a,SQRT(CD$18^2+$E24^2)&lt;=r_ext_a),1,0)</f>
        <v>1</v>
      </c>
      <c r="CE24" s="22" t="n">
        <f aca="false">IF(AND(SQRT(CE$18^2+$E24^2)&gt;r_int_a,SQRT(CE$18^2+$E24^2)&lt;=r_ext_a),1,0)</f>
        <v>1</v>
      </c>
      <c r="CF24" s="22" t="n">
        <f aca="false">IF(AND(SQRT(CF$18^2+$E24^2)&gt;r_int_a,SQRT(CF$18^2+$E24^2)&lt;=r_ext_a),1,0)</f>
        <v>1</v>
      </c>
      <c r="CG24" s="22" t="n">
        <f aca="false">IF(AND(SQRT(CG$18^2+$E24^2)&gt;r_int_a,SQRT(CG$18^2+$E24^2)&lt;=r_ext_a),1,0)</f>
        <v>1</v>
      </c>
      <c r="CH24" s="22" t="n">
        <f aca="false">IF(AND(SQRT(CH$18^2+$E24^2)&gt;r_int_a,SQRT(CH$18^2+$E24^2)&lt;=r_ext_a),1,0)</f>
        <v>1</v>
      </c>
      <c r="CI24" s="22" t="n">
        <f aca="false">IF(AND(SQRT(CI$18^2+$E24^2)&gt;r_int_a,SQRT(CI$18^2+$E24^2)&lt;=r_ext_a),1,0)</f>
        <v>1</v>
      </c>
      <c r="CJ24" s="22" t="n">
        <f aca="false">IF(AND(SQRT(CJ$18^2+$E24^2)&gt;r_int_a,SQRT(CJ$18^2+$E24^2)&lt;=r_ext_a),1,0)</f>
        <v>1</v>
      </c>
      <c r="CK24" s="22" t="n">
        <f aca="false">IF(AND(SQRT(CK$18^2+$E24^2)&gt;r_int_a,SQRT(CK$18^2+$E24^2)&lt;=r_ext_a),1,0)</f>
        <v>1</v>
      </c>
      <c r="CL24" s="22" t="n">
        <f aca="false">IF(AND(SQRT(CL$18^2+$E24^2)&gt;r_int_a,SQRT(CL$18^2+$E24^2)&lt;=r_ext_a),1,0)</f>
        <v>1</v>
      </c>
      <c r="CM24" s="22" t="n">
        <f aca="false">IF(AND(SQRT(CM$18^2+$E24^2)&gt;r_int_a,SQRT(CM$18^2+$E24^2)&lt;=r_ext_a),1,0)</f>
        <v>1</v>
      </c>
      <c r="CN24" s="22" t="n">
        <f aca="false">IF(AND(SQRT(CN$18^2+$E24^2)&gt;r_int_a,SQRT(CN$18^2+$E24^2)&lt;=r_ext_a),1,0)</f>
        <v>1</v>
      </c>
      <c r="CO24" s="22" t="n">
        <f aca="false">IF(AND(SQRT(CO$18^2+$E24^2)&gt;r_int_a,SQRT(CO$18^2+$E24^2)&lt;=r_ext_a),1,0)</f>
        <v>1</v>
      </c>
      <c r="CP24" s="22" t="n">
        <f aca="false">IF(AND(SQRT(CP$18^2+$E24^2)&gt;r_int_a,SQRT(CP$18^2+$E24^2)&lt;=r_ext_a),1,0)</f>
        <v>1</v>
      </c>
      <c r="CQ24" s="22" t="n">
        <f aca="false">IF(AND(SQRT(CQ$18^2+$E24^2)&gt;r_int_a,SQRT(CQ$18^2+$E24^2)&lt;=r_ext_a),1,0)</f>
        <v>1</v>
      </c>
      <c r="CR24" s="22" t="n">
        <f aca="false">IF(AND(SQRT(CR$18^2+$E24^2)&gt;r_int_a,SQRT(CR$18^2+$E24^2)&lt;=r_ext_a),1,0)</f>
        <v>1</v>
      </c>
      <c r="CS24" s="22" t="n">
        <f aca="false">IF(AND(SQRT(CS$18^2+$E24^2)&gt;r_int_a,SQRT(CS$18^2+$E24^2)&lt;=r_ext_a),1,0)</f>
        <v>1</v>
      </c>
      <c r="CT24" s="22" t="n">
        <f aca="false">IF(AND(SQRT(CT$18^2+$E24^2)&gt;r_int_a,SQRT(CT$18^2+$E24^2)&lt;=r_ext_a),1,0)</f>
        <v>0</v>
      </c>
      <c r="CU24" s="22" t="n">
        <f aca="false">IF(AND(SQRT(CU$18^2+$E24^2)&gt;r_int_a,SQRT(CU$18^2+$E24^2)&lt;=r_ext_a),1,0)</f>
        <v>0</v>
      </c>
      <c r="CV24" s="22" t="n">
        <f aca="false">IF(AND(SQRT(CV$18^2+$E24^2)&gt;r_int_a,SQRT(CV$18^2+$E24^2)&lt;=r_ext_a),1,0)</f>
        <v>0</v>
      </c>
      <c r="CW24" s="22" t="n">
        <f aca="false">IF(AND(SQRT(CW$18^2+$E24^2)&gt;r_int_a,SQRT(CW$18^2+$E24^2)&lt;=r_ext_a),1,0)</f>
        <v>0</v>
      </c>
      <c r="CX24" s="22" t="n">
        <f aca="false">IF(AND(SQRT(CX$18^2+$E24^2)&gt;r_int_a,SQRT(CX$18^2+$E24^2)&lt;=r_ext_a),1,0)</f>
        <v>0</v>
      </c>
      <c r="CY24" s="22" t="n">
        <f aca="false">IF(AND(SQRT(CY$18^2+$E24^2)&gt;r_int_a,SQRT(CY$18^2+$E24^2)&lt;=r_ext_a),1,0)</f>
        <v>0</v>
      </c>
      <c r="CZ24" s="22" t="n">
        <f aca="false">IF(AND(SQRT(CZ$18^2+$E24^2)&gt;r_int_a,SQRT(CZ$18^2+$E24^2)&lt;=r_ext_a),1,0)</f>
        <v>0</v>
      </c>
      <c r="DA24" s="22" t="n">
        <f aca="false">IF(AND(SQRT(DA$18^2+$E24^2)&gt;r_int_a,SQRT(DA$18^2+$E24^2)&lt;=r_ext_a),1,0)</f>
        <v>0</v>
      </c>
      <c r="DB24" s="22" t="n">
        <f aca="false">IF(AND(SQRT(DB$18^2+$E24^2)&gt;r_int_a,SQRT(DB$18^2+$E24^2)&lt;=r_ext_a),1,0)</f>
        <v>0</v>
      </c>
      <c r="DC24" s="22" t="n">
        <f aca="false">IF(AND(SQRT(DC$18^2+$E24^2)&gt;r_int_a,SQRT(DC$18^2+$E24^2)&lt;=r_ext_a),1,0)</f>
        <v>0</v>
      </c>
      <c r="DD24" s="22" t="n">
        <f aca="false">IF(AND(SQRT(DD$18^2+$E24^2)&gt;r_int_a,SQRT(DD$18^2+$E24^2)&lt;=r_ext_a),1,0)</f>
        <v>0</v>
      </c>
      <c r="DE24" s="22" t="n">
        <f aca="false">IF(AND(SQRT(DE$18^2+$E24^2)&gt;r_int_a,SQRT(DE$18^2+$E24^2)&lt;=r_ext_a),1,0)</f>
        <v>0</v>
      </c>
    </row>
    <row r="25" customFormat="false" ht="10.5" hidden="false" customHeight="true" outlineLevel="0" collapsed="false">
      <c r="E25" s="17" t="n">
        <v>-19</v>
      </c>
      <c r="F25" s="18" t="n">
        <f aca="false">IF(SQRT(F$18^2+$E25^2)&lt;=r_int_a,1,0)</f>
        <v>0</v>
      </c>
      <c r="G25" s="18" t="n">
        <f aca="false">IF(SQRT(G$18^2+$E25^2)&lt;=r_int_a,1,0)</f>
        <v>0</v>
      </c>
      <c r="H25" s="18" t="n">
        <f aca="false">IF(SQRT(H$18^2+$E25^2)&lt;=r_int_a,1,0)</f>
        <v>0</v>
      </c>
      <c r="I25" s="18" t="n">
        <f aca="false">IF(SQRT(I$18^2+$E25^2)&lt;=r_int_a,1,0)</f>
        <v>0</v>
      </c>
      <c r="J25" s="18" t="n">
        <f aca="false">IF(SQRT(J$18^2+$E25^2)&lt;=r_int_a,1,0)</f>
        <v>0</v>
      </c>
      <c r="K25" s="18" t="n">
        <f aca="false">IF(SQRT(K$18^2+$E25^2)&lt;=r_int_a,1,0)</f>
        <v>0</v>
      </c>
      <c r="L25" s="18" t="n">
        <f aca="false">IF(SQRT(L$18^2+$E25^2)&lt;=r_int_a,1,0)</f>
        <v>0</v>
      </c>
      <c r="M25" s="18" t="n">
        <f aca="false">IF(SQRT(M$18^2+$E25^2)&lt;=r_int_a,1,0)</f>
        <v>0</v>
      </c>
      <c r="N25" s="18" t="n">
        <f aca="false">IF(SQRT(N$18^2+$E25^2)&lt;=r_int_a,1,0)</f>
        <v>0</v>
      </c>
      <c r="O25" s="18" t="n">
        <f aca="false">IF(SQRT(O$18^2+$E25^2)&lt;=r_int_a,1,0)</f>
        <v>0</v>
      </c>
      <c r="P25" s="18" t="n">
        <f aca="false">IF(SQRT(P$18^2+$E25^2)&lt;=r_int_a,1,0)</f>
        <v>0</v>
      </c>
      <c r="Q25" s="18" t="n">
        <f aca="false">IF(SQRT(Q$18^2+$E25^2)&lt;=r_int_a,1,0)</f>
        <v>0</v>
      </c>
      <c r="R25" s="18" t="n">
        <f aca="false">IF(SQRT(R$18^2+$E25^2)&lt;=r_int_a,1,0)</f>
        <v>0</v>
      </c>
      <c r="S25" s="18" t="n">
        <f aca="false">IF(SQRT(S$18^2+$E25^2)&lt;=r_int_a,1,0)</f>
        <v>0</v>
      </c>
      <c r="T25" s="18" t="n">
        <f aca="false">IF(SQRT(T$18^2+$E25^2)&lt;=r_int_a,1,0)</f>
        <v>0</v>
      </c>
      <c r="U25" s="18" t="n">
        <f aca="false">IF(SQRT(U$18^2+$E25^2)&lt;=r_int_a,1,0)</f>
        <v>0</v>
      </c>
      <c r="V25" s="18" t="n">
        <f aca="false">IF(SQRT(V$18^2+$E25^2)&lt;=r_int_a,1,0)</f>
        <v>0</v>
      </c>
      <c r="W25" s="18" t="n">
        <f aca="false">IF(SQRT(W$18^2+$E25^2)&lt;=r_int_a,1,0)</f>
        <v>0</v>
      </c>
      <c r="X25" s="18" t="n">
        <f aca="false">IF(SQRT(X$18^2+$E25^2)&lt;=r_int_a,1,0)</f>
        <v>0</v>
      </c>
      <c r="Y25" s="18" t="n">
        <f aca="false">IF(SQRT(Y$18^2+$E25^2)&lt;=r_int_a,1,0)</f>
        <v>0</v>
      </c>
      <c r="Z25" s="18" t="n">
        <f aca="false">IF(SQRT(Z$18^2+$E25^2)&lt;=r_int_a,1,0)</f>
        <v>0</v>
      </c>
      <c r="AA25" s="18" t="n">
        <f aca="false">IF(SQRT(AA$18^2+$E25^2)&lt;=r_int_a,1,0)</f>
        <v>0</v>
      </c>
      <c r="AB25" s="18" t="n">
        <f aca="false">IF(SQRT(AB$18^2+$E25^2)&lt;=r_int_a,1,0)</f>
        <v>0</v>
      </c>
      <c r="AC25" s="18" t="n">
        <f aca="false">IF(SQRT(AC$18^2+$E25^2)&lt;=r_int_a,1,0)</f>
        <v>0</v>
      </c>
      <c r="AD25" s="18" t="n">
        <f aca="false">IF(SQRT(AD$18^2+$E25^2)&lt;=r_int_a,1,0)</f>
        <v>0</v>
      </c>
      <c r="AE25" s="18" t="n">
        <f aca="false">IF(SQRT(AE$18^2+$E25^2)&lt;=r_int_a,1,0)</f>
        <v>0</v>
      </c>
      <c r="AF25" s="18" t="n">
        <f aca="false">IF(SQRT(AF$18^2+$E25^2)&lt;=r_int_a,1,0)</f>
        <v>0</v>
      </c>
      <c r="AG25" s="18" t="n">
        <f aca="false">IF(SQRT(AG$18^2+$E25^2)&lt;=r_int_a,1,0)</f>
        <v>0</v>
      </c>
      <c r="AH25" s="18" t="n">
        <f aca="false">IF(SQRT(AH$18^2+$E25^2)&lt;=r_int_a,1,0)</f>
        <v>0</v>
      </c>
      <c r="AI25" s="18" t="n">
        <f aca="false">IF(SQRT(AI$18^2+$E25^2)&lt;=r_int_a,1,0)</f>
        <v>0</v>
      </c>
      <c r="AJ25" s="18" t="n">
        <f aca="false">IF(SQRT(AJ$18^2+$E25^2)&lt;=r_int_a,1,0)</f>
        <v>0</v>
      </c>
      <c r="AK25" s="18" t="n">
        <f aca="false">IF(SQRT(AK$18^2+$E25^2)&lt;=r_int_a,1,0)</f>
        <v>0</v>
      </c>
      <c r="AL25" s="18" t="n">
        <f aca="false">IF(SQRT(AL$18^2+$E25^2)&lt;=r_int_a,1,0)</f>
        <v>0</v>
      </c>
      <c r="AM25" s="18" t="n">
        <f aca="false">IF(SQRT(AM$18^2+$E25^2)&lt;=r_int_a,1,0)</f>
        <v>0</v>
      </c>
      <c r="AN25" s="18" t="n">
        <f aca="false">IF(SQRT(AN$18^2+$E25^2)&lt;=r_int_a,1,0)</f>
        <v>0</v>
      </c>
      <c r="AO25" s="18" t="n">
        <f aca="false">IF(SQRT(AO$18^2+$E25^2)&lt;=r_int_a,1,0)</f>
        <v>0</v>
      </c>
      <c r="AP25" s="18" t="n">
        <f aca="false">IF(SQRT(AP$18^2+$E25^2)&lt;=r_int_a,1,0)</f>
        <v>0</v>
      </c>
      <c r="AQ25" s="18" t="n">
        <f aca="false">IF(SQRT(AQ$18^2+$E25^2)&lt;=r_int_a,1,0)</f>
        <v>0</v>
      </c>
      <c r="AR25" s="18" t="n">
        <f aca="false">IF(SQRT(AR$18^2+$E25^2)&lt;=r_int_a,1,0)</f>
        <v>0</v>
      </c>
      <c r="AS25" s="18" t="n">
        <f aca="false">IF(SQRT(AS$18^2+$E25^2)&lt;=r_int_a,1,0)</f>
        <v>0</v>
      </c>
      <c r="AT25" s="18" t="n">
        <f aca="false">IF(SQRT(AT$18^2+$E25^2)&lt;=r_int_a,1,0)</f>
        <v>0</v>
      </c>
      <c r="AU25" s="18" t="n">
        <f aca="false">IF(SQRT(AU$18^2+$E25^2)&lt;=r_int_a,1,0)</f>
        <v>0</v>
      </c>
      <c r="AV25" s="18" t="n">
        <f aca="false">IF(SQRT(AV$18^2+$E25^2)&lt;=r_int_a,1,0)</f>
        <v>0</v>
      </c>
      <c r="AW25" s="18" t="n">
        <f aca="false">IF(SQRT(AW$18^2+$E25^2)&lt;=r_int_a,1,0)</f>
        <v>0</v>
      </c>
      <c r="AX25" s="18" t="n">
        <f aca="false">IF(SQRT(AX$18^2+$E25^2)&lt;=r_int_a,1,0)</f>
        <v>0</v>
      </c>
      <c r="AY25" s="18" t="n">
        <f aca="false">IF(SQRT(AY$18^2+$E25^2)&lt;=r_int_a,1,0)</f>
        <v>0</v>
      </c>
      <c r="AZ25" s="18" t="n">
        <f aca="false">IF(SQRT(AZ$18^2+$E25^2)&lt;=r_int_a,1,0)</f>
        <v>0</v>
      </c>
      <c r="BA25" s="18" t="n">
        <f aca="false">IF(SQRT(BA$18^2+$E25^2)&lt;=r_int_a,1,0)</f>
        <v>0</v>
      </c>
      <c r="BB25" s="18" t="n">
        <f aca="false">IF(SQRT(BB$18^2+$E25^2)&lt;=r_int_a,1,0)</f>
        <v>0</v>
      </c>
      <c r="BC25" s="18" t="n">
        <f aca="false">IF(SQRT(BC$18^2+$E25^2)&lt;=r_int_a,1,0)</f>
        <v>0</v>
      </c>
      <c r="BD25" s="18" t="n">
        <f aca="false">IF(SQRT(BD$18^2+$E25^2)&lt;=r_int_a,1,0)</f>
        <v>0</v>
      </c>
      <c r="BF25" s="17" t="n">
        <v>-19</v>
      </c>
      <c r="BG25" s="22" t="n">
        <f aca="false">IF(AND(SQRT(BG$18^2+$E25^2)&gt;r_int_a,SQRT(BG$18^2+$E25^2)&lt;=r_ext_a),1,0)</f>
        <v>0</v>
      </c>
      <c r="BH25" s="22" t="n">
        <f aca="false">IF(AND(SQRT(BH$18^2+$E25^2)&gt;r_int_a,SQRT(BH$18^2+$E25^2)&lt;=r_ext_a),1,0)</f>
        <v>0</v>
      </c>
      <c r="BI25" s="22" t="n">
        <f aca="false">IF(AND(SQRT(BI$18^2+$E25^2)&gt;r_int_a,SQRT(BI$18^2+$E25^2)&lt;=r_ext_a),1,0)</f>
        <v>0</v>
      </c>
      <c r="BJ25" s="22" t="n">
        <f aca="false">IF(AND(SQRT(BJ$18^2+$E25^2)&gt;r_int_a,SQRT(BJ$18^2+$E25^2)&lt;=r_ext_a),1,0)</f>
        <v>0</v>
      </c>
      <c r="BK25" s="22" t="n">
        <f aca="false">IF(AND(SQRT(BK$18^2+$E25^2)&gt;r_int_a,SQRT(BK$18^2+$E25^2)&lt;=r_ext_a),1,0)</f>
        <v>0</v>
      </c>
      <c r="BL25" s="22" t="n">
        <f aca="false">IF(AND(SQRT(BL$18^2+$E25^2)&gt;r_int_a,SQRT(BL$18^2+$E25^2)&lt;=r_ext_a),1,0)</f>
        <v>0</v>
      </c>
      <c r="BM25" s="22" t="n">
        <f aca="false">IF(AND(SQRT(BM$18^2+$E25^2)&gt;r_int_a,SQRT(BM$18^2+$E25^2)&lt;=r_ext_a),1,0)</f>
        <v>0</v>
      </c>
      <c r="BN25" s="22" t="n">
        <f aca="false">IF(AND(SQRT(BN$18^2+$E25^2)&gt;r_int_a,SQRT(BN$18^2+$E25^2)&lt;=r_ext_a),1,0)</f>
        <v>0</v>
      </c>
      <c r="BO25" s="22" t="n">
        <f aca="false">IF(AND(SQRT(BO$18^2+$E25^2)&gt;r_int_a,SQRT(BO$18^2+$E25^2)&lt;=r_ext_a),1,0)</f>
        <v>0</v>
      </c>
      <c r="BP25" s="22" t="n">
        <f aca="false">IF(AND(SQRT(BP$18^2+$E25^2)&gt;r_int_a,SQRT(BP$18^2+$E25^2)&lt;=r_ext_a),1,0)</f>
        <v>0</v>
      </c>
      <c r="BQ25" s="22" t="n">
        <f aca="false">IF(AND(SQRT(BQ$18^2+$E25^2)&gt;r_int_a,SQRT(BQ$18^2+$E25^2)&lt;=r_ext_a),1,0)</f>
        <v>0</v>
      </c>
      <c r="BR25" s="22" t="n">
        <f aca="false">IF(AND(SQRT(BR$18^2+$E25^2)&gt;r_int_a,SQRT(BR$18^2+$E25^2)&lt;=r_ext_a),1,0)</f>
        <v>1</v>
      </c>
      <c r="BS25" s="22" t="n">
        <f aca="false">IF(AND(SQRT(BS$18^2+$E25^2)&gt;r_int_a,SQRT(BS$18^2+$E25^2)&lt;=r_ext_a),1,0)</f>
        <v>1</v>
      </c>
      <c r="BT25" s="22" t="n">
        <f aca="false">IF(AND(SQRT(BT$18^2+$E25^2)&gt;r_int_a,SQRT(BT$18^2+$E25^2)&lt;=r_ext_a),1,0)</f>
        <v>1</v>
      </c>
      <c r="BU25" s="22" t="n">
        <f aca="false">IF(AND(SQRT(BU$18^2+$E25^2)&gt;r_int_a,SQRT(BU$18^2+$E25^2)&lt;=r_ext_a),1,0)</f>
        <v>1</v>
      </c>
      <c r="BV25" s="22" t="n">
        <f aca="false">IF(AND(SQRT(BV$18^2+$E25^2)&gt;r_int_a,SQRT(BV$18^2+$E25^2)&lt;=r_ext_a),1,0)</f>
        <v>1</v>
      </c>
      <c r="BW25" s="22" t="n">
        <f aca="false">IF(AND(SQRT(BW$18^2+$E25^2)&gt;r_int_a,SQRT(BW$18^2+$E25^2)&lt;=r_ext_a),1,0)</f>
        <v>1</v>
      </c>
      <c r="BX25" s="22" t="n">
        <f aca="false">IF(AND(SQRT(BX$18^2+$E25^2)&gt;r_int_a,SQRT(BX$18^2+$E25^2)&lt;=r_ext_a),1,0)</f>
        <v>1</v>
      </c>
      <c r="BY25" s="22" t="n">
        <f aca="false">IF(AND(SQRT(BY$18^2+$E25^2)&gt;r_int_a,SQRT(BY$18^2+$E25^2)&lt;=r_ext_a),1,0)</f>
        <v>1</v>
      </c>
      <c r="BZ25" s="22" t="n">
        <f aca="false">IF(AND(SQRT(BZ$18^2+$E25^2)&gt;r_int_a,SQRT(BZ$18^2+$E25^2)&lt;=r_ext_a),1,0)</f>
        <v>1</v>
      </c>
      <c r="CA25" s="22" t="n">
        <f aca="false">IF(AND(SQRT(CA$18^2+$E25^2)&gt;r_int_a,SQRT(CA$18^2+$E25^2)&lt;=r_ext_a),1,0)</f>
        <v>1</v>
      </c>
      <c r="CB25" s="22" t="n">
        <f aca="false">IF(AND(SQRT(CB$18^2+$E25^2)&gt;r_int_a,SQRT(CB$18^2+$E25^2)&lt;=r_ext_a),1,0)</f>
        <v>1</v>
      </c>
      <c r="CC25" s="22" t="n">
        <f aca="false">IF(AND(SQRT(CC$18^2+$E25^2)&gt;r_int_a,SQRT(CC$18^2+$E25^2)&lt;=r_ext_a),1,0)</f>
        <v>1</v>
      </c>
      <c r="CD25" s="22" t="n">
        <f aca="false">IF(AND(SQRT(CD$18^2+$E25^2)&gt;r_int_a,SQRT(CD$18^2+$E25^2)&lt;=r_ext_a),1,0)</f>
        <v>1</v>
      </c>
      <c r="CE25" s="22" t="n">
        <f aca="false">IF(AND(SQRT(CE$18^2+$E25^2)&gt;r_int_a,SQRT(CE$18^2+$E25^2)&lt;=r_ext_a),1,0)</f>
        <v>1</v>
      </c>
      <c r="CF25" s="22" t="n">
        <f aca="false">IF(AND(SQRT(CF$18^2+$E25^2)&gt;r_int_a,SQRT(CF$18^2+$E25^2)&lt;=r_ext_a),1,0)</f>
        <v>1</v>
      </c>
      <c r="CG25" s="22" t="n">
        <f aca="false">IF(AND(SQRT(CG$18^2+$E25^2)&gt;r_int_a,SQRT(CG$18^2+$E25^2)&lt;=r_ext_a),1,0)</f>
        <v>1</v>
      </c>
      <c r="CH25" s="22" t="n">
        <f aca="false">IF(AND(SQRT(CH$18^2+$E25^2)&gt;r_int_a,SQRT(CH$18^2+$E25^2)&lt;=r_ext_a),1,0)</f>
        <v>1</v>
      </c>
      <c r="CI25" s="22" t="n">
        <f aca="false">IF(AND(SQRT(CI$18^2+$E25^2)&gt;r_int_a,SQRT(CI$18^2+$E25^2)&lt;=r_ext_a),1,0)</f>
        <v>1</v>
      </c>
      <c r="CJ25" s="22" t="n">
        <f aca="false">IF(AND(SQRT(CJ$18^2+$E25^2)&gt;r_int_a,SQRT(CJ$18^2+$E25^2)&lt;=r_ext_a),1,0)</f>
        <v>1</v>
      </c>
      <c r="CK25" s="22" t="n">
        <f aca="false">IF(AND(SQRT(CK$18^2+$E25^2)&gt;r_int_a,SQRT(CK$18^2+$E25^2)&lt;=r_ext_a),1,0)</f>
        <v>1</v>
      </c>
      <c r="CL25" s="22" t="n">
        <f aca="false">IF(AND(SQRT(CL$18^2+$E25^2)&gt;r_int_a,SQRT(CL$18^2+$E25^2)&lt;=r_ext_a),1,0)</f>
        <v>1</v>
      </c>
      <c r="CM25" s="22" t="n">
        <f aca="false">IF(AND(SQRT(CM$18^2+$E25^2)&gt;r_int_a,SQRT(CM$18^2+$E25^2)&lt;=r_ext_a),1,0)</f>
        <v>1</v>
      </c>
      <c r="CN25" s="22" t="n">
        <f aca="false">IF(AND(SQRT(CN$18^2+$E25^2)&gt;r_int_a,SQRT(CN$18^2+$E25^2)&lt;=r_ext_a),1,0)</f>
        <v>1</v>
      </c>
      <c r="CO25" s="22" t="n">
        <f aca="false">IF(AND(SQRT(CO$18^2+$E25^2)&gt;r_int_a,SQRT(CO$18^2+$E25^2)&lt;=r_ext_a),1,0)</f>
        <v>1</v>
      </c>
      <c r="CP25" s="22" t="n">
        <f aca="false">IF(AND(SQRT(CP$18^2+$E25^2)&gt;r_int_a,SQRT(CP$18^2+$E25^2)&lt;=r_ext_a),1,0)</f>
        <v>1</v>
      </c>
      <c r="CQ25" s="22" t="n">
        <f aca="false">IF(AND(SQRT(CQ$18^2+$E25^2)&gt;r_int_a,SQRT(CQ$18^2+$E25^2)&lt;=r_ext_a),1,0)</f>
        <v>1</v>
      </c>
      <c r="CR25" s="22" t="n">
        <f aca="false">IF(AND(SQRT(CR$18^2+$E25^2)&gt;r_int_a,SQRT(CR$18^2+$E25^2)&lt;=r_ext_a),1,0)</f>
        <v>1</v>
      </c>
      <c r="CS25" s="22" t="n">
        <f aca="false">IF(AND(SQRT(CS$18^2+$E25^2)&gt;r_int_a,SQRT(CS$18^2+$E25^2)&lt;=r_ext_a),1,0)</f>
        <v>1</v>
      </c>
      <c r="CT25" s="22" t="n">
        <f aca="false">IF(AND(SQRT(CT$18^2+$E25^2)&gt;r_int_a,SQRT(CT$18^2+$E25^2)&lt;=r_ext_a),1,0)</f>
        <v>1</v>
      </c>
      <c r="CU25" s="22" t="n">
        <f aca="false">IF(AND(SQRT(CU$18^2+$E25^2)&gt;r_int_a,SQRT(CU$18^2+$E25^2)&lt;=r_ext_a),1,0)</f>
        <v>0</v>
      </c>
      <c r="CV25" s="22" t="n">
        <f aca="false">IF(AND(SQRT(CV$18^2+$E25^2)&gt;r_int_a,SQRT(CV$18^2+$E25^2)&lt;=r_ext_a),1,0)</f>
        <v>0</v>
      </c>
      <c r="CW25" s="22" t="n">
        <f aca="false">IF(AND(SQRT(CW$18^2+$E25^2)&gt;r_int_a,SQRT(CW$18^2+$E25^2)&lt;=r_ext_a),1,0)</f>
        <v>0</v>
      </c>
      <c r="CX25" s="22" t="n">
        <f aca="false">IF(AND(SQRT(CX$18^2+$E25^2)&gt;r_int_a,SQRT(CX$18^2+$E25^2)&lt;=r_ext_a),1,0)</f>
        <v>0</v>
      </c>
      <c r="CY25" s="22" t="n">
        <f aca="false">IF(AND(SQRT(CY$18^2+$E25^2)&gt;r_int_a,SQRT(CY$18^2+$E25^2)&lt;=r_ext_a),1,0)</f>
        <v>0</v>
      </c>
      <c r="CZ25" s="22" t="n">
        <f aca="false">IF(AND(SQRT(CZ$18^2+$E25^2)&gt;r_int_a,SQRT(CZ$18^2+$E25^2)&lt;=r_ext_a),1,0)</f>
        <v>0</v>
      </c>
      <c r="DA25" s="22" t="n">
        <f aca="false">IF(AND(SQRT(DA$18^2+$E25^2)&gt;r_int_a,SQRT(DA$18^2+$E25^2)&lt;=r_ext_a),1,0)</f>
        <v>0</v>
      </c>
      <c r="DB25" s="22" t="n">
        <f aca="false">IF(AND(SQRT(DB$18^2+$E25^2)&gt;r_int_a,SQRT(DB$18^2+$E25^2)&lt;=r_ext_a),1,0)</f>
        <v>0</v>
      </c>
      <c r="DC25" s="22" t="n">
        <f aca="false">IF(AND(SQRT(DC$18^2+$E25^2)&gt;r_int_a,SQRT(DC$18^2+$E25^2)&lt;=r_ext_a),1,0)</f>
        <v>0</v>
      </c>
      <c r="DD25" s="22" t="n">
        <f aca="false">IF(AND(SQRT(DD$18^2+$E25^2)&gt;r_int_a,SQRT(DD$18^2+$E25^2)&lt;=r_ext_a),1,0)</f>
        <v>0</v>
      </c>
      <c r="DE25" s="22" t="n">
        <f aca="false">IF(AND(SQRT(DE$18^2+$E25^2)&gt;r_int_a,SQRT(DE$18^2+$E25^2)&lt;=r_ext_a),1,0)</f>
        <v>0</v>
      </c>
    </row>
    <row r="26" customFormat="false" ht="10.5" hidden="false" customHeight="true" outlineLevel="0" collapsed="false">
      <c r="E26" s="17" t="n">
        <v>-18</v>
      </c>
      <c r="F26" s="18" t="n">
        <f aca="false">IF(SQRT(F$18^2+$E26^2)&lt;=r_int_a,1,0)</f>
        <v>0</v>
      </c>
      <c r="G26" s="18" t="n">
        <f aca="false">IF(SQRT(G$18^2+$E26^2)&lt;=r_int_a,1,0)</f>
        <v>0</v>
      </c>
      <c r="H26" s="18" t="n">
        <f aca="false">IF(SQRT(H$18^2+$E26^2)&lt;=r_int_a,1,0)</f>
        <v>0</v>
      </c>
      <c r="I26" s="18" t="n">
        <f aca="false">IF(SQRT(I$18^2+$E26^2)&lt;=r_int_a,1,0)</f>
        <v>0</v>
      </c>
      <c r="J26" s="18" t="n">
        <f aca="false">IF(SQRT(J$18^2+$E26^2)&lt;=r_int_a,1,0)</f>
        <v>0</v>
      </c>
      <c r="K26" s="18" t="n">
        <f aca="false">IF(SQRT(K$18^2+$E26^2)&lt;=r_int_a,1,0)</f>
        <v>0</v>
      </c>
      <c r="L26" s="18" t="n">
        <f aca="false">IF(SQRT(L$18^2+$E26^2)&lt;=r_int_a,1,0)</f>
        <v>0</v>
      </c>
      <c r="M26" s="18" t="n">
        <f aca="false">IF(SQRT(M$18^2+$E26^2)&lt;=r_int_a,1,0)</f>
        <v>0</v>
      </c>
      <c r="N26" s="18" t="n">
        <f aca="false">IF(SQRT(N$18^2+$E26^2)&lt;=r_int_a,1,0)</f>
        <v>0</v>
      </c>
      <c r="O26" s="18" t="n">
        <f aca="false">IF(SQRT(O$18^2+$E26^2)&lt;=r_int_a,1,0)</f>
        <v>0</v>
      </c>
      <c r="P26" s="18" t="n">
        <f aca="false">IF(SQRT(P$18^2+$E26^2)&lt;=r_int_a,1,0)</f>
        <v>0</v>
      </c>
      <c r="Q26" s="18" t="n">
        <f aca="false">IF(SQRT(Q$18^2+$E26^2)&lt;=r_int_a,1,0)</f>
        <v>0</v>
      </c>
      <c r="R26" s="18" t="n">
        <f aca="false">IF(SQRT(R$18^2+$E26^2)&lt;=r_int_a,1,0)</f>
        <v>0</v>
      </c>
      <c r="S26" s="18" t="n">
        <f aca="false">IF(SQRT(S$18^2+$E26^2)&lt;=r_int_a,1,0)</f>
        <v>0</v>
      </c>
      <c r="T26" s="18" t="n">
        <f aca="false">IF(SQRT(T$18^2+$E26^2)&lt;=r_int_a,1,0)</f>
        <v>0</v>
      </c>
      <c r="U26" s="18" t="n">
        <f aca="false">IF(SQRT(U$18^2+$E26^2)&lt;=r_int_a,1,0)</f>
        <v>0</v>
      </c>
      <c r="V26" s="18" t="n">
        <f aca="false">IF(SQRT(V$18^2+$E26^2)&lt;=r_int_a,1,0)</f>
        <v>0</v>
      </c>
      <c r="W26" s="18" t="n">
        <f aca="false">IF(SQRT(W$18^2+$E26^2)&lt;=r_int_a,1,0)</f>
        <v>0</v>
      </c>
      <c r="X26" s="18" t="n">
        <f aca="false">IF(SQRT(X$18^2+$E26^2)&lt;=r_int_a,1,0)</f>
        <v>0</v>
      </c>
      <c r="Y26" s="18" t="n">
        <f aca="false">IF(SQRT(Y$18^2+$E26^2)&lt;=r_int_a,1,0)</f>
        <v>0</v>
      </c>
      <c r="Z26" s="18" t="n">
        <f aca="false">IF(SQRT(Z$18^2+$E26^2)&lt;=r_int_a,1,0)</f>
        <v>0</v>
      </c>
      <c r="AA26" s="18" t="n">
        <f aca="false">IF(SQRT(AA$18^2+$E26^2)&lt;=r_int_a,1,0)</f>
        <v>0</v>
      </c>
      <c r="AB26" s="18" t="n">
        <f aca="false">IF(SQRT(AB$18^2+$E26^2)&lt;=r_int_a,1,0)</f>
        <v>0</v>
      </c>
      <c r="AC26" s="18" t="n">
        <f aca="false">IF(SQRT(AC$18^2+$E26^2)&lt;=r_int_a,1,0)</f>
        <v>0</v>
      </c>
      <c r="AD26" s="18" t="n">
        <f aca="false">IF(SQRT(AD$18^2+$E26^2)&lt;=r_int_a,1,0)</f>
        <v>0</v>
      </c>
      <c r="AE26" s="18" t="n">
        <f aca="false">IF(SQRT(AE$18^2+$E26^2)&lt;=r_int_a,1,0)</f>
        <v>0</v>
      </c>
      <c r="AF26" s="18" t="n">
        <f aca="false">IF(SQRT(AF$18^2+$E26^2)&lt;=r_int_a,1,0)</f>
        <v>0</v>
      </c>
      <c r="AG26" s="18" t="n">
        <f aca="false">IF(SQRT(AG$18^2+$E26^2)&lt;=r_int_a,1,0)</f>
        <v>0</v>
      </c>
      <c r="AH26" s="18" t="n">
        <f aca="false">IF(SQRT(AH$18^2+$E26^2)&lt;=r_int_a,1,0)</f>
        <v>0</v>
      </c>
      <c r="AI26" s="18" t="n">
        <f aca="false">IF(SQRT(AI$18^2+$E26^2)&lt;=r_int_a,1,0)</f>
        <v>0</v>
      </c>
      <c r="AJ26" s="18" t="n">
        <f aca="false">IF(SQRT(AJ$18^2+$E26^2)&lt;=r_int_a,1,0)</f>
        <v>0</v>
      </c>
      <c r="AK26" s="18" t="n">
        <f aca="false">IF(SQRT(AK$18^2+$E26^2)&lt;=r_int_a,1,0)</f>
        <v>0</v>
      </c>
      <c r="AL26" s="18" t="n">
        <f aca="false">IF(SQRT(AL$18^2+$E26^2)&lt;=r_int_a,1,0)</f>
        <v>0</v>
      </c>
      <c r="AM26" s="18" t="n">
        <f aca="false">IF(SQRT(AM$18^2+$E26^2)&lt;=r_int_a,1,0)</f>
        <v>0</v>
      </c>
      <c r="AN26" s="18" t="n">
        <f aca="false">IF(SQRT(AN$18^2+$E26^2)&lt;=r_int_a,1,0)</f>
        <v>0</v>
      </c>
      <c r="AO26" s="18" t="n">
        <f aca="false">IF(SQRT(AO$18^2+$E26^2)&lt;=r_int_a,1,0)</f>
        <v>0</v>
      </c>
      <c r="AP26" s="18" t="n">
        <f aca="false">IF(SQRT(AP$18^2+$E26^2)&lt;=r_int_a,1,0)</f>
        <v>0</v>
      </c>
      <c r="AQ26" s="18" t="n">
        <f aca="false">IF(SQRT(AQ$18^2+$E26^2)&lt;=r_int_a,1,0)</f>
        <v>0</v>
      </c>
      <c r="AR26" s="18" t="n">
        <f aca="false">IF(SQRT(AR$18^2+$E26^2)&lt;=r_int_a,1,0)</f>
        <v>0</v>
      </c>
      <c r="AS26" s="18" t="n">
        <f aca="false">IF(SQRT(AS$18^2+$E26^2)&lt;=r_int_a,1,0)</f>
        <v>0</v>
      </c>
      <c r="AT26" s="18" t="n">
        <f aca="false">IF(SQRT(AT$18^2+$E26^2)&lt;=r_int_a,1,0)</f>
        <v>0</v>
      </c>
      <c r="AU26" s="18" t="n">
        <f aca="false">IF(SQRT(AU$18^2+$E26^2)&lt;=r_int_a,1,0)</f>
        <v>0</v>
      </c>
      <c r="AV26" s="18" t="n">
        <f aca="false">IF(SQRT(AV$18^2+$E26^2)&lt;=r_int_a,1,0)</f>
        <v>0</v>
      </c>
      <c r="AW26" s="18" t="n">
        <f aca="false">IF(SQRT(AW$18^2+$E26^2)&lt;=r_int_a,1,0)</f>
        <v>0</v>
      </c>
      <c r="AX26" s="18" t="n">
        <f aca="false">IF(SQRT(AX$18^2+$E26^2)&lt;=r_int_a,1,0)</f>
        <v>0</v>
      </c>
      <c r="AY26" s="18" t="n">
        <f aca="false">IF(SQRT(AY$18^2+$E26^2)&lt;=r_int_a,1,0)</f>
        <v>0</v>
      </c>
      <c r="AZ26" s="18" t="n">
        <f aca="false">IF(SQRT(AZ$18^2+$E26^2)&lt;=r_int_a,1,0)</f>
        <v>0</v>
      </c>
      <c r="BA26" s="18" t="n">
        <f aca="false">IF(SQRT(BA$18^2+$E26^2)&lt;=r_int_a,1,0)</f>
        <v>0</v>
      </c>
      <c r="BB26" s="18" t="n">
        <f aca="false">IF(SQRT(BB$18^2+$E26^2)&lt;=r_int_a,1,0)</f>
        <v>0</v>
      </c>
      <c r="BC26" s="18" t="n">
        <f aca="false">IF(SQRT(BC$18^2+$E26^2)&lt;=r_int_a,1,0)</f>
        <v>0</v>
      </c>
      <c r="BD26" s="18" t="n">
        <f aca="false">IF(SQRT(BD$18^2+$E26^2)&lt;=r_int_a,1,0)</f>
        <v>0</v>
      </c>
      <c r="BF26" s="17" t="n">
        <v>-18</v>
      </c>
      <c r="BG26" s="22" t="n">
        <f aca="false">IF(AND(SQRT(BG$18^2+$E26^2)&gt;r_int_a,SQRT(BG$18^2+$E26^2)&lt;=r_ext_a),1,0)</f>
        <v>0</v>
      </c>
      <c r="BH26" s="22" t="n">
        <f aca="false">IF(AND(SQRT(BH$18^2+$E26^2)&gt;r_int_a,SQRT(BH$18^2+$E26^2)&lt;=r_ext_a),1,0)</f>
        <v>0</v>
      </c>
      <c r="BI26" s="22" t="n">
        <f aca="false">IF(AND(SQRT(BI$18^2+$E26^2)&gt;r_int_a,SQRT(BI$18^2+$E26^2)&lt;=r_ext_a),1,0)</f>
        <v>0</v>
      </c>
      <c r="BJ26" s="22" t="n">
        <f aca="false">IF(AND(SQRT(BJ$18^2+$E26^2)&gt;r_int_a,SQRT(BJ$18^2+$E26^2)&lt;=r_ext_a),1,0)</f>
        <v>0</v>
      </c>
      <c r="BK26" s="22" t="n">
        <f aca="false">IF(AND(SQRT(BK$18^2+$E26^2)&gt;r_int_a,SQRT(BK$18^2+$E26^2)&lt;=r_ext_a),1,0)</f>
        <v>0</v>
      </c>
      <c r="BL26" s="22" t="n">
        <f aca="false">IF(AND(SQRT(BL$18^2+$E26^2)&gt;r_int_a,SQRT(BL$18^2+$E26^2)&lt;=r_ext_a),1,0)</f>
        <v>0</v>
      </c>
      <c r="BM26" s="22" t="n">
        <f aca="false">IF(AND(SQRT(BM$18^2+$E26^2)&gt;r_int_a,SQRT(BM$18^2+$E26^2)&lt;=r_ext_a),1,0)</f>
        <v>0</v>
      </c>
      <c r="BN26" s="22" t="n">
        <f aca="false">IF(AND(SQRT(BN$18^2+$E26^2)&gt;r_int_a,SQRT(BN$18^2+$E26^2)&lt;=r_ext_a),1,0)</f>
        <v>0</v>
      </c>
      <c r="BO26" s="22" t="n">
        <f aca="false">IF(AND(SQRT(BO$18^2+$E26^2)&gt;r_int_a,SQRT(BO$18^2+$E26^2)&lt;=r_ext_a),1,0)</f>
        <v>0</v>
      </c>
      <c r="BP26" s="22" t="n">
        <f aca="false">IF(AND(SQRT(BP$18^2+$E26^2)&gt;r_int_a,SQRT(BP$18^2+$E26^2)&lt;=r_ext_a),1,0)</f>
        <v>0</v>
      </c>
      <c r="BQ26" s="22" t="n">
        <f aca="false">IF(AND(SQRT(BQ$18^2+$E26^2)&gt;r_int_a,SQRT(BQ$18^2+$E26^2)&lt;=r_ext_a),1,0)</f>
        <v>1</v>
      </c>
      <c r="BR26" s="22" t="n">
        <f aca="false">IF(AND(SQRT(BR$18^2+$E26^2)&gt;r_int_a,SQRT(BR$18^2+$E26^2)&lt;=r_ext_a),1,0)</f>
        <v>1</v>
      </c>
      <c r="BS26" s="22" t="n">
        <f aca="false">IF(AND(SQRT(BS$18^2+$E26^2)&gt;r_int_a,SQRT(BS$18^2+$E26^2)&lt;=r_ext_a),1,0)</f>
        <v>1</v>
      </c>
      <c r="BT26" s="22" t="n">
        <f aca="false">IF(AND(SQRT(BT$18^2+$E26^2)&gt;r_int_a,SQRT(BT$18^2+$E26^2)&lt;=r_ext_a),1,0)</f>
        <v>1</v>
      </c>
      <c r="BU26" s="22" t="n">
        <f aca="false">IF(AND(SQRT(BU$18^2+$E26^2)&gt;r_int_a,SQRT(BU$18^2+$E26^2)&lt;=r_ext_a),1,0)</f>
        <v>1</v>
      </c>
      <c r="BV26" s="22" t="n">
        <f aca="false">IF(AND(SQRT(BV$18^2+$E26^2)&gt;r_int_a,SQRT(BV$18^2+$E26^2)&lt;=r_ext_a),1,0)</f>
        <v>1</v>
      </c>
      <c r="BW26" s="22" t="n">
        <f aca="false">IF(AND(SQRT(BW$18^2+$E26^2)&gt;r_int_a,SQRT(BW$18^2+$E26^2)&lt;=r_ext_a),1,0)</f>
        <v>1</v>
      </c>
      <c r="BX26" s="22" t="n">
        <f aca="false">IF(AND(SQRT(BX$18^2+$E26^2)&gt;r_int_a,SQRT(BX$18^2+$E26^2)&lt;=r_ext_a),1,0)</f>
        <v>1</v>
      </c>
      <c r="BY26" s="22" t="n">
        <f aca="false">IF(AND(SQRT(BY$18^2+$E26^2)&gt;r_int_a,SQRT(BY$18^2+$E26^2)&lt;=r_ext_a),1,0)</f>
        <v>1</v>
      </c>
      <c r="BZ26" s="22" t="n">
        <f aca="false">IF(AND(SQRT(BZ$18^2+$E26^2)&gt;r_int_a,SQRT(BZ$18^2+$E26^2)&lt;=r_ext_a),1,0)</f>
        <v>1</v>
      </c>
      <c r="CA26" s="22" t="n">
        <f aca="false">IF(AND(SQRT(CA$18^2+$E26^2)&gt;r_int_a,SQRT(CA$18^2+$E26^2)&lt;=r_ext_a),1,0)</f>
        <v>1</v>
      </c>
      <c r="CB26" s="22" t="n">
        <f aca="false">IF(AND(SQRT(CB$18^2+$E26^2)&gt;r_int_a,SQRT(CB$18^2+$E26^2)&lt;=r_ext_a),1,0)</f>
        <v>1</v>
      </c>
      <c r="CC26" s="22" t="n">
        <f aca="false">IF(AND(SQRT(CC$18^2+$E26^2)&gt;r_int_a,SQRT(CC$18^2+$E26^2)&lt;=r_ext_a),1,0)</f>
        <v>1</v>
      </c>
      <c r="CD26" s="22" t="n">
        <f aca="false">IF(AND(SQRT(CD$18^2+$E26^2)&gt;r_int_a,SQRT(CD$18^2+$E26^2)&lt;=r_ext_a),1,0)</f>
        <v>1</v>
      </c>
      <c r="CE26" s="22" t="n">
        <f aca="false">IF(AND(SQRT(CE$18^2+$E26^2)&gt;r_int_a,SQRT(CE$18^2+$E26^2)&lt;=r_ext_a),1,0)</f>
        <v>1</v>
      </c>
      <c r="CF26" s="22" t="n">
        <f aca="false">IF(AND(SQRT(CF$18^2+$E26^2)&gt;r_int_a,SQRT(CF$18^2+$E26^2)&lt;=r_ext_a),1,0)</f>
        <v>1</v>
      </c>
      <c r="CG26" s="22" t="n">
        <f aca="false">IF(AND(SQRT(CG$18^2+$E26^2)&gt;r_int_a,SQRT(CG$18^2+$E26^2)&lt;=r_ext_a),1,0)</f>
        <v>1</v>
      </c>
      <c r="CH26" s="22" t="n">
        <f aca="false">IF(AND(SQRT(CH$18^2+$E26^2)&gt;r_int_a,SQRT(CH$18^2+$E26^2)&lt;=r_ext_a),1,0)</f>
        <v>1</v>
      </c>
      <c r="CI26" s="22" t="n">
        <f aca="false">IF(AND(SQRT(CI$18^2+$E26^2)&gt;r_int_a,SQRT(CI$18^2+$E26^2)&lt;=r_ext_a),1,0)</f>
        <v>1</v>
      </c>
      <c r="CJ26" s="22" t="n">
        <f aca="false">IF(AND(SQRT(CJ$18^2+$E26^2)&gt;r_int_a,SQRT(CJ$18^2+$E26^2)&lt;=r_ext_a),1,0)</f>
        <v>1</v>
      </c>
      <c r="CK26" s="22" t="n">
        <f aca="false">IF(AND(SQRT(CK$18^2+$E26^2)&gt;r_int_a,SQRT(CK$18^2+$E26^2)&lt;=r_ext_a),1,0)</f>
        <v>1</v>
      </c>
      <c r="CL26" s="22" t="n">
        <f aca="false">IF(AND(SQRT(CL$18^2+$E26^2)&gt;r_int_a,SQRT(CL$18^2+$E26^2)&lt;=r_ext_a),1,0)</f>
        <v>1</v>
      </c>
      <c r="CM26" s="22" t="n">
        <f aca="false">IF(AND(SQRT(CM$18^2+$E26^2)&gt;r_int_a,SQRT(CM$18^2+$E26^2)&lt;=r_ext_a),1,0)</f>
        <v>1</v>
      </c>
      <c r="CN26" s="22" t="n">
        <f aca="false">IF(AND(SQRT(CN$18^2+$E26^2)&gt;r_int_a,SQRT(CN$18^2+$E26^2)&lt;=r_ext_a),1,0)</f>
        <v>1</v>
      </c>
      <c r="CO26" s="22" t="n">
        <f aca="false">IF(AND(SQRT(CO$18^2+$E26^2)&gt;r_int_a,SQRT(CO$18^2+$E26^2)&lt;=r_ext_a),1,0)</f>
        <v>1</v>
      </c>
      <c r="CP26" s="22" t="n">
        <f aca="false">IF(AND(SQRT(CP$18^2+$E26^2)&gt;r_int_a,SQRT(CP$18^2+$E26^2)&lt;=r_ext_a),1,0)</f>
        <v>1</v>
      </c>
      <c r="CQ26" s="22" t="n">
        <f aca="false">IF(AND(SQRT(CQ$18^2+$E26^2)&gt;r_int_a,SQRT(CQ$18^2+$E26^2)&lt;=r_ext_a),1,0)</f>
        <v>1</v>
      </c>
      <c r="CR26" s="22" t="n">
        <f aca="false">IF(AND(SQRT(CR$18^2+$E26^2)&gt;r_int_a,SQRT(CR$18^2+$E26^2)&lt;=r_ext_a),1,0)</f>
        <v>1</v>
      </c>
      <c r="CS26" s="22" t="n">
        <f aca="false">IF(AND(SQRT(CS$18^2+$E26^2)&gt;r_int_a,SQRT(CS$18^2+$E26^2)&lt;=r_ext_a),1,0)</f>
        <v>1</v>
      </c>
      <c r="CT26" s="22" t="n">
        <f aca="false">IF(AND(SQRT(CT$18^2+$E26^2)&gt;r_int_a,SQRT(CT$18^2+$E26^2)&lt;=r_ext_a),1,0)</f>
        <v>1</v>
      </c>
      <c r="CU26" s="22" t="n">
        <f aca="false">IF(AND(SQRT(CU$18^2+$E26^2)&gt;r_int_a,SQRT(CU$18^2+$E26^2)&lt;=r_ext_a),1,0)</f>
        <v>1</v>
      </c>
      <c r="CV26" s="22" t="n">
        <f aca="false">IF(AND(SQRT(CV$18^2+$E26^2)&gt;r_int_a,SQRT(CV$18^2+$E26^2)&lt;=r_ext_a),1,0)</f>
        <v>0</v>
      </c>
      <c r="CW26" s="22" t="n">
        <f aca="false">IF(AND(SQRT(CW$18^2+$E26^2)&gt;r_int_a,SQRT(CW$18^2+$E26^2)&lt;=r_ext_a),1,0)</f>
        <v>0</v>
      </c>
      <c r="CX26" s="22" t="n">
        <f aca="false">IF(AND(SQRT(CX$18^2+$E26^2)&gt;r_int_a,SQRT(CX$18^2+$E26^2)&lt;=r_ext_a),1,0)</f>
        <v>0</v>
      </c>
      <c r="CY26" s="22" t="n">
        <f aca="false">IF(AND(SQRT(CY$18^2+$E26^2)&gt;r_int_a,SQRT(CY$18^2+$E26^2)&lt;=r_ext_a),1,0)</f>
        <v>0</v>
      </c>
      <c r="CZ26" s="22" t="n">
        <f aca="false">IF(AND(SQRT(CZ$18^2+$E26^2)&gt;r_int_a,SQRT(CZ$18^2+$E26^2)&lt;=r_ext_a),1,0)</f>
        <v>0</v>
      </c>
      <c r="DA26" s="22" t="n">
        <f aca="false">IF(AND(SQRT(DA$18^2+$E26^2)&gt;r_int_a,SQRT(DA$18^2+$E26^2)&lt;=r_ext_a),1,0)</f>
        <v>0</v>
      </c>
      <c r="DB26" s="22" t="n">
        <f aca="false">IF(AND(SQRT(DB$18^2+$E26^2)&gt;r_int_a,SQRT(DB$18^2+$E26^2)&lt;=r_ext_a),1,0)</f>
        <v>0</v>
      </c>
      <c r="DC26" s="22" t="n">
        <f aca="false">IF(AND(SQRT(DC$18^2+$E26^2)&gt;r_int_a,SQRT(DC$18^2+$E26^2)&lt;=r_ext_a),1,0)</f>
        <v>0</v>
      </c>
      <c r="DD26" s="22" t="n">
        <f aca="false">IF(AND(SQRT(DD$18^2+$E26^2)&gt;r_int_a,SQRT(DD$18^2+$E26^2)&lt;=r_ext_a),1,0)</f>
        <v>0</v>
      </c>
      <c r="DE26" s="22" t="n">
        <f aca="false">IF(AND(SQRT(DE$18^2+$E26^2)&gt;r_int_a,SQRT(DE$18^2+$E26^2)&lt;=r_ext_a),1,0)</f>
        <v>0</v>
      </c>
    </row>
    <row r="27" customFormat="false" ht="10.5" hidden="false" customHeight="true" outlineLevel="0" collapsed="false">
      <c r="E27" s="17" t="n">
        <v>-17</v>
      </c>
      <c r="F27" s="18" t="n">
        <f aca="false">IF(SQRT(F$18^2+$E27^2)&lt;=r_int_a,1,0)</f>
        <v>0</v>
      </c>
      <c r="G27" s="18" t="n">
        <f aca="false">IF(SQRT(G$18^2+$E27^2)&lt;=r_int_a,1,0)</f>
        <v>0</v>
      </c>
      <c r="H27" s="18" t="n">
        <f aca="false">IF(SQRT(H$18^2+$E27^2)&lt;=r_int_a,1,0)</f>
        <v>0</v>
      </c>
      <c r="I27" s="18" t="n">
        <f aca="false">IF(SQRT(I$18^2+$E27^2)&lt;=r_int_a,1,0)</f>
        <v>0</v>
      </c>
      <c r="J27" s="18" t="n">
        <f aca="false">IF(SQRT(J$18^2+$E27^2)&lt;=r_int_a,1,0)</f>
        <v>0</v>
      </c>
      <c r="K27" s="18" t="n">
        <f aca="false">IF(SQRT(K$18^2+$E27^2)&lt;=r_int_a,1,0)</f>
        <v>0</v>
      </c>
      <c r="L27" s="18" t="n">
        <f aca="false">IF(SQRT(L$18^2+$E27^2)&lt;=r_int_a,1,0)</f>
        <v>0</v>
      </c>
      <c r="M27" s="18" t="n">
        <f aca="false">IF(SQRT(M$18^2+$E27^2)&lt;=r_int_a,1,0)</f>
        <v>0</v>
      </c>
      <c r="N27" s="18" t="n">
        <f aca="false">IF(SQRT(N$18^2+$E27^2)&lt;=r_int_a,1,0)</f>
        <v>0</v>
      </c>
      <c r="O27" s="18" t="n">
        <f aca="false">IF(SQRT(O$18^2+$E27^2)&lt;=r_int_a,1,0)</f>
        <v>0</v>
      </c>
      <c r="P27" s="18" t="n">
        <f aca="false">IF(SQRT(P$18^2+$E27^2)&lt;=r_int_a,1,0)</f>
        <v>0</v>
      </c>
      <c r="Q27" s="18" t="n">
        <f aca="false">IF(SQRT(Q$18^2+$E27^2)&lt;=r_int_a,1,0)</f>
        <v>0</v>
      </c>
      <c r="R27" s="18" t="n">
        <f aca="false">IF(SQRT(R$18^2+$E27^2)&lt;=r_int_a,1,0)</f>
        <v>0</v>
      </c>
      <c r="S27" s="18" t="n">
        <f aca="false">IF(SQRT(S$18^2+$E27^2)&lt;=r_int_a,1,0)</f>
        <v>0</v>
      </c>
      <c r="T27" s="18" t="n">
        <f aca="false">IF(SQRT(T$18^2+$E27^2)&lt;=r_int_a,1,0)</f>
        <v>0</v>
      </c>
      <c r="U27" s="18" t="n">
        <f aca="false">IF(SQRT(U$18^2+$E27^2)&lt;=r_int_a,1,0)</f>
        <v>0</v>
      </c>
      <c r="V27" s="18" t="n">
        <f aca="false">IF(SQRT(V$18^2+$E27^2)&lt;=r_int_a,1,0)</f>
        <v>0</v>
      </c>
      <c r="W27" s="18" t="n">
        <f aca="false">IF(SQRT(W$18^2+$E27^2)&lt;=r_int_a,1,0)</f>
        <v>0</v>
      </c>
      <c r="X27" s="18" t="n">
        <f aca="false">IF(SQRT(X$18^2+$E27^2)&lt;=r_int_a,1,0)</f>
        <v>0</v>
      </c>
      <c r="Y27" s="18" t="n">
        <f aca="false">IF(SQRT(Y$18^2+$E27^2)&lt;=r_int_a,1,0)</f>
        <v>0</v>
      </c>
      <c r="Z27" s="18" t="n">
        <f aca="false">IF(SQRT(Z$18^2+$E27^2)&lt;=r_int_a,1,0)</f>
        <v>1</v>
      </c>
      <c r="AA27" s="18" t="n">
        <f aca="false">IF(SQRT(AA$18^2+$E27^2)&lt;=r_int_a,1,0)</f>
        <v>1</v>
      </c>
      <c r="AB27" s="18" t="n">
        <f aca="false">IF(SQRT(AB$18^2+$E27^2)&lt;=r_int_a,1,0)</f>
        <v>1</v>
      </c>
      <c r="AC27" s="18" t="n">
        <f aca="false">IF(SQRT(AC$18^2+$E27^2)&lt;=r_int_a,1,0)</f>
        <v>1</v>
      </c>
      <c r="AD27" s="18" t="n">
        <f aca="false">IF(SQRT(AD$18^2+$E27^2)&lt;=r_int_a,1,0)</f>
        <v>1</v>
      </c>
      <c r="AE27" s="18" t="n">
        <f aca="false">IF(SQRT(AE$18^2+$E27^2)&lt;=r_int_a,1,0)</f>
        <v>1</v>
      </c>
      <c r="AF27" s="18" t="n">
        <f aca="false">IF(SQRT(AF$18^2+$E27^2)&lt;=r_int_a,1,0)</f>
        <v>1</v>
      </c>
      <c r="AG27" s="18" t="n">
        <f aca="false">IF(SQRT(AG$18^2+$E27^2)&lt;=r_int_a,1,0)</f>
        <v>1</v>
      </c>
      <c r="AH27" s="18" t="n">
        <f aca="false">IF(SQRT(AH$18^2+$E27^2)&lt;=r_int_a,1,0)</f>
        <v>1</v>
      </c>
      <c r="AI27" s="18" t="n">
        <f aca="false">IF(SQRT(AI$18^2+$E27^2)&lt;=r_int_a,1,0)</f>
        <v>1</v>
      </c>
      <c r="AJ27" s="18" t="n">
        <f aca="false">IF(SQRT(AJ$18^2+$E27^2)&lt;=r_int_a,1,0)</f>
        <v>1</v>
      </c>
      <c r="AK27" s="18" t="n">
        <f aca="false">IF(SQRT(AK$18^2+$E27^2)&lt;=r_int_a,1,0)</f>
        <v>0</v>
      </c>
      <c r="AL27" s="18" t="n">
        <f aca="false">IF(SQRT(AL$18^2+$E27^2)&lt;=r_int_a,1,0)</f>
        <v>0</v>
      </c>
      <c r="AM27" s="18" t="n">
        <f aca="false">IF(SQRT(AM$18^2+$E27^2)&lt;=r_int_a,1,0)</f>
        <v>0</v>
      </c>
      <c r="AN27" s="18" t="n">
        <f aca="false">IF(SQRT(AN$18^2+$E27^2)&lt;=r_int_a,1,0)</f>
        <v>0</v>
      </c>
      <c r="AO27" s="18" t="n">
        <f aca="false">IF(SQRT(AO$18^2+$E27^2)&lt;=r_int_a,1,0)</f>
        <v>0</v>
      </c>
      <c r="AP27" s="18" t="n">
        <f aca="false">IF(SQRT(AP$18^2+$E27^2)&lt;=r_int_a,1,0)</f>
        <v>0</v>
      </c>
      <c r="AQ27" s="18" t="n">
        <f aca="false">IF(SQRT(AQ$18^2+$E27^2)&lt;=r_int_a,1,0)</f>
        <v>0</v>
      </c>
      <c r="AR27" s="18" t="n">
        <f aca="false">IF(SQRT(AR$18^2+$E27^2)&lt;=r_int_a,1,0)</f>
        <v>0</v>
      </c>
      <c r="AS27" s="18" t="n">
        <f aca="false">IF(SQRT(AS$18^2+$E27^2)&lt;=r_int_a,1,0)</f>
        <v>0</v>
      </c>
      <c r="AT27" s="18" t="n">
        <f aca="false">IF(SQRT(AT$18^2+$E27^2)&lt;=r_int_a,1,0)</f>
        <v>0</v>
      </c>
      <c r="AU27" s="18" t="n">
        <f aca="false">IF(SQRT(AU$18^2+$E27^2)&lt;=r_int_a,1,0)</f>
        <v>0</v>
      </c>
      <c r="AV27" s="18" t="n">
        <f aca="false">IF(SQRT(AV$18^2+$E27^2)&lt;=r_int_a,1,0)</f>
        <v>0</v>
      </c>
      <c r="AW27" s="18" t="n">
        <f aca="false">IF(SQRT(AW$18^2+$E27^2)&lt;=r_int_a,1,0)</f>
        <v>0</v>
      </c>
      <c r="AX27" s="18" t="n">
        <f aca="false">IF(SQRT(AX$18^2+$E27^2)&lt;=r_int_a,1,0)</f>
        <v>0</v>
      </c>
      <c r="AY27" s="18" t="n">
        <f aca="false">IF(SQRT(AY$18^2+$E27^2)&lt;=r_int_a,1,0)</f>
        <v>0</v>
      </c>
      <c r="AZ27" s="18" t="n">
        <f aca="false">IF(SQRT(AZ$18^2+$E27^2)&lt;=r_int_a,1,0)</f>
        <v>0</v>
      </c>
      <c r="BA27" s="18" t="n">
        <f aca="false">IF(SQRT(BA$18^2+$E27^2)&lt;=r_int_a,1,0)</f>
        <v>0</v>
      </c>
      <c r="BB27" s="18" t="n">
        <f aca="false">IF(SQRT(BB$18^2+$E27^2)&lt;=r_int_a,1,0)</f>
        <v>0</v>
      </c>
      <c r="BC27" s="18" t="n">
        <f aca="false">IF(SQRT(BC$18^2+$E27^2)&lt;=r_int_a,1,0)</f>
        <v>0</v>
      </c>
      <c r="BD27" s="18" t="n">
        <f aca="false">IF(SQRT(BD$18^2+$E27^2)&lt;=r_int_a,1,0)</f>
        <v>0</v>
      </c>
      <c r="BF27" s="17" t="n">
        <v>-17</v>
      </c>
      <c r="BG27" s="22" t="n">
        <f aca="false">IF(AND(SQRT(BG$18^2+$E27^2)&gt;r_int_a,SQRT(BG$18^2+$E27^2)&lt;=r_ext_a),1,0)</f>
        <v>0</v>
      </c>
      <c r="BH27" s="22" t="n">
        <f aca="false">IF(AND(SQRT(BH$18^2+$E27^2)&gt;r_int_a,SQRT(BH$18^2+$E27^2)&lt;=r_ext_a),1,0)</f>
        <v>0</v>
      </c>
      <c r="BI27" s="22" t="n">
        <f aca="false">IF(AND(SQRT(BI$18^2+$E27^2)&gt;r_int_a,SQRT(BI$18^2+$E27^2)&lt;=r_ext_a),1,0)</f>
        <v>0</v>
      </c>
      <c r="BJ27" s="22" t="n">
        <f aca="false">IF(AND(SQRT(BJ$18^2+$E27^2)&gt;r_int_a,SQRT(BJ$18^2+$E27^2)&lt;=r_ext_a),1,0)</f>
        <v>0</v>
      </c>
      <c r="BK27" s="22" t="n">
        <f aca="false">IF(AND(SQRT(BK$18^2+$E27^2)&gt;r_int_a,SQRT(BK$18^2+$E27^2)&lt;=r_ext_a),1,0)</f>
        <v>0</v>
      </c>
      <c r="BL27" s="22" t="n">
        <f aca="false">IF(AND(SQRT(BL$18^2+$E27^2)&gt;r_int_a,SQRT(BL$18^2+$E27^2)&lt;=r_ext_a),1,0)</f>
        <v>0</v>
      </c>
      <c r="BM27" s="22" t="n">
        <f aca="false">IF(AND(SQRT(BM$18^2+$E27^2)&gt;r_int_a,SQRT(BM$18^2+$E27^2)&lt;=r_ext_a),1,0)</f>
        <v>0</v>
      </c>
      <c r="BN27" s="22" t="n">
        <f aca="false">IF(AND(SQRT(BN$18^2+$E27^2)&gt;r_int_a,SQRT(BN$18^2+$E27^2)&lt;=r_ext_a),1,0)</f>
        <v>0</v>
      </c>
      <c r="BO27" s="22" t="n">
        <f aca="false">IF(AND(SQRT(BO$18^2+$E27^2)&gt;r_int_a,SQRT(BO$18^2+$E27^2)&lt;=r_ext_a),1,0)</f>
        <v>0</v>
      </c>
      <c r="BP27" s="22" t="n">
        <f aca="false">IF(AND(SQRT(BP$18^2+$E27^2)&gt;r_int_a,SQRT(BP$18^2+$E27^2)&lt;=r_ext_a),1,0)</f>
        <v>1</v>
      </c>
      <c r="BQ27" s="22" t="n">
        <f aca="false">IF(AND(SQRT(BQ$18^2+$E27^2)&gt;r_int_a,SQRT(BQ$18^2+$E27^2)&lt;=r_ext_a),1,0)</f>
        <v>1</v>
      </c>
      <c r="BR27" s="22" t="n">
        <f aca="false">IF(AND(SQRT(BR$18^2+$E27^2)&gt;r_int_a,SQRT(BR$18^2+$E27^2)&lt;=r_ext_a),1,0)</f>
        <v>1</v>
      </c>
      <c r="BS27" s="22" t="n">
        <f aca="false">IF(AND(SQRT(BS$18^2+$E27^2)&gt;r_int_a,SQRT(BS$18^2+$E27^2)&lt;=r_ext_a),1,0)</f>
        <v>1</v>
      </c>
      <c r="BT27" s="22" t="n">
        <f aca="false">IF(AND(SQRT(BT$18^2+$E27^2)&gt;r_int_a,SQRT(BT$18^2+$E27^2)&lt;=r_ext_a),1,0)</f>
        <v>1</v>
      </c>
      <c r="BU27" s="22" t="n">
        <f aca="false">IF(AND(SQRT(BU$18^2+$E27^2)&gt;r_int_a,SQRT(BU$18^2+$E27^2)&lt;=r_ext_a),1,0)</f>
        <v>1</v>
      </c>
      <c r="BV27" s="22" t="n">
        <f aca="false">IF(AND(SQRT(BV$18^2+$E27^2)&gt;r_int_a,SQRT(BV$18^2+$E27^2)&lt;=r_ext_a),1,0)</f>
        <v>1</v>
      </c>
      <c r="BW27" s="22" t="n">
        <f aca="false">IF(AND(SQRT(BW$18^2+$E27^2)&gt;r_int_a,SQRT(BW$18^2+$E27^2)&lt;=r_ext_a),1,0)</f>
        <v>1</v>
      </c>
      <c r="BX27" s="22" t="n">
        <f aca="false">IF(AND(SQRT(BX$18^2+$E27^2)&gt;r_int_a,SQRT(BX$18^2+$E27^2)&lt;=r_ext_a),1,0)</f>
        <v>1</v>
      </c>
      <c r="BY27" s="22" t="n">
        <f aca="false">IF(AND(SQRT(BY$18^2+$E27^2)&gt;r_int_a,SQRT(BY$18^2+$E27^2)&lt;=r_ext_a),1,0)</f>
        <v>1</v>
      </c>
      <c r="BZ27" s="22" t="n">
        <f aca="false">IF(AND(SQRT(BZ$18^2+$E27^2)&gt;r_int_a,SQRT(BZ$18^2+$E27^2)&lt;=r_ext_a),1,0)</f>
        <v>1</v>
      </c>
      <c r="CA27" s="22" t="n">
        <f aca="false">IF(AND(SQRT(CA$18^2+$E27^2)&gt;r_int_a,SQRT(CA$18^2+$E27^2)&lt;=r_ext_a),1,0)</f>
        <v>0</v>
      </c>
      <c r="CB27" s="22" t="n">
        <f aca="false">IF(AND(SQRT(CB$18^2+$E27^2)&gt;r_int_a,SQRT(CB$18^2+$E27^2)&lt;=r_ext_a),1,0)</f>
        <v>0</v>
      </c>
      <c r="CC27" s="22" t="n">
        <f aca="false">IF(AND(SQRT(CC$18^2+$E27^2)&gt;r_int_a,SQRT(CC$18^2+$E27^2)&lt;=r_ext_a),1,0)</f>
        <v>0</v>
      </c>
      <c r="CD27" s="22" t="n">
        <f aca="false">IF(AND(SQRT(CD$18^2+$E27^2)&gt;r_int_a,SQRT(CD$18^2+$E27^2)&lt;=r_ext_a),1,0)</f>
        <v>0</v>
      </c>
      <c r="CE27" s="22" t="n">
        <f aca="false">IF(AND(SQRT(CE$18^2+$E27^2)&gt;r_int_a,SQRT(CE$18^2+$E27^2)&lt;=r_ext_a),1,0)</f>
        <v>0</v>
      </c>
      <c r="CF27" s="22" t="n">
        <f aca="false">IF(AND(SQRT(CF$18^2+$E27^2)&gt;r_int_a,SQRT(CF$18^2+$E27^2)&lt;=r_ext_a),1,0)</f>
        <v>0</v>
      </c>
      <c r="CG27" s="22" t="n">
        <f aca="false">IF(AND(SQRT(CG$18^2+$E27^2)&gt;r_int_a,SQRT(CG$18^2+$E27^2)&lt;=r_ext_a),1,0)</f>
        <v>0</v>
      </c>
      <c r="CH27" s="22" t="n">
        <f aca="false">IF(AND(SQRT(CH$18^2+$E27^2)&gt;r_int_a,SQRT(CH$18^2+$E27^2)&lt;=r_ext_a),1,0)</f>
        <v>0</v>
      </c>
      <c r="CI27" s="22" t="n">
        <f aca="false">IF(AND(SQRT(CI$18^2+$E27^2)&gt;r_int_a,SQRT(CI$18^2+$E27^2)&lt;=r_ext_a),1,0)</f>
        <v>0</v>
      </c>
      <c r="CJ27" s="22" t="n">
        <f aca="false">IF(AND(SQRT(CJ$18^2+$E27^2)&gt;r_int_a,SQRT(CJ$18^2+$E27^2)&lt;=r_ext_a),1,0)</f>
        <v>0</v>
      </c>
      <c r="CK27" s="22" t="n">
        <f aca="false">IF(AND(SQRT(CK$18^2+$E27^2)&gt;r_int_a,SQRT(CK$18^2+$E27^2)&lt;=r_ext_a),1,0)</f>
        <v>0</v>
      </c>
      <c r="CL27" s="22" t="n">
        <f aca="false">IF(AND(SQRT(CL$18^2+$E27^2)&gt;r_int_a,SQRT(CL$18^2+$E27^2)&lt;=r_ext_a),1,0)</f>
        <v>1</v>
      </c>
      <c r="CM27" s="22" t="n">
        <f aca="false">IF(AND(SQRT(CM$18^2+$E27^2)&gt;r_int_a,SQRT(CM$18^2+$E27^2)&lt;=r_ext_a),1,0)</f>
        <v>1</v>
      </c>
      <c r="CN27" s="22" t="n">
        <f aca="false">IF(AND(SQRT(CN$18^2+$E27^2)&gt;r_int_a,SQRT(CN$18^2+$E27^2)&lt;=r_ext_a),1,0)</f>
        <v>1</v>
      </c>
      <c r="CO27" s="22" t="n">
        <f aca="false">IF(AND(SQRT(CO$18^2+$E27^2)&gt;r_int_a,SQRT(CO$18^2+$E27^2)&lt;=r_ext_a),1,0)</f>
        <v>1</v>
      </c>
      <c r="CP27" s="22" t="n">
        <f aca="false">IF(AND(SQRT(CP$18^2+$E27^2)&gt;r_int_a,SQRT(CP$18^2+$E27^2)&lt;=r_ext_a),1,0)</f>
        <v>1</v>
      </c>
      <c r="CQ27" s="22" t="n">
        <f aca="false">IF(AND(SQRT(CQ$18^2+$E27^2)&gt;r_int_a,SQRT(CQ$18^2+$E27^2)&lt;=r_ext_a),1,0)</f>
        <v>1</v>
      </c>
      <c r="CR27" s="22" t="n">
        <f aca="false">IF(AND(SQRT(CR$18^2+$E27^2)&gt;r_int_a,SQRT(CR$18^2+$E27^2)&lt;=r_ext_a),1,0)</f>
        <v>1</v>
      </c>
      <c r="CS27" s="22" t="n">
        <f aca="false">IF(AND(SQRT(CS$18^2+$E27^2)&gt;r_int_a,SQRT(CS$18^2+$E27^2)&lt;=r_ext_a),1,0)</f>
        <v>1</v>
      </c>
      <c r="CT27" s="22" t="n">
        <f aca="false">IF(AND(SQRT(CT$18^2+$E27^2)&gt;r_int_a,SQRT(CT$18^2+$E27^2)&lt;=r_ext_a),1,0)</f>
        <v>1</v>
      </c>
      <c r="CU27" s="22" t="n">
        <f aca="false">IF(AND(SQRT(CU$18^2+$E27^2)&gt;r_int_a,SQRT(CU$18^2+$E27^2)&lt;=r_ext_a),1,0)</f>
        <v>1</v>
      </c>
      <c r="CV27" s="22" t="n">
        <f aca="false">IF(AND(SQRT(CV$18^2+$E27^2)&gt;r_int_a,SQRT(CV$18^2+$E27^2)&lt;=r_ext_a),1,0)</f>
        <v>1</v>
      </c>
      <c r="CW27" s="22" t="n">
        <f aca="false">IF(AND(SQRT(CW$18^2+$E27^2)&gt;r_int_a,SQRT(CW$18^2+$E27^2)&lt;=r_ext_a),1,0)</f>
        <v>0</v>
      </c>
      <c r="CX27" s="22" t="n">
        <f aca="false">IF(AND(SQRT(CX$18^2+$E27^2)&gt;r_int_a,SQRT(CX$18^2+$E27^2)&lt;=r_ext_a),1,0)</f>
        <v>0</v>
      </c>
      <c r="CY27" s="22" t="n">
        <f aca="false">IF(AND(SQRT(CY$18^2+$E27^2)&gt;r_int_a,SQRT(CY$18^2+$E27^2)&lt;=r_ext_a),1,0)</f>
        <v>0</v>
      </c>
      <c r="CZ27" s="22" t="n">
        <f aca="false">IF(AND(SQRT(CZ$18^2+$E27^2)&gt;r_int_a,SQRT(CZ$18^2+$E27^2)&lt;=r_ext_a),1,0)</f>
        <v>0</v>
      </c>
      <c r="DA27" s="22" t="n">
        <f aca="false">IF(AND(SQRT(DA$18^2+$E27^2)&gt;r_int_a,SQRT(DA$18^2+$E27^2)&lt;=r_ext_a),1,0)</f>
        <v>0</v>
      </c>
      <c r="DB27" s="22" t="n">
        <f aca="false">IF(AND(SQRT(DB$18^2+$E27^2)&gt;r_int_a,SQRT(DB$18^2+$E27^2)&lt;=r_ext_a),1,0)</f>
        <v>0</v>
      </c>
      <c r="DC27" s="22" t="n">
        <f aca="false">IF(AND(SQRT(DC$18^2+$E27^2)&gt;r_int_a,SQRT(DC$18^2+$E27^2)&lt;=r_ext_a),1,0)</f>
        <v>0</v>
      </c>
      <c r="DD27" s="22" t="n">
        <f aca="false">IF(AND(SQRT(DD$18^2+$E27^2)&gt;r_int_a,SQRT(DD$18^2+$E27^2)&lt;=r_ext_a),1,0)</f>
        <v>0</v>
      </c>
      <c r="DE27" s="22" t="n">
        <f aca="false">IF(AND(SQRT(DE$18^2+$E27^2)&gt;r_int_a,SQRT(DE$18^2+$E27^2)&lt;=r_ext_a),1,0)</f>
        <v>0</v>
      </c>
    </row>
    <row r="28" customFormat="false" ht="10.5" hidden="false" customHeight="true" outlineLevel="0" collapsed="false">
      <c r="E28" s="17" t="n">
        <v>-16</v>
      </c>
      <c r="F28" s="18" t="n">
        <f aca="false">IF(SQRT(F$18^2+$E28^2)&lt;=r_int_a,1,0)</f>
        <v>0</v>
      </c>
      <c r="G28" s="18" t="n">
        <f aca="false">IF(SQRT(G$18^2+$E28^2)&lt;=r_int_a,1,0)</f>
        <v>0</v>
      </c>
      <c r="H28" s="18" t="n">
        <f aca="false">IF(SQRT(H$18^2+$E28^2)&lt;=r_int_a,1,0)</f>
        <v>0</v>
      </c>
      <c r="I28" s="18" t="n">
        <f aca="false">IF(SQRT(I$18^2+$E28^2)&lt;=r_int_a,1,0)</f>
        <v>0</v>
      </c>
      <c r="J28" s="18" t="n">
        <f aca="false">IF(SQRT(J$18^2+$E28^2)&lt;=r_int_a,1,0)</f>
        <v>0</v>
      </c>
      <c r="K28" s="18" t="n">
        <f aca="false">IF(SQRT(K$18^2+$E28^2)&lt;=r_int_a,1,0)</f>
        <v>0</v>
      </c>
      <c r="L28" s="18" t="n">
        <f aca="false">IF(SQRT(L$18^2+$E28^2)&lt;=r_int_a,1,0)</f>
        <v>0</v>
      </c>
      <c r="M28" s="18" t="n">
        <f aca="false">IF(SQRT(M$18^2+$E28^2)&lt;=r_int_a,1,0)</f>
        <v>0</v>
      </c>
      <c r="N28" s="18" t="n">
        <f aca="false">IF(SQRT(N$18^2+$E28^2)&lt;=r_int_a,1,0)</f>
        <v>0</v>
      </c>
      <c r="O28" s="18" t="n">
        <f aca="false">IF(SQRT(O$18^2+$E28^2)&lt;=r_int_a,1,0)</f>
        <v>0</v>
      </c>
      <c r="P28" s="18" t="n">
        <f aca="false">IF(SQRT(P$18^2+$E28^2)&lt;=r_int_a,1,0)</f>
        <v>0</v>
      </c>
      <c r="Q28" s="18" t="n">
        <f aca="false">IF(SQRT(Q$18^2+$E28^2)&lt;=r_int_a,1,0)</f>
        <v>0</v>
      </c>
      <c r="R28" s="18" t="n">
        <f aca="false">IF(SQRT(R$18^2+$E28^2)&lt;=r_int_a,1,0)</f>
        <v>0</v>
      </c>
      <c r="S28" s="18" t="n">
        <f aca="false">IF(SQRT(S$18^2+$E28^2)&lt;=r_int_a,1,0)</f>
        <v>0</v>
      </c>
      <c r="T28" s="18" t="n">
        <f aca="false">IF(SQRT(T$18^2+$E28^2)&lt;=r_int_a,1,0)</f>
        <v>0</v>
      </c>
      <c r="U28" s="18" t="n">
        <f aca="false">IF(SQRT(U$18^2+$E28^2)&lt;=r_int_a,1,0)</f>
        <v>0</v>
      </c>
      <c r="V28" s="18" t="n">
        <f aca="false">IF(SQRT(V$18^2+$E28^2)&lt;=r_int_a,1,0)</f>
        <v>0</v>
      </c>
      <c r="W28" s="18" t="n">
        <f aca="false">IF(SQRT(W$18^2+$E28^2)&lt;=r_int_a,1,0)</f>
        <v>1</v>
      </c>
      <c r="X28" s="18" t="n">
        <f aca="false">IF(SQRT(X$18^2+$E28^2)&lt;=r_int_a,1,0)</f>
        <v>1</v>
      </c>
      <c r="Y28" s="18" t="n">
        <f aca="false">IF(SQRT(Y$18^2+$E28^2)&lt;=r_int_a,1,0)</f>
        <v>1</v>
      </c>
      <c r="Z28" s="18" t="n">
        <f aca="false">IF(SQRT(Z$18^2+$E28^2)&lt;=r_int_a,1,0)</f>
        <v>1</v>
      </c>
      <c r="AA28" s="18" t="n">
        <f aca="false">IF(SQRT(AA$18^2+$E28^2)&lt;=r_int_a,1,0)</f>
        <v>1</v>
      </c>
      <c r="AB28" s="18" t="n">
        <f aca="false">IF(SQRT(AB$18^2+$E28^2)&lt;=r_int_a,1,0)</f>
        <v>1</v>
      </c>
      <c r="AC28" s="18" t="n">
        <f aca="false">IF(SQRT(AC$18^2+$E28^2)&lt;=r_int_a,1,0)</f>
        <v>1</v>
      </c>
      <c r="AD28" s="18" t="n">
        <f aca="false">IF(SQRT(AD$18^2+$E28^2)&lt;=r_int_a,1,0)</f>
        <v>1</v>
      </c>
      <c r="AE28" s="18" t="n">
        <f aca="false">IF(SQRT(AE$18^2+$E28^2)&lt;=r_int_a,1,0)</f>
        <v>1</v>
      </c>
      <c r="AF28" s="18" t="n">
        <f aca="false">IF(SQRT(AF$18^2+$E28^2)&lt;=r_int_a,1,0)</f>
        <v>1</v>
      </c>
      <c r="AG28" s="18" t="n">
        <f aca="false">IF(SQRT(AG$18^2+$E28^2)&lt;=r_int_a,1,0)</f>
        <v>1</v>
      </c>
      <c r="AH28" s="18" t="n">
        <f aca="false">IF(SQRT(AH$18^2+$E28^2)&lt;=r_int_a,1,0)</f>
        <v>1</v>
      </c>
      <c r="AI28" s="18" t="n">
        <f aca="false">IF(SQRT(AI$18^2+$E28^2)&lt;=r_int_a,1,0)</f>
        <v>1</v>
      </c>
      <c r="AJ28" s="18" t="n">
        <f aca="false">IF(SQRT(AJ$18^2+$E28^2)&lt;=r_int_a,1,0)</f>
        <v>1</v>
      </c>
      <c r="AK28" s="18" t="n">
        <f aca="false">IF(SQRT(AK$18^2+$E28^2)&lt;=r_int_a,1,0)</f>
        <v>1</v>
      </c>
      <c r="AL28" s="18" t="n">
        <f aca="false">IF(SQRT(AL$18^2+$E28^2)&lt;=r_int_a,1,0)</f>
        <v>1</v>
      </c>
      <c r="AM28" s="18" t="n">
        <f aca="false">IF(SQRT(AM$18^2+$E28^2)&lt;=r_int_a,1,0)</f>
        <v>1</v>
      </c>
      <c r="AN28" s="18" t="n">
        <f aca="false">IF(SQRT(AN$18^2+$E28^2)&lt;=r_int_a,1,0)</f>
        <v>0</v>
      </c>
      <c r="AO28" s="18" t="n">
        <f aca="false">IF(SQRT(AO$18^2+$E28^2)&lt;=r_int_a,1,0)</f>
        <v>0</v>
      </c>
      <c r="AP28" s="18" t="n">
        <f aca="false">IF(SQRT(AP$18^2+$E28^2)&lt;=r_int_a,1,0)</f>
        <v>0</v>
      </c>
      <c r="AQ28" s="18" t="n">
        <f aca="false">IF(SQRT(AQ$18^2+$E28^2)&lt;=r_int_a,1,0)</f>
        <v>0</v>
      </c>
      <c r="AR28" s="18" t="n">
        <f aca="false">IF(SQRT(AR$18^2+$E28^2)&lt;=r_int_a,1,0)</f>
        <v>0</v>
      </c>
      <c r="AS28" s="18" t="n">
        <f aca="false">IF(SQRT(AS$18^2+$E28^2)&lt;=r_int_a,1,0)</f>
        <v>0</v>
      </c>
      <c r="AT28" s="18" t="n">
        <f aca="false">IF(SQRT(AT$18^2+$E28^2)&lt;=r_int_a,1,0)</f>
        <v>0</v>
      </c>
      <c r="AU28" s="18" t="n">
        <f aca="false">IF(SQRT(AU$18^2+$E28^2)&lt;=r_int_a,1,0)</f>
        <v>0</v>
      </c>
      <c r="AV28" s="18" t="n">
        <f aca="false">IF(SQRT(AV$18^2+$E28^2)&lt;=r_int_a,1,0)</f>
        <v>0</v>
      </c>
      <c r="AW28" s="18" t="n">
        <f aca="false">IF(SQRT(AW$18^2+$E28^2)&lt;=r_int_a,1,0)</f>
        <v>0</v>
      </c>
      <c r="AX28" s="18" t="n">
        <f aca="false">IF(SQRT(AX$18^2+$E28^2)&lt;=r_int_a,1,0)</f>
        <v>0</v>
      </c>
      <c r="AY28" s="18" t="n">
        <f aca="false">IF(SQRT(AY$18^2+$E28^2)&lt;=r_int_a,1,0)</f>
        <v>0</v>
      </c>
      <c r="AZ28" s="18" t="n">
        <f aca="false">IF(SQRT(AZ$18^2+$E28^2)&lt;=r_int_a,1,0)</f>
        <v>0</v>
      </c>
      <c r="BA28" s="18" t="n">
        <f aca="false">IF(SQRT(BA$18^2+$E28^2)&lt;=r_int_a,1,0)</f>
        <v>0</v>
      </c>
      <c r="BB28" s="18" t="n">
        <f aca="false">IF(SQRT(BB$18^2+$E28^2)&lt;=r_int_a,1,0)</f>
        <v>0</v>
      </c>
      <c r="BC28" s="18" t="n">
        <f aca="false">IF(SQRT(BC$18^2+$E28^2)&lt;=r_int_a,1,0)</f>
        <v>0</v>
      </c>
      <c r="BD28" s="18" t="n">
        <f aca="false">IF(SQRT(BD$18^2+$E28^2)&lt;=r_int_a,1,0)</f>
        <v>0</v>
      </c>
      <c r="BF28" s="17" t="n">
        <v>-16</v>
      </c>
      <c r="BG28" s="22" t="n">
        <f aca="false">IF(AND(SQRT(BG$18^2+$E28^2)&gt;r_int_a,SQRT(BG$18^2+$E28^2)&lt;=r_ext_a),1,0)</f>
        <v>0</v>
      </c>
      <c r="BH28" s="22" t="n">
        <f aca="false">IF(AND(SQRT(BH$18^2+$E28^2)&gt;r_int_a,SQRT(BH$18^2+$E28^2)&lt;=r_ext_a),1,0)</f>
        <v>0</v>
      </c>
      <c r="BI28" s="22" t="n">
        <f aca="false">IF(AND(SQRT(BI$18^2+$E28^2)&gt;r_int_a,SQRT(BI$18^2+$E28^2)&lt;=r_ext_a),1,0)</f>
        <v>0</v>
      </c>
      <c r="BJ28" s="22" t="n">
        <f aca="false">IF(AND(SQRT(BJ$18^2+$E28^2)&gt;r_int_a,SQRT(BJ$18^2+$E28^2)&lt;=r_ext_a),1,0)</f>
        <v>0</v>
      </c>
      <c r="BK28" s="22" t="n">
        <f aca="false">IF(AND(SQRT(BK$18^2+$E28^2)&gt;r_int_a,SQRT(BK$18^2+$E28^2)&lt;=r_ext_a),1,0)</f>
        <v>0</v>
      </c>
      <c r="BL28" s="22" t="n">
        <f aca="false">IF(AND(SQRT(BL$18^2+$E28^2)&gt;r_int_a,SQRT(BL$18^2+$E28^2)&lt;=r_ext_a),1,0)</f>
        <v>0</v>
      </c>
      <c r="BM28" s="22" t="n">
        <f aca="false">IF(AND(SQRT(BM$18^2+$E28^2)&gt;r_int_a,SQRT(BM$18^2+$E28^2)&lt;=r_ext_a),1,0)</f>
        <v>0</v>
      </c>
      <c r="BN28" s="22" t="n">
        <f aca="false">IF(AND(SQRT(BN$18^2+$E28^2)&gt;r_int_a,SQRT(BN$18^2+$E28^2)&lt;=r_ext_a),1,0)</f>
        <v>0</v>
      </c>
      <c r="BO28" s="22" t="n">
        <f aca="false">IF(AND(SQRT(BO$18^2+$E28^2)&gt;r_int_a,SQRT(BO$18^2+$E28^2)&lt;=r_ext_a),1,0)</f>
        <v>1</v>
      </c>
      <c r="BP28" s="22" t="n">
        <f aca="false">IF(AND(SQRT(BP$18^2+$E28^2)&gt;r_int_a,SQRT(BP$18^2+$E28^2)&lt;=r_ext_a),1,0)</f>
        <v>1</v>
      </c>
      <c r="BQ28" s="22" t="n">
        <f aca="false">IF(AND(SQRT(BQ$18^2+$E28^2)&gt;r_int_a,SQRT(BQ$18^2+$E28^2)&lt;=r_ext_a),1,0)</f>
        <v>1</v>
      </c>
      <c r="BR28" s="22" t="n">
        <f aca="false">IF(AND(SQRT(BR$18^2+$E28^2)&gt;r_int_a,SQRT(BR$18^2+$E28^2)&lt;=r_ext_a),1,0)</f>
        <v>1</v>
      </c>
      <c r="BS28" s="22" t="n">
        <f aca="false">IF(AND(SQRT(BS$18^2+$E28^2)&gt;r_int_a,SQRT(BS$18^2+$E28^2)&lt;=r_ext_a),1,0)</f>
        <v>1</v>
      </c>
      <c r="BT28" s="22" t="n">
        <f aca="false">IF(AND(SQRT(BT$18^2+$E28^2)&gt;r_int_a,SQRT(BT$18^2+$E28^2)&lt;=r_ext_a),1,0)</f>
        <v>1</v>
      </c>
      <c r="BU28" s="22" t="n">
        <f aca="false">IF(AND(SQRT(BU$18^2+$E28^2)&gt;r_int_a,SQRT(BU$18^2+$E28^2)&lt;=r_ext_a),1,0)</f>
        <v>1</v>
      </c>
      <c r="BV28" s="22" t="n">
        <f aca="false">IF(AND(SQRT(BV$18^2+$E28^2)&gt;r_int_a,SQRT(BV$18^2+$E28^2)&lt;=r_ext_a),1,0)</f>
        <v>1</v>
      </c>
      <c r="BW28" s="22" t="n">
        <f aca="false">IF(AND(SQRT(BW$18^2+$E28^2)&gt;r_int_a,SQRT(BW$18^2+$E28^2)&lt;=r_ext_a),1,0)</f>
        <v>1</v>
      </c>
      <c r="BX28" s="22" t="n">
        <f aca="false">IF(AND(SQRT(BX$18^2+$E28^2)&gt;r_int_a,SQRT(BX$18^2+$E28^2)&lt;=r_ext_a),1,0)</f>
        <v>0</v>
      </c>
      <c r="BY28" s="22" t="n">
        <f aca="false">IF(AND(SQRT(BY$18^2+$E28^2)&gt;r_int_a,SQRT(BY$18^2+$E28^2)&lt;=r_ext_a),1,0)</f>
        <v>0</v>
      </c>
      <c r="BZ28" s="22" t="n">
        <f aca="false">IF(AND(SQRT(BZ$18^2+$E28^2)&gt;r_int_a,SQRT(BZ$18^2+$E28^2)&lt;=r_ext_a),1,0)</f>
        <v>0</v>
      </c>
      <c r="CA28" s="22" t="n">
        <f aca="false">IF(AND(SQRT(CA$18^2+$E28^2)&gt;r_int_a,SQRT(CA$18^2+$E28^2)&lt;=r_ext_a),1,0)</f>
        <v>0</v>
      </c>
      <c r="CB28" s="22" t="n">
        <f aca="false">IF(AND(SQRT(CB$18^2+$E28^2)&gt;r_int_a,SQRT(CB$18^2+$E28^2)&lt;=r_ext_a),1,0)</f>
        <v>0</v>
      </c>
      <c r="CC28" s="22" t="n">
        <f aca="false">IF(AND(SQRT(CC$18^2+$E28^2)&gt;r_int_a,SQRT(CC$18^2+$E28^2)&lt;=r_ext_a),1,0)</f>
        <v>0</v>
      </c>
      <c r="CD28" s="22" t="n">
        <f aca="false">IF(AND(SQRT(CD$18^2+$E28^2)&gt;r_int_a,SQRT(CD$18^2+$E28^2)&lt;=r_ext_a),1,0)</f>
        <v>0</v>
      </c>
      <c r="CE28" s="22" t="n">
        <f aca="false">IF(AND(SQRT(CE$18^2+$E28^2)&gt;r_int_a,SQRT(CE$18^2+$E28^2)&lt;=r_ext_a),1,0)</f>
        <v>0</v>
      </c>
      <c r="CF28" s="22" t="n">
        <f aca="false">IF(AND(SQRT(CF$18^2+$E28^2)&gt;r_int_a,SQRT(CF$18^2+$E28^2)&lt;=r_ext_a),1,0)</f>
        <v>0</v>
      </c>
      <c r="CG28" s="22" t="n">
        <f aca="false">IF(AND(SQRT(CG$18^2+$E28^2)&gt;r_int_a,SQRT(CG$18^2+$E28^2)&lt;=r_ext_a),1,0)</f>
        <v>0</v>
      </c>
      <c r="CH28" s="22" t="n">
        <f aca="false">IF(AND(SQRT(CH$18^2+$E28^2)&gt;r_int_a,SQRT(CH$18^2+$E28^2)&lt;=r_ext_a),1,0)</f>
        <v>0</v>
      </c>
      <c r="CI28" s="22" t="n">
        <f aca="false">IF(AND(SQRT(CI$18^2+$E28^2)&gt;r_int_a,SQRT(CI$18^2+$E28^2)&lt;=r_ext_a),1,0)</f>
        <v>0</v>
      </c>
      <c r="CJ28" s="22" t="n">
        <f aca="false">IF(AND(SQRT(CJ$18^2+$E28^2)&gt;r_int_a,SQRT(CJ$18^2+$E28^2)&lt;=r_ext_a),1,0)</f>
        <v>0</v>
      </c>
      <c r="CK28" s="22" t="n">
        <f aca="false">IF(AND(SQRT(CK$18^2+$E28^2)&gt;r_int_a,SQRT(CK$18^2+$E28^2)&lt;=r_ext_a),1,0)</f>
        <v>0</v>
      </c>
      <c r="CL28" s="22" t="n">
        <f aca="false">IF(AND(SQRT(CL$18^2+$E28^2)&gt;r_int_a,SQRT(CL$18^2+$E28^2)&lt;=r_ext_a),1,0)</f>
        <v>0</v>
      </c>
      <c r="CM28" s="22" t="n">
        <f aca="false">IF(AND(SQRT(CM$18^2+$E28^2)&gt;r_int_a,SQRT(CM$18^2+$E28^2)&lt;=r_ext_a),1,0)</f>
        <v>0</v>
      </c>
      <c r="CN28" s="22" t="n">
        <f aca="false">IF(AND(SQRT(CN$18^2+$E28^2)&gt;r_int_a,SQRT(CN$18^2+$E28^2)&lt;=r_ext_a),1,0)</f>
        <v>0</v>
      </c>
      <c r="CO28" s="22" t="n">
        <f aca="false">IF(AND(SQRT(CO$18^2+$E28^2)&gt;r_int_a,SQRT(CO$18^2+$E28^2)&lt;=r_ext_a),1,0)</f>
        <v>1</v>
      </c>
      <c r="CP28" s="22" t="n">
        <f aca="false">IF(AND(SQRT(CP$18^2+$E28^2)&gt;r_int_a,SQRT(CP$18^2+$E28^2)&lt;=r_ext_a),1,0)</f>
        <v>1</v>
      </c>
      <c r="CQ28" s="22" t="n">
        <f aca="false">IF(AND(SQRT(CQ$18^2+$E28^2)&gt;r_int_a,SQRT(CQ$18^2+$E28^2)&lt;=r_ext_a),1,0)</f>
        <v>1</v>
      </c>
      <c r="CR28" s="22" t="n">
        <f aca="false">IF(AND(SQRT(CR$18^2+$E28^2)&gt;r_int_a,SQRT(CR$18^2+$E28^2)&lt;=r_ext_a),1,0)</f>
        <v>1</v>
      </c>
      <c r="CS28" s="22" t="n">
        <f aca="false">IF(AND(SQRT(CS$18^2+$E28^2)&gt;r_int_a,SQRT(CS$18^2+$E28^2)&lt;=r_ext_a),1,0)</f>
        <v>1</v>
      </c>
      <c r="CT28" s="22" t="n">
        <f aca="false">IF(AND(SQRT(CT$18^2+$E28^2)&gt;r_int_a,SQRT(CT$18^2+$E28^2)&lt;=r_ext_a),1,0)</f>
        <v>1</v>
      </c>
      <c r="CU28" s="22" t="n">
        <f aca="false">IF(AND(SQRT(CU$18^2+$E28^2)&gt;r_int_a,SQRT(CU$18^2+$E28^2)&lt;=r_ext_a),1,0)</f>
        <v>1</v>
      </c>
      <c r="CV28" s="22" t="n">
        <f aca="false">IF(AND(SQRT(CV$18^2+$E28^2)&gt;r_int_a,SQRT(CV$18^2+$E28^2)&lt;=r_ext_a),1,0)</f>
        <v>1</v>
      </c>
      <c r="CW28" s="22" t="n">
        <f aca="false">IF(AND(SQRT(CW$18^2+$E28^2)&gt;r_int_a,SQRT(CW$18^2+$E28^2)&lt;=r_ext_a),1,0)</f>
        <v>1</v>
      </c>
      <c r="CX28" s="22" t="n">
        <f aca="false">IF(AND(SQRT(CX$18^2+$E28^2)&gt;r_int_a,SQRT(CX$18^2+$E28^2)&lt;=r_ext_a),1,0)</f>
        <v>0</v>
      </c>
      <c r="CY28" s="22" t="n">
        <f aca="false">IF(AND(SQRT(CY$18^2+$E28^2)&gt;r_int_a,SQRT(CY$18^2+$E28^2)&lt;=r_ext_a),1,0)</f>
        <v>0</v>
      </c>
      <c r="CZ28" s="22" t="n">
        <f aca="false">IF(AND(SQRT(CZ$18^2+$E28^2)&gt;r_int_a,SQRT(CZ$18^2+$E28^2)&lt;=r_ext_a),1,0)</f>
        <v>0</v>
      </c>
      <c r="DA28" s="22" t="n">
        <f aca="false">IF(AND(SQRT(DA$18^2+$E28^2)&gt;r_int_a,SQRT(DA$18^2+$E28^2)&lt;=r_ext_a),1,0)</f>
        <v>0</v>
      </c>
      <c r="DB28" s="22" t="n">
        <f aca="false">IF(AND(SQRT(DB$18^2+$E28^2)&gt;r_int_a,SQRT(DB$18^2+$E28^2)&lt;=r_ext_a),1,0)</f>
        <v>0</v>
      </c>
      <c r="DC28" s="22" t="n">
        <f aca="false">IF(AND(SQRT(DC$18^2+$E28^2)&gt;r_int_a,SQRT(DC$18^2+$E28^2)&lt;=r_ext_a),1,0)</f>
        <v>0</v>
      </c>
      <c r="DD28" s="22" t="n">
        <f aca="false">IF(AND(SQRT(DD$18^2+$E28^2)&gt;r_int_a,SQRT(DD$18^2+$E28^2)&lt;=r_ext_a),1,0)</f>
        <v>0</v>
      </c>
      <c r="DE28" s="22" t="n">
        <f aca="false">IF(AND(SQRT(DE$18^2+$E28^2)&gt;r_int_a,SQRT(DE$18^2+$E28^2)&lt;=r_ext_a),1,0)</f>
        <v>0</v>
      </c>
    </row>
    <row r="29" customFormat="false" ht="10.5" hidden="false" customHeight="true" outlineLevel="0" collapsed="false">
      <c r="E29" s="17" t="n">
        <v>-15</v>
      </c>
      <c r="F29" s="18" t="n">
        <f aca="false">IF(SQRT(F$18^2+$E29^2)&lt;=r_int_a,1,0)</f>
        <v>0</v>
      </c>
      <c r="G29" s="18" t="n">
        <f aca="false">IF(SQRT(G$18^2+$E29^2)&lt;=r_int_a,1,0)</f>
        <v>0</v>
      </c>
      <c r="H29" s="18" t="n">
        <f aca="false">IF(SQRT(H$18^2+$E29^2)&lt;=r_int_a,1,0)</f>
        <v>0</v>
      </c>
      <c r="I29" s="18" t="n">
        <f aca="false">IF(SQRT(I$18^2+$E29^2)&lt;=r_int_a,1,0)</f>
        <v>0</v>
      </c>
      <c r="J29" s="18" t="n">
        <f aca="false">IF(SQRT(J$18^2+$E29^2)&lt;=r_int_a,1,0)</f>
        <v>0</v>
      </c>
      <c r="K29" s="18" t="n">
        <f aca="false">IF(SQRT(K$18^2+$E29^2)&lt;=r_int_a,1,0)</f>
        <v>0</v>
      </c>
      <c r="L29" s="18" t="n">
        <f aca="false">IF(SQRT(L$18^2+$E29^2)&lt;=r_int_a,1,0)</f>
        <v>0</v>
      </c>
      <c r="M29" s="18" t="n">
        <f aca="false">IF(SQRT(M$18^2+$E29^2)&lt;=r_int_a,1,0)</f>
        <v>0</v>
      </c>
      <c r="N29" s="18" t="n">
        <f aca="false">IF(SQRT(N$18^2+$E29^2)&lt;=r_int_a,1,0)</f>
        <v>0</v>
      </c>
      <c r="O29" s="18" t="n">
        <f aca="false">IF(SQRT(O$18^2+$E29^2)&lt;=r_int_a,1,0)</f>
        <v>0</v>
      </c>
      <c r="P29" s="18" t="n">
        <f aca="false">IF(SQRT(P$18^2+$E29^2)&lt;=r_int_a,1,0)</f>
        <v>0</v>
      </c>
      <c r="Q29" s="18" t="n">
        <f aca="false">IF(SQRT(Q$18^2+$E29^2)&lt;=r_int_a,1,0)</f>
        <v>0</v>
      </c>
      <c r="R29" s="18" t="n">
        <f aca="false">IF(SQRT(R$18^2+$E29^2)&lt;=r_int_a,1,0)</f>
        <v>0</v>
      </c>
      <c r="S29" s="18" t="n">
        <f aca="false">IF(SQRT(S$18^2+$E29^2)&lt;=r_int_a,1,0)</f>
        <v>0</v>
      </c>
      <c r="T29" s="18" t="n">
        <f aca="false">IF(SQRT(T$18^2+$E29^2)&lt;=r_int_a,1,0)</f>
        <v>0</v>
      </c>
      <c r="U29" s="18" t="n">
        <f aca="false">IF(SQRT(U$18^2+$E29^2)&lt;=r_int_a,1,0)</f>
        <v>0</v>
      </c>
      <c r="V29" s="18" t="n">
        <f aca="false">IF(SQRT(V$18^2+$E29^2)&lt;=r_int_a,1,0)</f>
        <v>1</v>
      </c>
      <c r="W29" s="18" t="n">
        <f aca="false">IF(SQRT(W$18^2+$E29^2)&lt;=r_int_a,1,0)</f>
        <v>1</v>
      </c>
      <c r="X29" s="18" t="n">
        <f aca="false">IF(SQRT(X$18^2+$E29^2)&lt;=r_int_a,1,0)</f>
        <v>1</v>
      </c>
      <c r="Y29" s="18" t="n">
        <f aca="false">IF(SQRT(Y$18^2+$E29^2)&lt;=r_int_a,1,0)</f>
        <v>1</v>
      </c>
      <c r="Z29" s="18" t="n">
        <f aca="false">IF(SQRT(Z$18^2+$E29^2)&lt;=r_int_a,1,0)</f>
        <v>1</v>
      </c>
      <c r="AA29" s="18" t="n">
        <f aca="false">IF(SQRT(AA$18^2+$E29^2)&lt;=r_int_a,1,0)</f>
        <v>1</v>
      </c>
      <c r="AB29" s="18" t="n">
        <f aca="false">IF(SQRT(AB$18^2+$E29^2)&lt;=r_int_a,1,0)</f>
        <v>1</v>
      </c>
      <c r="AC29" s="18" t="n">
        <f aca="false">IF(SQRT(AC$18^2+$E29^2)&lt;=r_int_a,1,0)</f>
        <v>1</v>
      </c>
      <c r="AD29" s="18" t="n">
        <f aca="false">IF(SQRT(AD$18^2+$E29^2)&lt;=r_int_a,1,0)</f>
        <v>1</v>
      </c>
      <c r="AE29" s="18" t="n">
        <f aca="false">IF(SQRT(AE$18^2+$E29^2)&lt;=r_int_a,1,0)</f>
        <v>1</v>
      </c>
      <c r="AF29" s="18" t="n">
        <f aca="false">IF(SQRT(AF$18^2+$E29^2)&lt;=r_int_a,1,0)</f>
        <v>1</v>
      </c>
      <c r="AG29" s="18" t="n">
        <f aca="false">IF(SQRT(AG$18^2+$E29^2)&lt;=r_int_a,1,0)</f>
        <v>1</v>
      </c>
      <c r="AH29" s="18" t="n">
        <f aca="false">IF(SQRT(AH$18^2+$E29^2)&lt;=r_int_a,1,0)</f>
        <v>1</v>
      </c>
      <c r="AI29" s="18" t="n">
        <f aca="false">IF(SQRT(AI$18^2+$E29^2)&lt;=r_int_a,1,0)</f>
        <v>1</v>
      </c>
      <c r="AJ29" s="18" t="n">
        <f aca="false">IF(SQRT(AJ$18^2+$E29^2)&lt;=r_int_a,1,0)</f>
        <v>1</v>
      </c>
      <c r="AK29" s="18" t="n">
        <f aca="false">IF(SQRT(AK$18^2+$E29^2)&lt;=r_int_a,1,0)</f>
        <v>1</v>
      </c>
      <c r="AL29" s="18" t="n">
        <f aca="false">IF(SQRT(AL$18^2+$E29^2)&lt;=r_int_a,1,0)</f>
        <v>1</v>
      </c>
      <c r="AM29" s="18" t="n">
        <f aca="false">IF(SQRT(AM$18^2+$E29^2)&lt;=r_int_a,1,0)</f>
        <v>1</v>
      </c>
      <c r="AN29" s="18" t="n">
        <f aca="false">IF(SQRT(AN$18^2+$E29^2)&lt;=r_int_a,1,0)</f>
        <v>1</v>
      </c>
      <c r="AO29" s="18" t="n">
        <f aca="false">IF(SQRT(AO$18^2+$E29^2)&lt;=r_int_a,1,0)</f>
        <v>0</v>
      </c>
      <c r="AP29" s="18" t="n">
        <f aca="false">IF(SQRT(AP$18^2+$E29^2)&lt;=r_int_a,1,0)</f>
        <v>0</v>
      </c>
      <c r="AQ29" s="18" t="n">
        <f aca="false">IF(SQRT(AQ$18^2+$E29^2)&lt;=r_int_a,1,0)</f>
        <v>0</v>
      </c>
      <c r="AR29" s="18" t="n">
        <f aca="false">IF(SQRT(AR$18^2+$E29^2)&lt;=r_int_a,1,0)</f>
        <v>0</v>
      </c>
      <c r="AS29" s="18" t="n">
        <f aca="false">IF(SQRT(AS$18^2+$E29^2)&lt;=r_int_a,1,0)</f>
        <v>0</v>
      </c>
      <c r="AT29" s="18" t="n">
        <f aca="false">IF(SQRT(AT$18^2+$E29^2)&lt;=r_int_a,1,0)</f>
        <v>0</v>
      </c>
      <c r="AU29" s="18" t="n">
        <f aca="false">IF(SQRT(AU$18^2+$E29^2)&lt;=r_int_a,1,0)</f>
        <v>0</v>
      </c>
      <c r="AV29" s="18" t="n">
        <f aca="false">IF(SQRT(AV$18^2+$E29^2)&lt;=r_int_a,1,0)</f>
        <v>0</v>
      </c>
      <c r="AW29" s="18" t="n">
        <f aca="false">IF(SQRT(AW$18^2+$E29^2)&lt;=r_int_a,1,0)</f>
        <v>0</v>
      </c>
      <c r="AX29" s="18" t="n">
        <f aca="false">IF(SQRT(AX$18^2+$E29^2)&lt;=r_int_a,1,0)</f>
        <v>0</v>
      </c>
      <c r="AY29" s="18" t="n">
        <f aca="false">IF(SQRT(AY$18^2+$E29^2)&lt;=r_int_a,1,0)</f>
        <v>0</v>
      </c>
      <c r="AZ29" s="18" t="n">
        <f aca="false">IF(SQRT(AZ$18^2+$E29^2)&lt;=r_int_a,1,0)</f>
        <v>0</v>
      </c>
      <c r="BA29" s="18" t="n">
        <f aca="false">IF(SQRT(BA$18^2+$E29^2)&lt;=r_int_a,1,0)</f>
        <v>0</v>
      </c>
      <c r="BB29" s="18" t="n">
        <f aca="false">IF(SQRT(BB$18^2+$E29^2)&lt;=r_int_a,1,0)</f>
        <v>0</v>
      </c>
      <c r="BC29" s="18" t="n">
        <f aca="false">IF(SQRT(BC$18^2+$E29^2)&lt;=r_int_a,1,0)</f>
        <v>0</v>
      </c>
      <c r="BD29" s="18" t="n">
        <f aca="false">IF(SQRT(BD$18^2+$E29^2)&lt;=r_int_a,1,0)</f>
        <v>0</v>
      </c>
      <c r="BF29" s="17" t="n">
        <v>-15</v>
      </c>
      <c r="BG29" s="22" t="n">
        <f aca="false">IF(AND(SQRT(BG$18^2+$E29^2)&gt;r_int_a,SQRT(BG$18^2+$E29^2)&lt;=r_ext_a),1,0)</f>
        <v>0</v>
      </c>
      <c r="BH29" s="22" t="n">
        <f aca="false">IF(AND(SQRT(BH$18^2+$E29^2)&gt;r_int_a,SQRT(BH$18^2+$E29^2)&lt;=r_ext_a),1,0)</f>
        <v>0</v>
      </c>
      <c r="BI29" s="22" t="n">
        <f aca="false">IF(AND(SQRT(BI$18^2+$E29^2)&gt;r_int_a,SQRT(BI$18^2+$E29^2)&lt;=r_ext_a),1,0)</f>
        <v>0</v>
      </c>
      <c r="BJ29" s="22" t="n">
        <f aca="false">IF(AND(SQRT(BJ$18^2+$E29^2)&gt;r_int_a,SQRT(BJ$18^2+$E29^2)&lt;=r_ext_a),1,0)</f>
        <v>0</v>
      </c>
      <c r="BK29" s="22" t="n">
        <f aca="false">IF(AND(SQRT(BK$18^2+$E29^2)&gt;r_int_a,SQRT(BK$18^2+$E29^2)&lt;=r_ext_a),1,0)</f>
        <v>0</v>
      </c>
      <c r="BL29" s="22" t="n">
        <f aca="false">IF(AND(SQRT(BL$18^2+$E29^2)&gt;r_int_a,SQRT(BL$18^2+$E29^2)&lt;=r_ext_a),1,0)</f>
        <v>0</v>
      </c>
      <c r="BM29" s="22" t="n">
        <f aca="false">IF(AND(SQRT(BM$18^2+$E29^2)&gt;r_int_a,SQRT(BM$18^2+$E29^2)&lt;=r_ext_a),1,0)</f>
        <v>0</v>
      </c>
      <c r="BN29" s="22" t="n">
        <f aca="false">IF(AND(SQRT(BN$18^2+$E29^2)&gt;r_int_a,SQRT(BN$18^2+$E29^2)&lt;=r_ext_a),1,0)</f>
        <v>1</v>
      </c>
      <c r="BO29" s="22" t="n">
        <f aca="false">IF(AND(SQRT(BO$18^2+$E29^2)&gt;r_int_a,SQRT(BO$18^2+$E29^2)&lt;=r_ext_a),1,0)</f>
        <v>1</v>
      </c>
      <c r="BP29" s="22" t="n">
        <f aca="false">IF(AND(SQRT(BP$18^2+$E29^2)&gt;r_int_a,SQRT(BP$18^2+$E29^2)&lt;=r_ext_a),1,0)</f>
        <v>1</v>
      </c>
      <c r="BQ29" s="22" t="n">
        <f aca="false">IF(AND(SQRT(BQ$18^2+$E29^2)&gt;r_int_a,SQRT(BQ$18^2+$E29^2)&lt;=r_ext_a),1,0)</f>
        <v>1</v>
      </c>
      <c r="BR29" s="22" t="n">
        <f aca="false">IF(AND(SQRT(BR$18^2+$E29^2)&gt;r_int_a,SQRT(BR$18^2+$E29^2)&lt;=r_ext_a),1,0)</f>
        <v>1</v>
      </c>
      <c r="BS29" s="22" t="n">
        <f aca="false">IF(AND(SQRT(BS$18^2+$E29^2)&gt;r_int_a,SQRT(BS$18^2+$E29^2)&lt;=r_ext_a),1,0)</f>
        <v>1</v>
      </c>
      <c r="BT29" s="22" t="n">
        <f aca="false">IF(AND(SQRT(BT$18^2+$E29^2)&gt;r_int_a,SQRT(BT$18^2+$E29^2)&lt;=r_ext_a),1,0)</f>
        <v>1</v>
      </c>
      <c r="BU29" s="22" t="n">
        <f aca="false">IF(AND(SQRT(BU$18^2+$E29^2)&gt;r_int_a,SQRT(BU$18^2+$E29^2)&lt;=r_ext_a),1,0)</f>
        <v>1</v>
      </c>
      <c r="BV29" s="22" t="n">
        <f aca="false">IF(AND(SQRT(BV$18^2+$E29^2)&gt;r_int_a,SQRT(BV$18^2+$E29^2)&lt;=r_ext_a),1,0)</f>
        <v>1</v>
      </c>
      <c r="BW29" s="22" t="n">
        <f aca="false">IF(AND(SQRT(BW$18^2+$E29^2)&gt;r_int_a,SQRT(BW$18^2+$E29^2)&lt;=r_ext_a),1,0)</f>
        <v>0</v>
      </c>
      <c r="BX29" s="22" t="n">
        <f aca="false">IF(AND(SQRT(BX$18^2+$E29^2)&gt;r_int_a,SQRT(BX$18^2+$E29^2)&lt;=r_ext_a),1,0)</f>
        <v>0</v>
      </c>
      <c r="BY29" s="22" t="n">
        <f aca="false">IF(AND(SQRT(BY$18^2+$E29^2)&gt;r_int_a,SQRT(BY$18^2+$E29^2)&lt;=r_ext_a),1,0)</f>
        <v>0</v>
      </c>
      <c r="BZ29" s="22" t="n">
        <f aca="false">IF(AND(SQRT(BZ$18^2+$E29^2)&gt;r_int_a,SQRT(BZ$18^2+$E29^2)&lt;=r_ext_a),1,0)</f>
        <v>0</v>
      </c>
      <c r="CA29" s="22" t="n">
        <f aca="false">IF(AND(SQRT(CA$18^2+$E29^2)&gt;r_int_a,SQRT(CA$18^2+$E29^2)&lt;=r_ext_a),1,0)</f>
        <v>0</v>
      </c>
      <c r="CB29" s="22" t="n">
        <f aca="false">IF(AND(SQRT(CB$18^2+$E29^2)&gt;r_int_a,SQRT(CB$18^2+$E29^2)&lt;=r_ext_a),1,0)</f>
        <v>0</v>
      </c>
      <c r="CC29" s="22" t="n">
        <f aca="false">IF(AND(SQRT(CC$18^2+$E29^2)&gt;r_int_a,SQRT(CC$18^2+$E29^2)&lt;=r_ext_a),1,0)</f>
        <v>0</v>
      </c>
      <c r="CD29" s="22" t="n">
        <f aca="false">IF(AND(SQRT(CD$18^2+$E29^2)&gt;r_int_a,SQRT(CD$18^2+$E29^2)&lt;=r_ext_a),1,0)</f>
        <v>0</v>
      </c>
      <c r="CE29" s="22" t="n">
        <f aca="false">IF(AND(SQRT(CE$18^2+$E29^2)&gt;r_int_a,SQRT(CE$18^2+$E29^2)&lt;=r_ext_a),1,0)</f>
        <v>0</v>
      </c>
      <c r="CF29" s="22" t="n">
        <f aca="false">IF(AND(SQRT(CF$18^2+$E29^2)&gt;r_int_a,SQRT(CF$18^2+$E29^2)&lt;=r_ext_a),1,0)</f>
        <v>0</v>
      </c>
      <c r="CG29" s="22" t="n">
        <f aca="false">IF(AND(SQRT(CG$18^2+$E29^2)&gt;r_int_a,SQRT(CG$18^2+$E29^2)&lt;=r_ext_a),1,0)</f>
        <v>0</v>
      </c>
      <c r="CH29" s="22" t="n">
        <f aca="false">IF(AND(SQRT(CH$18^2+$E29^2)&gt;r_int_a,SQRT(CH$18^2+$E29^2)&lt;=r_ext_a),1,0)</f>
        <v>0</v>
      </c>
      <c r="CI29" s="22" t="n">
        <f aca="false">IF(AND(SQRT(CI$18^2+$E29^2)&gt;r_int_a,SQRT(CI$18^2+$E29^2)&lt;=r_ext_a),1,0)</f>
        <v>0</v>
      </c>
      <c r="CJ29" s="22" t="n">
        <f aca="false">IF(AND(SQRT(CJ$18^2+$E29^2)&gt;r_int_a,SQRT(CJ$18^2+$E29^2)&lt;=r_ext_a),1,0)</f>
        <v>0</v>
      </c>
      <c r="CK29" s="22" t="n">
        <f aca="false">IF(AND(SQRT(CK$18^2+$E29^2)&gt;r_int_a,SQRT(CK$18^2+$E29^2)&lt;=r_ext_a),1,0)</f>
        <v>0</v>
      </c>
      <c r="CL29" s="22" t="n">
        <f aca="false">IF(AND(SQRT(CL$18^2+$E29^2)&gt;r_int_a,SQRT(CL$18^2+$E29^2)&lt;=r_ext_a),1,0)</f>
        <v>0</v>
      </c>
      <c r="CM29" s="22" t="n">
        <f aca="false">IF(AND(SQRT(CM$18^2+$E29^2)&gt;r_int_a,SQRT(CM$18^2+$E29^2)&lt;=r_ext_a),1,0)</f>
        <v>0</v>
      </c>
      <c r="CN29" s="22" t="n">
        <f aca="false">IF(AND(SQRT(CN$18^2+$E29^2)&gt;r_int_a,SQRT(CN$18^2+$E29^2)&lt;=r_ext_a),1,0)</f>
        <v>0</v>
      </c>
      <c r="CO29" s="22" t="n">
        <f aca="false">IF(AND(SQRT(CO$18^2+$E29^2)&gt;r_int_a,SQRT(CO$18^2+$E29^2)&lt;=r_ext_a),1,0)</f>
        <v>0</v>
      </c>
      <c r="CP29" s="22" t="n">
        <f aca="false">IF(AND(SQRT(CP$18^2+$E29^2)&gt;r_int_a,SQRT(CP$18^2+$E29^2)&lt;=r_ext_a),1,0)</f>
        <v>1</v>
      </c>
      <c r="CQ29" s="22" t="n">
        <f aca="false">IF(AND(SQRT(CQ$18^2+$E29^2)&gt;r_int_a,SQRT(CQ$18^2+$E29^2)&lt;=r_ext_a),1,0)</f>
        <v>1</v>
      </c>
      <c r="CR29" s="22" t="n">
        <f aca="false">IF(AND(SQRT(CR$18^2+$E29^2)&gt;r_int_a,SQRT(CR$18^2+$E29^2)&lt;=r_ext_a),1,0)</f>
        <v>1</v>
      </c>
      <c r="CS29" s="22" t="n">
        <f aca="false">IF(AND(SQRT(CS$18^2+$E29^2)&gt;r_int_a,SQRT(CS$18^2+$E29^2)&lt;=r_ext_a),1,0)</f>
        <v>1</v>
      </c>
      <c r="CT29" s="22" t="n">
        <f aca="false">IF(AND(SQRT(CT$18^2+$E29^2)&gt;r_int_a,SQRT(CT$18^2+$E29^2)&lt;=r_ext_a),1,0)</f>
        <v>1</v>
      </c>
      <c r="CU29" s="22" t="n">
        <f aca="false">IF(AND(SQRT(CU$18^2+$E29^2)&gt;r_int_a,SQRT(CU$18^2+$E29^2)&lt;=r_ext_a),1,0)</f>
        <v>1</v>
      </c>
      <c r="CV29" s="22" t="n">
        <f aca="false">IF(AND(SQRT(CV$18^2+$E29^2)&gt;r_int_a,SQRT(CV$18^2+$E29^2)&lt;=r_ext_a),1,0)</f>
        <v>1</v>
      </c>
      <c r="CW29" s="22" t="n">
        <f aca="false">IF(AND(SQRT(CW$18^2+$E29^2)&gt;r_int_a,SQRT(CW$18^2+$E29^2)&lt;=r_ext_a),1,0)</f>
        <v>1</v>
      </c>
      <c r="CX29" s="22" t="n">
        <f aca="false">IF(AND(SQRT(CX$18^2+$E29^2)&gt;r_int_a,SQRT(CX$18^2+$E29^2)&lt;=r_ext_a),1,0)</f>
        <v>1</v>
      </c>
      <c r="CY29" s="22" t="n">
        <f aca="false">IF(AND(SQRT(CY$18^2+$E29^2)&gt;r_int_a,SQRT(CY$18^2+$E29^2)&lt;=r_ext_a),1,0)</f>
        <v>0</v>
      </c>
      <c r="CZ29" s="22" t="n">
        <f aca="false">IF(AND(SQRT(CZ$18^2+$E29^2)&gt;r_int_a,SQRT(CZ$18^2+$E29^2)&lt;=r_ext_a),1,0)</f>
        <v>0</v>
      </c>
      <c r="DA29" s="22" t="n">
        <f aca="false">IF(AND(SQRT(DA$18^2+$E29^2)&gt;r_int_a,SQRT(DA$18^2+$E29^2)&lt;=r_ext_a),1,0)</f>
        <v>0</v>
      </c>
      <c r="DB29" s="22" t="n">
        <f aca="false">IF(AND(SQRT(DB$18^2+$E29^2)&gt;r_int_a,SQRT(DB$18^2+$E29^2)&lt;=r_ext_a),1,0)</f>
        <v>0</v>
      </c>
      <c r="DC29" s="22" t="n">
        <f aca="false">IF(AND(SQRT(DC$18^2+$E29^2)&gt;r_int_a,SQRT(DC$18^2+$E29^2)&lt;=r_ext_a),1,0)</f>
        <v>0</v>
      </c>
      <c r="DD29" s="22" t="n">
        <f aca="false">IF(AND(SQRT(DD$18^2+$E29^2)&gt;r_int_a,SQRT(DD$18^2+$E29^2)&lt;=r_ext_a),1,0)</f>
        <v>0</v>
      </c>
      <c r="DE29" s="22" t="n">
        <f aca="false">IF(AND(SQRT(DE$18^2+$E29^2)&gt;r_int_a,SQRT(DE$18^2+$E29^2)&lt;=r_ext_a),1,0)</f>
        <v>0</v>
      </c>
    </row>
    <row r="30" customFormat="false" ht="10.5" hidden="false" customHeight="true" outlineLevel="0" collapsed="false">
      <c r="E30" s="17" t="n">
        <v>-14</v>
      </c>
      <c r="F30" s="18" t="n">
        <f aca="false">IF(SQRT(F$18^2+$E30^2)&lt;=r_int_a,1,0)</f>
        <v>0</v>
      </c>
      <c r="G30" s="18" t="n">
        <f aca="false">IF(SQRT(G$18^2+$E30^2)&lt;=r_int_a,1,0)</f>
        <v>0</v>
      </c>
      <c r="H30" s="18" t="n">
        <f aca="false">IF(SQRT(H$18^2+$E30^2)&lt;=r_int_a,1,0)</f>
        <v>0</v>
      </c>
      <c r="I30" s="18" t="n">
        <f aca="false">IF(SQRT(I$18^2+$E30^2)&lt;=r_int_a,1,0)</f>
        <v>0</v>
      </c>
      <c r="J30" s="18" t="n">
        <f aca="false">IF(SQRT(J$18^2+$E30^2)&lt;=r_int_a,1,0)</f>
        <v>0</v>
      </c>
      <c r="K30" s="18" t="n">
        <f aca="false">IF(SQRT(K$18^2+$E30^2)&lt;=r_int_a,1,0)</f>
        <v>0</v>
      </c>
      <c r="L30" s="18" t="n">
        <f aca="false">IF(SQRT(L$18^2+$E30^2)&lt;=r_int_a,1,0)</f>
        <v>0</v>
      </c>
      <c r="M30" s="18" t="n">
        <f aca="false">IF(SQRT(M$18^2+$E30^2)&lt;=r_int_a,1,0)</f>
        <v>0</v>
      </c>
      <c r="N30" s="18" t="n">
        <f aca="false">IF(SQRT(N$18^2+$E30^2)&lt;=r_int_a,1,0)</f>
        <v>0</v>
      </c>
      <c r="O30" s="18" t="n">
        <f aca="false">IF(SQRT(O$18^2+$E30^2)&lt;=r_int_a,1,0)</f>
        <v>0</v>
      </c>
      <c r="P30" s="18" t="n">
        <f aca="false">IF(SQRT(P$18^2+$E30^2)&lt;=r_int_a,1,0)</f>
        <v>0</v>
      </c>
      <c r="Q30" s="18" t="n">
        <f aca="false">IF(SQRT(Q$18^2+$E30^2)&lt;=r_int_a,1,0)</f>
        <v>0</v>
      </c>
      <c r="R30" s="18" t="n">
        <f aca="false">IF(SQRT(R$18^2+$E30^2)&lt;=r_int_a,1,0)</f>
        <v>0</v>
      </c>
      <c r="S30" s="18" t="n">
        <f aca="false">IF(SQRT(S$18^2+$E30^2)&lt;=r_int_a,1,0)</f>
        <v>0</v>
      </c>
      <c r="T30" s="18" t="n">
        <f aca="false">IF(SQRT(T$18^2+$E30^2)&lt;=r_int_a,1,0)</f>
        <v>1</v>
      </c>
      <c r="U30" s="18" t="n">
        <f aca="false">IF(SQRT(U$18^2+$E30^2)&lt;=r_int_a,1,0)</f>
        <v>1</v>
      </c>
      <c r="V30" s="18" t="n">
        <f aca="false">IF(SQRT(V$18^2+$E30^2)&lt;=r_int_a,1,0)</f>
        <v>1</v>
      </c>
      <c r="W30" s="18" t="n">
        <f aca="false">IF(SQRT(W$18^2+$E30^2)&lt;=r_int_a,1,0)</f>
        <v>1</v>
      </c>
      <c r="X30" s="18" t="n">
        <f aca="false">IF(SQRT(X$18^2+$E30^2)&lt;=r_int_a,1,0)</f>
        <v>1</v>
      </c>
      <c r="Y30" s="18" t="n">
        <f aca="false">IF(SQRT(Y$18^2+$E30^2)&lt;=r_int_a,1,0)</f>
        <v>1</v>
      </c>
      <c r="Z30" s="18" t="n">
        <f aca="false">IF(SQRT(Z$18^2+$E30^2)&lt;=r_int_a,1,0)</f>
        <v>1</v>
      </c>
      <c r="AA30" s="18" t="n">
        <f aca="false">IF(SQRT(AA$18^2+$E30^2)&lt;=r_int_a,1,0)</f>
        <v>1</v>
      </c>
      <c r="AB30" s="18" t="n">
        <f aca="false">IF(SQRT(AB$18^2+$E30^2)&lt;=r_int_a,1,0)</f>
        <v>1</v>
      </c>
      <c r="AC30" s="18" t="n">
        <f aca="false">IF(SQRT(AC$18^2+$E30^2)&lt;=r_int_a,1,0)</f>
        <v>1</v>
      </c>
      <c r="AD30" s="18" t="n">
        <f aca="false">IF(SQRT(AD$18^2+$E30^2)&lt;=r_int_a,1,0)</f>
        <v>1</v>
      </c>
      <c r="AE30" s="18" t="n">
        <f aca="false">IF(SQRT(AE$18^2+$E30^2)&lt;=r_int_a,1,0)</f>
        <v>1</v>
      </c>
      <c r="AF30" s="18" t="n">
        <f aca="false">IF(SQRT(AF$18^2+$E30^2)&lt;=r_int_a,1,0)</f>
        <v>1</v>
      </c>
      <c r="AG30" s="18" t="n">
        <f aca="false">IF(SQRT(AG$18^2+$E30^2)&lt;=r_int_a,1,0)</f>
        <v>1</v>
      </c>
      <c r="AH30" s="18" t="n">
        <f aca="false">IF(SQRT(AH$18^2+$E30^2)&lt;=r_int_a,1,0)</f>
        <v>1</v>
      </c>
      <c r="AI30" s="18" t="n">
        <f aca="false">IF(SQRT(AI$18^2+$E30^2)&lt;=r_int_a,1,0)</f>
        <v>1</v>
      </c>
      <c r="AJ30" s="18" t="n">
        <f aca="false">IF(SQRT(AJ$18^2+$E30^2)&lt;=r_int_a,1,0)</f>
        <v>1</v>
      </c>
      <c r="AK30" s="18" t="n">
        <f aca="false">IF(SQRT(AK$18^2+$E30^2)&lt;=r_int_a,1,0)</f>
        <v>1</v>
      </c>
      <c r="AL30" s="18" t="n">
        <f aca="false">IF(SQRT(AL$18^2+$E30^2)&lt;=r_int_a,1,0)</f>
        <v>1</v>
      </c>
      <c r="AM30" s="18" t="n">
        <f aca="false">IF(SQRT(AM$18^2+$E30^2)&lt;=r_int_a,1,0)</f>
        <v>1</v>
      </c>
      <c r="AN30" s="18" t="n">
        <f aca="false">IF(SQRT(AN$18^2+$E30^2)&lt;=r_int_a,1,0)</f>
        <v>1</v>
      </c>
      <c r="AO30" s="18" t="n">
        <f aca="false">IF(SQRT(AO$18^2+$E30^2)&lt;=r_int_a,1,0)</f>
        <v>1</v>
      </c>
      <c r="AP30" s="18" t="n">
        <f aca="false">IF(SQRT(AP$18^2+$E30^2)&lt;=r_int_a,1,0)</f>
        <v>1</v>
      </c>
      <c r="AQ30" s="18" t="n">
        <f aca="false">IF(SQRT(AQ$18^2+$E30^2)&lt;=r_int_a,1,0)</f>
        <v>0</v>
      </c>
      <c r="AR30" s="18" t="n">
        <f aca="false">IF(SQRT(AR$18^2+$E30^2)&lt;=r_int_a,1,0)</f>
        <v>0</v>
      </c>
      <c r="AS30" s="18" t="n">
        <f aca="false">IF(SQRT(AS$18^2+$E30^2)&lt;=r_int_a,1,0)</f>
        <v>0</v>
      </c>
      <c r="AT30" s="18" t="n">
        <f aca="false">IF(SQRT(AT$18^2+$E30^2)&lt;=r_int_a,1,0)</f>
        <v>0</v>
      </c>
      <c r="AU30" s="18" t="n">
        <f aca="false">IF(SQRT(AU$18^2+$E30^2)&lt;=r_int_a,1,0)</f>
        <v>0</v>
      </c>
      <c r="AV30" s="18" t="n">
        <f aca="false">IF(SQRT(AV$18^2+$E30^2)&lt;=r_int_a,1,0)</f>
        <v>0</v>
      </c>
      <c r="AW30" s="18" t="n">
        <f aca="false">IF(SQRT(AW$18^2+$E30^2)&lt;=r_int_a,1,0)</f>
        <v>0</v>
      </c>
      <c r="AX30" s="18" t="n">
        <f aca="false">IF(SQRT(AX$18^2+$E30^2)&lt;=r_int_a,1,0)</f>
        <v>0</v>
      </c>
      <c r="AY30" s="18" t="n">
        <f aca="false">IF(SQRT(AY$18^2+$E30^2)&lt;=r_int_a,1,0)</f>
        <v>0</v>
      </c>
      <c r="AZ30" s="18" t="n">
        <f aca="false">IF(SQRT(AZ$18^2+$E30^2)&lt;=r_int_a,1,0)</f>
        <v>0</v>
      </c>
      <c r="BA30" s="18" t="n">
        <f aca="false">IF(SQRT(BA$18^2+$E30^2)&lt;=r_int_a,1,0)</f>
        <v>0</v>
      </c>
      <c r="BB30" s="18" t="n">
        <f aca="false">IF(SQRT(BB$18^2+$E30^2)&lt;=r_int_a,1,0)</f>
        <v>0</v>
      </c>
      <c r="BC30" s="18" t="n">
        <f aca="false">IF(SQRT(BC$18^2+$E30^2)&lt;=r_int_a,1,0)</f>
        <v>0</v>
      </c>
      <c r="BD30" s="18" t="n">
        <f aca="false">IF(SQRT(BD$18^2+$E30^2)&lt;=r_int_a,1,0)</f>
        <v>0</v>
      </c>
      <c r="BF30" s="17" t="n">
        <v>-14</v>
      </c>
      <c r="BG30" s="22" t="n">
        <f aca="false">IF(AND(SQRT(BG$18^2+$E30^2)&gt;r_int_a,SQRT(BG$18^2+$E30^2)&lt;=r_ext_a),1,0)</f>
        <v>0</v>
      </c>
      <c r="BH30" s="22" t="n">
        <f aca="false">IF(AND(SQRT(BH$18^2+$E30^2)&gt;r_int_a,SQRT(BH$18^2+$E30^2)&lt;=r_ext_a),1,0)</f>
        <v>0</v>
      </c>
      <c r="BI30" s="22" t="n">
        <f aca="false">IF(AND(SQRT(BI$18^2+$E30^2)&gt;r_int_a,SQRT(BI$18^2+$E30^2)&lt;=r_ext_a),1,0)</f>
        <v>0</v>
      </c>
      <c r="BJ30" s="22" t="n">
        <f aca="false">IF(AND(SQRT(BJ$18^2+$E30^2)&gt;r_int_a,SQRT(BJ$18^2+$E30^2)&lt;=r_ext_a),1,0)</f>
        <v>0</v>
      </c>
      <c r="BK30" s="22" t="n">
        <f aca="false">IF(AND(SQRT(BK$18^2+$E30^2)&gt;r_int_a,SQRT(BK$18^2+$E30^2)&lt;=r_ext_a),1,0)</f>
        <v>0</v>
      </c>
      <c r="BL30" s="22" t="n">
        <f aca="false">IF(AND(SQRT(BL$18^2+$E30^2)&gt;r_int_a,SQRT(BL$18^2+$E30^2)&lt;=r_ext_a),1,0)</f>
        <v>0</v>
      </c>
      <c r="BM30" s="22" t="n">
        <f aca="false">IF(AND(SQRT(BM$18^2+$E30^2)&gt;r_int_a,SQRT(BM$18^2+$E30^2)&lt;=r_ext_a),1,0)</f>
        <v>1</v>
      </c>
      <c r="BN30" s="22" t="n">
        <f aca="false">IF(AND(SQRT(BN$18^2+$E30^2)&gt;r_int_a,SQRT(BN$18^2+$E30^2)&lt;=r_ext_a),1,0)</f>
        <v>1</v>
      </c>
      <c r="BO30" s="22" t="n">
        <f aca="false">IF(AND(SQRT(BO$18^2+$E30^2)&gt;r_int_a,SQRT(BO$18^2+$E30^2)&lt;=r_ext_a),1,0)</f>
        <v>1</v>
      </c>
      <c r="BP30" s="22" t="n">
        <f aca="false">IF(AND(SQRT(BP$18^2+$E30^2)&gt;r_int_a,SQRT(BP$18^2+$E30^2)&lt;=r_ext_a),1,0)</f>
        <v>1</v>
      </c>
      <c r="BQ30" s="22" t="n">
        <f aca="false">IF(AND(SQRT(BQ$18^2+$E30^2)&gt;r_int_a,SQRT(BQ$18^2+$E30^2)&lt;=r_ext_a),1,0)</f>
        <v>1</v>
      </c>
      <c r="BR30" s="22" t="n">
        <f aca="false">IF(AND(SQRT(BR$18^2+$E30^2)&gt;r_int_a,SQRT(BR$18^2+$E30^2)&lt;=r_ext_a),1,0)</f>
        <v>1</v>
      </c>
      <c r="BS30" s="22" t="n">
        <f aca="false">IF(AND(SQRT(BS$18^2+$E30^2)&gt;r_int_a,SQRT(BS$18^2+$E30^2)&lt;=r_ext_a),1,0)</f>
        <v>1</v>
      </c>
      <c r="BT30" s="22" t="n">
        <f aca="false">IF(AND(SQRT(BT$18^2+$E30^2)&gt;r_int_a,SQRT(BT$18^2+$E30^2)&lt;=r_ext_a),1,0)</f>
        <v>1</v>
      </c>
      <c r="BU30" s="22" t="n">
        <f aca="false">IF(AND(SQRT(BU$18^2+$E30^2)&gt;r_int_a,SQRT(BU$18^2+$E30^2)&lt;=r_ext_a),1,0)</f>
        <v>0</v>
      </c>
      <c r="BV30" s="22" t="n">
        <f aca="false">IF(AND(SQRT(BV$18^2+$E30^2)&gt;r_int_a,SQRT(BV$18^2+$E30^2)&lt;=r_ext_a),1,0)</f>
        <v>0</v>
      </c>
      <c r="BW30" s="22" t="n">
        <f aca="false">IF(AND(SQRT(BW$18^2+$E30^2)&gt;r_int_a,SQRT(BW$18^2+$E30^2)&lt;=r_ext_a),1,0)</f>
        <v>0</v>
      </c>
      <c r="BX30" s="22" t="n">
        <f aca="false">IF(AND(SQRT(BX$18^2+$E30^2)&gt;r_int_a,SQRT(BX$18^2+$E30^2)&lt;=r_ext_a),1,0)</f>
        <v>0</v>
      </c>
      <c r="BY30" s="22" t="n">
        <f aca="false">IF(AND(SQRT(BY$18^2+$E30^2)&gt;r_int_a,SQRT(BY$18^2+$E30^2)&lt;=r_ext_a),1,0)</f>
        <v>0</v>
      </c>
      <c r="BZ30" s="22" t="n">
        <f aca="false">IF(AND(SQRT(BZ$18^2+$E30^2)&gt;r_int_a,SQRT(BZ$18^2+$E30^2)&lt;=r_ext_a),1,0)</f>
        <v>0</v>
      </c>
      <c r="CA30" s="22" t="n">
        <f aca="false">IF(AND(SQRT(CA$18^2+$E30^2)&gt;r_int_a,SQRT(CA$18^2+$E30^2)&lt;=r_ext_a),1,0)</f>
        <v>0</v>
      </c>
      <c r="CB30" s="22" t="n">
        <f aca="false">IF(AND(SQRT(CB$18^2+$E30^2)&gt;r_int_a,SQRT(CB$18^2+$E30^2)&lt;=r_ext_a),1,0)</f>
        <v>0</v>
      </c>
      <c r="CC30" s="22" t="n">
        <f aca="false">IF(AND(SQRT(CC$18^2+$E30^2)&gt;r_int_a,SQRT(CC$18^2+$E30^2)&lt;=r_ext_a),1,0)</f>
        <v>0</v>
      </c>
      <c r="CD30" s="22" t="n">
        <f aca="false">IF(AND(SQRT(CD$18^2+$E30^2)&gt;r_int_a,SQRT(CD$18^2+$E30^2)&lt;=r_ext_a),1,0)</f>
        <v>0</v>
      </c>
      <c r="CE30" s="22" t="n">
        <f aca="false">IF(AND(SQRT(CE$18^2+$E30^2)&gt;r_int_a,SQRT(CE$18^2+$E30^2)&lt;=r_ext_a),1,0)</f>
        <v>0</v>
      </c>
      <c r="CF30" s="22" t="n">
        <f aca="false">IF(AND(SQRT(CF$18^2+$E30^2)&gt;r_int_a,SQRT(CF$18^2+$E30^2)&lt;=r_ext_a),1,0)</f>
        <v>0</v>
      </c>
      <c r="CG30" s="22" t="n">
        <f aca="false">IF(AND(SQRT(CG$18^2+$E30^2)&gt;r_int_a,SQRT(CG$18^2+$E30^2)&lt;=r_ext_a),1,0)</f>
        <v>0</v>
      </c>
      <c r="CH30" s="22" t="n">
        <f aca="false">IF(AND(SQRT(CH$18^2+$E30^2)&gt;r_int_a,SQRT(CH$18^2+$E30^2)&lt;=r_ext_a),1,0)</f>
        <v>0</v>
      </c>
      <c r="CI30" s="22" t="n">
        <f aca="false">IF(AND(SQRT(CI$18^2+$E30^2)&gt;r_int_a,SQRT(CI$18^2+$E30^2)&lt;=r_ext_a),1,0)</f>
        <v>0</v>
      </c>
      <c r="CJ30" s="22" t="n">
        <f aca="false">IF(AND(SQRT(CJ$18^2+$E30^2)&gt;r_int_a,SQRT(CJ$18^2+$E30^2)&lt;=r_ext_a),1,0)</f>
        <v>0</v>
      </c>
      <c r="CK30" s="22" t="n">
        <f aca="false">IF(AND(SQRT(CK$18^2+$E30^2)&gt;r_int_a,SQRT(CK$18^2+$E30^2)&lt;=r_ext_a),1,0)</f>
        <v>0</v>
      </c>
      <c r="CL30" s="22" t="n">
        <f aca="false">IF(AND(SQRT(CL$18^2+$E30^2)&gt;r_int_a,SQRT(CL$18^2+$E30^2)&lt;=r_ext_a),1,0)</f>
        <v>0</v>
      </c>
      <c r="CM30" s="22" t="n">
        <f aca="false">IF(AND(SQRT(CM$18^2+$E30^2)&gt;r_int_a,SQRT(CM$18^2+$E30^2)&lt;=r_ext_a),1,0)</f>
        <v>0</v>
      </c>
      <c r="CN30" s="22" t="n">
        <f aca="false">IF(AND(SQRT(CN$18^2+$E30^2)&gt;r_int_a,SQRT(CN$18^2+$E30^2)&lt;=r_ext_a),1,0)</f>
        <v>0</v>
      </c>
      <c r="CO30" s="22" t="n">
        <f aca="false">IF(AND(SQRT(CO$18^2+$E30^2)&gt;r_int_a,SQRT(CO$18^2+$E30^2)&lt;=r_ext_a),1,0)</f>
        <v>0</v>
      </c>
      <c r="CP30" s="22" t="n">
        <f aca="false">IF(AND(SQRT(CP$18^2+$E30^2)&gt;r_int_a,SQRT(CP$18^2+$E30^2)&lt;=r_ext_a),1,0)</f>
        <v>0</v>
      </c>
      <c r="CQ30" s="22" t="n">
        <f aca="false">IF(AND(SQRT(CQ$18^2+$E30^2)&gt;r_int_a,SQRT(CQ$18^2+$E30^2)&lt;=r_ext_a),1,0)</f>
        <v>0</v>
      </c>
      <c r="CR30" s="22" t="n">
        <f aca="false">IF(AND(SQRT(CR$18^2+$E30^2)&gt;r_int_a,SQRT(CR$18^2+$E30^2)&lt;=r_ext_a),1,0)</f>
        <v>1</v>
      </c>
      <c r="CS30" s="22" t="n">
        <f aca="false">IF(AND(SQRT(CS$18^2+$E30^2)&gt;r_int_a,SQRT(CS$18^2+$E30^2)&lt;=r_ext_a),1,0)</f>
        <v>1</v>
      </c>
      <c r="CT30" s="22" t="n">
        <f aca="false">IF(AND(SQRT(CT$18^2+$E30^2)&gt;r_int_a,SQRT(CT$18^2+$E30^2)&lt;=r_ext_a),1,0)</f>
        <v>1</v>
      </c>
      <c r="CU30" s="22" t="n">
        <f aca="false">IF(AND(SQRT(CU$18^2+$E30^2)&gt;r_int_a,SQRT(CU$18^2+$E30^2)&lt;=r_ext_a),1,0)</f>
        <v>1</v>
      </c>
      <c r="CV30" s="22" t="n">
        <f aca="false">IF(AND(SQRT(CV$18^2+$E30^2)&gt;r_int_a,SQRT(CV$18^2+$E30^2)&lt;=r_ext_a),1,0)</f>
        <v>1</v>
      </c>
      <c r="CW30" s="22" t="n">
        <f aca="false">IF(AND(SQRT(CW$18^2+$E30^2)&gt;r_int_a,SQRT(CW$18^2+$E30^2)&lt;=r_ext_a),1,0)</f>
        <v>1</v>
      </c>
      <c r="CX30" s="22" t="n">
        <f aca="false">IF(AND(SQRT(CX$18^2+$E30^2)&gt;r_int_a,SQRT(CX$18^2+$E30^2)&lt;=r_ext_a),1,0)</f>
        <v>1</v>
      </c>
      <c r="CY30" s="22" t="n">
        <f aca="false">IF(AND(SQRT(CY$18^2+$E30^2)&gt;r_int_a,SQRT(CY$18^2+$E30^2)&lt;=r_ext_a),1,0)</f>
        <v>1</v>
      </c>
      <c r="CZ30" s="22" t="n">
        <f aca="false">IF(AND(SQRT(CZ$18^2+$E30^2)&gt;r_int_a,SQRT(CZ$18^2+$E30^2)&lt;=r_ext_a),1,0)</f>
        <v>0</v>
      </c>
      <c r="DA30" s="22" t="n">
        <f aca="false">IF(AND(SQRT(DA$18^2+$E30^2)&gt;r_int_a,SQRT(DA$18^2+$E30^2)&lt;=r_ext_a),1,0)</f>
        <v>0</v>
      </c>
      <c r="DB30" s="22" t="n">
        <f aca="false">IF(AND(SQRT(DB$18^2+$E30^2)&gt;r_int_a,SQRT(DB$18^2+$E30^2)&lt;=r_ext_a),1,0)</f>
        <v>0</v>
      </c>
      <c r="DC30" s="22" t="n">
        <f aca="false">IF(AND(SQRT(DC$18^2+$E30^2)&gt;r_int_a,SQRT(DC$18^2+$E30^2)&lt;=r_ext_a),1,0)</f>
        <v>0</v>
      </c>
      <c r="DD30" s="22" t="n">
        <f aca="false">IF(AND(SQRT(DD$18^2+$E30^2)&gt;r_int_a,SQRT(DD$18^2+$E30^2)&lt;=r_ext_a),1,0)</f>
        <v>0</v>
      </c>
      <c r="DE30" s="22" t="n">
        <f aca="false">IF(AND(SQRT(DE$18^2+$E30^2)&gt;r_int_a,SQRT(DE$18^2+$E30^2)&lt;=r_ext_a),1,0)</f>
        <v>0</v>
      </c>
    </row>
    <row r="31" customFormat="false" ht="10.5" hidden="false" customHeight="true" outlineLevel="0" collapsed="false">
      <c r="E31" s="17" t="n">
        <v>-13</v>
      </c>
      <c r="F31" s="18" t="n">
        <f aca="false">IF(SQRT(F$18^2+$E31^2)&lt;=r_int_a,1,0)</f>
        <v>0</v>
      </c>
      <c r="G31" s="18" t="n">
        <f aca="false">IF(SQRT(G$18^2+$E31^2)&lt;=r_int_a,1,0)</f>
        <v>0</v>
      </c>
      <c r="H31" s="18" t="n">
        <f aca="false">IF(SQRT(H$18^2+$E31^2)&lt;=r_int_a,1,0)</f>
        <v>0</v>
      </c>
      <c r="I31" s="18" t="n">
        <f aca="false">IF(SQRT(I$18^2+$E31^2)&lt;=r_int_a,1,0)</f>
        <v>0</v>
      </c>
      <c r="J31" s="18" t="n">
        <f aca="false">IF(SQRT(J$18^2+$E31^2)&lt;=r_int_a,1,0)</f>
        <v>0</v>
      </c>
      <c r="K31" s="18" t="n">
        <f aca="false">IF(SQRT(K$18^2+$E31^2)&lt;=r_int_a,1,0)</f>
        <v>0</v>
      </c>
      <c r="L31" s="18" t="n">
        <f aca="false">IF(SQRT(L$18^2+$E31^2)&lt;=r_int_a,1,0)</f>
        <v>0</v>
      </c>
      <c r="M31" s="18" t="n">
        <f aca="false">IF(SQRT(M$18^2+$E31^2)&lt;=r_int_a,1,0)</f>
        <v>0</v>
      </c>
      <c r="N31" s="18" t="n">
        <f aca="false">IF(SQRT(N$18^2+$E31^2)&lt;=r_int_a,1,0)</f>
        <v>0</v>
      </c>
      <c r="O31" s="18" t="n">
        <f aca="false">IF(SQRT(O$18^2+$E31^2)&lt;=r_int_a,1,0)</f>
        <v>0</v>
      </c>
      <c r="P31" s="18" t="n">
        <f aca="false">IF(SQRT(P$18^2+$E31^2)&lt;=r_int_a,1,0)</f>
        <v>0</v>
      </c>
      <c r="Q31" s="18" t="n">
        <f aca="false">IF(SQRT(Q$18^2+$E31^2)&lt;=r_int_a,1,0)</f>
        <v>0</v>
      </c>
      <c r="R31" s="18" t="n">
        <f aca="false">IF(SQRT(R$18^2+$E31^2)&lt;=r_int_a,1,0)</f>
        <v>0</v>
      </c>
      <c r="S31" s="18" t="n">
        <f aca="false">IF(SQRT(S$18^2+$E31^2)&lt;=r_int_a,1,0)</f>
        <v>1</v>
      </c>
      <c r="T31" s="18" t="n">
        <f aca="false">IF(SQRT(T$18^2+$E31^2)&lt;=r_int_a,1,0)</f>
        <v>1</v>
      </c>
      <c r="U31" s="18" t="n">
        <f aca="false">IF(SQRT(U$18^2+$E31^2)&lt;=r_int_a,1,0)</f>
        <v>1</v>
      </c>
      <c r="V31" s="18" t="n">
        <f aca="false">IF(SQRT(V$18^2+$E31^2)&lt;=r_int_a,1,0)</f>
        <v>1</v>
      </c>
      <c r="W31" s="18" t="n">
        <f aca="false">IF(SQRT(W$18^2+$E31^2)&lt;=r_int_a,1,0)</f>
        <v>1</v>
      </c>
      <c r="X31" s="18" t="n">
        <f aca="false">IF(SQRT(X$18^2+$E31^2)&lt;=r_int_a,1,0)</f>
        <v>1</v>
      </c>
      <c r="Y31" s="18" t="n">
        <f aca="false">IF(SQRT(Y$18^2+$E31^2)&lt;=r_int_a,1,0)</f>
        <v>1</v>
      </c>
      <c r="Z31" s="18" t="n">
        <f aca="false">IF(SQRT(Z$18^2+$E31^2)&lt;=r_int_a,1,0)</f>
        <v>1</v>
      </c>
      <c r="AA31" s="18" t="n">
        <f aca="false">IF(SQRT(AA$18^2+$E31^2)&lt;=r_int_a,1,0)</f>
        <v>1</v>
      </c>
      <c r="AB31" s="18" t="n">
        <f aca="false">IF(SQRT(AB$18^2+$E31^2)&lt;=r_int_a,1,0)</f>
        <v>1</v>
      </c>
      <c r="AC31" s="18" t="n">
        <f aca="false">IF(SQRT(AC$18^2+$E31^2)&lt;=r_int_a,1,0)</f>
        <v>1</v>
      </c>
      <c r="AD31" s="18" t="n">
        <f aca="false">IF(SQRT(AD$18^2+$E31^2)&lt;=r_int_a,1,0)</f>
        <v>1</v>
      </c>
      <c r="AE31" s="18" t="n">
        <f aca="false">IF(SQRT(AE$18^2+$E31^2)&lt;=r_int_a,1,0)</f>
        <v>1</v>
      </c>
      <c r="AF31" s="18" t="n">
        <f aca="false">IF(SQRT(AF$18^2+$E31^2)&lt;=r_int_a,1,0)</f>
        <v>1</v>
      </c>
      <c r="AG31" s="18" t="n">
        <f aca="false">IF(SQRT(AG$18^2+$E31^2)&lt;=r_int_a,1,0)</f>
        <v>1</v>
      </c>
      <c r="AH31" s="18" t="n">
        <f aca="false">IF(SQRT(AH$18^2+$E31^2)&lt;=r_int_a,1,0)</f>
        <v>1</v>
      </c>
      <c r="AI31" s="18" t="n">
        <f aca="false">IF(SQRT(AI$18^2+$E31^2)&lt;=r_int_a,1,0)</f>
        <v>1</v>
      </c>
      <c r="AJ31" s="18" t="n">
        <f aca="false">IF(SQRT(AJ$18^2+$E31^2)&lt;=r_int_a,1,0)</f>
        <v>1</v>
      </c>
      <c r="AK31" s="18" t="n">
        <f aca="false">IF(SQRT(AK$18^2+$E31^2)&lt;=r_int_a,1,0)</f>
        <v>1</v>
      </c>
      <c r="AL31" s="18" t="n">
        <f aca="false">IF(SQRT(AL$18^2+$E31^2)&lt;=r_int_a,1,0)</f>
        <v>1</v>
      </c>
      <c r="AM31" s="18" t="n">
        <f aca="false">IF(SQRT(AM$18^2+$E31^2)&lt;=r_int_a,1,0)</f>
        <v>1</v>
      </c>
      <c r="AN31" s="18" t="n">
        <f aca="false">IF(SQRT(AN$18^2+$E31^2)&lt;=r_int_a,1,0)</f>
        <v>1</v>
      </c>
      <c r="AO31" s="18" t="n">
        <f aca="false">IF(SQRT(AO$18^2+$E31^2)&lt;=r_int_a,1,0)</f>
        <v>1</v>
      </c>
      <c r="AP31" s="18" t="n">
        <f aca="false">IF(SQRT(AP$18^2+$E31^2)&lt;=r_int_a,1,0)</f>
        <v>1</v>
      </c>
      <c r="AQ31" s="18" t="n">
        <f aca="false">IF(SQRT(AQ$18^2+$E31^2)&lt;=r_int_a,1,0)</f>
        <v>1</v>
      </c>
      <c r="AR31" s="18" t="n">
        <f aca="false">IF(SQRT(AR$18^2+$E31^2)&lt;=r_int_a,1,0)</f>
        <v>0</v>
      </c>
      <c r="AS31" s="18" t="n">
        <f aca="false">IF(SQRT(AS$18^2+$E31^2)&lt;=r_int_a,1,0)</f>
        <v>0</v>
      </c>
      <c r="AT31" s="18" t="n">
        <f aca="false">IF(SQRT(AT$18^2+$E31^2)&lt;=r_int_a,1,0)</f>
        <v>0</v>
      </c>
      <c r="AU31" s="18" t="n">
        <f aca="false">IF(SQRT(AU$18^2+$E31^2)&lt;=r_int_a,1,0)</f>
        <v>0</v>
      </c>
      <c r="AV31" s="18" t="n">
        <f aca="false">IF(SQRT(AV$18^2+$E31^2)&lt;=r_int_a,1,0)</f>
        <v>0</v>
      </c>
      <c r="AW31" s="18" t="n">
        <f aca="false">IF(SQRT(AW$18^2+$E31^2)&lt;=r_int_a,1,0)</f>
        <v>0</v>
      </c>
      <c r="AX31" s="18" t="n">
        <f aca="false">IF(SQRT(AX$18^2+$E31^2)&lt;=r_int_a,1,0)</f>
        <v>0</v>
      </c>
      <c r="AY31" s="18" t="n">
        <f aca="false">IF(SQRT(AY$18^2+$E31^2)&lt;=r_int_a,1,0)</f>
        <v>0</v>
      </c>
      <c r="AZ31" s="18" t="n">
        <f aca="false">IF(SQRT(AZ$18^2+$E31^2)&lt;=r_int_a,1,0)</f>
        <v>0</v>
      </c>
      <c r="BA31" s="18" t="n">
        <f aca="false">IF(SQRT(BA$18^2+$E31^2)&lt;=r_int_a,1,0)</f>
        <v>0</v>
      </c>
      <c r="BB31" s="18" t="n">
        <f aca="false">IF(SQRT(BB$18^2+$E31^2)&lt;=r_int_a,1,0)</f>
        <v>0</v>
      </c>
      <c r="BC31" s="18" t="n">
        <f aca="false">IF(SQRT(BC$18^2+$E31^2)&lt;=r_int_a,1,0)</f>
        <v>0</v>
      </c>
      <c r="BD31" s="18" t="n">
        <f aca="false">IF(SQRT(BD$18^2+$E31^2)&lt;=r_int_a,1,0)</f>
        <v>0</v>
      </c>
      <c r="BF31" s="17" t="n">
        <v>-13</v>
      </c>
      <c r="BG31" s="22" t="n">
        <f aca="false">IF(AND(SQRT(BG$18^2+$E31^2)&gt;r_int_a,SQRT(BG$18^2+$E31^2)&lt;=r_ext_a),1,0)</f>
        <v>0</v>
      </c>
      <c r="BH31" s="22" t="n">
        <f aca="false">IF(AND(SQRT(BH$18^2+$E31^2)&gt;r_int_a,SQRT(BH$18^2+$E31^2)&lt;=r_ext_a),1,0)</f>
        <v>0</v>
      </c>
      <c r="BI31" s="22" t="n">
        <f aca="false">IF(AND(SQRT(BI$18^2+$E31^2)&gt;r_int_a,SQRT(BI$18^2+$E31^2)&lt;=r_ext_a),1,0)</f>
        <v>0</v>
      </c>
      <c r="BJ31" s="22" t="n">
        <f aca="false">IF(AND(SQRT(BJ$18^2+$E31^2)&gt;r_int_a,SQRT(BJ$18^2+$E31^2)&lt;=r_ext_a),1,0)</f>
        <v>0</v>
      </c>
      <c r="BK31" s="22" t="n">
        <f aca="false">IF(AND(SQRT(BK$18^2+$E31^2)&gt;r_int_a,SQRT(BK$18^2+$E31^2)&lt;=r_ext_a),1,0)</f>
        <v>0</v>
      </c>
      <c r="BL31" s="22" t="n">
        <f aca="false">IF(AND(SQRT(BL$18^2+$E31^2)&gt;r_int_a,SQRT(BL$18^2+$E31^2)&lt;=r_ext_a),1,0)</f>
        <v>1</v>
      </c>
      <c r="BM31" s="22" t="n">
        <f aca="false">IF(AND(SQRT(BM$18^2+$E31^2)&gt;r_int_a,SQRT(BM$18^2+$E31^2)&lt;=r_ext_a),1,0)</f>
        <v>1</v>
      </c>
      <c r="BN31" s="22" t="n">
        <f aca="false">IF(AND(SQRT(BN$18^2+$E31^2)&gt;r_int_a,SQRT(BN$18^2+$E31^2)&lt;=r_ext_a),1,0)</f>
        <v>1</v>
      </c>
      <c r="BO31" s="22" t="n">
        <f aca="false">IF(AND(SQRT(BO$18^2+$E31^2)&gt;r_int_a,SQRT(BO$18^2+$E31^2)&lt;=r_ext_a),1,0)</f>
        <v>1</v>
      </c>
      <c r="BP31" s="22" t="n">
        <f aca="false">IF(AND(SQRT(BP$18^2+$E31^2)&gt;r_int_a,SQRT(BP$18^2+$E31^2)&lt;=r_ext_a),1,0)</f>
        <v>1</v>
      </c>
      <c r="BQ31" s="22" t="n">
        <f aca="false">IF(AND(SQRT(BQ$18^2+$E31^2)&gt;r_int_a,SQRT(BQ$18^2+$E31^2)&lt;=r_ext_a),1,0)</f>
        <v>1</v>
      </c>
      <c r="BR31" s="22" t="n">
        <f aca="false">IF(AND(SQRT(BR$18^2+$E31^2)&gt;r_int_a,SQRT(BR$18^2+$E31^2)&lt;=r_ext_a),1,0)</f>
        <v>1</v>
      </c>
      <c r="BS31" s="22" t="n">
        <f aca="false">IF(AND(SQRT(BS$18^2+$E31^2)&gt;r_int_a,SQRT(BS$18^2+$E31^2)&lt;=r_ext_a),1,0)</f>
        <v>1</v>
      </c>
      <c r="BT31" s="22" t="n">
        <f aca="false">IF(AND(SQRT(BT$18^2+$E31^2)&gt;r_int_a,SQRT(BT$18^2+$E31^2)&lt;=r_ext_a),1,0)</f>
        <v>0</v>
      </c>
      <c r="BU31" s="22" t="n">
        <f aca="false">IF(AND(SQRT(BU$18^2+$E31^2)&gt;r_int_a,SQRT(BU$18^2+$E31^2)&lt;=r_ext_a),1,0)</f>
        <v>0</v>
      </c>
      <c r="BV31" s="22" t="n">
        <f aca="false">IF(AND(SQRT(BV$18^2+$E31^2)&gt;r_int_a,SQRT(BV$18^2+$E31^2)&lt;=r_ext_a),1,0)</f>
        <v>0</v>
      </c>
      <c r="BW31" s="22" t="n">
        <f aca="false">IF(AND(SQRT(BW$18^2+$E31^2)&gt;r_int_a,SQRT(BW$18^2+$E31^2)&lt;=r_ext_a),1,0)</f>
        <v>0</v>
      </c>
      <c r="BX31" s="22" t="n">
        <f aca="false">IF(AND(SQRT(BX$18^2+$E31^2)&gt;r_int_a,SQRT(BX$18^2+$E31^2)&lt;=r_ext_a),1,0)</f>
        <v>0</v>
      </c>
      <c r="BY31" s="22" t="n">
        <f aca="false">IF(AND(SQRT(BY$18^2+$E31^2)&gt;r_int_a,SQRT(BY$18^2+$E31^2)&lt;=r_ext_a),1,0)</f>
        <v>0</v>
      </c>
      <c r="BZ31" s="22" t="n">
        <f aca="false">IF(AND(SQRT(BZ$18^2+$E31^2)&gt;r_int_a,SQRT(BZ$18^2+$E31^2)&lt;=r_ext_a),1,0)</f>
        <v>0</v>
      </c>
      <c r="CA31" s="22" t="n">
        <f aca="false">IF(AND(SQRT(CA$18^2+$E31^2)&gt;r_int_a,SQRT(CA$18^2+$E31^2)&lt;=r_ext_a),1,0)</f>
        <v>0</v>
      </c>
      <c r="CB31" s="22" t="n">
        <f aca="false">IF(AND(SQRT(CB$18^2+$E31^2)&gt;r_int_a,SQRT(CB$18^2+$E31^2)&lt;=r_ext_a),1,0)</f>
        <v>0</v>
      </c>
      <c r="CC31" s="22" t="n">
        <f aca="false">IF(AND(SQRT(CC$18^2+$E31^2)&gt;r_int_a,SQRT(CC$18^2+$E31^2)&lt;=r_ext_a),1,0)</f>
        <v>0</v>
      </c>
      <c r="CD31" s="22" t="n">
        <f aca="false">IF(AND(SQRT(CD$18^2+$E31^2)&gt;r_int_a,SQRT(CD$18^2+$E31^2)&lt;=r_ext_a),1,0)</f>
        <v>0</v>
      </c>
      <c r="CE31" s="22" t="n">
        <f aca="false">IF(AND(SQRT(CE$18^2+$E31^2)&gt;r_int_a,SQRT(CE$18^2+$E31^2)&lt;=r_ext_a),1,0)</f>
        <v>0</v>
      </c>
      <c r="CF31" s="22" t="n">
        <f aca="false">IF(AND(SQRT(CF$18^2+$E31^2)&gt;r_int_a,SQRT(CF$18^2+$E31^2)&lt;=r_ext_a),1,0)</f>
        <v>0</v>
      </c>
      <c r="CG31" s="22" t="n">
        <f aca="false">IF(AND(SQRT(CG$18^2+$E31^2)&gt;r_int_a,SQRT(CG$18^2+$E31^2)&lt;=r_ext_a),1,0)</f>
        <v>0</v>
      </c>
      <c r="CH31" s="22" t="n">
        <f aca="false">IF(AND(SQRT(CH$18^2+$E31^2)&gt;r_int_a,SQRT(CH$18^2+$E31^2)&lt;=r_ext_a),1,0)</f>
        <v>0</v>
      </c>
      <c r="CI31" s="22" t="n">
        <f aca="false">IF(AND(SQRT(CI$18^2+$E31^2)&gt;r_int_a,SQRT(CI$18^2+$E31^2)&lt;=r_ext_a),1,0)</f>
        <v>0</v>
      </c>
      <c r="CJ31" s="22" t="n">
        <f aca="false">IF(AND(SQRT(CJ$18^2+$E31^2)&gt;r_int_a,SQRT(CJ$18^2+$E31^2)&lt;=r_ext_a),1,0)</f>
        <v>0</v>
      </c>
      <c r="CK31" s="22" t="n">
        <f aca="false">IF(AND(SQRT(CK$18^2+$E31^2)&gt;r_int_a,SQRT(CK$18^2+$E31^2)&lt;=r_ext_a),1,0)</f>
        <v>0</v>
      </c>
      <c r="CL31" s="22" t="n">
        <f aca="false">IF(AND(SQRT(CL$18^2+$E31^2)&gt;r_int_a,SQRT(CL$18^2+$E31^2)&lt;=r_ext_a),1,0)</f>
        <v>0</v>
      </c>
      <c r="CM31" s="22" t="n">
        <f aca="false">IF(AND(SQRT(CM$18^2+$E31^2)&gt;r_int_a,SQRT(CM$18^2+$E31^2)&lt;=r_ext_a),1,0)</f>
        <v>0</v>
      </c>
      <c r="CN31" s="22" t="n">
        <f aca="false">IF(AND(SQRT(CN$18^2+$E31^2)&gt;r_int_a,SQRT(CN$18^2+$E31^2)&lt;=r_ext_a),1,0)</f>
        <v>0</v>
      </c>
      <c r="CO31" s="22" t="n">
        <f aca="false">IF(AND(SQRT(CO$18^2+$E31^2)&gt;r_int_a,SQRT(CO$18^2+$E31^2)&lt;=r_ext_a),1,0)</f>
        <v>0</v>
      </c>
      <c r="CP31" s="22" t="n">
        <f aca="false">IF(AND(SQRT(CP$18^2+$E31^2)&gt;r_int_a,SQRT(CP$18^2+$E31^2)&lt;=r_ext_a),1,0)</f>
        <v>0</v>
      </c>
      <c r="CQ31" s="22" t="n">
        <f aca="false">IF(AND(SQRT(CQ$18^2+$E31^2)&gt;r_int_a,SQRT(CQ$18^2+$E31^2)&lt;=r_ext_a),1,0)</f>
        <v>0</v>
      </c>
      <c r="CR31" s="22" t="n">
        <f aca="false">IF(AND(SQRT(CR$18^2+$E31^2)&gt;r_int_a,SQRT(CR$18^2+$E31^2)&lt;=r_ext_a),1,0)</f>
        <v>0</v>
      </c>
      <c r="CS31" s="22" t="n">
        <f aca="false">IF(AND(SQRT(CS$18^2+$E31^2)&gt;r_int_a,SQRT(CS$18^2+$E31^2)&lt;=r_ext_a),1,0)</f>
        <v>1</v>
      </c>
      <c r="CT31" s="22" t="n">
        <f aca="false">IF(AND(SQRT(CT$18^2+$E31^2)&gt;r_int_a,SQRT(CT$18^2+$E31^2)&lt;=r_ext_a),1,0)</f>
        <v>1</v>
      </c>
      <c r="CU31" s="22" t="n">
        <f aca="false">IF(AND(SQRT(CU$18^2+$E31^2)&gt;r_int_a,SQRT(CU$18^2+$E31^2)&lt;=r_ext_a),1,0)</f>
        <v>1</v>
      </c>
      <c r="CV31" s="22" t="n">
        <f aca="false">IF(AND(SQRT(CV$18^2+$E31^2)&gt;r_int_a,SQRT(CV$18^2+$E31^2)&lt;=r_ext_a),1,0)</f>
        <v>1</v>
      </c>
      <c r="CW31" s="22" t="n">
        <f aca="false">IF(AND(SQRT(CW$18^2+$E31^2)&gt;r_int_a,SQRT(CW$18^2+$E31^2)&lt;=r_ext_a),1,0)</f>
        <v>1</v>
      </c>
      <c r="CX31" s="22" t="n">
        <f aca="false">IF(AND(SQRT(CX$18^2+$E31^2)&gt;r_int_a,SQRT(CX$18^2+$E31^2)&lt;=r_ext_a),1,0)</f>
        <v>1</v>
      </c>
      <c r="CY31" s="22" t="n">
        <f aca="false">IF(AND(SQRT(CY$18^2+$E31^2)&gt;r_int_a,SQRT(CY$18^2+$E31^2)&lt;=r_ext_a),1,0)</f>
        <v>1</v>
      </c>
      <c r="CZ31" s="22" t="n">
        <f aca="false">IF(AND(SQRT(CZ$18^2+$E31^2)&gt;r_int_a,SQRT(CZ$18^2+$E31^2)&lt;=r_ext_a),1,0)</f>
        <v>1</v>
      </c>
      <c r="DA31" s="22" t="n">
        <f aca="false">IF(AND(SQRT(DA$18^2+$E31^2)&gt;r_int_a,SQRT(DA$18^2+$E31^2)&lt;=r_ext_a),1,0)</f>
        <v>0</v>
      </c>
      <c r="DB31" s="22" t="n">
        <f aca="false">IF(AND(SQRT(DB$18^2+$E31^2)&gt;r_int_a,SQRT(DB$18^2+$E31^2)&lt;=r_ext_a),1,0)</f>
        <v>0</v>
      </c>
      <c r="DC31" s="22" t="n">
        <f aca="false">IF(AND(SQRT(DC$18^2+$E31^2)&gt;r_int_a,SQRT(DC$18^2+$E31^2)&lt;=r_ext_a),1,0)</f>
        <v>0</v>
      </c>
      <c r="DD31" s="22" t="n">
        <f aca="false">IF(AND(SQRT(DD$18^2+$E31^2)&gt;r_int_a,SQRT(DD$18^2+$E31^2)&lt;=r_ext_a),1,0)</f>
        <v>0</v>
      </c>
      <c r="DE31" s="22" t="n">
        <f aca="false">IF(AND(SQRT(DE$18^2+$E31^2)&gt;r_int_a,SQRT(DE$18^2+$E31^2)&lt;=r_ext_a),1,0)</f>
        <v>0</v>
      </c>
    </row>
    <row r="32" customFormat="false" ht="10.5" hidden="false" customHeight="true" outlineLevel="0" collapsed="false">
      <c r="E32" s="17" t="n">
        <v>-12</v>
      </c>
      <c r="F32" s="18" t="n">
        <f aca="false">IF(SQRT(F$18^2+$E32^2)&lt;=r_int_a,1,0)</f>
        <v>0</v>
      </c>
      <c r="G32" s="18" t="n">
        <f aca="false">IF(SQRT(G$18^2+$E32^2)&lt;=r_int_a,1,0)</f>
        <v>0</v>
      </c>
      <c r="H32" s="18" t="n">
        <f aca="false">IF(SQRT(H$18^2+$E32^2)&lt;=r_int_a,1,0)</f>
        <v>0</v>
      </c>
      <c r="I32" s="18" t="n">
        <f aca="false">IF(SQRT(I$18^2+$E32^2)&lt;=r_int_a,1,0)</f>
        <v>0</v>
      </c>
      <c r="J32" s="18" t="n">
        <f aca="false">IF(SQRT(J$18^2+$E32^2)&lt;=r_int_a,1,0)</f>
        <v>0</v>
      </c>
      <c r="K32" s="18" t="n">
        <f aca="false">IF(SQRT(K$18^2+$E32^2)&lt;=r_int_a,1,0)</f>
        <v>0</v>
      </c>
      <c r="L32" s="18" t="n">
        <f aca="false">IF(SQRT(L$18^2+$E32^2)&lt;=r_int_a,1,0)</f>
        <v>0</v>
      </c>
      <c r="M32" s="18" t="n">
        <f aca="false">IF(SQRT(M$18^2+$E32^2)&lt;=r_int_a,1,0)</f>
        <v>0</v>
      </c>
      <c r="N32" s="18" t="n">
        <f aca="false">IF(SQRT(N$18^2+$E32^2)&lt;=r_int_a,1,0)</f>
        <v>0</v>
      </c>
      <c r="O32" s="18" t="n">
        <f aca="false">IF(SQRT(O$18^2+$E32^2)&lt;=r_int_a,1,0)</f>
        <v>0</v>
      </c>
      <c r="P32" s="18" t="n">
        <f aca="false">IF(SQRT(P$18^2+$E32^2)&lt;=r_int_a,1,0)</f>
        <v>0</v>
      </c>
      <c r="Q32" s="18" t="n">
        <f aca="false">IF(SQRT(Q$18^2+$E32^2)&lt;=r_int_a,1,0)</f>
        <v>0</v>
      </c>
      <c r="R32" s="18" t="n">
        <f aca="false">IF(SQRT(R$18^2+$E32^2)&lt;=r_int_a,1,0)</f>
        <v>1</v>
      </c>
      <c r="S32" s="18" t="n">
        <f aca="false">IF(SQRT(S$18^2+$E32^2)&lt;=r_int_a,1,0)</f>
        <v>1</v>
      </c>
      <c r="T32" s="18" t="n">
        <f aca="false">IF(SQRT(T$18^2+$E32^2)&lt;=r_int_a,1,0)</f>
        <v>1</v>
      </c>
      <c r="U32" s="18" t="n">
        <f aca="false">IF(SQRT(U$18^2+$E32^2)&lt;=r_int_a,1,0)</f>
        <v>1</v>
      </c>
      <c r="V32" s="18" t="n">
        <f aca="false">IF(SQRT(V$18^2+$E32^2)&lt;=r_int_a,1,0)</f>
        <v>1</v>
      </c>
      <c r="W32" s="18" t="n">
        <f aca="false">IF(SQRT(W$18^2+$E32^2)&lt;=r_int_a,1,0)</f>
        <v>1</v>
      </c>
      <c r="X32" s="18" t="n">
        <f aca="false">IF(SQRT(X$18^2+$E32^2)&lt;=r_int_a,1,0)</f>
        <v>1</v>
      </c>
      <c r="Y32" s="18" t="n">
        <f aca="false">IF(SQRT(Y$18^2+$E32^2)&lt;=r_int_a,1,0)</f>
        <v>1</v>
      </c>
      <c r="Z32" s="18" t="n">
        <f aca="false">IF(SQRT(Z$18^2+$E32^2)&lt;=r_int_a,1,0)</f>
        <v>1</v>
      </c>
      <c r="AA32" s="18" t="n">
        <f aca="false">IF(SQRT(AA$18^2+$E32^2)&lt;=r_int_a,1,0)</f>
        <v>1</v>
      </c>
      <c r="AB32" s="18" t="n">
        <f aca="false">IF(SQRT(AB$18^2+$E32^2)&lt;=r_int_a,1,0)</f>
        <v>1</v>
      </c>
      <c r="AC32" s="18" t="n">
        <f aca="false">IF(SQRT(AC$18^2+$E32^2)&lt;=r_int_a,1,0)</f>
        <v>1</v>
      </c>
      <c r="AD32" s="18" t="n">
        <f aca="false">IF(SQRT(AD$18^2+$E32^2)&lt;=r_int_a,1,0)</f>
        <v>1</v>
      </c>
      <c r="AE32" s="18" t="n">
        <f aca="false">IF(SQRT(AE$18^2+$E32^2)&lt;=r_int_a,1,0)</f>
        <v>1</v>
      </c>
      <c r="AF32" s="18" t="n">
        <f aca="false">IF(SQRT(AF$18^2+$E32^2)&lt;=r_int_a,1,0)</f>
        <v>1</v>
      </c>
      <c r="AG32" s="18" t="n">
        <f aca="false">IF(SQRT(AG$18^2+$E32^2)&lt;=r_int_a,1,0)</f>
        <v>1</v>
      </c>
      <c r="AH32" s="18" t="n">
        <f aca="false">IF(SQRT(AH$18^2+$E32^2)&lt;=r_int_a,1,0)</f>
        <v>1</v>
      </c>
      <c r="AI32" s="18" t="n">
        <f aca="false">IF(SQRT(AI$18^2+$E32^2)&lt;=r_int_a,1,0)</f>
        <v>1</v>
      </c>
      <c r="AJ32" s="18" t="n">
        <f aca="false">IF(SQRT(AJ$18^2+$E32^2)&lt;=r_int_a,1,0)</f>
        <v>1</v>
      </c>
      <c r="AK32" s="18" t="n">
        <f aca="false">IF(SQRT(AK$18^2+$E32^2)&lt;=r_int_a,1,0)</f>
        <v>1</v>
      </c>
      <c r="AL32" s="18" t="n">
        <f aca="false">IF(SQRT(AL$18^2+$E32^2)&lt;=r_int_a,1,0)</f>
        <v>1</v>
      </c>
      <c r="AM32" s="18" t="n">
        <f aca="false">IF(SQRT(AM$18^2+$E32^2)&lt;=r_int_a,1,0)</f>
        <v>1</v>
      </c>
      <c r="AN32" s="18" t="n">
        <f aca="false">IF(SQRT(AN$18^2+$E32^2)&lt;=r_int_a,1,0)</f>
        <v>1</v>
      </c>
      <c r="AO32" s="18" t="n">
        <f aca="false">IF(SQRT(AO$18^2+$E32^2)&lt;=r_int_a,1,0)</f>
        <v>1</v>
      </c>
      <c r="AP32" s="18" t="n">
        <f aca="false">IF(SQRT(AP$18^2+$E32^2)&lt;=r_int_a,1,0)</f>
        <v>1</v>
      </c>
      <c r="AQ32" s="18" t="n">
        <f aca="false">IF(SQRT(AQ$18^2+$E32^2)&lt;=r_int_a,1,0)</f>
        <v>1</v>
      </c>
      <c r="AR32" s="18" t="n">
        <f aca="false">IF(SQRT(AR$18^2+$E32^2)&lt;=r_int_a,1,0)</f>
        <v>1</v>
      </c>
      <c r="AS32" s="18" t="n">
        <f aca="false">IF(SQRT(AS$18^2+$E32^2)&lt;=r_int_a,1,0)</f>
        <v>0</v>
      </c>
      <c r="AT32" s="18" t="n">
        <f aca="false">IF(SQRT(AT$18^2+$E32^2)&lt;=r_int_a,1,0)</f>
        <v>0</v>
      </c>
      <c r="AU32" s="18" t="n">
        <f aca="false">IF(SQRT(AU$18^2+$E32^2)&lt;=r_int_a,1,0)</f>
        <v>0</v>
      </c>
      <c r="AV32" s="18" t="n">
        <f aca="false">IF(SQRT(AV$18^2+$E32^2)&lt;=r_int_a,1,0)</f>
        <v>0</v>
      </c>
      <c r="AW32" s="18" t="n">
        <f aca="false">IF(SQRT(AW$18^2+$E32^2)&lt;=r_int_a,1,0)</f>
        <v>0</v>
      </c>
      <c r="AX32" s="18" t="n">
        <f aca="false">IF(SQRT(AX$18^2+$E32^2)&lt;=r_int_a,1,0)</f>
        <v>0</v>
      </c>
      <c r="AY32" s="18" t="n">
        <f aca="false">IF(SQRT(AY$18^2+$E32^2)&lt;=r_int_a,1,0)</f>
        <v>0</v>
      </c>
      <c r="AZ32" s="18" t="n">
        <f aca="false">IF(SQRT(AZ$18^2+$E32^2)&lt;=r_int_a,1,0)</f>
        <v>0</v>
      </c>
      <c r="BA32" s="18" t="n">
        <f aca="false">IF(SQRT(BA$18^2+$E32^2)&lt;=r_int_a,1,0)</f>
        <v>0</v>
      </c>
      <c r="BB32" s="18" t="n">
        <f aca="false">IF(SQRT(BB$18^2+$E32^2)&lt;=r_int_a,1,0)</f>
        <v>0</v>
      </c>
      <c r="BC32" s="18" t="n">
        <f aca="false">IF(SQRT(BC$18^2+$E32^2)&lt;=r_int_a,1,0)</f>
        <v>0</v>
      </c>
      <c r="BD32" s="18" t="n">
        <f aca="false">IF(SQRT(BD$18^2+$E32^2)&lt;=r_int_a,1,0)</f>
        <v>0</v>
      </c>
      <c r="BF32" s="17" t="n">
        <v>-12</v>
      </c>
      <c r="BG32" s="22" t="n">
        <f aca="false">IF(AND(SQRT(BG$18^2+$E32^2)&gt;r_int_a,SQRT(BG$18^2+$E32^2)&lt;=r_ext_a),1,0)</f>
        <v>0</v>
      </c>
      <c r="BH32" s="22" t="n">
        <f aca="false">IF(AND(SQRT(BH$18^2+$E32^2)&gt;r_int_a,SQRT(BH$18^2+$E32^2)&lt;=r_ext_a),1,0)</f>
        <v>0</v>
      </c>
      <c r="BI32" s="22" t="n">
        <f aca="false">IF(AND(SQRT(BI$18^2+$E32^2)&gt;r_int_a,SQRT(BI$18^2+$E32^2)&lt;=r_ext_a),1,0)</f>
        <v>0</v>
      </c>
      <c r="BJ32" s="22" t="n">
        <f aca="false">IF(AND(SQRT(BJ$18^2+$E32^2)&gt;r_int_a,SQRT(BJ$18^2+$E32^2)&lt;=r_ext_a),1,0)</f>
        <v>0</v>
      </c>
      <c r="BK32" s="22" t="n">
        <f aca="false">IF(AND(SQRT(BK$18^2+$E32^2)&gt;r_int_a,SQRT(BK$18^2+$E32^2)&lt;=r_ext_a),1,0)</f>
        <v>0</v>
      </c>
      <c r="BL32" s="22" t="n">
        <f aca="false">IF(AND(SQRT(BL$18^2+$E32^2)&gt;r_int_a,SQRT(BL$18^2+$E32^2)&lt;=r_ext_a),1,0)</f>
        <v>1</v>
      </c>
      <c r="BM32" s="22" t="n">
        <f aca="false">IF(AND(SQRT(BM$18^2+$E32^2)&gt;r_int_a,SQRT(BM$18^2+$E32^2)&lt;=r_ext_a),1,0)</f>
        <v>1</v>
      </c>
      <c r="BN32" s="22" t="n">
        <f aca="false">IF(AND(SQRT(BN$18^2+$E32^2)&gt;r_int_a,SQRT(BN$18^2+$E32^2)&lt;=r_ext_a),1,0)</f>
        <v>1</v>
      </c>
      <c r="BO32" s="22" t="n">
        <f aca="false">IF(AND(SQRT(BO$18^2+$E32^2)&gt;r_int_a,SQRT(BO$18^2+$E32^2)&lt;=r_ext_a),1,0)</f>
        <v>1</v>
      </c>
      <c r="BP32" s="22" t="n">
        <f aca="false">IF(AND(SQRT(BP$18^2+$E32^2)&gt;r_int_a,SQRT(BP$18^2+$E32^2)&lt;=r_ext_a),1,0)</f>
        <v>1</v>
      </c>
      <c r="BQ32" s="22" t="n">
        <f aca="false">IF(AND(SQRT(BQ$18^2+$E32^2)&gt;r_int_a,SQRT(BQ$18^2+$E32^2)&lt;=r_ext_a),1,0)</f>
        <v>1</v>
      </c>
      <c r="BR32" s="22" t="n">
        <f aca="false">IF(AND(SQRT(BR$18^2+$E32^2)&gt;r_int_a,SQRT(BR$18^2+$E32^2)&lt;=r_ext_a),1,0)</f>
        <v>1</v>
      </c>
      <c r="BS32" s="22" t="n">
        <f aca="false">IF(AND(SQRT(BS$18^2+$E32^2)&gt;r_int_a,SQRT(BS$18^2+$E32^2)&lt;=r_ext_a),1,0)</f>
        <v>0</v>
      </c>
      <c r="BT32" s="22" t="n">
        <f aca="false">IF(AND(SQRT(BT$18^2+$E32^2)&gt;r_int_a,SQRT(BT$18^2+$E32^2)&lt;=r_ext_a),1,0)</f>
        <v>0</v>
      </c>
      <c r="BU32" s="22" t="n">
        <f aca="false">IF(AND(SQRT(BU$18^2+$E32^2)&gt;r_int_a,SQRT(BU$18^2+$E32^2)&lt;=r_ext_a),1,0)</f>
        <v>0</v>
      </c>
      <c r="BV32" s="22" t="n">
        <f aca="false">IF(AND(SQRT(BV$18^2+$E32^2)&gt;r_int_a,SQRT(BV$18^2+$E32^2)&lt;=r_ext_a),1,0)</f>
        <v>0</v>
      </c>
      <c r="BW32" s="22" t="n">
        <f aca="false">IF(AND(SQRT(BW$18^2+$E32^2)&gt;r_int_a,SQRT(BW$18^2+$E32^2)&lt;=r_ext_a),1,0)</f>
        <v>0</v>
      </c>
      <c r="BX32" s="22" t="n">
        <f aca="false">IF(AND(SQRT(BX$18^2+$E32^2)&gt;r_int_a,SQRT(BX$18^2+$E32^2)&lt;=r_ext_a),1,0)</f>
        <v>0</v>
      </c>
      <c r="BY32" s="22" t="n">
        <f aca="false">IF(AND(SQRT(BY$18^2+$E32^2)&gt;r_int_a,SQRT(BY$18^2+$E32^2)&lt;=r_ext_a),1,0)</f>
        <v>0</v>
      </c>
      <c r="BZ32" s="22" t="n">
        <f aca="false">IF(AND(SQRT(BZ$18^2+$E32^2)&gt;r_int_a,SQRT(BZ$18^2+$E32^2)&lt;=r_ext_a),1,0)</f>
        <v>0</v>
      </c>
      <c r="CA32" s="22" t="n">
        <f aca="false">IF(AND(SQRT(CA$18^2+$E32^2)&gt;r_int_a,SQRT(CA$18^2+$E32^2)&lt;=r_ext_a),1,0)</f>
        <v>0</v>
      </c>
      <c r="CB32" s="22" t="n">
        <f aca="false">IF(AND(SQRT(CB$18^2+$E32^2)&gt;r_int_a,SQRT(CB$18^2+$E32^2)&lt;=r_ext_a),1,0)</f>
        <v>0</v>
      </c>
      <c r="CC32" s="22" t="n">
        <f aca="false">IF(AND(SQRT(CC$18^2+$E32^2)&gt;r_int_a,SQRT(CC$18^2+$E32^2)&lt;=r_ext_a),1,0)</f>
        <v>0</v>
      </c>
      <c r="CD32" s="22" t="n">
        <f aca="false">IF(AND(SQRT(CD$18^2+$E32^2)&gt;r_int_a,SQRT(CD$18^2+$E32^2)&lt;=r_ext_a),1,0)</f>
        <v>0</v>
      </c>
      <c r="CE32" s="22" t="n">
        <f aca="false">IF(AND(SQRT(CE$18^2+$E32^2)&gt;r_int_a,SQRT(CE$18^2+$E32^2)&lt;=r_ext_a),1,0)</f>
        <v>0</v>
      </c>
      <c r="CF32" s="22" t="n">
        <f aca="false">IF(AND(SQRT(CF$18^2+$E32^2)&gt;r_int_a,SQRT(CF$18^2+$E32^2)&lt;=r_ext_a),1,0)</f>
        <v>0</v>
      </c>
      <c r="CG32" s="22" t="n">
        <f aca="false">IF(AND(SQRT(CG$18^2+$E32^2)&gt;r_int_a,SQRT(CG$18^2+$E32^2)&lt;=r_ext_a),1,0)</f>
        <v>0</v>
      </c>
      <c r="CH32" s="22" t="n">
        <f aca="false">IF(AND(SQRT(CH$18^2+$E32^2)&gt;r_int_a,SQRT(CH$18^2+$E32^2)&lt;=r_ext_a),1,0)</f>
        <v>0</v>
      </c>
      <c r="CI32" s="22" t="n">
        <f aca="false">IF(AND(SQRT(CI$18^2+$E32^2)&gt;r_int_a,SQRT(CI$18^2+$E32^2)&lt;=r_ext_a),1,0)</f>
        <v>0</v>
      </c>
      <c r="CJ32" s="22" t="n">
        <f aca="false">IF(AND(SQRT(CJ$18^2+$E32^2)&gt;r_int_a,SQRT(CJ$18^2+$E32^2)&lt;=r_ext_a),1,0)</f>
        <v>0</v>
      </c>
      <c r="CK32" s="22" t="n">
        <f aca="false">IF(AND(SQRT(CK$18^2+$E32^2)&gt;r_int_a,SQRT(CK$18^2+$E32^2)&lt;=r_ext_a),1,0)</f>
        <v>0</v>
      </c>
      <c r="CL32" s="22" t="n">
        <f aca="false">IF(AND(SQRT(CL$18^2+$E32^2)&gt;r_int_a,SQRT(CL$18^2+$E32^2)&lt;=r_ext_a),1,0)</f>
        <v>0</v>
      </c>
      <c r="CM32" s="22" t="n">
        <f aca="false">IF(AND(SQRT(CM$18^2+$E32^2)&gt;r_int_a,SQRT(CM$18^2+$E32^2)&lt;=r_ext_a),1,0)</f>
        <v>0</v>
      </c>
      <c r="CN32" s="22" t="n">
        <f aca="false">IF(AND(SQRT(CN$18^2+$E32^2)&gt;r_int_a,SQRT(CN$18^2+$E32^2)&lt;=r_ext_a),1,0)</f>
        <v>0</v>
      </c>
      <c r="CO32" s="22" t="n">
        <f aca="false">IF(AND(SQRT(CO$18^2+$E32^2)&gt;r_int_a,SQRT(CO$18^2+$E32^2)&lt;=r_ext_a),1,0)</f>
        <v>0</v>
      </c>
      <c r="CP32" s="22" t="n">
        <f aca="false">IF(AND(SQRT(CP$18^2+$E32^2)&gt;r_int_a,SQRT(CP$18^2+$E32^2)&lt;=r_ext_a),1,0)</f>
        <v>0</v>
      </c>
      <c r="CQ32" s="22" t="n">
        <f aca="false">IF(AND(SQRT(CQ$18^2+$E32^2)&gt;r_int_a,SQRT(CQ$18^2+$E32^2)&lt;=r_ext_a),1,0)</f>
        <v>0</v>
      </c>
      <c r="CR32" s="22" t="n">
        <f aca="false">IF(AND(SQRT(CR$18^2+$E32^2)&gt;r_int_a,SQRT(CR$18^2+$E32^2)&lt;=r_ext_a),1,0)</f>
        <v>0</v>
      </c>
      <c r="CS32" s="22" t="n">
        <f aca="false">IF(AND(SQRT(CS$18^2+$E32^2)&gt;r_int_a,SQRT(CS$18^2+$E32^2)&lt;=r_ext_a),1,0)</f>
        <v>0</v>
      </c>
      <c r="CT32" s="22" t="n">
        <f aca="false">IF(AND(SQRT(CT$18^2+$E32^2)&gt;r_int_a,SQRT(CT$18^2+$E32^2)&lt;=r_ext_a),1,0)</f>
        <v>1</v>
      </c>
      <c r="CU32" s="22" t="n">
        <f aca="false">IF(AND(SQRT(CU$18^2+$E32^2)&gt;r_int_a,SQRT(CU$18^2+$E32^2)&lt;=r_ext_a),1,0)</f>
        <v>1</v>
      </c>
      <c r="CV32" s="22" t="n">
        <f aca="false">IF(AND(SQRT(CV$18^2+$E32^2)&gt;r_int_a,SQRT(CV$18^2+$E32^2)&lt;=r_ext_a),1,0)</f>
        <v>1</v>
      </c>
      <c r="CW32" s="22" t="n">
        <f aca="false">IF(AND(SQRT(CW$18^2+$E32^2)&gt;r_int_a,SQRT(CW$18^2+$E32^2)&lt;=r_ext_a),1,0)</f>
        <v>1</v>
      </c>
      <c r="CX32" s="22" t="n">
        <f aca="false">IF(AND(SQRT(CX$18^2+$E32^2)&gt;r_int_a,SQRT(CX$18^2+$E32^2)&lt;=r_ext_a),1,0)</f>
        <v>1</v>
      </c>
      <c r="CY32" s="22" t="n">
        <f aca="false">IF(AND(SQRT(CY$18^2+$E32^2)&gt;r_int_a,SQRT(CY$18^2+$E32^2)&lt;=r_ext_a),1,0)</f>
        <v>1</v>
      </c>
      <c r="CZ32" s="22" t="n">
        <f aca="false">IF(AND(SQRT(CZ$18^2+$E32^2)&gt;r_int_a,SQRT(CZ$18^2+$E32^2)&lt;=r_ext_a),1,0)</f>
        <v>1</v>
      </c>
      <c r="DA32" s="22" t="n">
        <f aca="false">IF(AND(SQRT(DA$18^2+$E32^2)&gt;r_int_a,SQRT(DA$18^2+$E32^2)&lt;=r_ext_a),1,0)</f>
        <v>0</v>
      </c>
      <c r="DB32" s="22" t="n">
        <f aca="false">IF(AND(SQRT(DB$18^2+$E32^2)&gt;r_int_a,SQRT(DB$18^2+$E32^2)&lt;=r_ext_a),1,0)</f>
        <v>0</v>
      </c>
      <c r="DC32" s="22" t="n">
        <f aca="false">IF(AND(SQRT(DC$18^2+$E32^2)&gt;r_int_a,SQRT(DC$18^2+$E32^2)&lt;=r_ext_a),1,0)</f>
        <v>0</v>
      </c>
      <c r="DD32" s="22" t="n">
        <f aca="false">IF(AND(SQRT(DD$18^2+$E32^2)&gt;r_int_a,SQRT(DD$18^2+$E32^2)&lt;=r_ext_a),1,0)</f>
        <v>0</v>
      </c>
      <c r="DE32" s="22" t="n">
        <f aca="false">IF(AND(SQRT(DE$18^2+$E32^2)&gt;r_int_a,SQRT(DE$18^2+$E32^2)&lt;=r_ext_a),1,0)</f>
        <v>0</v>
      </c>
    </row>
    <row r="33" customFormat="false" ht="10.5" hidden="false" customHeight="true" outlineLevel="0" collapsed="false">
      <c r="E33" s="17" t="n">
        <v>-11</v>
      </c>
      <c r="F33" s="18" t="n">
        <f aca="false">IF(SQRT(F$18^2+$E33^2)&lt;=r_int_a,1,0)</f>
        <v>0</v>
      </c>
      <c r="G33" s="18" t="n">
        <f aca="false">IF(SQRT(G$18^2+$E33^2)&lt;=r_int_a,1,0)</f>
        <v>0</v>
      </c>
      <c r="H33" s="18" t="n">
        <f aca="false">IF(SQRT(H$18^2+$E33^2)&lt;=r_int_a,1,0)</f>
        <v>0</v>
      </c>
      <c r="I33" s="18" t="n">
        <f aca="false">IF(SQRT(I$18^2+$E33^2)&lt;=r_int_a,1,0)</f>
        <v>0</v>
      </c>
      <c r="J33" s="18" t="n">
        <f aca="false">IF(SQRT(J$18^2+$E33^2)&lt;=r_int_a,1,0)</f>
        <v>0</v>
      </c>
      <c r="K33" s="18" t="n">
        <f aca="false">IF(SQRT(K$18^2+$E33^2)&lt;=r_int_a,1,0)</f>
        <v>0</v>
      </c>
      <c r="L33" s="18" t="n">
        <f aca="false">IF(SQRT(L$18^2+$E33^2)&lt;=r_int_a,1,0)</f>
        <v>0</v>
      </c>
      <c r="M33" s="18" t="n">
        <f aca="false">IF(SQRT(M$18^2+$E33^2)&lt;=r_int_a,1,0)</f>
        <v>0</v>
      </c>
      <c r="N33" s="18" t="n">
        <f aca="false">IF(SQRT(N$18^2+$E33^2)&lt;=r_int_a,1,0)</f>
        <v>0</v>
      </c>
      <c r="O33" s="18" t="n">
        <f aca="false">IF(SQRT(O$18^2+$E33^2)&lt;=r_int_a,1,0)</f>
        <v>0</v>
      </c>
      <c r="P33" s="18" t="n">
        <f aca="false">IF(SQRT(P$18^2+$E33^2)&lt;=r_int_a,1,0)</f>
        <v>0</v>
      </c>
      <c r="Q33" s="18" t="n">
        <f aca="false">IF(SQRT(Q$18^2+$E33^2)&lt;=r_int_a,1,0)</f>
        <v>1</v>
      </c>
      <c r="R33" s="18" t="n">
        <f aca="false">IF(SQRT(R$18^2+$E33^2)&lt;=r_int_a,1,0)</f>
        <v>1</v>
      </c>
      <c r="S33" s="18" t="n">
        <f aca="false">IF(SQRT(S$18^2+$E33^2)&lt;=r_int_a,1,0)</f>
        <v>1</v>
      </c>
      <c r="T33" s="18" t="n">
        <f aca="false">IF(SQRT(T$18^2+$E33^2)&lt;=r_int_a,1,0)</f>
        <v>1</v>
      </c>
      <c r="U33" s="18" t="n">
        <f aca="false">IF(SQRT(U$18^2+$E33^2)&lt;=r_int_a,1,0)</f>
        <v>1</v>
      </c>
      <c r="V33" s="18" t="n">
        <f aca="false">IF(SQRT(V$18^2+$E33^2)&lt;=r_int_a,1,0)</f>
        <v>1</v>
      </c>
      <c r="W33" s="18" t="n">
        <f aca="false">IF(SQRT(W$18^2+$E33^2)&lt;=r_int_a,1,0)</f>
        <v>1</v>
      </c>
      <c r="X33" s="18" t="n">
        <f aca="false">IF(SQRT(X$18^2+$E33^2)&lt;=r_int_a,1,0)</f>
        <v>1</v>
      </c>
      <c r="Y33" s="18" t="n">
        <f aca="false">IF(SQRT(Y$18^2+$E33^2)&lt;=r_int_a,1,0)</f>
        <v>1</v>
      </c>
      <c r="Z33" s="18" t="n">
        <f aca="false">IF(SQRT(Z$18^2+$E33^2)&lt;=r_int_a,1,0)</f>
        <v>1</v>
      </c>
      <c r="AA33" s="18" t="n">
        <f aca="false">IF(SQRT(AA$18^2+$E33^2)&lt;=r_int_a,1,0)</f>
        <v>1</v>
      </c>
      <c r="AB33" s="18" t="n">
        <f aca="false">IF(SQRT(AB$18^2+$E33^2)&lt;=r_int_a,1,0)</f>
        <v>1</v>
      </c>
      <c r="AC33" s="18" t="n">
        <f aca="false">IF(SQRT(AC$18^2+$E33^2)&lt;=r_int_a,1,0)</f>
        <v>1</v>
      </c>
      <c r="AD33" s="18" t="n">
        <f aca="false">IF(SQRT(AD$18^2+$E33^2)&lt;=r_int_a,1,0)</f>
        <v>1</v>
      </c>
      <c r="AE33" s="18" t="n">
        <f aca="false">IF(SQRT(AE$18^2+$E33^2)&lt;=r_int_a,1,0)</f>
        <v>1</v>
      </c>
      <c r="AF33" s="18" t="n">
        <f aca="false">IF(SQRT(AF$18^2+$E33^2)&lt;=r_int_a,1,0)</f>
        <v>1</v>
      </c>
      <c r="AG33" s="18" t="n">
        <f aca="false">IF(SQRT(AG$18^2+$E33^2)&lt;=r_int_a,1,0)</f>
        <v>1</v>
      </c>
      <c r="AH33" s="18" t="n">
        <f aca="false">IF(SQRT(AH$18^2+$E33^2)&lt;=r_int_a,1,0)</f>
        <v>1</v>
      </c>
      <c r="AI33" s="18" t="n">
        <f aca="false">IF(SQRT(AI$18^2+$E33^2)&lt;=r_int_a,1,0)</f>
        <v>1</v>
      </c>
      <c r="AJ33" s="18" t="n">
        <f aca="false">IF(SQRT(AJ$18^2+$E33^2)&lt;=r_int_a,1,0)</f>
        <v>1</v>
      </c>
      <c r="AK33" s="18" t="n">
        <f aca="false">IF(SQRT(AK$18^2+$E33^2)&lt;=r_int_a,1,0)</f>
        <v>1</v>
      </c>
      <c r="AL33" s="18" t="n">
        <f aca="false">IF(SQRT(AL$18^2+$E33^2)&lt;=r_int_a,1,0)</f>
        <v>1</v>
      </c>
      <c r="AM33" s="18" t="n">
        <f aca="false">IF(SQRT(AM$18^2+$E33^2)&lt;=r_int_a,1,0)</f>
        <v>1</v>
      </c>
      <c r="AN33" s="18" t="n">
        <f aca="false">IF(SQRT(AN$18^2+$E33^2)&lt;=r_int_a,1,0)</f>
        <v>1</v>
      </c>
      <c r="AO33" s="18" t="n">
        <f aca="false">IF(SQRT(AO$18^2+$E33^2)&lt;=r_int_a,1,0)</f>
        <v>1</v>
      </c>
      <c r="AP33" s="18" t="n">
        <f aca="false">IF(SQRT(AP$18^2+$E33^2)&lt;=r_int_a,1,0)</f>
        <v>1</v>
      </c>
      <c r="AQ33" s="18" t="n">
        <f aca="false">IF(SQRT(AQ$18^2+$E33^2)&lt;=r_int_a,1,0)</f>
        <v>1</v>
      </c>
      <c r="AR33" s="18" t="n">
        <f aca="false">IF(SQRT(AR$18^2+$E33^2)&lt;=r_int_a,1,0)</f>
        <v>1</v>
      </c>
      <c r="AS33" s="18" t="n">
        <f aca="false">IF(SQRT(AS$18^2+$E33^2)&lt;=r_int_a,1,0)</f>
        <v>1</v>
      </c>
      <c r="AT33" s="18" t="n">
        <f aca="false">IF(SQRT(AT$18^2+$E33^2)&lt;=r_int_a,1,0)</f>
        <v>0</v>
      </c>
      <c r="AU33" s="18" t="n">
        <f aca="false">IF(SQRT(AU$18^2+$E33^2)&lt;=r_int_a,1,0)</f>
        <v>0</v>
      </c>
      <c r="AV33" s="18" t="n">
        <f aca="false">IF(SQRT(AV$18^2+$E33^2)&lt;=r_int_a,1,0)</f>
        <v>0</v>
      </c>
      <c r="AW33" s="18" t="n">
        <f aca="false">IF(SQRT(AW$18^2+$E33^2)&lt;=r_int_a,1,0)</f>
        <v>0</v>
      </c>
      <c r="AX33" s="18" t="n">
        <f aca="false">IF(SQRT(AX$18^2+$E33^2)&lt;=r_int_a,1,0)</f>
        <v>0</v>
      </c>
      <c r="AY33" s="18" t="n">
        <f aca="false">IF(SQRT(AY$18^2+$E33^2)&lt;=r_int_a,1,0)</f>
        <v>0</v>
      </c>
      <c r="AZ33" s="18" t="n">
        <f aca="false">IF(SQRT(AZ$18^2+$E33^2)&lt;=r_int_a,1,0)</f>
        <v>0</v>
      </c>
      <c r="BA33" s="18" t="n">
        <f aca="false">IF(SQRT(BA$18^2+$E33^2)&lt;=r_int_a,1,0)</f>
        <v>0</v>
      </c>
      <c r="BB33" s="18" t="n">
        <f aca="false">IF(SQRT(BB$18^2+$E33^2)&lt;=r_int_a,1,0)</f>
        <v>0</v>
      </c>
      <c r="BC33" s="18" t="n">
        <f aca="false">IF(SQRT(BC$18^2+$E33^2)&lt;=r_int_a,1,0)</f>
        <v>0</v>
      </c>
      <c r="BD33" s="18" t="n">
        <f aca="false">IF(SQRT(BD$18^2+$E33^2)&lt;=r_int_a,1,0)</f>
        <v>0</v>
      </c>
      <c r="BF33" s="17" t="n">
        <v>-11</v>
      </c>
      <c r="BG33" s="22" t="n">
        <f aca="false">IF(AND(SQRT(BG$18^2+$E33^2)&gt;r_int_a,SQRT(BG$18^2+$E33^2)&lt;=r_ext_a),1,0)</f>
        <v>0</v>
      </c>
      <c r="BH33" s="22" t="n">
        <f aca="false">IF(AND(SQRT(BH$18^2+$E33^2)&gt;r_int_a,SQRT(BH$18^2+$E33^2)&lt;=r_ext_a),1,0)</f>
        <v>0</v>
      </c>
      <c r="BI33" s="22" t="n">
        <f aca="false">IF(AND(SQRT(BI$18^2+$E33^2)&gt;r_int_a,SQRT(BI$18^2+$E33^2)&lt;=r_ext_a),1,0)</f>
        <v>0</v>
      </c>
      <c r="BJ33" s="22" t="n">
        <f aca="false">IF(AND(SQRT(BJ$18^2+$E33^2)&gt;r_int_a,SQRT(BJ$18^2+$E33^2)&lt;=r_ext_a),1,0)</f>
        <v>0</v>
      </c>
      <c r="BK33" s="22" t="n">
        <f aca="false">IF(AND(SQRT(BK$18^2+$E33^2)&gt;r_int_a,SQRT(BK$18^2+$E33^2)&lt;=r_ext_a),1,0)</f>
        <v>1</v>
      </c>
      <c r="BL33" s="22" t="n">
        <f aca="false">IF(AND(SQRT(BL$18^2+$E33^2)&gt;r_int_a,SQRT(BL$18^2+$E33^2)&lt;=r_ext_a),1,0)</f>
        <v>1</v>
      </c>
      <c r="BM33" s="22" t="n">
        <f aca="false">IF(AND(SQRT(BM$18^2+$E33^2)&gt;r_int_a,SQRT(BM$18^2+$E33^2)&lt;=r_ext_a),1,0)</f>
        <v>1</v>
      </c>
      <c r="BN33" s="22" t="n">
        <f aca="false">IF(AND(SQRT(BN$18^2+$E33^2)&gt;r_int_a,SQRT(BN$18^2+$E33^2)&lt;=r_ext_a),1,0)</f>
        <v>1</v>
      </c>
      <c r="BO33" s="22" t="n">
        <f aca="false">IF(AND(SQRT(BO$18^2+$E33^2)&gt;r_int_a,SQRT(BO$18^2+$E33^2)&lt;=r_ext_a),1,0)</f>
        <v>1</v>
      </c>
      <c r="BP33" s="22" t="n">
        <f aca="false">IF(AND(SQRT(BP$18^2+$E33^2)&gt;r_int_a,SQRT(BP$18^2+$E33^2)&lt;=r_ext_a),1,0)</f>
        <v>1</v>
      </c>
      <c r="BQ33" s="22" t="n">
        <f aca="false">IF(AND(SQRT(BQ$18^2+$E33^2)&gt;r_int_a,SQRT(BQ$18^2+$E33^2)&lt;=r_ext_a),1,0)</f>
        <v>1</v>
      </c>
      <c r="BR33" s="22" t="n">
        <f aca="false">IF(AND(SQRT(BR$18^2+$E33^2)&gt;r_int_a,SQRT(BR$18^2+$E33^2)&lt;=r_ext_a),1,0)</f>
        <v>0</v>
      </c>
      <c r="BS33" s="22" t="n">
        <f aca="false">IF(AND(SQRT(BS$18^2+$E33^2)&gt;r_int_a,SQRT(BS$18^2+$E33^2)&lt;=r_ext_a),1,0)</f>
        <v>0</v>
      </c>
      <c r="BT33" s="22" t="n">
        <f aca="false">IF(AND(SQRT(BT$18^2+$E33^2)&gt;r_int_a,SQRT(BT$18^2+$E33^2)&lt;=r_ext_a),1,0)</f>
        <v>0</v>
      </c>
      <c r="BU33" s="22" t="n">
        <f aca="false">IF(AND(SQRT(BU$18^2+$E33^2)&gt;r_int_a,SQRT(BU$18^2+$E33^2)&lt;=r_ext_a),1,0)</f>
        <v>0</v>
      </c>
      <c r="BV33" s="22" t="n">
        <f aca="false">IF(AND(SQRT(BV$18^2+$E33^2)&gt;r_int_a,SQRT(BV$18^2+$E33^2)&lt;=r_ext_a),1,0)</f>
        <v>0</v>
      </c>
      <c r="BW33" s="22" t="n">
        <f aca="false">IF(AND(SQRT(BW$18^2+$E33^2)&gt;r_int_a,SQRT(BW$18^2+$E33^2)&lt;=r_ext_a),1,0)</f>
        <v>0</v>
      </c>
      <c r="BX33" s="22" t="n">
        <f aca="false">IF(AND(SQRT(BX$18^2+$E33^2)&gt;r_int_a,SQRT(BX$18^2+$E33^2)&lt;=r_ext_a),1,0)</f>
        <v>0</v>
      </c>
      <c r="BY33" s="22" t="n">
        <f aca="false">IF(AND(SQRT(BY$18^2+$E33^2)&gt;r_int_a,SQRT(BY$18^2+$E33^2)&lt;=r_ext_a),1,0)</f>
        <v>0</v>
      </c>
      <c r="BZ33" s="22" t="n">
        <f aca="false">IF(AND(SQRT(BZ$18^2+$E33^2)&gt;r_int_a,SQRT(BZ$18^2+$E33^2)&lt;=r_ext_a),1,0)</f>
        <v>0</v>
      </c>
      <c r="CA33" s="22" t="n">
        <f aca="false">IF(AND(SQRT(CA$18^2+$E33^2)&gt;r_int_a,SQRT(CA$18^2+$E33^2)&lt;=r_ext_a),1,0)</f>
        <v>0</v>
      </c>
      <c r="CB33" s="22" t="n">
        <f aca="false">IF(AND(SQRT(CB$18^2+$E33^2)&gt;r_int_a,SQRT(CB$18^2+$E33^2)&lt;=r_ext_a),1,0)</f>
        <v>0</v>
      </c>
      <c r="CC33" s="22" t="n">
        <f aca="false">IF(AND(SQRT(CC$18^2+$E33^2)&gt;r_int_a,SQRT(CC$18^2+$E33^2)&lt;=r_ext_a),1,0)</f>
        <v>0</v>
      </c>
      <c r="CD33" s="22" t="n">
        <f aca="false">IF(AND(SQRT(CD$18^2+$E33^2)&gt;r_int_a,SQRT(CD$18^2+$E33^2)&lt;=r_ext_a),1,0)</f>
        <v>0</v>
      </c>
      <c r="CE33" s="22" t="n">
        <f aca="false">IF(AND(SQRT(CE$18^2+$E33^2)&gt;r_int_a,SQRT(CE$18^2+$E33^2)&lt;=r_ext_a),1,0)</f>
        <v>0</v>
      </c>
      <c r="CF33" s="22" t="n">
        <f aca="false">IF(AND(SQRT(CF$18^2+$E33^2)&gt;r_int_a,SQRT(CF$18^2+$E33^2)&lt;=r_ext_a),1,0)</f>
        <v>0</v>
      </c>
      <c r="CG33" s="22" t="n">
        <f aca="false">IF(AND(SQRT(CG$18^2+$E33^2)&gt;r_int_a,SQRT(CG$18^2+$E33^2)&lt;=r_ext_a),1,0)</f>
        <v>0</v>
      </c>
      <c r="CH33" s="22" t="n">
        <f aca="false">IF(AND(SQRT(CH$18^2+$E33^2)&gt;r_int_a,SQRT(CH$18^2+$E33^2)&lt;=r_ext_a),1,0)</f>
        <v>0</v>
      </c>
      <c r="CI33" s="22" t="n">
        <f aca="false">IF(AND(SQRT(CI$18^2+$E33^2)&gt;r_int_a,SQRT(CI$18^2+$E33^2)&lt;=r_ext_a),1,0)</f>
        <v>0</v>
      </c>
      <c r="CJ33" s="22" t="n">
        <f aca="false">IF(AND(SQRT(CJ$18^2+$E33^2)&gt;r_int_a,SQRT(CJ$18^2+$E33^2)&lt;=r_ext_a),1,0)</f>
        <v>0</v>
      </c>
      <c r="CK33" s="22" t="n">
        <f aca="false">IF(AND(SQRT(CK$18^2+$E33^2)&gt;r_int_a,SQRT(CK$18^2+$E33^2)&lt;=r_ext_a),1,0)</f>
        <v>0</v>
      </c>
      <c r="CL33" s="22" t="n">
        <f aca="false">IF(AND(SQRT(CL$18^2+$E33^2)&gt;r_int_a,SQRT(CL$18^2+$E33^2)&lt;=r_ext_a),1,0)</f>
        <v>0</v>
      </c>
      <c r="CM33" s="22" t="n">
        <f aca="false">IF(AND(SQRT(CM$18^2+$E33^2)&gt;r_int_a,SQRT(CM$18^2+$E33^2)&lt;=r_ext_a),1,0)</f>
        <v>0</v>
      </c>
      <c r="CN33" s="22" t="n">
        <f aca="false">IF(AND(SQRT(CN$18^2+$E33^2)&gt;r_int_a,SQRT(CN$18^2+$E33^2)&lt;=r_ext_a),1,0)</f>
        <v>0</v>
      </c>
      <c r="CO33" s="22" t="n">
        <f aca="false">IF(AND(SQRT(CO$18^2+$E33^2)&gt;r_int_a,SQRT(CO$18^2+$E33^2)&lt;=r_ext_a),1,0)</f>
        <v>0</v>
      </c>
      <c r="CP33" s="22" t="n">
        <f aca="false">IF(AND(SQRT(CP$18^2+$E33^2)&gt;r_int_a,SQRT(CP$18^2+$E33^2)&lt;=r_ext_a),1,0)</f>
        <v>0</v>
      </c>
      <c r="CQ33" s="22" t="n">
        <f aca="false">IF(AND(SQRT(CQ$18^2+$E33^2)&gt;r_int_a,SQRT(CQ$18^2+$E33^2)&lt;=r_ext_a),1,0)</f>
        <v>0</v>
      </c>
      <c r="CR33" s="22" t="n">
        <f aca="false">IF(AND(SQRT(CR$18^2+$E33^2)&gt;r_int_a,SQRT(CR$18^2+$E33^2)&lt;=r_ext_a),1,0)</f>
        <v>0</v>
      </c>
      <c r="CS33" s="22" t="n">
        <f aca="false">IF(AND(SQRT(CS$18^2+$E33^2)&gt;r_int_a,SQRT(CS$18^2+$E33^2)&lt;=r_ext_a),1,0)</f>
        <v>0</v>
      </c>
      <c r="CT33" s="22" t="n">
        <f aca="false">IF(AND(SQRT(CT$18^2+$E33^2)&gt;r_int_a,SQRT(CT$18^2+$E33^2)&lt;=r_ext_a),1,0)</f>
        <v>0</v>
      </c>
      <c r="CU33" s="22" t="n">
        <f aca="false">IF(AND(SQRT(CU$18^2+$E33^2)&gt;r_int_a,SQRT(CU$18^2+$E33^2)&lt;=r_ext_a),1,0)</f>
        <v>1</v>
      </c>
      <c r="CV33" s="22" t="n">
        <f aca="false">IF(AND(SQRT(CV$18^2+$E33^2)&gt;r_int_a,SQRT(CV$18^2+$E33^2)&lt;=r_ext_a),1,0)</f>
        <v>1</v>
      </c>
      <c r="CW33" s="22" t="n">
        <f aca="false">IF(AND(SQRT(CW$18^2+$E33^2)&gt;r_int_a,SQRT(CW$18^2+$E33^2)&lt;=r_ext_a),1,0)</f>
        <v>1</v>
      </c>
      <c r="CX33" s="22" t="n">
        <f aca="false">IF(AND(SQRT(CX$18^2+$E33^2)&gt;r_int_a,SQRT(CX$18^2+$E33^2)&lt;=r_ext_a),1,0)</f>
        <v>1</v>
      </c>
      <c r="CY33" s="22" t="n">
        <f aca="false">IF(AND(SQRT(CY$18^2+$E33^2)&gt;r_int_a,SQRT(CY$18^2+$E33^2)&lt;=r_ext_a),1,0)</f>
        <v>1</v>
      </c>
      <c r="CZ33" s="22" t="n">
        <f aca="false">IF(AND(SQRT(CZ$18^2+$E33^2)&gt;r_int_a,SQRT(CZ$18^2+$E33^2)&lt;=r_ext_a),1,0)</f>
        <v>1</v>
      </c>
      <c r="DA33" s="22" t="n">
        <f aca="false">IF(AND(SQRT(DA$18^2+$E33^2)&gt;r_int_a,SQRT(DA$18^2+$E33^2)&lt;=r_ext_a),1,0)</f>
        <v>1</v>
      </c>
      <c r="DB33" s="22" t="n">
        <f aca="false">IF(AND(SQRT(DB$18^2+$E33^2)&gt;r_int_a,SQRT(DB$18^2+$E33^2)&lt;=r_ext_a),1,0)</f>
        <v>0</v>
      </c>
      <c r="DC33" s="22" t="n">
        <f aca="false">IF(AND(SQRT(DC$18^2+$E33^2)&gt;r_int_a,SQRT(DC$18^2+$E33^2)&lt;=r_ext_a),1,0)</f>
        <v>0</v>
      </c>
      <c r="DD33" s="22" t="n">
        <f aca="false">IF(AND(SQRT(DD$18^2+$E33^2)&gt;r_int_a,SQRT(DD$18^2+$E33^2)&lt;=r_ext_a),1,0)</f>
        <v>0</v>
      </c>
      <c r="DE33" s="22" t="n">
        <f aca="false">IF(AND(SQRT(DE$18^2+$E33^2)&gt;r_int_a,SQRT(DE$18^2+$E33^2)&lt;=r_ext_a),1,0)</f>
        <v>0</v>
      </c>
    </row>
    <row r="34" customFormat="false" ht="10.5" hidden="false" customHeight="true" outlineLevel="0" collapsed="false">
      <c r="E34" s="17" t="n">
        <v>-10</v>
      </c>
      <c r="F34" s="18" t="n">
        <f aca="false">IF(SQRT(F$18^2+$E34^2)&lt;=r_int_a,1,0)</f>
        <v>0</v>
      </c>
      <c r="G34" s="18" t="n">
        <f aca="false">IF(SQRT(G$18^2+$E34^2)&lt;=r_int_a,1,0)</f>
        <v>0</v>
      </c>
      <c r="H34" s="18" t="n">
        <f aca="false">IF(SQRT(H$18^2+$E34^2)&lt;=r_int_a,1,0)</f>
        <v>0</v>
      </c>
      <c r="I34" s="18" t="n">
        <f aca="false">IF(SQRT(I$18^2+$E34^2)&lt;=r_int_a,1,0)</f>
        <v>0</v>
      </c>
      <c r="J34" s="18" t="n">
        <f aca="false">IF(SQRT(J$18^2+$E34^2)&lt;=r_int_a,1,0)</f>
        <v>0</v>
      </c>
      <c r="K34" s="18" t="n">
        <f aca="false">IF(SQRT(K$18^2+$E34^2)&lt;=r_int_a,1,0)</f>
        <v>0</v>
      </c>
      <c r="L34" s="18" t="n">
        <f aca="false">IF(SQRT(L$18^2+$E34^2)&lt;=r_int_a,1,0)</f>
        <v>0</v>
      </c>
      <c r="M34" s="18" t="n">
        <f aca="false">IF(SQRT(M$18^2+$E34^2)&lt;=r_int_a,1,0)</f>
        <v>0</v>
      </c>
      <c r="N34" s="18" t="n">
        <f aca="false">IF(SQRT(N$18^2+$E34^2)&lt;=r_int_a,1,0)</f>
        <v>0</v>
      </c>
      <c r="O34" s="18" t="n">
        <f aca="false">IF(SQRT(O$18^2+$E34^2)&lt;=r_int_a,1,0)</f>
        <v>0</v>
      </c>
      <c r="P34" s="18" t="n">
        <f aca="false">IF(SQRT(P$18^2+$E34^2)&lt;=r_int_a,1,0)</f>
        <v>0</v>
      </c>
      <c r="Q34" s="18" t="n">
        <f aca="false">IF(SQRT(Q$18^2+$E34^2)&lt;=r_int_a,1,0)</f>
        <v>1</v>
      </c>
      <c r="R34" s="18" t="n">
        <f aca="false">IF(SQRT(R$18^2+$E34^2)&lt;=r_int_a,1,0)</f>
        <v>1</v>
      </c>
      <c r="S34" s="18" t="n">
        <f aca="false">IF(SQRT(S$18^2+$E34^2)&lt;=r_int_a,1,0)</f>
        <v>1</v>
      </c>
      <c r="T34" s="18" t="n">
        <f aca="false">IF(SQRT(T$18^2+$E34^2)&lt;=r_int_a,1,0)</f>
        <v>1</v>
      </c>
      <c r="U34" s="18" t="n">
        <f aca="false">IF(SQRT(U$18^2+$E34^2)&lt;=r_int_a,1,0)</f>
        <v>1</v>
      </c>
      <c r="V34" s="18" t="n">
        <f aca="false">IF(SQRT(V$18^2+$E34^2)&lt;=r_int_a,1,0)</f>
        <v>1</v>
      </c>
      <c r="W34" s="18" t="n">
        <f aca="false">IF(SQRT(W$18^2+$E34^2)&lt;=r_int_a,1,0)</f>
        <v>1</v>
      </c>
      <c r="X34" s="18" t="n">
        <f aca="false">IF(SQRT(X$18^2+$E34^2)&lt;=r_int_a,1,0)</f>
        <v>1</v>
      </c>
      <c r="Y34" s="18" t="n">
        <f aca="false">IF(SQRT(Y$18^2+$E34^2)&lt;=r_int_a,1,0)</f>
        <v>1</v>
      </c>
      <c r="Z34" s="18" t="n">
        <f aca="false">IF(SQRT(Z$18^2+$E34^2)&lt;=r_int_a,1,0)</f>
        <v>1</v>
      </c>
      <c r="AA34" s="18" t="n">
        <f aca="false">IF(SQRT(AA$18^2+$E34^2)&lt;=r_int_a,1,0)</f>
        <v>1</v>
      </c>
      <c r="AB34" s="18" t="n">
        <f aca="false">IF(SQRT(AB$18^2+$E34^2)&lt;=r_int_a,1,0)</f>
        <v>1</v>
      </c>
      <c r="AC34" s="18" t="n">
        <f aca="false">IF(SQRT(AC$18^2+$E34^2)&lt;=r_int_a,1,0)</f>
        <v>1</v>
      </c>
      <c r="AD34" s="18" t="n">
        <f aca="false">IF(SQRT(AD$18^2+$E34^2)&lt;=r_int_a,1,0)</f>
        <v>1</v>
      </c>
      <c r="AE34" s="18" t="n">
        <f aca="false">IF(SQRT(AE$18^2+$E34^2)&lt;=r_int_a,1,0)</f>
        <v>1</v>
      </c>
      <c r="AF34" s="18" t="n">
        <f aca="false">IF(SQRT(AF$18^2+$E34^2)&lt;=r_int_a,1,0)</f>
        <v>1</v>
      </c>
      <c r="AG34" s="18" t="n">
        <f aca="false">IF(SQRT(AG$18^2+$E34^2)&lt;=r_int_a,1,0)</f>
        <v>1</v>
      </c>
      <c r="AH34" s="18" t="n">
        <f aca="false">IF(SQRT(AH$18^2+$E34^2)&lt;=r_int_a,1,0)</f>
        <v>1</v>
      </c>
      <c r="AI34" s="18" t="n">
        <f aca="false">IF(SQRT(AI$18^2+$E34^2)&lt;=r_int_a,1,0)</f>
        <v>1</v>
      </c>
      <c r="AJ34" s="18" t="n">
        <f aca="false">IF(SQRT(AJ$18^2+$E34^2)&lt;=r_int_a,1,0)</f>
        <v>1</v>
      </c>
      <c r="AK34" s="18" t="n">
        <f aca="false">IF(SQRT(AK$18^2+$E34^2)&lt;=r_int_a,1,0)</f>
        <v>1</v>
      </c>
      <c r="AL34" s="18" t="n">
        <f aca="false">IF(SQRT(AL$18^2+$E34^2)&lt;=r_int_a,1,0)</f>
        <v>1</v>
      </c>
      <c r="AM34" s="18" t="n">
        <f aca="false">IF(SQRT(AM$18^2+$E34^2)&lt;=r_int_a,1,0)</f>
        <v>1</v>
      </c>
      <c r="AN34" s="18" t="n">
        <f aca="false">IF(SQRT(AN$18^2+$E34^2)&lt;=r_int_a,1,0)</f>
        <v>1</v>
      </c>
      <c r="AO34" s="18" t="n">
        <f aca="false">IF(SQRT(AO$18^2+$E34^2)&lt;=r_int_a,1,0)</f>
        <v>1</v>
      </c>
      <c r="AP34" s="18" t="n">
        <f aca="false">IF(SQRT(AP$18^2+$E34^2)&lt;=r_int_a,1,0)</f>
        <v>1</v>
      </c>
      <c r="AQ34" s="18" t="n">
        <f aca="false">IF(SQRT(AQ$18^2+$E34^2)&lt;=r_int_a,1,0)</f>
        <v>1</v>
      </c>
      <c r="AR34" s="18" t="n">
        <f aca="false">IF(SQRT(AR$18^2+$E34^2)&lt;=r_int_a,1,0)</f>
        <v>1</v>
      </c>
      <c r="AS34" s="18" t="n">
        <f aca="false">IF(SQRT(AS$18^2+$E34^2)&lt;=r_int_a,1,0)</f>
        <v>1</v>
      </c>
      <c r="AT34" s="18" t="n">
        <f aca="false">IF(SQRT(AT$18^2+$E34^2)&lt;=r_int_a,1,0)</f>
        <v>0</v>
      </c>
      <c r="AU34" s="18" t="n">
        <f aca="false">IF(SQRT(AU$18^2+$E34^2)&lt;=r_int_a,1,0)</f>
        <v>0</v>
      </c>
      <c r="AV34" s="18" t="n">
        <f aca="false">IF(SQRT(AV$18^2+$E34^2)&lt;=r_int_a,1,0)</f>
        <v>0</v>
      </c>
      <c r="AW34" s="18" t="n">
        <f aca="false">IF(SQRT(AW$18^2+$E34^2)&lt;=r_int_a,1,0)</f>
        <v>0</v>
      </c>
      <c r="AX34" s="18" t="n">
        <f aca="false">IF(SQRT(AX$18^2+$E34^2)&lt;=r_int_a,1,0)</f>
        <v>0</v>
      </c>
      <c r="AY34" s="18" t="n">
        <f aca="false">IF(SQRT(AY$18^2+$E34^2)&lt;=r_int_a,1,0)</f>
        <v>0</v>
      </c>
      <c r="AZ34" s="18" t="n">
        <f aca="false">IF(SQRT(AZ$18^2+$E34^2)&lt;=r_int_a,1,0)</f>
        <v>0</v>
      </c>
      <c r="BA34" s="18" t="n">
        <f aca="false">IF(SQRT(BA$18^2+$E34^2)&lt;=r_int_a,1,0)</f>
        <v>0</v>
      </c>
      <c r="BB34" s="18" t="n">
        <f aca="false">IF(SQRT(BB$18^2+$E34^2)&lt;=r_int_a,1,0)</f>
        <v>0</v>
      </c>
      <c r="BC34" s="18" t="n">
        <f aca="false">IF(SQRT(BC$18^2+$E34^2)&lt;=r_int_a,1,0)</f>
        <v>0</v>
      </c>
      <c r="BD34" s="18" t="n">
        <f aca="false">IF(SQRT(BD$18^2+$E34^2)&lt;=r_int_a,1,0)</f>
        <v>0</v>
      </c>
      <c r="BF34" s="17" t="n">
        <v>-10</v>
      </c>
      <c r="BG34" s="22" t="n">
        <f aca="false">IF(AND(SQRT(BG$18^2+$E34^2)&gt;r_int_a,SQRT(BG$18^2+$E34^2)&lt;=r_ext_a),1,0)</f>
        <v>0</v>
      </c>
      <c r="BH34" s="22" t="n">
        <f aca="false">IF(AND(SQRT(BH$18^2+$E34^2)&gt;r_int_a,SQRT(BH$18^2+$E34^2)&lt;=r_ext_a),1,0)</f>
        <v>0</v>
      </c>
      <c r="BI34" s="22" t="n">
        <f aca="false">IF(AND(SQRT(BI$18^2+$E34^2)&gt;r_int_a,SQRT(BI$18^2+$E34^2)&lt;=r_ext_a),1,0)</f>
        <v>0</v>
      </c>
      <c r="BJ34" s="22" t="n">
        <f aca="false">IF(AND(SQRT(BJ$18^2+$E34^2)&gt;r_int_a,SQRT(BJ$18^2+$E34^2)&lt;=r_ext_a),1,0)</f>
        <v>0</v>
      </c>
      <c r="BK34" s="22" t="n">
        <f aca="false">IF(AND(SQRT(BK$18^2+$E34^2)&gt;r_int_a,SQRT(BK$18^2+$E34^2)&lt;=r_ext_a),1,0)</f>
        <v>1</v>
      </c>
      <c r="BL34" s="22" t="n">
        <f aca="false">IF(AND(SQRT(BL$18^2+$E34^2)&gt;r_int_a,SQRT(BL$18^2+$E34^2)&lt;=r_ext_a),1,0)</f>
        <v>1</v>
      </c>
      <c r="BM34" s="22" t="n">
        <f aca="false">IF(AND(SQRT(BM$18^2+$E34^2)&gt;r_int_a,SQRT(BM$18^2+$E34^2)&lt;=r_ext_a),1,0)</f>
        <v>1</v>
      </c>
      <c r="BN34" s="22" t="n">
        <f aca="false">IF(AND(SQRT(BN$18^2+$E34^2)&gt;r_int_a,SQRT(BN$18^2+$E34^2)&lt;=r_ext_a),1,0)</f>
        <v>1</v>
      </c>
      <c r="BO34" s="22" t="n">
        <f aca="false">IF(AND(SQRT(BO$18^2+$E34^2)&gt;r_int_a,SQRT(BO$18^2+$E34^2)&lt;=r_ext_a),1,0)</f>
        <v>1</v>
      </c>
      <c r="BP34" s="22" t="n">
        <f aca="false">IF(AND(SQRT(BP$18^2+$E34^2)&gt;r_int_a,SQRT(BP$18^2+$E34^2)&lt;=r_ext_a),1,0)</f>
        <v>1</v>
      </c>
      <c r="BQ34" s="22" t="n">
        <f aca="false">IF(AND(SQRT(BQ$18^2+$E34^2)&gt;r_int_a,SQRT(BQ$18^2+$E34^2)&lt;=r_ext_a),1,0)</f>
        <v>1</v>
      </c>
      <c r="BR34" s="22" t="n">
        <f aca="false">IF(AND(SQRT(BR$18^2+$E34^2)&gt;r_int_a,SQRT(BR$18^2+$E34^2)&lt;=r_ext_a),1,0)</f>
        <v>0</v>
      </c>
      <c r="BS34" s="22" t="n">
        <f aca="false">IF(AND(SQRT(BS$18^2+$E34^2)&gt;r_int_a,SQRT(BS$18^2+$E34^2)&lt;=r_ext_a),1,0)</f>
        <v>0</v>
      </c>
      <c r="BT34" s="22" t="n">
        <f aca="false">IF(AND(SQRT(BT$18^2+$E34^2)&gt;r_int_a,SQRT(BT$18^2+$E34^2)&lt;=r_ext_a),1,0)</f>
        <v>0</v>
      </c>
      <c r="BU34" s="22" t="n">
        <f aca="false">IF(AND(SQRT(BU$18^2+$E34^2)&gt;r_int_a,SQRT(BU$18^2+$E34^2)&lt;=r_ext_a),1,0)</f>
        <v>0</v>
      </c>
      <c r="BV34" s="22" t="n">
        <f aca="false">IF(AND(SQRT(BV$18^2+$E34^2)&gt;r_int_a,SQRT(BV$18^2+$E34^2)&lt;=r_ext_a),1,0)</f>
        <v>0</v>
      </c>
      <c r="BW34" s="22" t="n">
        <f aca="false">IF(AND(SQRT(BW$18^2+$E34^2)&gt;r_int_a,SQRT(BW$18^2+$E34^2)&lt;=r_ext_a),1,0)</f>
        <v>0</v>
      </c>
      <c r="BX34" s="22" t="n">
        <f aca="false">IF(AND(SQRT(BX$18^2+$E34^2)&gt;r_int_a,SQRT(BX$18^2+$E34^2)&lt;=r_ext_a),1,0)</f>
        <v>0</v>
      </c>
      <c r="BY34" s="22" t="n">
        <f aca="false">IF(AND(SQRT(BY$18^2+$E34^2)&gt;r_int_a,SQRT(BY$18^2+$E34^2)&lt;=r_ext_a),1,0)</f>
        <v>0</v>
      </c>
      <c r="BZ34" s="22" t="n">
        <f aca="false">IF(AND(SQRT(BZ$18^2+$E34^2)&gt;r_int_a,SQRT(BZ$18^2+$E34^2)&lt;=r_ext_a),1,0)</f>
        <v>0</v>
      </c>
      <c r="CA34" s="22" t="n">
        <f aca="false">IF(AND(SQRT(CA$18^2+$E34^2)&gt;r_int_a,SQRT(CA$18^2+$E34^2)&lt;=r_ext_a),1,0)</f>
        <v>0</v>
      </c>
      <c r="CB34" s="22" t="n">
        <f aca="false">IF(AND(SQRT(CB$18^2+$E34^2)&gt;r_int_a,SQRT(CB$18^2+$E34^2)&lt;=r_ext_a),1,0)</f>
        <v>0</v>
      </c>
      <c r="CC34" s="22" t="n">
        <f aca="false">IF(AND(SQRT(CC$18^2+$E34^2)&gt;r_int_a,SQRT(CC$18^2+$E34^2)&lt;=r_ext_a),1,0)</f>
        <v>0</v>
      </c>
      <c r="CD34" s="22" t="n">
        <f aca="false">IF(AND(SQRT(CD$18^2+$E34^2)&gt;r_int_a,SQRT(CD$18^2+$E34^2)&lt;=r_ext_a),1,0)</f>
        <v>0</v>
      </c>
      <c r="CE34" s="22" t="n">
        <f aca="false">IF(AND(SQRT(CE$18^2+$E34^2)&gt;r_int_a,SQRT(CE$18^2+$E34^2)&lt;=r_ext_a),1,0)</f>
        <v>0</v>
      </c>
      <c r="CF34" s="22" t="n">
        <f aca="false">IF(AND(SQRT(CF$18^2+$E34^2)&gt;r_int_a,SQRT(CF$18^2+$E34^2)&lt;=r_ext_a),1,0)</f>
        <v>0</v>
      </c>
      <c r="CG34" s="22" t="n">
        <f aca="false">IF(AND(SQRT(CG$18^2+$E34^2)&gt;r_int_a,SQRT(CG$18^2+$E34^2)&lt;=r_ext_a),1,0)</f>
        <v>0</v>
      </c>
      <c r="CH34" s="22" t="n">
        <f aca="false">IF(AND(SQRT(CH$18^2+$E34^2)&gt;r_int_a,SQRT(CH$18^2+$E34^2)&lt;=r_ext_a),1,0)</f>
        <v>0</v>
      </c>
      <c r="CI34" s="22" t="n">
        <f aca="false">IF(AND(SQRT(CI$18^2+$E34^2)&gt;r_int_a,SQRT(CI$18^2+$E34^2)&lt;=r_ext_a),1,0)</f>
        <v>0</v>
      </c>
      <c r="CJ34" s="22" t="n">
        <f aca="false">IF(AND(SQRT(CJ$18^2+$E34^2)&gt;r_int_a,SQRT(CJ$18^2+$E34^2)&lt;=r_ext_a),1,0)</f>
        <v>0</v>
      </c>
      <c r="CK34" s="22" t="n">
        <f aca="false">IF(AND(SQRT(CK$18^2+$E34^2)&gt;r_int_a,SQRT(CK$18^2+$E34^2)&lt;=r_ext_a),1,0)</f>
        <v>0</v>
      </c>
      <c r="CL34" s="22" t="n">
        <f aca="false">IF(AND(SQRT(CL$18^2+$E34^2)&gt;r_int_a,SQRT(CL$18^2+$E34^2)&lt;=r_ext_a),1,0)</f>
        <v>0</v>
      </c>
      <c r="CM34" s="22" t="n">
        <f aca="false">IF(AND(SQRT(CM$18^2+$E34^2)&gt;r_int_a,SQRT(CM$18^2+$E34^2)&lt;=r_ext_a),1,0)</f>
        <v>0</v>
      </c>
      <c r="CN34" s="22" t="n">
        <f aca="false">IF(AND(SQRT(CN$18^2+$E34^2)&gt;r_int_a,SQRT(CN$18^2+$E34^2)&lt;=r_ext_a),1,0)</f>
        <v>0</v>
      </c>
      <c r="CO34" s="22" t="n">
        <f aca="false">IF(AND(SQRT(CO$18^2+$E34^2)&gt;r_int_a,SQRT(CO$18^2+$E34^2)&lt;=r_ext_a),1,0)</f>
        <v>0</v>
      </c>
      <c r="CP34" s="22" t="n">
        <f aca="false">IF(AND(SQRT(CP$18^2+$E34^2)&gt;r_int_a,SQRT(CP$18^2+$E34^2)&lt;=r_ext_a),1,0)</f>
        <v>0</v>
      </c>
      <c r="CQ34" s="22" t="n">
        <f aca="false">IF(AND(SQRT(CQ$18^2+$E34^2)&gt;r_int_a,SQRT(CQ$18^2+$E34^2)&lt;=r_ext_a),1,0)</f>
        <v>0</v>
      </c>
      <c r="CR34" s="22" t="n">
        <f aca="false">IF(AND(SQRT(CR$18^2+$E34^2)&gt;r_int_a,SQRT(CR$18^2+$E34^2)&lt;=r_ext_a),1,0)</f>
        <v>0</v>
      </c>
      <c r="CS34" s="22" t="n">
        <f aca="false">IF(AND(SQRT(CS$18^2+$E34^2)&gt;r_int_a,SQRT(CS$18^2+$E34^2)&lt;=r_ext_a),1,0)</f>
        <v>0</v>
      </c>
      <c r="CT34" s="22" t="n">
        <f aca="false">IF(AND(SQRT(CT$18^2+$E34^2)&gt;r_int_a,SQRT(CT$18^2+$E34^2)&lt;=r_ext_a),1,0)</f>
        <v>0</v>
      </c>
      <c r="CU34" s="22" t="n">
        <f aca="false">IF(AND(SQRT(CU$18^2+$E34^2)&gt;r_int_a,SQRT(CU$18^2+$E34^2)&lt;=r_ext_a),1,0)</f>
        <v>1</v>
      </c>
      <c r="CV34" s="22" t="n">
        <f aca="false">IF(AND(SQRT(CV$18^2+$E34^2)&gt;r_int_a,SQRT(CV$18^2+$E34^2)&lt;=r_ext_a),1,0)</f>
        <v>1</v>
      </c>
      <c r="CW34" s="22" t="n">
        <f aca="false">IF(AND(SQRT(CW$18^2+$E34^2)&gt;r_int_a,SQRT(CW$18^2+$E34^2)&lt;=r_ext_a),1,0)</f>
        <v>1</v>
      </c>
      <c r="CX34" s="22" t="n">
        <f aca="false">IF(AND(SQRT(CX$18^2+$E34^2)&gt;r_int_a,SQRT(CX$18^2+$E34^2)&lt;=r_ext_a),1,0)</f>
        <v>1</v>
      </c>
      <c r="CY34" s="22" t="n">
        <f aca="false">IF(AND(SQRT(CY$18^2+$E34^2)&gt;r_int_a,SQRT(CY$18^2+$E34^2)&lt;=r_ext_a),1,0)</f>
        <v>1</v>
      </c>
      <c r="CZ34" s="22" t="n">
        <f aca="false">IF(AND(SQRT(CZ$18^2+$E34^2)&gt;r_int_a,SQRT(CZ$18^2+$E34^2)&lt;=r_ext_a),1,0)</f>
        <v>1</v>
      </c>
      <c r="DA34" s="22" t="n">
        <f aca="false">IF(AND(SQRT(DA$18^2+$E34^2)&gt;r_int_a,SQRT(DA$18^2+$E34^2)&lt;=r_ext_a),1,0)</f>
        <v>1</v>
      </c>
      <c r="DB34" s="22" t="n">
        <f aca="false">IF(AND(SQRT(DB$18^2+$E34^2)&gt;r_int_a,SQRT(DB$18^2+$E34^2)&lt;=r_ext_a),1,0)</f>
        <v>0</v>
      </c>
      <c r="DC34" s="22" t="n">
        <f aca="false">IF(AND(SQRT(DC$18^2+$E34^2)&gt;r_int_a,SQRT(DC$18^2+$E34^2)&lt;=r_ext_a),1,0)</f>
        <v>0</v>
      </c>
      <c r="DD34" s="22" t="n">
        <f aca="false">IF(AND(SQRT(DD$18^2+$E34^2)&gt;r_int_a,SQRT(DD$18^2+$E34^2)&lt;=r_ext_a),1,0)</f>
        <v>0</v>
      </c>
      <c r="DE34" s="22" t="n">
        <f aca="false">IF(AND(SQRT(DE$18^2+$E34^2)&gt;r_int_a,SQRT(DE$18^2+$E34^2)&lt;=r_ext_a),1,0)</f>
        <v>0</v>
      </c>
    </row>
    <row r="35" customFormat="false" ht="10.5" hidden="false" customHeight="true" outlineLevel="0" collapsed="false">
      <c r="E35" s="17" t="n">
        <v>-9</v>
      </c>
      <c r="F35" s="18" t="n">
        <f aca="false">IF(SQRT(F$18^2+$E35^2)&lt;=r_int_a,1,0)</f>
        <v>0</v>
      </c>
      <c r="G35" s="18" t="n">
        <f aca="false">IF(SQRT(G$18^2+$E35^2)&lt;=r_int_a,1,0)</f>
        <v>0</v>
      </c>
      <c r="H35" s="18" t="n">
        <f aca="false">IF(SQRT(H$18^2+$E35^2)&lt;=r_int_a,1,0)</f>
        <v>0</v>
      </c>
      <c r="I35" s="18" t="n">
        <f aca="false">IF(SQRT(I$18^2+$E35^2)&lt;=r_int_a,1,0)</f>
        <v>0</v>
      </c>
      <c r="J35" s="18" t="n">
        <f aca="false">IF(SQRT(J$18^2+$E35^2)&lt;=r_int_a,1,0)</f>
        <v>0</v>
      </c>
      <c r="K35" s="18" t="n">
        <f aca="false">IF(SQRT(K$18^2+$E35^2)&lt;=r_int_a,1,0)</f>
        <v>0</v>
      </c>
      <c r="L35" s="18" t="n">
        <f aca="false">IF(SQRT(L$18^2+$E35^2)&lt;=r_int_a,1,0)</f>
        <v>0</v>
      </c>
      <c r="M35" s="18" t="n">
        <f aca="false">IF(SQRT(M$18^2+$E35^2)&lt;=r_int_a,1,0)</f>
        <v>0</v>
      </c>
      <c r="N35" s="18" t="n">
        <f aca="false">IF(SQRT(N$18^2+$E35^2)&lt;=r_int_a,1,0)</f>
        <v>0</v>
      </c>
      <c r="O35" s="18" t="n">
        <f aca="false">IF(SQRT(O$18^2+$E35^2)&lt;=r_int_a,1,0)</f>
        <v>0</v>
      </c>
      <c r="P35" s="18" t="n">
        <f aca="false">IF(SQRT(P$18^2+$E35^2)&lt;=r_int_a,1,0)</f>
        <v>1</v>
      </c>
      <c r="Q35" s="18" t="n">
        <f aca="false">IF(SQRT(Q$18^2+$E35^2)&lt;=r_int_a,1,0)</f>
        <v>1</v>
      </c>
      <c r="R35" s="18" t="n">
        <f aca="false">IF(SQRT(R$18^2+$E35^2)&lt;=r_int_a,1,0)</f>
        <v>1</v>
      </c>
      <c r="S35" s="18" t="n">
        <f aca="false">IF(SQRT(S$18^2+$E35^2)&lt;=r_int_a,1,0)</f>
        <v>1</v>
      </c>
      <c r="T35" s="18" t="n">
        <f aca="false">IF(SQRT(T$18^2+$E35^2)&lt;=r_int_a,1,0)</f>
        <v>1</v>
      </c>
      <c r="U35" s="18" t="n">
        <f aca="false">IF(SQRT(U$18^2+$E35^2)&lt;=r_int_a,1,0)</f>
        <v>1</v>
      </c>
      <c r="V35" s="18" t="n">
        <f aca="false">IF(SQRT(V$18^2+$E35^2)&lt;=r_int_a,1,0)</f>
        <v>1</v>
      </c>
      <c r="W35" s="18" t="n">
        <f aca="false">IF(SQRT(W$18^2+$E35^2)&lt;=r_int_a,1,0)</f>
        <v>1</v>
      </c>
      <c r="X35" s="18" t="n">
        <f aca="false">IF(SQRT(X$18^2+$E35^2)&lt;=r_int_a,1,0)</f>
        <v>1</v>
      </c>
      <c r="Y35" s="18" t="n">
        <f aca="false">IF(SQRT(Y$18^2+$E35^2)&lt;=r_int_a,1,0)</f>
        <v>1</v>
      </c>
      <c r="Z35" s="18" t="n">
        <f aca="false">IF(SQRT(Z$18^2+$E35^2)&lt;=r_int_a,1,0)</f>
        <v>1</v>
      </c>
      <c r="AA35" s="18" t="n">
        <f aca="false">IF(SQRT(AA$18^2+$E35^2)&lt;=r_int_a,1,0)</f>
        <v>1</v>
      </c>
      <c r="AB35" s="18" t="n">
        <f aca="false">IF(SQRT(AB$18^2+$E35^2)&lt;=r_int_a,1,0)</f>
        <v>1</v>
      </c>
      <c r="AC35" s="18" t="n">
        <f aca="false">IF(SQRT(AC$18^2+$E35^2)&lt;=r_int_a,1,0)</f>
        <v>1</v>
      </c>
      <c r="AD35" s="18" t="n">
        <f aca="false">IF(SQRT(AD$18^2+$E35^2)&lt;=r_int_a,1,0)</f>
        <v>1</v>
      </c>
      <c r="AE35" s="18" t="n">
        <f aca="false">IF(SQRT(AE$18^2+$E35^2)&lt;=r_int_a,1,0)</f>
        <v>1</v>
      </c>
      <c r="AF35" s="18" t="n">
        <f aca="false">IF(SQRT(AF$18^2+$E35^2)&lt;=r_int_a,1,0)</f>
        <v>1</v>
      </c>
      <c r="AG35" s="18" t="n">
        <f aca="false">IF(SQRT(AG$18^2+$E35^2)&lt;=r_int_a,1,0)</f>
        <v>1</v>
      </c>
      <c r="AH35" s="18" t="n">
        <f aca="false">IF(SQRT(AH$18^2+$E35^2)&lt;=r_int_a,1,0)</f>
        <v>1</v>
      </c>
      <c r="AI35" s="18" t="n">
        <f aca="false">IF(SQRT(AI$18^2+$E35^2)&lt;=r_int_a,1,0)</f>
        <v>1</v>
      </c>
      <c r="AJ35" s="18" t="n">
        <f aca="false">IF(SQRT(AJ$18^2+$E35^2)&lt;=r_int_a,1,0)</f>
        <v>1</v>
      </c>
      <c r="AK35" s="18" t="n">
        <f aca="false">IF(SQRT(AK$18^2+$E35^2)&lt;=r_int_a,1,0)</f>
        <v>1</v>
      </c>
      <c r="AL35" s="18" t="n">
        <f aca="false">IF(SQRT(AL$18^2+$E35^2)&lt;=r_int_a,1,0)</f>
        <v>1</v>
      </c>
      <c r="AM35" s="18" t="n">
        <f aca="false">IF(SQRT(AM$18^2+$E35^2)&lt;=r_int_a,1,0)</f>
        <v>1</v>
      </c>
      <c r="AN35" s="18" t="n">
        <f aca="false">IF(SQRT(AN$18^2+$E35^2)&lt;=r_int_a,1,0)</f>
        <v>1</v>
      </c>
      <c r="AO35" s="18" t="n">
        <f aca="false">IF(SQRT(AO$18^2+$E35^2)&lt;=r_int_a,1,0)</f>
        <v>1</v>
      </c>
      <c r="AP35" s="18" t="n">
        <f aca="false">IF(SQRT(AP$18^2+$E35^2)&lt;=r_int_a,1,0)</f>
        <v>1</v>
      </c>
      <c r="AQ35" s="18" t="n">
        <f aca="false">IF(SQRT(AQ$18^2+$E35^2)&lt;=r_int_a,1,0)</f>
        <v>1</v>
      </c>
      <c r="AR35" s="18" t="n">
        <f aca="false">IF(SQRT(AR$18^2+$E35^2)&lt;=r_int_a,1,0)</f>
        <v>1</v>
      </c>
      <c r="AS35" s="18" t="n">
        <f aca="false">IF(SQRT(AS$18^2+$E35^2)&lt;=r_int_a,1,0)</f>
        <v>1</v>
      </c>
      <c r="AT35" s="18" t="n">
        <f aca="false">IF(SQRT(AT$18^2+$E35^2)&lt;=r_int_a,1,0)</f>
        <v>1</v>
      </c>
      <c r="AU35" s="18" t="n">
        <f aca="false">IF(SQRT(AU$18^2+$E35^2)&lt;=r_int_a,1,0)</f>
        <v>0</v>
      </c>
      <c r="AV35" s="18" t="n">
        <f aca="false">IF(SQRT(AV$18^2+$E35^2)&lt;=r_int_a,1,0)</f>
        <v>0</v>
      </c>
      <c r="AW35" s="18" t="n">
        <f aca="false">IF(SQRT(AW$18^2+$E35^2)&lt;=r_int_a,1,0)</f>
        <v>0</v>
      </c>
      <c r="AX35" s="18" t="n">
        <f aca="false">IF(SQRT(AX$18^2+$E35^2)&lt;=r_int_a,1,0)</f>
        <v>0</v>
      </c>
      <c r="AY35" s="18" t="n">
        <f aca="false">IF(SQRT(AY$18^2+$E35^2)&lt;=r_int_a,1,0)</f>
        <v>0</v>
      </c>
      <c r="AZ35" s="18" t="n">
        <f aca="false">IF(SQRT(AZ$18^2+$E35^2)&lt;=r_int_a,1,0)</f>
        <v>0</v>
      </c>
      <c r="BA35" s="18" t="n">
        <f aca="false">IF(SQRT(BA$18^2+$E35^2)&lt;=r_int_a,1,0)</f>
        <v>0</v>
      </c>
      <c r="BB35" s="18" t="n">
        <f aca="false">IF(SQRT(BB$18^2+$E35^2)&lt;=r_int_a,1,0)</f>
        <v>0</v>
      </c>
      <c r="BC35" s="18" t="n">
        <f aca="false">IF(SQRT(BC$18^2+$E35^2)&lt;=r_int_a,1,0)</f>
        <v>0</v>
      </c>
      <c r="BD35" s="18" t="n">
        <f aca="false">IF(SQRT(BD$18^2+$E35^2)&lt;=r_int_a,1,0)</f>
        <v>0</v>
      </c>
      <c r="BF35" s="17" t="n">
        <v>-9</v>
      </c>
      <c r="BG35" s="22" t="n">
        <f aca="false">IF(AND(SQRT(BG$18^2+$E35^2)&gt;r_int_a,SQRT(BG$18^2+$E35^2)&lt;=r_ext_a),1,0)</f>
        <v>0</v>
      </c>
      <c r="BH35" s="22" t="n">
        <f aca="false">IF(AND(SQRT(BH$18^2+$E35^2)&gt;r_int_a,SQRT(BH$18^2+$E35^2)&lt;=r_ext_a),1,0)</f>
        <v>0</v>
      </c>
      <c r="BI35" s="22" t="n">
        <f aca="false">IF(AND(SQRT(BI$18^2+$E35^2)&gt;r_int_a,SQRT(BI$18^2+$E35^2)&lt;=r_ext_a),1,0)</f>
        <v>0</v>
      </c>
      <c r="BJ35" s="22" t="n">
        <f aca="false">IF(AND(SQRT(BJ$18^2+$E35^2)&gt;r_int_a,SQRT(BJ$18^2+$E35^2)&lt;=r_ext_a),1,0)</f>
        <v>1</v>
      </c>
      <c r="BK35" s="22" t="n">
        <f aca="false">IF(AND(SQRT(BK$18^2+$E35^2)&gt;r_int_a,SQRT(BK$18^2+$E35^2)&lt;=r_ext_a),1,0)</f>
        <v>1</v>
      </c>
      <c r="BL35" s="22" t="n">
        <f aca="false">IF(AND(SQRT(BL$18^2+$E35^2)&gt;r_int_a,SQRT(BL$18^2+$E35^2)&lt;=r_ext_a),1,0)</f>
        <v>1</v>
      </c>
      <c r="BM35" s="22" t="n">
        <f aca="false">IF(AND(SQRT(BM$18^2+$E35^2)&gt;r_int_a,SQRT(BM$18^2+$E35^2)&lt;=r_ext_a),1,0)</f>
        <v>1</v>
      </c>
      <c r="BN35" s="22" t="n">
        <f aca="false">IF(AND(SQRT(BN$18^2+$E35^2)&gt;r_int_a,SQRT(BN$18^2+$E35^2)&lt;=r_ext_a),1,0)</f>
        <v>1</v>
      </c>
      <c r="BO35" s="22" t="n">
        <f aca="false">IF(AND(SQRT(BO$18^2+$E35^2)&gt;r_int_a,SQRT(BO$18^2+$E35^2)&lt;=r_ext_a),1,0)</f>
        <v>1</v>
      </c>
      <c r="BP35" s="22" t="n">
        <f aca="false">IF(AND(SQRT(BP$18^2+$E35^2)&gt;r_int_a,SQRT(BP$18^2+$E35^2)&lt;=r_ext_a),1,0)</f>
        <v>1</v>
      </c>
      <c r="BQ35" s="22" t="n">
        <f aca="false">IF(AND(SQRT(BQ$18^2+$E35^2)&gt;r_int_a,SQRT(BQ$18^2+$E35^2)&lt;=r_ext_a),1,0)</f>
        <v>0</v>
      </c>
      <c r="BR35" s="22" t="n">
        <f aca="false">IF(AND(SQRT(BR$18^2+$E35^2)&gt;r_int_a,SQRT(BR$18^2+$E35^2)&lt;=r_ext_a),1,0)</f>
        <v>0</v>
      </c>
      <c r="BS35" s="22" t="n">
        <f aca="false">IF(AND(SQRT(BS$18^2+$E35^2)&gt;r_int_a,SQRT(BS$18^2+$E35^2)&lt;=r_ext_a),1,0)</f>
        <v>0</v>
      </c>
      <c r="BT35" s="22" t="n">
        <f aca="false">IF(AND(SQRT(BT$18^2+$E35^2)&gt;r_int_a,SQRT(BT$18^2+$E35^2)&lt;=r_ext_a),1,0)</f>
        <v>0</v>
      </c>
      <c r="BU35" s="22" t="n">
        <f aca="false">IF(AND(SQRT(BU$18^2+$E35^2)&gt;r_int_a,SQRT(BU$18^2+$E35^2)&lt;=r_ext_a),1,0)</f>
        <v>0</v>
      </c>
      <c r="BV35" s="22" t="n">
        <f aca="false">IF(AND(SQRT(BV$18^2+$E35^2)&gt;r_int_a,SQRT(BV$18^2+$E35^2)&lt;=r_ext_a),1,0)</f>
        <v>0</v>
      </c>
      <c r="BW35" s="22" t="n">
        <f aca="false">IF(AND(SQRT(BW$18^2+$E35^2)&gt;r_int_a,SQRT(BW$18^2+$E35^2)&lt;=r_ext_a),1,0)</f>
        <v>0</v>
      </c>
      <c r="BX35" s="22" t="n">
        <f aca="false">IF(AND(SQRT(BX$18^2+$E35^2)&gt;r_int_a,SQRT(BX$18^2+$E35^2)&lt;=r_ext_a),1,0)</f>
        <v>0</v>
      </c>
      <c r="BY35" s="22" t="n">
        <f aca="false">IF(AND(SQRT(BY$18^2+$E35^2)&gt;r_int_a,SQRT(BY$18^2+$E35^2)&lt;=r_ext_a),1,0)</f>
        <v>0</v>
      </c>
      <c r="BZ35" s="22" t="n">
        <f aca="false">IF(AND(SQRT(BZ$18^2+$E35^2)&gt;r_int_a,SQRT(BZ$18^2+$E35^2)&lt;=r_ext_a),1,0)</f>
        <v>0</v>
      </c>
      <c r="CA35" s="22" t="n">
        <f aca="false">IF(AND(SQRT(CA$18^2+$E35^2)&gt;r_int_a,SQRT(CA$18^2+$E35^2)&lt;=r_ext_a),1,0)</f>
        <v>0</v>
      </c>
      <c r="CB35" s="22" t="n">
        <f aca="false">IF(AND(SQRT(CB$18^2+$E35^2)&gt;r_int_a,SQRT(CB$18^2+$E35^2)&lt;=r_ext_a),1,0)</f>
        <v>0</v>
      </c>
      <c r="CC35" s="22" t="n">
        <f aca="false">IF(AND(SQRT(CC$18^2+$E35^2)&gt;r_int_a,SQRT(CC$18^2+$E35^2)&lt;=r_ext_a),1,0)</f>
        <v>0</v>
      </c>
      <c r="CD35" s="22" t="n">
        <f aca="false">IF(AND(SQRT(CD$18^2+$E35^2)&gt;r_int_a,SQRT(CD$18^2+$E35^2)&lt;=r_ext_a),1,0)</f>
        <v>0</v>
      </c>
      <c r="CE35" s="22" t="n">
        <f aca="false">IF(AND(SQRT(CE$18^2+$E35^2)&gt;r_int_a,SQRT(CE$18^2+$E35^2)&lt;=r_ext_a),1,0)</f>
        <v>0</v>
      </c>
      <c r="CF35" s="22" t="n">
        <f aca="false">IF(AND(SQRT(CF$18^2+$E35^2)&gt;r_int_a,SQRT(CF$18^2+$E35^2)&lt;=r_ext_a),1,0)</f>
        <v>0</v>
      </c>
      <c r="CG35" s="22" t="n">
        <f aca="false">IF(AND(SQRT(CG$18^2+$E35^2)&gt;r_int_a,SQRT(CG$18^2+$E35^2)&lt;=r_ext_a),1,0)</f>
        <v>0</v>
      </c>
      <c r="CH35" s="22" t="n">
        <f aca="false">IF(AND(SQRT(CH$18^2+$E35^2)&gt;r_int_a,SQRT(CH$18^2+$E35^2)&lt;=r_ext_a),1,0)</f>
        <v>0</v>
      </c>
      <c r="CI35" s="22" t="n">
        <f aca="false">IF(AND(SQRT(CI$18^2+$E35^2)&gt;r_int_a,SQRT(CI$18^2+$E35^2)&lt;=r_ext_a),1,0)</f>
        <v>0</v>
      </c>
      <c r="CJ35" s="22" t="n">
        <f aca="false">IF(AND(SQRT(CJ$18^2+$E35^2)&gt;r_int_a,SQRT(CJ$18^2+$E35^2)&lt;=r_ext_a),1,0)</f>
        <v>0</v>
      </c>
      <c r="CK35" s="22" t="n">
        <f aca="false">IF(AND(SQRT(CK$18^2+$E35^2)&gt;r_int_a,SQRT(CK$18^2+$E35^2)&lt;=r_ext_a),1,0)</f>
        <v>0</v>
      </c>
      <c r="CL35" s="22" t="n">
        <f aca="false">IF(AND(SQRT(CL$18^2+$E35^2)&gt;r_int_a,SQRT(CL$18^2+$E35^2)&lt;=r_ext_a),1,0)</f>
        <v>0</v>
      </c>
      <c r="CM35" s="22" t="n">
        <f aca="false">IF(AND(SQRT(CM$18^2+$E35^2)&gt;r_int_a,SQRT(CM$18^2+$E35^2)&lt;=r_ext_a),1,0)</f>
        <v>0</v>
      </c>
      <c r="CN35" s="22" t="n">
        <f aca="false">IF(AND(SQRT(CN$18^2+$E35^2)&gt;r_int_a,SQRT(CN$18^2+$E35^2)&lt;=r_ext_a),1,0)</f>
        <v>0</v>
      </c>
      <c r="CO35" s="22" t="n">
        <f aca="false">IF(AND(SQRT(CO$18^2+$E35^2)&gt;r_int_a,SQRT(CO$18^2+$E35^2)&lt;=r_ext_a),1,0)</f>
        <v>0</v>
      </c>
      <c r="CP35" s="22" t="n">
        <f aca="false">IF(AND(SQRT(CP$18^2+$E35^2)&gt;r_int_a,SQRT(CP$18^2+$E35^2)&lt;=r_ext_a),1,0)</f>
        <v>0</v>
      </c>
      <c r="CQ35" s="22" t="n">
        <f aca="false">IF(AND(SQRT(CQ$18^2+$E35^2)&gt;r_int_a,SQRT(CQ$18^2+$E35^2)&lt;=r_ext_a),1,0)</f>
        <v>0</v>
      </c>
      <c r="CR35" s="22" t="n">
        <f aca="false">IF(AND(SQRT(CR$18^2+$E35^2)&gt;r_int_a,SQRT(CR$18^2+$E35^2)&lt;=r_ext_a),1,0)</f>
        <v>0</v>
      </c>
      <c r="CS35" s="22" t="n">
        <f aca="false">IF(AND(SQRT(CS$18^2+$E35^2)&gt;r_int_a,SQRT(CS$18^2+$E35^2)&lt;=r_ext_a),1,0)</f>
        <v>0</v>
      </c>
      <c r="CT35" s="22" t="n">
        <f aca="false">IF(AND(SQRT(CT$18^2+$E35^2)&gt;r_int_a,SQRT(CT$18^2+$E35^2)&lt;=r_ext_a),1,0)</f>
        <v>0</v>
      </c>
      <c r="CU35" s="22" t="n">
        <f aca="false">IF(AND(SQRT(CU$18^2+$E35^2)&gt;r_int_a,SQRT(CU$18^2+$E35^2)&lt;=r_ext_a),1,0)</f>
        <v>0</v>
      </c>
      <c r="CV35" s="22" t="n">
        <f aca="false">IF(AND(SQRT(CV$18^2+$E35^2)&gt;r_int_a,SQRT(CV$18^2+$E35^2)&lt;=r_ext_a),1,0)</f>
        <v>1</v>
      </c>
      <c r="CW35" s="22" t="n">
        <f aca="false">IF(AND(SQRT(CW$18^2+$E35^2)&gt;r_int_a,SQRT(CW$18^2+$E35^2)&lt;=r_ext_a),1,0)</f>
        <v>1</v>
      </c>
      <c r="CX35" s="22" t="n">
        <f aca="false">IF(AND(SQRT(CX$18^2+$E35^2)&gt;r_int_a,SQRT(CX$18^2+$E35^2)&lt;=r_ext_a),1,0)</f>
        <v>1</v>
      </c>
      <c r="CY35" s="22" t="n">
        <f aca="false">IF(AND(SQRT(CY$18^2+$E35^2)&gt;r_int_a,SQRT(CY$18^2+$E35^2)&lt;=r_ext_a),1,0)</f>
        <v>1</v>
      </c>
      <c r="CZ35" s="22" t="n">
        <f aca="false">IF(AND(SQRT(CZ$18^2+$E35^2)&gt;r_int_a,SQRT(CZ$18^2+$E35^2)&lt;=r_ext_a),1,0)</f>
        <v>1</v>
      </c>
      <c r="DA35" s="22" t="n">
        <f aca="false">IF(AND(SQRT(DA$18^2+$E35^2)&gt;r_int_a,SQRT(DA$18^2+$E35^2)&lt;=r_ext_a),1,0)</f>
        <v>1</v>
      </c>
      <c r="DB35" s="22" t="n">
        <f aca="false">IF(AND(SQRT(DB$18^2+$E35^2)&gt;r_int_a,SQRT(DB$18^2+$E35^2)&lt;=r_ext_a),1,0)</f>
        <v>1</v>
      </c>
      <c r="DC35" s="22" t="n">
        <f aca="false">IF(AND(SQRT(DC$18^2+$E35^2)&gt;r_int_a,SQRT(DC$18^2+$E35^2)&lt;=r_ext_a),1,0)</f>
        <v>0</v>
      </c>
      <c r="DD35" s="22" t="n">
        <f aca="false">IF(AND(SQRT(DD$18^2+$E35^2)&gt;r_int_a,SQRT(DD$18^2+$E35^2)&lt;=r_ext_a),1,0)</f>
        <v>0</v>
      </c>
      <c r="DE35" s="22" t="n">
        <f aca="false">IF(AND(SQRT(DE$18^2+$E35^2)&gt;r_int_a,SQRT(DE$18^2+$E35^2)&lt;=r_ext_a),1,0)</f>
        <v>0</v>
      </c>
    </row>
    <row r="36" customFormat="false" ht="10.5" hidden="false" customHeight="true" outlineLevel="0" collapsed="false">
      <c r="E36" s="17" t="n">
        <v>-8</v>
      </c>
      <c r="F36" s="18" t="n">
        <f aca="false">IF(SQRT(F$18^2+$E36^2)&lt;=r_int_a,1,0)</f>
        <v>0</v>
      </c>
      <c r="G36" s="18" t="n">
        <f aca="false">IF(SQRT(G$18^2+$E36^2)&lt;=r_int_a,1,0)</f>
        <v>0</v>
      </c>
      <c r="H36" s="18" t="n">
        <f aca="false">IF(SQRT(H$18^2+$E36^2)&lt;=r_int_a,1,0)</f>
        <v>0</v>
      </c>
      <c r="I36" s="18" t="n">
        <f aca="false">IF(SQRT(I$18^2+$E36^2)&lt;=r_int_a,1,0)</f>
        <v>0</v>
      </c>
      <c r="J36" s="18" t="n">
        <f aca="false">IF(SQRT(J$18^2+$E36^2)&lt;=r_int_a,1,0)</f>
        <v>0</v>
      </c>
      <c r="K36" s="18" t="n">
        <f aca="false">IF(SQRT(K$18^2+$E36^2)&lt;=r_int_a,1,0)</f>
        <v>0</v>
      </c>
      <c r="L36" s="18" t="n">
        <f aca="false">IF(SQRT(L$18^2+$E36^2)&lt;=r_int_a,1,0)</f>
        <v>0</v>
      </c>
      <c r="M36" s="18" t="n">
        <f aca="false">IF(SQRT(M$18^2+$E36^2)&lt;=r_int_a,1,0)</f>
        <v>0</v>
      </c>
      <c r="N36" s="18" t="n">
        <f aca="false">IF(SQRT(N$18^2+$E36^2)&lt;=r_int_a,1,0)</f>
        <v>0</v>
      </c>
      <c r="O36" s="18" t="n">
        <f aca="false">IF(SQRT(O$18^2+$E36^2)&lt;=r_int_a,1,0)</f>
        <v>1</v>
      </c>
      <c r="P36" s="18" t="n">
        <f aca="false">IF(SQRT(P$18^2+$E36^2)&lt;=r_int_a,1,0)</f>
        <v>1</v>
      </c>
      <c r="Q36" s="18" t="n">
        <f aca="false">IF(SQRT(Q$18^2+$E36^2)&lt;=r_int_a,1,0)</f>
        <v>1</v>
      </c>
      <c r="R36" s="18" t="n">
        <f aca="false">IF(SQRT(R$18^2+$E36^2)&lt;=r_int_a,1,0)</f>
        <v>1</v>
      </c>
      <c r="S36" s="18" t="n">
        <f aca="false">IF(SQRT(S$18^2+$E36^2)&lt;=r_int_a,1,0)</f>
        <v>1</v>
      </c>
      <c r="T36" s="18" t="n">
        <f aca="false">IF(SQRT(T$18^2+$E36^2)&lt;=r_int_a,1,0)</f>
        <v>1</v>
      </c>
      <c r="U36" s="18" t="n">
        <f aca="false">IF(SQRT(U$18^2+$E36^2)&lt;=r_int_a,1,0)</f>
        <v>1</v>
      </c>
      <c r="V36" s="18" t="n">
        <f aca="false">IF(SQRT(V$18^2+$E36^2)&lt;=r_int_a,1,0)</f>
        <v>1</v>
      </c>
      <c r="W36" s="18" t="n">
        <f aca="false">IF(SQRT(W$18^2+$E36^2)&lt;=r_int_a,1,0)</f>
        <v>1</v>
      </c>
      <c r="X36" s="18" t="n">
        <f aca="false">IF(SQRT(X$18^2+$E36^2)&lt;=r_int_a,1,0)</f>
        <v>1</v>
      </c>
      <c r="Y36" s="18" t="n">
        <f aca="false">IF(SQRT(Y$18^2+$E36^2)&lt;=r_int_a,1,0)</f>
        <v>1</v>
      </c>
      <c r="Z36" s="18" t="n">
        <f aca="false">IF(SQRT(Z$18^2+$E36^2)&lt;=r_int_a,1,0)</f>
        <v>1</v>
      </c>
      <c r="AA36" s="18" t="n">
        <f aca="false">IF(SQRT(AA$18^2+$E36^2)&lt;=r_int_a,1,0)</f>
        <v>1</v>
      </c>
      <c r="AB36" s="18" t="n">
        <f aca="false">IF(SQRT(AB$18^2+$E36^2)&lt;=r_int_a,1,0)</f>
        <v>1</v>
      </c>
      <c r="AC36" s="18" t="n">
        <f aca="false">IF(SQRT(AC$18^2+$E36^2)&lt;=r_int_a,1,0)</f>
        <v>1</v>
      </c>
      <c r="AD36" s="18" t="n">
        <f aca="false">IF(SQRT(AD$18^2+$E36^2)&lt;=r_int_a,1,0)</f>
        <v>1</v>
      </c>
      <c r="AE36" s="18" t="n">
        <f aca="false">IF(SQRT(AE$18^2+$E36^2)&lt;=r_int_a,1,0)</f>
        <v>1</v>
      </c>
      <c r="AF36" s="18" t="n">
        <f aca="false">IF(SQRT(AF$18^2+$E36^2)&lt;=r_int_a,1,0)</f>
        <v>1</v>
      </c>
      <c r="AG36" s="18" t="n">
        <f aca="false">IF(SQRT(AG$18^2+$E36^2)&lt;=r_int_a,1,0)</f>
        <v>1</v>
      </c>
      <c r="AH36" s="18" t="n">
        <f aca="false">IF(SQRT(AH$18^2+$E36^2)&lt;=r_int_a,1,0)</f>
        <v>1</v>
      </c>
      <c r="AI36" s="18" t="n">
        <f aca="false">IF(SQRT(AI$18^2+$E36^2)&lt;=r_int_a,1,0)</f>
        <v>1</v>
      </c>
      <c r="AJ36" s="18" t="n">
        <f aca="false">IF(SQRT(AJ$18^2+$E36^2)&lt;=r_int_a,1,0)</f>
        <v>1</v>
      </c>
      <c r="AK36" s="18" t="n">
        <f aca="false">IF(SQRT(AK$18^2+$E36^2)&lt;=r_int_a,1,0)</f>
        <v>1</v>
      </c>
      <c r="AL36" s="18" t="n">
        <f aca="false">IF(SQRT(AL$18^2+$E36^2)&lt;=r_int_a,1,0)</f>
        <v>1</v>
      </c>
      <c r="AM36" s="18" t="n">
        <f aca="false">IF(SQRT(AM$18^2+$E36^2)&lt;=r_int_a,1,0)</f>
        <v>1</v>
      </c>
      <c r="AN36" s="18" t="n">
        <f aca="false">IF(SQRT(AN$18^2+$E36^2)&lt;=r_int_a,1,0)</f>
        <v>1</v>
      </c>
      <c r="AO36" s="18" t="n">
        <f aca="false">IF(SQRT(AO$18^2+$E36^2)&lt;=r_int_a,1,0)</f>
        <v>1</v>
      </c>
      <c r="AP36" s="18" t="n">
        <f aca="false">IF(SQRT(AP$18^2+$E36^2)&lt;=r_int_a,1,0)</f>
        <v>1</v>
      </c>
      <c r="AQ36" s="18" t="n">
        <f aca="false">IF(SQRT(AQ$18^2+$E36^2)&lt;=r_int_a,1,0)</f>
        <v>1</v>
      </c>
      <c r="AR36" s="18" t="n">
        <f aca="false">IF(SQRT(AR$18^2+$E36^2)&lt;=r_int_a,1,0)</f>
        <v>1</v>
      </c>
      <c r="AS36" s="18" t="n">
        <f aca="false">IF(SQRT(AS$18^2+$E36^2)&lt;=r_int_a,1,0)</f>
        <v>1</v>
      </c>
      <c r="AT36" s="18" t="n">
        <f aca="false">IF(SQRT(AT$18^2+$E36^2)&lt;=r_int_a,1,0)</f>
        <v>1</v>
      </c>
      <c r="AU36" s="18" t="n">
        <f aca="false">IF(SQRT(AU$18^2+$E36^2)&lt;=r_int_a,1,0)</f>
        <v>1</v>
      </c>
      <c r="AV36" s="18" t="n">
        <f aca="false">IF(SQRT(AV$18^2+$E36^2)&lt;=r_int_a,1,0)</f>
        <v>0</v>
      </c>
      <c r="AW36" s="18" t="n">
        <f aca="false">IF(SQRT(AW$18^2+$E36^2)&lt;=r_int_a,1,0)</f>
        <v>0</v>
      </c>
      <c r="AX36" s="18" t="n">
        <f aca="false">IF(SQRT(AX$18^2+$E36^2)&lt;=r_int_a,1,0)</f>
        <v>0</v>
      </c>
      <c r="AY36" s="18" t="n">
        <f aca="false">IF(SQRT(AY$18^2+$E36^2)&lt;=r_int_a,1,0)</f>
        <v>0</v>
      </c>
      <c r="AZ36" s="18" t="n">
        <f aca="false">IF(SQRT(AZ$18^2+$E36^2)&lt;=r_int_a,1,0)</f>
        <v>0</v>
      </c>
      <c r="BA36" s="18" t="n">
        <f aca="false">IF(SQRT(BA$18^2+$E36^2)&lt;=r_int_a,1,0)</f>
        <v>0</v>
      </c>
      <c r="BB36" s="18" t="n">
        <f aca="false">IF(SQRT(BB$18^2+$E36^2)&lt;=r_int_a,1,0)</f>
        <v>0</v>
      </c>
      <c r="BC36" s="18" t="n">
        <f aca="false">IF(SQRT(BC$18^2+$E36^2)&lt;=r_int_a,1,0)</f>
        <v>0</v>
      </c>
      <c r="BD36" s="18" t="n">
        <f aca="false">IF(SQRT(BD$18^2+$E36^2)&lt;=r_int_a,1,0)</f>
        <v>0</v>
      </c>
      <c r="BF36" s="17" t="n">
        <v>-8</v>
      </c>
      <c r="BG36" s="22" t="n">
        <f aca="false">IF(AND(SQRT(BG$18^2+$E36^2)&gt;r_int_a,SQRT(BG$18^2+$E36^2)&lt;=r_ext_a),1,0)</f>
        <v>0</v>
      </c>
      <c r="BH36" s="22" t="n">
        <f aca="false">IF(AND(SQRT(BH$18^2+$E36^2)&gt;r_int_a,SQRT(BH$18^2+$E36^2)&lt;=r_ext_a),1,0)</f>
        <v>0</v>
      </c>
      <c r="BI36" s="22" t="n">
        <f aca="false">IF(AND(SQRT(BI$18^2+$E36^2)&gt;r_int_a,SQRT(BI$18^2+$E36^2)&lt;=r_ext_a),1,0)</f>
        <v>0</v>
      </c>
      <c r="BJ36" s="22" t="n">
        <f aca="false">IF(AND(SQRT(BJ$18^2+$E36^2)&gt;r_int_a,SQRT(BJ$18^2+$E36^2)&lt;=r_ext_a),1,0)</f>
        <v>1</v>
      </c>
      <c r="BK36" s="22" t="n">
        <f aca="false">IF(AND(SQRT(BK$18^2+$E36^2)&gt;r_int_a,SQRT(BK$18^2+$E36^2)&lt;=r_ext_a),1,0)</f>
        <v>1</v>
      </c>
      <c r="BL36" s="22" t="n">
        <f aca="false">IF(AND(SQRT(BL$18^2+$E36^2)&gt;r_int_a,SQRT(BL$18^2+$E36^2)&lt;=r_ext_a),1,0)</f>
        <v>1</v>
      </c>
      <c r="BM36" s="22" t="n">
        <f aca="false">IF(AND(SQRT(BM$18^2+$E36^2)&gt;r_int_a,SQRT(BM$18^2+$E36^2)&lt;=r_ext_a),1,0)</f>
        <v>1</v>
      </c>
      <c r="BN36" s="22" t="n">
        <f aca="false">IF(AND(SQRT(BN$18^2+$E36^2)&gt;r_int_a,SQRT(BN$18^2+$E36^2)&lt;=r_ext_a),1,0)</f>
        <v>1</v>
      </c>
      <c r="BO36" s="22" t="n">
        <f aca="false">IF(AND(SQRT(BO$18^2+$E36^2)&gt;r_int_a,SQRT(BO$18^2+$E36^2)&lt;=r_ext_a),1,0)</f>
        <v>1</v>
      </c>
      <c r="BP36" s="22" t="n">
        <f aca="false">IF(AND(SQRT(BP$18^2+$E36^2)&gt;r_int_a,SQRT(BP$18^2+$E36^2)&lt;=r_ext_a),1,0)</f>
        <v>0</v>
      </c>
      <c r="BQ36" s="22" t="n">
        <f aca="false">IF(AND(SQRT(BQ$18^2+$E36^2)&gt;r_int_a,SQRT(BQ$18^2+$E36^2)&lt;=r_ext_a),1,0)</f>
        <v>0</v>
      </c>
      <c r="BR36" s="22" t="n">
        <f aca="false">IF(AND(SQRT(BR$18^2+$E36^2)&gt;r_int_a,SQRT(BR$18^2+$E36^2)&lt;=r_ext_a),1,0)</f>
        <v>0</v>
      </c>
      <c r="BS36" s="22" t="n">
        <f aca="false">IF(AND(SQRT(BS$18^2+$E36^2)&gt;r_int_a,SQRT(BS$18^2+$E36^2)&lt;=r_ext_a),1,0)</f>
        <v>0</v>
      </c>
      <c r="BT36" s="22" t="n">
        <f aca="false">IF(AND(SQRT(BT$18^2+$E36^2)&gt;r_int_a,SQRT(BT$18^2+$E36^2)&lt;=r_ext_a),1,0)</f>
        <v>0</v>
      </c>
      <c r="BU36" s="22" t="n">
        <f aca="false">IF(AND(SQRT(BU$18^2+$E36^2)&gt;r_int_a,SQRT(BU$18^2+$E36^2)&lt;=r_ext_a),1,0)</f>
        <v>0</v>
      </c>
      <c r="BV36" s="22" t="n">
        <f aca="false">IF(AND(SQRT(BV$18^2+$E36^2)&gt;r_int_a,SQRT(BV$18^2+$E36^2)&lt;=r_ext_a),1,0)</f>
        <v>0</v>
      </c>
      <c r="BW36" s="22" t="n">
        <f aca="false">IF(AND(SQRT(BW$18^2+$E36^2)&gt;r_int_a,SQRT(BW$18^2+$E36^2)&lt;=r_ext_a),1,0)</f>
        <v>0</v>
      </c>
      <c r="BX36" s="22" t="n">
        <f aca="false">IF(AND(SQRT(BX$18^2+$E36^2)&gt;r_int_a,SQRT(BX$18^2+$E36^2)&lt;=r_ext_a),1,0)</f>
        <v>0</v>
      </c>
      <c r="BY36" s="22" t="n">
        <f aca="false">IF(AND(SQRT(BY$18^2+$E36^2)&gt;r_int_a,SQRT(BY$18^2+$E36^2)&lt;=r_ext_a),1,0)</f>
        <v>0</v>
      </c>
      <c r="BZ36" s="22" t="n">
        <f aca="false">IF(AND(SQRT(BZ$18^2+$E36^2)&gt;r_int_a,SQRT(BZ$18^2+$E36^2)&lt;=r_ext_a),1,0)</f>
        <v>0</v>
      </c>
      <c r="CA36" s="22" t="n">
        <f aca="false">IF(AND(SQRT(CA$18^2+$E36^2)&gt;r_int_a,SQRT(CA$18^2+$E36^2)&lt;=r_ext_a),1,0)</f>
        <v>0</v>
      </c>
      <c r="CB36" s="22" t="n">
        <f aca="false">IF(AND(SQRT(CB$18^2+$E36^2)&gt;r_int_a,SQRT(CB$18^2+$E36^2)&lt;=r_ext_a),1,0)</f>
        <v>0</v>
      </c>
      <c r="CC36" s="22" t="n">
        <f aca="false">IF(AND(SQRT(CC$18^2+$E36^2)&gt;r_int_a,SQRT(CC$18^2+$E36^2)&lt;=r_ext_a),1,0)</f>
        <v>0</v>
      </c>
      <c r="CD36" s="22" t="n">
        <f aca="false">IF(AND(SQRT(CD$18^2+$E36^2)&gt;r_int_a,SQRT(CD$18^2+$E36^2)&lt;=r_ext_a),1,0)</f>
        <v>0</v>
      </c>
      <c r="CE36" s="22" t="n">
        <f aca="false">IF(AND(SQRT(CE$18^2+$E36^2)&gt;r_int_a,SQRT(CE$18^2+$E36^2)&lt;=r_ext_a),1,0)</f>
        <v>0</v>
      </c>
      <c r="CF36" s="22" t="n">
        <f aca="false">IF(AND(SQRT(CF$18^2+$E36^2)&gt;r_int_a,SQRT(CF$18^2+$E36^2)&lt;=r_ext_a),1,0)</f>
        <v>0</v>
      </c>
      <c r="CG36" s="22" t="n">
        <f aca="false">IF(AND(SQRT(CG$18^2+$E36^2)&gt;r_int_a,SQRT(CG$18^2+$E36^2)&lt;=r_ext_a),1,0)</f>
        <v>0</v>
      </c>
      <c r="CH36" s="22" t="n">
        <f aca="false">IF(AND(SQRT(CH$18^2+$E36^2)&gt;r_int_a,SQRT(CH$18^2+$E36^2)&lt;=r_ext_a),1,0)</f>
        <v>0</v>
      </c>
      <c r="CI36" s="22" t="n">
        <f aca="false">IF(AND(SQRT(CI$18^2+$E36^2)&gt;r_int_a,SQRT(CI$18^2+$E36^2)&lt;=r_ext_a),1,0)</f>
        <v>0</v>
      </c>
      <c r="CJ36" s="22" t="n">
        <f aca="false">IF(AND(SQRT(CJ$18^2+$E36^2)&gt;r_int_a,SQRT(CJ$18^2+$E36^2)&lt;=r_ext_a),1,0)</f>
        <v>0</v>
      </c>
      <c r="CK36" s="22" t="n">
        <f aca="false">IF(AND(SQRT(CK$18^2+$E36^2)&gt;r_int_a,SQRT(CK$18^2+$E36^2)&lt;=r_ext_a),1,0)</f>
        <v>0</v>
      </c>
      <c r="CL36" s="22" t="n">
        <f aca="false">IF(AND(SQRT(CL$18^2+$E36^2)&gt;r_int_a,SQRT(CL$18^2+$E36^2)&lt;=r_ext_a),1,0)</f>
        <v>0</v>
      </c>
      <c r="CM36" s="22" t="n">
        <f aca="false">IF(AND(SQRT(CM$18^2+$E36^2)&gt;r_int_a,SQRT(CM$18^2+$E36^2)&lt;=r_ext_a),1,0)</f>
        <v>0</v>
      </c>
      <c r="CN36" s="22" t="n">
        <f aca="false">IF(AND(SQRT(CN$18^2+$E36^2)&gt;r_int_a,SQRT(CN$18^2+$E36^2)&lt;=r_ext_a),1,0)</f>
        <v>0</v>
      </c>
      <c r="CO36" s="22" t="n">
        <f aca="false">IF(AND(SQRT(CO$18^2+$E36^2)&gt;r_int_a,SQRT(CO$18^2+$E36^2)&lt;=r_ext_a),1,0)</f>
        <v>0</v>
      </c>
      <c r="CP36" s="22" t="n">
        <f aca="false">IF(AND(SQRT(CP$18^2+$E36^2)&gt;r_int_a,SQRT(CP$18^2+$E36^2)&lt;=r_ext_a),1,0)</f>
        <v>0</v>
      </c>
      <c r="CQ36" s="22" t="n">
        <f aca="false">IF(AND(SQRT(CQ$18^2+$E36^2)&gt;r_int_a,SQRT(CQ$18^2+$E36^2)&lt;=r_ext_a),1,0)</f>
        <v>0</v>
      </c>
      <c r="CR36" s="22" t="n">
        <f aca="false">IF(AND(SQRT(CR$18^2+$E36^2)&gt;r_int_a,SQRT(CR$18^2+$E36^2)&lt;=r_ext_a),1,0)</f>
        <v>0</v>
      </c>
      <c r="CS36" s="22" t="n">
        <f aca="false">IF(AND(SQRT(CS$18^2+$E36^2)&gt;r_int_a,SQRT(CS$18^2+$E36^2)&lt;=r_ext_a),1,0)</f>
        <v>0</v>
      </c>
      <c r="CT36" s="22" t="n">
        <f aca="false">IF(AND(SQRT(CT$18^2+$E36^2)&gt;r_int_a,SQRT(CT$18^2+$E36^2)&lt;=r_ext_a),1,0)</f>
        <v>0</v>
      </c>
      <c r="CU36" s="22" t="n">
        <f aca="false">IF(AND(SQRT(CU$18^2+$E36^2)&gt;r_int_a,SQRT(CU$18^2+$E36^2)&lt;=r_ext_a),1,0)</f>
        <v>0</v>
      </c>
      <c r="CV36" s="22" t="n">
        <f aca="false">IF(AND(SQRT(CV$18^2+$E36^2)&gt;r_int_a,SQRT(CV$18^2+$E36^2)&lt;=r_ext_a),1,0)</f>
        <v>0</v>
      </c>
      <c r="CW36" s="22" t="n">
        <f aca="false">IF(AND(SQRT(CW$18^2+$E36^2)&gt;r_int_a,SQRT(CW$18^2+$E36^2)&lt;=r_ext_a),1,0)</f>
        <v>1</v>
      </c>
      <c r="CX36" s="22" t="n">
        <f aca="false">IF(AND(SQRT(CX$18^2+$E36^2)&gt;r_int_a,SQRT(CX$18^2+$E36^2)&lt;=r_ext_a),1,0)</f>
        <v>1</v>
      </c>
      <c r="CY36" s="22" t="n">
        <f aca="false">IF(AND(SQRT(CY$18^2+$E36^2)&gt;r_int_a,SQRT(CY$18^2+$E36^2)&lt;=r_ext_a),1,0)</f>
        <v>1</v>
      </c>
      <c r="CZ36" s="22" t="n">
        <f aca="false">IF(AND(SQRT(CZ$18^2+$E36^2)&gt;r_int_a,SQRT(CZ$18^2+$E36^2)&lt;=r_ext_a),1,0)</f>
        <v>1</v>
      </c>
      <c r="DA36" s="22" t="n">
        <f aca="false">IF(AND(SQRT(DA$18^2+$E36^2)&gt;r_int_a,SQRT(DA$18^2+$E36^2)&lt;=r_ext_a),1,0)</f>
        <v>1</v>
      </c>
      <c r="DB36" s="22" t="n">
        <f aca="false">IF(AND(SQRT(DB$18^2+$E36^2)&gt;r_int_a,SQRT(DB$18^2+$E36^2)&lt;=r_ext_a),1,0)</f>
        <v>1</v>
      </c>
      <c r="DC36" s="22" t="n">
        <f aca="false">IF(AND(SQRT(DC$18^2+$E36^2)&gt;r_int_a,SQRT(DC$18^2+$E36^2)&lt;=r_ext_a),1,0)</f>
        <v>0</v>
      </c>
      <c r="DD36" s="22" t="n">
        <f aca="false">IF(AND(SQRT(DD$18^2+$E36^2)&gt;r_int_a,SQRT(DD$18^2+$E36^2)&lt;=r_ext_a),1,0)</f>
        <v>0</v>
      </c>
      <c r="DE36" s="22" t="n">
        <f aca="false">IF(AND(SQRT(DE$18^2+$E36^2)&gt;r_int_a,SQRT(DE$18^2+$E36^2)&lt;=r_ext_a),1,0)</f>
        <v>0</v>
      </c>
    </row>
    <row r="37" customFormat="false" ht="10.5" hidden="false" customHeight="true" outlineLevel="0" collapsed="false">
      <c r="E37" s="17" t="n">
        <v>-7</v>
      </c>
      <c r="F37" s="18" t="n">
        <f aca="false">IF(SQRT(F$18^2+$E37^2)&lt;=r_int_a,1,0)</f>
        <v>0</v>
      </c>
      <c r="G37" s="18" t="n">
        <f aca="false">IF(SQRT(G$18^2+$E37^2)&lt;=r_int_a,1,0)</f>
        <v>0</v>
      </c>
      <c r="H37" s="18" t="n">
        <f aca="false">IF(SQRT(H$18^2+$E37^2)&lt;=r_int_a,1,0)</f>
        <v>0</v>
      </c>
      <c r="I37" s="18" t="n">
        <f aca="false">IF(SQRT(I$18^2+$E37^2)&lt;=r_int_a,1,0)</f>
        <v>0</v>
      </c>
      <c r="J37" s="18" t="n">
        <f aca="false">IF(SQRT(J$18^2+$E37^2)&lt;=r_int_a,1,0)</f>
        <v>0</v>
      </c>
      <c r="K37" s="18" t="n">
        <f aca="false">IF(SQRT(K$18^2+$E37^2)&lt;=r_int_a,1,0)</f>
        <v>0</v>
      </c>
      <c r="L37" s="18" t="n">
        <f aca="false">IF(SQRT(L$18^2+$E37^2)&lt;=r_int_a,1,0)</f>
        <v>0</v>
      </c>
      <c r="M37" s="18" t="n">
        <f aca="false">IF(SQRT(M$18^2+$E37^2)&lt;=r_int_a,1,0)</f>
        <v>0</v>
      </c>
      <c r="N37" s="18" t="n">
        <f aca="false">IF(SQRT(N$18^2+$E37^2)&lt;=r_int_a,1,0)</f>
        <v>0</v>
      </c>
      <c r="O37" s="18" t="n">
        <f aca="false">IF(SQRT(O$18^2+$E37^2)&lt;=r_int_a,1,0)</f>
        <v>1</v>
      </c>
      <c r="P37" s="18" t="n">
        <f aca="false">IF(SQRT(P$18^2+$E37^2)&lt;=r_int_a,1,0)</f>
        <v>1</v>
      </c>
      <c r="Q37" s="18" t="n">
        <f aca="false">IF(SQRT(Q$18^2+$E37^2)&lt;=r_int_a,1,0)</f>
        <v>1</v>
      </c>
      <c r="R37" s="18" t="n">
        <f aca="false">IF(SQRT(R$18^2+$E37^2)&lt;=r_int_a,1,0)</f>
        <v>1</v>
      </c>
      <c r="S37" s="18" t="n">
        <f aca="false">IF(SQRT(S$18^2+$E37^2)&lt;=r_int_a,1,0)</f>
        <v>1</v>
      </c>
      <c r="T37" s="18" t="n">
        <f aca="false">IF(SQRT(T$18^2+$E37^2)&lt;=r_int_a,1,0)</f>
        <v>1</v>
      </c>
      <c r="U37" s="18" t="n">
        <f aca="false">IF(SQRT(U$18^2+$E37^2)&lt;=r_int_a,1,0)</f>
        <v>1</v>
      </c>
      <c r="V37" s="18" t="n">
        <f aca="false">IF(SQRT(V$18^2+$E37^2)&lt;=r_int_a,1,0)</f>
        <v>1</v>
      </c>
      <c r="W37" s="18" t="n">
        <f aca="false">IF(SQRT(W$18^2+$E37^2)&lt;=r_int_a,1,0)</f>
        <v>1</v>
      </c>
      <c r="X37" s="18" t="n">
        <f aca="false">IF(SQRT(X$18^2+$E37^2)&lt;=r_int_a,1,0)</f>
        <v>1</v>
      </c>
      <c r="Y37" s="18" t="n">
        <f aca="false">IF(SQRT(Y$18^2+$E37^2)&lt;=r_int_a,1,0)</f>
        <v>1</v>
      </c>
      <c r="Z37" s="18" t="n">
        <f aca="false">IF(SQRT(Z$18^2+$E37^2)&lt;=r_int_a,1,0)</f>
        <v>1</v>
      </c>
      <c r="AA37" s="18" t="n">
        <f aca="false">IF(SQRT(AA$18^2+$E37^2)&lt;=r_int_a,1,0)</f>
        <v>1</v>
      </c>
      <c r="AB37" s="18" t="n">
        <f aca="false">IF(SQRT(AB$18^2+$E37^2)&lt;=r_int_a,1,0)</f>
        <v>1</v>
      </c>
      <c r="AC37" s="18" t="n">
        <f aca="false">IF(SQRT(AC$18^2+$E37^2)&lt;=r_int_a,1,0)</f>
        <v>1</v>
      </c>
      <c r="AD37" s="18" t="n">
        <f aca="false">IF(SQRT(AD$18^2+$E37^2)&lt;=r_int_a,1,0)</f>
        <v>1</v>
      </c>
      <c r="AE37" s="18" t="n">
        <f aca="false">IF(SQRT(AE$18^2+$E37^2)&lt;=r_int_a,1,0)</f>
        <v>1</v>
      </c>
      <c r="AF37" s="18" t="n">
        <f aca="false">IF(SQRT(AF$18^2+$E37^2)&lt;=r_int_a,1,0)</f>
        <v>1</v>
      </c>
      <c r="AG37" s="18" t="n">
        <f aca="false">IF(SQRT(AG$18^2+$E37^2)&lt;=r_int_a,1,0)</f>
        <v>1</v>
      </c>
      <c r="AH37" s="18" t="n">
        <f aca="false">IF(SQRT(AH$18^2+$E37^2)&lt;=r_int_a,1,0)</f>
        <v>1</v>
      </c>
      <c r="AI37" s="18" t="n">
        <f aca="false">IF(SQRT(AI$18^2+$E37^2)&lt;=r_int_a,1,0)</f>
        <v>1</v>
      </c>
      <c r="AJ37" s="18" t="n">
        <f aca="false">IF(SQRT(AJ$18^2+$E37^2)&lt;=r_int_a,1,0)</f>
        <v>1</v>
      </c>
      <c r="AK37" s="18" t="n">
        <f aca="false">IF(SQRT(AK$18^2+$E37^2)&lt;=r_int_a,1,0)</f>
        <v>1</v>
      </c>
      <c r="AL37" s="18" t="n">
        <f aca="false">IF(SQRT(AL$18^2+$E37^2)&lt;=r_int_a,1,0)</f>
        <v>1</v>
      </c>
      <c r="AM37" s="18" t="n">
        <f aca="false">IF(SQRT(AM$18^2+$E37^2)&lt;=r_int_a,1,0)</f>
        <v>1</v>
      </c>
      <c r="AN37" s="18" t="n">
        <f aca="false">IF(SQRT(AN$18^2+$E37^2)&lt;=r_int_a,1,0)</f>
        <v>1</v>
      </c>
      <c r="AO37" s="18" t="n">
        <f aca="false">IF(SQRT(AO$18^2+$E37^2)&lt;=r_int_a,1,0)</f>
        <v>1</v>
      </c>
      <c r="AP37" s="18" t="n">
        <f aca="false">IF(SQRT(AP$18^2+$E37^2)&lt;=r_int_a,1,0)</f>
        <v>1</v>
      </c>
      <c r="AQ37" s="18" t="n">
        <f aca="false">IF(SQRT(AQ$18^2+$E37^2)&lt;=r_int_a,1,0)</f>
        <v>1</v>
      </c>
      <c r="AR37" s="18" t="n">
        <f aca="false">IF(SQRT(AR$18^2+$E37^2)&lt;=r_int_a,1,0)</f>
        <v>1</v>
      </c>
      <c r="AS37" s="18" t="n">
        <f aca="false">IF(SQRT(AS$18^2+$E37^2)&lt;=r_int_a,1,0)</f>
        <v>1</v>
      </c>
      <c r="AT37" s="18" t="n">
        <f aca="false">IF(SQRT(AT$18^2+$E37^2)&lt;=r_int_a,1,0)</f>
        <v>1</v>
      </c>
      <c r="AU37" s="18" t="n">
        <f aca="false">IF(SQRT(AU$18^2+$E37^2)&lt;=r_int_a,1,0)</f>
        <v>1</v>
      </c>
      <c r="AV37" s="18" t="n">
        <f aca="false">IF(SQRT(AV$18^2+$E37^2)&lt;=r_int_a,1,0)</f>
        <v>0</v>
      </c>
      <c r="AW37" s="18" t="n">
        <f aca="false">IF(SQRT(AW$18^2+$E37^2)&lt;=r_int_a,1,0)</f>
        <v>0</v>
      </c>
      <c r="AX37" s="18" t="n">
        <f aca="false">IF(SQRT(AX$18^2+$E37^2)&lt;=r_int_a,1,0)</f>
        <v>0</v>
      </c>
      <c r="AY37" s="18" t="n">
        <f aca="false">IF(SQRT(AY$18^2+$E37^2)&lt;=r_int_a,1,0)</f>
        <v>0</v>
      </c>
      <c r="AZ37" s="18" t="n">
        <f aca="false">IF(SQRT(AZ$18^2+$E37^2)&lt;=r_int_a,1,0)</f>
        <v>0</v>
      </c>
      <c r="BA37" s="18" t="n">
        <f aca="false">IF(SQRT(BA$18^2+$E37^2)&lt;=r_int_a,1,0)</f>
        <v>0</v>
      </c>
      <c r="BB37" s="18" t="n">
        <f aca="false">IF(SQRT(BB$18^2+$E37^2)&lt;=r_int_a,1,0)</f>
        <v>0</v>
      </c>
      <c r="BC37" s="18" t="n">
        <f aca="false">IF(SQRT(BC$18^2+$E37^2)&lt;=r_int_a,1,0)</f>
        <v>0</v>
      </c>
      <c r="BD37" s="18" t="n">
        <f aca="false">IF(SQRT(BD$18^2+$E37^2)&lt;=r_int_a,1,0)</f>
        <v>0</v>
      </c>
      <c r="BF37" s="17" t="n">
        <v>-7</v>
      </c>
      <c r="BG37" s="22" t="n">
        <f aca="false">IF(AND(SQRT(BG$18^2+$E37^2)&gt;r_int_a,SQRT(BG$18^2+$E37^2)&lt;=r_ext_a),1,0)</f>
        <v>0</v>
      </c>
      <c r="BH37" s="22" t="n">
        <f aca="false">IF(AND(SQRT(BH$18^2+$E37^2)&gt;r_int_a,SQRT(BH$18^2+$E37^2)&lt;=r_ext_a),1,0)</f>
        <v>0</v>
      </c>
      <c r="BI37" s="22" t="n">
        <f aca="false">IF(AND(SQRT(BI$18^2+$E37^2)&gt;r_int_a,SQRT(BI$18^2+$E37^2)&lt;=r_ext_a),1,0)</f>
        <v>0</v>
      </c>
      <c r="BJ37" s="22" t="n">
        <f aca="false">IF(AND(SQRT(BJ$18^2+$E37^2)&gt;r_int_a,SQRT(BJ$18^2+$E37^2)&lt;=r_ext_a),1,0)</f>
        <v>1</v>
      </c>
      <c r="BK37" s="22" t="n">
        <f aca="false">IF(AND(SQRT(BK$18^2+$E37^2)&gt;r_int_a,SQRT(BK$18^2+$E37^2)&lt;=r_ext_a),1,0)</f>
        <v>1</v>
      </c>
      <c r="BL37" s="22" t="n">
        <f aca="false">IF(AND(SQRT(BL$18^2+$E37^2)&gt;r_int_a,SQRT(BL$18^2+$E37^2)&lt;=r_ext_a),1,0)</f>
        <v>1</v>
      </c>
      <c r="BM37" s="22" t="n">
        <f aca="false">IF(AND(SQRT(BM$18^2+$E37^2)&gt;r_int_a,SQRT(BM$18^2+$E37^2)&lt;=r_ext_a),1,0)</f>
        <v>1</v>
      </c>
      <c r="BN37" s="22" t="n">
        <f aca="false">IF(AND(SQRT(BN$18^2+$E37^2)&gt;r_int_a,SQRT(BN$18^2+$E37^2)&lt;=r_ext_a),1,0)</f>
        <v>1</v>
      </c>
      <c r="BO37" s="22" t="n">
        <f aca="false">IF(AND(SQRT(BO$18^2+$E37^2)&gt;r_int_a,SQRT(BO$18^2+$E37^2)&lt;=r_ext_a),1,0)</f>
        <v>1</v>
      </c>
      <c r="BP37" s="22" t="n">
        <f aca="false">IF(AND(SQRT(BP$18^2+$E37^2)&gt;r_int_a,SQRT(BP$18^2+$E37^2)&lt;=r_ext_a),1,0)</f>
        <v>0</v>
      </c>
      <c r="BQ37" s="22" t="n">
        <f aca="false">IF(AND(SQRT(BQ$18^2+$E37^2)&gt;r_int_a,SQRT(BQ$18^2+$E37^2)&lt;=r_ext_a),1,0)</f>
        <v>0</v>
      </c>
      <c r="BR37" s="22" t="n">
        <f aca="false">IF(AND(SQRT(BR$18^2+$E37^2)&gt;r_int_a,SQRT(BR$18^2+$E37^2)&lt;=r_ext_a),1,0)</f>
        <v>0</v>
      </c>
      <c r="BS37" s="22" t="n">
        <f aca="false">IF(AND(SQRT(BS$18^2+$E37^2)&gt;r_int_a,SQRT(BS$18^2+$E37^2)&lt;=r_ext_a),1,0)</f>
        <v>0</v>
      </c>
      <c r="BT37" s="22" t="n">
        <f aca="false">IF(AND(SQRT(BT$18^2+$E37^2)&gt;r_int_a,SQRT(BT$18^2+$E37^2)&lt;=r_ext_a),1,0)</f>
        <v>0</v>
      </c>
      <c r="BU37" s="22" t="n">
        <f aca="false">IF(AND(SQRT(BU$18^2+$E37^2)&gt;r_int_a,SQRT(BU$18^2+$E37^2)&lt;=r_ext_a),1,0)</f>
        <v>0</v>
      </c>
      <c r="BV37" s="22" t="n">
        <f aca="false">IF(AND(SQRT(BV$18^2+$E37^2)&gt;r_int_a,SQRT(BV$18^2+$E37^2)&lt;=r_ext_a),1,0)</f>
        <v>0</v>
      </c>
      <c r="BW37" s="22" t="n">
        <f aca="false">IF(AND(SQRT(BW$18^2+$E37^2)&gt;r_int_a,SQRT(BW$18^2+$E37^2)&lt;=r_ext_a),1,0)</f>
        <v>0</v>
      </c>
      <c r="BX37" s="22" t="n">
        <f aca="false">IF(AND(SQRT(BX$18^2+$E37^2)&gt;r_int_a,SQRT(BX$18^2+$E37^2)&lt;=r_ext_a),1,0)</f>
        <v>0</v>
      </c>
      <c r="BY37" s="22" t="n">
        <f aca="false">IF(AND(SQRT(BY$18^2+$E37^2)&gt;r_int_a,SQRT(BY$18^2+$E37^2)&lt;=r_ext_a),1,0)</f>
        <v>0</v>
      </c>
      <c r="BZ37" s="22" t="n">
        <f aca="false">IF(AND(SQRT(BZ$18^2+$E37^2)&gt;r_int_a,SQRT(BZ$18^2+$E37^2)&lt;=r_ext_a),1,0)</f>
        <v>0</v>
      </c>
      <c r="CA37" s="22" t="n">
        <f aca="false">IF(AND(SQRT(CA$18^2+$E37^2)&gt;r_int_a,SQRT(CA$18^2+$E37^2)&lt;=r_ext_a),1,0)</f>
        <v>0</v>
      </c>
      <c r="CB37" s="22" t="n">
        <f aca="false">IF(AND(SQRT(CB$18^2+$E37^2)&gt;r_int_a,SQRT(CB$18^2+$E37^2)&lt;=r_ext_a),1,0)</f>
        <v>0</v>
      </c>
      <c r="CC37" s="22" t="n">
        <f aca="false">IF(AND(SQRT(CC$18^2+$E37^2)&gt;r_int_a,SQRT(CC$18^2+$E37^2)&lt;=r_ext_a),1,0)</f>
        <v>0</v>
      </c>
      <c r="CD37" s="22" t="n">
        <f aca="false">IF(AND(SQRT(CD$18^2+$E37^2)&gt;r_int_a,SQRT(CD$18^2+$E37^2)&lt;=r_ext_a),1,0)</f>
        <v>0</v>
      </c>
      <c r="CE37" s="22" t="n">
        <f aca="false">IF(AND(SQRT(CE$18^2+$E37^2)&gt;r_int_a,SQRT(CE$18^2+$E37^2)&lt;=r_ext_a),1,0)</f>
        <v>0</v>
      </c>
      <c r="CF37" s="22" t="n">
        <f aca="false">IF(AND(SQRT(CF$18^2+$E37^2)&gt;r_int_a,SQRT(CF$18^2+$E37^2)&lt;=r_ext_a),1,0)</f>
        <v>0</v>
      </c>
      <c r="CG37" s="22" t="n">
        <f aca="false">IF(AND(SQRT(CG$18^2+$E37^2)&gt;r_int_a,SQRT(CG$18^2+$E37^2)&lt;=r_ext_a),1,0)</f>
        <v>0</v>
      </c>
      <c r="CH37" s="22" t="n">
        <f aca="false">IF(AND(SQRT(CH$18^2+$E37^2)&gt;r_int_a,SQRT(CH$18^2+$E37^2)&lt;=r_ext_a),1,0)</f>
        <v>0</v>
      </c>
      <c r="CI37" s="22" t="n">
        <f aca="false">IF(AND(SQRT(CI$18^2+$E37^2)&gt;r_int_a,SQRT(CI$18^2+$E37^2)&lt;=r_ext_a),1,0)</f>
        <v>0</v>
      </c>
      <c r="CJ37" s="22" t="n">
        <f aca="false">IF(AND(SQRT(CJ$18^2+$E37^2)&gt;r_int_a,SQRT(CJ$18^2+$E37^2)&lt;=r_ext_a),1,0)</f>
        <v>0</v>
      </c>
      <c r="CK37" s="22" t="n">
        <f aca="false">IF(AND(SQRT(CK$18^2+$E37^2)&gt;r_int_a,SQRT(CK$18^2+$E37^2)&lt;=r_ext_a),1,0)</f>
        <v>0</v>
      </c>
      <c r="CL37" s="22" t="n">
        <f aca="false">IF(AND(SQRT(CL$18^2+$E37^2)&gt;r_int_a,SQRT(CL$18^2+$E37^2)&lt;=r_ext_a),1,0)</f>
        <v>0</v>
      </c>
      <c r="CM37" s="22" t="n">
        <f aca="false">IF(AND(SQRT(CM$18^2+$E37^2)&gt;r_int_a,SQRT(CM$18^2+$E37^2)&lt;=r_ext_a),1,0)</f>
        <v>0</v>
      </c>
      <c r="CN37" s="22" t="n">
        <f aca="false">IF(AND(SQRT(CN$18^2+$E37^2)&gt;r_int_a,SQRT(CN$18^2+$E37^2)&lt;=r_ext_a),1,0)</f>
        <v>0</v>
      </c>
      <c r="CO37" s="22" t="n">
        <f aca="false">IF(AND(SQRT(CO$18^2+$E37^2)&gt;r_int_a,SQRT(CO$18^2+$E37^2)&lt;=r_ext_a),1,0)</f>
        <v>0</v>
      </c>
      <c r="CP37" s="22" t="n">
        <f aca="false">IF(AND(SQRT(CP$18^2+$E37^2)&gt;r_int_a,SQRT(CP$18^2+$E37^2)&lt;=r_ext_a),1,0)</f>
        <v>0</v>
      </c>
      <c r="CQ37" s="22" t="n">
        <f aca="false">IF(AND(SQRT(CQ$18^2+$E37^2)&gt;r_int_a,SQRT(CQ$18^2+$E37^2)&lt;=r_ext_a),1,0)</f>
        <v>0</v>
      </c>
      <c r="CR37" s="22" t="n">
        <f aca="false">IF(AND(SQRT(CR$18^2+$E37^2)&gt;r_int_a,SQRT(CR$18^2+$E37^2)&lt;=r_ext_a),1,0)</f>
        <v>0</v>
      </c>
      <c r="CS37" s="22" t="n">
        <f aca="false">IF(AND(SQRT(CS$18^2+$E37^2)&gt;r_int_a,SQRT(CS$18^2+$E37^2)&lt;=r_ext_a),1,0)</f>
        <v>0</v>
      </c>
      <c r="CT37" s="22" t="n">
        <f aca="false">IF(AND(SQRT(CT$18^2+$E37^2)&gt;r_int_a,SQRT(CT$18^2+$E37^2)&lt;=r_ext_a),1,0)</f>
        <v>0</v>
      </c>
      <c r="CU37" s="22" t="n">
        <f aca="false">IF(AND(SQRT(CU$18^2+$E37^2)&gt;r_int_a,SQRT(CU$18^2+$E37^2)&lt;=r_ext_a),1,0)</f>
        <v>0</v>
      </c>
      <c r="CV37" s="22" t="n">
        <f aca="false">IF(AND(SQRT(CV$18^2+$E37^2)&gt;r_int_a,SQRT(CV$18^2+$E37^2)&lt;=r_ext_a),1,0)</f>
        <v>0</v>
      </c>
      <c r="CW37" s="22" t="n">
        <f aca="false">IF(AND(SQRT(CW$18^2+$E37^2)&gt;r_int_a,SQRT(CW$18^2+$E37^2)&lt;=r_ext_a),1,0)</f>
        <v>1</v>
      </c>
      <c r="CX37" s="22" t="n">
        <f aca="false">IF(AND(SQRT(CX$18^2+$E37^2)&gt;r_int_a,SQRT(CX$18^2+$E37^2)&lt;=r_ext_a),1,0)</f>
        <v>1</v>
      </c>
      <c r="CY37" s="22" t="n">
        <f aca="false">IF(AND(SQRT(CY$18^2+$E37^2)&gt;r_int_a,SQRT(CY$18^2+$E37^2)&lt;=r_ext_a),1,0)</f>
        <v>1</v>
      </c>
      <c r="CZ37" s="22" t="n">
        <f aca="false">IF(AND(SQRT(CZ$18^2+$E37^2)&gt;r_int_a,SQRT(CZ$18^2+$E37^2)&lt;=r_ext_a),1,0)</f>
        <v>1</v>
      </c>
      <c r="DA37" s="22" t="n">
        <f aca="false">IF(AND(SQRT(DA$18^2+$E37^2)&gt;r_int_a,SQRT(DA$18^2+$E37^2)&lt;=r_ext_a),1,0)</f>
        <v>1</v>
      </c>
      <c r="DB37" s="22" t="n">
        <f aca="false">IF(AND(SQRT(DB$18^2+$E37^2)&gt;r_int_a,SQRT(DB$18^2+$E37^2)&lt;=r_ext_a),1,0)</f>
        <v>1</v>
      </c>
      <c r="DC37" s="22" t="n">
        <f aca="false">IF(AND(SQRT(DC$18^2+$E37^2)&gt;r_int_a,SQRT(DC$18^2+$E37^2)&lt;=r_ext_a),1,0)</f>
        <v>0</v>
      </c>
      <c r="DD37" s="22" t="n">
        <f aca="false">IF(AND(SQRT(DD$18^2+$E37^2)&gt;r_int_a,SQRT(DD$18^2+$E37^2)&lt;=r_ext_a),1,0)</f>
        <v>0</v>
      </c>
      <c r="DE37" s="22" t="n">
        <f aca="false">IF(AND(SQRT(DE$18^2+$E37^2)&gt;r_int_a,SQRT(DE$18^2+$E37^2)&lt;=r_ext_a),1,0)</f>
        <v>0</v>
      </c>
    </row>
    <row r="38" customFormat="false" ht="10.5" hidden="false" customHeight="true" outlineLevel="0" collapsed="false">
      <c r="E38" s="17" t="n">
        <v>-6</v>
      </c>
      <c r="F38" s="18" t="n">
        <f aca="false">IF(SQRT(F$18^2+$E38^2)&lt;=r_int_a,1,0)</f>
        <v>0</v>
      </c>
      <c r="G38" s="18" t="n">
        <f aca="false">IF(SQRT(G$18^2+$E38^2)&lt;=r_int_a,1,0)</f>
        <v>0</v>
      </c>
      <c r="H38" s="18" t="n">
        <f aca="false">IF(SQRT(H$18^2+$E38^2)&lt;=r_int_a,1,0)</f>
        <v>0</v>
      </c>
      <c r="I38" s="18" t="n">
        <f aca="false">IF(SQRT(I$18^2+$E38^2)&lt;=r_int_a,1,0)</f>
        <v>0</v>
      </c>
      <c r="J38" s="18" t="n">
        <f aca="false">IF(SQRT(J$18^2+$E38^2)&lt;=r_int_a,1,0)</f>
        <v>0</v>
      </c>
      <c r="K38" s="18" t="n">
        <f aca="false">IF(SQRT(K$18^2+$E38^2)&lt;=r_int_a,1,0)</f>
        <v>0</v>
      </c>
      <c r="L38" s="18" t="n">
        <f aca="false">IF(SQRT(L$18^2+$E38^2)&lt;=r_int_a,1,0)</f>
        <v>0</v>
      </c>
      <c r="M38" s="18" t="n">
        <f aca="false">IF(SQRT(M$18^2+$E38^2)&lt;=r_int_a,1,0)</f>
        <v>0</v>
      </c>
      <c r="N38" s="18" t="n">
        <f aca="false">IF(SQRT(N$18^2+$E38^2)&lt;=r_int_a,1,0)</f>
        <v>0</v>
      </c>
      <c r="O38" s="18" t="n">
        <f aca="false">IF(SQRT(O$18^2+$E38^2)&lt;=r_int_a,1,0)</f>
        <v>1</v>
      </c>
      <c r="P38" s="18" t="n">
        <f aca="false">IF(SQRT(P$18^2+$E38^2)&lt;=r_int_a,1,0)</f>
        <v>1</v>
      </c>
      <c r="Q38" s="18" t="n">
        <f aca="false">IF(SQRT(Q$18^2+$E38^2)&lt;=r_int_a,1,0)</f>
        <v>1</v>
      </c>
      <c r="R38" s="18" t="n">
        <f aca="false">IF(SQRT(R$18^2+$E38^2)&lt;=r_int_a,1,0)</f>
        <v>1</v>
      </c>
      <c r="S38" s="18" t="n">
        <f aca="false">IF(SQRT(S$18^2+$E38^2)&lt;=r_int_a,1,0)</f>
        <v>1</v>
      </c>
      <c r="T38" s="18" t="n">
        <f aca="false">IF(SQRT(T$18^2+$E38^2)&lt;=r_int_a,1,0)</f>
        <v>1</v>
      </c>
      <c r="U38" s="18" t="n">
        <f aca="false">IF(SQRT(U$18^2+$E38^2)&lt;=r_int_a,1,0)</f>
        <v>1</v>
      </c>
      <c r="V38" s="18" t="n">
        <f aca="false">IF(SQRT(V$18^2+$E38^2)&lt;=r_int_a,1,0)</f>
        <v>1</v>
      </c>
      <c r="W38" s="18" t="n">
        <f aca="false">IF(SQRT(W$18^2+$E38^2)&lt;=r_int_a,1,0)</f>
        <v>1</v>
      </c>
      <c r="X38" s="18" t="n">
        <f aca="false">IF(SQRT(X$18^2+$E38^2)&lt;=r_int_a,1,0)</f>
        <v>1</v>
      </c>
      <c r="Y38" s="18" t="n">
        <f aca="false">IF(SQRT(Y$18^2+$E38^2)&lt;=r_int_a,1,0)</f>
        <v>1</v>
      </c>
      <c r="Z38" s="18" t="n">
        <f aca="false">IF(SQRT(Z$18^2+$E38^2)&lt;=r_int_a,1,0)</f>
        <v>1</v>
      </c>
      <c r="AA38" s="18" t="n">
        <f aca="false">IF(SQRT(AA$18^2+$E38^2)&lt;=r_int_a,1,0)</f>
        <v>1</v>
      </c>
      <c r="AB38" s="18" t="n">
        <f aca="false">IF(SQRT(AB$18^2+$E38^2)&lt;=r_int_a,1,0)</f>
        <v>1</v>
      </c>
      <c r="AC38" s="18" t="n">
        <f aca="false">IF(SQRT(AC$18^2+$E38^2)&lt;=r_int_a,1,0)</f>
        <v>1</v>
      </c>
      <c r="AD38" s="18" t="n">
        <f aca="false">IF(SQRT(AD$18^2+$E38^2)&lt;=r_int_a,1,0)</f>
        <v>1</v>
      </c>
      <c r="AE38" s="18" t="n">
        <f aca="false">IF(SQRT(AE$18^2+$E38^2)&lt;=r_int_a,1,0)</f>
        <v>1</v>
      </c>
      <c r="AF38" s="18" t="n">
        <f aca="false">IF(SQRT(AF$18^2+$E38^2)&lt;=r_int_a,1,0)</f>
        <v>1</v>
      </c>
      <c r="AG38" s="18" t="n">
        <f aca="false">IF(SQRT(AG$18^2+$E38^2)&lt;=r_int_a,1,0)</f>
        <v>1</v>
      </c>
      <c r="AH38" s="18" t="n">
        <f aca="false">IF(SQRT(AH$18^2+$E38^2)&lt;=r_int_a,1,0)</f>
        <v>1</v>
      </c>
      <c r="AI38" s="18" t="n">
        <f aca="false">IF(SQRT(AI$18^2+$E38^2)&lt;=r_int_a,1,0)</f>
        <v>1</v>
      </c>
      <c r="AJ38" s="18" t="n">
        <f aca="false">IF(SQRT(AJ$18^2+$E38^2)&lt;=r_int_a,1,0)</f>
        <v>1</v>
      </c>
      <c r="AK38" s="18" t="n">
        <f aca="false">IF(SQRT(AK$18^2+$E38^2)&lt;=r_int_a,1,0)</f>
        <v>1</v>
      </c>
      <c r="AL38" s="18" t="n">
        <f aca="false">IF(SQRT(AL$18^2+$E38^2)&lt;=r_int_a,1,0)</f>
        <v>1</v>
      </c>
      <c r="AM38" s="18" t="n">
        <f aca="false">IF(SQRT(AM$18^2+$E38^2)&lt;=r_int_a,1,0)</f>
        <v>1</v>
      </c>
      <c r="AN38" s="18" t="n">
        <f aca="false">IF(SQRT(AN$18^2+$E38^2)&lt;=r_int_a,1,0)</f>
        <v>1</v>
      </c>
      <c r="AO38" s="18" t="n">
        <f aca="false">IF(SQRT(AO$18^2+$E38^2)&lt;=r_int_a,1,0)</f>
        <v>1</v>
      </c>
      <c r="AP38" s="18" t="n">
        <f aca="false">IF(SQRT(AP$18^2+$E38^2)&lt;=r_int_a,1,0)</f>
        <v>1</v>
      </c>
      <c r="AQ38" s="18" t="n">
        <f aca="false">IF(SQRT(AQ$18^2+$E38^2)&lt;=r_int_a,1,0)</f>
        <v>1</v>
      </c>
      <c r="AR38" s="18" t="n">
        <f aca="false">IF(SQRT(AR$18^2+$E38^2)&lt;=r_int_a,1,0)</f>
        <v>1</v>
      </c>
      <c r="AS38" s="18" t="n">
        <f aca="false">IF(SQRT(AS$18^2+$E38^2)&lt;=r_int_a,1,0)</f>
        <v>1</v>
      </c>
      <c r="AT38" s="18" t="n">
        <f aca="false">IF(SQRT(AT$18^2+$E38^2)&lt;=r_int_a,1,0)</f>
        <v>1</v>
      </c>
      <c r="AU38" s="18" t="n">
        <f aca="false">IF(SQRT(AU$18^2+$E38^2)&lt;=r_int_a,1,0)</f>
        <v>1</v>
      </c>
      <c r="AV38" s="18" t="n">
        <f aca="false">IF(SQRT(AV$18^2+$E38^2)&lt;=r_int_a,1,0)</f>
        <v>0</v>
      </c>
      <c r="AW38" s="18" t="n">
        <f aca="false">IF(SQRT(AW$18^2+$E38^2)&lt;=r_int_a,1,0)</f>
        <v>0</v>
      </c>
      <c r="AX38" s="18" t="n">
        <f aca="false">IF(SQRT(AX$18^2+$E38^2)&lt;=r_int_a,1,0)</f>
        <v>0</v>
      </c>
      <c r="AY38" s="18" t="n">
        <f aca="false">IF(SQRT(AY$18^2+$E38^2)&lt;=r_int_a,1,0)</f>
        <v>0</v>
      </c>
      <c r="AZ38" s="18" t="n">
        <f aca="false">IF(SQRT(AZ$18^2+$E38^2)&lt;=r_int_a,1,0)</f>
        <v>0</v>
      </c>
      <c r="BA38" s="18" t="n">
        <f aca="false">IF(SQRT(BA$18^2+$E38^2)&lt;=r_int_a,1,0)</f>
        <v>0</v>
      </c>
      <c r="BB38" s="18" t="n">
        <f aca="false">IF(SQRT(BB$18^2+$E38^2)&lt;=r_int_a,1,0)</f>
        <v>0</v>
      </c>
      <c r="BC38" s="18" t="n">
        <f aca="false">IF(SQRT(BC$18^2+$E38^2)&lt;=r_int_a,1,0)</f>
        <v>0</v>
      </c>
      <c r="BD38" s="18" t="n">
        <f aca="false">IF(SQRT(BD$18^2+$E38^2)&lt;=r_int_a,1,0)</f>
        <v>0</v>
      </c>
      <c r="BF38" s="17" t="n">
        <v>-6</v>
      </c>
      <c r="BG38" s="22" t="n">
        <f aca="false">IF(AND(SQRT(BG$18^2+$E38^2)&gt;r_int_a,SQRT(BG$18^2+$E38^2)&lt;=r_ext_a),1,0)</f>
        <v>0</v>
      </c>
      <c r="BH38" s="22" t="n">
        <f aca="false">IF(AND(SQRT(BH$18^2+$E38^2)&gt;r_int_a,SQRT(BH$18^2+$E38^2)&lt;=r_ext_a),1,0)</f>
        <v>0</v>
      </c>
      <c r="BI38" s="22" t="n">
        <f aca="false">IF(AND(SQRT(BI$18^2+$E38^2)&gt;r_int_a,SQRT(BI$18^2+$E38^2)&lt;=r_ext_a),1,0)</f>
        <v>1</v>
      </c>
      <c r="BJ38" s="22" t="n">
        <f aca="false">IF(AND(SQRT(BJ$18^2+$E38^2)&gt;r_int_a,SQRT(BJ$18^2+$E38^2)&lt;=r_ext_a),1,0)</f>
        <v>1</v>
      </c>
      <c r="BK38" s="22" t="n">
        <f aca="false">IF(AND(SQRT(BK$18^2+$E38^2)&gt;r_int_a,SQRT(BK$18^2+$E38^2)&lt;=r_ext_a),1,0)</f>
        <v>1</v>
      </c>
      <c r="BL38" s="22" t="n">
        <f aca="false">IF(AND(SQRT(BL$18^2+$E38^2)&gt;r_int_a,SQRT(BL$18^2+$E38^2)&lt;=r_ext_a),1,0)</f>
        <v>1</v>
      </c>
      <c r="BM38" s="22" t="n">
        <f aca="false">IF(AND(SQRT(BM$18^2+$E38^2)&gt;r_int_a,SQRT(BM$18^2+$E38^2)&lt;=r_ext_a),1,0)</f>
        <v>1</v>
      </c>
      <c r="BN38" s="22" t="n">
        <f aca="false">IF(AND(SQRT(BN$18^2+$E38^2)&gt;r_int_a,SQRT(BN$18^2+$E38^2)&lt;=r_ext_a),1,0)</f>
        <v>1</v>
      </c>
      <c r="BO38" s="22" t="n">
        <f aca="false">IF(AND(SQRT(BO$18^2+$E38^2)&gt;r_int_a,SQRT(BO$18^2+$E38^2)&lt;=r_ext_a),1,0)</f>
        <v>1</v>
      </c>
      <c r="BP38" s="22" t="n">
        <f aca="false">IF(AND(SQRT(BP$18^2+$E38^2)&gt;r_int_a,SQRT(BP$18^2+$E38^2)&lt;=r_ext_a),1,0)</f>
        <v>0</v>
      </c>
      <c r="BQ38" s="22" t="n">
        <f aca="false">IF(AND(SQRT(BQ$18^2+$E38^2)&gt;r_int_a,SQRT(BQ$18^2+$E38^2)&lt;=r_ext_a),1,0)</f>
        <v>0</v>
      </c>
      <c r="BR38" s="22" t="n">
        <f aca="false">IF(AND(SQRT(BR$18^2+$E38^2)&gt;r_int_a,SQRT(BR$18^2+$E38^2)&lt;=r_ext_a),1,0)</f>
        <v>0</v>
      </c>
      <c r="BS38" s="22" t="n">
        <f aca="false">IF(AND(SQRT(BS$18^2+$E38^2)&gt;r_int_a,SQRT(BS$18^2+$E38^2)&lt;=r_ext_a),1,0)</f>
        <v>0</v>
      </c>
      <c r="BT38" s="22" t="n">
        <f aca="false">IF(AND(SQRT(BT$18^2+$E38^2)&gt;r_int_a,SQRT(BT$18^2+$E38^2)&lt;=r_ext_a),1,0)</f>
        <v>0</v>
      </c>
      <c r="BU38" s="22" t="n">
        <f aca="false">IF(AND(SQRT(BU$18^2+$E38^2)&gt;r_int_a,SQRT(BU$18^2+$E38^2)&lt;=r_ext_a),1,0)</f>
        <v>0</v>
      </c>
      <c r="BV38" s="22" t="n">
        <f aca="false">IF(AND(SQRT(BV$18^2+$E38^2)&gt;r_int_a,SQRT(BV$18^2+$E38^2)&lt;=r_ext_a),1,0)</f>
        <v>0</v>
      </c>
      <c r="BW38" s="22" t="n">
        <f aca="false">IF(AND(SQRT(BW$18^2+$E38^2)&gt;r_int_a,SQRT(BW$18^2+$E38^2)&lt;=r_ext_a),1,0)</f>
        <v>0</v>
      </c>
      <c r="BX38" s="22" t="n">
        <f aca="false">IF(AND(SQRT(BX$18^2+$E38^2)&gt;r_int_a,SQRT(BX$18^2+$E38^2)&lt;=r_ext_a),1,0)</f>
        <v>0</v>
      </c>
      <c r="BY38" s="22" t="n">
        <f aca="false">IF(AND(SQRT(BY$18^2+$E38^2)&gt;r_int_a,SQRT(BY$18^2+$E38^2)&lt;=r_ext_a),1,0)</f>
        <v>0</v>
      </c>
      <c r="BZ38" s="22" t="n">
        <f aca="false">IF(AND(SQRT(BZ$18^2+$E38^2)&gt;r_int_a,SQRT(BZ$18^2+$E38^2)&lt;=r_ext_a),1,0)</f>
        <v>0</v>
      </c>
      <c r="CA38" s="22" t="n">
        <f aca="false">IF(AND(SQRT(CA$18^2+$E38^2)&gt;r_int_a,SQRT(CA$18^2+$E38^2)&lt;=r_ext_a),1,0)</f>
        <v>0</v>
      </c>
      <c r="CB38" s="22" t="n">
        <f aca="false">IF(AND(SQRT(CB$18^2+$E38^2)&gt;r_int_a,SQRT(CB$18^2+$E38^2)&lt;=r_ext_a),1,0)</f>
        <v>0</v>
      </c>
      <c r="CC38" s="22" t="n">
        <f aca="false">IF(AND(SQRT(CC$18^2+$E38^2)&gt;r_int_a,SQRT(CC$18^2+$E38^2)&lt;=r_ext_a),1,0)</f>
        <v>0</v>
      </c>
      <c r="CD38" s="22" t="n">
        <f aca="false">IF(AND(SQRT(CD$18^2+$E38^2)&gt;r_int_a,SQRT(CD$18^2+$E38^2)&lt;=r_ext_a),1,0)</f>
        <v>0</v>
      </c>
      <c r="CE38" s="22" t="n">
        <f aca="false">IF(AND(SQRT(CE$18^2+$E38^2)&gt;r_int_a,SQRT(CE$18^2+$E38^2)&lt;=r_ext_a),1,0)</f>
        <v>0</v>
      </c>
      <c r="CF38" s="22" t="n">
        <f aca="false">IF(AND(SQRT(CF$18^2+$E38^2)&gt;r_int_a,SQRT(CF$18^2+$E38^2)&lt;=r_ext_a),1,0)</f>
        <v>0</v>
      </c>
      <c r="CG38" s="22" t="n">
        <f aca="false">IF(AND(SQRT(CG$18^2+$E38^2)&gt;r_int_a,SQRT(CG$18^2+$E38^2)&lt;=r_ext_a),1,0)</f>
        <v>0</v>
      </c>
      <c r="CH38" s="22" t="n">
        <f aca="false">IF(AND(SQRT(CH$18^2+$E38^2)&gt;r_int_a,SQRT(CH$18^2+$E38^2)&lt;=r_ext_a),1,0)</f>
        <v>0</v>
      </c>
      <c r="CI38" s="22" t="n">
        <f aca="false">IF(AND(SQRT(CI$18^2+$E38^2)&gt;r_int_a,SQRT(CI$18^2+$E38^2)&lt;=r_ext_a),1,0)</f>
        <v>0</v>
      </c>
      <c r="CJ38" s="22" t="n">
        <f aca="false">IF(AND(SQRT(CJ$18^2+$E38^2)&gt;r_int_a,SQRT(CJ$18^2+$E38^2)&lt;=r_ext_a),1,0)</f>
        <v>0</v>
      </c>
      <c r="CK38" s="22" t="n">
        <f aca="false">IF(AND(SQRT(CK$18^2+$E38^2)&gt;r_int_a,SQRT(CK$18^2+$E38^2)&lt;=r_ext_a),1,0)</f>
        <v>0</v>
      </c>
      <c r="CL38" s="22" t="n">
        <f aca="false">IF(AND(SQRT(CL$18^2+$E38^2)&gt;r_int_a,SQRT(CL$18^2+$E38^2)&lt;=r_ext_a),1,0)</f>
        <v>0</v>
      </c>
      <c r="CM38" s="22" t="n">
        <f aca="false">IF(AND(SQRT(CM$18^2+$E38^2)&gt;r_int_a,SQRT(CM$18^2+$E38^2)&lt;=r_ext_a),1,0)</f>
        <v>0</v>
      </c>
      <c r="CN38" s="22" t="n">
        <f aca="false">IF(AND(SQRT(CN$18^2+$E38^2)&gt;r_int_a,SQRT(CN$18^2+$E38^2)&lt;=r_ext_a),1,0)</f>
        <v>0</v>
      </c>
      <c r="CO38" s="22" t="n">
        <f aca="false">IF(AND(SQRT(CO$18^2+$E38^2)&gt;r_int_a,SQRT(CO$18^2+$E38^2)&lt;=r_ext_a),1,0)</f>
        <v>0</v>
      </c>
      <c r="CP38" s="22" t="n">
        <f aca="false">IF(AND(SQRT(CP$18^2+$E38^2)&gt;r_int_a,SQRT(CP$18^2+$E38^2)&lt;=r_ext_a),1,0)</f>
        <v>0</v>
      </c>
      <c r="CQ38" s="22" t="n">
        <f aca="false">IF(AND(SQRT(CQ$18^2+$E38^2)&gt;r_int_a,SQRT(CQ$18^2+$E38^2)&lt;=r_ext_a),1,0)</f>
        <v>0</v>
      </c>
      <c r="CR38" s="22" t="n">
        <f aca="false">IF(AND(SQRT(CR$18^2+$E38^2)&gt;r_int_a,SQRT(CR$18^2+$E38^2)&lt;=r_ext_a),1,0)</f>
        <v>0</v>
      </c>
      <c r="CS38" s="22" t="n">
        <f aca="false">IF(AND(SQRT(CS$18^2+$E38^2)&gt;r_int_a,SQRT(CS$18^2+$E38^2)&lt;=r_ext_a),1,0)</f>
        <v>0</v>
      </c>
      <c r="CT38" s="22" t="n">
        <f aca="false">IF(AND(SQRT(CT$18^2+$E38^2)&gt;r_int_a,SQRT(CT$18^2+$E38^2)&lt;=r_ext_a),1,0)</f>
        <v>0</v>
      </c>
      <c r="CU38" s="22" t="n">
        <f aca="false">IF(AND(SQRT(CU$18^2+$E38^2)&gt;r_int_a,SQRT(CU$18^2+$E38^2)&lt;=r_ext_a),1,0)</f>
        <v>0</v>
      </c>
      <c r="CV38" s="22" t="n">
        <f aca="false">IF(AND(SQRT(CV$18^2+$E38^2)&gt;r_int_a,SQRT(CV$18^2+$E38^2)&lt;=r_ext_a),1,0)</f>
        <v>0</v>
      </c>
      <c r="CW38" s="22" t="n">
        <f aca="false">IF(AND(SQRT(CW$18^2+$E38^2)&gt;r_int_a,SQRT(CW$18^2+$E38^2)&lt;=r_ext_a),1,0)</f>
        <v>1</v>
      </c>
      <c r="CX38" s="22" t="n">
        <f aca="false">IF(AND(SQRT(CX$18^2+$E38^2)&gt;r_int_a,SQRT(CX$18^2+$E38^2)&lt;=r_ext_a),1,0)</f>
        <v>1</v>
      </c>
      <c r="CY38" s="22" t="n">
        <f aca="false">IF(AND(SQRT(CY$18^2+$E38^2)&gt;r_int_a,SQRT(CY$18^2+$E38^2)&lt;=r_ext_a),1,0)</f>
        <v>1</v>
      </c>
      <c r="CZ38" s="22" t="n">
        <f aca="false">IF(AND(SQRT(CZ$18^2+$E38^2)&gt;r_int_a,SQRT(CZ$18^2+$E38^2)&lt;=r_ext_a),1,0)</f>
        <v>1</v>
      </c>
      <c r="DA38" s="22" t="n">
        <f aca="false">IF(AND(SQRT(DA$18^2+$E38^2)&gt;r_int_a,SQRT(DA$18^2+$E38^2)&lt;=r_ext_a),1,0)</f>
        <v>1</v>
      </c>
      <c r="DB38" s="22" t="n">
        <f aca="false">IF(AND(SQRT(DB$18^2+$E38^2)&gt;r_int_a,SQRT(DB$18^2+$E38^2)&lt;=r_ext_a),1,0)</f>
        <v>1</v>
      </c>
      <c r="DC38" s="22" t="n">
        <f aca="false">IF(AND(SQRT(DC$18^2+$E38^2)&gt;r_int_a,SQRT(DC$18^2+$E38^2)&lt;=r_ext_a),1,0)</f>
        <v>1</v>
      </c>
      <c r="DD38" s="22" t="n">
        <f aca="false">IF(AND(SQRT(DD$18^2+$E38^2)&gt;r_int_a,SQRT(DD$18^2+$E38^2)&lt;=r_ext_a),1,0)</f>
        <v>0</v>
      </c>
      <c r="DE38" s="22" t="n">
        <f aca="false">IF(AND(SQRT(DE$18^2+$E38^2)&gt;r_int_a,SQRT(DE$18^2+$E38^2)&lt;=r_ext_a),1,0)</f>
        <v>0</v>
      </c>
    </row>
    <row r="39" customFormat="false" ht="10.5" hidden="false" customHeight="true" outlineLevel="0" collapsed="false">
      <c r="E39" s="17" t="n">
        <v>-5</v>
      </c>
      <c r="F39" s="18" t="n">
        <f aca="false">IF(SQRT(F$18^2+$E39^2)&lt;=r_int_a,1,0)</f>
        <v>0</v>
      </c>
      <c r="G39" s="18" t="n">
        <f aca="false">IF(SQRT(G$18^2+$E39^2)&lt;=r_int_a,1,0)</f>
        <v>0</v>
      </c>
      <c r="H39" s="18" t="n">
        <f aca="false">IF(SQRT(H$18^2+$E39^2)&lt;=r_int_a,1,0)</f>
        <v>0</v>
      </c>
      <c r="I39" s="18" t="n">
        <f aca="false">IF(SQRT(I$18^2+$E39^2)&lt;=r_int_a,1,0)</f>
        <v>0</v>
      </c>
      <c r="J39" s="18" t="n">
        <f aca="false">IF(SQRT(J$18^2+$E39^2)&lt;=r_int_a,1,0)</f>
        <v>0</v>
      </c>
      <c r="K39" s="18" t="n">
        <f aca="false">IF(SQRT(K$18^2+$E39^2)&lt;=r_int_a,1,0)</f>
        <v>0</v>
      </c>
      <c r="L39" s="18" t="n">
        <f aca="false">IF(SQRT(L$18^2+$E39^2)&lt;=r_int_a,1,0)</f>
        <v>0</v>
      </c>
      <c r="M39" s="18" t="n">
        <f aca="false">IF(SQRT(M$18^2+$E39^2)&lt;=r_int_a,1,0)</f>
        <v>0</v>
      </c>
      <c r="N39" s="18" t="n">
        <f aca="false">IF(SQRT(N$18^2+$E39^2)&lt;=r_int_a,1,0)</f>
        <v>1</v>
      </c>
      <c r="O39" s="18" t="n">
        <f aca="false">IF(SQRT(O$18^2+$E39^2)&lt;=r_int_a,1,0)</f>
        <v>1</v>
      </c>
      <c r="P39" s="18" t="n">
        <f aca="false">IF(SQRT(P$18^2+$E39^2)&lt;=r_int_a,1,0)</f>
        <v>1</v>
      </c>
      <c r="Q39" s="18" t="n">
        <f aca="false">IF(SQRT(Q$18^2+$E39^2)&lt;=r_int_a,1,0)</f>
        <v>1</v>
      </c>
      <c r="R39" s="18" t="n">
        <f aca="false">IF(SQRT(R$18^2+$E39^2)&lt;=r_int_a,1,0)</f>
        <v>1</v>
      </c>
      <c r="S39" s="18" t="n">
        <f aca="false">IF(SQRT(S$18^2+$E39^2)&lt;=r_int_a,1,0)</f>
        <v>1</v>
      </c>
      <c r="T39" s="18" t="n">
        <f aca="false">IF(SQRT(T$18^2+$E39^2)&lt;=r_int_a,1,0)</f>
        <v>1</v>
      </c>
      <c r="U39" s="18" t="n">
        <f aca="false">IF(SQRT(U$18^2+$E39^2)&lt;=r_int_a,1,0)</f>
        <v>1</v>
      </c>
      <c r="V39" s="18" t="n">
        <f aca="false">IF(SQRT(V$18^2+$E39^2)&lt;=r_int_a,1,0)</f>
        <v>1</v>
      </c>
      <c r="W39" s="18" t="n">
        <f aca="false">IF(SQRT(W$18^2+$E39^2)&lt;=r_int_a,1,0)</f>
        <v>1</v>
      </c>
      <c r="X39" s="18" t="n">
        <f aca="false">IF(SQRT(X$18^2+$E39^2)&lt;=r_int_a,1,0)</f>
        <v>1</v>
      </c>
      <c r="Y39" s="18" t="n">
        <f aca="false">IF(SQRT(Y$18^2+$E39^2)&lt;=r_int_a,1,0)</f>
        <v>1</v>
      </c>
      <c r="Z39" s="18" t="n">
        <f aca="false">IF(SQRT(Z$18^2+$E39^2)&lt;=r_int_a,1,0)</f>
        <v>1</v>
      </c>
      <c r="AA39" s="18" t="n">
        <f aca="false">IF(SQRT(AA$18^2+$E39^2)&lt;=r_int_a,1,0)</f>
        <v>1</v>
      </c>
      <c r="AB39" s="18" t="n">
        <f aca="false">IF(SQRT(AB$18^2+$E39^2)&lt;=r_int_a,1,0)</f>
        <v>1</v>
      </c>
      <c r="AC39" s="18" t="n">
        <f aca="false">IF(SQRT(AC$18^2+$E39^2)&lt;=r_int_a,1,0)</f>
        <v>1</v>
      </c>
      <c r="AD39" s="18" t="n">
        <f aca="false">IF(SQRT(AD$18^2+$E39^2)&lt;=r_int_a,1,0)</f>
        <v>1</v>
      </c>
      <c r="AE39" s="18" t="n">
        <f aca="false">IF(SQRT(AE$18^2+$E39^2)&lt;=r_int_a,1,0)</f>
        <v>1</v>
      </c>
      <c r="AF39" s="18" t="n">
        <f aca="false">IF(SQRT(AF$18^2+$E39^2)&lt;=r_int_a,1,0)</f>
        <v>1</v>
      </c>
      <c r="AG39" s="18" t="n">
        <f aca="false">IF(SQRT(AG$18^2+$E39^2)&lt;=r_int_a,1,0)</f>
        <v>1</v>
      </c>
      <c r="AH39" s="18" t="n">
        <f aca="false">IF(SQRT(AH$18^2+$E39^2)&lt;=r_int_a,1,0)</f>
        <v>1</v>
      </c>
      <c r="AI39" s="18" t="n">
        <f aca="false">IF(SQRT(AI$18^2+$E39^2)&lt;=r_int_a,1,0)</f>
        <v>1</v>
      </c>
      <c r="AJ39" s="18" t="n">
        <f aca="false">IF(SQRT(AJ$18^2+$E39^2)&lt;=r_int_a,1,0)</f>
        <v>1</v>
      </c>
      <c r="AK39" s="18" t="n">
        <f aca="false">IF(SQRT(AK$18^2+$E39^2)&lt;=r_int_a,1,0)</f>
        <v>1</v>
      </c>
      <c r="AL39" s="18" t="n">
        <f aca="false">IF(SQRT(AL$18^2+$E39^2)&lt;=r_int_a,1,0)</f>
        <v>1</v>
      </c>
      <c r="AM39" s="18" t="n">
        <f aca="false">IF(SQRT(AM$18^2+$E39^2)&lt;=r_int_a,1,0)</f>
        <v>1</v>
      </c>
      <c r="AN39" s="18" t="n">
        <f aca="false">IF(SQRT(AN$18^2+$E39^2)&lt;=r_int_a,1,0)</f>
        <v>1</v>
      </c>
      <c r="AO39" s="18" t="n">
        <f aca="false">IF(SQRT(AO$18^2+$E39^2)&lt;=r_int_a,1,0)</f>
        <v>1</v>
      </c>
      <c r="AP39" s="18" t="n">
        <f aca="false">IF(SQRT(AP$18^2+$E39^2)&lt;=r_int_a,1,0)</f>
        <v>1</v>
      </c>
      <c r="AQ39" s="18" t="n">
        <f aca="false">IF(SQRT(AQ$18^2+$E39^2)&lt;=r_int_a,1,0)</f>
        <v>1</v>
      </c>
      <c r="AR39" s="18" t="n">
        <f aca="false">IF(SQRT(AR$18^2+$E39^2)&lt;=r_int_a,1,0)</f>
        <v>1</v>
      </c>
      <c r="AS39" s="18" t="n">
        <f aca="false">IF(SQRT(AS$18^2+$E39^2)&lt;=r_int_a,1,0)</f>
        <v>1</v>
      </c>
      <c r="AT39" s="18" t="n">
        <f aca="false">IF(SQRT(AT$18^2+$E39^2)&lt;=r_int_a,1,0)</f>
        <v>1</v>
      </c>
      <c r="AU39" s="18" t="n">
        <f aca="false">IF(SQRT(AU$18^2+$E39^2)&lt;=r_int_a,1,0)</f>
        <v>1</v>
      </c>
      <c r="AV39" s="18" t="n">
        <f aca="false">IF(SQRT(AV$18^2+$E39^2)&lt;=r_int_a,1,0)</f>
        <v>1</v>
      </c>
      <c r="AW39" s="18" t="n">
        <f aca="false">IF(SQRT(AW$18^2+$E39^2)&lt;=r_int_a,1,0)</f>
        <v>0</v>
      </c>
      <c r="AX39" s="18" t="n">
        <f aca="false">IF(SQRT(AX$18^2+$E39^2)&lt;=r_int_a,1,0)</f>
        <v>0</v>
      </c>
      <c r="AY39" s="18" t="n">
        <f aca="false">IF(SQRT(AY$18^2+$E39^2)&lt;=r_int_a,1,0)</f>
        <v>0</v>
      </c>
      <c r="AZ39" s="18" t="n">
        <f aca="false">IF(SQRT(AZ$18^2+$E39^2)&lt;=r_int_a,1,0)</f>
        <v>0</v>
      </c>
      <c r="BA39" s="18" t="n">
        <f aca="false">IF(SQRT(BA$18^2+$E39^2)&lt;=r_int_a,1,0)</f>
        <v>0</v>
      </c>
      <c r="BB39" s="18" t="n">
        <f aca="false">IF(SQRT(BB$18^2+$E39^2)&lt;=r_int_a,1,0)</f>
        <v>0</v>
      </c>
      <c r="BC39" s="18" t="n">
        <f aca="false">IF(SQRT(BC$18^2+$E39^2)&lt;=r_int_a,1,0)</f>
        <v>0</v>
      </c>
      <c r="BD39" s="18" t="n">
        <f aca="false">IF(SQRT(BD$18^2+$E39^2)&lt;=r_int_a,1,0)</f>
        <v>0</v>
      </c>
      <c r="BF39" s="17" t="n">
        <v>-5</v>
      </c>
      <c r="BG39" s="22" t="n">
        <f aca="false">IF(AND(SQRT(BG$18^2+$E39^2)&gt;r_int_a,SQRT(BG$18^2+$E39^2)&lt;=r_ext_a),1,0)</f>
        <v>0</v>
      </c>
      <c r="BH39" s="22" t="n">
        <f aca="false">IF(AND(SQRT(BH$18^2+$E39^2)&gt;r_int_a,SQRT(BH$18^2+$E39^2)&lt;=r_ext_a),1,0)</f>
        <v>0</v>
      </c>
      <c r="BI39" s="22" t="n">
        <f aca="false">IF(AND(SQRT(BI$18^2+$E39^2)&gt;r_int_a,SQRT(BI$18^2+$E39^2)&lt;=r_ext_a),1,0)</f>
        <v>1</v>
      </c>
      <c r="BJ39" s="22" t="n">
        <f aca="false">IF(AND(SQRT(BJ$18^2+$E39^2)&gt;r_int_a,SQRT(BJ$18^2+$E39^2)&lt;=r_ext_a),1,0)</f>
        <v>1</v>
      </c>
      <c r="BK39" s="22" t="n">
        <f aca="false">IF(AND(SQRT(BK$18^2+$E39^2)&gt;r_int_a,SQRT(BK$18^2+$E39^2)&lt;=r_ext_a),1,0)</f>
        <v>1</v>
      </c>
      <c r="BL39" s="22" t="n">
        <f aca="false">IF(AND(SQRT(BL$18^2+$E39^2)&gt;r_int_a,SQRT(BL$18^2+$E39^2)&lt;=r_ext_a),1,0)</f>
        <v>1</v>
      </c>
      <c r="BM39" s="22" t="n">
        <f aca="false">IF(AND(SQRT(BM$18^2+$E39^2)&gt;r_int_a,SQRT(BM$18^2+$E39^2)&lt;=r_ext_a),1,0)</f>
        <v>1</v>
      </c>
      <c r="BN39" s="22" t="n">
        <f aca="false">IF(AND(SQRT(BN$18^2+$E39^2)&gt;r_int_a,SQRT(BN$18^2+$E39^2)&lt;=r_ext_a),1,0)</f>
        <v>1</v>
      </c>
      <c r="BO39" s="22" t="n">
        <f aca="false">IF(AND(SQRT(BO$18^2+$E39^2)&gt;r_int_a,SQRT(BO$18^2+$E39^2)&lt;=r_ext_a),1,0)</f>
        <v>0</v>
      </c>
      <c r="BP39" s="22" t="n">
        <f aca="false">IF(AND(SQRT(BP$18^2+$E39^2)&gt;r_int_a,SQRT(BP$18^2+$E39^2)&lt;=r_ext_a),1,0)</f>
        <v>0</v>
      </c>
      <c r="BQ39" s="22" t="n">
        <f aca="false">IF(AND(SQRT(BQ$18^2+$E39^2)&gt;r_int_a,SQRT(BQ$18^2+$E39^2)&lt;=r_ext_a),1,0)</f>
        <v>0</v>
      </c>
      <c r="BR39" s="22" t="n">
        <f aca="false">IF(AND(SQRT(BR$18^2+$E39^2)&gt;r_int_a,SQRT(BR$18^2+$E39^2)&lt;=r_ext_a),1,0)</f>
        <v>0</v>
      </c>
      <c r="BS39" s="22" t="n">
        <f aca="false">IF(AND(SQRT(BS$18^2+$E39^2)&gt;r_int_a,SQRT(BS$18^2+$E39^2)&lt;=r_ext_a),1,0)</f>
        <v>0</v>
      </c>
      <c r="BT39" s="22" t="n">
        <f aca="false">IF(AND(SQRT(BT$18^2+$E39^2)&gt;r_int_a,SQRT(BT$18^2+$E39^2)&lt;=r_ext_a),1,0)</f>
        <v>0</v>
      </c>
      <c r="BU39" s="22" t="n">
        <f aca="false">IF(AND(SQRT(BU$18^2+$E39^2)&gt;r_int_a,SQRT(BU$18^2+$E39^2)&lt;=r_ext_a),1,0)</f>
        <v>0</v>
      </c>
      <c r="BV39" s="22" t="n">
        <f aca="false">IF(AND(SQRT(BV$18^2+$E39^2)&gt;r_int_a,SQRT(BV$18^2+$E39^2)&lt;=r_ext_a),1,0)</f>
        <v>0</v>
      </c>
      <c r="BW39" s="22" t="n">
        <f aca="false">IF(AND(SQRT(BW$18^2+$E39^2)&gt;r_int_a,SQRT(BW$18^2+$E39^2)&lt;=r_ext_a),1,0)</f>
        <v>0</v>
      </c>
      <c r="BX39" s="22" t="n">
        <f aca="false">IF(AND(SQRT(BX$18^2+$E39^2)&gt;r_int_a,SQRT(BX$18^2+$E39^2)&lt;=r_ext_a),1,0)</f>
        <v>0</v>
      </c>
      <c r="BY39" s="22" t="n">
        <f aca="false">IF(AND(SQRT(BY$18^2+$E39^2)&gt;r_int_a,SQRT(BY$18^2+$E39^2)&lt;=r_ext_a),1,0)</f>
        <v>0</v>
      </c>
      <c r="BZ39" s="22" t="n">
        <f aca="false">IF(AND(SQRT(BZ$18^2+$E39^2)&gt;r_int_a,SQRT(BZ$18^2+$E39^2)&lt;=r_ext_a),1,0)</f>
        <v>0</v>
      </c>
      <c r="CA39" s="22" t="n">
        <f aca="false">IF(AND(SQRT(CA$18^2+$E39^2)&gt;r_int_a,SQRT(CA$18^2+$E39^2)&lt;=r_ext_a),1,0)</f>
        <v>0</v>
      </c>
      <c r="CB39" s="22" t="n">
        <f aca="false">IF(AND(SQRT(CB$18^2+$E39^2)&gt;r_int_a,SQRT(CB$18^2+$E39^2)&lt;=r_ext_a),1,0)</f>
        <v>0</v>
      </c>
      <c r="CC39" s="22" t="n">
        <f aca="false">IF(AND(SQRT(CC$18^2+$E39^2)&gt;r_int_a,SQRT(CC$18^2+$E39^2)&lt;=r_ext_a),1,0)</f>
        <v>0</v>
      </c>
      <c r="CD39" s="22" t="n">
        <f aca="false">IF(AND(SQRT(CD$18^2+$E39^2)&gt;r_int_a,SQRT(CD$18^2+$E39^2)&lt;=r_ext_a),1,0)</f>
        <v>0</v>
      </c>
      <c r="CE39" s="22" t="n">
        <f aca="false">IF(AND(SQRT(CE$18^2+$E39^2)&gt;r_int_a,SQRT(CE$18^2+$E39^2)&lt;=r_ext_a),1,0)</f>
        <v>0</v>
      </c>
      <c r="CF39" s="22" t="n">
        <f aca="false">IF(AND(SQRT(CF$18^2+$E39^2)&gt;r_int_a,SQRT(CF$18^2+$E39^2)&lt;=r_ext_a),1,0)</f>
        <v>0</v>
      </c>
      <c r="CG39" s="22" t="n">
        <f aca="false">IF(AND(SQRT(CG$18^2+$E39^2)&gt;r_int_a,SQRT(CG$18^2+$E39^2)&lt;=r_ext_a),1,0)</f>
        <v>0</v>
      </c>
      <c r="CH39" s="22" t="n">
        <f aca="false">IF(AND(SQRT(CH$18^2+$E39^2)&gt;r_int_a,SQRT(CH$18^2+$E39^2)&lt;=r_ext_a),1,0)</f>
        <v>0</v>
      </c>
      <c r="CI39" s="22" t="n">
        <f aca="false">IF(AND(SQRT(CI$18^2+$E39^2)&gt;r_int_a,SQRT(CI$18^2+$E39^2)&lt;=r_ext_a),1,0)</f>
        <v>0</v>
      </c>
      <c r="CJ39" s="22" t="n">
        <f aca="false">IF(AND(SQRT(CJ$18^2+$E39^2)&gt;r_int_a,SQRT(CJ$18^2+$E39^2)&lt;=r_ext_a),1,0)</f>
        <v>0</v>
      </c>
      <c r="CK39" s="22" t="n">
        <f aca="false">IF(AND(SQRT(CK$18^2+$E39^2)&gt;r_int_a,SQRT(CK$18^2+$E39^2)&lt;=r_ext_a),1,0)</f>
        <v>0</v>
      </c>
      <c r="CL39" s="22" t="n">
        <f aca="false">IF(AND(SQRT(CL$18^2+$E39^2)&gt;r_int_a,SQRT(CL$18^2+$E39^2)&lt;=r_ext_a),1,0)</f>
        <v>0</v>
      </c>
      <c r="CM39" s="22" t="n">
        <f aca="false">IF(AND(SQRT(CM$18^2+$E39^2)&gt;r_int_a,SQRT(CM$18^2+$E39^2)&lt;=r_ext_a),1,0)</f>
        <v>0</v>
      </c>
      <c r="CN39" s="22" t="n">
        <f aca="false">IF(AND(SQRT(CN$18^2+$E39^2)&gt;r_int_a,SQRT(CN$18^2+$E39^2)&lt;=r_ext_a),1,0)</f>
        <v>0</v>
      </c>
      <c r="CO39" s="22" t="n">
        <f aca="false">IF(AND(SQRT(CO$18^2+$E39^2)&gt;r_int_a,SQRT(CO$18^2+$E39^2)&lt;=r_ext_a),1,0)</f>
        <v>0</v>
      </c>
      <c r="CP39" s="22" t="n">
        <f aca="false">IF(AND(SQRT(CP$18^2+$E39^2)&gt;r_int_a,SQRT(CP$18^2+$E39^2)&lt;=r_ext_a),1,0)</f>
        <v>0</v>
      </c>
      <c r="CQ39" s="22" t="n">
        <f aca="false">IF(AND(SQRT(CQ$18^2+$E39^2)&gt;r_int_a,SQRT(CQ$18^2+$E39^2)&lt;=r_ext_a),1,0)</f>
        <v>0</v>
      </c>
      <c r="CR39" s="22" t="n">
        <f aca="false">IF(AND(SQRT(CR$18^2+$E39^2)&gt;r_int_a,SQRT(CR$18^2+$E39^2)&lt;=r_ext_a),1,0)</f>
        <v>0</v>
      </c>
      <c r="CS39" s="22" t="n">
        <f aca="false">IF(AND(SQRT(CS$18^2+$E39^2)&gt;r_int_a,SQRT(CS$18^2+$E39^2)&lt;=r_ext_a),1,0)</f>
        <v>0</v>
      </c>
      <c r="CT39" s="22" t="n">
        <f aca="false">IF(AND(SQRT(CT$18^2+$E39^2)&gt;r_int_a,SQRT(CT$18^2+$E39^2)&lt;=r_ext_a),1,0)</f>
        <v>0</v>
      </c>
      <c r="CU39" s="22" t="n">
        <f aca="false">IF(AND(SQRT(CU$18^2+$E39^2)&gt;r_int_a,SQRT(CU$18^2+$E39^2)&lt;=r_ext_a),1,0)</f>
        <v>0</v>
      </c>
      <c r="CV39" s="22" t="n">
        <f aca="false">IF(AND(SQRT(CV$18^2+$E39^2)&gt;r_int_a,SQRT(CV$18^2+$E39^2)&lt;=r_ext_a),1,0)</f>
        <v>0</v>
      </c>
      <c r="CW39" s="22" t="n">
        <f aca="false">IF(AND(SQRT(CW$18^2+$E39^2)&gt;r_int_a,SQRT(CW$18^2+$E39^2)&lt;=r_ext_a),1,0)</f>
        <v>0</v>
      </c>
      <c r="CX39" s="22" t="n">
        <f aca="false">IF(AND(SQRT(CX$18^2+$E39^2)&gt;r_int_a,SQRT(CX$18^2+$E39^2)&lt;=r_ext_a),1,0)</f>
        <v>1</v>
      </c>
      <c r="CY39" s="22" t="n">
        <f aca="false">IF(AND(SQRT(CY$18^2+$E39^2)&gt;r_int_a,SQRT(CY$18^2+$E39^2)&lt;=r_ext_a),1,0)</f>
        <v>1</v>
      </c>
      <c r="CZ39" s="22" t="n">
        <f aca="false">IF(AND(SQRT(CZ$18^2+$E39^2)&gt;r_int_a,SQRT(CZ$18^2+$E39^2)&lt;=r_ext_a),1,0)</f>
        <v>1</v>
      </c>
      <c r="DA39" s="22" t="n">
        <f aca="false">IF(AND(SQRT(DA$18^2+$E39^2)&gt;r_int_a,SQRT(DA$18^2+$E39^2)&lt;=r_ext_a),1,0)</f>
        <v>1</v>
      </c>
      <c r="DB39" s="22" t="n">
        <f aca="false">IF(AND(SQRT(DB$18^2+$E39^2)&gt;r_int_a,SQRT(DB$18^2+$E39^2)&lt;=r_ext_a),1,0)</f>
        <v>1</v>
      </c>
      <c r="DC39" s="22" t="n">
        <f aca="false">IF(AND(SQRT(DC$18^2+$E39^2)&gt;r_int_a,SQRT(DC$18^2+$E39^2)&lt;=r_ext_a),1,0)</f>
        <v>1</v>
      </c>
      <c r="DD39" s="22" t="n">
        <f aca="false">IF(AND(SQRT(DD$18^2+$E39^2)&gt;r_int_a,SQRT(DD$18^2+$E39^2)&lt;=r_ext_a),1,0)</f>
        <v>0</v>
      </c>
      <c r="DE39" s="22" t="n">
        <f aca="false">IF(AND(SQRT(DE$18^2+$E39^2)&gt;r_int_a,SQRT(DE$18^2+$E39^2)&lt;=r_ext_a),1,0)</f>
        <v>0</v>
      </c>
    </row>
    <row r="40" customFormat="false" ht="10.5" hidden="false" customHeight="true" outlineLevel="0" collapsed="false">
      <c r="E40" s="17" t="n">
        <v>-4</v>
      </c>
      <c r="F40" s="18" t="n">
        <f aca="false">IF(SQRT(F$18^2+$E40^2)&lt;=r_int_a,1,0)</f>
        <v>0</v>
      </c>
      <c r="G40" s="18" t="n">
        <f aca="false">IF(SQRT(G$18^2+$E40^2)&lt;=r_int_a,1,0)</f>
        <v>0</v>
      </c>
      <c r="H40" s="18" t="n">
        <f aca="false">IF(SQRT(H$18^2+$E40^2)&lt;=r_int_a,1,0)</f>
        <v>0</v>
      </c>
      <c r="I40" s="18" t="n">
        <f aca="false">IF(SQRT(I$18^2+$E40^2)&lt;=r_int_a,1,0)</f>
        <v>0</v>
      </c>
      <c r="J40" s="18" t="n">
        <f aca="false">IF(SQRT(J$18^2+$E40^2)&lt;=r_int_a,1,0)</f>
        <v>0</v>
      </c>
      <c r="K40" s="18" t="n">
        <f aca="false">IF(SQRT(K$18^2+$E40^2)&lt;=r_int_a,1,0)</f>
        <v>0</v>
      </c>
      <c r="L40" s="18" t="n">
        <f aca="false">IF(SQRT(L$18^2+$E40^2)&lt;=r_int_a,1,0)</f>
        <v>0</v>
      </c>
      <c r="M40" s="18" t="n">
        <f aca="false">IF(SQRT(M$18^2+$E40^2)&lt;=r_int_a,1,0)</f>
        <v>0</v>
      </c>
      <c r="N40" s="18" t="n">
        <f aca="false">IF(SQRT(N$18^2+$E40^2)&lt;=r_int_a,1,0)</f>
        <v>1</v>
      </c>
      <c r="O40" s="18" t="n">
        <f aca="false">IF(SQRT(O$18^2+$E40^2)&lt;=r_int_a,1,0)</f>
        <v>1</v>
      </c>
      <c r="P40" s="18" t="n">
        <f aca="false">IF(SQRT(P$18^2+$E40^2)&lt;=r_int_a,1,0)</f>
        <v>1</v>
      </c>
      <c r="Q40" s="18" t="n">
        <f aca="false">IF(SQRT(Q$18^2+$E40^2)&lt;=r_int_a,1,0)</f>
        <v>1</v>
      </c>
      <c r="R40" s="18" t="n">
        <f aca="false">IF(SQRT(R$18^2+$E40^2)&lt;=r_int_a,1,0)</f>
        <v>1</v>
      </c>
      <c r="S40" s="18" t="n">
        <f aca="false">IF(SQRT(S$18^2+$E40^2)&lt;=r_int_a,1,0)</f>
        <v>1</v>
      </c>
      <c r="T40" s="18" t="n">
        <f aca="false">IF(SQRT(T$18^2+$E40^2)&lt;=r_int_a,1,0)</f>
        <v>1</v>
      </c>
      <c r="U40" s="18" t="n">
        <f aca="false">IF(SQRT(U$18^2+$E40^2)&lt;=r_int_a,1,0)</f>
        <v>1</v>
      </c>
      <c r="V40" s="18" t="n">
        <f aca="false">IF(SQRT(V$18^2+$E40^2)&lt;=r_int_a,1,0)</f>
        <v>1</v>
      </c>
      <c r="W40" s="18" t="n">
        <f aca="false">IF(SQRT(W$18^2+$E40^2)&lt;=r_int_a,1,0)</f>
        <v>1</v>
      </c>
      <c r="X40" s="18" t="n">
        <f aca="false">IF(SQRT(X$18^2+$E40^2)&lt;=r_int_a,1,0)</f>
        <v>1</v>
      </c>
      <c r="Y40" s="18" t="n">
        <f aca="false">IF(SQRT(Y$18^2+$E40^2)&lt;=r_int_a,1,0)</f>
        <v>1</v>
      </c>
      <c r="Z40" s="18" t="n">
        <f aca="false">IF(SQRT(Z$18^2+$E40^2)&lt;=r_int_a,1,0)</f>
        <v>1</v>
      </c>
      <c r="AA40" s="18" t="n">
        <f aca="false">IF(SQRT(AA$18^2+$E40^2)&lt;=r_int_a,1,0)</f>
        <v>1</v>
      </c>
      <c r="AB40" s="18" t="n">
        <f aca="false">IF(SQRT(AB$18^2+$E40^2)&lt;=r_int_a,1,0)</f>
        <v>1</v>
      </c>
      <c r="AC40" s="18" t="n">
        <f aca="false">IF(SQRT(AC$18^2+$E40^2)&lt;=r_int_a,1,0)</f>
        <v>1</v>
      </c>
      <c r="AD40" s="18" t="n">
        <f aca="false">IF(SQRT(AD$18^2+$E40^2)&lt;=r_int_a,1,0)</f>
        <v>1</v>
      </c>
      <c r="AE40" s="18" t="n">
        <f aca="false">IF(SQRT(AE$18^2+$E40^2)&lt;=r_int_a,1,0)</f>
        <v>1</v>
      </c>
      <c r="AF40" s="18" t="n">
        <f aca="false">IF(SQRT(AF$18^2+$E40^2)&lt;=r_int_a,1,0)</f>
        <v>1</v>
      </c>
      <c r="AG40" s="18" t="n">
        <f aca="false">IF(SQRT(AG$18^2+$E40^2)&lt;=r_int_a,1,0)</f>
        <v>1</v>
      </c>
      <c r="AH40" s="18" t="n">
        <f aca="false">IF(SQRT(AH$18^2+$E40^2)&lt;=r_int_a,1,0)</f>
        <v>1</v>
      </c>
      <c r="AI40" s="18" t="n">
        <f aca="false">IF(SQRT(AI$18^2+$E40^2)&lt;=r_int_a,1,0)</f>
        <v>1</v>
      </c>
      <c r="AJ40" s="18" t="n">
        <f aca="false">IF(SQRT(AJ$18^2+$E40^2)&lt;=r_int_a,1,0)</f>
        <v>1</v>
      </c>
      <c r="AK40" s="18" t="n">
        <f aca="false">IF(SQRT(AK$18^2+$E40^2)&lt;=r_int_a,1,0)</f>
        <v>1</v>
      </c>
      <c r="AL40" s="18" t="n">
        <f aca="false">IF(SQRT(AL$18^2+$E40^2)&lt;=r_int_a,1,0)</f>
        <v>1</v>
      </c>
      <c r="AM40" s="18" t="n">
        <f aca="false">IF(SQRT(AM$18^2+$E40^2)&lt;=r_int_a,1,0)</f>
        <v>1</v>
      </c>
      <c r="AN40" s="18" t="n">
        <f aca="false">IF(SQRT(AN$18^2+$E40^2)&lt;=r_int_a,1,0)</f>
        <v>1</v>
      </c>
      <c r="AO40" s="18" t="n">
        <f aca="false">IF(SQRT(AO$18^2+$E40^2)&lt;=r_int_a,1,0)</f>
        <v>1</v>
      </c>
      <c r="AP40" s="18" t="n">
        <f aca="false">IF(SQRT(AP$18^2+$E40^2)&lt;=r_int_a,1,0)</f>
        <v>1</v>
      </c>
      <c r="AQ40" s="18" t="n">
        <f aca="false">IF(SQRT(AQ$18^2+$E40^2)&lt;=r_int_a,1,0)</f>
        <v>1</v>
      </c>
      <c r="AR40" s="18" t="n">
        <f aca="false">IF(SQRT(AR$18^2+$E40^2)&lt;=r_int_a,1,0)</f>
        <v>1</v>
      </c>
      <c r="AS40" s="18" t="n">
        <f aca="false">IF(SQRT(AS$18^2+$E40^2)&lt;=r_int_a,1,0)</f>
        <v>1</v>
      </c>
      <c r="AT40" s="18" t="n">
        <f aca="false">IF(SQRT(AT$18^2+$E40^2)&lt;=r_int_a,1,0)</f>
        <v>1</v>
      </c>
      <c r="AU40" s="18" t="n">
        <f aca="false">IF(SQRT(AU$18^2+$E40^2)&lt;=r_int_a,1,0)</f>
        <v>1</v>
      </c>
      <c r="AV40" s="18" t="n">
        <f aca="false">IF(SQRT(AV$18^2+$E40^2)&lt;=r_int_a,1,0)</f>
        <v>1</v>
      </c>
      <c r="AW40" s="18" t="n">
        <f aca="false">IF(SQRT(AW$18^2+$E40^2)&lt;=r_int_a,1,0)</f>
        <v>0</v>
      </c>
      <c r="AX40" s="18" t="n">
        <f aca="false">IF(SQRT(AX$18^2+$E40^2)&lt;=r_int_a,1,0)</f>
        <v>0</v>
      </c>
      <c r="AY40" s="18" t="n">
        <f aca="false">IF(SQRT(AY$18^2+$E40^2)&lt;=r_int_a,1,0)</f>
        <v>0</v>
      </c>
      <c r="AZ40" s="18" t="n">
        <f aca="false">IF(SQRT(AZ$18^2+$E40^2)&lt;=r_int_a,1,0)</f>
        <v>0</v>
      </c>
      <c r="BA40" s="18" t="n">
        <f aca="false">IF(SQRT(BA$18^2+$E40^2)&lt;=r_int_a,1,0)</f>
        <v>0</v>
      </c>
      <c r="BB40" s="18" t="n">
        <f aca="false">IF(SQRT(BB$18^2+$E40^2)&lt;=r_int_a,1,0)</f>
        <v>0</v>
      </c>
      <c r="BC40" s="18" t="n">
        <f aca="false">IF(SQRT(BC$18^2+$E40^2)&lt;=r_int_a,1,0)</f>
        <v>0</v>
      </c>
      <c r="BD40" s="18" t="n">
        <f aca="false">IF(SQRT(BD$18^2+$E40^2)&lt;=r_int_a,1,0)</f>
        <v>0</v>
      </c>
      <c r="BF40" s="17" t="n">
        <v>-4</v>
      </c>
      <c r="BG40" s="22" t="n">
        <f aca="false">IF(AND(SQRT(BG$18^2+$E40^2)&gt;r_int_a,SQRT(BG$18^2+$E40^2)&lt;=r_ext_a),1,0)</f>
        <v>0</v>
      </c>
      <c r="BH40" s="22" t="n">
        <f aca="false">IF(AND(SQRT(BH$18^2+$E40^2)&gt;r_int_a,SQRT(BH$18^2+$E40^2)&lt;=r_ext_a),1,0)</f>
        <v>0</v>
      </c>
      <c r="BI40" s="22" t="n">
        <f aca="false">IF(AND(SQRT(BI$18^2+$E40^2)&gt;r_int_a,SQRT(BI$18^2+$E40^2)&lt;=r_ext_a),1,0)</f>
        <v>1</v>
      </c>
      <c r="BJ40" s="22" t="n">
        <f aca="false">IF(AND(SQRT(BJ$18^2+$E40^2)&gt;r_int_a,SQRT(BJ$18^2+$E40^2)&lt;=r_ext_a),1,0)</f>
        <v>1</v>
      </c>
      <c r="BK40" s="22" t="n">
        <f aca="false">IF(AND(SQRT(BK$18^2+$E40^2)&gt;r_int_a,SQRT(BK$18^2+$E40^2)&lt;=r_ext_a),1,0)</f>
        <v>1</v>
      </c>
      <c r="BL40" s="22" t="n">
        <f aca="false">IF(AND(SQRT(BL$18^2+$E40^2)&gt;r_int_a,SQRT(BL$18^2+$E40^2)&lt;=r_ext_a),1,0)</f>
        <v>1</v>
      </c>
      <c r="BM40" s="22" t="n">
        <f aca="false">IF(AND(SQRT(BM$18^2+$E40^2)&gt;r_int_a,SQRT(BM$18^2+$E40^2)&lt;=r_ext_a),1,0)</f>
        <v>1</v>
      </c>
      <c r="BN40" s="22" t="n">
        <f aca="false">IF(AND(SQRT(BN$18^2+$E40^2)&gt;r_int_a,SQRT(BN$18^2+$E40^2)&lt;=r_ext_a),1,0)</f>
        <v>1</v>
      </c>
      <c r="BO40" s="22" t="n">
        <f aca="false">IF(AND(SQRT(BO$18^2+$E40^2)&gt;r_int_a,SQRT(BO$18^2+$E40^2)&lt;=r_ext_a),1,0)</f>
        <v>0</v>
      </c>
      <c r="BP40" s="22" t="n">
        <f aca="false">IF(AND(SQRT(BP$18^2+$E40^2)&gt;r_int_a,SQRT(BP$18^2+$E40^2)&lt;=r_ext_a),1,0)</f>
        <v>0</v>
      </c>
      <c r="BQ40" s="22" t="n">
        <f aca="false">IF(AND(SQRT(BQ$18^2+$E40^2)&gt;r_int_a,SQRT(BQ$18^2+$E40^2)&lt;=r_ext_a),1,0)</f>
        <v>0</v>
      </c>
      <c r="BR40" s="22" t="n">
        <f aca="false">IF(AND(SQRT(BR$18^2+$E40^2)&gt;r_int_a,SQRT(BR$18^2+$E40^2)&lt;=r_ext_a),1,0)</f>
        <v>0</v>
      </c>
      <c r="BS40" s="22" t="n">
        <f aca="false">IF(AND(SQRT(BS$18^2+$E40^2)&gt;r_int_a,SQRT(BS$18^2+$E40^2)&lt;=r_ext_a),1,0)</f>
        <v>0</v>
      </c>
      <c r="BT40" s="22" t="n">
        <f aca="false">IF(AND(SQRT(BT$18^2+$E40^2)&gt;r_int_a,SQRT(BT$18^2+$E40^2)&lt;=r_ext_a),1,0)</f>
        <v>0</v>
      </c>
      <c r="BU40" s="22" t="n">
        <f aca="false">IF(AND(SQRT(BU$18^2+$E40^2)&gt;r_int_a,SQRT(BU$18^2+$E40^2)&lt;=r_ext_a),1,0)</f>
        <v>0</v>
      </c>
      <c r="BV40" s="22" t="n">
        <f aca="false">IF(AND(SQRT(BV$18^2+$E40^2)&gt;r_int_a,SQRT(BV$18^2+$E40^2)&lt;=r_ext_a),1,0)</f>
        <v>0</v>
      </c>
      <c r="BW40" s="22" t="n">
        <f aca="false">IF(AND(SQRT(BW$18^2+$E40^2)&gt;r_int_a,SQRT(BW$18^2+$E40^2)&lt;=r_ext_a),1,0)</f>
        <v>0</v>
      </c>
      <c r="BX40" s="22" t="n">
        <f aca="false">IF(AND(SQRT(BX$18^2+$E40^2)&gt;r_int_a,SQRT(BX$18^2+$E40^2)&lt;=r_ext_a),1,0)</f>
        <v>0</v>
      </c>
      <c r="BY40" s="22" t="n">
        <f aca="false">IF(AND(SQRT(BY$18^2+$E40^2)&gt;r_int_a,SQRT(BY$18^2+$E40^2)&lt;=r_ext_a),1,0)</f>
        <v>0</v>
      </c>
      <c r="BZ40" s="22" t="n">
        <f aca="false">IF(AND(SQRT(BZ$18^2+$E40^2)&gt;r_int_a,SQRT(BZ$18^2+$E40^2)&lt;=r_ext_a),1,0)</f>
        <v>0</v>
      </c>
      <c r="CA40" s="22" t="n">
        <f aca="false">IF(AND(SQRT(CA$18^2+$E40^2)&gt;r_int_a,SQRT(CA$18^2+$E40^2)&lt;=r_ext_a),1,0)</f>
        <v>0</v>
      </c>
      <c r="CB40" s="22" t="n">
        <f aca="false">IF(AND(SQRT(CB$18^2+$E40^2)&gt;r_int_a,SQRT(CB$18^2+$E40^2)&lt;=r_ext_a),1,0)</f>
        <v>0</v>
      </c>
      <c r="CC40" s="22" t="n">
        <f aca="false">IF(AND(SQRT(CC$18^2+$E40^2)&gt;r_int_a,SQRT(CC$18^2+$E40^2)&lt;=r_ext_a),1,0)</f>
        <v>0</v>
      </c>
      <c r="CD40" s="22" t="n">
        <f aca="false">IF(AND(SQRT(CD$18^2+$E40^2)&gt;r_int_a,SQRT(CD$18^2+$E40^2)&lt;=r_ext_a),1,0)</f>
        <v>0</v>
      </c>
      <c r="CE40" s="22" t="n">
        <f aca="false">IF(AND(SQRT(CE$18^2+$E40^2)&gt;r_int_a,SQRT(CE$18^2+$E40^2)&lt;=r_ext_a),1,0)</f>
        <v>0</v>
      </c>
      <c r="CF40" s="22" t="n">
        <f aca="false">IF(AND(SQRT(CF$18^2+$E40^2)&gt;r_int_a,SQRT(CF$18^2+$E40^2)&lt;=r_ext_a),1,0)</f>
        <v>0</v>
      </c>
      <c r="CG40" s="22" t="n">
        <f aca="false">IF(AND(SQRT(CG$18^2+$E40^2)&gt;r_int_a,SQRT(CG$18^2+$E40^2)&lt;=r_ext_a),1,0)</f>
        <v>0</v>
      </c>
      <c r="CH40" s="22" t="n">
        <f aca="false">IF(AND(SQRT(CH$18^2+$E40^2)&gt;r_int_a,SQRT(CH$18^2+$E40^2)&lt;=r_ext_a),1,0)</f>
        <v>0</v>
      </c>
      <c r="CI40" s="22" t="n">
        <f aca="false">IF(AND(SQRT(CI$18^2+$E40^2)&gt;r_int_a,SQRT(CI$18^2+$E40^2)&lt;=r_ext_a),1,0)</f>
        <v>0</v>
      </c>
      <c r="CJ40" s="22" t="n">
        <f aca="false">IF(AND(SQRT(CJ$18^2+$E40^2)&gt;r_int_a,SQRT(CJ$18^2+$E40^2)&lt;=r_ext_a),1,0)</f>
        <v>0</v>
      </c>
      <c r="CK40" s="22" t="n">
        <f aca="false">IF(AND(SQRT(CK$18^2+$E40^2)&gt;r_int_a,SQRT(CK$18^2+$E40^2)&lt;=r_ext_a),1,0)</f>
        <v>0</v>
      </c>
      <c r="CL40" s="22" t="n">
        <f aca="false">IF(AND(SQRT(CL$18^2+$E40^2)&gt;r_int_a,SQRT(CL$18^2+$E40^2)&lt;=r_ext_a),1,0)</f>
        <v>0</v>
      </c>
      <c r="CM40" s="22" t="n">
        <f aca="false">IF(AND(SQRT(CM$18^2+$E40^2)&gt;r_int_a,SQRT(CM$18^2+$E40^2)&lt;=r_ext_a),1,0)</f>
        <v>0</v>
      </c>
      <c r="CN40" s="22" t="n">
        <f aca="false">IF(AND(SQRT(CN$18^2+$E40^2)&gt;r_int_a,SQRT(CN$18^2+$E40^2)&lt;=r_ext_a),1,0)</f>
        <v>0</v>
      </c>
      <c r="CO40" s="22" t="n">
        <f aca="false">IF(AND(SQRT(CO$18^2+$E40^2)&gt;r_int_a,SQRT(CO$18^2+$E40^2)&lt;=r_ext_a),1,0)</f>
        <v>0</v>
      </c>
      <c r="CP40" s="22" t="n">
        <f aca="false">IF(AND(SQRT(CP$18^2+$E40^2)&gt;r_int_a,SQRT(CP$18^2+$E40^2)&lt;=r_ext_a),1,0)</f>
        <v>0</v>
      </c>
      <c r="CQ40" s="22" t="n">
        <f aca="false">IF(AND(SQRT(CQ$18^2+$E40^2)&gt;r_int_a,SQRT(CQ$18^2+$E40^2)&lt;=r_ext_a),1,0)</f>
        <v>0</v>
      </c>
      <c r="CR40" s="22" t="n">
        <f aca="false">IF(AND(SQRT(CR$18^2+$E40^2)&gt;r_int_a,SQRT(CR$18^2+$E40^2)&lt;=r_ext_a),1,0)</f>
        <v>0</v>
      </c>
      <c r="CS40" s="22" t="n">
        <f aca="false">IF(AND(SQRT(CS$18^2+$E40^2)&gt;r_int_a,SQRT(CS$18^2+$E40^2)&lt;=r_ext_a),1,0)</f>
        <v>0</v>
      </c>
      <c r="CT40" s="22" t="n">
        <f aca="false">IF(AND(SQRT(CT$18^2+$E40^2)&gt;r_int_a,SQRT(CT$18^2+$E40^2)&lt;=r_ext_a),1,0)</f>
        <v>0</v>
      </c>
      <c r="CU40" s="22" t="n">
        <f aca="false">IF(AND(SQRT(CU$18^2+$E40^2)&gt;r_int_a,SQRT(CU$18^2+$E40^2)&lt;=r_ext_a),1,0)</f>
        <v>0</v>
      </c>
      <c r="CV40" s="22" t="n">
        <f aca="false">IF(AND(SQRT(CV$18^2+$E40^2)&gt;r_int_a,SQRT(CV$18^2+$E40^2)&lt;=r_ext_a),1,0)</f>
        <v>0</v>
      </c>
      <c r="CW40" s="22" t="n">
        <f aca="false">IF(AND(SQRT(CW$18^2+$E40^2)&gt;r_int_a,SQRT(CW$18^2+$E40^2)&lt;=r_ext_a),1,0)</f>
        <v>0</v>
      </c>
      <c r="CX40" s="22" t="n">
        <f aca="false">IF(AND(SQRT(CX$18^2+$E40^2)&gt;r_int_a,SQRT(CX$18^2+$E40^2)&lt;=r_ext_a),1,0)</f>
        <v>1</v>
      </c>
      <c r="CY40" s="22" t="n">
        <f aca="false">IF(AND(SQRT(CY$18^2+$E40^2)&gt;r_int_a,SQRT(CY$18^2+$E40^2)&lt;=r_ext_a),1,0)</f>
        <v>1</v>
      </c>
      <c r="CZ40" s="22" t="n">
        <f aca="false">IF(AND(SQRT(CZ$18^2+$E40^2)&gt;r_int_a,SQRT(CZ$18^2+$E40^2)&lt;=r_ext_a),1,0)</f>
        <v>1</v>
      </c>
      <c r="DA40" s="22" t="n">
        <f aca="false">IF(AND(SQRT(DA$18^2+$E40^2)&gt;r_int_a,SQRT(DA$18^2+$E40^2)&lt;=r_ext_a),1,0)</f>
        <v>1</v>
      </c>
      <c r="DB40" s="22" t="n">
        <f aca="false">IF(AND(SQRT(DB$18^2+$E40^2)&gt;r_int_a,SQRT(DB$18^2+$E40^2)&lt;=r_ext_a),1,0)</f>
        <v>1</v>
      </c>
      <c r="DC40" s="22" t="n">
        <f aca="false">IF(AND(SQRT(DC$18^2+$E40^2)&gt;r_int_a,SQRT(DC$18^2+$E40^2)&lt;=r_ext_a),1,0)</f>
        <v>1</v>
      </c>
      <c r="DD40" s="22" t="n">
        <f aca="false">IF(AND(SQRT(DD$18^2+$E40^2)&gt;r_int_a,SQRT(DD$18^2+$E40^2)&lt;=r_ext_a),1,0)</f>
        <v>0</v>
      </c>
      <c r="DE40" s="22" t="n">
        <f aca="false">IF(AND(SQRT(DE$18^2+$E40^2)&gt;r_int_a,SQRT(DE$18^2+$E40^2)&lt;=r_ext_a),1,0)</f>
        <v>0</v>
      </c>
    </row>
    <row r="41" customFormat="false" ht="10.5" hidden="false" customHeight="true" outlineLevel="0" collapsed="false">
      <c r="E41" s="17" t="n">
        <v>-3</v>
      </c>
      <c r="F41" s="18" t="n">
        <f aca="false">IF(SQRT(F$18^2+$E41^2)&lt;=r_int_a,1,0)</f>
        <v>0</v>
      </c>
      <c r="G41" s="18" t="n">
        <f aca="false">IF(SQRT(G$18^2+$E41^2)&lt;=r_int_a,1,0)</f>
        <v>0</v>
      </c>
      <c r="H41" s="18" t="n">
        <f aca="false">IF(SQRT(H$18^2+$E41^2)&lt;=r_int_a,1,0)</f>
        <v>0</v>
      </c>
      <c r="I41" s="18" t="n">
        <f aca="false">IF(SQRT(I$18^2+$E41^2)&lt;=r_int_a,1,0)</f>
        <v>0</v>
      </c>
      <c r="J41" s="18" t="n">
        <f aca="false">IF(SQRT(J$18^2+$E41^2)&lt;=r_int_a,1,0)</f>
        <v>0</v>
      </c>
      <c r="K41" s="18" t="n">
        <f aca="false">IF(SQRT(K$18^2+$E41^2)&lt;=r_int_a,1,0)</f>
        <v>0</v>
      </c>
      <c r="L41" s="18" t="n">
        <f aca="false">IF(SQRT(L$18^2+$E41^2)&lt;=r_int_a,1,0)</f>
        <v>0</v>
      </c>
      <c r="M41" s="18" t="n">
        <f aca="false">IF(SQRT(M$18^2+$E41^2)&lt;=r_int_a,1,0)</f>
        <v>0</v>
      </c>
      <c r="N41" s="18" t="n">
        <f aca="false">IF(SQRT(N$18^2+$E41^2)&lt;=r_int_a,1,0)</f>
        <v>1</v>
      </c>
      <c r="O41" s="18" t="n">
        <f aca="false">IF(SQRT(O$18^2+$E41^2)&lt;=r_int_a,1,0)</f>
        <v>1</v>
      </c>
      <c r="P41" s="18" t="n">
        <f aca="false">IF(SQRT(P$18^2+$E41^2)&lt;=r_int_a,1,0)</f>
        <v>1</v>
      </c>
      <c r="Q41" s="18" t="n">
        <f aca="false">IF(SQRT(Q$18^2+$E41^2)&lt;=r_int_a,1,0)</f>
        <v>1</v>
      </c>
      <c r="R41" s="18" t="n">
        <f aca="false">IF(SQRT(R$18^2+$E41^2)&lt;=r_int_a,1,0)</f>
        <v>1</v>
      </c>
      <c r="S41" s="18" t="n">
        <f aca="false">IF(SQRT(S$18^2+$E41^2)&lt;=r_int_a,1,0)</f>
        <v>1</v>
      </c>
      <c r="T41" s="18" t="n">
        <f aca="false">IF(SQRT(T$18^2+$E41^2)&lt;=r_int_a,1,0)</f>
        <v>1</v>
      </c>
      <c r="U41" s="18" t="n">
        <f aca="false">IF(SQRT(U$18^2+$E41^2)&lt;=r_int_a,1,0)</f>
        <v>1</v>
      </c>
      <c r="V41" s="18" t="n">
        <f aca="false">IF(SQRT(V$18^2+$E41^2)&lt;=r_int_a,1,0)</f>
        <v>1</v>
      </c>
      <c r="W41" s="18" t="n">
        <f aca="false">IF(SQRT(W$18^2+$E41^2)&lt;=r_int_a,1,0)</f>
        <v>1</v>
      </c>
      <c r="X41" s="18" t="n">
        <f aca="false">IF(SQRT(X$18^2+$E41^2)&lt;=r_int_a,1,0)</f>
        <v>1</v>
      </c>
      <c r="Y41" s="18" t="n">
        <f aca="false">IF(SQRT(Y$18^2+$E41^2)&lt;=r_int_a,1,0)</f>
        <v>1</v>
      </c>
      <c r="Z41" s="18" t="n">
        <f aca="false">IF(SQRT(Z$18^2+$E41^2)&lt;=r_int_a,1,0)</f>
        <v>1</v>
      </c>
      <c r="AA41" s="18" t="n">
        <f aca="false">IF(SQRT(AA$18^2+$E41^2)&lt;=r_int_a,1,0)</f>
        <v>1</v>
      </c>
      <c r="AB41" s="18" t="n">
        <f aca="false">IF(SQRT(AB$18^2+$E41^2)&lt;=r_int_a,1,0)</f>
        <v>1</v>
      </c>
      <c r="AC41" s="18" t="n">
        <f aca="false">IF(SQRT(AC$18^2+$E41^2)&lt;=r_int_a,1,0)</f>
        <v>1</v>
      </c>
      <c r="AD41" s="18" t="n">
        <f aca="false">IF(SQRT(AD$18^2+$E41^2)&lt;=r_int_a,1,0)</f>
        <v>1</v>
      </c>
      <c r="AE41" s="18" t="n">
        <f aca="false">IF(SQRT(AE$18^2+$E41^2)&lt;=r_int_a,1,0)</f>
        <v>1</v>
      </c>
      <c r="AF41" s="18" t="n">
        <f aca="false">IF(SQRT(AF$18^2+$E41^2)&lt;=r_int_a,1,0)</f>
        <v>1</v>
      </c>
      <c r="AG41" s="18" t="n">
        <f aca="false">IF(SQRT(AG$18^2+$E41^2)&lt;=r_int_a,1,0)</f>
        <v>1</v>
      </c>
      <c r="AH41" s="18" t="n">
        <f aca="false">IF(SQRT(AH$18^2+$E41^2)&lt;=r_int_a,1,0)</f>
        <v>1</v>
      </c>
      <c r="AI41" s="18" t="n">
        <f aca="false">IF(SQRT(AI$18^2+$E41^2)&lt;=r_int_a,1,0)</f>
        <v>1</v>
      </c>
      <c r="AJ41" s="18" t="n">
        <f aca="false">IF(SQRT(AJ$18^2+$E41^2)&lt;=r_int_a,1,0)</f>
        <v>1</v>
      </c>
      <c r="AK41" s="18" t="n">
        <f aca="false">IF(SQRT(AK$18^2+$E41^2)&lt;=r_int_a,1,0)</f>
        <v>1</v>
      </c>
      <c r="AL41" s="18" t="n">
        <f aca="false">IF(SQRT(AL$18^2+$E41^2)&lt;=r_int_a,1,0)</f>
        <v>1</v>
      </c>
      <c r="AM41" s="18" t="n">
        <f aca="false">IF(SQRT(AM$18^2+$E41^2)&lt;=r_int_a,1,0)</f>
        <v>1</v>
      </c>
      <c r="AN41" s="18" t="n">
        <f aca="false">IF(SQRT(AN$18^2+$E41^2)&lt;=r_int_a,1,0)</f>
        <v>1</v>
      </c>
      <c r="AO41" s="18" t="n">
        <f aca="false">IF(SQRT(AO$18^2+$E41^2)&lt;=r_int_a,1,0)</f>
        <v>1</v>
      </c>
      <c r="AP41" s="18" t="n">
        <f aca="false">IF(SQRT(AP$18^2+$E41^2)&lt;=r_int_a,1,0)</f>
        <v>1</v>
      </c>
      <c r="AQ41" s="18" t="n">
        <f aca="false">IF(SQRT(AQ$18^2+$E41^2)&lt;=r_int_a,1,0)</f>
        <v>1</v>
      </c>
      <c r="AR41" s="18" t="n">
        <f aca="false">IF(SQRT(AR$18^2+$E41^2)&lt;=r_int_a,1,0)</f>
        <v>1</v>
      </c>
      <c r="AS41" s="18" t="n">
        <f aca="false">IF(SQRT(AS$18^2+$E41^2)&lt;=r_int_a,1,0)</f>
        <v>1</v>
      </c>
      <c r="AT41" s="18" t="n">
        <f aca="false">IF(SQRT(AT$18^2+$E41^2)&lt;=r_int_a,1,0)</f>
        <v>1</v>
      </c>
      <c r="AU41" s="18" t="n">
        <f aca="false">IF(SQRT(AU$18^2+$E41^2)&lt;=r_int_a,1,0)</f>
        <v>1</v>
      </c>
      <c r="AV41" s="18" t="n">
        <f aca="false">IF(SQRT(AV$18^2+$E41^2)&lt;=r_int_a,1,0)</f>
        <v>1</v>
      </c>
      <c r="AW41" s="18" t="n">
        <f aca="false">IF(SQRT(AW$18^2+$E41^2)&lt;=r_int_a,1,0)</f>
        <v>0</v>
      </c>
      <c r="AX41" s="18" t="n">
        <f aca="false">IF(SQRT(AX$18^2+$E41^2)&lt;=r_int_a,1,0)</f>
        <v>0</v>
      </c>
      <c r="AY41" s="18" t="n">
        <f aca="false">IF(SQRT(AY$18^2+$E41^2)&lt;=r_int_a,1,0)</f>
        <v>0</v>
      </c>
      <c r="AZ41" s="18" t="n">
        <f aca="false">IF(SQRT(AZ$18^2+$E41^2)&lt;=r_int_a,1,0)</f>
        <v>0</v>
      </c>
      <c r="BA41" s="18" t="n">
        <f aca="false">IF(SQRT(BA$18^2+$E41^2)&lt;=r_int_a,1,0)</f>
        <v>0</v>
      </c>
      <c r="BB41" s="18" t="n">
        <f aca="false">IF(SQRT(BB$18^2+$E41^2)&lt;=r_int_a,1,0)</f>
        <v>0</v>
      </c>
      <c r="BC41" s="18" t="n">
        <f aca="false">IF(SQRT(BC$18^2+$E41^2)&lt;=r_int_a,1,0)</f>
        <v>0</v>
      </c>
      <c r="BD41" s="18" t="n">
        <f aca="false">IF(SQRT(BD$18^2+$E41^2)&lt;=r_int_a,1,0)</f>
        <v>0</v>
      </c>
      <c r="BF41" s="17" t="n">
        <v>-3</v>
      </c>
      <c r="BG41" s="22" t="n">
        <f aca="false">IF(AND(SQRT(BG$18^2+$E41^2)&gt;r_int_a,SQRT(BG$18^2+$E41^2)&lt;=r_ext_a),1,0)</f>
        <v>0</v>
      </c>
      <c r="BH41" s="22" t="n">
        <f aca="false">IF(AND(SQRT(BH$18^2+$E41^2)&gt;r_int_a,SQRT(BH$18^2+$E41^2)&lt;=r_ext_a),1,0)</f>
        <v>0</v>
      </c>
      <c r="BI41" s="22" t="n">
        <f aca="false">IF(AND(SQRT(BI$18^2+$E41^2)&gt;r_int_a,SQRT(BI$18^2+$E41^2)&lt;=r_ext_a),1,0)</f>
        <v>1</v>
      </c>
      <c r="BJ41" s="22" t="n">
        <f aca="false">IF(AND(SQRT(BJ$18^2+$E41^2)&gt;r_int_a,SQRT(BJ$18^2+$E41^2)&lt;=r_ext_a),1,0)</f>
        <v>1</v>
      </c>
      <c r="BK41" s="22" t="n">
        <f aca="false">IF(AND(SQRT(BK$18^2+$E41^2)&gt;r_int_a,SQRT(BK$18^2+$E41^2)&lt;=r_ext_a),1,0)</f>
        <v>1</v>
      </c>
      <c r="BL41" s="22" t="n">
        <f aca="false">IF(AND(SQRT(BL$18^2+$E41^2)&gt;r_int_a,SQRT(BL$18^2+$E41^2)&lt;=r_ext_a),1,0)</f>
        <v>1</v>
      </c>
      <c r="BM41" s="22" t="n">
        <f aca="false">IF(AND(SQRT(BM$18^2+$E41^2)&gt;r_int_a,SQRT(BM$18^2+$E41^2)&lt;=r_ext_a),1,0)</f>
        <v>1</v>
      </c>
      <c r="BN41" s="22" t="n">
        <f aca="false">IF(AND(SQRT(BN$18^2+$E41^2)&gt;r_int_a,SQRT(BN$18^2+$E41^2)&lt;=r_ext_a),1,0)</f>
        <v>1</v>
      </c>
      <c r="BO41" s="22" t="n">
        <f aca="false">IF(AND(SQRT(BO$18^2+$E41^2)&gt;r_int_a,SQRT(BO$18^2+$E41^2)&lt;=r_ext_a),1,0)</f>
        <v>0</v>
      </c>
      <c r="BP41" s="22" t="n">
        <f aca="false">IF(AND(SQRT(BP$18^2+$E41^2)&gt;r_int_a,SQRT(BP$18^2+$E41^2)&lt;=r_ext_a),1,0)</f>
        <v>0</v>
      </c>
      <c r="BQ41" s="22" t="n">
        <f aca="false">IF(AND(SQRT(BQ$18^2+$E41^2)&gt;r_int_a,SQRT(BQ$18^2+$E41^2)&lt;=r_ext_a),1,0)</f>
        <v>0</v>
      </c>
      <c r="BR41" s="22" t="n">
        <f aca="false">IF(AND(SQRT(BR$18^2+$E41^2)&gt;r_int_a,SQRT(BR$18^2+$E41^2)&lt;=r_ext_a),1,0)</f>
        <v>0</v>
      </c>
      <c r="BS41" s="22" t="n">
        <f aca="false">IF(AND(SQRT(BS$18^2+$E41^2)&gt;r_int_a,SQRT(BS$18^2+$E41^2)&lt;=r_ext_a),1,0)</f>
        <v>0</v>
      </c>
      <c r="BT41" s="22" t="n">
        <f aca="false">IF(AND(SQRT(BT$18^2+$E41^2)&gt;r_int_a,SQRT(BT$18^2+$E41^2)&lt;=r_ext_a),1,0)</f>
        <v>0</v>
      </c>
      <c r="BU41" s="22" t="n">
        <f aca="false">IF(AND(SQRT(BU$18^2+$E41^2)&gt;r_int_a,SQRT(BU$18^2+$E41^2)&lt;=r_ext_a),1,0)</f>
        <v>0</v>
      </c>
      <c r="BV41" s="22" t="n">
        <f aca="false">IF(AND(SQRT(BV$18^2+$E41^2)&gt;r_int_a,SQRT(BV$18^2+$E41^2)&lt;=r_ext_a),1,0)</f>
        <v>0</v>
      </c>
      <c r="BW41" s="22" t="n">
        <f aca="false">IF(AND(SQRT(BW$18^2+$E41^2)&gt;r_int_a,SQRT(BW$18^2+$E41^2)&lt;=r_ext_a),1,0)</f>
        <v>0</v>
      </c>
      <c r="BX41" s="22" t="n">
        <f aca="false">IF(AND(SQRT(BX$18^2+$E41^2)&gt;r_int_a,SQRT(BX$18^2+$E41^2)&lt;=r_ext_a),1,0)</f>
        <v>0</v>
      </c>
      <c r="BY41" s="22" t="n">
        <f aca="false">IF(AND(SQRT(BY$18^2+$E41^2)&gt;r_int_a,SQRT(BY$18^2+$E41^2)&lt;=r_ext_a),1,0)</f>
        <v>0</v>
      </c>
      <c r="BZ41" s="22" t="n">
        <f aca="false">IF(AND(SQRT(BZ$18^2+$E41^2)&gt;r_int_a,SQRT(BZ$18^2+$E41^2)&lt;=r_ext_a),1,0)</f>
        <v>0</v>
      </c>
      <c r="CA41" s="22" t="n">
        <f aca="false">IF(AND(SQRT(CA$18^2+$E41^2)&gt;r_int_a,SQRT(CA$18^2+$E41^2)&lt;=r_ext_a),1,0)</f>
        <v>0</v>
      </c>
      <c r="CB41" s="22" t="n">
        <f aca="false">IF(AND(SQRT(CB$18^2+$E41^2)&gt;r_int_a,SQRT(CB$18^2+$E41^2)&lt;=r_ext_a),1,0)</f>
        <v>0</v>
      </c>
      <c r="CC41" s="22" t="n">
        <f aca="false">IF(AND(SQRT(CC$18^2+$E41^2)&gt;r_int_a,SQRT(CC$18^2+$E41^2)&lt;=r_ext_a),1,0)</f>
        <v>0</v>
      </c>
      <c r="CD41" s="22" t="n">
        <f aca="false">IF(AND(SQRT(CD$18^2+$E41^2)&gt;r_int_a,SQRT(CD$18^2+$E41^2)&lt;=r_ext_a),1,0)</f>
        <v>0</v>
      </c>
      <c r="CE41" s="22" t="n">
        <f aca="false">IF(AND(SQRT(CE$18^2+$E41^2)&gt;r_int_a,SQRT(CE$18^2+$E41^2)&lt;=r_ext_a),1,0)</f>
        <v>0</v>
      </c>
      <c r="CF41" s="22" t="n">
        <f aca="false">IF(AND(SQRT(CF$18^2+$E41^2)&gt;r_int_a,SQRT(CF$18^2+$E41^2)&lt;=r_ext_a),1,0)</f>
        <v>0</v>
      </c>
      <c r="CG41" s="22" t="n">
        <f aca="false">IF(AND(SQRT(CG$18^2+$E41^2)&gt;r_int_a,SQRT(CG$18^2+$E41^2)&lt;=r_ext_a),1,0)</f>
        <v>0</v>
      </c>
      <c r="CH41" s="22" t="n">
        <f aca="false">IF(AND(SQRT(CH$18^2+$E41^2)&gt;r_int_a,SQRT(CH$18^2+$E41^2)&lt;=r_ext_a),1,0)</f>
        <v>0</v>
      </c>
      <c r="CI41" s="22" t="n">
        <f aca="false">IF(AND(SQRT(CI$18^2+$E41^2)&gt;r_int_a,SQRT(CI$18^2+$E41^2)&lt;=r_ext_a),1,0)</f>
        <v>0</v>
      </c>
      <c r="CJ41" s="22" t="n">
        <f aca="false">IF(AND(SQRT(CJ$18^2+$E41^2)&gt;r_int_a,SQRT(CJ$18^2+$E41^2)&lt;=r_ext_a),1,0)</f>
        <v>0</v>
      </c>
      <c r="CK41" s="22" t="n">
        <f aca="false">IF(AND(SQRT(CK$18^2+$E41^2)&gt;r_int_a,SQRT(CK$18^2+$E41^2)&lt;=r_ext_a),1,0)</f>
        <v>0</v>
      </c>
      <c r="CL41" s="22" t="n">
        <f aca="false">IF(AND(SQRT(CL$18^2+$E41^2)&gt;r_int_a,SQRT(CL$18^2+$E41^2)&lt;=r_ext_a),1,0)</f>
        <v>0</v>
      </c>
      <c r="CM41" s="22" t="n">
        <f aca="false">IF(AND(SQRT(CM$18^2+$E41^2)&gt;r_int_a,SQRT(CM$18^2+$E41^2)&lt;=r_ext_a),1,0)</f>
        <v>0</v>
      </c>
      <c r="CN41" s="22" t="n">
        <f aca="false">IF(AND(SQRT(CN$18^2+$E41^2)&gt;r_int_a,SQRT(CN$18^2+$E41^2)&lt;=r_ext_a),1,0)</f>
        <v>0</v>
      </c>
      <c r="CO41" s="22" t="n">
        <f aca="false">IF(AND(SQRT(CO$18^2+$E41^2)&gt;r_int_a,SQRT(CO$18^2+$E41^2)&lt;=r_ext_a),1,0)</f>
        <v>0</v>
      </c>
      <c r="CP41" s="22" t="n">
        <f aca="false">IF(AND(SQRT(CP$18^2+$E41^2)&gt;r_int_a,SQRT(CP$18^2+$E41^2)&lt;=r_ext_a),1,0)</f>
        <v>0</v>
      </c>
      <c r="CQ41" s="22" t="n">
        <f aca="false">IF(AND(SQRT(CQ$18^2+$E41^2)&gt;r_int_a,SQRT(CQ$18^2+$E41^2)&lt;=r_ext_a),1,0)</f>
        <v>0</v>
      </c>
      <c r="CR41" s="22" t="n">
        <f aca="false">IF(AND(SQRT(CR$18^2+$E41^2)&gt;r_int_a,SQRT(CR$18^2+$E41^2)&lt;=r_ext_a),1,0)</f>
        <v>0</v>
      </c>
      <c r="CS41" s="22" t="n">
        <f aca="false">IF(AND(SQRT(CS$18^2+$E41^2)&gt;r_int_a,SQRT(CS$18^2+$E41^2)&lt;=r_ext_a),1,0)</f>
        <v>0</v>
      </c>
      <c r="CT41" s="22" t="n">
        <f aca="false">IF(AND(SQRT(CT$18^2+$E41^2)&gt;r_int_a,SQRT(CT$18^2+$E41^2)&lt;=r_ext_a),1,0)</f>
        <v>0</v>
      </c>
      <c r="CU41" s="22" t="n">
        <f aca="false">IF(AND(SQRT(CU$18^2+$E41^2)&gt;r_int_a,SQRT(CU$18^2+$E41^2)&lt;=r_ext_a),1,0)</f>
        <v>0</v>
      </c>
      <c r="CV41" s="22" t="n">
        <f aca="false">IF(AND(SQRT(CV$18^2+$E41^2)&gt;r_int_a,SQRT(CV$18^2+$E41^2)&lt;=r_ext_a),1,0)</f>
        <v>0</v>
      </c>
      <c r="CW41" s="22" t="n">
        <f aca="false">IF(AND(SQRT(CW$18^2+$E41^2)&gt;r_int_a,SQRT(CW$18^2+$E41^2)&lt;=r_ext_a),1,0)</f>
        <v>0</v>
      </c>
      <c r="CX41" s="22" t="n">
        <f aca="false">IF(AND(SQRT(CX$18^2+$E41^2)&gt;r_int_a,SQRT(CX$18^2+$E41^2)&lt;=r_ext_a),1,0)</f>
        <v>1</v>
      </c>
      <c r="CY41" s="22" t="n">
        <f aca="false">IF(AND(SQRT(CY$18^2+$E41^2)&gt;r_int_a,SQRT(CY$18^2+$E41^2)&lt;=r_ext_a),1,0)</f>
        <v>1</v>
      </c>
      <c r="CZ41" s="22" t="n">
        <f aca="false">IF(AND(SQRT(CZ$18^2+$E41^2)&gt;r_int_a,SQRT(CZ$18^2+$E41^2)&lt;=r_ext_a),1,0)</f>
        <v>1</v>
      </c>
      <c r="DA41" s="22" t="n">
        <f aca="false">IF(AND(SQRT(DA$18^2+$E41^2)&gt;r_int_a,SQRT(DA$18^2+$E41^2)&lt;=r_ext_a),1,0)</f>
        <v>1</v>
      </c>
      <c r="DB41" s="22" t="n">
        <f aca="false">IF(AND(SQRT(DB$18^2+$E41^2)&gt;r_int_a,SQRT(DB$18^2+$E41^2)&lt;=r_ext_a),1,0)</f>
        <v>1</v>
      </c>
      <c r="DC41" s="22" t="n">
        <f aca="false">IF(AND(SQRT(DC$18^2+$E41^2)&gt;r_int_a,SQRT(DC$18^2+$E41^2)&lt;=r_ext_a),1,0)</f>
        <v>1</v>
      </c>
      <c r="DD41" s="22" t="n">
        <f aca="false">IF(AND(SQRT(DD$18^2+$E41^2)&gt;r_int_a,SQRT(DD$18^2+$E41^2)&lt;=r_ext_a),1,0)</f>
        <v>0</v>
      </c>
      <c r="DE41" s="22" t="n">
        <f aca="false">IF(AND(SQRT(DE$18^2+$E41^2)&gt;r_int_a,SQRT(DE$18^2+$E41^2)&lt;=r_ext_a),1,0)</f>
        <v>0</v>
      </c>
    </row>
    <row r="42" customFormat="false" ht="10.5" hidden="false" customHeight="true" outlineLevel="0" collapsed="false">
      <c r="E42" s="17" t="n">
        <v>-2</v>
      </c>
      <c r="F42" s="18" t="n">
        <f aca="false">IF(SQRT(F$18^2+$E42^2)&lt;=r_int_a,1,0)</f>
        <v>0</v>
      </c>
      <c r="G42" s="18" t="n">
        <f aca="false">IF(SQRT(G$18^2+$E42^2)&lt;=r_int_a,1,0)</f>
        <v>0</v>
      </c>
      <c r="H42" s="18" t="n">
        <f aca="false">IF(SQRT(H$18^2+$E42^2)&lt;=r_int_a,1,0)</f>
        <v>0</v>
      </c>
      <c r="I42" s="18" t="n">
        <f aca="false">IF(SQRT(I$18^2+$E42^2)&lt;=r_int_a,1,0)</f>
        <v>0</v>
      </c>
      <c r="J42" s="18" t="n">
        <f aca="false">IF(SQRT(J$18^2+$E42^2)&lt;=r_int_a,1,0)</f>
        <v>0</v>
      </c>
      <c r="K42" s="18" t="n">
        <f aca="false">IF(SQRT(K$18^2+$E42^2)&lt;=r_int_a,1,0)</f>
        <v>0</v>
      </c>
      <c r="L42" s="18" t="n">
        <f aca="false">IF(SQRT(L$18^2+$E42^2)&lt;=r_int_a,1,0)</f>
        <v>0</v>
      </c>
      <c r="M42" s="18" t="n">
        <f aca="false">IF(SQRT(M$18^2+$E42^2)&lt;=r_int_a,1,0)</f>
        <v>0</v>
      </c>
      <c r="N42" s="18" t="n">
        <f aca="false">IF(SQRT(N$18^2+$E42^2)&lt;=r_int_a,1,0)</f>
        <v>1</v>
      </c>
      <c r="O42" s="18" t="n">
        <f aca="false">IF(SQRT(O$18^2+$E42^2)&lt;=r_int_a,1,0)</f>
        <v>1</v>
      </c>
      <c r="P42" s="18" t="n">
        <f aca="false">IF(SQRT(P$18^2+$E42^2)&lt;=r_int_a,1,0)</f>
        <v>1</v>
      </c>
      <c r="Q42" s="18" t="n">
        <f aca="false">IF(SQRT(Q$18^2+$E42^2)&lt;=r_int_a,1,0)</f>
        <v>1</v>
      </c>
      <c r="R42" s="18" t="n">
        <f aca="false">IF(SQRT(R$18^2+$E42^2)&lt;=r_int_a,1,0)</f>
        <v>1</v>
      </c>
      <c r="S42" s="18" t="n">
        <f aca="false">IF(SQRT(S$18^2+$E42^2)&lt;=r_int_a,1,0)</f>
        <v>1</v>
      </c>
      <c r="T42" s="18" t="n">
        <f aca="false">IF(SQRT(T$18^2+$E42^2)&lt;=r_int_a,1,0)</f>
        <v>1</v>
      </c>
      <c r="U42" s="18" t="n">
        <f aca="false">IF(SQRT(U$18^2+$E42^2)&lt;=r_int_a,1,0)</f>
        <v>1</v>
      </c>
      <c r="V42" s="18" t="n">
        <f aca="false">IF(SQRT(V$18^2+$E42^2)&lt;=r_int_a,1,0)</f>
        <v>1</v>
      </c>
      <c r="W42" s="18" t="n">
        <f aca="false">IF(SQRT(W$18^2+$E42^2)&lt;=r_int_a,1,0)</f>
        <v>1</v>
      </c>
      <c r="X42" s="18" t="n">
        <f aca="false">IF(SQRT(X$18^2+$E42^2)&lt;=r_int_a,1,0)</f>
        <v>1</v>
      </c>
      <c r="Y42" s="18" t="n">
        <f aca="false">IF(SQRT(Y$18^2+$E42^2)&lt;=r_int_a,1,0)</f>
        <v>1</v>
      </c>
      <c r="Z42" s="18" t="n">
        <f aca="false">IF(SQRT(Z$18^2+$E42^2)&lt;=r_int_a,1,0)</f>
        <v>1</v>
      </c>
      <c r="AA42" s="18" t="n">
        <f aca="false">IF(SQRT(AA$18^2+$E42^2)&lt;=r_int_a,1,0)</f>
        <v>1</v>
      </c>
      <c r="AB42" s="18" t="n">
        <f aca="false">IF(SQRT(AB$18^2+$E42^2)&lt;=r_int_a,1,0)</f>
        <v>1</v>
      </c>
      <c r="AC42" s="18" t="n">
        <f aca="false">IF(SQRT(AC$18^2+$E42^2)&lt;=r_int_a,1,0)</f>
        <v>1</v>
      </c>
      <c r="AD42" s="18" t="n">
        <f aca="false">IF(SQRT(AD$18^2+$E42^2)&lt;=r_int_a,1,0)</f>
        <v>1</v>
      </c>
      <c r="AE42" s="18" t="n">
        <f aca="false">IF(SQRT(AE$18^2+$E42^2)&lt;=r_int_a,1,0)</f>
        <v>1</v>
      </c>
      <c r="AF42" s="18" t="n">
        <f aca="false">IF(SQRT(AF$18^2+$E42^2)&lt;=r_int_a,1,0)</f>
        <v>1</v>
      </c>
      <c r="AG42" s="18" t="n">
        <f aca="false">IF(SQRT(AG$18^2+$E42^2)&lt;=r_int_a,1,0)</f>
        <v>1</v>
      </c>
      <c r="AH42" s="18" t="n">
        <f aca="false">IF(SQRT(AH$18^2+$E42^2)&lt;=r_int_a,1,0)</f>
        <v>1</v>
      </c>
      <c r="AI42" s="18" t="n">
        <f aca="false">IF(SQRT(AI$18^2+$E42^2)&lt;=r_int_a,1,0)</f>
        <v>1</v>
      </c>
      <c r="AJ42" s="18" t="n">
        <f aca="false">IF(SQRT(AJ$18^2+$E42^2)&lt;=r_int_a,1,0)</f>
        <v>1</v>
      </c>
      <c r="AK42" s="18" t="n">
        <f aca="false">IF(SQRT(AK$18^2+$E42^2)&lt;=r_int_a,1,0)</f>
        <v>1</v>
      </c>
      <c r="AL42" s="18" t="n">
        <f aca="false">IF(SQRT(AL$18^2+$E42^2)&lt;=r_int_a,1,0)</f>
        <v>1</v>
      </c>
      <c r="AM42" s="18" t="n">
        <f aca="false">IF(SQRT(AM$18^2+$E42^2)&lt;=r_int_a,1,0)</f>
        <v>1</v>
      </c>
      <c r="AN42" s="18" t="n">
        <f aca="false">IF(SQRT(AN$18^2+$E42^2)&lt;=r_int_a,1,0)</f>
        <v>1</v>
      </c>
      <c r="AO42" s="18" t="n">
        <f aca="false">IF(SQRT(AO$18^2+$E42^2)&lt;=r_int_a,1,0)</f>
        <v>1</v>
      </c>
      <c r="AP42" s="18" t="n">
        <f aca="false">IF(SQRT(AP$18^2+$E42^2)&lt;=r_int_a,1,0)</f>
        <v>1</v>
      </c>
      <c r="AQ42" s="18" t="n">
        <f aca="false">IF(SQRT(AQ$18^2+$E42^2)&lt;=r_int_a,1,0)</f>
        <v>1</v>
      </c>
      <c r="AR42" s="18" t="n">
        <f aca="false">IF(SQRT(AR$18^2+$E42^2)&lt;=r_int_a,1,0)</f>
        <v>1</v>
      </c>
      <c r="AS42" s="18" t="n">
        <f aca="false">IF(SQRT(AS$18^2+$E42^2)&lt;=r_int_a,1,0)</f>
        <v>1</v>
      </c>
      <c r="AT42" s="18" t="n">
        <f aca="false">IF(SQRT(AT$18^2+$E42^2)&lt;=r_int_a,1,0)</f>
        <v>1</v>
      </c>
      <c r="AU42" s="18" t="n">
        <f aca="false">IF(SQRT(AU$18^2+$E42^2)&lt;=r_int_a,1,0)</f>
        <v>1</v>
      </c>
      <c r="AV42" s="18" t="n">
        <f aca="false">IF(SQRT(AV$18^2+$E42^2)&lt;=r_int_a,1,0)</f>
        <v>1</v>
      </c>
      <c r="AW42" s="18" t="n">
        <f aca="false">IF(SQRT(AW$18^2+$E42^2)&lt;=r_int_a,1,0)</f>
        <v>0</v>
      </c>
      <c r="AX42" s="18" t="n">
        <f aca="false">IF(SQRT(AX$18^2+$E42^2)&lt;=r_int_a,1,0)</f>
        <v>0</v>
      </c>
      <c r="AY42" s="18" t="n">
        <f aca="false">IF(SQRT(AY$18^2+$E42^2)&lt;=r_int_a,1,0)</f>
        <v>0</v>
      </c>
      <c r="AZ42" s="18" t="n">
        <f aca="false">IF(SQRT(AZ$18^2+$E42^2)&lt;=r_int_a,1,0)</f>
        <v>0</v>
      </c>
      <c r="BA42" s="18" t="n">
        <f aca="false">IF(SQRT(BA$18^2+$E42^2)&lt;=r_int_a,1,0)</f>
        <v>0</v>
      </c>
      <c r="BB42" s="18" t="n">
        <f aca="false">IF(SQRT(BB$18^2+$E42^2)&lt;=r_int_a,1,0)</f>
        <v>0</v>
      </c>
      <c r="BC42" s="18" t="n">
        <f aca="false">IF(SQRT(BC$18^2+$E42^2)&lt;=r_int_a,1,0)</f>
        <v>0</v>
      </c>
      <c r="BD42" s="18" t="n">
        <f aca="false">IF(SQRT(BD$18^2+$E42^2)&lt;=r_int_a,1,0)</f>
        <v>0</v>
      </c>
      <c r="BF42" s="17" t="n">
        <v>-2</v>
      </c>
      <c r="BG42" s="22" t="n">
        <f aca="false">IF(AND(SQRT(BG$18^2+$E42^2)&gt;r_int_a,SQRT(BG$18^2+$E42^2)&lt;=r_ext_a),1,0)</f>
        <v>0</v>
      </c>
      <c r="BH42" s="22" t="n">
        <f aca="false">IF(AND(SQRT(BH$18^2+$E42^2)&gt;r_int_a,SQRT(BH$18^2+$E42^2)&lt;=r_ext_a),1,0)</f>
        <v>0</v>
      </c>
      <c r="BI42" s="22" t="n">
        <f aca="false">IF(AND(SQRT(BI$18^2+$E42^2)&gt;r_int_a,SQRT(BI$18^2+$E42^2)&lt;=r_ext_a),1,0)</f>
        <v>1</v>
      </c>
      <c r="BJ42" s="22" t="n">
        <f aca="false">IF(AND(SQRT(BJ$18^2+$E42^2)&gt;r_int_a,SQRT(BJ$18^2+$E42^2)&lt;=r_ext_a),1,0)</f>
        <v>1</v>
      </c>
      <c r="BK42" s="22" t="n">
        <f aca="false">IF(AND(SQRT(BK$18^2+$E42^2)&gt;r_int_a,SQRT(BK$18^2+$E42^2)&lt;=r_ext_a),1,0)</f>
        <v>1</v>
      </c>
      <c r="BL42" s="22" t="n">
        <f aca="false">IF(AND(SQRT(BL$18^2+$E42^2)&gt;r_int_a,SQRT(BL$18^2+$E42^2)&lt;=r_ext_a),1,0)</f>
        <v>1</v>
      </c>
      <c r="BM42" s="22" t="n">
        <f aca="false">IF(AND(SQRT(BM$18^2+$E42^2)&gt;r_int_a,SQRT(BM$18^2+$E42^2)&lt;=r_ext_a),1,0)</f>
        <v>1</v>
      </c>
      <c r="BN42" s="22" t="n">
        <f aca="false">IF(AND(SQRT(BN$18^2+$E42^2)&gt;r_int_a,SQRT(BN$18^2+$E42^2)&lt;=r_ext_a),1,0)</f>
        <v>1</v>
      </c>
      <c r="BO42" s="22" t="n">
        <f aca="false">IF(AND(SQRT(BO$18^2+$E42^2)&gt;r_int_a,SQRT(BO$18^2+$E42^2)&lt;=r_ext_a),1,0)</f>
        <v>0</v>
      </c>
      <c r="BP42" s="22" t="n">
        <f aca="false">IF(AND(SQRT(BP$18^2+$E42^2)&gt;r_int_a,SQRT(BP$18^2+$E42^2)&lt;=r_ext_a),1,0)</f>
        <v>0</v>
      </c>
      <c r="BQ42" s="22" t="n">
        <f aca="false">IF(AND(SQRT(BQ$18^2+$E42^2)&gt;r_int_a,SQRT(BQ$18^2+$E42^2)&lt;=r_ext_a),1,0)</f>
        <v>0</v>
      </c>
      <c r="BR42" s="22" t="n">
        <f aca="false">IF(AND(SQRT(BR$18^2+$E42^2)&gt;r_int_a,SQRT(BR$18^2+$E42^2)&lt;=r_ext_a),1,0)</f>
        <v>0</v>
      </c>
      <c r="BS42" s="22" t="n">
        <f aca="false">IF(AND(SQRT(BS$18^2+$E42^2)&gt;r_int_a,SQRT(BS$18^2+$E42^2)&lt;=r_ext_a),1,0)</f>
        <v>0</v>
      </c>
      <c r="BT42" s="22" t="n">
        <f aca="false">IF(AND(SQRT(BT$18^2+$E42^2)&gt;r_int_a,SQRT(BT$18^2+$E42^2)&lt;=r_ext_a),1,0)</f>
        <v>0</v>
      </c>
      <c r="BU42" s="22" t="n">
        <f aca="false">IF(AND(SQRT(BU$18^2+$E42^2)&gt;r_int_a,SQRT(BU$18^2+$E42^2)&lt;=r_ext_a),1,0)</f>
        <v>0</v>
      </c>
      <c r="BV42" s="22" t="n">
        <f aca="false">IF(AND(SQRT(BV$18^2+$E42^2)&gt;r_int_a,SQRT(BV$18^2+$E42^2)&lt;=r_ext_a),1,0)</f>
        <v>0</v>
      </c>
      <c r="BW42" s="22" t="n">
        <f aca="false">IF(AND(SQRT(BW$18^2+$E42^2)&gt;r_int_a,SQRT(BW$18^2+$E42^2)&lt;=r_ext_a),1,0)</f>
        <v>0</v>
      </c>
      <c r="BX42" s="22" t="n">
        <f aca="false">IF(AND(SQRT(BX$18^2+$E42^2)&gt;r_int_a,SQRT(BX$18^2+$E42^2)&lt;=r_ext_a),1,0)</f>
        <v>0</v>
      </c>
      <c r="BY42" s="22" t="n">
        <f aca="false">IF(AND(SQRT(BY$18^2+$E42^2)&gt;r_int_a,SQRT(BY$18^2+$E42^2)&lt;=r_ext_a),1,0)</f>
        <v>0</v>
      </c>
      <c r="BZ42" s="22" t="n">
        <f aca="false">IF(AND(SQRT(BZ$18^2+$E42^2)&gt;r_int_a,SQRT(BZ$18^2+$E42^2)&lt;=r_ext_a),1,0)</f>
        <v>0</v>
      </c>
      <c r="CA42" s="22" t="n">
        <f aca="false">IF(AND(SQRT(CA$18^2+$E42^2)&gt;r_int_a,SQRT(CA$18^2+$E42^2)&lt;=r_ext_a),1,0)</f>
        <v>0</v>
      </c>
      <c r="CB42" s="22" t="n">
        <f aca="false">IF(AND(SQRT(CB$18^2+$E42^2)&gt;r_int_a,SQRT(CB$18^2+$E42^2)&lt;=r_ext_a),1,0)</f>
        <v>0</v>
      </c>
      <c r="CC42" s="22" t="n">
        <f aca="false">IF(AND(SQRT(CC$18^2+$E42^2)&gt;r_int_a,SQRT(CC$18^2+$E42^2)&lt;=r_ext_a),1,0)</f>
        <v>0</v>
      </c>
      <c r="CD42" s="22" t="n">
        <f aca="false">IF(AND(SQRT(CD$18^2+$E42^2)&gt;r_int_a,SQRT(CD$18^2+$E42^2)&lt;=r_ext_a),1,0)</f>
        <v>0</v>
      </c>
      <c r="CE42" s="22" t="n">
        <f aca="false">IF(AND(SQRT(CE$18^2+$E42^2)&gt;r_int_a,SQRT(CE$18^2+$E42^2)&lt;=r_ext_a),1,0)</f>
        <v>0</v>
      </c>
      <c r="CF42" s="22" t="n">
        <f aca="false">IF(AND(SQRT(CF$18^2+$E42^2)&gt;r_int_a,SQRT(CF$18^2+$E42^2)&lt;=r_ext_a),1,0)</f>
        <v>0</v>
      </c>
      <c r="CG42" s="22" t="n">
        <f aca="false">IF(AND(SQRT(CG$18^2+$E42^2)&gt;r_int_a,SQRT(CG$18^2+$E42^2)&lt;=r_ext_a),1,0)</f>
        <v>0</v>
      </c>
      <c r="CH42" s="22" t="n">
        <f aca="false">IF(AND(SQRT(CH$18^2+$E42^2)&gt;r_int_a,SQRT(CH$18^2+$E42^2)&lt;=r_ext_a),1,0)</f>
        <v>0</v>
      </c>
      <c r="CI42" s="22" t="n">
        <f aca="false">IF(AND(SQRT(CI$18^2+$E42^2)&gt;r_int_a,SQRT(CI$18^2+$E42^2)&lt;=r_ext_a),1,0)</f>
        <v>0</v>
      </c>
      <c r="CJ42" s="22" t="n">
        <f aca="false">IF(AND(SQRT(CJ$18^2+$E42^2)&gt;r_int_a,SQRT(CJ$18^2+$E42^2)&lt;=r_ext_a),1,0)</f>
        <v>0</v>
      </c>
      <c r="CK42" s="22" t="n">
        <f aca="false">IF(AND(SQRT(CK$18^2+$E42^2)&gt;r_int_a,SQRT(CK$18^2+$E42^2)&lt;=r_ext_a),1,0)</f>
        <v>0</v>
      </c>
      <c r="CL42" s="22" t="n">
        <f aca="false">IF(AND(SQRT(CL$18^2+$E42^2)&gt;r_int_a,SQRT(CL$18^2+$E42^2)&lt;=r_ext_a),1,0)</f>
        <v>0</v>
      </c>
      <c r="CM42" s="22" t="n">
        <f aca="false">IF(AND(SQRT(CM$18^2+$E42^2)&gt;r_int_a,SQRT(CM$18^2+$E42^2)&lt;=r_ext_a),1,0)</f>
        <v>0</v>
      </c>
      <c r="CN42" s="22" t="n">
        <f aca="false">IF(AND(SQRT(CN$18^2+$E42^2)&gt;r_int_a,SQRT(CN$18^2+$E42^2)&lt;=r_ext_a),1,0)</f>
        <v>0</v>
      </c>
      <c r="CO42" s="22" t="n">
        <f aca="false">IF(AND(SQRT(CO$18^2+$E42^2)&gt;r_int_a,SQRT(CO$18^2+$E42^2)&lt;=r_ext_a),1,0)</f>
        <v>0</v>
      </c>
      <c r="CP42" s="22" t="n">
        <f aca="false">IF(AND(SQRT(CP$18^2+$E42^2)&gt;r_int_a,SQRT(CP$18^2+$E42^2)&lt;=r_ext_a),1,0)</f>
        <v>0</v>
      </c>
      <c r="CQ42" s="22" t="n">
        <f aca="false">IF(AND(SQRT(CQ$18^2+$E42^2)&gt;r_int_a,SQRT(CQ$18^2+$E42^2)&lt;=r_ext_a),1,0)</f>
        <v>0</v>
      </c>
      <c r="CR42" s="22" t="n">
        <f aca="false">IF(AND(SQRT(CR$18^2+$E42^2)&gt;r_int_a,SQRT(CR$18^2+$E42^2)&lt;=r_ext_a),1,0)</f>
        <v>0</v>
      </c>
      <c r="CS42" s="22" t="n">
        <f aca="false">IF(AND(SQRT(CS$18^2+$E42^2)&gt;r_int_a,SQRT(CS$18^2+$E42^2)&lt;=r_ext_a),1,0)</f>
        <v>0</v>
      </c>
      <c r="CT42" s="22" t="n">
        <f aca="false">IF(AND(SQRT(CT$18^2+$E42^2)&gt;r_int_a,SQRT(CT$18^2+$E42^2)&lt;=r_ext_a),1,0)</f>
        <v>0</v>
      </c>
      <c r="CU42" s="22" t="n">
        <f aca="false">IF(AND(SQRT(CU$18^2+$E42^2)&gt;r_int_a,SQRT(CU$18^2+$E42^2)&lt;=r_ext_a),1,0)</f>
        <v>0</v>
      </c>
      <c r="CV42" s="22" t="n">
        <f aca="false">IF(AND(SQRT(CV$18^2+$E42^2)&gt;r_int_a,SQRT(CV$18^2+$E42^2)&lt;=r_ext_a),1,0)</f>
        <v>0</v>
      </c>
      <c r="CW42" s="22" t="n">
        <f aca="false">IF(AND(SQRT(CW$18^2+$E42^2)&gt;r_int_a,SQRT(CW$18^2+$E42^2)&lt;=r_ext_a),1,0)</f>
        <v>0</v>
      </c>
      <c r="CX42" s="22" t="n">
        <f aca="false">IF(AND(SQRT(CX$18^2+$E42^2)&gt;r_int_a,SQRT(CX$18^2+$E42^2)&lt;=r_ext_a),1,0)</f>
        <v>1</v>
      </c>
      <c r="CY42" s="22" t="n">
        <f aca="false">IF(AND(SQRT(CY$18^2+$E42^2)&gt;r_int_a,SQRT(CY$18^2+$E42^2)&lt;=r_ext_a),1,0)</f>
        <v>1</v>
      </c>
      <c r="CZ42" s="22" t="n">
        <f aca="false">IF(AND(SQRT(CZ$18^2+$E42^2)&gt;r_int_a,SQRT(CZ$18^2+$E42^2)&lt;=r_ext_a),1,0)</f>
        <v>1</v>
      </c>
      <c r="DA42" s="22" t="n">
        <f aca="false">IF(AND(SQRT(DA$18^2+$E42^2)&gt;r_int_a,SQRT(DA$18^2+$E42^2)&lt;=r_ext_a),1,0)</f>
        <v>1</v>
      </c>
      <c r="DB42" s="22" t="n">
        <f aca="false">IF(AND(SQRT(DB$18^2+$E42^2)&gt;r_int_a,SQRT(DB$18^2+$E42^2)&lt;=r_ext_a),1,0)</f>
        <v>1</v>
      </c>
      <c r="DC42" s="22" t="n">
        <f aca="false">IF(AND(SQRT(DC$18^2+$E42^2)&gt;r_int_a,SQRT(DC$18^2+$E42^2)&lt;=r_ext_a),1,0)</f>
        <v>1</v>
      </c>
      <c r="DD42" s="22" t="n">
        <f aca="false">IF(AND(SQRT(DD$18^2+$E42^2)&gt;r_int_a,SQRT(DD$18^2+$E42^2)&lt;=r_ext_a),1,0)</f>
        <v>0</v>
      </c>
      <c r="DE42" s="22" t="n">
        <f aca="false">IF(AND(SQRT(DE$18^2+$E42^2)&gt;r_int_a,SQRT(DE$18^2+$E42^2)&lt;=r_ext_a),1,0)</f>
        <v>0</v>
      </c>
    </row>
    <row r="43" customFormat="false" ht="10.5" hidden="false" customHeight="true" outlineLevel="0" collapsed="false">
      <c r="E43" s="17" t="n">
        <v>-1</v>
      </c>
      <c r="F43" s="18" t="n">
        <f aca="false">IF(SQRT(F$18^2+$E43^2)&lt;=r_int_a,1,0)</f>
        <v>0</v>
      </c>
      <c r="G43" s="18" t="n">
        <f aca="false">IF(SQRT(G$18^2+$E43^2)&lt;=r_int_a,1,0)</f>
        <v>0</v>
      </c>
      <c r="H43" s="18" t="n">
        <f aca="false">IF(SQRT(H$18^2+$E43^2)&lt;=r_int_a,1,0)</f>
        <v>0</v>
      </c>
      <c r="I43" s="18" t="n">
        <f aca="false">IF(SQRT(I$18^2+$E43^2)&lt;=r_int_a,1,0)</f>
        <v>0</v>
      </c>
      <c r="J43" s="18" t="n">
        <f aca="false">IF(SQRT(J$18^2+$E43^2)&lt;=r_int_a,1,0)</f>
        <v>0</v>
      </c>
      <c r="K43" s="18" t="n">
        <f aca="false">IF(SQRT(K$18^2+$E43^2)&lt;=r_int_a,1,0)</f>
        <v>0</v>
      </c>
      <c r="L43" s="18" t="n">
        <f aca="false">IF(SQRT(L$18^2+$E43^2)&lt;=r_int_a,1,0)</f>
        <v>0</v>
      </c>
      <c r="M43" s="18" t="n">
        <f aca="false">IF(SQRT(M$18^2+$E43^2)&lt;=r_int_a,1,0)</f>
        <v>0</v>
      </c>
      <c r="N43" s="18" t="n">
        <f aca="false">IF(SQRT(N$18^2+$E43^2)&lt;=r_int_a,1,0)</f>
        <v>1</v>
      </c>
      <c r="O43" s="18" t="n">
        <f aca="false">IF(SQRT(O$18^2+$E43^2)&lt;=r_int_a,1,0)</f>
        <v>1</v>
      </c>
      <c r="P43" s="18" t="n">
        <f aca="false">IF(SQRT(P$18^2+$E43^2)&lt;=r_int_a,1,0)</f>
        <v>1</v>
      </c>
      <c r="Q43" s="18" t="n">
        <f aca="false">IF(SQRT(Q$18^2+$E43^2)&lt;=r_int_a,1,0)</f>
        <v>1</v>
      </c>
      <c r="R43" s="18" t="n">
        <f aca="false">IF(SQRT(R$18^2+$E43^2)&lt;=r_int_a,1,0)</f>
        <v>1</v>
      </c>
      <c r="S43" s="18" t="n">
        <f aca="false">IF(SQRT(S$18^2+$E43^2)&lt;=r_int_a,1,0)</f>
        <v>1</v>
      </c>
      <c r="T43" s="18" t="n">
        <f aca="false">IF(SQRT(T$18^2+$E43^2)&lt;=r_int_a,1,0)</f>
        <v>1</v>
      </c>
      <c r="U43" s="18" t="n">
        <f aca="false">IF(SQRT(U$18^2+$E43^2)&lt;=r_int_a,1,0)</f>
        <v>1</v>
      </c>
      <c r="V43" s="18" t="n">
        <f aca="false">IF(SQRT(V$18^2+$E43^2)&lt;=r_int_a,1,0)</f>
        <v>1</v>
      </c>
      <c r="W43" s="18" t="n">
        <f aca="false">IF(SQRT(W$18^2+$E43^2)&lt;=r_int_a,1,0)</f>
        <v>1</v>
      </c>
      <c r="X43" s="18" t="n">
        <f aca="false">IF(SQRT(X$18^2+$E43^2)&lt;=r_int_a,1,0)</f>
        <v>1</v>
      </c>
      <c r="Y43" s="18" t="n">
        <f aca="false">IF(SQRT(Y$18^2+$E43^2)&lt;=r_int_a,1,0)</f>
        <v>1</v>
      </c>
      <c r="Z43" s="18" t="n">
        <f aca="false">IF(SQRT(Z$18^2+$E43^2)&lt;=r_int_a,1,0)</f>
        <v>1</v>
      </c>
      <c r="AA43" s="18" t="n">
        <f aca="false">IF(SQRT(AA$18^2+$E43^2)&lt;=r_int_a,1,0)</f>
        <v>1</v>
      </c>
      <c r="AB43" s="18" t="n">
        <f aca="false">IF(SQRT(AB$18^2+$E43^2)&lt;=r_int_a,1,0)</f>
        <v>1</v>
      </c>
      <c r="AC43" s="18" t="n">
        <f aca="false">IF(SQRT(AC$18^2+$E43^2)&lt;=r_int_a,1,0)</f>
        <v>1</v>
      </c>
      <c r="AD43" s="18" t="n">
        <f aca="false">IF(SQRT(AD$18^2+$E43^2)&lt;=r_int_a,1,0)</f>
        <v>1</v>
      </c>
      <c r="AE43" s="18" t="n">
        <f aca="false">IF(SQRT(AE$18^2+$E43^2)&lt;=r_int_a,1,0)</f>
        <v>1</v>
      </c>
      <c r="AF43" s="18" t="n">
        <f aca="false">IF(SQRT(AF$18^2+$E43^2)&lt;=r_int_a,1,0)</f>
        <v>1</v>
      </c>
      <c r="AG43" s="18" t="n">
        <f aca="false">IF(SQRT(AG$18^2+$E43^2)&lt;=r_int_a,1,0)</f>
        <v>1</v>
      </c>
      <c r="AH43" s="18" t="n">
        <f aca="false">IF(SQRT(AH$18^2+$E43^2)&lt;=r_int_a,1,0)</f>
        <v>1</v>
      </c>
      <c r="AI43" s="18" t="n">
        <f aca="false">IF(SQRT(AI$18^2+$E43^2)&lt;=r_int_a,1,0)</f>
        <v>1</v>
      </c>
      <c r="AJ43" s="18" t="n">
        <f aca="false">IF(SQRT(AJ$18^2+$E43^2)&lt;=r_int_a,1,0)</f>
        <v>1</v>
      </c>
      <c r="AK43" s="18" t="n">
        <f aca="false">IF(SQRT(AK$18^2+$E43^2)&lt;=r_int_a,1,0)</f>
        <v>1</v>
      </c>
      <c r="AL43" s="18" t="n">
        <f aca="false">IF(SQRT(AL$18^2+$E43^2)&lt;=r_int_a,1,0)</f>
        <v>1</v>
      </c>
      <c r="AM43" s="18" t="n">
        <f aca="false">IF(SQRT(AM$18^2+$E43^2)&lt;=r_int_a,1,0)</f>
        <v>1</v>
      </c>
      <c r="AN43" s="18" t="n">
        <f aca="false">IF(SQRT(AN$18^2+$E43^2)&lt;=r_int_a,1,0)</f>
        <v>1</v>
      </c>
      <c r="AO43" s="18" t="n">
        <f aca="false">IF(SQRT(AO$18^2+$E43^2)&lt;=r_int_a,1,0)</f>
        <v>1</v>
      </c>
      <c r="AP43" s="18" t="n">
        <f aca="false">IF(SQRT(AP$18^2+$E43^2)&lt;=r_int_a,1,0)</f>
        <v>1</v>
      </c>
      <c r="AQ43" s="18" t="n">
        <f aca="false">IF(SQRT(AQ$18^2+$E43^2)&lt;=r_int_a,1,0)</f>
        <v>1</v>
      </c>
      <c r="AR43" s="18" t="n">
        <f aca="false">IF(SQRT(AR$18^2+$E43^2)&lt;=r_int_a,1,0)</f>
        <v>1</v>
      </c>
      <c r="AS43" s="18" t="n">
        <f aca="false">IF(SQRT(AS$18^2+$E43^2)&lt;=r_int_a,1,0)</f>
        <v>1</v>
      </c>
      <c r="AT43" s="18" t="n">
        <f aca="false">IF(SQRT(AT$18^2+$E43^2)&lt;=r_int_a,1,0)</f>
        <v>1</v>
      </c>
      <c r="AU43" s="18" t="n">
        <f aca="false">IF(SQRT(AU$18^2+$E43^2)&lt;=r_int_a,1,0)</f>
        <v>1</v>
      </c>
      <c r="AV43" s="18" t="n">
        <f aca="false">IF(SQRT(AV$18^2+$E43^2)&lt;=r_int_a,1,0)</f>
        <v>1</v>
      </c>
      <c r="AW43" s="18" t="n">
        <f aca="false">IF(SQRT(AW$18^2+$E43^2)&lt;=r_int_a,1,0)</f>
        <v>0</v>
      </c>
      <c r="AX43" s="18" t="n">
        <f aca="false">IF(SQRT(AX$18^2+$E43^2)&lt;=r_int_a,1,0)</f>
        <v>0</v>
      </c>
      <c r="AY43" s="18" t="n">
        <f aca="false">IF(SQRT(AY$18^2+$E43^2)&lt;=r_int_a,1,0)</f>
        <v>0</v>
      </c>
      <c r="AZ43" s="18" t="n">
        <f aca="false">IF(SQRT(AZ$18^2+$E43^2)&lt;=r_int_a,1,0)</f>
        <v>0</v>
      </c>
      <c r="BA43" s="18" t="n">
        <f aca="false">IF(SQRT(BA$18^2+$E43^2)&lt;=r_int_a,1,0)</f>
        <v>0</v>
      </c>
      <c r="BB43" s="18" t="n">
        <f aca="false">IF(SQRT(BB$18^2+$E43^2)&lt;=r_int_a,1,0)</f>
        <v>0</v>
      </c>
      <c r="BC43" s="18" t="n">
        <f aca="false">IF(SQRT(BC$18^2+$E43^2)&lt;=r_int_a,1,0)</f>
        <v>0</v>
      </c>
      <c r="BD43" s="18" t="n">
        <f aca="false">IF(SQRT(BD$18^2+$E43^2)&lt;=r_int_a,1,0)</f>
        <v>0</v>
      </c>
      <c r="BF43" s="17" t="n">
        <v>-1</v>
      </c>
      <c r="BG43" s="22" t="n">
        <f aca="false">IF(AND(SQRT(BG$18^2+$E43^2)&gt;r_int_a,SQRT(BG$18^2+$E43^2)&lt;=r_ext_a),1,0)</f>
        <v>0</v>
      </c>
      <c r="BH43" s="22" t="n">
        <f aca="false">IF(AND(SQRT(BH$18^2+$E43^2)&gt;r_int_a,SQRT(BH$18^2+$E43^2)&lt;=r_ext_a),1,0)</f>
        <v>0</v>
      </c>
      <c r="BI43" s="22" t="n">
        <f aca="false">IF(AND(SQRT(BI$18^2+$E43^2)&gt;r_int_a,SQRT(BI$18^2+$E43^2)&lt;=r_ext_a),1,0)</f>
        <v>1</v>
      </c>
      <c r="BJ43" s="22" t="n">
        <f aca="false">IF(AND(SQRT(BJ$18^2+$E43^2)&gt;r_int_a,SQRT(BJ$18^2+$E43^2)&lt;=r_ext_a),1,0)</f>
        <v>1</v>
      </c>
      <c r="BK43" s="22" t="n">
        <f aca="false">IF(AND(SQRT(BK$18^2+$E43^2)&gt;r_int_a,SQRT(BK$18^2+$E43^2)&lt;=r_ext_a),1,0)</f>
        <v>1</v>
      </c>
      <c r="BL43" s="22" t="n">
        <f aca="false">IF(AND(SQRT(BL$18^2+$E43^2)&gt;r_int_a,SQRT(BL$18^2+$E43^2)&lt;=r_ext_a),1,0)</f>
        <v>1</v>
      </c>
      <c r="BM43" s="22" t="n">
        <f aca="false">IF(AND(SQRT(BM$18^2+$E43^2)&gt;r_int_a,SQRT(BM$18^2+$E43^2)&lt;=r_ext_a),1,0)</f>
        <v>1</v>
      </c>
      <c r="BN43" s="22" t="n">
        <f aca="false">IF(AND(SQRT(BN$18^2+$E43^2)&gt;r_int_a,SQRT(BN$18^2+$E43^2)&lt;=r_ext_a),1,0)</f>
        <v>1</v>
      </c>
      <c r="BO43" s="22" t="n">
        <f aca="false">IF(AND(SQRT(BO$18^2+$E43^2)&gt;r_int_a,SQRT(BO$18^2+$E43^2)&lt;=r_ext_a),1,0)</f>
        <v>0</v>
      </c>
      <c r="BP43" s="22" t="n">
        <f aca="false">IF(AND(SQRT(BP$18^2+$E43^2)&gt;r_int_a,SQRT(BP$18^2+$E43^2)&lt;=r_ext_a),1,0)</f>
        <v>0</v>
      </c>
      <c r="BQ43" s="22" t="n">
        <f aca="false">IF(AND(SQRT(BQ$18^2+$E43^2)&gt;r_int_a,SQRT(BQ$18^2+$E43^2)&lt;=r_ext_a),1,0)</f>
        <v>0</v>
      </c>
      <c r="BR43" s="22" t="n">
        <f aca="false">IF(AND(SQRT(BR$18^2+$E43^2)&gt;r_int_a,SQRT(BR$18^2+$E43^2)&lt;=r_ext_a),1,0)</f>
        <v>0</v>
      </c>
      <c r="BS43" s="22" t="n">
        <f aca="false">IF(AND(SQRT(BS$18^2+$E43^2)&gt;r_int_a,SQRT(BS$18^2+$E43^2)&lt;=r_ext_a),1,0)</f>
        <v>0</v>
      </c>
      <c r="BT43" s="22" t="n">
        <f aca="false">IF(AND(SQRT(BT$18^2+$E43^2)&gt;r_int_a,SQRT(BT$18^2+$E43^2)&lt;=r_ext_a),1,0)</f>
        <v>0</v>
      </c>
      <c r="BU43" s="22" t="n">
        <f aca="false">IF(AND(SQRT(BU$18^2+$E43^2)&gt;r_int_a,SQRT(BU$18^2+$E43^2)&lt;=r_ext_a),1,0)</f>
        <v>0</v>
      </c>
      <c r="BV43" s="22" t="n">
        <f aca="false">IF(AND(SQRT(BV$18^2+$E43^2)&gt;r_int_a,SQRT(BV$18^2+$E43^2)&lt;=r_ext_a),1,0)</f>
        <v>0</v>
      </c>
      <c r="BW43" s="22" t="n">
        <f aca="false">IF(AND(SQRT(BW$18^2+$E43^2)&gt;r_int_a,SQRT(BW$18^2+$E43^2)&lt;=r_ext_a),1,0)</f>
        <v>0</v>
      </c>
      <c r="BX43" s="22" t="n">
        <f aca="false">IF(AND(SQRT(BX$18^2+$E43^2)&gt;r_int_a,SQRT(BX$18^2+$E43^2)&lt;=r_ext_a),1,0)</f>
        <v>0</v>
      </c>
      <c r="BY43" s="22" t="n">
        <f aca="false">IF(AND(SQRT(BY$18^2+$E43^2)&gt;r_int_a,SQRT(BY$18^2+$E43^2)&lt;=r_ext_a),1,0)</f>
        <v>0</v>
      </c>
      <c r="BZ43" s="22" t="n">
        <f aca="false">IF(AND(SQRT(BZ$18^2+$E43^2)&gt;r_int_a,SQRT(BZ$18^2+$E43^2)&lt;=r_ext_a),1,0)</f>
        <v>0</v>
      </c>
      <c r="CA43" s="22" t="n">
        <f aca="false">IF(AND(SQRT(CA$18^2+$E43^2)&gt;r_int_a,SQRT(CA$18^2+$E43^2)&lt;=r_ext_a),1,0)</f>
        <v>0</v>
      </c>
      <c r="CB43" s="22" t="n">
        <f aca="false">IF(AND(SQRT(CB$18^2+$E43^2)&gt;r_int_a,SQRT(CB$18^2+$E43^2)&lt;=r_ext_a),1,0)</f>
        <v>0</v>
      </c>
      <c r="CC43" s="22" t="n">
        <f aca="false">IF(AND(SQRT(CC$18^2+$E43^2)&gt;r_int_a,SQRT(CC$18^2+$E43^2)&lt;=r_ext_a),1,0)</f>
        <v>0</v>
      </c>
      <c r="CD43" s="22" t="n">
        <f aca="false">IF(AND(SQRT(CD$18^2+$E43^2)&gt;r_int_a,SQRT(CD$18^2+$E43^2)&lt;=r_ext_a),1,0)</f>
        <v>0</v>
      </c>
      <c r="CE43" s="22" t="n">
        <f aca="false">IF(AND(SQRT(CE$18^2+$E43^2)&gt;r_int_a,SQRT(CE$18^2+$E43^2)&lt;=r_ext_a),1,0)</f>
        <v>0</v>
      </c>
      <c r="CF43" s="22" t="n">
        <f aca="false">IF(AND(SQRT(CF$18^2+$E43^2)&gt;r_int_a,SQRT(CF$18^2+$E43^2)&lt;=r_ext_a),1,0)</f>
        <v>0</v>
      </c>
      <c r="CG43" s="22" t="n">
        <f aca="false">IF(AND(SQRT(CG$18^2+$E43^2)&gt;r_int_a,SQRT(CG$18^2+$E43^2)&lt;=r_ext_a),1,0)</f>
        <v>0</v>
      </c>
      <c r="CH43" s="22" t="n">
        <f aca="false">IF(AND(SQRT(CH$18^2+$E43^2)&gt;r_int_a,SQRT(CH$18^2+$E43^2)&lt;=r_ext_a),1,0)</f>
        <v>0</v>
      </c>
      <c r="CI43" s="22" t="n">
        <f aca="false">IF(AND(SQRT(CI$18^2+$E43^2)&gt;r_int_a,SQRT(CI$18^2+$E43^2)&lt;=r_ext_a),1,0)</f>
        <v>0</v>
      </c>
      <c r="CJ43" s="22" t="n">
        <f aca="false">IF(AND(SQRT(CJ$18^2+$E43^2)&gt;r_int_a,SQRT(CJ$18^2+$E43^2)&lt;=r_ext_a),1,0)</f>
        <v>0</v>
      </c>
      <c r="CK43" s="22" t="n">
        <f aca="false">IF(AND(SQRT(CK$18^2+$E43^2)&gt;r_int_a,SQRT(CK$18^2+$E43^2)&lt;=r_ext_a),1,0)</f>
        <v>0</v>
      </c>
      <c r="CL43" s="22" t="n">
        <f aca="false">IF(AND(SQRT(CL$18^2+$E43^2)&gt;r_int_a,SQRT(CL$18^2+$E43^2)&lt;=r_ext_a),1,0)</f>
        <v>0</v>
      </c>
      <c r="CM43" s="22" t="n">
        <f aca="false">IF(AND(SQRT(CM$18^2+$E43^2)&gt;r_int_a,SQRT(CM$18^2+$E43^2)&lt;=r_ext_a),1,0)</f>
        <v>0</v>
      </c>
      <c r="CN43" s="22" t="n">
        <f aca="false">IF(AND(SQRT(CN$18^2+$E43^2)&gt;r_int_a,SQRT(CN$18^2+$E43^2)&lt;=r_ext_a),1,0)</f>
        <v>0</v>
      </c>
      <c r="CO43" s="22" t="n">
        <f aca="false">IF(AND(SQRT(CO$18^2+$E43^2)&gt;r_int_a,SQRT(CO$18^2+$E43^2)&lt;=r_ext_a),1,0)</f>
        <v>0</v>
      </c>
      <c r="CP43" s="22" t="n">
        <f aca="false">IF(AND(SQRT(CP$18^2+$E43^2)&gt;r_int_a,SQRT(CP$18^2+$E43^2)&lt;=r_ext_a),1,0)</f>
        <v>0</v>
      </c>
      <c r="CQ43" s="22" t="n">
        <f aca="false">IF(AND(SQRT(CQ$18^2+$E43^2)&gt;r_int_a,SQRT(CQ$18^2+$E43^2)&lt;=r_ext_a),1,0)</f>
        <v>0</v>
      </c>
      <c r="CR43" s="22" t="n">
        <f aca="false">IF(AND(SQRT(CR$18^2+$E43^2)&gt;r_int_a,SQRT(CR$18^2+$E43^2)&lt;=r_ext_a),1,0)</f>
        <v>0</v>
      </c>
      <c r="CS43" s="22" t="n">
        <f aca="false">IF(AND(SQRT(CS$18^2+$E43^2)&gt;r_int_a,SQRT(CS$18^2+$E43^2)&lt;=r_ext_a),1,0)</f>
        <v>0</v>
      </c>
      <c r="CT43" s="22" t="n">
        <f aca="false">IF(AND(SQRT(CT$18^2+$E43^2)&gt;r_int_a,SQRT(CT$18^2+$E43^2)&lt;=r_ext_a),1,0)</f>
        <v>0</v>
      </c>
      <c r="CU43" s="22" t="n">
        <f aca="false">IF(AND(SQRT(CU$18^2+$E43^2)&gt;r_int_a,SQRT(CU$18^2+$E43^2)&lt;=r_ext_a),1,0)</f>
        <v>0</v>
      </c>
      <c r="CV43" s="22" t="n">
        <f aca="false">IF(AND(SQRT(CV$18^2+$E43^2)&gt;r_int_a,SQRT(CV$18^2+$E43^2)&lt;=r_ext_a),1,0)</f>
        <v>0</v>
      </c>
      <c r="CW43" s="22" t="n">
        <f aca="false">IF(AND(SQRT(CW$18^2+$E43^2)&gt;r_int_a,SQRT(CW$18^2+$E43^2)&lt;=r_ext_a),1,0)</f>
        <v>0</v>
      </c>
      <c r="CX43" s="22" t="n">
        <f aca="false">IF(AND(SQRT(CX$18^2+$E43^2)&gt;r_int_a,SQRT(CX$18^2+$E43^2)&lt;=r_ext_a),1,0)</f>
        <v>1</v>
      </c>
      <c r="CY43" s="22" t="n">
        <f aca="false">IF(AND(SQRT(CY$18^2+$E43^2)&gt;r_int_a,SQRT(CY$18^2+$E43^2)&lt;=r_ext_a),1,0)</f>
        <v>1</v>
      </c>
      <c r="CZ43" s="22" t="n">
        <f aca="false">IF(AND(SQRT(CZ$18^2+$E43^2)&gt;r_int_a,SQRT(CZ$18^2+$E43^2)&lt;=r_ext_a),1,0)</f>
        <v>1</v>
      </c>
      <c r="DA43" s="22" t="n">
        <f aca="false">IF(AND(SQRT(DA$18^2+$E43^2)&gt;r_int_a,SQRT(DA$18^2+$E43^2)&lt;=r_ext_a),1,0)</f>
        <v>1</v>
      </c>
      <c r="DB43" s="22" t="n">
        <f aca="false">IF(AND(SQRT(DB$18^2+$E43^2)&gt;r_int_a,SQRT(DB$18^2+$E43^2)&lt;=r_ext_a),1,0)</f>
        <v>1</v>
      </c>
      <c r="DC43" s="22" t="n">
        <f aca="false">IF(AND(SQRT(DC$18^2+$E43^2)&gt;r_int_a,SQRT(DC$18^2+$E43^2)&lt;=r_ext_a),1,0)</f>
        <v>1</v>
      </c>
      <c r="DD43" s="22" t="n">
        <f aca="false">IF(AND(SQRT(DD$18^2+$E43^2)&gt;r_int_a,SQRT(DD$18^2+$E43^2)&lt;=r_ext_a),1,0)</f>
        <v>0</v>
      </c>
      <c r="DE43" s="22" t="n">
        <f aca="false">IF(AND(SQRT(DE$18^2+$E43^2)&gt;r_int_a,SQRT(DE$18^2+$E43^2)&lt;=r_ext_a),1,0)</f>
        <v>0</v>
      </c>
    </row>
    <row r="44" customFormat="false" ht="10.5" hidden="false" customHeight="true" outlineLevel="0" collapsed="false">
      <c r="E44" s="17" t="n">
        <v>0</v>
      </c>
      <c r="F44" s="18" t="n">
        <f aca="false">IF(SQRT(F$18^2+$E44^2)&lt;=r_int_a,1,0)</f>
        <v>0</v>
      </c>
      <c r="G44" s="18" t="n">
        <f aca="false">IF(SQRT(G$18^2+$E44^2)&lt;=r_int_a,1,0)</f>
        <v>0</v>
      </c>
      <c r="H44" s="18" t="n">
        <f aca="false">IF(SQRT(H$18^2+$E44^2)&lt;=r_int_a,1,0)</f>
        <v>0</v>
      </c>
      <c r="I44" s="18" t="n">
        <f aca="false">IF(SQRT(I$18^2+$E44^2)&lt;=r_int_a,1,0)</f>
        <v>0</v>
      </c>
      <c r="J44" s="18" t="n">
        <f aca="false">IF(SQRT(J$18^2+$E44^2)&lt;=r_int_a,1,0)</f>
        <v>0</v>
      </c>
      <c r="K44" s="18" t="n">
        <f aca="false">IF(SQRT(K$18^2+$E44^2)&lt;=r_int_a,1,0)</f>
        <v>0</v>
      </c>
      <c r="L44" s="18" t="n">
        <f aca="false">IF(SQRT(L$18^2+$E44^2)&lt;=r_int_a,1,0)</f>
        <v>0</v>
      </c>
      <c r="M44" s="18" t="n">
        <f aca="false">IF(SQRT(M$18^2+$E44^2)&lt;=r_int_a,1,0)</f>
        <v>0</v>
      </c>
      <c r="N44" s="18" t="n">
        <f aca="false">IF(SQRT(N$18^2+$E44^2)&lt;=r_int_a,1,0)</f>
        <v>1</v>
      </c>
      <c r="O44" s="18" t="n">
        <f aca="false">IF(SQRT(O$18^2+$E44^2)&lt;=r_int_a,1,0)</f>
        <v>1</v>
      </c>
      <c r="P44" s="18" t="n">
        <f aca="false">IF(SQRT(P$18^2+$E44^2)&lt;=r_int_a,1,0)</f>
        <v>1</v>
      </c>
      <c r="Q44" s="18" t="n">
        <f aca="false">IF(SQRT(Q$18^2+$E44^2)&lt;=r_int_a,1,0)</f>
        <v>1</v>
      </c>
      <c r="R44" s="18" t="n">
        <f aca="false">IF(SQRT(R$18^2+$E44^2)&lt;=r_int_a,1,0)</f>
        <v>1</v>
      </c>
      <c r="S44" s="18" t="n">
        <f aca="false">IF(SQRT(S$18^2+$E44^2)&lt;=r_int_a,1,0)</f>
        <v>1</v>
      </c>
      <c r="T44" s="18" t="n">
        <f aca="false">IF(SQRT(T$18^2+$E44^2)&lt;=r_int_a,1,0)</f>
        <v>1</v>
      </c>
      <c r="U44" s="18" t="n">
        <f aca="false">IF(SQRT(U$18^2+$E44^2)&lt;=r_int_a,1,0)</f>
        <v>1</v>
      </c>
      <c r="V44" s="18" t="n">
        <f aca="false">IF(SQRT(V$18^2+$E44^2)&lt;=r_int_a,1,0)</f>
        <v>1</v>
      </c>
      <c r="W44" s="18" t="n">
        <f aca="false">IF(SQRT(W$18^2+$E44^2)&lt;=r_int_a,1,0)</f>
        <v>1</v>
      </c>
      <c r="X44" s="18" t="n">
        <f aca="false">IF(SQRT(X$18^2+$E44^2)&lt;=r_int_a,1,0)</f>
        <v>1</v>
      </c>
      <c r="Y44" s="18" t="n">
        <f aca="false">IF(SQRT(Y$18^2+$E44^2)&lt;=r_int_a,1,0)</f>
        <v>1</v>
      </c>
      <c r="Z44" s="18" t="n">
        <f aca="false">IF(SQRT(Z$18^2+$E44^2)&lt;=r_int_a,1,0)</f>
        <v>1</v>
      </c>
      <c r="AA44" s="18" t="n">
        <f aca="false">IF(SQRT(AA$18^2+$E44^2)&lt;=r_int_a,1,0)</f>
        <v>1</v>
      </c>
      <c r="AB44" s="18" t="n">
        <f aca="false">IF(SQRT(AB$18^2+$E44^2)&lt;=r_int_a,1,0)</f>
        <v>1</v>
      </c>
      <c r="AC44" s="18" t="n">
        <f aca="false">IF(SQRT(AC$18^2+$E44^2)&lt;=r_int_a,1,0)</f>
        <v>1</v>
      </c>
      <c r="AD44" s="18" t="n">
        <f aca="false">IF(SQRT(AD$18^2+$E44^2)&lt;=r_int_a,1,0)</f>
        <v>1</v>
      </c>
      <c r="AE44" s="18" t="n">
        <f aca="false">IF(SQRT(AE$18^2+$E44^2)&lt;=r_int_a,1,0)</f>
        <v>1</v>
      </c>
      <c r="AF44" s="18" t="n">
        <f aca="false">IF(SQRT(AF$18^2+$E44^2)&lt;=r_int_a,1,0)</f>
        <v>1</v>
      </c>
      <c r="AG44" s="18" t="n">
        <f aca="false">IF(SQRT(AG$18^2+$E44^2)&lt;=r_int_a,1,0)</f>
        <v>1</v>
      </c>
      <c r="AH44" s="18" t="n">
        <f aca="false">IF(SQRT(AH$18^2+$E44^2)&lt;=r_int_a,1,0)</f>
        <v>1</v>
      </c>
      <c r="AI44" s="18" t="n">
        <f aca="false">IF(SQRT(AI$18^2+$E44^2)&lt;=r_int_a,1,0)</f>
        <v>1</v>
      </c>
      <c r="AJ44" s="18" t="n">
        <f aca="false">IF(SQRT(AJ$18^2+$E44^2)&lt;=r_int_a,1,0)</f>
        <v>1</v>
      </c>
      <c r="AK44" s="18" t="n">
        <f aca="false">IF(SQRT(AK$18^2+$E44^2)&lt;=r_int_a,1,0)</f>
        <v>1</v>
      </c>
      <c r="AL44" s="18" t="n">
        <f aca="false">IF(SQRT(AL$18^2+$E44^2)&lt;=r_int_a,1,0)</f>
        <v>1</v>
      </c>
      <c r="AM44" s="18" t="n">
        <f aca="false">IF(SQRT(AM$18^2+$E44^2)&lt;=r_int_a,1,0)</f>
        <v>1</v>
      </c>
      <c r="AN44" s="18" t="n">
        <f aca="false">IF(SQRT(AN$18^2+$E44^2)&lt;=r_int_a,1,0)</f>
        <v>1</v>
      </c>
      <c r="AO44" s="18" t="n">
        <f aca="false">IF(SQRT(AO$18^2+$E44^2)&lt;=r_int_a,1,0)</f>
        <v>1</v>
      </c>
      <c r="AP44" s="18" t="n">
        <f aca="false">IF(SQRT(AP$18^2+$E44^2)&lt;=r_int_a,1,0)</f>
        <v>1</v>
      </c>
      <c r="AQ44" s="18" t="n">
        <f aca="false">IF(SQRT(AQ$18^2+$E44^2)&lt;=r_int_a,1,0)</f>
        <v>1</v>
      </c>
      <c r="AR44" s="18" t="n">
        <f aca="false">IF(SQRT(AR$18^2+$E44^2)&lt;=r_int_a,1,0)</f>
        <v>1</v>
      </c>
      <c r="AS44" s="18" t="n">
        <f aca="false">IF(SQRT(AS$18^2+$E44^2)&lt;=r_int_a,1,0)</f>
        <v>1</v>
      </c>
      <c r="AT44" s="18" t="n">
        <f aca="false">IF(SQRT(AT$18^2+$E44^2)&lt;=r_int_a,1,0)</f>
        <v>1</v>
      </c>
      <c r="AU44" s="18" t="n">
        <f aca="false">IF(SQRT(AU$18^2+$E44^2)&lt;=r_int_a,1,0)</f>
        <v>1</v>
      </c>
      <c r="AV44" s="18" t="n">
        <f aca="false">IF(SQRT(AV$18^2+$E44^2)&lt;=r_int_a,1,0)</f>
        <v>1</v>
      </c>
      <c r="AW44" s="18" t="n">
        <f aca="false">IF(SQRT(AW$18^2+$E44^2)&lt;=r_int_a,1,0)</f>
        <v>0</v>
      </c>
      <c r="AX44" s="18" t="n">
        <f aca="false">IF(SQRT(AX$18^2+$E44^2)&lt;=r_int_a,1,0)</f>
        <v>0</v>
      </c>
      <c r="AY44" s="18" t="n">
        <f aca="false">IF(SQRT(AY$18^2+$E44^2)&lt;=r_int_a,1,0)</f>
        <v>0</v>
      </c>
      <c r="AZ44" s="18" t="n">
        <f aca="false">IF(SQRT(AZ$18^2+$E44^2)&lt;=r_int_a,1,0)</f>
        <v>0</v>
      </c>
      <c r="BA44" s="18" t="n">
        <f aca="false">IF(SQRT(BA$18^2+$E44^2)&lt;=r_int_a,1,0)</f>
        <v>0</v>
      </c>
      <c r="BB44" s="18" t="n">
        <f aca="false">IF(SQRT(BB$18^2+$E44^2)&lt;=r_int_a,1,0)</f>
        <v>0</v>
      </c>
      <c r="BC44" s="18" t="n">
        <f aca="false">IF(SQRT(BC$18^2+$E44^2)&lt;=r_int_a,1,0)</f>
        <v>0</v>
      </c>
      <c r="BD44" s="18" t="n">
        <f aca="false">IF(SQRT(BD$18^2+$E44^2)&lt;=r_int_a,1,0)</f>
        <v>0</v>
      </c>
      <c r="BF44" s="17" t="n">
        <v>0</v>
      </c>
      <c r="BG44" s="22" t="n">
        <f aca="false">IF(AND(SQRT(BG$18^2+$E44^2)&gt;r_int_a,SQRT(BG$18^2+$E44^2)&lt;=r_ext_a),1,0)</f>
        <v>0</v>
      </c>
      <c r="BH44" s="22" t="n">
        <f aca="false">IF(AND(SQRT(BH$18^2+$E44^2)&gt;r_int_a,SQRT(BH$18^2+$E44^2)&lt;=r_ext_a),1,0)</f>
        <v>1</v>
      </c>
      <c r="BI44" s="22" t="n">
        <f aca="false">IF(AND(SQRT(BI$18^2+$E44^2)&gt;r_int_a,SQRT(BI$18^2+$E44^2)&lt;=r_ext_a),1,0)</f>
        <v>1</v>
      </c>
      <c r="BJ44" s="22" t="n">
        <f aca="false">IF(AND(SQRT(BJ$18^2+$E44^2)&gt;r_int_a,SQRT(BJ$18^2+$E44^2)&lt;=r_ext_a),1,0)</f>
        <v>1</v>
      </c>
      <c r="BK44" s="22" t="n">
        <f aca="false">IF(AND(SQRT(BK$18^2+$E44^2)&gt;r_int_a,SQRT(BK$18^2+$E44^2)&lt;=r_ext_a),1,0)</f>
        <v>1</v>
      </c>
      <c r="BL44" s="22" t="n">
        <f aca="false">IF(AND(SQRT(BL$18^2+$E44^2)&gt;r_int_a,SQRT(BL$18^2+$E44^2)&lt;=r_ext_a),1,0)</f>
        <v>1</v>
      </c>
      <c r="BM44" s="22" t="n">
        <f aca="false">IF(AND(SQRT(BM$18^2+$E44^2)&gt;r_int_a,SQRT(BM$18^2+$E44^2)&lt;=r_ext_a),1,0)</f>
        <v>1</v>
      </c>
      <c r="BN44" s="22" t="n">
        <f aca="false">IF(AND(SQRT(BN$18^2+$E44^2)&gt;r_int_a,SQRT(BN$18^2+$E44^2)&lt;=r_ext_a),1,0)</f>
        <v>1</v>
      </c>
      <c r="BO44" s="22" t="n">
        <f aca="false">IF(AND(SQRT(BO$18^2+$E44^2)&gt;r_int_a,SQRT(BO$18^2+$E44^2)&lt;=r_ext_a),1,0)</f>
        <v>0</v>
      </c>
      <c r="BP44" s="22" t="n">
        <f aca="false">IF(AND(SQRT(BP$18^2+$E44^2)&gt;r_int_a,SQRT(BP$18^2+$E44^2)&lt;=r_ext_a),1,0)</f>
        <v>0</v>
      </c>
      <c r="BQ44" s="22" t="n">
        <f aca="false">IF(AND(SQRT(BQ$18^2+$E44^2)&gt;r_int_a,SQRT(BQ$18^2+$E44^2)&lt;=r_ext_a),1,0)</f>
        <v>0</v>
      </c>
      <c r="BR44" s="22" t="n">
        <f aca="false">IF(AND(SQRT(BR$18^2+$E44^2)&gt;r_int_a,SQRT(BR$18^2+$E44^2)&lt;=r_ext_a),1,0)</f>
        <v>0</v>
      </c>
      <c r="BS44" s="22" t="n">
        <f aca="false">IF(AND(SQRT(BS$18^2+$E44^2)&gt;r_int_a,SQRT(BS$18^2+$E44^2)&lt;=r_ext_a),1,0)</f>
        <v>0</v>
      </c>
      <c r="BT44" s="22" t="n">
        <f aca="false">IF(AND(SQRT(BT$18^2+$E44^2)&gt;r_int_a,SQRT(BT$18^2+$E44^2)&lt;=r_ext_a),1,0)</f>
        <v>0</v>
      </c>
      <c r="BU44" s="22" t="n">
        <f aca="false">IF(AND(SQRT(BU$18^2+$E44^2)&gt;r_int_a,SQRT(BU$18^2+$E44^2)&lt;=r_ext_a),1,0)</f>
        <v>0</v>
      </c>
      <c r="BV44" s="22" t="n">
        <f aca="false">IF(AND(SQRT(BV$18^2+$E44^2)&gt;r_int_a,SQRT(BV$18^2+$E44^2)&lt;=r_ext_a),1,0)</f>
        <v>0</v>
      </c>
      <c r="BW44" s="22" t="n">
        <f aca="false">IF(AND(SQRT(BW$18^2+$E44^2)&gt;r_int_a,SQRT(BW$18^2+$E44^2)&lt;=r_ext_a),1,0)</f>
        <v>0</v>
      </c>
      <c r="BX44" s="22" t="n">
        <f aca="false">IF(AND(SQRT(BX$18^2+$E44^2)&gt;r_int_a,SQRT(BX$18^2+$E44^2)&lt;=r_ext_a),1,0)</f>
        <v>0</v>
      </c>
      <c r="BY44" s="22" t="n">
        <f aca="false">IF(AND(SQRT(BY$18^2+$E44^2)&gt;r_int_a,SQRT(BY$18^2+$E44^2)&lt;=r_ext_a),1,0)</f>
        <v>0</v>
      </c>
      <c r="BZ44" s="22" t="n">
        <f aca="false">IF(AND(SQRT(BZ$18^2+$E44^2)&gt;r_int_a,SQRT(BZ$18^2+$E44^2)&lt;=r_ext_a),1,0)</f>
        <v>0</v>
      </c>
      <c r="CA44" s="22" t="n">
        <f aca="false">IF(AND(SQRT(CA$18^2+$E44^2)&gt;r_int_a,SQRT(CA$18^2+$E44^2)&lt;=r_ext_a),1,0)</f>
        <v>0</v>
      </c>
      <c r="CB44" s="22" t="n">
        <f aca="false">IF(AND(SQRT(CB$18^2+$E44^2)&gt;r_int_a,SQRT(CB$18^2+$E44^2)&lt;=r_ext_a),1,0)</f>
        <v>0</v>
      </c>
      <c r="CC44" s="22" t="n">
        <f aca="false">IF(AND(SQRT(CC$18^2+$E44^2)&gt;r_int_a,SQRT(CC$18^2+$E44^2)&lt;=r_ext_a),1,0)</f>
        <v>0</v>
      </c>
      <c r="CD44" s="22" t="n">
        <f aca="false">IF(AND(SQRT(CD$18^2+$E44^2)&gt;r_int_a,SQRT(CD$18^2+$E44^2)&lt;=r_ext_a),1,0)</f>
        <v>0</v>
      </c>
      <c r="CE44" s="22" t="n">
        <f aca="false">IF(AND(SQRT(CE$18^2+$E44^2)&gt;r_int_a,SQRT(CE$18^2+$E44^2)&lt;=r_ext_a),1,0)</f>
        <v>0</v>
      </c>
      <c r="CF44" s="22" t="n">
        <f aca="false">IF(AND(SQRT(CF$18^2+$E44^2)&gt;r_int_a,SQRT(CF$18^2+$E44^2)&lt;=r_ext_a),1,0)</f>
        <v>0</v>
      </c>
      <c r="CG44" s="22" t="n">
        <f aca="false">IF(AND(SQRT(CG$18^2+$E44^2)&gt;r_int_a,SQRT(CG$18^2+$E44^2)&lt;=r_ext_a),1,0)</f>
        <v>0</v>
      </c>
      <c r="CH44" s="22" t="n">
        <f aca="false">IF(AND(SQRT(CH$18^2+$E44^2)&gt;r_int_a,SQRT(CH$18^2+$E44^2)&lt;=r_ext_a),1,0)</f>
        <v>0</v>
      </c>
      <c r="CI44" s="22" t="n">
        <f aca="false">IF(AND(SQRT(CI$18^2+$E44^2)&gt;r_int_a,SQRT(CI$18^2+$E44^2)&lt;=r_ext_a),1,0)</f>
        <v>0</v>
      </c>
      <c r="CJ44" s="22" t="n">
        <f aca="false">IF(AND(SQRT(CJ$18^2+$E44^2)&gt;r_int_a,SQRT(CJ$18^2+$E44^2)&lt;=r_ext_a),1,0)</f>
        <v>0</v>
      </c>
      <c r="CK44" s="22" t="n">
        <f aca="false">IF(AND(SQRT(CK$18^2+$E44^2)&gt;r_int_a,SQRT(CK$18^2+$E44^2)&lt;=r_ext_a),1,0)</f>
        <v>0</v>
      </c>
      <c r="CL44" s="22" t="n">
        <f aca="false">IF(AND(SQRT(CL$18^2+$E44^2)&gt;r_int_a,SQRT(CL$18^2+$E44^2)&lt;=r_ext_a),1,0)</f>
        <v>0</v>
      </c>
      <c r="CM44" s="22" t="n">
        <f aca="false">IF(AND(SQRT(CM$18^2+$E44^2)&gt;r_int_a,SQRT(CM$18^2+$E44^2)&lt;=r_ext_a),1,0)</f>
        <v>0</v>
      </c>
      <c r="CN44" s="22" t="n">
        <f aca="false">IF(AND(SQRT(CN$18^2+$E44^2)&gt;r_int_a,SQRT(CN$18^2+$E44^2)&lt;=r_ext_a),1,0)</f>
        <v>0</v>
      </c>
      <c r="CO44" s="22" t="n">
        <f aca="false">IF(AND(SQRT(CO$18^2+$E44^2)&gt;r_int_a,SQRT(CO$18^2+$E44^2)&lt;=r_ext_a),1,0)</f>
        <v>0</v>
      </c>
      <c r="CP44" s="22" t="n">
        <f aca="false">IF(AND(SQRT(CP$18^2+$E44^2)&gt;r_int_a,SQRT(CP$18^2+$E44^2)&lt;=r_ext_a),1,0)</f>
        <v>0</v>
      </c>
      <c r="CQ44" s="22" t="n">
        <f aca="false">IF(AND(SQRT(CQ$18^2+$E44^2)&gt;r_int_a,SQRT(CQ$18^2+$E44^2)&lt;=r_ext_a),1,0)</f>
        <v>0</v>
      </c>
      <c r="CR44" s="22" t="n">
        <f aca="false">IF(AND(SQRT(CR$18^2+$E44^2)&gt;r_int_a,SQRT(CR$18^2+$E44^2)&lt;=r_ext_a),1,0)</f>
        <v>0</v>
      </c>
      <c r="CS44" s="22" t="n">
        <f aca="false">IF(AND(SQRT(CS$18^2+$E44^2)&gt;r_int_a,SQRT(CS$18^2+$E44^2)&lt;=r_ext_a),1,0)</f>
        <v>0</v>
      </c>
      <c r="CT44" s="22" t="n">
        <f aca="false">IF(AND(SQRT(CT$18^2+$E44^2)&gt;r_int_a,SQRT(CT$18^2+$E44^2)&lt;=r_ext_a),1,0)</f>
        <v>0</v>
      </c>
      <c r="CU44" s="22" t="n">
        <f aca="false">IF(AND(SQRT(CU$18^2+$E44^2)&gt;r_int_a,SQRT(CU$18^2+$E44^2)&lt;=r_ext_a),1,0)</f>
        <v>0</v>
      </c>
      <c r="CV44" s="22" t="n">
        <f aca="false">IF(AND(SQRT(CV$18^2+$E44^2)&gt;r_int_a,SQRT(CV$18^2+$E44^2)&lt;=r_ext_a),1,0)</f>
        <v>0</v>
      </c>
      <c r="CW44" s="22" t="n">
        <f aca="false">IF(AND(SQRT(CW$18^2+$E44^2)&gt;r_int_a,SQRT(CW$18^2+$E44^2)&lt;=r_ext_a),1,0)</f>
        <v>0</v>
      </c>
      <c r="CX44" s="22" t="n">
        <f aca="false">IF(AND(SQRT(CX$18^2+$E44^2)&gt;r_int_a,SQRT(CX$18^2+$E44^2)&lt;=r_ext_a),1,0)</f>
        <v>1</v>
      </c>
      <c r="CY44" s="22" t="n">
        <f aca="false">IF(AND(SQRT(CY$18^2+$E44^2)&gt;r_int_a,SQRT(CY$18^2+$E44^2)&lt;=r_ext_a),1,0)</f>
        <v>1</v>
      </c>
      <c r="CZ44" s="22" t="n">
        <f aca="false">IF(AND(SQRT(CZ$18^2+$E44^2)&gt;r_int_a,SQRT(CZ$18^2+$E44^2)&lt;=r_ext_a),1,0)</f>
        <v>1</v>
      </c>
      <c r="DA44" s="22" t="n">
        <f aca="false">IF(AND(SQRT(DA$18^2+$E44^2)&gt;r_int_a,SQRT(DA$18^2+$E44^2)&lt;=r_ext_a),1,0)</f>
        <v>1</v>
      </c>
      <c r="DB44" s="22" t="n">
        <f aca="false">IF(AND(SQRT(DB$18^2+$E44^2)&gt;r_int_a,SQRT(DB$18^2+$E44^2)&lt;=r_ext_a),1,0)</f>
        <v>1</v>
      </c>
      <c r="DC44" s="22" t="n">
        <f aca="false">IF(AND(SQRT(DC$18^2+$E44^2)&gt;r_int_a,SQRT(DC$18^2+$E44^2)&lt;=r_ext_a),1,0)</f>
        <v>1</v>
      </c>
      <c r="DD44" s="22" t="n">
        <f aca="false">IF(AND(SQRT(DD$18^2+$E44^2)&gt;r_int_a,SQRT(DD$18^2+$E44^2)&lt;=r_ext_a),1,0)</f>
        <v>1</v>
      </c>
      <c r="DE44" s="22" t="n">
        <f aca="false">IF(AND(SQRT(DE$18^2+$E44^2)&gt;r_int_a,SQRT(DE$18^2+$E44^2)&lt;=r_ext_a),1,0)</f>
        <v>0</v>
      </c>
    </row>
    <row r="45" customFormat="false" ht="10.5" hidden="false" customHeight="true" outlineLevel="0" collapsed="false">
      <c r="E45" s="17" t="n">
        <v>1</v>
      </c>
      <c r="F45" s="18" t="n">
        <f aca="false">IF(SQRT(F$18^2+$E45^2)&lt;=r_int_a,1,0)</f>
        <v>0</v>
      </c>
      <c r="G45" s="18" t="n">
        <f aca="false">IF(SQRT(G$18^2+$E45^2)&lt;=r_int_a,1,0)</f>
        <v>0</v>
      </c>
      <c r="H45" s="18" t="n">
        <f aca="false">IF(SQRT(H$18^2+$E45^2)&lt;=r_int_a,1,0)</f>
        <v>0</v>
      </c>
      <c r="I45" s="18" t="n">
        <f aca="false">IF(SQRT(I$18^2+$E45^2)&lt;=r_int_a,1,0)</f>
        <v>0</v>
      </c>
      <c r="J45" s="18" t="n">
        <f aca="false">IF(SQRT(J$18^2+$E45^2)&lt;=r_int_a,1,0)</f>
        <v>0</v>
      </c>
      <c r="K45" s="18" t="n">
        <f aca="false">IF(SQRT(K$18^2+$E45^2)&lt;=r_int_a,1,0)</f>
        <v>0</v>
      </c>
      <c r="L45" s="18" t="n">
        <f aca="false">IF(SQRT(L$18^2+$E45^2)&lt;=r_int_a,1,0)</f>
        <v>0</v>
      </c>
      <c r="M45" s="18" t="n">
        <f aca="false">IF(SQRT(M$18^2+$E45^2)&lt;=r_int_a,1,0)</f>
        <v>0</v>
      </c>
      <c r="N45" s="18" t="n">
        <f aca="false">IF(SQRT(N$18^2+$E45^2)&lt;=r_int_a,1,0)</f>
        <v>1</v>
      </c>
      <c r="O45" s="18" t="n">
        <f aca="false">IF(SQRT(O$18^2+$E45^2)&lt;=r_int_a,1,0)</f>
        <v>1</v>
      </c>
      <c r="P45" s="18" t="n">
        <f aca="false">IF(SQRT(P$18^2+$E45^2)&lt;=r_int_a,1,0)</f>
        <v>1</v>
      </c>
      <c r="Q45" s="18" t="n">
        <f aca="false">IF(SQRT(Q$18^2+$E45^2)&lt;=r_int_a,1,0)</f>
        <v>1</v>
      </c>
      <c r="R45" s="18" t="n">
        <f aca="false">IF(SQRT(R$18^2+$E45^2)&lt;=r_int_a,1,0)</f>
        <v>1</v>
      </c>
      <c r="S45" s="18" t="n">
        <f aca="false">IF(SQRT(S$18^2+$E45^2)&lt;=r_int_a,1,0)</f>
        <v>1</v>
      </c>
      <c r="T45" s="18" t="n">
        <f aca="false">IF(SQRT(T$18^2+$E45^2)&lt;=r_int_a,1,0)</f>
        <v>1</v>
      </c>
      <c r="U45" s="18" t="n">
        <f aca="false">IF(SQRT(U$18^2+$E45^2)&lt;=r_int_a,1,0)</f>
        <v>1</v>
      </c>
      <c r="V45" s="18" t="n">
        <f aca="false">IF(SQRT(V$18^2+$E45^2)&lt;=r_int_a,1,0)</f>
        <v>1</v>
      </c>
      <c r="W45" s="18" t="n">
        <f aca="false">IF(SQRT(W$18^2+$E45^2)&lt;=r_int_a,1,0)</f>
        <v>1</v>
      </c>
      <c r="X45" s="18" t="n">
        <f aca="false">IF(SQRT(X$18^2+$E45^2)&lt;=r_int_a,1,0)</f>
        <v>1</v>
      </c>
      <c r="Y45" s="18" t="n">
        <f aca="false">IF(SQRT(Y$18^2+$E45^2)&lt;=r_int_a,1,0)</f>
        <v>1</v>
      </c>
      <c r="Z45" s="18" t="n">
        <f aca="false">IF(SQRT(Z$18^2+$E45^2)&lt;=r_int_a,1,0)</f>
        <v>1</v>
      </c>
      <c r="AA45" s="18" t="n">
        <f aca="false">IF(SQRT(AA$18^2+$E45^2)&lt;=r_int_a,1,0)</f>
        <v>1</v>
      </c>
      <c r="AB45" s="18" t="n">
        <f aca="false">IF(SQRT(AB$18^2+$E45^2)&lt;=r_int_a,1,0)</f>
        <v>1</v>
      </c>
      <c r="AC45" s="18" t="n">
        <f aca="false">IF(SQRT(AC$18^2+$E45^2)&lt;=r_int_a,1,0)</f>
        <v>1</v>
      </c>
      <c r="AD45" s="18" t="n">
        <f aca="false">IF(SQRT(AD$18^2+$E45^2)&lt;=r_int_a,1,0)</f>
        <v>1</v>
      </c>
      <c r="AE45" s="18" t="n">
        <f aca="false">IF(SQRT(AE$18^2+$E45^2)&lt;=r_int_a,1,0)</f>
        <v>1</v>
      </c>
      <c r="AF45" s="18" t="n">
        <f aca="false">IF(SQRT(AF$18^2+$E45^2)&lt;=r_int_a,1,0)</f>
        <v>1</v>
      </c>
      <c r="AG45" s="18" t="n">
        <f aca="false">IF(SQRT(AG$18^2+$E45^2)&lt;=r_int_a,1,0)</f>
        <v>1</v>
      </c>
      <c r="AH45" s="18" t="n">
        <f aca="false">IF(SQRT(AH$18^2+$E45^2)&lt;=r_int_a,1,0)</f>
        <v>1</v>
      </c>
      <c r="AI45" s="18" t="n">
        <f aca="false">IF(SQRT(AI$18^2+$E45^2)&lt;=r_int_a,1,0)</f>
        <v>1</v>
      </c>
      <c r="AJ45" s="18" t="n">
        <f aca="false">IF(SQRT(AJ$18^2+$E45^2)&lt;=r_int_a,1,0)</f>
        <v>1</v>
      </c>
      <c r="AK45" s="18" t="n">
        <f aca="false">IF(SQRT(AK$18^2+$E45^2)&lt;=r_int_a,1,0)</f>
        <v>1</v>
      </c>
      <c r="AL45" s="18" t="n">
        <f aca="false">IF(SQRT(AL$18^2+$E45^2)&lt;=r_int_a,1,0)</f>
        <v>1</v>
      </c>
      <c r="AM45" s="18" t="n">
        <f aca="false">IF(SQRT(AM$18^2+$E45^2)&lt;=r_int_a,1,0)</f>
        <v>1</v>
      </c>
      <c r="AN45" s="18" t="n">
        <f aca="false">IF(SQRT(AN$18^2+$E45^2)&lt;=r_int_a,1,0)</f>
        <v>1</v>
      </c>
      <c r="AO45" s="18" t="n">
        <f aca="false">IF(SQRT(AO$18^2+$E45^2)&lt;=r_int_a,1,0)</f>
        <v>1</v>
      </c>
      <c r="AP45" s="18" t="n">
        <f aca="false">IF(SQRT(AP$18^2+$E45^2)&lt;=r_int_a,1,0)</f>
        <v>1</v>
      </c>
      <c r="AQ45" s="18" t="n">
        <f aca="false">IF(SQRT(AQ$18^2+$E45^2)&lt;=r_int_a,1,0)</f>
        <v>1</v>
      </c>
      <c r="AR45" s="18" t="n">
        <f aca="false">IF(SQRT(AR$18^2+$E45^2)&lt;=r_int_a,1,0)</f>
        <v>1</v>
      </c>
      <c r="AS45" s="18" t="n">
        <f aca="false">IF(SQRT(AS$18^2+$E45^2)&lt;=r_int_a,1,0)</f>
        <v>1</v>
      </c>
      <c r="AT45" s="18" t="n">
        <f aca="false">IF(SQRT(AT$18^2+$E45^2)&lt;=r_int_a,1,0)</f>
        <v>1</v>
      </c>
      <c r="AU45" s="18" t="n">
        <f aca="false">IF(SQRT(AU$18^2+$E45^2)&lt;=r_int_a,1,0)</f>
        <v>1</v>
      </c>
      <c r="AV45" s="18" t="n">
        <f aca="false">IF(SQRT(AV$18^2+$E45^2)&lt;=r_int_a,1,0)</f>
        <v>1</v>
      </c>
      <c r="AW45" s="18" t="n">
        <f aca="false">IF(SQRT(AW$18^2+$E45^2)&lt;=r_int_a,1,0)</f>
        <v>0</v>
      </c>
      <c r="AX45" s="18" t="n">
        <f aca="false">IF(SQRT(AX$18^2+$E45^2)&lt;=r_int_a,1,0)</f>
        <v>0</v>
      </c>
      <c r="AY45" s="18" t="n">
        <f aca="false">IF(SQRT(AY$18^2+$E45^2)&lt;=r_int_a,1,0)</f>
        <v>0</v>
      </c>
      <c r="AZ45" s="18" t="n">
        <f aca="false">IF(SQRT(AZ$18^2+$E45^2)&lt;=r_int_a,1,0)</f>
        <v>0</v>
      </c>
      <c r="BA45" s="18" t="n">
        <f aca="false">IF(SQRT(BA$18^2+$E45^2)&lt;=r_int_a,1,0)</f>
        <v>0</v>
      </c>
      <c r="BB45" s="18" t="n">
        <f aca="false">IF(SQRT(BB$18^2+$E45^2)&lt;=r_int_a,1,0)</f>
        <v>0</v>
      </c>
      <c r="BC45" s="18" t="n">
        <f aca="false">IF(SQRT(BC$18^2+$E45^2)&lt;=r_int_a,1,0)</f>
        <v>0</v>
      </c>
      <c r="BD45" s="18" t="n">
        <f aca="false">IF(SQRT(BD$18^2+$E45^2)&lt;=r_int_a,1,0)</f>
        <v>0</v>
      </c>
      <c r="BF45" s="17" t="n">
        <v>1</v>
      </c>
      <c r="BG45" s="22" t="n">
        <f aca="false">IF(AND(SQRT(BG$18^2+$E45^2)&gt;r_int_a,SQRT(BG$18^2+$E45^2)&lt;=r_ext_a),1,0)</f>
        <v>0</v>
      </c>
      <c r="BH45" s="22" t="n">
        <f aca="false">IF(AND(SQRT(BH$18^2+$E45^2)&gt;r_int_a,SQRT(BH$18^2+$E45^2)&lt;=r_ext_a),1,0)</f>
        <v>0</v>
      </c>
      <c r="BI45" s="22" t="n">
        <f aca="false">IF(AND(SQRT(BI$18^2+$E45^2)&gt;r_int_a,SQRT(BI$18^2+$E45^2)&lt;=r_ext_a),1,0)</f>
        <v>1</v>
      </c>
      <c r="BJ45" s="22" t="n">
        <f aca="false">IF(AND(SQRT(BJ$18^2+$E45^2)&gt;r_int_a,SQRT(BJ$18^2+$E45^2)&lt;=r_ext_a),1,0)</f>
        <v>1</v>
      </c>
      <c r="BK45" s="22" t="n">
        <f aca="false">IF(AND(SQRT(BK$18^2+$E45^2)&gt;r_int_a,SQRT(BK$18^2+$E45^2)&lt;=r_ext_a),1,0)</f>
        <v>1</v>
      </c>
      <c r="BL45" s="22" t="n">
        <f aca="false">IF(AND(SQRT(BL$18^2+$E45^2)&gt;r_int_a,SQRT(BL$18^2+$E45^2)&lt;=r_ext_a),1,0)</f>
        <v>1</v>
      </c>
      <c r="BM45" s="22" t="n">
        <f aca="false">IF(AND(SQRT(BM$18^2+$E45^2)&gt;r_int_a,SQRT(BM$18^2+$E45^2)&lt;=r_ext_a),1,0)</f>
        <v>1</v>
      </c>
      <c r="BN45" s="22" t="n">
        <f aca="false">IF(AND(SQRT(BN$18^2+$E45^2)&gt;r_int_a,SQRT(BN$18^2+$E45^2)&lt;=r_ext_a),1,0)</f>
        <v>1</v>
      </c>
      <c r="BO45" s="22" t="n">
        <f aca="false">IF(AND(SQRT(BO$18^2+$E45^2)&gt;r_int_a,SQRT(BO$18^2+$E45^2)&lt;=r_ext_a),1,0)</f>
        <v>0</v>
      </c>
      <c r="BP45" s="22" t="n">
        <f aca="false">IF(AND(SQRT(BP$18^2+$E45^2)&gt;r_int_a,SQRT(BP$18^2+$E45^2)&lt;=r_ext_a),1,0)</f>
        <v>0</v>
      </c>
      <c r="BQ45" s="22" t="n">
        <f aca="false">IF(AND(SQRT(BQ$18^2+$E45^2)&gt;r_int_a,SQRT(BQ$18^2+$E45^2)&lt;=r_ext_a),1,0)</f>
        <v>0</v>
      </c>
      <c r="BR45" s="22" t="n">
        <f aca="false">IF(AND(SQRT(BR$18^2+$E45^2)&gt;r_int_a,SQRT(BR$18^2+$E45^2)&lt;=r_ext_a),1,0)</f>
        <v>0</v>
      </c>
      <c r="BS45" s="22" t="n">
        <f aca="false">IF(AND(SQRT(BS$18^2+$E45^2)&gt;r_int_a,SQRT(BS$18^2+$E45^2)&lt;=r_ext_a),1,0)</f>
        <v>0</v>
      </c>
      <c r="BT45" s="22" t="n">
        <f aca="false">IF(AND(SQRT(BT$18^2+$E45^2)&gt;r_int_a,SQRT(BT$18^2+$E45^2)&lt;=r_ext_a),1,0)</f>
        <v>0</v>
      </c>
      <c r="BU45" s="22" t="n">
        <f aca="false">IF(AND(SQRT(BU$18^2+$E45^2)&gt;r_int_a,SQRT(BU$18^2+$E45^2)&lt;=r_ext_a),1,0)</f>
        <v>0</v>
      </c>
      <c r="BV45" s="22" t="n">
        <f aca="false">IF(AND(SQRT(BV$18^2+$E45^2)&gt;r_int_a,SQRT(BV$18^2+$E45^2)&lt;=r_ext_a),1,0)</f>
        <v>0</v>
      </c>
      <c r="BW45" s="22" t="n">
        <f aca="false">IF(AND(SQRT(BW$18^2+$E45^2)&gt;r_int_a,SQRT(BW$18^2+$E45^2)&lt;=r_ext_a),1,0)</f>
        <v>0</v>
      </c>
      <c r="BX45" s="22" t="n">
        <f aca="false">IF(AND(SQRT(BX$18^2+$E45^2)&gt;r_int_a,SQRT(BX$18^2+$E45^2)&lt;=r_ext_a),1,0)</f>
        <v>0</v>
      </c>
      <c r="BY45" s="22" t="n">
        <f aca="false">IF(AND(SQRT(BY$18^2+$E45^2)&gt;r_int_a,SQRT(BY$18^2+$E45^2)&lt;=r_ext_a),1,0)</f>
        <v>0</v>
      </c>
      <c r="BZ45" s="22" t="n">
        <f aca="false">IF(AND(SQRT(BZ$18^2+$E45^2)&gt;r_int_a,SQRT(BZ$18^2+$E45^2)&lt;=r_ext_a),1,0)</f>
        <v>0</v>
      </c>
      <c r="CA45" s="22" t="n">
        <f aca="false">IF(AND(SQRT(CA$18^2+$E45^2)&gt;r_int_a,SQRT(CA$18^2+$E45^2)&lt;=r_ext_a),1,0)</f>
        <v>0</v>
      </c>
      <c r="CB45" s="22" t="n">
        <f aca="false">IF(AND(SQRT(CB$18^2+$E45^2)&gt;r_int_a,SQRT(CB$18^2+$E45^2)&lt;=r_ext_a),1,0)</f>
        <v>0</v>
      </c>
      <c r="CC45" s="22" t="n">
        <f aca="false">IF(AND(SQRT(CC$18^2+$E45^2)&gt;r_int_a,SQRT(CC$18^2+$E45^2)&lt;=r_ext_a),1,0)</f>
        <v>0</v>
      </c>
      <c r="CD45" s="22" t="n">
        <f aca="false">IF(AND(SQRT(CD$18^2+$E45^2)&gt;r_int_a,SQRT(CD$18^2+$E45^2)&lt;=r_ext_a),1,0)</f>
        <v>0</v>
      </c>
      <c r="CE45" s="22" t="n">
        <f aca="false">IF(AND(SQRT(CE$18^2+$E45^2)&gt;r_int_a,SQRT(CE$18^2+$E45^2)&lt;=r_ext_a),1,0)</f>
        <v>0</v>
      </c>
      <c r="CF45" s="22" t="n">
        <f aca="false">IF(AND(SQRT(CF$18^2+$E45^2)&gt;r_int_a,SQRT(CF$18^2+$E45^2)&lt;=r_ext_a),1,0)</f>
        <v>0</v>
      </c>
      <c r="CG45" s="22" t="n">
        <f aca="false">IF(AND(SQRT(CG$18^2+$E45^2)&gt;r_int_a,SQRT(CG$18^2+$E45^2)&lt;=r_ext_a),1,0)</f>
        <v>0</v>
      </c>
      <c r="CH45" s="22" t="n">
        <f aca="false">IF(AND(SQRT(CH$18^2+$E45^2)&gt;r_int_a,SQRT(CH$18^2+$E45^2)&lt;=r_ext_a),1,0)</f>
        <v>0</v>
      </c>
      <c r="CI45" s="22" t="n">
        <f aca="false">IF(AND(SQRT(CI$18^2+$E45^2)&gt;r_int_a,SQRT(CI$18^2+$E45^2)&lt;=r_ext_a),1,0)</f>
        <v>0</v>
      </c>
      <c r="CJ45" s="22" t="n">
        <f aca="false">IF(AND(SQRT(CJ$18^2+$E45^2)&gt;r_int_a,SQRT(CJ$18^2+$E45^2)&lt;=r_ext_a),1,0)</f>
        <v>0</v>
      </c>
      <c r="CK45" s="22" t="n">
        <f aca="false">IF(AND(SQRT(CK$18^2+$E45^2)&gt;r_int_a,SQRT(CK$18^2+$E45^2)&lt;=r_ext_a),1,0)</f>
        <v>0</v>
      </c>
      <c r="CL45" s="22" t="n">
        <f aca="false">IF(AND(SQRT(CL$18^2+$E45^2)&gt;r_int_a,SQRT(CL$18^2+$E45^2)&lt;=r_ext_a),1,0)</f>
        <v>0</v>
      </c>
      <c r="CM45" s="22" t="n">
        <f aca="false">IF(AND(SQRT(CM$18^2+$E45^2)&gt;r_int_a,SQRT(CM$18^2+$E45^2)&lt;=r_ext_a),1,0)</f>
        <v>0</v>
      </c>
      <c r="CN45" s="22" t="n">
        <f aca="false">IF(AND(SQRT(CN$18^2+$E45^2)&gt;r_int_a,SQRT(CN$18^2+$E45^2)&lt;=r_ext_a),1,0)</f>
        <v>0</v>
      </c>
      <c r="CO45" s="22" t="n">
        <f aca="false">IF(AND(SQRT(CO$18^2+$E45^2)&gt;r_int_a,SQRT(CO$18^2+$E45^2)&lt;=r_ext_a),1,0)</f>
        <v>0</v>
      </c>
      <c r="CP45" s="22" t="n">
        <f aca="false">IF(AND(SQRT(CP$18^2+$E45^2)&gt;r_int_a,SQRT(CP$18^2+$E45^2)&lt;=r_ext_a),1,0)</f>
        <v>0</v>
      </c>
      <c r="CQ45" s="22" t="n">
        <f aca="false">IF(AND(SQRT(CQ$18^2+$E45^2)&gt;r_int_a,SQRT(CQ$18^2+$E45^2)&lt;=r_ext_a),1,0)</f>
        <v>0</v>
      </c>
      <c r="CR45" s="22" t="n">
        <f aca="false">IF(AND(SQRT(CR$18^2+$E45^2)&gt;r_int_a,SQRT(CR$18^2+$E45^2)&lt;=r_ext_a),1,0)</f>
        <v>0</v>
      </c>
      <c r="CS45" s="22" t="n">
        <f aca="false">IF(AND(SQRT(CS$18^2+$E45^2)&gt;r_int_a,SQRT(CS$18^2+$E45^2)&lt;=r_ext_a),1,0)</f>
        <v>0</v>
      </c>
      <c r="CT45" s="22" t="n">
        <f aca="false">IF(AND(SQRT(CT$18^2+$E45^2)&gt;r_int_a,SQRT(CT$18^2+$E45^2)&lt;=r_ext_a),1,0)</f>
        <v>0</v>
      </c>
      <c r="CU45" s="22" t="n">
        <f aca="false">IF(AND(SQRT(CU$18^2+$E45^2)&gt;r_int_a,SQRT(CU$18^2+$E45^2)&lt;=r_ext_a),1,0)</f>
        <v>0</v>
      </c>
      <c r="CV45" s="22" t="n">
        <f aca="false">IF(AND(SQRT(CV$18^2+$E45^2)&gt;r_int_a,SQRT(CV$18^2+$E45^2)&lt;=r_ext_a),1,0)</f>
        <v>0</v>
      </c>
      <c r="CW45" s="22" t="n">
        <f aca="false">IF(AND(SQRT(CW$18^2+$E45^2)&gt;r_int_a,SQRT(CW$18^2+$E45^2)&lt;=r_ext_a),1,0)</f>
        <v>0</v>
      </c>
      <c r="CX45" s="22" t="n">
        <f aca="false">IF(AND(SQRT(CX$18^2+$E45^2)&gt;r_int_a,SQRT(CX$18^2+$E45^2)&lt;=r_ext_a),1,0)</f>
        <v>1</v>
      </c>
      <c r="CY45" s="22" t="n">
        <f aca="false">IF(AND(SQRT(CY$18^2+$E45^2)&gt;r_int_a,SQRT(CY$18^2+$E45^2)&lt;=r_ext_a),1,0)</f>
        <v>1</v>
      </c>
      <c r="CZ45" s="22" t="n">
        <f aca="false">IF(AND(SQRT(CZ$18^2+$E45^2)&gt;r_int_a,SQRT(CZ$18^2+$E45^2)&lt;=r_ext_a),1,0)</f>
        <v>1</v>
      </c>
      <c r="DA45" s="22" t="n">
        <f aca="false">IF(AND(SQRT(DA$18^2+$E45^2)&gt;r_int_a,SQRT(DA$18^2+$E45^2)&lt;=r_ext_a),1,0)</f>
        <v>1</v>
      </c>
      <c r="DB45" s="22" t="n">
        <f aca="false">IF(AND(SQRT(DB$18^2+$E45^2)&gt;r_int_a,SQRT(DB$18^2+$E45^2)&lt;=r_ext_a),1,0)</f>
        <v>1</v>
      </c>
      <c r="DC45" s="22" t="n">
        <f aca="false">IF(AND(SQRT(DC$18^2+$E45^2)&gt;r_int_a,SQRT(DC$18^2+$E45^2)&lt;=r_ext_a),1,0)</f>
        <v>1</v>
      </c>
      <c r="DD45" s="22" t="n">
        <f aca="false">IF(AND(SQRT(DD$18^2+$E45^2)&gt;r_int_a,SQRT(DD$18^2+$E45^2)&lt;=r_ext_a),1,0)</f>
        <v>0</v>
      </c>
      <c r="DE45" s="22" t="n">
        <f aca="false">IF(AND(SQRT(DE$18^2+$E45^2)&gt;r_int_a,SQRT(DE$18^2+$E45^2)&lt;=r_ext_a),1,0)</f>
        <v>0</v>
      </c>
    </row>
    <row r="46" customFormat="false" ht="10.5" hidden="false" customHeight="true" outlineLevel="0" collapsed="false">
      <c r="E46" s="17" t="n">
        <v>2</v>
      </c>
      <c r="F46" s="18" t="n">
        <f aca="false">IF(SQRT(F$18^2+$E46^2)&lt;=r_int_a,1,0)</f>
        <v>0</v>
      </c>
      <c r="G46" s="18" t="n">
        <f aca="false">IF(SQRT(G$18^2+$E46^2)&lt;=r_int_a,1,0)</f>
        <v>0</v>
      </c>
      <c r="H46" s="18" t="n">
        <f aca="false">IF(SQRT(H$18^2+$E46^2)&lt;=r_int_a,1,0)</f>
        <v>0</v>
      </c>
      <c r="I46" s="18" t="n">
        <f aca="false">IF(SQRT(I$18^2+$E46^2)&lt;=r_int_a,1,0)</f>
        <v>0</v>
      </c>
      <c r="J46" s="18" t="n">
        <f aca="false">IF(SQRT(J$18^2+$E46^2)&lt;=r_int_a,1,0)</f>
        <v>0</v>
      </c>
      <c r="K46" s="18" t="n">
        <f aca="false">IF(SQRT(K$18^2+$E46^2)&lt;=r_int_a,1,0)</f>
        <v>0</v>
      </c>
      <c r="L46" s="18" t="n">
        <f aca="false">IF(SQRT(L$18^2+$E46^2)&lt;=r_int_a,1,0)</f>
        <v>0</v>
      </c>
      <c r="M46" s="18" t="n">
        <f aca="false">IF(SQRT(M$18^2+$E46^2)&lt;=r_int_a,1,0)</f>
        <v>0</v>
      </c>
      <c r="N46" s="18" t="n">
        <f aca="false">IF(SQRT(N$18^2+$E46^2)&lt;=r_int_a,1,0)</f>
        <v>1</v>
      </c>
      <c r="O46" s="18" t="n">
        <f aca="false">IF(SQRT(O$18^2+$E46^2)&lt;=r_int_a,1,0)</f>
        <v>1</v>
      </c>
      <c r="P46" s="18" t="n">
        <f aca="false">IF(SQRT(P$18^2+$E46^2)&lt;=r_int_a,1,0)</f>
        <v>1</v>
      </c>
      <c r="Q46" s="18" t="n">
        <f aca="false">IF(SQRT(Q$18^2+$E46^2)&lt;=r_int_a,1,0)</f>
        <v>1</v>
      </c>
      <c r="R46" s="18" t="n">
        <f aca="false">IF(SQRT(R$18^2+$E46^2)&lt;=r_int_a,1,0)</f>
        <v>1</v>
      </c>
      <c r="S46" s="18" t="n">
        <f aca="false">IF(SQRT(S$18^2+$E46^2)&lt;=r_int_a,1,0)</f>
        <v>1</v>
      </c>
      <c r="T46" s="18" t="n">
        <f aca="false">IF(SQRT(T$18^2+$E46^2)&lt;=r_int_a,1,0)</f>
        <v>1</v>
      </c>
      <c r="U46" s="18" t="n">
        <f aca="false">IF(SQRT(U$18^2+$E46^2)&lt;=r_int_a,1,0)</f>
        <v>1</v>
      </c>
      <c r="V46" s="18" t="n">
        <f aca="false">IF(SQRT(V$18^2+$E46^2)&lt;=r_int_a,1,0)</f>
        <v>1</v>
      </c>
      <c r="W46" s="18" t="n">
        <f aca="false">IF(SQRT(W$18^2+$E46^2)&lt;=r_int_a,1,0)</f>
        <v>1</v>
      </c>
      <c r="X46" s="18" t="n">
        <f aca="false">IF(SQRT(X$18^2+$E46^2)&lt;=r_int_a,1,0)</f>
        <v>1</v>
      </c>
      <c r="Y46" s="18" t="n">
        <f aca="false">IF(SQRT(Y$18^2+$E46^2)&lt;=r_int_a,1,0)</f>
        <v>1</v>
      </c>
      <c r="Z46" s="18" t="n">
        <f aca="false">IF(SQRT(Z$18^2+$E46^2)&lt;=r_int_a,1,0)</f>
        <v>1</v>
      </c>
      <c r="AA46" s="18" t="n">
        <f aca="false">IF(SQRT(AA$18^2+$E46^2)&lt;=r_int_a,1,0)</f>
        <v>1</v>
      </c>
      <c r="AB46" s="18" t="n">
        <f aca="false">IF(SQRT(AB$18^2+$E46^2)&lt;=r_int_a,1,0)</f>
        <v>1</v>
      </c>
      <c r="AC46" s="18" t="n">
        <f aca="false">IF(SQRT(AC$18^2+$E46^2)&lt;=r_int_a,1,0)</f>
        <v>1</v>
      </c>
      <c r="AD46" s="18" t="n">
        <f aca="false">IF(SQRT(AD$18^2+$E46^2)&lt;=r_int_a,1,0)</f>
        <v>1</v>
      </c>
      <c r="AE46" s="18" t="n">
        <f aca="false">IF(SQRT(AE$18^2+$E46^2)&lt;=r_int_a,1,0)</f>
        <v>1</v>
      </c>
      <c r="AF46" s="18" t="n">
        <f aca="false">IF(SQRT(AF$18^2+$E46^2)&lt;=r_int_a,1,0)</f>
        <v>1</v>
      </c>
      <c r="AG46" s="18" t="n">
        <f aca="false">IF(SQRT(AG$18^2+$E46^2)&lt;=r_int_a,1,0)</f>
        <v>1</v>
      </c>
      <c r="AH46" s="18" t="n">
        <f aca="false">IF(SQRT(AH$18^2+$E46^2)&lt;=r_int_a,1,0)</f>
        <v>1</v>
      </c>
      <c r="AI46" s="18" t="n">
        <f aca="false">IF(SQRT(AI$18^2+$E46^2)&lt;=r_int_a,1,0)</f>
        <v>1</v>
      </c>
      <c r="AJ46" s="18" t="n">
        <f aca="false">IF(SQRT(AJ$18^2+$E46^2)&lt;=r_int_a,1,0)</f>
        <v>1</v>
      </c>
      <c r="AK46" s="18" t="n">
        <f aca="false">IF(SQRT(AK$18^2+$E46^2)&lt;=r_int_a,1,0)</f>
        <v>1</v>
      </c>
      <c r="AL46" s="18" t="n">
        <f aca="false">IF(SQRT(AL$18^2+$E46^2)&lt;=r_int_a,1,0)</f>
        <v>1</v>
      </c>
      <c r="AM46" s="18" t="n">
        <f aca="false">IF(SQRT(AM$18^2+$E46^2)&lt;=r_int_a,1,0)</f>
        <v>1</v>
      </c>
      <c r="AN46" s="18" t="n">
        <f aca="false">IF(SQRT(AN$18^2+$E46^2)&lt;=r_int_a,1,0)</f>
        <v>1</v>
      </c>
      <c r="AO46" s="18" t="n">
        <f aca="false">IF(SQRT(AO$18^2+$E46^2)&lt;=r_int_a,1,0)</f>
        <v>1</v>
      </c>
      <c r="AP46" s="18" t="n">
        <f aca="false">IF(SQRT(AP$18^2+$E46^2)&lt;=r_int_a,1,0)</f>
        <v>1</v>
      </c>
      <c r="AQ46" s="18" t="n">
        <f aca="false">IF(SQRT(AQ$18^2+$E46^2)&lt;=r_int_a,1,0)</f>
        <v>1</v>
      </c>
      <c r="AR46" s="18" t="n">
        <f aca="false">IF(SQRT(AR$18^2+$E46^2)&lt;=r_int_a,1,0)</f>
        <v>1</v>
      </c>
      <c r="AS46" s="18" t="n">
        <f aca="false">IF(SQRT(AS$18^2+$E46^2)&lt;=r_int_a,1,0)</f>
        <v>1</v>
      </c>
      <c r="AT46" s="18" t="n">
        <f aca="false">IF(SQRT(AT$18^2+$E46^2)&lt;=r_int_a,1,0)</f>
        <v>1</v>
      </c>
      <c r="AU46" s="18" t="n">
        <f aca="false">IF(SQRT(AU$18^2+$E46^2)&lt;=r_int_a,1,0)</f>
        <v>1</v>
      </c>
      <c r="AV46" s="18" t="n">
        <f aca="false">IF(SQRT(AV$18^2+$E46^2)&lt;=r_int_a,1,0)</f>
        <v>1</v>
      </c>
      <c r="AW46" s="18" t="n">
        <f aca="false">IF(SQRT(AW$18^2+$E46^2)&lt;=r_int_a,1,0)</f>
        <v>0</v>
      </c>
      <c r="AX46" s="18" t="n">
        <f aca="false">IF(SQRT(AX$18^2+$E46^2)&lt;=r_int_a,1,0)</f>
        <v>0</v>
      </c>
      <c r="AY46" s="18" t="n">
        <f aca="false">IF(SQRT(AY$18^2+$E46^2)&lt;=r_int_a,1,0)</f>
        <v>0</v>
      </c>
      <c r="AZ46" s="18" t="n">
        <f aca="false">IF(SQRT(AZ$18^2+$E46^2)&lt;=r_int_a,1,0)</f>
        <v>0</v>
      </c>
      <c r="BA46" s="18" t="n">
        <f aca="false">IF(SQRT(BA$18^2+$E46^2)&lt;=r_int_a,1,0)</f>
        <v>0</v>
      </c>
      <c r="BB46" s="18" t="n">
        <f aca="false">IF(SQRT(BB$18^2+$E46^2)&lt;=r_int_a,1,0)</f>
        <v>0</v>
      </c>
      <c r="BC46" s="18" t="n">
        <f aca="false">IF(SQRT(BC$18^2+$E46^2)&lt;=r_int_a,1,0)</f>
        <v>0</v>
      </c>
      <c r="BD46" s="18" t="n">
        <f aca="false">IF(SQRT(BD$18^2+$E46^2)&lt;=r_int_a,1,0)</f>
        <v>0</v>
      </c>
      <c r="BF46" s="17" t="n">
        <v>2</v>
      </c>
      <c r="BG46" s="22" t="n">
        <f aca="false">IF(AND(SQRT(BG$18^2+$E46^2)&gt;r_int_a,SQRT(BG$18^2+$E46^2)&lt;=r_ext_a),1,0)</f>
        <v>0</v>
      </c>
      <c r="BH46" s="22" t="n">
        <f aca="false">IF(AND(SQRT(BH$18^2+$E46^2)&gt;r_int_a,SQRT(BH$18^2+$E46^2)&lt;=r_ext_a),1,0)</f>
        <v>0</v>
      </c>
      <c r="BI46" s="22" t="n">
        <f aca="false">IF(AND(SQRT(BI$18^2+$E46^2)&gt;r_int_a,SQRT(BI$18^2+$E46^2)&lt;=r_ext_a),1,0)</f>
        <v>1</v>
      </c>
      <c r="BJ46" s="22" t="n">
        <f aca="false">IF(AND(SQRT(BJ$18^2+$E46^2)&gt;r_int_a,SQRT(BJ$18^2+$E46^2)&lt;=r_ext_a),1,0)</f>
        <v>1</v>
      </c>
      <c r="BK46" s="22" t="n">
        <f aca="false">IF(AND(SQRT(BK$18^2+$E46^2)&gt;r_int_a,SQRT(BK$18^2+$E46^2)&lt;=r_ext_a),1,0)</f>
        <v>1</v>
      </c>
      <c r="BL46" s="22" t="n">
        <f aca="false">IF(AND(SQRT(BL$18^2+$E46^2)&gt;r_int_a,SQRT(BL$18^2+$E46^2)&lt;=r_ext_a),1,0)</f>
        <v>1</v>
      </c>
      <c r="BM46" s="22" t="n">
        <f aca="false">IF(AND(SQRT(BM$18^2+$E46^2)&gt;r_int_a,SQRT(BM$18^2+$E46^2)&lt;=r_ext_a),1,0)</f>
        <v>1</v>
      </c>
      <c r="BN46" s="22" t="n">
        <f aca="false">IF(AND(SQRT(BN$18^2+$E46^2)&gt;r_int_a,SQRT(BN$18^2+$E46^2)&lt;=r_ext_a),1,0)</f>
        <v>1</v>
      </c>
      <c r="BO46" s="22" t="n">
        <f aca="false">IF(AND(SQRT(BO$18^2+$E46^2)&gt;r_int_a,SQRT(BO$18^2+$E46^2)&lt;=r_ext_a),1,0)</f>
        <v>0</v>
      </c>
      <c r="BP46" s="22" t="n">
        <f aca="false">IF(AND(SQRT(BP$18^2+$E46^2)&gt;r_int_a,SQRT(BP$18^2+$E46^2)&lt;=r_ext_a),1,0)</f>
        <v>0</v>
      </c>
      <c r="BQ46" s="22" t="n">
        <f aca="false">IF(AND(SQRT(BQ$18^2+$E46^2)&gt;r_int_a,SQRT(BQ$18^2+$E46^2)&lt;=r_ext_a),1,0)</f>
        <v>0</v>
      </c>
      <c r="BR46" s="22" t="n">
        <f aca="false">IF(AND(SQRT(BR$18^2+$E46^2)&gt;r_int_a,SQRT(BR$18^2+$E46^2)&lt;=r_ext_a),1,0)</f>
        <v>0</v>
      </c>
      <c r="BS46" s="22" t="n">
        <f aca="false">IF(AND(SQRT(BS$18^2+$E46^2)&gt;r_int_a,SQRT(BS$18^2+$E46^2)&lt;=r_ext_a),1,0)</f>
        <v>0</v>
      </c>
      <c r="BT46" s="22" t="n">
        <f aca="false">IF(AND(SQRT(BT$18^2+$E46^2)&gt;r_int_a,SQRT(BT$18^2+$E46^2)&lt;=r_ext_a),1,0)</f>
        <v>0</v>
      </c>
      <c r="BU46" s="22" t="n">
        <f aca="false">IF(AND(SQRT(BU$18^2+$E46^2)&gt;r_int_a,SQRT(BU$18^2+$E46^2)&lt;=r_ext_a),1,0)</f>
        <v>0</v>
      </c>
      <c r="BV46" s="22" t="n">
        <f aca="false">IF(AND(SQRT(BV$18^2+$E46^2)&gt;r_int_a,SQRT(BV$18^2+$E46^2)&lt;=r_ext_a),1,0)</f>
        <v>0</v>
      </c>
      <c r="BW46" s="22" t="n">
        <f aca="false">IF(AND(SQRT(BW$18^2+$E46^2)&gt;r_int_a,SQRT(BW$18^2+$E46^2)&lt;=r_ext_a),1,0)</f>
        <v>0</v>
      </c>
      <c r="BX46" s="22" t="n">
        <f aca="false">IF(AND(SQRT(BX$18^2+$E46^2)&gt;r_int_a,SQRT(BX$18^2+$E46^2)&lt;=r_ext_a),1,0)</f>
        <v>0</v>
      </c>
      <c r="BY46" s="22" t="n">
        <f aca="false">IF(AND(SQRT(BY$18^2+$E46^2)&gt;r_int_a,SQRT(BY$18^2+$E46^2)&lt;=r_ext_a),1,0)</f>
        <v>0</v>
      </c>
      <c r="BZ46" s="22" t="n">
        <f aca="false">IF(AND(SQRT(BZ$18^2+$E46^2)&gt;r_int_a,SQRT(BZ$18^2+$E46^2)&lt;=r_ext_a),1,0)</f>
        <v>0</v>
      </c>
      <c r="CA46" s="22" t="n">
        <f aca="false">IF(AND(SQRT(CA$18^2+$E46^2)&gt;r_int_a,SQRT(CA$18^2+$E46^2)&lt;=r_ext_a),1,0)</f>
        <v>0</v>
      </c>
      <c r="CB46" s="22" t="n">
        <f aca="false">IF(AND(SQRT(CB$18^2+$E46^2)&gt;r_int_a,SQRT(CB$18^2+$E46^2)&lt;=r_ext_a),1,0)</f>
        <v>0</v>
      </c>
      <c r="CC46" s="22" t="n">
        <f aca="false">IF(AND(SQRT(CC$18^2+$E46^2)&gt;r_int_a,SQRT(CC$18^2+$E46^2)&lt;=r_ext_a),1,0)</f>
        <v>0</v>
      </c>
      <c r="CD46" s="22" t="n">
        <f aca="false">IF(AND(SQRT(CD$18^2+$E46^2)&gt;r_int_a,SQRT(CD$18^2+$E46^2)&lt;=r_ext_a),1,0)</f>
        <v>0</v>
      </c>
      <c r="CE46" s="22" t="n">
        <f aca="false">IF(AND(SQRT(CE$18^2+$E46^2)&gt;r_int_a,SQRT(CE$18^2+$E46^2)&lt;=r_ext_a),1,0)</f>
        <v>0</v>
      </c>
      <c r="CF46" s="22" t="n">
        <f aca="false">IF(AND(SQRT(CF$18^2+$E46^2)&gt;r_int_a,SQRT(CF$18^2+$E46^2)&lt;=r_ext_a),1,0)</f>
        <v>0</v>
      </c>
      <c r="CG46" s="22" t="n">
        <f aca="false">IF(AND(SQRT(CG$18^2+$E46^2)&gt;r_int_a,SQRT(CG$18^2+$E46^2)&lt;=r_ext_a),1,0)</f>
        <v>0</v>
      </c>
      <c r="CH46" s="22" t="n">
        <f aca="false">IF(AND(SQRT(CH$18^2+$E46^2)&gt;r_int_a,SQRT(CH$18^2+$E46^2)&lt;=r_ext_a),1,0)</f>
        <v>0</v>
      </c>
      <c r="CI46" s="22" t="n">
        <f aca="false">IF(AND(SQRT(CI$18^2+$E46^2)&gt;r_int_a,SQRT(CI$18^2+$E46^2)&lt;=r_ext_a),1,0)</f>
        <v>0</v>
      </c>
      <c r="CJ46" s="22" t="n">
        <f aca="false">IF(AND(SQRT(CJ$18^2+$E46^2)&gt;r_int_a,SQRT(CJ$18^2+$E46^2)&lt;=r_ext_a),1,0)</f>
        <v>0</v>
      </c>
      <c r="CK46" s="22" t="n">
        <f aca="false">IF(AND(SQRT(CK$18^2+$E46^2)&gt;r_int_a,SQRT(CK$18^2+$E46^2)&lt;=r_ext_a),1,0)</f>
        <v>0</v>
      </c>
      <c r="CL46" s="22" t="n">
        <f aca="false">IF(AND(SQRT(CL$18^2+$E46^2)&gt;r_int_a,SQRT(CL$18^2+$E46^2)&lt;=r_ext_a),1,0)</f>
        <v>0</v>
      </c>
      <c r="CM46" s="22" t="n">
        <f aca="false">IF(AND(SQRT(CM$18^2+$E46^2)&gt;r_int_a,SQRT(CM$18^2+$E46^2)&lt;=r_ext_a),1,0)</f>
        <v>0</v>
      </c>
      <c r="CN46" s="22" t="n">
        <f aca="false">IF(AND(SQRT(CN$18^2+$E46^2)&gt;r_int_a,SQRT(CN$18^2+$E46^2)&lt;=r_ext_a),1,0)</f>
        <v>0</v>
      </c>
      <c r="CO46" s="22" t="n">
        <f aca="false">IF(AND(SQRT(CO$18^2+$E46^2)&gt;r_int_a,SQRT(CO$18^2+$E46^2)&lt;=r_ext_a),1,0)</f>
        <v>0</v>
      </c>
      <c r="CP46" s="22" t="n">
        <f aca="false">IF(AND(SQRT(CP$18^2+$E46^2)&gt;r_int_a,SQRT(CP$18^2+$E46^2)&lt;=r_ext_a),1,0)</f>
        <v>0</v>
      </c>
      <c r="CQ46" s="22" t="n">
        <f aca="false">IF(AND(SQRT(CQ$18^2+$E46^2)&gt;r_int_a,SQRT(CQ$18^2+$E46^2)&lt;=r_ext_a),1,0)</f>
        <v>0</v>
      </c>
      <c r="CR46" s="22" t="n">
        <f aca="false">IF(AND(SQRT(CR$18^2+$E46^2)&gt;r_int_a,SQRT(CR$18^2+$E46^2)&lt;=r_ext_a),1,0)</f>
        <v>0</v>
      </c>
      <c r="CS46" s="22" t="n">
        <f aca="false">IF(AND(SQRT(CS$18^2+$E46^2)&gt;r_int_a,SQRT(CS$18^2+$E46^2)&lt;=r_ext_a),1,0)</f>
        <v>0</v>
      </c>
      <c r="CT46" s="22" t="n">
        <f aca="false">IF(AND(SQRT(CT$18^2+$E46^2)&gt;r_int_a,SQRT(CT$18^2+$E46^2)&lt;=r_ext_a),1,0)</f>
        <v>0</v>
      </c>
      <c r="CU46" s="22" t="n">
        <f aca="false">IF(AND(SQRT(CU$18^2+$E46^2)&gt;r_int_a,SQRT(CU$18^2+$E46^2)&lt;=r_ext_a),1,0)</f>
        <v>0</v>
      </c>
      <c r="CV46" s="22" t="n">
        <f aca="false">IF(AND(SQRT(CV$18^2+$E46^2)&gt;r_int_a,SQRT(CV$18^2+$E46^2)&lt;=r_ext_a),1,0)</f>
        <v>0</v>
      </c>
      <c r="CW46" s="22" t="n">
        <f aca="false">IF(AND(SQRT(CW$18^2+$E46^2)&gt;r_int_a,SQRT(CW$18^2+$E46^2)&lt;=r_ext_a),1,0)</f>
        <v>0</v>
      </c>
      <c r="CX46" s="22" t="n">
        <f aca="false">IF(AND(SQRT(CX$18^2+$E46^2)&gt;r_int_a,SQRT(CX$18^2+$E46^2)&lt;=r_ext_a),1,0)</f>
        <v>1</v>
      </c>
      <c r="CY46" s="22" t="n">
        <f aca="false">IF(AND(SQRT(CY$18^2+$E46^2)&gt;r_int_a,SQRT(CY$18^2+$E46^2)&lt;=r_ext_a),1,0)</f>
        <v>1</v>
      </c>
      <c r="CZ46" s="22" t="n">
        <f aca="false">IF(AND(SQRT(CZ$18^2+$E46^2)&gt;r_int_a,SQRT(CZ$18^2+$E46^2)&lt;=r_ext_a),1,0)</f>
        <v>1</v>
      </c>
      <c r="DA46" s="22" t="n">
        <f aca="false">IF(AND(SQRT(DA$18^2+$E46^2)&gt;r_int_a,SQRT(DA$18^2+$E46^2)&lt;=r_ext_a),1,0)</f>
        <v>1</v>
      </c>
      <c r="DB46" s="22" t="n">
        <f aca="false">IF(AND(SQRT(DB$18^2+$E46^2)&gt;r_int_a,SQRT(DB$18^2+$E46^2)&lt;=r_ext_a),1,0)</f>
        <v>1</v>
      </c>
      <c r="DC46" s="22" t="n">
        <f aca="false">IF(AND(SQRT(DC$18^2+$E46^2)&gt;r_int_a,SQRT(DC$18^2+$E46^2)&lt;=r_ext_a),1,0)</f>
        <v>1</v>
      </c>
      <c r="DD46" s="22" t="n">
        <f aca="false">IF(AND(SQRT(DD$18^2+$E46^2)&gt;r_int_a,SQRT(DD$18^2+$E46^2)&lt;=r_ext_a),1,0)</f>
        <v>0</v>
      </c>
      <c r="DE46" s="22" t="n">
        <f aca="false">IF(AND(SQRT(DE$18^2+$E46^2)&gt;r_int_a,SQRT(DE$18^2+$E46^2)&lt;=r_ext_a),1,0)</f>
        <v>0</v>
      </c>
    </row>
    <row r="47" customFormat="false" ht="10.5" hidden="false" customHeight="true" outlineLevel="0" collapsed="false">
      <c r="E47" s="17" t="n">
        <v>3</v>
      </c>
      <c r="F47" s="18" t="n">
        <f aca="false">IF(SQRT(F$18^2+$E47^2)&lt;=r_int_a,1,0)</f>
        <v>0</v>
      </c>
      <c r="G47" s="18" t="n">
        <f aca="false">IF(SQRT(G$18^2+$E47^2)&lt;=r_int_a,1,0)</f>
        <v>0</v>
      </c>
      <c r="H47" s="18" t="n">
        <f aca="false">IF(SQRT(H$18^2+$E47^2)&lt;=r_int_a,1,0)</f>
        <v>0</v>
      </c>
      <c r="I47" s="18" t="n">
        <f aca="false">IF(SQRT(I$18^2+$E47^2)&lt;=r_int_a,1,0)</f>
        <v>0</v>
      </c>
      <c r="J47" s="18" t="n">
        <f aca="false">IF(SQRT(J$18^2+$E47^2)&lt;=r_int_a,1,0)</f>
        <v>0</v>
      </c>
      <c r="K47" s="18" t="n">
        <f aca="false">IF(SQRT(K$18^2+$E47^2)&lt;=r_int_a,1,0)</f>
        <v>0</v>
      </c>
      <c r="L47" s="18" t="n">
        <f aca="false">IF(SQRT(L$18^2+$E47^2)&lt;=r_int_a,1,0)</f>
        <v>0</v>
      </c>
      <c r="M47" s="18" t="n">
        <f aca="false">IF(SQRT(M$18^2+$E47^2)&lt;=r_int_a,1,0)</f>
        <v>0</v>
      </c>
      <c r="N47" s="18" t="n">
        <f aca="false">IF(SQRT(N$18^2+$E47^2)&lt;=r_int_a,1,0)</f>
        <v>1</v>
      </c>
      <c r="O47" s="18" t="n">
        <f aca="false">IF(SQRT(O$18^2+$E47^2)&lt;=r_int_a,1,0)</f>
        <v>1</v>
      </c>
      <c r="P47" s="18" t="n">
        <f aca="false">IF(SQRT(P$18^2+$E47^2)&lt;=r_int_a,1,0)</f>
        <v>1</v>
      </c>
      <c r="Q47" s="18" t="n">
        <f aca="false">IF(SQRT(Q$18^2+$E47^2)&lt;=r_int_a,1,0)</f>
        <v>1</v>
      </c>
      <c r="R47" s="18" t="n">
        <f aca="false">IF(SQRT(R$18^2+$E47^2)&lt;=r_int_a,1,0)</f>
        <v>1</v>
      </c>
      <c r="S47" s="18" t="n">
        <f aca="false">IF(SQRT(S$18^2+$E47^2)&lt;=r_int_a,1,0)</f>
        <v>1</v>
      </c>
      <c r="T47" s="18" t="n">
        <f aca="false">IF(SQRT(T$18^2+$E47^2)&lt;=r_int_a,1,0)</f>
        <v>1</v>
      </c>
      <c r="U47" s="18" t="n">
        <f aca="false">IF(SQRT(U$18^2+$E47^2)&lt;=r_int_a,1,0)</f>
        <v>1</v>
      </c>
      <c r="V47" s="18" t="n">
        <f aca="false">IF(SQRT(V$18^2+$E47^2)&lt;=r_int_a,1,0)</f>
        <v>1</v>
      </c>
      <c r="W47" s="18" t="n">
        <f aca="false">IF(SQRT(W$18^2+$E47^2)&lt;=r_int_a,1,0)</f>
        <v>1</v>
      </c>
      <c r="X47" s="18" t="n">
        <f aca="false">IF(SQRT(X$18^2+$E47^2)&lt;=r_int_a,1,0)</f>
        <v>1</v>
      </c>
      <c r="Y47" s="18" t="n">
        <f aca="false">IF(SQRT(Y$18^2+$E47^2)&lt;=r_int_a,1,0)</f>
        <v>1</v>
      </c>
      <c r="Z47" s="18" t="n">
        <f aca="false">IF(SQRT(Z$18^2+$E47^2)&lt;=r_int_a,1,0)</f>
        <v>1</v>
      </c>
      <c r="AA47" s="18" t="n">
        <f aca="false">IF(SQRT(AA$18^2+$E47^2)&lt;=r_int_a,1,0)</f>
        <v>1</v>
      </c>
      <c r="AB47" s="18" t="n">
        <f aca="false">IF(SQRT(AB$18^2+$E47^2)&lt;=r_int_a,1,0)</f>
        <v>1</v>
      </c>
      <c r="AC47" s="18" t="n">
        <f aca="false">IF(SQRT(AC$18^2+$E47^2)&lt;=r_int_a,1,0)</f>
        <v>1</v>
      </c>
      <c r="AD47" s="18" t="n">
        <f aca="false">IF(SQRT(AD$18^2+$E47^2)&lt;=r_int_a,1,0)</f>
        <v>1</v>
      </c>
      <c r="AE47" s="18" t="n">
        <f aca="false">IF(SQRT(AE$18^2+$E47^2)&lt;=r_int_a,1,0)</f>
        <v>1</v>
      </c>
      <c r="AF47" s="18" t="n">
        <f aca="false">IF(SQRT(AF$18^2+$E47^2)&lt;=r_int_a,1,0)</f>
        <v>1</v>
      </c>
      <c r="AG47" s="18" t="n">
        <f aca="false">IF(SQRT(AG$18^2+$E47^2)&lt;=r_int_a,1,0)</f>
        <v>1</v>
      </c>
      <c r="AH47" s="18" t="n">
        <f aca="false">IF(SQRT(AH$18^2+$E47^2)&lt;=r_int_a,1,0)</f>
        <v>1</v>
      </c>
      <c r="AI47" s="18" t="n">
        <f aca="false">IF(SQRT(AI$18^2+$E47^2)&lt;=r_int_a,1,0)</f>
        <v>1</v>
      </c>
      <c r="AJ47" s="18" t="n">
        <f aca="false">IF(SQRT(AJ$18^2+$E47^2)&lt;=r_int_a,1,0)</f>
        <v>1</v>
      </c>
      <c r="AK47" s="18" t="n">
        <f aca="false">IF(SQRT(AK$18^2+$E47^2)&lt;=r_int_a,1,0)</f>
        <v>1</v>
      </c>
      <c r="AL47" s="18" t="n">
        <f aca="false">IF(SQRT(AL$18^2+$E47^2)&lt;=r_int_a,1,0)</f>
        <v>1</v>
      </c>
      <c r="AM47" s="18" t="n">
        <f aca="false">IF(SQRT(AM$18^2+$E47^2)&lt;=r_int_a,1,0)</f>
        <v>1</v>
      </c>
      <c r="AN47" s="18" t="n">
        <f aca="false">IF(SQRT(AN$18^2+$E47^2)&lt;=r_int_a,1,0)</f>
        <v>1</v>
      </c>
      <c r="AO47" s="18" t="n">
        <f aca="false">IF(SQRT(AO$18^2+$E47^2)&lt;=r_int_a,1,0)</f>
        <v>1</v>
      </c>
      <c r="AP47" s="18" t="n">
        <f aca="false">IF(SQRT(AP$18^2+$E47^2)&lt;=r_int_a,1,0)</f>
        <v>1</v>
      </c>
      <c r="AQ47" s="18" t="n">
        <f aca="false">IF(SQRT(AQ$18^2+$E47^2)&lt;=r_int_a,1,0)</f>
        <v>1</v>
      </c>
      <c r="AR47" s="18" t="n">
        <f aca="false">IF(SQRT(AR$18^2+$E47^2)&lt;=r_int_a,1,0)</f>
        <v>1</v>
      </c>
      <c r="AS47" s="18" t="n">
        <f aca="false">IF(SQRT(AS$18^2+$E47^2)&lt;=r_int_a,1,0)</f>
        <v>1</v>
      </c>
      <c r="AT47" s="18" t="n">
        <f aca="false">IF(SQRT(AT$18^2+$E47^2)&lt;=r_int_a,1,0)</f>
        <v>1</v>
      </c>
      <c r="AU47" s="18" t="n">
        <f aca="false">IF(SQRT(AU$18^2+$E47^2)&lt;=r_int_a,1,0)</f>
        <v>1</v>
      </c>
      <c r="AV47" s="18" t="n">
        <f aca="false">IF(SQRT(AV$18^2+$E47^2)&lt;=r_int_a,1,0)</f>
        <v>1</v>
      </c>
      <c r="AW47" s="18" t="n">
        <f aca="false">IF(SQRT(AW$18^2+$E47^2)&lt;=r_int_a,1,0)</f>
        <v>0</v>
      </c>
      <c r="AX47" s="18" t="n">
        <f aca="false">IF(SQRT(AX$18^2+$E47^2)&lt;=r_int_a,1,0)</f>
        <v>0</v>
      </c>
      <c r="AY47" s="18" t="n">
        <f aca="false">IF(SQRT(AY$18^2+$E47^2)&lt;=r_int_a,1,0)</f>
        <v>0</v>
      </c>
      <c r="AZ47" s="18" t="n">
        <f aca="false">IF(SQRT(AZ$18^2+$E47^2)&lt;=r_int_a,1,0)</f>
        <v>0</v>
      </c>
      <c r="BA47" s="18" t="n">
        <f aca="false">IF(SQRT(BA$18^2+$E47^2)&lt;=r_int_a,1,0)</f>
        <v>0</v>
      </c>
      <c r="BB47" s="18" t="n">
        <f aca="false">IF(SQRT(BB$18^2+$E47^2)&lt;=r_int_a,1,0)</f>
        <v>0</v>
      </c>
      <c r="BC47" s="18" t="n">
        <f aca="false">IF(SQRT(BC$18^2+$E47^2)&lt;=r_int_a,1,0)</f>
        <v>0</v>
      </c>
      <c r="BD47" s="18" t="n">
        <f aca="false">IF(SQRT(BD$18^2+$E47^2)&lt;=r_int_a,1,0)</f>
        <v>0</v>
      </c>
      <c r="BF47" s="17" t="n">
        <v>3</v>
      </c>
      <c r="BG47" s="22" t="n">
        <f aca="false">IF(AND(SQRT(BG$18^2+$E47^2)&gt;r_int_a,SQRT(BG$18^2+$E47^2)&lt;=r_ext_a),1,0)</f>
        <v>0</v>
      </c>
      <c r="BH47" s="22" t="n">
        <f aca="false">IF(AND(SQRT(BH$18^2+$E47^2)&gt;r_int_a,SQRT(BH$18^2+$E47^2)&lt;=r_ext_a),1,0)</f>
        <v>0</v>
      </c>
      <c r="BI47" s="22" t="n">
        <f aca="false">IF(AND(SQRT(BI$18^2+$E47^2)&gt;r_int_a,SQRT(BI$18^2+$E47^2)&lt;=r_ext_a),1,0)</f>
        <v>1</v>
      </c>
      <c r="BJ47" s="22" t="n">
        <f aca="false">IF(AND(SQRT(BJ$18^2+$E47^2)&gt;r_int_a,SQRT(BJ$18^2+$E47^2)&lt;=r_ext_a),1,0)</f>
        <v>1</v>
      </c>
      <c r="BK47" s="22" t="n">
        <f aca="false">IF(AND(SQRT(BK$18^2+$E47^2)&gt;r_int_a,SQRT(BK$18^2+$E47^2)&lt;=r_ext_a),1,0)</f>
        <v>1</v>
      </c>
      <c r="BL47" s="22" t="n">
        <f aca="false">IF(AND(SQRT(BL$18^2+$E47^2)&gt;r_int_a,SQRT(BL$18^2+$E47^2)&lt;=r_ext_a),1,0)</f>
        <v>1</v>
      </c>
      <c r="BM47" s="22" t="n">
        <f aca="false">IF(AND(SQRT(BM$18^2+$E47^2)&gt;r_int_a,SQRT(BM$18^2+$E47^2)&lt;=r_ext_a),1,0)</f>
        <v>1</v>
      </c>
      <c r="BN47" s="22" t="n">
        <f aca="false">IF(AND(SQRT(BN$18^2+$E47^2)&gt;r_int_a,SQRT(BN$18^2+$E47^2)&lt;=r_ext_a),1,0)</f>
        <v>1</v>
      </c>
      <c r="BO47" s="22" t="n">
        <f aca="false">IF(AND(SQRT(BO$18^2+$E47^2)&gt;r_int_a,SQRT(BO$18^2+$E47^2)&lt;=r_ext_a),1,0)</f>
        <v>0</v>
      </c>
      <c r="BP47" s="22" t="n">
        <f aca="false">IF(AND(SQRT(BP$18^2+$E47^2)&gt;r_int_a,SQRT(BP$18^2+$E47^2)&lt;=r_ext_a),1,0)</f>
        <v>0</v>
      </c>
      <c r="BQ47" s="22" t="n">
        <f aca="false">IF(AND(SQRT(BQ$18^2+$E47^2)&gt;r_int_a,SQRT(BQ$18^2+$E47^2)&lt;=r_ext_a),1,0)</f>
        <v>0</v>
      </c>
      <c r="BR47" s="22" t="n">
        <f aca="false">IF(AND(SQRT(BR$18^2+$E47^2)&gt;r_int_a,SQRT(BR$18^2+$E47^2)&lt;=r_ext_a),1,0)</f>
        <v>0</v>
      </c>
      <c r="BS47" s="22" t="n">
        <f aca="false">IF(AND(SQRT(BS$18^2+$E47^2)&gt;r_int_a,SQRT(BS$18^2+$E47^2)&lt;=r_ext_a),1,0)</f>
        <v>0</v>
      </c>
      <c r="BT47" s="22" t="n">
        <f aca="false">IF(AND(SQRT(BT$18^2+$E47^2)&gt;r_int_a,SQRT(BT$18^2+$E47^2)&lt;=r_ext_a),1,0)</f>
        <v>0</v>
      </c>
      <c r="BU47" s="22" t="n">
        <f aca="false">IF(AND(SQRT(BU$18^2+$E47^2)&gt;r_int_a,SQRT(BU$18^2+$E47^2)&lt;=r_ext_a),1,0)</f>
        <v>0</v>
      </c>
      <c r="BV47" s="22" t="n">
        <f aca="false">IF(AND(SQRT(BV$18^2+$E47^2)&gt;r_int_a,SQRT(BV$18^2+$E47^2)&lt;=r_ext_a),1,0)</f>
        <v>0</v>
      </c>
      <c r="BW47" s="22" t="n">
        <f aca="false">IF(AND(SQRT(BW$18^2+$E47^2)&gt;r_int_a,SQRT(BW$18^2+$E47^2)&lt;=r_ext_a),1,0)</f>
        <v>0</v>
      </c>
      <c r="BX47" s="22" t="n">
        <f aca="false">IF(AND(SQRT(BX$18^2+$E47^2)&gt;r_int_a,SQRT(BX$18^2+$E47^2)&lt;=r_ext_a),1,0)</f>
        <v>0</v>
      </c>
      <c r="BY47" s="22" t="n">
        <f aca="false">IF(AND(SQRT(BY$18^2+$E47^2)&gt;r_int_a,SQRT(BY$18^2+$E47^2)&lt;=r_ext_a),1,0)</f>
        <v>0</v>
      </c>
      <c r="BZ47" s="22" t="n">
        <f aca="false">IF(AND(SQRT(BZ$18^2+$E47^2)&gt;r_int_a,SQRT(BZ$18^2+$E47^2)&lt;=r_ext_a),1,0)</f>
        <v>0</v>
      </c>
      <c r="CA47" s="22" t="n">
        <f aca="false">IF(AND(SQRT(CA$18^2+$E47^2)&gt;r_int_a,SQRT(CA$18^2+$E47^2)&lt;=r_ext_a),1,0)</f>
        <v>0</v>
      </c>
      <c r="CB47" s="22" t="n">
        <f aca="false">IF(AND(SQRT(CB$18^2+$E47^2)&gt;r_int_a,SQRT(CB$18^2+$E47^2)&lt;=r_ext_a),1,0)</f>
        <v>0</v>
      </c>
      <c r="CC47" s="22" t="n">
        <f aca="false">IF(AND(SQRT(CC$18^2+$E47^2)&gt;r_int_a,SQRT(CC$18^2+$E47^2)&lt;=r_ext_a),1,0)</f>
        <v>0</v>
      </c>
      <c r="CD47" s="22" t="n">
        <f aca="false">IF(AND(SQRT(CD$18^2+$E47^2)&gt;r_int_a,SQRT(CD$18^2+$E47^2)&lt;=r_ext_a),1,0)</f>
        <v>0</v>
      </c>
      <c r="CE47" s="22" t="n">
        <f aca="false">IF(AND(SQRT(CE$18^2+$E47^2)&gt;r_int_a,SQRT(CE$18^2+$E47^2)&lt;=r_ext_a),1,0)</f>
        <v>0</v>
      </c>
      <c r="CF47" s="22" t="n">
        <f aca="false">IF(AND(SQRT(CF$18^2+$E47^2)&gt;r_int_a,SQRT(CF$18^2+$E47^2)&lt;=r_ext_a),1,0)</f>
        <v>0</v>
      </c>
      <c r="CG47" s="22" t="n">
        <f aca="false">IF(AND(SQRT(CG$18^2+$E47^2)&gt;r_int_a,SQRT(CG$18^2+$E47^2)&lt;=r_ext_a),1,0)</f>
        <v>0</v>
      </c>
      <c r="CH47" s="22" t="n">
        <f aca="false">IF(AND(SQRT(CH$18^2+$E47^2)&gt;r_int_a,SQRT(CH$18^2+$E47^2)&lt;=r_ext_a),1,0)</f>
        <v>0</v>
      </c>
      <c r="CI47" s="22" t="n">
        <f aca="false">IF(AND(SQRT(CI$18^2+$E47^2)&gt;r_int_a,SQRT(CI$18^2+$E47^2)&lt;=r_ext_a),1,0)</f>
        <v>0</v>
      </c>
      <c r="CJ47" s="22" t="n">
        <f aca="false">IF(AND(SQRT(CJ$18^2+$E47^2)&gt;r_int_a,SQRT(CJ$18^2+$E47^2)&lt;=r_ext_a),1,0)</f>
        <v>0</v>
      </c>
      <c r="CK47" s="22" t="n">
        <f aca="false">IF(AND(SQRT(CK$18^2+$E47^2)&gt;r_int_a,SQRT(CK$18^2+$E47^2)&lt;=r_ext_a),1,0)</f>
        <v>0</v>
      </c>
      <c r="CL47" s="22" t="n">
        <f aca="false">IF(AND(SQRT(CL$18^2+$E47^2)&gt;r_int_a,SQRT(CL$18^2+$E47^2)&lt;=r_ext_a),1,0)</f>
        <v>0</v>
      </c>
      <c r="CM47" s="22" t="n">
        <f aca="false">IF(AND(SQRT(CM$18^2+$E47^2)&gt;r_int_a,SQRT(CM$18^2+$E47^2)&lt;=r_ext_a),1,0)</f>
        <v>0</v>
      </c>
      <c r="CN47" s="22" t="n">
        <f aca="false">IF(AND(SQRT(CN$18^2+$E47^2)&gt;r_int_a,SQRT(CN$18^2+$E47^2)&lt;=r_ext_a),1,0)</f>
        <v>0</v>
      </c>
      <c r="CO47" s="22" t="n">
        <f aca="false">IF(AND(SQRT(CO$18^2+$E47^2)&gt;r_int_a,SQRT(CO$18^2+$E47^2)&lt;=r_ext_a),1,0)</f>
        <v>0</v>
      </c>
      <c r="CP47" s="22" t="n">
        <f aca="false">IF(AND(SQRT(CP$18^2+$E47^2)&gt;r_int_a,SQRT(CP$18^2+$E47^2)&lt;=r_ext_a),1,0)</f>
        <v>0</v>
      </c>
      <c r="CQ47" s="22" t="n">
        <f aca="false">IF(AND(SQRT(CQ$18^2+$E47^2)&gt;r_int_a,SQRT(CQ$18^2+$E47^2)&lt;=r_ext_a),1,0)</f>
        <v>0</v>
      </c>
      <c r="CR47" s="22" t="n">
        <f aca="false">IF(AND(SQRT(CR$18^2+$E47^2)&gt;r_int_a,SQRT(CR$18^2+$E47^2)&lt;=r_ext_a),1,0)</f>
        <v>0</v>
      </c>
      <c r="CS47" s="22" t="n">
        <f aca="false">IF(AND(SQRT(CS$18^2+$E47^2)&gt;r_int_a,SQRT(CS$18^2+$E47^2)&lt;=r_ext_a),1,0)</f>
        <v>0</v>
      </c>
      <c r="CT47" s="22" t="n">
        <f aca="false">IF(AND(SQRT(CT$18^2+$E47^2)&gt;r_int_a,SQRT(CT$18^2+$E47^2)&lt;=r_ext_a),1,0)</f>
        <v>0</v>
      </c>
      <c r="CU47" s="22" t="n">
        <f aca="false">IF(AND(SQRT(CU$18^2+$E47^2)&gt;r_int_a,SQRT(CU$18^2+$E47^2)&lt;=r_ext_a),1,0)</f>
        <v>0</v>
      </c>
      <c r="CV47" s="22" t="n">
        <f aca="false">IF(AND(SQRT(CV$18^2+$E47^2)&gt;r_int_a,SQRT(CV$18^2+$E47^2)&lt;=r_ext_a),1,0)</f>
        <v>0</v>
      </c>
      <c r="CW47" s="22" t="n">
        <f aca="false">IF(AND(SQRT(CW$18^2+$E47^2)&gt;r_int_a,SQRT(CW$18^2+$E47^2)&lt;=r_ext_a),1,0)</f>
        <v>0</v>
      </c>
      <c r="CX47" s="22" t="n">
        <f aca="false">IF(AND(SQRT(CX$18^2+$E47^2)&gt;r_int_a,SQRT(CX$18^2+$E47^2)&lt;=r_ext_a),1,0)</f>
        <v>1</v>
      </c>
      <c r="CY47" s="22" t="n">
        <f aca="false">IF(AND(SQRT(CY$18^2+$E47^2)&gt;r_int_a,SQRT(CY$18^2+$E47^2)&lt;=r_ext_a),1,0)</f>
        <v>1</v>
      </c>
      <c r="CZ47" s="22" t="n">
        <f aca="false">IF(AND(SQRT(CZ$18^2+$E47^2)&gt;r_int_a,SQRT(CZ$18^2+$E47^2)&lt;=r_ext_a),1,0)</f>
        <v>1</v>
      </c>
      <c r="DA47" s="22" t="n">
        <f aca="false">IF(AND(SQRT(DA$18^2+$E47^2)&gt;r_int_a,SQRT(DA$18^2+$E47^2)&lt;=r_ext_a),1,0)</f>
        <v>1</v>
      </c>
      <c r="DB47" s="22" t="n">
        <f aca="false">IF(AND(SQRT(DB$18^2+$E47^2)&gt;r_int_a,SQRT(DB$18^2+$E47^2)&lt;=r_ext_a),1,0)</f>
        <v>1</v>
      </c>
      <c r="DC47" s="22" t="n">
        <f aca="false">IF(AND(SQRT(DC$18^2+$E47^2)&gt;r_int_a,SQRT(DC$18^2+$E47^2)&lt;=r_ext_a),1,0)</f>
        <v>1</v>
      </c>
      <c r="DD47" s="22" t="n">
        <f aca="false">IF(AND(SQRT(DD$18^2+$E47^2)&gt;r_int_a,SQRT(DD$18^2+$E47^2)&lt;=r_ext_a),1,0)</f>
        <v>0</v>
      </c>
      <c r="DE47" s="22" t="n">
        <f aca="false">IF(AND(SQRT(DE$18^2+$E47^2)&gt;r_int_a,SQRT(DE$18^2+$E47^2)&lt;=r_ext_a),1,0)</f>
        <v>0</v>
      </c>
    </row>
    <row r="48" customFormat="false" ht="10.5" hidden="false" customHeight="true" outlineLevel="0" collapsed="false">
      <c r="E48" s="17" t="n">
        <v>4</v>
      </c>
      <c r="F48" s="18" t="n">
        <f aca="false">IF(SQRT(F$18^2+$E48^2)&lt;=r_int_a,1,0)</f>
        <v>0</v>
      </c>
      <c r="G48" s="18" t="n">
        <f aca="false">IF(SQRT(G$18^2+$E48^2)&lt;=r_int_a,1,0)</f>
        <v>0</v>
      </c>
      <c r="H48" s="18" t="n">
        <f aca="false">IF(SQRT(H$18^2+$E48^2)&lt;=r_int_a,1,0)</f>
        <v>0</v>
      </c>
      <c r="I48" s="18" t="n">
        <f aca="false">IF(SQRT(I$18^2+$E48^2)&lt;=r_int_a,1,0)</f>
        <v>0</v>
      </c>
      <c r="J48" s="18" t="n">
        <f aca="false">IF(SQRT(J$18^2+$E48^2)&lt;=r_int_a,1,0)</f>
        <v>0</v>
      </c>
      <c r="K48" s="18" t="n">
        <f aca="false">IF(SQRT(K$18^2+$E48^2)&lt;=r_int_a,1,0)</f>
        <v>0</v>
      </c>
      <c r="L48" s="18" t="n">
        <f aca="false">IF(SQRT(L$18^2+$E48^2)&lt;=r_int_a,1,0)</f>
        <v>0</v>
      </c>
      <c r="M48" s="18" t="n">
        <f aca="false">IF(SQRT(M$18^2+$E48^2)&lt;=r_int_a,1,0)</f>
        <v>0</v>
      </c>
      <c r="N48" s="18" t="n">
        <f aca="false">IF(SQRT(N$18^2+$E48^2)&lt;=r_int_a,1,0)</f>
        <v>1</v>
      </c>
      <c r="O48" s="18" t="n">
        <f aca="false">IF(SQRT(O$18^2+$E48^2)&lt;=r_int_a,1,0)</f>
        <v>1</v>
      </c>
      <c r="P48" s="18" t="n">
        <f aca="false">IF(SQRT(P$18^2+$E48^2)&lt;=r_int_a,1,0)</f>
        <v>1</v>
      </c>
      <c r="Q48" s="18" t="n">
        <f aca="false">IF(SQRT(Q$18^2+$E48^2)&lt;=r_int_a,1,0)</f>
        <v>1</v>
      </c>
      <c r="R48" s="18" t="n">
        <f aca="false">IF(SQRT(R$18^2+$E48^2)&lt;=r_int_a,1,0)</f>
        <v>1</v>
      </c>
      <c r="S48" s="18" t="n">
        <f aca="false">IF(SQRT(S$18^2+$E48^2)&lt;=r_int_a,1,0)</f>
        <v>1</v>
      </c>
      <c r="T48" s="18" t="n">
        <f aca="false">IF(SQRT(T$18^2+$E48^2)&lt;=r_int_a,1,0)</f>
        <v>1</v>
      </c>
      <c r="U48" s="18" t="n">
        <f aca="false">IF(SQRT(U$18^2+$E48^2)&lt;=r_int_a,1,0)</f>
        <v>1</v>
      </c>
      <c r="V48" s="18" t="n">
        <f aca="false">IF(SQRT(V$18^2+$E48^2)&lt;=r_int_a,1,0)</f>
        <v>1</v>
      </c>
      <c r="W48" s="18" t="n">
        <f aca="false">IF(SQRT(W$18^2+$E48^2)&lt;=r_int_a,1,0)</f>
        <v>1</v>
      </c>
      <c r="X48" s="18" t="n">
        <f aca="false">IF(SQRT(X$18^2+$E48^2)&lt;=r_int_a,1,0)</f>
        <v>1</v>
      </c>
      <c r="Y48" s="18" t="n">
        <f aca="false">IF(SQRT(Y$18^2+$E48^2)&lt;=r_int_a,1,0)</f>
        <v>1</v>
      </c>
      <c r="Z48" s="18" t="n">
        <f aca="false">IF(SQRT(Z$18^2+$E48^2)&lt;=r_int_a,1,0)</f>
        <v>1</v>
      </c>
      <c r="AA48" s="18" t="n">
        <f aca="false">IF(SQRT(AA$18^2+$E48^2)&lt;=r_int_a,1,0)</f>
        <v>1</v>
      </c>
      <c r="AB48" s="18" t="n">
        <f aca="false">IF(SQRT(AB$18^2+$E48^2)&lt;=r_int_a,1,0)</f>
        <v>1</v>
      </c>
      <c r="AC48" s="18" t="n">
        <f aca="false">IF(SQRT(AC$18^2+$E48^2)&lt;=r_int_a,1,0)</f>
        <v>1</v>
      </c>
      <c r="AD48" s="18" t="n">
        <f aca="false">IF(SQRT(AD$18^2+$E48^2)&lt;=r_int_a,1,0)</f>
        <v>1</v>
      </c>
      <c r="AE48" s="18" t="n">
        <f aca="false">IF(SQRT(AE$18^2+$E48^2)&lt;=r_int_a,1,0)</f>
        <v>1</v>
      </c>
      <c r="AF48" s="18" t="n">
        <f aca="false">IF(SQRT(AF$18^2+$E48^2)&lt;=r_int_a,1,0)</f>
        <v>1</v>
      </c>
      <c r="AG48" s="18" t="n">
        <f aca="false">IF(SQRT(AG$18^2+$E48^2)&lt;=r_int_a,1,0)</f>
        <v>1</v>
      </c>
      <c r="AH48" s="18" t="n">
        <f aca="false">IF(SQRT(AH$18^2+$E48^2)&lt;=r_int_a,1,0)</f>
        <v>1</v>
      </c>
      <c r="AI48" s="18" t="n">
        <f aca="false">IF(SQRT(AI$18^2+$E48^2)&lt;=r_int_a,1,0)</f>
        <v>1</v>
      </c>
      <c r="AJ48" s="18" t="n">
        <f aca="false">IF(SQRT(AJ$18^2+$E48^2)&lt;=r_int_a,1,0)</f>
        <v>1</v>
      </c>
      <c r="AK48" s="18" t="n">
        <f aca="false">IF(SQRT(AK$18^2+$E48^2)&lt;=r_int_a,1,0)</f>
        <v>1</v>
      </c>
      <c r="AL48" s="18" t="n">
        <f aca="false">IF(SQRT(AL$18^2+$E48^2)&lt;=r_int_a,1,0)</f>
        <v>1</v>
      </c>
      <c r="AM48" s="18" t="n">
        <f aca="false">IF(SQRT(AM$18^2+$E48^2)&lt;=r_int_a,1,0)</f>
        <v>1</v>
      </c>
      <c r="AN48" s="18" t="n">
        <f aca="false">IF(SQRT(AN$18^2+$E48^2)&lt;=r_int_a,1,0)</f>
        <v>1</v>
      </c>
      <c r="AO48" s="18" t="n">
        <f aca="false">IF(SQRT(AO$18^2+$E48^2)&lt;=r_int_a,1,0)</f>
        <v>1</v>
      </c>
      <c r="AP48" s="18" t="n">
        <f aca="false">IF(SQRT(AP$18^2+$E48^2)&lt;=r_int_a,1,0)</f>
        <v>1</v>
      </c>
      <c r="AQ48" s="18" t="n">
        <f aca="false">IF(SQRT(AQ$18^2+$E48^2)&lt;=r_int_a,1,0)</f>
        <v>1</v>
      </c>
      <c r="AR48" s="18" t="n">
        <f aca="false">IF(SQRT(AR$18^2+$E48^2)&lt;=r_int_a,1,0)</f>
        <v>1</v>
      </c>
      <c r="AS48" s="18" t="n">
        <f aca="false">IF(SQRT(AS$18^2+$E48^2)&lt;=r_int_a,1,0)</f>
        <v>1</v>
      </c>
      <c r="AT48" s="18" t="n">
        <f aca="false">IF(SQRT(AT$18^2+$E48^2)&lt;=r_int_a,1,0)</f>
        <v>1</v>
      </c>
      <c r="AU48" s="18" t="n">
        <f aca="false">IF(SQRT(AU$18^2+$E48^2)&lt;=r_int_a,1,0)</f>
        <v>1</v>
      </c>
      <c r="AV48" s="18" t="n">
        <f aca="false">IF(SQRT(AV$18^2+$E48^2)&lt;=r_int_a,1,0)</f>
        <v>1</v>
      </c>
      <c r="AW48" s="18" t="n">
        <f aca="false">IF(SQRT(AW$18^2+$E48^2)&lt;=r_int_a,1,0)</f>
        <v>0</v>
      </c>
      <c r="AX48" s="18" t="n">
        <f aca="false">IF(SQRT(AX$18^2+$E48^2)&lt;=r_int_a,1,0)</f>
        <v>0</v>
      </c>
      <c r="AY48" s="18" t="n">
        <f aca="false">IF(SQRT(AY$18^2+$E48^2)&lt;=r_int_a,1,0)</f>
        <v>0</v>
      </c>
      <c r="AZ48" s="18" t="n">
        <f aca="false">IF(SQRT(AZ$18^2+$E48^2)&lt;=r_int_a,1,0)</f>
        <v>0</v>
      </c>
      <c r="BA48" s="18" t="n">
        <f aca="false">IF(SQRT(BA$18^2+$E48^2)&lt;=r_int_a,1,0)</f>
        <v>0</v>
      </c>
      <c r="BB48" s="18" t="n">
        <f aca="false">IF(SQRT(BB$18^2+$E48^2)&lt;=r_int_a,1,0)</f>
        <v>0</v>
      </c>
      <c r="BC48" s="18" t="n">
        <f aca="false">IF(SQRT(BC$18^2+$E48^2)&lt;=r_int_a,1,0)</f>
        <v>0</v>
      </c>
      <c r="BD48" s="18" t="n">
        <f aca="false">IF(SQRT(BD$18^2+$E48^2)&lt;=r_int_a,1,0)</f>
        <v>0</v>
      </c>
      <c r="BF48" s="17" t="n">
        <v>4</v>
      </c>
      <c r="BG48" s="22" t="n">
        <f aca="false">IF(AND(SQRT(BG$18^2+$E48^2)&gt;r_int_a,SQRT(BG$18^2+$E48^2)&lt;=r_ext_a),1,0)</f>
        <v>0</v>
      </c>
      <c r="BH48" s="22" t="n">
        <f aca="false">IF(AND(SQRT(BH$18^2+$E48^2)&gt;r_int_a,SQRT(BH$18^2+$E48^2)&lt;=r_ext_a),1,0)</f>
        <v>0</v>
      </c>
      <c r="BI48" s="22" t="n">
        <f aca="false">IF(AND(SQRT(BI$18^2+$E48^2)&gt;r_int_a,SQRT(BI$18^2+$E48^2)&lt;=r_ext_a),1,0)</f>
        <v>1</v>
      </c>
      <c r="BJ48" s="22" t="n">
        <f aca="false">IF(AND(SQRT(BJ$18^2+$E48^2)&gt;r_int_a,SQRT(BJ$18^2+$E48^2)&lt;=r_ext_a),1,0)</f>
        <v>1</v>
      </c>
      <c r="BK48" s="22" t="n">
        <f aca="false">IF(AND(SQRT(BK$18^2+$E48^2)&gt;r_int_a,SQRT(BK$18^2+$E48^2)&lt;=r_ext_a),1,0)</f>
        <v>1</v>
      </c>
      <c r="BL48" s="22" t="n">
        <f aca="false">IF(AND(SQRT(BL$18^2+$E48^2)&gt;r_int_a,SQRT(BL$18^2+$E48^2)&lt;=r_ext_a),1,0)</f>
        <v>1</v>
      </c>
      <c r="BM48" s="22" t="n">
        <f aca="false">IF(AND(SQRT(BM$18^2+$E48^2)&gt;r_int_a,SQRT(BM$18^2+$E48^2)&lt;=r_ext_a),1,0)</f>
        <v>1</v>
      </c>
      <c r="BN48" s="22" t="n">
        <f aca="false">IF(AND(SQRT(BN$18^2+$E48^2)&gt;r_int_a,SQRT(BN$18^2+$E48^2)&lt;=r_ext_a),1,0)</f>
        <v>1</v>
      </c>
      <c r="BO48" s="22" t="n">
        <f aca="false">IF(AND(SQRT(BO$18^2+$E48^2)&gt;r_int_a,SQRT(BO$18^2+$E48^2)&lt;=r_ext_a),1,0)</f>
        <v>0</v>
      </c>
      <c r="BP48" s="22" t="n">
        <f aca="false">IF(AND(SQRT(BP$18^2+$E48^2)&gt;r_int_a,SQRT(BP$18^2+$E48^2)&lt;=r_ext_a),1,0)</f>
        <v>0</v>
      </c>
      <c r="BQ48" s="22" t="n">
        <f aca="false">IF(AND(SQRT(BQ$18^2+$E48^2)&gt;r_int_a,SQRT(BQ$18^2+$E48^2)&lt;=r_ext_a),1,0)</f>
        <v>0</v>
      </c>
      <c r="BR48" s="22" t="n">
        <f aca="false">IF(AND(SQRT(BR$18^2+$E48^2)&gt;r_int_a,SQRT(BR$18^2+$E48^2)&lt;=r_ext_a),1,0)</f>
        <v>0</v>
      </c>
      <c r="BS48" s="22" t="n">
        <f aca="false">IF(AND(SQRT(BS$18^2+$E48^2)&gt;r_int_a,SQRT(BS$18^2+$E48^2)&lt;=r_ext_a),1,0)</f>
        <v>0</v>
      </c>
      <c r="BT48" s="22" t="n">
        <f aca="false">IF(AND(SQRT(BT$18^2+$E48^2)&gt;r_int_a,SQRT(BT$18^2+$E48^2)&lt;=r_ext_a),1,0)</f>
        <v>0</v>
      </c>
      <c r="BU48" s="22" t="n">
        <f aca="false">IF(AND(SQRT(BU$18^2+$E48^2)&gt;r_int_a,SQRT(BU$18^2+$E48^2)&lt;=r_ext_a),1,0)</f>
        <v>0</v>
      </c>
      <c r="BV48" s="22" t="n">
        <f aca="false">IF(AND(SQRT(BV$18^2+$E48^2)&gt;r_int_a,SQRT(BV$18^2+$E48^2)&lt;=r_ext_a),1,0)</f>
        <v>0</v>
      </c>
      <c r="BW48" s="22" t="n">
        <f aca="false">IF(AND(SQRT(BW$18^2+$E48^2)&gt;r_int_a,SQRT(BW$18^2+$E48^2)&lt;=r_ext_a),1,0)</f>
        <v>0</v>
      </c>
      <c r="BX48" s="22" t="n">
        <f aca="false">IF(AND(SQRT(BX$18^2+$E48^2)&gt;r_int_a,SQRT(BX$18^2+$E48^2)&lt;=r_ext_a),1,0)</f>
        <v>0</v>
      </c>
      <c r="BY48" s="22" t="n">
        <f aca="false">IF(AND(SQRT(BY$18^2+$E48^2)&gt;r_int_a,SQRT(BY$18^2+$E48^2)&lt;=r_ext_a),1,0)</f>
        <v>0</v>
      </c>
      <c r="BZ48" s="22" t="n">
        <f aca="false">IF(AND(SQRT(BZ$18^2+$E48^2)&gt;r_int_a,SQRT(BZ$18^2+$E48^2)&lt;=r_ext_a),1,0)</f>
        <v>0</v>
      </c>
      <c r="CA48" s="22" t="n">
        <f aca="false">IF(AND(SQRT(CA$18^2+$E48^2)&gt;r_int_a,SQRT(CA$18^2+$E48^2)&lt;=r_ext_a),1,0)</f>
        <v>0</v>
      </c>
      <c r="CB48" s="22" t="n">
        <f aca="false">IF(AND(SQRT(CB$18^2+$E48^2)&gt;r_int_a,SQRT(CB$18^2+$E48^2)&lt;=r_ext_a),1,0)</f>
        <v>0</v>
      </c>
      <c r="CC48" s="22" t="n">
        <f aca="false">IF(AND(SQRT(CC$18^2+$E48^2)&gt;r_int_a,SQRT(CC$18^2+$E48^2)&lt;=r_ext_a),1,0)</f>
        <v>0</v>
      </c>
      <c r="CD48" s="22" t="n">
        <f aca="false">IF(AND(SQRT(CD$18^2+$E48^2)&gt;r_int_a,SQRT(CD$18^2+$E48^2)&lt;=r_ext_a),1,0)</f>
        <v>0</v>
      </c>
      <c r="CE48" s="22" t="n">
        <f aca="false">IF(AND(SQRT(CE$18^2+$E48^2)&gt;r_int_a,SQRT(CE$18^2+$E48^2)&lt;=r_ext_a),1,0)</f>
        <v>0</v>
      </c>
      <c r="CF48" s="22" t="n">
        <f aca="false">IF(AND(SQRT(CF$18^2+$E48^2)&gt;r_int_a,SQRT(CF$18^2+$E48^2)&lt;=r_ext_a),1,0)</f>
        <v>0</v>
      </c>
      <c r="CG48" s="22" t="n">
        <f aca="false">IF(AND(SQRT(CG$18^2+$E48^2)&gt;r_int_a,SQRT(CG$18^2+$E48^2)&lt;=r_ext_a),1,0)</f>
        <v>0</v>
      </c>
      <c r="CH48" s="22" t="n">
        <f aca="false">IF(AND(SQRT(CH$18^2+$E48^2)&gt;r_int_a,SQRT(CH$18^2+$E48^2)&lt;=r_ext_a),1,0)</f>
        <v>0</v>
      </c>
      <c r="CI48" s="22" t="n">
        <f aca="false">IF(AND(SQRT(CI$18^2+$E48^2)&gt;r_int_a,SQRT(CI$18^2+$E48^2)&lt;=r_ext_a),1,0)</f>
        <v>0</v>
      </c>
      <c r="CJ48" s="22" t="n">
        <f aca="false">IF(AND(SQRT(CJ$18^2+$E48^2)&gt;r_int_a,SQRT(CJ$18^2+$E48^2)&lt;=r_ext_a),1,0)</f>
        <v>0</v>
      </c>
      <c r="CK48" s="22" t="n">
        <f aca="false">IF(AND(SQRT(CK$18^2+$E48^2)&gt;r_int_a,SQRT(CK$18^2+$E48^2)&lt;=r_ext_a),1,0)</f>
        <v>0</v>
      </c>
      <c r="CL48" s="22" t="n">
        <f aca="false">IF(AND(SQRT(CL$18^2+$E48^2)&gt;r_int_a,SQRT(CL$18^2+$E48^2)&lt;=r_ext_a),1,0)</f>
        <v>0</v>
      </c>
      <c r="CM48" s="22" t="n">
        <f aca="false">IF(AND(SQRT(CM$18^2+$E48^2)&gt;r_int_a,SQRT(CM$18^2+$E48^2)&lt;=r_ext_a),1,0)</f>
        <v>0</v>
      </c>
      <c r="CN48" s="22" t="n">
        <f aca="false">IF(AND(SQRT(CN$18^2+$E48^2)&gt;r_int_a,SQRT(CN$18^2+$E48^2)&lt;=r_ext_a),1,0)</f>
        <v>0</v>
      </c>
      <c r="CO48" s="22" t="n">
        <f aca="false">IF(AND(SQRT(CO$18^2+$E48^2)&gt;r_int_a,SQRT(CO$18^2+$E48^2)&lt;=r_ext_a),1,0)</f>
        <v>0</v>
      </c>
      <c r="CP48" s="22" t="n">
        <f aca="false">IF(AND(SQRT(CP$18^2+$E48^2)&gt;r_int_a,SQRT(CP$18^2+$E48^2)&lt;=r_ext_a),1,0)</f>
        <v>0</v>
      </c>
      <c r="CQ48" s="22" t="n">
        <f aca="false">IF(AND(SQRT(CQ$18^2+$E48^2)&gt;r_int_a,SQRT(CQ$18^2+$E48^2)&lt;=r_ext_a),1,0)</f>
        <v>0</v>
      </c>
      <c r="CR48" s="22" t="n">
        <f aca="false">IF(AND(SQRT(CR$18^2+$E48^2)&gt;r_int_a,SQRT(CR$18^2+$E48^2)&lt;=r_ext_a),1,0)</f>
        <v>0</v>
      </c>
      <c r="CS48" s="22" t="n">
        <f aca="false">IF(AND(SQRT(CS$18^2+$E48^2)&gt;r_int_a,SQRT(CS$18^2+$E48^2)&lt;=r_ext_a),1,0)</f>
        <v>0</v>
      </c>
      <c r="CT48" s="22" t="n">
        <f aca="false">IF(AND(SQRT(CT$18^2+$E48^2)&gt;r_int_a,SQRT(CT$18^2+$E48^2)&lt;=r_ext_a),1,0)</f>
        <v>0</v>
      </c>
      <c r="CU48" s="22" t="n">
        <f aca="false">IF(AND(SQRT(CU$18^2+$E48^2)&gt;r_int_a,SQRT(CU$18^2+$E48^2)&lt;=r_ext_a),1,0)</f>
        <v>0</v>
      </c>
      <c r="CV48" s="22" t="n">
        <f aca="false">IF(AND(SQRT(CV$18^2+$E48^2)&gt;r_int_a,SQRT(CV$18^2+$E48^2)&lt;=r_ext_a),1,0)</f>
        <v>0</v>
      </c>
      <c r="CW48" s="22" t="n">
        <f aca="false">IF(AND(SQRT(CW$18^2+$E48^2)&gt;r_int_a,SQRT(CW$18^2+$E48^2)&lt;=r_ext_a),1,0)</f>
        <v>0</v>
      </c>
      <c r="CX48" s="22" t="n">
        <f aca="false">IF(AND(SQRT(CX$18^2+$E48^2)&gt;r_int_a,SQRT(CX$18^2+$E48^2)&lt;=r_ext_a),1,0)</f>
        <v>1</v>
      </c>
      <c r="CY48" s="22" t="n">
        <f aca="false">IF(AND(SQRT(CY$18^2+$E48^2)&gt;r_int_a,SQRT(CY$18^2+$E48^2)&lt;=r_ext_a),1,0)</f>
        <v>1</v>
      </c>
      <c r="CZ48" s="22" t="n">
        <f aca="false">IF(AND(SQRT(CZ$18^2+$E48^2)&gt;r_int_a,SQRT(CZ$18^2+$E48^2)&lt;=r_ext_a),1,0)</f>
        <v>1</v>
      </c>
      <c r="DA48" s="22" t="n">
        <f aca="false">IF(AND(SQRT(DA$18^2+$E48^2)&gt;r_int_a,SQRT(DA$18^2+$E48^2)&lt;=r_ext_a),1,0)</f>
        <v>1</v>
      </c>
      <c r="DB48" s="22" t="n">
        <f aca="false">IF(AND(SQRT(DB$18^2+$E48^2)&gt;r_int_a,SQRT(DB$18^2+$E48^2)&lt;=r_ext_a),1,0)</f>
        <v>1</v>
      </c>
      <c r="DC48" s="22" t="n">
        <f aca="false">IF(AND(SQRT(DC$18^2+$E48^2)&gt;r_int_a,SQRT(DC$18^2+$E48^2)&lt;=r_ext_a),1,0)</f>
        <v>1</v>
      </c>
      <c r="DD48" s="22" t="n">
        <f aca="false">IF(AND(SQRT(DD$18^2+$E48^2)&gt;r_int_a,SQRT(DD$18^2+$E48^2)&lt;=r_ext_a),1,0)</f>
        <v>0</v>
      </c>
      <c r="DE48" s="22" t="n">
        <f aca="false">IF(AND(SQRT(DE$18^2+$E48^2)&gt;r_int_a,SQRT(DE$18^2+$E48^2)&lt;=r_ext_a),1,0)</f>
        <v>0</v>
      </c>
    </row>
    <row r="49" customFormat="false" ht="10.5" hidden="false" customHeight="true" outlineLevel="0" collapsed="false">
      <c r="E49" s="17" t="n">
        <v>5</v>
      </c>
      <c r="F49" s="18" t="n">
        <f aca="false">IF(SQRT(F$18^2+$E49^2)&lt;=r_int_a,1,0)</f>
        <v>0</v>
      </c>
      <c r="G49" s="18" t="n">
        <f aca="false">IF(SQRT(G$18^2+$E49^2)&lt;=r_int_a,1,0)</f>
        <v>0</v>
      </c>
      <c r="H49" s="18" t="n">
        <f aca="false">IF(SQRT(H$18^2+$E49^2)&lt;=r_int_a,1,0)</f>
        <v>0</v>
      </c>
      <c r="I49" s="18" t="n">
        <f aca="false">IF(SQRT(I$18^2+$E49^2)&lt;=r_int_a,1,0)</f>
        <v>0</v>
      </c>
      <c r="J49" s="18" t="n">
        <f aca="false">IF(SQRT(J$18^2+$E49^2)&lt;=r_int_a,1,0)</f>
        <v>0</v>
      </c>
      <c r="K49" s="18" t="n">
        <f aca="false">IF(SQRT(K$18^2+$E49^2)&lt;=r_int_a,1,0)</f>
        <v>0</v>
      </c>
      <c r="L49" s="18" t="n">
        <f aca="false">IF(SQRT(L$18^2+$E49^2)&lt;=r_int_a,1,0)</f>
        <v>0</v>
      </c>
      <c r="M49" s="18" t="n">
        <f aca="false">IF(SQRT(M$18^2+$E49^2)&lt;=r_int_a,1,0)</f>
        <v>0</v>
      </c>
      <c r="N49" s="18" t="n">
        <f aca="false">IF(SQRT(N$18^2+$E49^2)&lt;=r_int_a,1,0)</f>
        <v>1</v>
      </c>
      <c r="O49" s="18" t="n">
        <f aca="false">IF(SQRT(O$18^2+$E49^2)&lt;=r_int_a,1,0)</f>
        <v>1</v>
      </c>
      <c r="P49" s="18" t="n">
        <f aca="false">IF(SQRT(P$18^2+$E49^2)&lt;=r_int_a,1,0)</f>
        <v>1</v>
      </c>
      <c r="Q49" s="18" t="n">
        <f aca="false">IF(SQRT(Q$18^2+$E49^2)&lt;=r_int_a,1,0)</f>
        <v>1</v>
      </c>
      <c r="R49" s="18" t="n">
        <f aca="false">IF(SQRT(R$18^2+$E49^2)&lt;=r_int_a,1,0)</f>
        <v>1</v>
      </c>
      <c r="S49" s="18" t="n">
        <f aca="false">IF(SQRT(S$18^2+$E49^2)&lt;=r_int_a,1,0)</f>
        <v>1</v>
      </c>
      <c r="T49" s="18" t="n">
        <f aca="false">IF(SQRT(T$18^2+$E49^2)&lt;=r_int_a,1,0)</f>
        <v>1</v>
      </c>
      <c r="U49" s="18" t="n">
        <f aca="false">IF(SQRT(U$18^2+$E49^2)&lt;=r_int_a,1,0)</f>
        <v>1</v>
      </c>
      <c r="V49" s="18" t="n">
        <f aca="false">IF(SQRT(V$18^2+$E49^2)&lt;=r_int_a,1,0)</f>
        <v>1</v>
      </c>
      <c r="W49" s="18" t="n">
        <f aca="false">IF(SQRT(W$18^2+$E49^2)&lt;=r_int_a,1,0)</f>
        <v>1</v>
      </c>
      <c r="X49" s="18" t="n">
        <f aca="false">IF(SQRT(X$18^2+$E49^2)&lt;=r_int_a,1,0)</f>
        <v>1</v>
      </c>
      <c r="Y49" s="18" t="n">
        <f aca="false">IF(SQRT(Y$18^2+$E49^2)&lt;=r_int_a,1,0)</f>
        <v>1</v>
      </c>
      <c r="Z49" s="18" t="n">
        <f aca="false">IF(SQRT(Z$18^2+$E49^2)&lt;=r_int_a,1,0)</f>
        <v>1</v>
      </c>
      <c r="AA49" s="18" t="n">
        <f aca="false">IF(SQRT(AA$18^2+$E49^2)&lt;=r_int_a,1,0)</f>
        <v>1</v>
      </c>
      <c r="AB49" s="18" t="n">
        <f aca="false">IF(SQRT(AB$18^2+$E49^2)&lt;=r_int_a,1,0)</f>
        <v>1</v>
      </c>
      <c r="AC49" s="18" t="n">
        <f aca="false">IF(SQRT(AC$18^2+$E49^2)&lt;=r_int_a,1,0)</f>
        <v>1</v>
      </c>
      <c r="AD49" s="18" t="n">
        <f aca="false">IF(SQRT(AD$18^2+$E49^2)&lt;=r_int_a,1,0)</f>
        <v>1</v>
      </c>
      <c r="AE49" s="18" t="n">
        <f aca="false">IF(SQRT(AE$18^2+$E49^2)&lt;=r_int_a,1,0)</f>
        <v>1</v>
      </c>
      <c r="AF49" s="18" t="n">
        <f aca="false">IF(SQRT(AF$18^2+$E49^2)&lt;=r_int_a,1,0)</f>
        <v>1</v>
      </c>
      <c r="AG49" s="18" t="n">
        <f aca="false">IF(SQRT(AG$18^2+$E49^2)&lt;=r_int_a,1,0)</f>
        <v>1</v>
      </c>
      <c r="AH49" s="18" t="n">
        <f aca="false">IF(SQRT(AH$18^2+$E49^2)&lt;=r_int_a,1,0)</f>
        <v>1</v>
      </c>
      <c r="AI49" s="18" t="n">
        <f aca="false">IF(SQRT(AI$18^2+$E49^2)&lt;=r_int_a,1,0)</f>
        <v>1</v>
      </c>
      <c r="AJ49" s="18" t="n">
        <f aca="false">IF(SQRT(AJ$18^2+$E49^2)&lt;=r_int_a,1,0)</f>
        <v>1</v>
      </c>
      <c r="AK49" s="18" t="n">
        <f aca="false">IF(SQRT(AK$18^2+$E49^2)&lt;=r_int_a,1,0)</f>
        <v>1</v>
      </c>
      <c r="AL49" s="18" t="n">
        <f aca="false">IF(SQRT(AL$18^2+$E49^2)&lt;=r_int_a,1,0)</f>
        <v>1</v>
      </c>
      <c r="AM49" s="18" t="n">
        <f aca="false">IF(SQRT(AM$18^2+$E49^2)&lt;=r_int_a,1,0)</f>
        <v>1</v>
      </c>
      <c r="AN49" s="18" t="n">
        <f aca="false">IF(SQRT(AN$18^2+$E49^2)&lt;=r_int_a,1,0)</f>
        <v>1</v>
      </c>
      <c r="AO49" s="18" t="n">
        <f aca="false">IF(SQRT(AO$18^2+$E49^2)&lt;=r_int_a,1,0)</f>
        <v>1</v>
      </c>
      <c r="AP49" s="18" t="n">
        <f aca="false">IF(SQRT(AP$18^2+$E49^2)&lt;=r_int_a,1,0)</f>
        <v>1</v>
      </c>
      <c r="AQ49" s="18" t="n">
        <f aca="false">IF(SQRT(AQ$18^2+$E49^2)&lt;=r_int_a,1,0)</f>
        <v>1</v>
      </c>
      <c r="AR49" s="18" t="n">
        <f aca="false">IF(SQRT(AR$18^2+$E49^2)&lt;=r_int_a,1,0)</f>
        <v>1</v>
      </c>
      <c r="AS49" s="18" t="n">
        <f aca="false">IF(SQRT(AS$18^2+$E49^2)&lt;=r_int_a,1,0)</f>
        <v>1</v>
      </c>
      <c r="AT49" s="18" t="n">
        <f aca="false">IF(SQRT(AT$18^2+$E49^2)&lt;=r_int_a,1,0)</f>
        <v>1</v>
      </c>
      <c r="AU49" s="18" t="n">
        <f aca="false">IF(SQRT(AU$18^2+$E49^2)&lt;=r_int_a,1,0)</f>
        <v>1</v>
      </c>
      <c r="AV49" s="18" t="n">
        <f aca="false">IF(SQRT(AV$18^2+$E49^2)&lt;=r_int_a,1,0)</f>
        <v>1</v>
      </c>
      <c r="AW49" s="18" t="n">
        <f aca="false">IF(SQRT(AW$18^2+$E49^2)&lt;=r_int_a,1,0)</f>
        <v>0</v>
      </c>
      <c r="AX49" s="18" t="n">
        <f aca="false">IF(SQRT(AX$18^2+$E49^2)&lt;=r_int_a,1,0)</f>
        <v>0</v>
      </c>
      <c r="AY49" s="18" t="n">
        <f aca="false">IF(SQRT(AY$18^2+$E49^2)&lt;=r_int_a,1,0)</f>
        <v>0</v>
      </c>
      <c r="AZ49" s="18" t="n">
        <f aca="false">IF(SQRT(AZ$18^2+$E49^2)&lt;=r_int_a,1,0)</f>
        <v>0</v>
      </c>
      <c r="BA49" s="18" t="n">
        <f aca="false">IF(SQRT(BA$18^2+$E49^2)&lt;=r_int_a,1,0)</f>
        <v>0</v>
      </c>
      <c r="BB49" s="18" t="n">
        <f aca="false">IF(SQRT(BB$18^2+$E49^2)&lt;=r_int_a,1,0)</f>
        <v>0</v>
      </c>
      <c r="BC49" s="18" t="n">
        <f aca="false">IF(SQRT(BC$18^2+$E49^2)&lt;=r_int_a,1,0)</f>
        <v>0</v>
      </c>
      <c r="BD49" s="18" t="n">
        <f aca="false">IF(SQRT(BD$18^2+$E49^2)&lt;=r_int_a,1,0)</f>
        <v>0</v>
      </c>
      <c r="BF49" s="17" t="n">
        <v>5</v>
      </c>
      <c r="BG49" s="22" t="n">
        <f aca="false">IF(AND(SQRT(BG$18^2+$E49^2)&gt;r_int_a,SQRT(BG$18^2+$E49^2)&lt;=r_ext_a),1,0)</f>
        <v>0</v>
      </c>
      <c r="BH49" s="22" t="n">
        <f aca="false">IF(AND(SQRT(BH$18^2+$E49^2)&gt;r_int_a,SQRT(BH$18^2+$E49^2)&lt;=r_ext_a),1,0)</f>
        <v>0</v>
      </c>
      <c r="BI49" s="22" t="n">
        <f aca="false">IF(AND(SQRT(BI$18^2+$E49^2)&gt;r_int_a,SQRT(BI$18^2+$E49^2)&lt;=r_ext_a),1,0)</f>
        <v>1</v>
      </c>
      <c r="BJ49" s="22" t="n">
        <f aca="false">IF(AND(SQRT(BJ$18^2+$E49^2)&gt;r_int_a,SQRT(BJ$18^2+$E49^2)&lt;=r_ext_a),1,0)</f>
        <v>1</v>
      </c>
      <c r="BK49" s="22" t="n">
        <f aca="false">IF(AND(SQRT(BK$18^2+$E49^2)&gt;r_int_a,SQRT(BK$18^2+$E49^2)&lt;=r_ext_a),1,0)</f>
        <v>1</v>
      </c>
      <c r="BL49" s="22" t="n">
        <f aca="false">IF(AND(SQRT(BL$18^2+$E49^2)&gt;r_int_a,SQRT(BL$18^2+$E49^2)&lt;=r_ext_a),1,0)</f>
        <v>1</v>
      </c>
      <c r="BM49" s="22" t="n">
        <f aca="false">IF(AND(SQRT(BM$18^2+$E49^2)&gt;r_int_a,SQRT(BM$18^2+$E49^2)&lt;=r_ext_a),1,0)</f>
        <v>1</v>
      </c>
      <c r="BN49" s="22" t="n">
        <f aca="false">IF(AND(SQRT(BN$18^2+$E49^2)&gt;r_int_a,SQRT(BN$18^2+$E49^2)&lt;=r_ext_a),1,0)</f>
        <v>1</v>
      </c>
      <c r="BO49" s="22" t="n">
        <f aca="false">IF(AND(SQRT(BO$18^2+$E49^2)&gt;r_int_a,SQRT(BO$18^2+$E49^2)&lt;=r_ext_a),1,0)</f>
        <v>0</v>
      </c>
      <c r="BP49" s="22" t="n">
        <f aca="false">IF(AND(SQRT(BP$18^2+$E49^2)&gt;r_int_a,SQRT(BP$18^2+$E49^2)&lt;=r_ext_a),1,0)</f>
        <v>0</v>
      </c>
      <c r="BQ49" s="22" t="n">
        <f aca="false">IF(AND(SQRT(BQ$18^2+$E49^2)&gt;r_int_a,SQRT(BQ$18^2+$E49^2)&lt;=r_ext_a),1,0)</f>
        <v>0</v>
      </c>
      <c r="BR49" s="22" t="n">
        <f aca="false">IF(AND(SQRT(BR$18^2+$E49^2)&gt;r_int_a,SQRT(BR$18^2+$E49^2)&lt;=r_ext_a),1,0)</f>
        <v>0</v>
      </c>
      <c r="BS49" s="22" t="n">
        <f aca="false">IF(AND(SQRT(BS$18^2+$E49^2)&gt;r_int_a,SQRT(BS$18^2+$E49^2)&lt;=r_ext_a),1,0)</f>
        <v>0</v>
      </c>
      <c r="BT49" s="22" t="n">
        <f aca="false">IF(AND(SQRT(BT$18^2+$E49^2)&gt;r_int_a,SQRT(BT$18^2+$E49^2)&lt;=r_ext_a),1,0)</f>
        <v>0</v>
      </c>
      <c r="BU49" s="22" t="n">
        <f aca="false">IF(AND(SQRT(BU$18^2+$E49^2)&gt;r_int_a,SQRT(BU$18^2+$E49^2)&lt;=r_ext_a),1,0)</f>
        <v>0</v>
      </c>
      <c r="BV49" s="22" t="n">
        <f aca="false">IF(AND(SQRT(BV$18^2+$E49^2)&gt;r_int_a,SQRT(BV$18^2+$E49^2)&lt;=r_ext_a),1,0)</f>
        <v>0</v>
      </c>
      <c r="BW49" s="22" t="n">
        <f aca="false">IF(AND(SQRT(BW$18^2+$E49^2)&gt;r_int_a,SQRT(BW$18^2+$E49^2)&lt;=r_ext_a),1,0)</f>
        <v>0</v>
      </c>
      <c r="BX49" s="22" t="n">
        <f aca="false">IF(AND(SQRT(BX$18^2+$E49^2)&gt;r_int_a,SQRT(BX$18^2+$E49^2)&lt;=r_ext_a),1,0)</f>
        <v>0</v>
      </c>
      <c r="BY49" s="22" t="n">
        <f aca="false">IF(AND(SQRT(BY$18^2+$E49^2)&gt;r_int_a,SQRT(BY$18^2+$E49^2)&lt;=r_ext_a),1,0)</f>
        <v>0</v>
      </c>
      <c r="BZ49" s="22" t="n">
        <f aca="false">IF(AND(SQRT(BZ$18^2+$E49^2)&gt;r_int_a,SQRT(BZ$18^2+$E49^2)&lt;=r_ext_a),1,0)</f>
        <v>0</v>
      </c>
      <c r="CA49" s="22" t="n">
        <f aca="false">IF(AND(SQRT(CA$18^2+$E49^2)&gt;r_int_a,SQRT(CA$18^2+$E49^2)&lt;=r_ext_a),1,0)</f>
        <v>0</v>
      </c>
      <c r="CB49" s="22" t="n">
        <f aca="false">IF(AND(SQRT(CB$18^2+$E49^2)&gt;r_int_a,SQRT(CB$18^2+$E49^2)&lt;=r_ext_a),1,0)</f>
        <v>0</v>
      </c>
      <c r="CC49" s="22" t="n">
        <f aca="false">IF(AND(SQRT(CC$18^2+$E49^2)&gt;r_int_a,SQRT(CC$18^2+$E49^2)&lt;=r_ext_a),1,0)</f>
        <v>0</v>
      </c>
      <c r="CD49" s="22" t="n">
        <f aca="false">IF(AND(SQRT(CD$18^2+$E49^2)&gt;r_int_a,SQRT(CD$18^2+$E49^2)&lt;=r_ext_a),1,0)</f>
        <v>0</v>
      </c>
      <c r="CE49" s="22" t="n">
        <f aca="false">IF(AND(SQRT(CE$18^2+$E49^2)&gt;r_int_a,SQRT(CE$18^2+$E49^2)&lt;=r_ext_a),1,0)</f>
        <v>0</v>
      </c>
      <c r="CF49" s="22" t="n">
        <f aca="false">IF(AND(SQRT(CF$18^2+$E49^2)&gt;r_int_a,SQRT(CF$18^2+$E49^2)&lt;=r_ext_a),1,0)</f>
        <v>0</v>
      </c>
      <c r="CG49" s="22" t="n">
        <f aca="false">IF(AND(SQRT(CG$18^2+$E49^2)&gt;r_int_a,SQRT(CG$18^2+$E49^2)&lt;=r_ext_a),1,0)</f>
        <v>0</v>
      </c>
      <c r="CH49" s="22" t="n">
        <f aca="false">IF(AND(SQRT(CH$18^2+$E49^2)&gt;r_int_a,SQRT(CH$18^2+$E49^2)&lt;=r_ext_a),1,0)</f>
        <v>0</v>
      </c>
      <c r="CI49" s="22" t="n">
        <f aca="false">IF(AND(SQRT(CI$18^2+$E49^2)&gt;r_int_a,SQRT(CI$18^2+$E49^2)&lt;=r_ext_a),1,0)</f>
        <v>0</v>
      </c>
      <c r="CJ49" s="22" t="n">
        <f aca="false">IF(AND(SQRT(CJ$18^2+$E49^2)&gt;r_int_a,SQRT(CJ$18^2+$E49^2)&lt;=r_ext_a),1,0)</f>
        <v>0</v>
      </c>
      <c r="CK49" s="22" t="n">
        <f aca="false">IF(AND(SQRT(CK$18^2+$E49^2)&gt;r_int_a,SQRT(CK$18^2+$E49^2)&lt;=r_ext_a),1,0)</f>
        <v>0</v>
      </c>
      <c r="CL49" s="22" t="n">
        <f aca="false">IF(AND(SQRT(CL$18^2+$E49^2)&gt;r_int_a,SQRT(CL$18^2+$E49^2)&lt;=r_ext_a),1,0)</f>
        <v>0</v>
      </c>
      <c r="CM49" s="22" t="n">
        <f aca="false">IF(AND(SQRT(CM$18^2+$E49^2)&gt;r_int_a,SQRT(CM$18^2+$E49^2)&lt;=r_ext_a),1,0)</f>
        <v>0</v>
      </c>
      <c r="CN49" s="22" t="n">
        <f aca="false">IF(AND(SQRT(CN$18^2+$E49^2)&gt;r_int_a,SQRT(CN$18^2+$E49^2)&lt;=r_ext_a),1,0)</f>
        <v>0</v>
      </c>
      <c r="CO49" s="22" t="n">
        <f aca="false">IF(AND(SQRT(CO$18^2+$E49^2)&gt;r_int_a,SQRT(CO$18^2+$E49^2)&lt;=r_ext_a),1,0)</f>
        <v>0</v>
      </c>
      <c r="CP49" s="22" t="n">
        <f aca="false">IF(AND(SQRT(CP$18^2+$E49^2)&gt;r_int_a,SQRT(CP$18^2+$E49^2)&lt;=r_ext_a),1,0)</f>
        <v>0</v>
      </c>
      <c r="CQ49" s="22" t="n">
        <f aca="false">IF(AND(SQRT(CQ$18^2+$E49^2)&gt;r_int_a,SQRT(CQ$18^2+$E49^2)&lt;=r_ext_a),1,0)</f>
        <v>0</v>
      </c>
      <c r="CR49" s="22" t="n">
        <f aca="false">IF(AND(SQRT(CR$18^2+$E49^2)&gt;r_int_a,SQRT(CR$18^2+$E49^2)&lt;=r_ext_a),1,0)</f>
        <v>0</v>
      </c>
      <c r="CS49" s="22" t="n">
        <f aca="false">IF(AND(SQRT(CS$18^2+$E49^2)&gt;r_int_a,SQRT(CS$18^2+$E49^2)&lt;=r_ext_a),1,0)</f>
        <v>0</v>
      </c>
      <c r="CT49" s="22" t="n">
        <f aca="false">IF(AND(SQRT(CT$18^2+$E49^2)&gt;r_int_a,SQRT(CT$18^2+$E49^2)&lt;=r_ext_a),1,0)</f>
        <v>0</v>
      </c>
      <c r="CU49" s="22" t="n">
        <f aca="false">IF(AND(SQRT(CU$18^2+$E49^2)&gt;r_int_a,SQRT(CU$18^2+$E49^2)&lt;=r_ext_a),1,0)</f>
        <v>0</v>
      </c>
      <c r="CV49" s="22" t="n">
        <f aca="false">IF(AND(SQRT(CV$18^2+$E49^2)&gt;r_int_a,SQRT(CV$18^2+$E49^2)&lt;=r_ext_a),1,0)</f>
        <v>0</v>
      </c>
      <c r="CW49" s="22" t="n">
        <f aca="false">IF(AND(SQRT(CW$18^2+$E49^2)&gt;r_int_a,SQRT(CW$18^2+$E49^2)&lt;=r_ext_a),1,0)</f>
        <v>0</v>
      </c>
      <c r="CX49" s="22" t="n">
        <f aca="false">IF(AND(SQRT(CX$18^2+$E49^2)&gt;r_int_a,SQRT(CX$18^2+$E49^2)&lt;=r_ext_a),1,0)</f>
        <v>1</v>
      </c>
      <c r="CY49" s="22" t="n">
        <f aca="false">IF(AND(SQRT(CY$18^2+$E49^2)&gt;r_int_a,SQRT(CY$18^2+$E49^2)&lt;=r_ext_a),1,0)</f>
        <v>1</v>
      </c>
      <c r="CZ49" s="22" t="n">
        <f aca="false">IF(AND(SQRT(CZ$18^2+$E49^2)&gt;r_int_a,SQRT(CZ$18^2+$E49^2)&lt;=r_ext_a),1,0)</f>
        <v>1</v>
      </c>
      <c r="DA49" s="22" t="n">
        <f aca="false">IF(AND(SQRT(DA$18^2+$E49^2)&gt;r_int_a,SQRT(DA$18^2+$E49^2)&lt;=r_ext_a),1,0)</f>
        <v>1</v>
      </c>
      <c r="DB49" s="22" t="n">
        <f aca="false">IF(AND(SQRT(DB$18^2+$E49^2)&gt;r_int_a,SQRT(DB$18^2+$E49^2)&lt;=r_ext_a),1,0)</f>
        <v>1</v>
      </c>
      <c r="DC49" s="22" t="n">
        <f aca="false">IF(AND(SQRT(DC$18^2+$E49^2)&gt;r_int_a,SQRT(DC$18^2+$E49^2)&lt;=r_ext_a),1,0)</f>
        <v>1</v>
      </c>
      <c r="DD49" s="22" t="n">
        <f aca="false">IF(AND(SQRT(DD$18^2+$E49^2)&gt;r_int_a,SQRT(DD$18^2+$E49^2)&lt;=r_ext_a),1,0)</f>
        <v>0</v>
      </c>
      <c r="DE49" s="22" t="n">
        <f aca="false">IF(AND(SQRT(DE$18^2+$E49^2)&gt;r_int_a,SQRT(DE$18^2+$E49^2)&lt;=r_ext_a),1,0)</f>
        <v>0</v>
      </c>
    </row>
    <row r="50" customFormat="false" ht="10.5" hidden="false" customHeight="true" outlineLevel="0" collapsed="false">
      <c r="E50" s="17" t="n">
        <v>6</v>
      </c>
      <c r="F50" s="18" t="n">
        <f aca="false">IF(SQRT(F$18^2+$E50^2)&lt;=r_int_a,1,0)</f>
        <v>0</v>
      </c>
      <c r="G50" s="18" t="n">
        <f aca="false">IF(SQRT(G$18^2+$E50^2)&lt;=r_int_a,1,0)</f>
        <v>0</v>
      </c>
      <c r="H50" s="18" t="n">
        <f aca="false">IF(SQRT(H$18^2+$E50^2)&lt;=r_int_a,1,0)</f>
        <v>0</v>
      </c>
      <c r="I50" s="18" t="n">
        <f aca="false">IF(SQRT(I$18^2+$E50^2)&lt;=r_int_a,1,0)</f>
        <v>0</v>
      </c>
      <c r="J50" s="18" t="n">
        <f aca="false">IF(SQRT(J$18^2+$E50^2)&lt;=r_int_a,1,0)</f>
        <v>0</v>
      </c>
      <c r="K50" s="18" t="n">
        <f aca="false">IF(SQRT(K$18^2+$E50^2)&lt;=r_int_a,1,0)</f>
        <v>0</v>
      </c>
      <c r="L50" s="18" t="n">
        <f aca="false">IF(SQRT(L$18^2+$E50^2)&lt;=r_int_a,1,0)</f>
        <v>0</v>
      </c>
      <c r="M50" s="18" t="n">
        <f aca="false">IF(SQRT(M$18^2+$E50^2)&lt;=r_int_a,1,0)</f>
        <v>0</v>
      </c>
      <c r="N50" s="18" t="n">
        <f aca="false">IF(SQRT(N$18^2+$E50^2)&lt;=r_int_a,1,0)</f>
        <v>0</v>
      </c>
      <c r="O50" s="18" t="n">
        <f aca="false">IF(SQRT(O$18^2+$E50^2)&lt;=r_int_a,1,0)</f>
        <v>1</v>
      </c>
      <c r="P50" s="18" t="n">
        <f aca="false">IF(SQRT(P$18^2+$E50^2)&lt;=r_int_a,1,0)</f>
        <v>1</v>
      </c>
      <c r="Q50" s="18" t="n">
        <f aca="false">IF(SQRT(Q$18^2+$E50^2)&lt;=r_int_a,1,0)</f>
        <v>1</v>
      </c>
      <c r="R50" s="18" t="n">
        <f aca="false">IF(SQRT(R$18^2+$E50^2)&lt;=r_int_a,1,0)</f>
        <v>1</v>
      </c>
      <c r="S50" s="18" t="n">
        <f aca="false">IF(SQRT(S$18^2+$E50^2)&lt;=r_int_a,1,0)</f>
        <v>1</v>
      </c>
      <c r="T50" s="18" t="n">
        <f aca="false">IF(SQRT(T$18^2+$E50^2)&lt;=r_int_a,1,0)</f>
        <v>1</v>
      </c>
      <c r="U50" s="18" t="n">
        <f aca="false">IF(SQRT(U$18^2+$E50^2)&lt;=r_int_a,1,0)</f>
        <v>1</v>
      </c>
      <c r="V50" s="18" t="n">
        <f aca="false">IF(SQRT(V$18^2+$E50^2)&lt;=r_int_a,1,0)</f>
        <v>1</v>
      </c>
      <c r="W50" s="18" t="n">
        <f aca="false">IF(SQRT(W$18^2+$E50^2)&lt;=r_int_a,1,0)</f>
        <v>1</v>
      </c>
      <c r="X50" s="18" t="n">
        <f aca="false">IF(SQRT(X$18^2+$E50^2)&lt;=r_int_a,1,0)</f>
        <v>1</v>
      </c>
      <c r="Y50" s="18" t="n">
        <f aca="false">IF(SQRT(Y$18^2+$E50^2)&lt;=r_int_a,1,0)</f>
        <v>1</v>
      </c>
      <c r="Z50" s="18" t="n">
        <f aca="false">IF(SQRT(Z$18^2+$E50^2)&lt;=r_int_a,1,0)</f>
        <v>1</v>
      </c>
      <c r="AA50" s="18" t="n">
        <f aca="false">IF(SQRT(AA$18^2+$E50^2)&lt;=r_int_a,1,0)</f>
        <v>1</v>
      </c>
      <c r="AB50" s="18" t="n">
        <f aca="false">IF(SQRT(AB$18^2+$E50^2)&lt;=r_int_a,1,0)</f>
        <v>1</v>
      </c>
      <c r="AC50" s="18" t="n">
        <f aca="false">IF(SQRT(AC$18^2+$E50^2)&lt;=r_int_a,1,0)</f>
        <v>1</v>
      </c>
      <c r="AD50" s="18" t="n">
        <f aca="false">IF(SQRT(AD$18^2+$E50^2)&lt;=r_int_a,1,0)</f>
        <v>1</v>
      </c>
      <c r="AE50" s="18" t="n">
        <f aca="false">IF(SQRT(AE$18^2+$E50^2)&lt;=r_int_a,1,0)</f>
        <v>1</v>
      </c>
      <c r="AF50" s="18" t="n">
        <f aca="false">IF(SQRT(AF$18^2+$E50^2)&lt;=r_int_a,1,0)</f>
        <v>1</v>
      </c>
      <c r="AG50" s="18" t="n">
        <f aca="false">IF(SQRT(AG$18^2+$E50^2)&lt;=r_int_a,1,0)</f>
        <v>1</v>
      </c>
      <c r="AH50" s="18" t="n">
        <f aca="false">IF(SQRT(AH$18^2+$E50^2)&lt;=r_int_a,1,0)</f>
        <v>1</v>
      </c>
      <c r="AI50" s="18" t="n">
        <f aca="false">IF(SQRT(AI$18^2+$E50^2)&lt;=r_int_a,1,0)</f>
        <v>1</v>
      </c>
      <c r="AJ50" s="18" t="n">
        <f aca="false">IF(SQRT(AJ$18^2+$E50^2)&lt;=r_int_a,1,0)</f>
        <v>1</v>
      </c>
      <c r="AK50" s="18" t="n">
        <f aca="false">IF(SQRT(AK$18^2+$E50^2)&lt;=r_int_a,1,0)</f>
        <v>1</v>
      </c>
      <c r="AL50" s="18" t="n">
        <f aca="false">IF(SQRT(AL$18^2+$E50^2)&lt;=r_int_a,1,0)</f>
        <v>1</v>
      </c>
      <c r="AM50" s="18" t="n">
        <f aca="false">IF(SQRT(AM$18^2+$E50^2)&lt;=r_int_a,1,0)</f>
        <v>1</v>
      </c>
      <c r="AN50" s="18" t="n">
        <f aca="false">IF(SQRT(AN$18^2+$E50^2)&lt;=r_int_a,1,0)</f>
        <v>1</v>
      </c>
      <c r="AO50" s="18" t="n">
        <f aca="false">IF(SQRT(AO$18^2+$E50^2)&lt;=r_int_a,1,0)</f>
        <v>1</v>
      </c>
      <c r="AP50" s="18" t="n">
        <f aca="false">IF(SQRT(AP$18^2+$E50^2)&lt;=r_int_a,1,0)</f>
        <v>1</v>
      </c>
      <c r="AQ50" s="18" t="n">
        <f aca="false">IF(SQRT(AQ$18^2+$E50^2)&lt;=r_int_a,1,0)</f>
        <v>1</v>
      </c>
      <c r="AR50" s="18" t="n">
        <f aca="false">IF(SQRT(AR$18^2+$E50^2)&lt;=r_int_a,1,0)</f>
        <v>1</v>
      </c>
      <c r="AS50" s="18" t="n">
        <f aca="false">IF(SQRT(AS$18^2+$E50^2)&lt;=r_int_a,1,0)</f>
        <v>1</v>
      </c>
      <c r="AT50" s="18" t="n">
        <f aca="false">IF(SQRT(AT$18^2+$E50^2)&lt;=r_int_a,1,0)</f>
        <v>1</v>
      </c>
      <c r="AU50" s="18" t="n">
        <f aca="false">IF(SQRT(AU$18^2+$E50^2)&lt;=r_int_a,1,0)</f>
        <v>1</v>
      </c>
      <c r="AV50" s="18" t="n">
        <f aca="false">IF(SQRT(AV$18^2+$E50^2)&lt;=r_int_a,1,0)</f>
        <v>0</v>
      </c>
      <c r="AW50" s="18" t="n">
        <f aca="false">IF(SQRT(AW$18^2+$E50^2)&lt;=r_int_a,1,0)</f>
        <v>0</v>
      </c>
      <c r="AX50" s="18" t="n">
        <f aca="false">IF(SQRT(AX$18^2+$E50^2)&lt;=r_int_a,1,0)</f>
        <v>0</v>
      </c>
      <c r="AY50" s="18" t="n">
        <f aca="false">IF(SQRT(AY$18^2+$E50^2)&lt;=r_int_a,1,0)</f>
        <v>0</v>
      </c>
      <c r="AZ50" s="18" t="n">
        <f aca="false">IF(SQRT(AZ$18^2+$E50^2)&lt;=r_int_a,1,0)</f>
        <v>0</v>
      </c>
      <c r="BA50" s="18" t="n">
        <f aca="false">IF(SQRT(BA$18^2+$E50^2)&lt;=r_int_a,1,0)</f>
        <v>0</v>
      </c>
      <c r="BB50" s="18" t="n">
        <f aca="false">IF(SQRT(BB$18^2+$E50^2)&lt;=r_int_a,1,0)</f>
        <v>0</v>
      </c>
      <c r="BC50" s="18" t="n">
        <f aca="false">IF(SQRT(BC$18^2+$E50^2)&lt;=r_int_a,1,0)</f>
        <v>0</v>
      </c>
      <c r="BD50" s="18" t="n">
        <f aca="false">IF(SQRT(BD$18^2+$E50^2)&lt;=r_int_a,1,0)</f>
        <v>0</v>
      </c>
      <c r="BF50" s="17" t="n">
        <v>6</v>
      </c>
      <c r="BG50" s="22" t="n">
        <f aca="false">IF(AND(SQRT(BG$18^2+$E50^2)&gt;r_int_a,SQRT(BG$18^2+$E50^2)&lt;=r_ext_a),1,0)</f>
        <v>0</v>
      </c>
      <c r="BH50" s="22" t="n">
        <f aca="false">IF(AND(SQRT(BH$18^2+$E50^2)&gt;r_int_a,SQRT(BH$18^2+$E50^2)&lt;=r_ext_a),1,0)</f>
        <v>0</v>
      </c>
      <c r="BI50" s="22" t="n">
        <f aca="false">IF(AND(SQRT(BI$18^2+$E50^2)&gt;r_int_a,SQRT(BI$18^2+$E50^2)&lt;=r_ext_a),1,0)</f>
        <v>1</v>
      </c>
      <c r="BJ50" s="22" t="n">
        <f aca="false">IF(AND(SQRT(BJ$18^2+$E50^2)&gt;r_int_a,SQRT(BJ$18^2+$E50^2)&lt;=r_ext_a),1,0)</f>
        <v>1</v>
      </c>
      <c r="BK50" s="22" t="n">
        <f aca="false">IF(AND(SQRT(BK$18^2+$E50^2)&gt;r_int_a,SQRT(BK$18^2+$E50^2)&lt;=r_ext_a),1,0)</f>
        <v>1</v>
      </c>
      <c r="BL50" s="22" t="n">
        <f aca="false">IF(AND(SQRT(BL$18^2+$E50^2)&gt;r_int_a,SQRT(BL$18^2+$E50^2)&lt;=r_ext_a),1,0)</f>
        <v>1</v>
      </c>
      <c r="BM50" s="22" t="n">
        <f aca="false">IF(AND(SQRT(BM$18^2+$E50^2)&gt;r_int_a,SQRT(BM$18^2+$E50^2)&lt;=r_ext_a),1,0)</f>
        <v>1</v>
      </c>
      <c r="BN50" s="22" t="n">
        <f aca="false">IF(AND(SQRT(BN$18^2+$E50^2)&gt;r_int_a,SQRT(BN$18^2+$E50^2)&lt;=r_ext_a),1,0)</f>
        <v>1</v>
      </c>
      <c r="BO50" s="22" t="n">
        <f aca="false">IF(AND(SQRT(BO$18^2+$E50^2)&gt;r_int_a,SQRT(BO$18^2+$E50^2)&lt;=r_ext_a),1,0)</f>
        <v>1</v>
      </c>
      <c r="BP50" s="22" t="n">
        <f aca="false">IF(AND(SQRT(BP$18^2+$E50^2)&gt;r_int_a,SQRT(BP$18^2+$E50^2)&lt;=r_ext_a),1,0)</f>
        <v>0</v>
      </c>
      <c r="BQ50" s="22" t="n">
        <f aca="false">IF(AND(SQRT(BQ$18^2+$E50^2)&gt;r_int_a,SQRT(BQ$18^2+$E50^2)&lt;=r_ext_a),1,0)</f>
        <v>0</v>
      </c>
      <c r="BR50" s="22" t="n">
        <f aca="false">IF(AND(SQRT(BR$18^2+$E50^2)&gt;r_int_a,SQRT(BR$18^2+$E50^2)&lt;=r_ext_a),1,0)</f>
        <v>0</v>
      </c>
      <c r="BS50" s="22" t="n">
        <f aca="false">IF(AND(SQRT(BS$18^2+$E50^2)&gt;r_int_a,SQRT(BS$18^2+$E50^2)&lt;=r_ext_a),1,0)</f>
        <v>0</v>
      </c>
      <c r="BT50" s="22" t="n">
        <f aca="false">IF(AND(SQRT(BT$18^2+$E50^2)&gt;r_int_a,SQRT(BT$18^2+$E50^2)&lt;=r_ext_a),1,0)</f>
        <v>0</v>
      </c>
      <c r="BU50" s="22" t="n">
        <f aca="false">IF(AND(SQRT(BU$18^2+$E50^2)&gt;r_int_a,SQRT(BU$18^2+$E50^2)&lt;=r_ext_a),1,0)</f>
        <v>0</v>
      </c>
      <c r="BV50" s="22" t="n">
        <f aca="false">IF(AND(SQRT(BV$18^2+$E50^2)&gt;r_int_a,SQRT(BV$18^2+$E50^2)&lt;=r_ext_a),1,0)</f>
        <v>0</v>
      </c>
      <c r="BW50" s="22" t="n">
        <f aca="false">IF(AND(SQRT(BW$18^2+$E50^2)&gt;r_int_a,SQRT(BW$18^2+$E50^2)&lt;=r_ext_a),1,0)</f>
        <v>0</v>
      </c>
      <c r="BX50" s="22" t="n">
        <f aca="false">IF(AND(SQRT(BX$18^2+$E50^2)&gt;r_int_a,SQRT(BX$18^2+$E50^2)&lt;=r_ext_a),1,0)</f>
        <v>0</v>
      </c>
      <c r="BY50" s="22" t="n">
        <f aca="false">IF(AND(SQRT(BY$18^2+$E50^2)&gt;r_int_a,SQRT(BY$18^2+$E50^2)&lt;=r_ext_a),1,0)</f>
        <v>0</v>
      </c>
      <c r="BZ50" s="22" t="n">
        <f aca="false">IF(AND(SQRT(BZ$18^2+$E50^2)&gt;r_int_a,SQRT(BZ$18^2+$E50^2)&lt;=r_ext_a),1,0)</f>
        <v>0</v>
      </c>
      <c r="CA50" s="22" t="n">
        <f aca="false">IF(AND(SQRT(CA$18^2+$E50^2)&gt;r_int_a,SQRT(CA$18^2+$E50^2)&lt;=r_ext_a),1,0)</f>
        <v>0</v>
      </c>
      <c r="CB50" s="22" t="n">
        <f aca="false">IF(AND(SQRT(CB$18^2+$E50^2)&gt;r_int_a,SQRT(CB$18^2+$E50^2)&lt;=r_ext_a),1,0)</f>
        <v>0</v>
      </c>
      <c r="CC50" s="22" t="n">
        <f aca="false">IF(AND(SQRT(CC$18^2+$E50^2)&gt;r_int_a,SQRT(CC$18^2+$E50^2)&lt;=r_ext_a),1,0)</f>
        <v>0</v>
      </c>
      <c r="CD50" s="22" t="n">
        <f aca="false">IF(AND(SQRT(CD$18^2+$E50^2)&gt;r_int_a,SQRT(CD$18^2+$E50^2)&lt;=r_ext_a),1,0)</f>
        <v>0</v>
      </c>
      <c r="CE50" s="22" t="n">
        <f aca="false">IF(AND(SQRT(CE$18^2+$E50^2)&gt;r_int_a,SQRT(CE$18^2+$E50^2)&lt;=r_ext_a),1,0)</f>
        <v>0</v>
      </c>
      <c r="CF50" s="22" t="n">
        <f aca="false">IF(AND(SQRT(CF$18^2+$E50^2)&gt;r_int_a,SQRT(CF$18^2+$E50^2)&lt;=r_ext_a),1,0)</f>
        <v>0</v>
      </c>
      <c r="CG50" s="22" t="n">
        <f aca="false">IF(AND(SQRT(CG$18^2+$E50^2)&gt;r_int_a,SQRT(CG$18^2+$E50^2)&lt;=r_ext_a),1,0)</f>
        <v>0</v>
      </c>
      <c r="CH50" s="22" t="n">
        <f aca="false">IF(AND(SQRT(CH$18^2+$E50^2)&gt;r_int_a,SQRT(CH$18^2+$E50^2)&lt;=r_ext_a),1,0)</f>
        <v>0</v>
      </c>
      <c r="CI50" s="22" t="n">
        <f aca="false">IF(AND(SQRT(CI$18^2+$E50^2)&gt;r_int_a,SQRT(CI$18^2+$E50^2)&lt;=r_ext_a),1,0)</f>
        <v>0</v>
      </c>
      <c r="CJ50" s="22" t="n">
        <f aca="false">IF(AND(SQRT(CJ$18^2+$E50^2)&gt;r_int_a,SQRT(CJ$18^2+$E50^2)&lt;=r_ext_a),1,0)</f>
        <v>0</v>
      </c>
      <c r="CK50" s="22" t="n">
        <f aca="false">IF(AND(SQRT(CK$18^2+$E50^2)&gt;r_int_a,SQRT(CK$18^2+$E50^2)&lt;=r_ext_a),1,0)</f>
        <v>0</v>
      </c>
      <c r="CL50" s="22" t="n">
        <f aca="false">IF(AND(SQRT(CL$18^2+$E50^2)&gt;r_int_a,SQRT(CL$18^2+$E50^2)&lt;=r_ext_a),1,0)</f>
        <v>0</v>
      </c>
      <c r="CM50" s="22" t="n">
        <f aca="false">IF(AND(SQRT(CM$18^2+$E50^2)&gt;r_int_a,SQRT(CM$18^2+$E50^2)&lt;=r_ext_a),1,0)</f>
        <v>0</v>
      </c>
      <c r="CN50" s="22" t="n">
        <f aca="false">IF(AND(SQRT(CN$18^2+$E50^2)&gt;r_int_a,SQRT(CN$18^2+$E50^2)&lt;=r_ext_a),1,0)</f>
        <v>0</v>
      </c>
      <c r="CO50" s="22" t="n">
        <f aca="false">IF(AND(SQRT(CO$18^2+$E50^2)&gt;r_int_a,SQRT(CO$18^2+$E50^2)&lt;=r_ext_a),1,0)</f>
        <v>0</v>
      </c>
      <c r="CP50" s="22" t="n">
        <f aca="false">IF(AND(SQRT(CP$18^2+$E50^2)&gt;r_int_a,SQRT(CP$18^2+$E50^2)&lt;=r_ext_a),1,0)</f>
        <v>0</v>
      </c>
      <c r="CQ50" s="22" t="n">
        <f aca="false">IF(AND(SQRT(CQ$18^2+$E50^2)&gt;r_int_a,SQRT(CQ$18^2+$E50^2)&lt;=r_ext_a),1,0)</f>
        <v>0</v>
      </c>
      <c r="CR50" s="22" t="n">
        <f aca="false">IF(AND(SQRT(CR$18^2+$E50^2)&gt;r_int_a,SQRT(CR$18^2+$E50^2)&lt;=r_ext_a),1,0)</f>
        <v>0</v>
      </c>
      <c r="CS50" s="22" t="n">
        <f aca="false">IF(AND(SQRT(CS$18^2+$E50^2)&gt;r_int_a,SQRT(CS$18^2+$E50^2)&lt;=r_ext_a),1,0)</f>
        <v>0</v>
      </c>
      <c r="CT50" s="22" t="n">
        <f aca="false">IF(AND(SQRT(CT$18^2+$E50^2)&gt;r_int_a,SQRT(CT$18^2+$E50^2)&lt;=r_ext_a),1,0)</f>
        <v>0</v>
      </c>
      <c r="CU50" s="22" t="n">
        <f aca="false">IF(AND(SQRT(CU$18^2+$E50^2)&gt;r_int_a,SQRT(CU$18^2+$E50^2)&lt;=r_ext_a),1,0)</f>
        <v>0</v>
      </c>
      <c r="CV50" s="22" t="n">
        <f aca="false">IF(AND(SQRT(CV$18^2+$E50^2)&gt;r_int_a,SQRT(CV$18^2+$E50^2)&lt;=r_ext_a),1,0)</f>
        <v>0</v>
      </c>
      <c r="CW50" s="22" t="n">
        <f aca="false">IF(AND(SQRT(CW$18^2+$E50^2)&gt;r_int_a,SQRT(CW$18^2+$E50^2)&lt;=r_ext_a),1,0)</f>
        <v>1</v>
      </c>
      <c r="CX50" s="22" t="n">
        <f aca="false">IF(AND(SQRT(CX$18^2+$E50^2)&gt;r_int_a,SQRT(CX$18^2+$E50^2)&lt;=r_ext_a),1,0)</f>
        <v>1</v>
      </c>
      <c r="CY50" s="22" t="n">
        <f aca="false">IF(AND(SQRT(CY$18^2+$E50^2)&gt;r_int_a,SQRT(CY$18^2+$E50^2)&lt;=r_ext_a),1,0)</f>
        <v>1</v>
      </c>
      <c r="CZ50" s="22" t="n">
        <f aca="false">IF(AND(SQRT(CZ$18^2+$E50^2)&gt;r_int_a,SQRT(CZ$18^2+$E50^2)&lt;=r_ext_a),1,0)</f>
        <v>1</v>
      </c>
      <c r="DA50" s="22" t="n">
        <f aca="false">IF(AND(SQRT(DA$18^2+$E50^2)&gt;r_int_a,SQRT(DA$18^2+$E50^2)&lt;=r_ext_a),1,0)</f>
        <v>1</v>
      </c>
      <c r="DB50" s="22" t="n">
        <f aca="false">IF(AND(SQRT(DB$18^2+$E50^2)&gt;r_int_a,SQRT(DB$18^2+$E50^2)&lt;=r_ext_a),1,0)</f>
        <v>1</v>
      </c>
      <c r="DC50" s="22" t="n">
        <f aca="false">IF(AND(SQRT(DC$18^2+$E50^2)&gt;r_int_a,SQRT(DC$18^2+$E50^2)&lt;=r_ext_a),1,0)</f>
        <v>1</v>
      </c>
      <c r="DD50" s="22" t="n">
        <f aca="false">IF(AND(SQRT(DD$18^2+$E50^2)&gt;r_int_a,SQRT(DD$18^2+$E50^2)&lt;=r_ext_a),1,0)</f>
        <v>0</v>
      </c>
      <c r="DE50" s="22" t="n">
        <f aca="false">IF(AND(SQRT(DE$18^2+$E50^2)&gt;r_int_a,SQRT(DE$18^2+$E50^2)&lt;=r_ext_a),1,0)</f>
        <v>0</v>
      </c>
    </row>
    <row r="51" customFormat="false" ht="10.5" hidden="false" customHeight="true" outlineLevel="0" collapsed="false">
      <c r="E51" s="17" t="n">
        <v>7</v>
      </c>
      <c r="F51" s="18" t="n">
        <f aca="false">IF(SQRT(F$18^2+$E51^2)&lt;=r_int_a,1,0)</f>
        <v>0</v>
      </c>
      <c r="G51" s="18" t="n">
        <f aca="false">IF(SQRT(G$18^2+$E51^2)&lt;=r_int_a,1,0)</f>
        <v>0</v>
      </c>
      <c r="H51" s="18" t="n">
        <f aca="false">IF(SQRT(H$18^2+$E51^2)&lt;=r_int_a,1,0)</f>
        <v>0</v>
      </c>
      <c r="I51" s="18" t="n">
        <f aca="false">IF(SQRT(I$18^2+$E51^2)&lt;=r_int_a,1,0)</f>
        <v>0</v>
      </c>
      <c r="J51" s="18" t="n">
        <f aca="false">IF(SQRT(J$18^2+$E51^2)&lt;=r_int_a,1,0)</f>
        <v>0</v>
      </c>
      <c r="K51" s="18" t="n">
        <f aca="false">IF(SQRT(K$18^2+$E51^2)&lt;=r_int_a,1,0)</f>
        <v>0</v>
      </c>
      <c r="L51" s="18" t="n">
        <f aca="false">IF(SQRT(L$18^2+$E51^2)&lt;=r_int_a,1,0)</f>
        <v>0</v>
      </c>
      <c r="M51" s="18" t="n">
        <f aca="false">IF(SQRT(M$18^2+$E51^2)&lt;=r_int_a,1,0)</f>
        <v>0</v>
      </c>
      <c r="N51" s="18" t="n">
        <f aca="false">IF(SQRT(N$18^2+$E51^2)&lt;=r_int_a,1,0)</f>
        <v>0</v>
      </c>
      <c r="O51" s="18" t="n">
        <f aca="false">IF(SQRT(O$18^2+$E51^2)&lt;=r_int_a,1,0)</f>
        <v>1</v>
      </c>
      <c r="P51" s="18" t="n">
        <f aca="false">IF(SQRT(P$18^2+$E51^2)&lt;=r_int_a,1,0)</f>
        <v>1</v>
      </c>
      <c r="Q51" s="18" t="n">
        <f aca="false">IF(SQRT(Q$18^2+$E51^2)&lt;=r_int_a,1,0)</f>
        <v>1</v>
      </c>
      <c r="R51" s="18" t="n">
        <f aca="false">IF(SQRT(R$18^2+$E51^2)&lt;=r_int_a,1,0)</f>
        <v>1</v>
      </c>
      <c r="S51" s="18" t="n">
        <f aca="false">IF(SQRT(S$18^2+$E51^2)&lt;=r_int_a,1,0)</f>
        <v>1</v>
      </c>
      <c r="T51" s="18" t="n">
        <f aca="false">IF(SQRT(T$18^2+$E51^2)&lt;=r_int_a,1,0)</f>
        <v>1</v>
      </c>
      <c r="U51" s="18" t="n">
        <f aca="false">IF(SQRT(U$18^2+$E51^2)&lt;=r_int_a,1,0)</f>
        <v>1</v>
      </c>
      <c r="V51" s="18" t="n">
        <f aca="false">IF(SQRT(V$18^2+$E51^2)&lt;=r_int_a,1,0)</f>
        <v>1</v>
      </c>
      <c r="W51" s="18" t="n">
        <f aca="false">IF(SQRT(W$18^2+$E51^2)&lt;=r_int_a,1,0)</f>
        <v>1</v>
      </c>
      <c r="X51" s="18" t="n">
        <f aca="false">IF(SQRT(X$18^2+$E51^2)&lt;=r_int_a,1,0)</f>
        <v>1</v>
      </c>
      <c r="Y51" s="18" t="n">
        <f aca="false">IF(SQRT(Y$18^2+$E51^2)&lt;=r_int_a,1,0)</f>
        <v>1</v>
      </c>
      <c r="Z51" s="18" t="n">
        <f aca="false">IF(SQRT(Z$18^2+$E51^2)&lt;=r_int_a,1,0)</f>
        <v>1</v>
      </c>
      <c r="AA51" s="18" t="n">
        <f aca="false">IF(SQRT(AA$18^2+$E51^2)&lt;=r_int_a,1,0)</f>
        <v>1</v>
      </c>
      <c r="AB51" s="18" t="n">
        <f aca="false">IF(SQRT(AB$18^2+$E51^2)&lt;=r_int_a,1,0)</f>
        <v>1</v>
      </c>
      <c r="AC51" s="18" t="n">
        <f aca="false">IF(SQRT(AC$18^2+$E51^2)&lt;=r_int_a,1,0)</f>
        <v>1</v>
      </c>
      <c r="AD51" s="18" t="n">
        <f aca="false">IF(SQRT(AD$18^2+$E51^2)&lt;=r_int_a,1,0)</f>
        <v>1</v>
      </c>
      <c r="AE51" s="18" t="n">
        <f aca="false">IF(SQRT(AE$18^2+$E51^2)&lt;=r_int_a,1,0)</f>
        <v>1</v>
      </c>
      <c r="AF51" s="18" t="n">
        <f aca="false">IF(SQRT(AF$18^2+$E51^2)&lt;=r_int_a,1,0)</f>
        <v>1</v>
      </c>
      <c r="AG51" s="18" t="n">
        <f aca="false">IF(SQRT(AG$18^2+$E51^2)&lt;=r_int_a,1,0)</f>
        <v>1</v>
      </c>
      <c r="AH51" s="18" t="n">
        <f aca="false">IF(SQRT(AH$18^2+$E51^2)&lt;=r_int_a,1,0)</f>
        <v>1</v>
      </c>
      <c r="AI51" s="18" t="n">
        <f aca="false">IF(SQRT(AI$18^2+$E51^2)&lt;=r_int_a,1,0)</f>
        <v>1</v>
      </c>
      <c r="AJ51" s="18" t="n">
        <f aca="false">IF(SQRT(AJ$18^2+$E51^2)&lt;=r_int_a,1,0)</f>
        <v>1</v>
      </c>
      <c r="AK51" s="18" t="n">
        <f aca="false">IF(SQRT(AK$18^2+$E51^2)&lt;=r_int_a,1,0)</f>
        <v>1</v>
      </c>
      <c r="AL51" s="18" t="n">
        <f aca="false">IF(SQRT(AL$18^2+$E51^2)&lt;=r_int_a,1,0)</f>
        <v>1</v>
      </c>
      <c r="AM51" s="18" t="n">
        <f aca="false">IF(SQRT(AM$18^2+$E51^2)&lt;=r_int_a,1,0)</f>
        <v>1</v>
      </c>
      <c r="AN51" s="18" t="n">
        <f aca="false">IF(SQRT(AN$18^2+$E51^2)&lt;=r_int_a,1,0)</f>
        <v>1</v>
      </c>
      <c r="AO51" s="18" t="n">
        <f aca="false">IF(SQRT(AO$18^2+$E51^2)&lt;=r_int_a,1,0)</f>
        <v>1</v>
      </c>
      <c r="AP51" s="18" t="n">
        <f aca="false">IF(SQRT(AP$18^2+$E51^2)&lt;=r_int_a,1,0)</f>
        <v>1</v>
      </c>
      <c r="AQ51" s="18" t="n">
        <f aca="false">IF(SQRT(AQ$18^2+$E51^2)&lt;=r_int_a,1,0)</f>
        <v>1</v>
      </c>
      <c r="AR51" s="18" t="n">
        <f aca="false">IF(SQRT(AR$18^2+$E51^2)&lt;=r_int_a,1,0)</f>
        <v>1</v>
      </c>
      <c r="AS51" s="18" t="n">
        <f aca="false">IF(SQRT(AS$18^2+$E51^2)&lt;=r_int_a,1,0)</f>
        <v>1</v>
      </c>
      <c r="AT51" s="18" t="n">
        <f aca="false">IF(SQRT(AT$18^2+$E51^2)&lt;=r_int_a,1,0)</f>
        <v>1</v>
      </c>
      <c r="AU51" s="18" t="n">
        <f aca="false">IF(SQRT(AU$18^2+$E51^2)&lt;=r_int_a,1,0)</f>
        <v>1</v>
      </c>
      <c r="AV51" s="18" t="n">
        <f aca="false">IF(SQRT(AV$18^2+$E51^2)&lt;=r_int_a,1,0)</f>
        <v>0</v>
      </c>
      <c r="AW51" s="18" t="n">
        <f aca="false">IF(SQRT(AW$18^2+$E51^2)&lt;=r_int_a,1,0)</f>
        <v>0</v>
      </c>
      <c r="AX51" s="18" t="n">
        <f aca="false">IF(SQRT(AX$18^2+$E51^2)&lt;=r_int_a,1,0)</f>
        <v>0</v>
      </c>
      <c r="AY51" s="18" t="n">
        <f aca="false">IF(SQRT(AY$18^2+$E51^2)&lt;=r_int_a,1,0)</f>
        <v>0</v>
      </c>
      <c r="AZ51" s="18" t="n">
        <f aca="false">IF(SQRT(AZ$18^2+$E51^2)&lt;=r_int_a,1,0)</f>
        <v>0</v>
      </c>
      <c r="BA51" s="18" t="n">
        <f aca="false">IF(SQRT(BA$18^2+$E51^2)&lt;=r_int_a,1,0)</f>
        <v>0</v>
      </c>
      <c r="BB51" s="18" t="n">
        <f aca="false">IF(SQRT(BB$18^2+$E51^2)&lt;=r_int_a,1,0)</f>
        <v>0</v>
      </c>
      <c r="BC51" s="18" t="n">
        <f aca="false">IF(SQRT(BC$18^2+$E51^2)&lt;=r_int_a,1,0)</f>
        <v>0</v>
      </c>
      <c r="BD51" s="18" t="n">
        <f aca="false">IF(SQRT(BD$18^2+$E51^2)&lt;=r_int_a,1,0)</f>
        <v>0</v>
      </c>
      <c r="BF51" s="17" t="n">
        <v>7</v>
      </c>
      <c r="BG51" s="22" t="n">
        <f aca="false">IF(AND(SQRT(BG$18^2+$E51^2)&gt;r_int_a,SQRT(BG$18^2+$E51^2)&lt;=r_ext_a),1,0)</f>
        <v>0</v>
      </c>
      <c r="BH51" s="22" t="n">
        <f aca="false">IF(AND(SQRT(BH$18^2+$E51^2)&gt;r_int_a,SQRT(BH$18^2+$E51^2)&lt;=r_ext_a),1,0)</f>
        <v>0</v>
      </c>
      <c r="BI51" s="22" t="n">
        <f aca="false">IF(AND(SQRT(BI$18^2+$E51^2)&gt;r_int_a,SQRT(BI$18^2+$E51^2)&lt;=r_ext_a),1,0)</f>
        <v>0</v>
      </c>
      <c r="BJ51" s="22" t="n">
        <f aca="false">IF(AND(SQRT(BJ$18^2+$E51^2)&gt;r_int_a,SQRT(BJ$18^2+$E51^2)&lt;=r_ext_a),1,0)</f>
        <v>1</v>
      </c>
      <c r="BK51" s="22" t="n">
        <f aca="false">IF(AND(SQRT(BK$18^2+$E51^2)&gt;r_int_a,SQRT(BK$18^2+$E51^2)&lt;=r_ext_a),1,0)</f>
        <v>1</v>
      </c>
      <c r="BL51" s="22" t="n">
        <f aca="false">IF(AND(SQRT(BL$18^2+$E51^2)&gt;r_int_a,SQRT(BL$18^2+$E51^2)&lt;=r_ext_a),1,0)</f>
        <v>1</v>
      </c>
      <c r="BM51" s="22" t="n">
        <f aca="false">IF(AND(SQRT(BM$18^2+$E51^2)&gt;r_int_a,SQRT(BM$18^2+$E51^2)&lt;=r_ext_a),1,0)</f>
        <v>1</v>
      </c>
      <c r="BN51" s="22" t="n">
        <f aca="false">IF(AND(SQRT(BN$18^2+$E51^2)&gt;r_int_a,SQRT(BN$18^2+$E51^2)&lt;=r_ext_a),1,0)</f>
        <v>1</v>
      </c>
      <c r="BO51" s="22" t="n">
        <f aca="false">IF(AND(SQRT(BO$18^2+$E51^2)&gt;r_int_a,SQRT(BO$18^2+$E51^2)&lt;=r_ext_a),1,0)</f>
        <v>1</v>
      </c>
      <c r="BP51" s="22" t="n">
        <f aca="false">IF(AND(SQRT(BP$18^2+$E51^2)&gt;r_int_a,SQRT(BP$18^2+$E51^2)&lt;=r_ext_a),1,0)</f>
        <v>0</v>
      </c>
      <c r="BQ51" s="22" t="n">
        <f aca="false">IF(AND(SQRT(BQ$18^2+$E51^2)&gt;r_int_a,SQRT(BQ$18^2+$E51^2)&lt;=r_ext_a),1,0)</f>
        <v>0</v>
      </c>
      <c r="BR51" s="22" t="n">
        <f aca="false">IF(AND(SQRT(BR$18^2+$E51^2)&gt;r_int_a,SQRT(BR$18^2+$E51^2)&lt;=r_ext_a),1,0)</f>
        <v>0</v>
      </c>
      <c r="BS51" s="22" t="n">
        <f aca="false">IF(AND(SQRT(BS$18^2+$E51^2)&gt;r_int_a,SQRT(BS$18^2+$E51^2)&lt;=r_ext_a),1,0)</f>
        <v>0</v>
      </c>
      <c r="BT51" s="22" t="n">
        <f aca="false">IF(AND(SQRT(BT$18^2+$E51^2)&gt;r_int_a,SQRT(BT$18^2+$E51^2)&lt;=r_ext_a),1,0)</f>
        <v>0</v>
      </c>
      <c r="BU51" s="22" t="n">
        <f aca="false">IF(AND(SQRT(BU$18^2+$E51^2)&gt;r_int_a,SQRT(BU$18^2+$E51^2)&lt;=r_ext_a),1,0)</f>
        <v>0</v>
      </c>
      <c r="BV51" s="22" t="n">
        <f aca="false">IF(AND(SQRT(BV$18^2+$E51^2)&gt;r_int_a,SQRT(BV$18^2+$E51^2)&lt;=r_ext_a),1,0)</f>
        <v>0</v>
      </c>
      <c r="BW51" s="22" t="n">
        <f aca="false">IF(AND(SQRT(BW$18^2+$E51^2)&gt;r_int_a,SQRT(BW$18^2+$E51^2)&lt;=r_ext_a),1,0)</f>
        <v>0</v>
      </c>
      <c r="BX51" s="22" t="n">
        <f aca="false">IF(AND(SQRT(BX$18^2+$E51^2)&gt;r_int_a,SQRT(BX$18^2+$E51^2)&lt;=r_ext_a),1,0)</f>
        <v>0</v>
      </c>
      <c r="BY51" s="22" t="n">
        <f aca="false">IF(AND(SQRT(BY$18^2+$E51^2)&gt;r_int_a,SQRT(BY$18^2+$E51^2)&lt;=r_ext_a),1,0)</f>
        <v>0</v>
      </c>
      <c r="BZ51" s="22" t="n">
        <f aca="false">IF(AND(SQRT(BZ$18^2+$E51^2)&gt;r_int_a,SQRT(BZ$18^2+$E51^2)&lt;=r_ext_a),1,0)</f>
        <v>0</v>
      </c>
      <c r="CA51" s="22" t="n">
        <f aca="false">IF(AND(SQRT(CA$18^2+$E51^2)&gt;r_int_a,SQRT(CA$18^2+$E51^2)&lt;=r_ext_a),1,0)</f>
        <v>0</v>
      </c>
      <c r="CB51" s="22" t="n">
        <f aca="false">IF(AND(SQRT(CB$18^2+$E51^2)&gt;r_int_a,SQRT(CB$18^2+$E51^2)&lt;=r_ext_a),1,0)</f>
        <v>0</v>
      </c>
      <c r="CC51" s="22" t="n">
        <f aca="false">IF(AND(SQRT(CC$18^2+$E51^2)&gt;r_int_a,SQRT(CC$18^2+$E51^2)&lt;=r_ext_a),1,0)</f>
        <v>0</v>
      </c>
      <c r="CD51" s="22" t="n">
        <f aca="false">IF(AND(SQRT(CD$18^2+$E51^2)&gt;r_int_a,SQRT(CD$18^2+$E51^2)&lt;=r_ext_a),1,0)</f>
        <v>0</v>
      </c>
      <c r="CE51" s="22" t="n">
        <f aca="false">IF(AND(SQRT(CE$18^2+$E51^2)&gt;r_int_a,SQRT(CE$18^2+$E51^2)&lt;=r_ext_a),1,0)</f>
        <v>0</v>
      </c>
      <c r="CF51" s="22" t="n">
        <f aca="false">IF(AND(SQRT(CF$18^2+$E51^2)&gt;r_int_a,SQRT(CF$18^2+$E51^2)&lt;=r_ext_a),1,0)</f>
        <v>0</v>
      </c>
      <c r="CG51" s="22" t="n">
        <f aca="false">IF(AND(SQRT(CG$18^2+$E51^2)&gt;r_int_a,SQRT(CG$18^2+$E51^2)&lt;=r_ext_a),1,0)</f>
        <v>0</v>
      </c>
      <c r="CH51" s="22" t="n">
        <f aca="false">IF(AND(SQRT(CH$18^2+$E51^2)&gt;r_int_a,SQRT(CH$18^2+$E51^2)&lt;=r_ext_a),1,0)</f>
        <v>0</v>
      </c>
      <c r="CI51" s="22" t="n">
        <f aca="false">IF(AND(SQRT(CI$18^2+$E51^2)&gt;r_int_a,SQRT(CI$18^2+$E51^2)&lt;=r_ext_a),1,0)</f>
        <v>0</v>
      </c>
      <c r="CJ51" s="22" t="n">
        <f aca="false">IF(AND(SQRT(CJ$18^2+$E51^2)&gt;r_int_a,SQRT(CJ$18^2+$E51^2)&lt;=r_ext_a),1,0)</f>
        <v>0</v>
      </c>
      <c r="CK51" s="22" t="n">
        <f aca="false">IF(AND(SQRT(CK$18^2+$E51^2)&gt;r_int_a,SQRT(CK$18^2+$E51^2)&lt;=r_ext_a),1,0)</f>
        <v>0</v>
      </c>
      <c r="CL51" s="22" t="n">
        <f aca="false">IF(AND(SQRT(CL$18^2+$E51^2)&gt;r_int_a,SQRT(CL$18^2+$E51^2)&lt;=r_ext_a),1,0)</f>
        <v>0</v>
      </c>
      <c r="CM51" s="22" t="n">
        <f aca="false">IF(AND(SQRT(CM$18^2+$E51^2)&gt;r_int_a,SQRT(CM$18^2+$E51^2)&lt;=r_ext_a),1,0)</f>
        <v>0</v>
      </c>
      <c r="CN51" s="22" t="n">
        <f aca="false">IF(AND(SQRT(CN$18^2+$E51^2)&gt;r_int_a,SQRT(CN$18^2+$E51^2)&lt;=r_ext_a),1,0)</f>
        <v>0</v>
      </c>
      <c r="CO51" s="22" t="n">
        <f aca="false">IF(AND(SQRT(CO$18^2+$E51^2)&gt;r_int_a,SQRT(CO$18^2+$E51^2)&lt;=r_ext_a),1,0)</f>
        <v>0</v>
      </c>
      <c r="CP51" s="22" t="n">
        <f aca="false">IF(AND(SQRT(CP$18^2+$E51^2)&gt;r_int_a,SQRT(CP$18^2+$E51^2)&lt;=r_ext_a),1,0)</f>
        <v>0</v>
      </c>
      <c r="CQ51" s="22" t="n">
        <f aca="false">IF(AND(SQRT(CQ$18^2+$E51^2)&gt;r_int_a,SQRT(CQ$18^2+$E51^2)&lt;=r_ext_a),1,0)</f>
        <v>0</v>
      </c>
      <c r="CR51" s="22" t="n">
        <f aca="false">IF(AND(SQRT(CR$18^2+$E51^2)&gt;r_int_a,SQRT(CR$18^2+$E51^2)&lt;=r_ext_a),1,0)</f>
        <v>0</v>
      </c>
      <c r="CS51" s="22" t="n">
        <f aca="false">IF(AND(SQRT(CS$18^2+$E51^2)&gt;r_int_a,SQRT(CS$18^2+$E51^2)&lt;=r_ext_a),1,0)</f>
        <v>0</v>
      </c>
      <c r="CT51" s="22" t="n">
        <f aca="false">IF(AND(SQRT(CT$18^2+$E51^2)&gt;r_int_a,SQRT(CT$18^2+$E51^2)&lt;=r_ext_a),1,0)</f>
        <v>0</v>
      </c>
      <c r="CU51" s="22" t="n">
        <f aca="false">IF(AND(SQRT(CU$18^2+$E51^2)&gt;r_int_a,SQRT(CU$18^2+$E51^2)&lt;=r_ext_a),1,0)</f>
        <v>0</v>
      </c>
      <c r="CV51" s="22" t="n">
        <f aca="false">IF(AND(SQRT(CV$18^2+$E51^2)&gt;r_int_a,SQRT(CV$18^2+$E51^2)&lt;=r_ext_a),1,0)</f>
        <v>0</v>
      </c>
      <c r="CW51" s="22" t="n">
        <f aca="false">IF(AND(SQRT(CW$18^2+$E51^2)&gt;r_int_a,SQRT(CW$18^2+$E51^2)&lt;=r_ext_a),1,0)</f>
        <v>1</v>
      </c>
      <c r="CX51" s="22" t="n">
        <f aca="false">IF(AND(SQRT(CX$18^2+$E51^2)&gt;r_int_a,SQRT(CX$18^2+$E51^2)&lt;=r_ext_a),1,0)</f>
        <v>1</v>
      </c>
      <c r="CY51" s="22" t="n">
        <f aca="false">IF(AND(SQRT(CY$18^2+$E51^2)&gt;r_int_a,SQRT(CY$18^2+$E51^2)&lt;=r_ext_a),1,0)</f>
        <v>1</v>
      </c>
      <c r="CZ51" s="22" t="n">
        <f aca="false">IF(AND(SQRT(CZ$18^2+$E51^2)&gt;r_int_a,SQRT(CZ$18^2+$E51^2)&lt;=r_ext_a),1,0)</f>
        <v>1</v>
      </c>
      <c r="DA51" s="22" t="n">
        <f aca="false">IF(AND(SQRT(DA$18^2+$E51^2)&gt;r_int_a,SQRT(DA$18^2+$E51^2)&lt;=r_ext_a),1,0)</f>
        <v>1</v>
      </c>
      <c r="DB51" s="22" t="n">
        <f aca="false">IF(AND(SQRT(DB$18^2+$E51^2)&gt;r_int_a,SQRT(DB$18^2+$E51^2)&lt;=r_ext_a),1,0)</f>
        <v>1</v>
      </c>
      <c r="DC51" s="22" t="n">
        <f aca="false">IF(AND(SQRT(DC$18^2+$E51^2)&gt;r_int_a,SQRT(DC$18^2+$E51^2)&lt;=r_ext_a),1,0)</f>
        <v>0</v>
      </c>
      <c r="DD51" s="22" t="n">
        <f aca="false">IF(AND(SQRT(DD$18^2+$E51^2)&gt;r_int_a,SQRT(DD$18^2+$E51^2)&lt;=r_ext_a),1,0)</f>
        <v>0</v>
      </c>
      <c r="DE51" s="22" t="n">
        <f aca="false">IF(AND(SQRT(DE$18^2+$E51^2)&gt;r_int_a,SQRT(DE$18^2+$E51^2)&lt;=r_ext_a),1,0)</f>
        <v>0</v>
      </c>
    </row>
    <row r="52" customFormat="false" ht="10.5" hidden="false" customHeight="true" outlineLevel="0" collapsed="false">
      <c r="E52" s="17" t="n">
        <v>8</v>
      </c>
      <c r="F52" s="18" t="n">
        <f aca="false">IF(SQRT(F$18^2+$E52^2)&lt;=r_int_a,1,0)</f>
        <v>0</v>
      </c>
      <c r="G52" s="18" t="n">
        <f aca="false">IF(SQRT(G$18^2+$E52^2)&lt;=r_int_a,1,0)</f>
        <v>0</v>
      </c>
      <c r="H52" s="18" t="n">
        <f aca="false">IF(SQRT(H$18^2+$E52^2)&lt;=r_int_a,1,0)</f>
        <v>0</v>
      </c>
      <c r="I52" s="18" t="n">
        <f aca="false">IF(SQRT(I$18^2+$E52^2)&lt;=r_int_a,1,0)</f>
        <v>0</v>
      </c>
      <c r="J52" s="18" t="n">
        <f aca="false">IF(SQRT(J$18^2+$E52^2)&lt;=r_int_a,1,0)</f>
        <v>0</v>
      </c>
      <c r="K52" s="18" t="n">
        <f aca="false">IF(SQRT(K$18^2+$E52^2)&lt;=r_int_a,1,0)</f>
        <v>0</v>
      </c>
      <c r="L52" s="18" t="n">
        <f aca="false">IF(SQRT(L$18^2+$E52^2)&lt;=r_int_a,1,0)</f>
        <v>0</v>
      </c>
      <c r="M52" s="18" t="n">
        <f aca="false">IF(SQRT(M$18^2+$E52^2)&lt;=r_int_a,1,0)</f>
        <v>0</v>
      </c>
      <c r="N52" s="18" t="n">
        <f aca="false">IF(SQRT(N$18^2+$E52^2)&lt;=r_int_a,1,0)</f>
        <v>0</v>
      </c>
      <c r="O52" s="18" t="n">
        <f aca="false">IF(SQRT(O$18^2+$E52^2)&lt;=r_int_a,1,0)</f>
        <v>1</v>
      </c>
      <c r="P52" s="18" t="n">
        <f aca="false">IF(SQRT(P$18^2+$E52^2)&lt;=r_int_a,1,0)</f>
        <v>1</v>
      </c>
      <c r="Q52" s="18" t="n">
        <f aca="false">IF(SQRT(Q$18^2+$E52^2)&lt;=r_int_a,1,0)</f>
        <v>1</v>
      </c>
      <c r="R52" s="18" t="n">
        <f aca="false">IF(SQRT(R$18^2+$E52^2)&lt;=r_int_a,1,0)</f>
        <v>1</v>
      </c>
      <c r="S52" s="18" t="n">
        <f aca="false">IF(SQRT(S$18^2+$E52^2)&lt;=r_int_a,1,0)</f>
        <v>1</v>
      </c>
      <c r="T52" s="18" t="n">
        <f aca="false">IF(SQRT(T$18^2+$E52^2)&lt;=r_int_a,1,0)</f>
        <v>1</v>
      </c>
      <c r="U52" s="18" t="n">
        <f aca="false">IF(SQRT(U$18^2+$E52^2)&lt;=r_int_a,1,0)</f>
        <v>1</v>
      </c>
      <c r="V52" s="18" t="n">
        <f aca="false">IF(SQRT(V$18^2+$E52^2)&lt;=r_int_a,1,0)</f>
        <v>1</v>
      </c>
      <c r="W52" s="18" t="n">
        <f aca="false">IF(SQRT(W$18^2+$E52^2)&lt;=r_int_a,1,0)</f>
        <v>1</v>
      </c>
      <c r="X52" s="18" t="n">
        <f aca="false">IF(SQRT(X$18^2+$E52^2)&lt;=r_int_a,1,0)</f>
        <v>1</v>
      </c>
      <c r="Y52" s="18" t="n">
        <f aca="false">IF(SQRT(Y$18^2+$E52^2)&lt;=r_int_a,1,0)</f>
        <v>1</v>
      </c>
      <c r="Z52" s="18" t="n">
        <f aca="false">IF(SQRT(Z$18^2+$E52^2)&lt;=r_int_a,1,0)</f>
        <v>1</v>
      </c>
      <c r="AA52" s="18" t="n">
        <f aca="false">IF(SQRT(AA$18^2+$E52^2)&lt;=r_int_a,1,0)</f>
        <v>1</v>
      </c>
      <c r="AB52" s="18" t="n">
        <f aca="false">IF(SQRT(AB$18^2+$E52^2)&lt;=r_int_a,1,0)</f>
        <v>1</v>
      </c>
      <c r="AC52" s="18" t="n">
        <f aca="false">IF(SQRT(AC$18^2+$E52^2)&lt;=r_int_a,1,0)</f>
        <v>1</v>
      </c>
      <c r="AD52" s="18" t="n">
        <f aca="false">IF(SQRT(AD$18^2+$E52^2)&lt;=r_int_a,1,0)</f>
        <v>1</v>
      </c>
      <c r="AE52" s="18" t="n">
        <f aca="false">IF(SQRT(AE$18^2+$E52^2)&lt;=r_int_a,1,0)</f>
        <v>1</v>
      </c>
      <c r="AF52" s="18" t="n">
        <f aca="false">IF(SQRT(AF$18^2+$E52^2)&lt;=r_int_a,1,0)</f>
        <v>1</v>
      </c>
      <c r="AG52" s="18" t="n">
        <f aca="false">IF(SQRT(AG$18^2+$E52^2)&lt;=r_int_a,1,0)</f>
        <v>1</v>
      </c>
      <c r="AH52" s="18" t="n">
        <f aca="false">IF(SQRT(AH$18^2+$E52^2)&lt;=r_int_a,1,0)</f>
        <v>1</v>
      </c>
      <c r="AI52" s="18" t="n">
        <f aca="false">IF(SQRT(AI$18^2+$E52^2)&lt;=r_int_a,1,0)</f>
        <v>1</v>
      </c>
      <c r="AJ52" s="18" t="n">
        <f aca="false">IF(SQRT(AJ$18^2+$E52^2)&lt;=r_int_a,1,0)</f>
        <v>1</v>
      </c>
      <c r="AK52" s="18" t="n">
        <f aca="false">IF(SQRT(AK$18^2+$E52^2)&lt;=r_int_a,1,0)</f>
        <v>1</v>
      </c>
      <c r="AL52" s="18" t="n">
        <f aca="false">IF(SQRT(AL$18^2+$E52^2)&lt;=r_int_a,1,0)</f>
        <v>1</v>
      </c>
      <c r="AM52" s="18" t="n">
        <f aca="false">IF(SQRT(AM$18^2+$E52^2)&lt;=r_int_a,1,0)</f>
        <v>1</v>
      </c>
      <c r="AN52" s="18" t="n">
        <f aca="false">IF(SQRT(AN$18^2+$E52^2)&lt;=r_int_a,1,0)</f>
        <v>1</v>
      </c>
      <c r="AO52" s="18" t="n">
        <f aca="false">IF(SQRT(AO$18^2+$E52^2)&lt;=r_int_a,1,0)</f>
        <v>1</v>
      </c>
      <c r="AP52" s="18" t="n">
        <f aca="false">IF(SQRT(AP$18^2+$E52^2)&lt;=r_int_a,1,0)</f>
        <v>1</v>
      </c>
      <c r="AQ52" s="18" t="n">
        <f aca="false">IF(SQRT(AQ$18^2+$E52^2)&lt;=r_int_a,1,0)</f>
        <v>1</v>
      </c>
      <c r="AR52" s="18" t="n">
        <f aca="false">IF(SQRT(AR$18^2+$E52^2)&lt;=r_int_a,1,0)</f>
        <v>1</v>
      </c>
      <c r="AS52" s="18" t="n">
        <f aca="false">IF(SQRT(AS$18^2+$E52^2)&lt;=r_int_a,1,0)</f>
        <v>1</v>
      </c>
      <c r="AT52" s="18" t="n">
        <f aca="false">IF(SQRT(AT$18^2+$E52^2)&lt;=r_int_a,1,0)</f>
        <v>1</v>
      </c>
      <c r="AU52" s="18" t="n">
        <f aca="false">IF(SQRT(AU$18^2+$E52^2)&lt;=r_int_a,1,0)</f>
        <v>1</v>
      </c>
      <c r="AV52" s="18" t="n">
        <f aca="false">IF(SQRT(AV$18^2+$E52^2)&lt;=r_int_a,1,0)</f>
        <v>0</v>
      </c>
      <c r="AW52" s="18" t="n">
        <f aca="false">IF(SQRT(AW$18^2+$E52^2)&lt;=r_int_a,1,0)</f>
        <v>0</v>
      </c>
      <c r="AX52" s="18" t="n">
        <f aca="false">IF(SQRT(AX$18^2+$E52^2)&lt;=r_int_a,1,0)</f>
        <v>0</v>
      </c>
      <c r="AY52" s="18" t="n">
        <f aca="false">IF(SQRT(AY$18^2+$E52^2)&lt;=r_int_a,1,0)</f>
        <v>0</v>
      </c>
      <c r="AZ52" s="18" t="n">
        <f aca="false">IF(SQRT(AZ$18^2+$E52^2)&lt;=r_int_a,1,0)</f>
        <v>0</v>
      </c>
      <c r="BA52" s="18" t="n">
        <f aca="false">IF(SQRT(BA$18^2+$E52^2)&lt;=r_int_a,1,0)</f>
        <v>0</v>
      </c>
      <c r="BB52" s="18" t="n">
        <f aca="false">IF(SQRT(BB$18^2+$E52^2)&lt;=r_int_a,1,0)</f>
        <v>0</v>
      </c>
      <c r="BC52" s="18" t="n">
        <f aca="false">IF(SQRT(BC$18^2+$E52^2)&lt;=r_int_a,1,0)</f>
        <v>0</v>
      </c>
      <c r="BD52" s="18" t="n">
        <f aca="false">IF(SQRT(BD$18^2+$E52^2)&lt;=r_int_a,1,0)</f>
        <v>0</v>
      </c>
      <c r="BF52" s="17" t="n">
        <v>8</v>
      </c>
      <c r="BG52" s="22" t="n">
        <f aca="false">IF(AND(SQRT(BG$18^2+$E52^2)&gt;r_int_a,SQRT(BG$18^2+$E52^2)&lt;=r_ext_a),1,0)</f>
        <v>0</v>
      </c>
      <c r="BH52" s="22" t="n">
        <f aca="false">IF(AND(SQRT(BH$18^2+$E52^2)&gt;r_int_a,SQRT(BH$18^2+$E52^2)&lt;=r_ext_a),1,0)</f>
        <v>0</v>
      </c>
      <c r="BI52" s="22" t="n">
        <f aca="false">IF(AND(SQRT(BI$18^2+$E52^2)&gt;r_int_a,SQRT(BI$18^2+$E52^2)&lt;=r_ext_a),1,0)</f>
        <v>0</v>
      </c>
      <c r="BJ52" s="22" t="n">
        <f aca="false">IF(AND(SQRT(BJ$18^2+$E52^2)&gt;r_int_a,SQRT(BJ$18^2+$E52^2)&lt;=r_ext_a),1,0)</f>
        <v>1</v>
      </c>
      <c r="BK52" s="22" t="n">
        <f aca="false">IF(AND(SQRT(BK$18^2+$E52^2)&gt;r_int_a,SQRT(BK$18^2+$E52^2)&lt;=r_ext_a),1,0)</f>
        <v>1</v>
      </c>
      <c r="BL52" s="22" t="n">
        <f aca="false">IF(AND(SQRT(BL$18^2+$E52^2)&gt;r_int_a,SQRT(BL$18^2+$E52^2)&lt;=r_ext_a),1,0)</f>
        <v>1</v>
      </c>
      <c r="BM52" s="22" t="n">
        <f aca="false">IF(AND(SQRT(BM$18^2+$E52^2)&gt;r_int_a,SQRT(BM$18^2+$E52^2)&lt;=r_ext_a),1,0)</f>
        <v>1</v>
      </c>
      <c r="BN52" s="22" t="n">
        <f aca="false">IF(AND(SQRT(BN$18^2+$E52^2)&gt;r_int_a,SQRT(BN$18^2+$E52^2)&lt;=r_ext_a),1,0)</f>
        <v>1</v>
      </c>
      <c r="BO52" s="22" t="n">
        <f aca="false">IF(AND(SQRT(BO$18^2+$E52^2)&gt;r_int_a,SQRT(BO$18^2+$E52^2)&lt;=r_ext_a),1,0)</f>
        <v>1</v>
      </c>
      <c r="BP52" s="22" t="n">
        <f aca="false">IF(AND(SQRT(BP$18^2+$E52^2)&gt;r_int_a,SQRT(BP$18^2+$E52^2)&lt;=r_ext_a),1,0)</f>
        <v>0</v>
      </c>
      <c r="BQ52" s="22" t="n">
        <f aca="false">IF(AND(SQRT(BQ$18^2+$E52^2)&gt;r_int_a,SQRT(BQ$18^2+$E52^2)&lt;=r_ext_a),1,0)</f>
        <v>0</v>
      </c>
      <c r="BR52" s="22" t="n">
        <f aca="false">IF(AND(SQRT(BR$18^2+$E52^2)&gt;r_int_a,SQRT(BR$18^2+$E52^2)&lt;=r_ext_a),1,0)</f>
        <v>0</v>
      </c>
      <c r="BS52" s="22" t="n">
        <f aca="false">IF(AND(SQRT(BS$18^2+$E52^2)&gt;r_int_a,SQRT(BS$18^2+$E52^2)&lt;=r_ext_a),1,0)</f>
        <v>0</v>
      </c>
      <c r="BT52" s="22" t="n">
        <f aca="false">IF(AND(SQRT(BT$18^2+$E52^2)&gt;r_int_a,SQRT(BT$18^2+$E52^2)&lt;=r_ext_a),1,0)</f>
        <v>0</v>
      </c>
      <c r="BU52" s="22" t="n">
        <f aca="false">IF(AND(SQRT(BU$18^2+$E52^2)&gt;r_int_a,SQRT(BU$18^2+$E52^2)&lt;=r_ext_a),1,0)</f>
        <v>0</v>
      </c>
      <c r="BV52" s="22" t="n">
        <f aca="false">IF(AND(SQRT(BV$18^2+$E52^2)&gt;r_int_a,SQRT(BV$18^2+$E52^2)&lt;=r_ext_a),1,0)</f>
        <v>0</v>
      </c>
      <c r="BW52" s="22" t="n">
        <f aca="false">IF(AND(SQRT(BW$18^2+$E52^2)&gt;r_int_a,SQRT(BW$18^2+$E52^2)&lt;=r_ext_a),1,0)</f>
        <v>0</v>
      </c>
      <c r="BX52" s="22" t="n">
        <f aca="false">IF(AND(SQRT(BX$18^2+$E52^2)&gt;r_int_a,SQRT(BX$18^2+$E52^2)&lt;=r_ext_a),1,0)</f>
        <v>0</v>
      </c>
      <c r="BY52" s="22" t="n">
        <f aca="false">IF(AND(SQRT(BY$18^2+$E52^2)&gt;r_int_a,SQRT(BY$18^2+$E52^2)&lt;=r_ext_a),1,0)</f>
        <v>0</v>
      </c>
      <c r="BZ52" s="22" t="n">
        <f aca="false">IF(AND(SQRT(BZ$18^2+$E52^2)&gt;r_int_a,SQRT(BZ$18^2+$E52^2)&lt;=r_ext_a),1,0)</f>
        <v>0</v>
      </c>
      <c r="CA52" s="22" t="n">
        <f aca="false">IF(AND(SQRT(CA$18^2+$E52^2)&gt;r_int_a,SQRT(CA$18^2+$E52^2)&lt;=r_ext_a),1,0)</f>
        <v>0</v>
      </c>
      <c r="CB52" s="22" t="n">
        <f aca="false">IF(AND(SQRT(CB$18^2+$E52^2)&gt;r_int_a,SQRT(CB$18^2+$E52^2)&lt;=r_ext_a),1,0)</f>
        <v>0</v>
      </c>
      <c r="CC52" s="22" t="n">
        <f aca="false">IF(AND(SQRT(CC$18^2+$E52^2)&gt;r_int_a,SQRT(CC$18^2+$E52^2)&lt;=r_ext_a),1,0)</f>
        <v>0</v>
      </c>
      <c r="CD52" s="22" t="n">
        <f aca="false">IF(AND(SQRT(CD$18^2+$E52^2)&gt;r_int_a,SQRT(CD$18^2+$E52^2)&lt;=r_ext_a),1,0)</f>
        <v>0</v>
      </c>
      <c r="CE52" s="22" t="n">
        <f aca="false">IF(AND(SQRT(CE$18^2+$E52^2)&gt;r_int_a,SQRT(CE$18^2+$E52^2)&lt;=r_ext_a),1,0)</f>
        <v>0</v>
      </c>
      <c r="CF52" s="22" t="n">
        <f aca="false">IF(AND(SQRT(CF$18^2+$E52^2)&gt;r_int_a,SQRT(CF$18^2+$E52^2)&lt;=r_ext_a),1,0)</f>
        <v>0</v>
      </c>
      <c r="CG52" s="22" t="n">
        <f aca="false">IF(AND(SQRT(CG$18^2+$E52^2)&gt;r_int_a,SQRT(CG$18^2+$E52^2)&lt;=r_ext_a),1,0)</f>
        <v>0</v>
      </c>
      <c r="CH52" s="22" t="n">
        <f aca="false">IF(AND(SQRT(CH$18^2+$E52^2)&gt;r_int_a,SQRT(CH$18^2+$E52^2)&lt;=r_ext_a),1,0)</f>
        <v>0</v>
      </c>
      <c r="CI52" s="22" t="n">
        <f aca="false">IF(AND(SQRT(CI$18^2+$E52^2)&gt;r_int_a,SQRT(CI$18^2+$E52^2)&lt;=r_ext_a),1,0)</f>
        <v>0</v>
      </c>
      <c r="CJ52" s="22" t="n">
        <f aca="false">IF(AND(SQRT(CJ$18^2+$E52^2)&gt;r_int_a,SQRT(CJ$18^2+$E52^2)&lt;=r_ext_a),1,0)</f>
        <v>0</v>
      </c>
      <c r="CK52" s="22" t="n">
        <f aca="false">IF(AND(SQRT(CK$18^2+$E52^2)&gt;r_int_a,SQRT(CK$18^2+$E52^2)&lt;=r_ext_a),1,0)</f>
        <v>0</v>
      </c>
      <c r="CL52" s="22" t="n">
        <f aca="false">IF(AND(SQRT(CL$18^2+$E52^2)&gt;r_int_a,SQRT(CL$18^2+$E52^2)&lt;=r_ext_a),1,0)</f>
        <v>0</v>
      </c>
      <c r="CM52" s="22" t="n">
        <f aca="false">IF(AND(SQRT(CM$18^2+$E52^2)&gt;r_int_a,SQRT(CM$18^2+$E52^2)&lt;=r_ext_a),1,0)</f>
        <v>0</v>
      </c>
      <c r="CN52" s="22" t="n">
        <f aca="false">IF(AND(SQRT(CN$18^2+$E52^2)&gt;r_int_a,SQRT(CN$18^2+$E52^2)&lt;=r_ext_a),1,0)</f>
        <v>0</v>
      </c>
      <c r="CO52" s="22" t="n">
        <f aca="false">IF(AND(SQRT(CO$18^2+$E52^2)&gt;r_int_a,SQRT(CO$18^2+$E52^2)&lt;=r_ext_a),1,0)</f>
        <v>0</v>
      </c>
      <c r="CP52" s="22" t="n">
        <f aca="false">IF(AND(SQRT(CP$18^2+$E52^2)&gt;r_int_a,SQRT(CP$18^2+$E52^2)&lt;=r_ext_a),1,0)</f>
        <v>0</v>
      </c>
      <c r="CQ52" s="22" t="n">
        <f aca="false">IF(AND(SQRT(CQ$18^2+$E52^2)&gt;r_int_a,SQRT(CQ$18^2+$E52^2)&lt;=r_ext_a),1,0)</f>
        <v>0</v>
      </c>
      <c r="CR52" s="22" t="n">
        <f aca="false">IF(AND(SQRT(CR$18^2+$E52^2)&gt;r_int_a,SQRT(CR$18^2+$E52^2)&lt;=r_ext_a),1,0)</f>
        <v>0</v>
      </c>
      <c r="CS52" s="22" t="n">
        <f aca="false">IF(AND(SQRT(CS$18^2+$E52^2)&gt;r_int_a,SQRT(CS$18^2+$E52^2)&lt;=r_ext_a),1,0)</f>
        <v>0</v>
      </c>
      <c r="CT52" s="22" t="n">
        <f aca="false">IF(AND(SQRT(CT$18^2+$E52^2)&gt;r_int_a,SQRT(CT$18^2+$E52^2)&lt;=r_ext_a),1,0)</f>
        <v>0</v>
      </c>
      <c r="CU52" s="22" t="n">
        <f aca="false">IF(AND(SQRT(CU$18^2+$E52^2)&gt;r_int_a,SQRT(CU$18^2+$E52^2)&lt;=r_ext_a),1,0)</f>
        <v>0</v>
      </c>
      <c r="CV52" s="22" t="n">
        <f aca="false">IF(AND(SQRT(CV$18^2+$E52^2)&gt;r_int_a,SQRT(CV$18^2+$E52^2)&lt;=r_ext_a),1,0)</f>
        <v>0</v>
      </c>
      <c r="CW52" s="22" t="n">
        <f aca="false">IF(AND(SQRT(CW$18^2+$E52^2)&gt;r_int_a,SQRT(CW$18^2+$E52^2)&lt;=r_ext_a),1,0)</f>
        <v>1</v>
      </c>
      <c r="CX52" s="22" t="n">
        <f aca="false">IF(AND(SQRT(CX$18^2+$E52^2)&gt;r_int_a,SQRT(CX$18^2+$E52^2)&lt;=r_ext_a),1,0)</f>
        <v>1</v>
      </c>
      <c r="CY52" s="22" t="n">
        <f aca="false">IF(AND(SQRT(CY$18^2+$E52^2)&gt;r_int_a,SQRT(CY$18^2+$E52^2)&lt;=r_ext_a),1,0)</f>
        <v>1</v>
      </c>
      <c r="CZ52" s="22" t="n">
        <f aca="false">IF(AND(SQRT(CZ$18^2+$E52^2)&gt;r_int_a,SQRT(CZ$18^2+$E52^2)&lt;=r_ext_a),1,0)</f>
        <v>1</v>
      </c>
      <c r="DA52" s="22" t="n">
        <f aca="false">IF(AND(SQRT(DA$18^2+$E52^2)&gt;r_int_a,SQRT(DA$18^2+$E52^2)&lt;=r_ext_a),1,0)</f>
        <v>1</v>
      </c>
      <c r="DB52" s="22" t="n">
        <f aca="false">IF(AND(SQRT(DB$18^2+$E52^2)&gt;r_int_a,SQRT(DB$18^2+$E52^2)&lt;=r_ext_a),1,0)</f>
        <v>1</v>
      </c>
      <c r="DC52" s="22" t="n">
        <f aca="false">IF(AND(SQRT(DC$18^2+$E52^2)&gt;r_int_a,SQRT(DC$18^2+$E52^2)&lt;=r_ext_a),1,0)</f>
        <v>0</v>
      </c>
      <c r="DD52" s="22" t="n">
        <f aca="false">IF(AND(SQRT(DD$18^2+$E52^2)&gt;r_int_a,SQRT(DD$18^2+$E52^2)&lt;=r_ext_a),1,0)</f>
        <v>0</v>
      </c>
      <c r="DE52" s="22" t="n">
        <f aca="false">IF(AND(SQRT(DE$18^2+$E52^2)&gt;r_int_a,SQRT(DE$18^2+$E52^2)&lt;=r_ext_a),1,0)</f>
        <v>0</v>
      </c>
    </row>
    <row r="53" customFormat="false" ht="10.5" hidden="false" customHeight="true" outlineLevel="0" collapsed="false">
      <c r="E53" s="17" t="n">
        <v>9</v>
      </c>
      <c r="F53" s="18" t="n">
        <f aca="false">IF(SQRT(F$18^2+$E53^2)&lt;=r_int_a,1,0)</f>
        <v>0</v>
      </c>
      <c r="G53" s="18" t="n">
        <f aca="false">IF(SQRT(G$18^2+$E53^2)&lt;=r_int_a,1,0)</f>
        <v>0</v>
      </c>
      <c r="H53" s="18" t="n">
        <f aca="false">IF(SQRT(H$18^2+$E53^2)&lt;=r_int_a,1,0)</f>
        <v>0</v>
      </c>
      <c r="I53" s="18" t="n">
        <f aca="false">IF(SQRT(I$18^2+$E53^2)&lt;=r_int_a,1,0)</f>
        <v>0</v>
      </c>
      <c r="J53" s="18" t="n">
        <f aca="false">IF(SQRT(J$18^2+$E53^2)&lt;=r_int_a,1,0)</f>
        <v>0</v>
      </c>
      <c r="K53" s="18" t="n">
        <f aca="false">IF(SQRT(K$18^2+$E53^2)&lt;=r_int_a,1,0)</f>
        <v>0</v>
      </c>
      <c r="L53" s="18" t="n">
        <f aca="false">IF(SQRT(L$18^2+$E53^2)&lt;=r_int_a,1,0)</f>
        <v>0</v>
      </c>
      <c r="M53" s="18" t="n">
        <f aca="false">IF(SQRT(M$18^2+$E53^2)&lt;=r_int_a,1,0)</f>
        <v>0</v>
      </c>
      <c r="N53" s="18" t="n">
        <f aca="false">IF(SQRT(N$18^2+$E53^2)&lt;=r_int_a,1,0)</f>
        <v>0</v>
      </c>
      <c r="O53" s="18" t="n">
        <f aca="false">IF(SQRT(O$18^2+$E53^2)&lt;=r_int_a,1,0)</f>
        <v>0</v>
      </c>
      <c r="P53" s="18" t="n">
        <f aca="false">IF(SQRT(P$18^2+$E53^2)&lt;=r_int_a,1,0)</f>
        <v>1</v>
      </c>
      <c r="Q53" s="18" t="n">
        <f aca="false">IF(SQRT(Q$18^2+$E53^2)&lt;=r_int_a,1,0)</f>
        <v>1</v>
      </c>
      <c r="R53" s="18" t="n">
        <f aca="false">IF(SQRT(R$18^2+$E53^2)&lt;=r_int_a,1,0)</f>
        <v>1</v>
      </c>
      <c r="S53" s="18" t="n">
        <f aca="false">IF(SQRT(S$18^2+$E53^2)&lt;=r_int_a,1,0)</f>
        <v>1</v>
      </c>
      <c r="T53" s="18" t="n">
        <f aca="false">IF(SQRT(T$18^2+$E53^2)&lt;=r_int_a,1,0)</f>
        <v>1</v>
      </c>
      <c r="U53" s="18" t="n">
        <f aca="false">IF(SQRT(U$18^2+$E53^2)&lt;=r_int_a,1,0)</f>
        <v>1</v>
      </c>
      <c r="V53" s="18" t="n">
        <f aca="false">IF(SQRT(V$18^2+$E53^2)&lt;=r_int_a,1,0)</f>
        <v>1</v>
      </c>
      <c r="W53" s="18" t="n">
        <f aca="false">IF(SQRT(W$18^2+$E53^2)&lt;=r_int_a,1,0)</f>
        <v>1</v>
      </c>
      <c r="X53" s="18" t="n">
        <f aca="false">IF(SQRT(X$18^2+$E53^2)&lt;=r_int_a,1,0)</f>
        <v>1</v>
      </c>
      <c r="Y53" s="18" t="n">
        <f aca="false">IF(SQRT(Y$18^2+$E53^2)&lt;=r_int_a,1,0)</f>
        <v>1</v>
      </c>
      <c r="Z53" s="18" t="n">
        <f aca="false">IF(SQRT(Z$18^2+$E53^2)&lt;=r_int_a,1,0)</f>
        <v>1</v>
      </c>
      <c r="AA53" s="18" t="n">
        <f aca="false">IF(SQRT(AA$18^2+$E53^2)&lt;=r_int_a,1,0)</f>
        <v>1</v>
      </c>
      <c r="AB53" s="18" t="n">
        <f aca="false">IF(SQRT(AB$18^2+$E53^2)&lt;=r_int_a,1,0)</f>
        <v>1</v>
      </c>
      <c r="AC53" s="18" t="n">
        <f aca="false">IF(SQRT(AC$18^2+$E53^2)&lt;=r_int_a,1,0)</f>
        <v>1</v>
      </c>
      <c r="AD53" s="18" t="n">
        <f aca="false">IF(SQRT(AD$18^2+$E53^2)&lt;=r_int_a,1,0)</f>
        <v>1</v>
      </c>
      <c r="AE53" s="18" t="n">
        <f aca="false">IF(SQRT(AE$18^2+$E53^2)&lt;=r_int_a,1,0)</f>
        <v>1</v>
      </c>
      <c r="AF53" s="18" t="n">
        <f aca="false">IF(SQRT(AF$18^2+$E53^2)&lt;=r_int_a,1,0)</f>
        <v>1</v>
      </c>
      <c r="AG53" s="18" t="n">
        <f aca="false">IF(SQRT(AG$18^2+$E53^2)&lt;=r_int_a,1,0)</f>
        <v>1</v>
      </c>
      <c r="AH53" s="18" t="n">
        <f aca="false">IF(SQRT(AH$18^2+$E53^2)&lt;=r_int_a,1,0)</f>
        <v>1</v>
      </c>
      <c r="AI53" s="18" t="n">
        <f aca="false">IF(SQRT(AI$18^2+$E53^2)&lt;=r_int_a,1,0)</f>
        <v>1</v>
      </c>
      <c r="AJ53" s="18" t="n">
        <f aca="false">IF(SQRT(AJ$18^2+$E53^2)&lt;=r_int_a,1,0)</f>
        <v>1</v>
      </c>
      <c r="AK53" s="18" t="n">
        <f aca="false">IF(SQRT(AK$18^2+$E53^2)&lt;=r_int_a,1,0)</f>
        <v>1</v>
      </c>
      <c r="AL53" s="18" t="n">
        <f aca="false">IF(SQRT(AL$18^2+$E53^2)&lt;=r_int_a,1,0)</f>
        <v>1</v>
      </c>
      <c r="AM53" s="18" t="n">
        <f aca="false">IF(SQRT(AM$18^2+$E53^2)&lt;=r_int_a,1,0)</f>
        <v>1</v>
      </c>
      <c r="AN53" s="18" t="n">
        <f aca="false">IF(SQRT(AN$18^2+$E53^2)&lt;=r_int_a,1,0)</f>
        <v>1</v>
      </c>
      <c r="AO53" s="18" t="n">
        <f aca="false">IF(SQRT(AO$18^2+$E53^2)&lt;=r_int_a,1,0)</f>
        <v>1</v>
      </c>
      <c r="AP53" s="18" t="n">
        <f aca="false">IF(SQRT(AP$18^2+$E53^2)&lt;=r_int_a,1,0)</f>
        <v>1</v>
      </c>
      <c r="AQ53" s="18" t="n">
        <f aca="false">IF(SQRT(AQ$18^2+$E53^2)&lt;=r_int_a,1,0)</f>
        <v>1</v>
      </c>
      <c r="AR53" s="18" t="n">
        <f aca="false">IF(SQRT(AR$18^2+$E53^2)&lt;=r_int_a,1,0)</f>
        <v>1</v>
      </c>
      <c r="AS53" s="18" t="n">
        <f aca="false">IF(SQRT(AS$18^2+$E53^2)&lt;=r_int_a,1,0)</f>
        <v>1</v>
      </c>
      <c r="AT53" s="18" t="n">
        <f aca="false">IF(SQRT(AT$18^2+$E53^2)&lt;=r_int_a,1,0)</f>
        <v>1</v>
      </c>
      <c r="AU53" s="18" t="n">
        <f aca="false">IF(SQRT(AU$18^2+$E53^2)&lt;=r_int_a,1,0)</f>
        <v>0</v>
      </c>
      <c r="AV53" s="18" t="n">
        <f aca="false">IF(SQRT(AV$18^2+$E53^2)&lt;=r_int_a,1,0)</f>
        <v>0</v>
      </c>
      <c r="AW53" s="18" t="n">
        <f aca="false">IF(SQRT(AW$18^2+$E53^2)&lt;=r_int_a,1,0)</f>
        <v>0</v>
      </c>
      <c r="AX53" s="18" t="n">
        <f aca="false">IF(SQRT(AX$18^2+$E53^2)&lt;=r_int_a,1,0)</f>
        <v>0</v>
      </c>
      <c r="AY53" s="18" t="n">
        <f aca="false">IF(SQRT(AY$18^2+$E53^2)&lt;=r_int_a,1,0)</f>
        <v>0</v>
      </c>
      <c r="AZ53" s="18" t="n">
        <f aca="false">IF(SQRT(AZ$18^2+$E53^2)&lt;=r_int_a,1,0)</f>
        <v>0</v>
      </c>
      <c r="BA53" s="18" t="n">
        <f aca="false">IF(SQRT(BA$18^2+$E53^2)&lt;=r_int_a,1,0)</f>
        <v>0</v>
      </c>
      <c r="BB53" s="18" t="n">
        <f aca="false">IF(SQRT(BB$18^2+$E53^2)&lt;=r_int_a,1,0)</f>
        <v>0</v>
      </c>
      <c r="BC53" s="18" t="n">
        <f aca="false">IF(SQRT(BC$18^2+$E53^2)&lt;=r_int_a,1,0)</f>
        <v>0</v>
      </c>
      <c r="BD53" s="18" t="n">
        <f aca="false">IF(SQRT(BD$18^2+$E53^2)&lt;=r_int_a,1,0)</f>
        <v>0</v>
      </c>
      <c r="BF53" s="17" t="n">
        <v>9</v>
      </c>
      <c r="BG53" s="22" t="n">
        <f aca="false">IF(AND(SQRT(BG$18^2+$E53^2)&gt;r_int_a,SQRT(BG$18^2+$E53^2)&lt;=r_ext_a),1,0)</f>
        <v>0</v>
      </c>
      <c r="BH53" s="22" t="n">
        <f aca="false">IF(AND(SQRT(BH$18^2+$E53^2)&gt;r_int_a,SQRT(BH$18^2+$E53^2)&lt;=r_ext_a),1,0)</f>
        <v>0</v>
      </c>
      <c r="BI53" s="22" t="n">
        <f aca="false">IF(AND(SQRT(BI$18^2+$E53^2)&gt;r_int_a,SQRT(BI$18^2+$E53^2)&lt;=r_ext_a),1,0)</f>
        <v>0</v>
      </c>
      <c r="BJ53" s="22" t="n">
        <f aca="false">IF(AND(SQRT(BJ$18^2+$E53^2)&gt;r_int_a,SQRT(BJ$18^2+$E53^2)&lt;=r_ext_a),1,0)</f>
        <v>1</v>
      </c>
      <c r="BK53" s="22" t="n">
        <f aca="false">IF(AND(SQRT(BK$18^2+$E53^2)&gt;r_int_a,SQRT(BK$18^2+$E53^2)&lt;=r_ext_a),1,0)</f>
        <v>1</v>
      </c>
      <c r="BL53" s="22" t="n">
        <f aca="false">IF(AND(SQRT(BL$18^2+$E53^2)&gt;r_int_a,SQRT(BL$18^2+$E53^2)&lt;=r_ext_a),1,0)</f>
        <v>1</v>
      </c>
      <c r="BM53" s="22" t="n">
        <f aca="false">IF(AND(SQRT(BM$18^2+$E53^2)&gt;r_int_a,SQRT(BM$18^2+$E53^2)&lt;=r_ext_a),1,0)</f>
        <v>1</v>
      </c>
      <c r="BN53" s="22" t="n">
        <f aca="false">IF(AND(SQRT(BN$18^2+$E53^2)&gt;r_int_a,SQRT(BN$18^2+$E53^2)&lt;=r_ext_a),1,0)</f>
        <v>1</v>
      </c>
      <c r="BO53" s="22" t="n">
        <f aca="false">IF(AND(SQRT(BO$18^2+$E53^2)&gt;r_int_a,SQRT(BO$18^2+$E53^2)&lt;=r_ext_a),1,0)</f>
        <v>1</v>
      </c>
      <c r="BP53" s="22" t="n">
        <f aca="false">IF(AND(SQRT(BP$18^2+$E53^2)&gt;r_int_a,SQRT(BP$18^2+$E53^2)&lt;=r_ext_a),1,0)</f>
        <v>1</v>
      </c>
      <c r="BQ53" s="22" t="n">
        <f aca="false">IF(AND(SQRT(BQ$18^2+$E53^2)&gt;r_int_a,SQRT(BQ$18^2+$E53^2)&lt;=r_ext_a),1,0)</f>
        <v>0</v>
      </c>
      <c r="BR53" s="22" t="n">
        <f aca="false">IF(AND(SQRT(BR$18^2+$E53^2)&gt;r_int_a,SQRT(BR$18^2+$E53^2)&lt;=r_ext_a),1,0)</f>
        <v>0</v>
      </c>
      <c r="BS53" s="22" t="n">
        <f aca="false">IF(AND(SQRT(BS$18^2+$E53^2)&gt;r_int_a,SQRT(BS$18^2+$E53^2)&lt;=r_ext_a),1,0)</f>
        <v>0</v>
      </c>
      <c r="BT53" s="22" t="n">
        <f aca="false">IF(AND(SQRT(BT$18^2+$E53^2)&gt;r_int_a,SQRT(BT$18^2+$E53^2)&lt;=r_ext_a),1,0)</f>
        <v>0</v>
      </c>
      <c r="BU53" s="22" t="n">
        <f aca="false">IF(AND(SQRT(BU$18^2+$E53^2)&gt;r_int_a,SQRT(BU$18^2+$E53^2)&lt;=r_ext_a),1,0)</f>
        <v>0</v>
      </c>
      <c r="BV53" s="22" t="n">
        <f aca="false">IF(AND(SQRT(BV$18^2+$E53^2)&gt;r_int_a,SQRT(BV$18^2+$E53^2)&lt;=r_ext_a),1,0)</f>
        <v>0</v>
      </c>
      <c r="BW53" s="22" t="n">
        <f aca="false">IF(AND(SQRT(BW$18^2+$E53^2)&gt;r_int_a,SQRT(BW$18^2+$E53^2)&lt;=r_ext_a),1,0)</f>
        <v>0</v>
      </c>
      <c r="BX53" s="22" t="n">
        <f aca="false">IF(AND(SQRT(BX$18^2+$E53^2)&gt;r_int_a,SQRT(BX$18^2+$E53^2)&lt;=r_ext_a),1,0)</f>
        <v>0</v>
      </c>
      <c r="BY53" s="22" t="n">
        <f aca="false">IF(AND(SQRT(BY$18^2+$E53^2)&gt;r_int_a,SQRT(BY$18^2+$E53^2)&lt;=r_ext_a),1,0)</f>
        <v>0</v>
      </c>
      <c r="BZ53" s="22" t="n">
        <f aca="false">IF(AND(SQRT(BZ$18^2+$E53^2)&gt;r_int_a,SQRT(BZ$18^2+$E53^2)&lt;=r_ext_a),1,0)</f>
        <v>0</v>
      </c>
      <c r="CA53" s="22" t="n">
        <f aca="false">IF(AND(SQRT(CA$18^2+$E53^2)&gt;r_int_a,SQRT(CA$18^2+$E53^2)&lt;=r_ext_a),1,0)</f>
        <v>0</v>
      </c>
      <c r="CB53" s="22" t="n">
        <f aca="false">IF(AND(SQRT(CB$18^2+$E53^2)&gt;r_int_a,SQRT(CB$18^2+$E53^2)&lt;=r_ext_a),1,0)</f>
        <v>0</v>
      </c>
      <c r="CC53" s="22" t="n">
        <f aca="false">IF(AND(SQRT(CC$18^2+$E53^2)&gt;r_int_a,SQRT(CC$18^2+$E53^2)&lt;=r_ext_a),1,0)</f>
        <v>0</v>
      </c>
      <c r="CD53" s="22" t="n">
        <f aca="false">IF(AND(SQRT(CD$18^2+$E53^2)&gt;r_int_a,SQRT(CD$18^2+$E53^2)&lt;=r_ext_a),1,0)</f>
        <v>0</v>
      </c>
      <c r="CE53" s="22" t="n">
        <f aca="false">IF(AND(SQRT(CE$18^2+$E53^2)&gt;r_int_a,SQRT(CE$18^2+$E53^2)&lt;=r_ext_a),1,0)</f>
        <v>0</v>
      </c>
      <c r="CF53" s="22" t="n">
        <f aca="false">IF(AND(SQRT(CF$18^2+$E53^2)&gt;r_int_a,SQRT(CF$18^2+$E53^2)&lt;=r_ext_a),1,0)</f>
        <v>0</v>
      </c>
      <c r="CG53" s="22" t="n">
        <f aca="false">IF(AND(SQRT(CG$18^2+$E53^2)&gt;r_int_a,SQRT(CG$18^2+$E53^2)&lt;=r_ext_a),1,0)</f>
        <v>0</v>
      </c>
      <c r="CH53" s="22" t="n">
        <f aca="false">IF(AND(SQRT(CH$18^2+$E53^2)&gt;r_int_a,SQRT(CH$18^2+$E53^2)&lt;=r_ext_a),1,0)</f>
        <v>0</v>
      </c>
      <c r="CI53" s="22" t="n">
        <f aca="false">IF(AND(SQRT(CI$18^2+$E53^2)&gt;r_int_a,SQRT(CI$18^2+$E53^2)&lt;=r_ext_a),1,0)</f>
        <v>0</v>
      </c>
      <c r="CJ53" s="22" t="n">
        <f aca="false">IF(AND(SQRT(CJ$18^2+$E53^2)&gt;r_int_a,SQRT(CJ$18^2+$E53^2)&lt;=r_ext_a),1,0)</f>
        <v>0</v>
      </c>
      <c r="CK53" s="22" t="n">
        <f aca="false">IF(AND(SQRT(CK$18^2+$E53^2)&gt;r_int_a,SQRT(CK$18^2+$E53^2)&lt;=r_ext_a),1,0)</f>
        <v>0</v>
      </c>
      <c r="CL53" s="22" t="n">
        <f aca="false">IF(AND(SQRT(CL$18^2+$E53^2)&gt;r_int_a,SQRT(CL$18^2+$E53^2)&lt;=r_ext_a),1,0)</f>
        <v>0</v>
      </c>
      <c r="CM53" s="22" t="n">
        <f aca="false">IF(AND(SQRT(CM$18^2+$E53^2)&gt;r_int_a,SQRT(CM$18^2+$E53^2)&lt;=r_ext_a),1,0)</f>
        <v>0</v>
      </c>
      <c r="CN53" s="22" t="n">
        <f aca="false">IF(AND(SQRT(CN$18^2+$E53^2)&gt;r_int_a,SQRT(CN$18^2+$E53^2)&lt;=r_ext_a),1,0)</f>
        <v>0</v>
      </c>
      <c r="CO53" s="22" t="n">
        <f aca="false">IF(AND(SQRT(CO$18^2+$E53^2)&gt;r_int_a,SQRT(CO$18^2+$E53^2)&lt;=r_ext_a),1,0)</f>
        <v>0</v>
      </c>
      <c r="CP53" s="22" t="n">
        <f aca="false">IF(AND(SQRT(CP$18^2+$E53^2)&gt;r_int_a,SQRT(CP$18^2+$E53^2)&lt;=r_ext_a),1,0)</f>
        <v>0</v>
      </c>
      <c r="CQ53" s="22" t="n">
        <f aca="false">IF(AND(SQRT(CQ$18^2+$E53^2)&gt;r_int_a,SQRT(CQ$18^2+$E53^2)&lt;=r_ext_a),1,0)</f>
        <v>0</v>
      </c>
      <c r="CR53" s="22" t="n">
        <f aca="false">IF(AND(SQRT(CR$18^2+$E53^2)&gt;r_int_a,SQRT(CR$18^2+$E53^2)&lt;=r_ext_a),1,0)</f>
        <v>0</v>
      </c>
      <c r="CS53" s="22" t="n">
        <f aca="false">IF(AND(SQRT(CS$18^2+$E53^2)&gt;r_int_a,SQRT(CS$18^2+$E53^2)&lt;=r_ext_a),1,0)</f>
        <v>0</v>
      </c>
      <c r="CT53" s="22" t="n">
        <f aca="false">IF(AND(SQRT(CT$18^2+$E53^2)&gt;r_int_a,SQRT(CT$18^2+$E53^2)&lt;=r_ext_a),1,0)</f>
        <v>0</v>
      </c>
      <c r="CU53" s="22" t="n">
        <f aca="false">IF(AND(SQRT(CU$18^2+$E53^2)&gt;r_int_a,SQRT(CU$18^2+$E53^2)&lt;=r_ext_a),1,0)</f>
        <v>0</v>
      </c>
      <c r="CV53" s="22" t="n">
        <f aca="false">IF(AND(SQRT(CV$18^2+$E53^2)&gt;r_int_a,SQRT(CV$18^2+$E53^2)&lt;=r_ext_a),1,0)</f>
        <v>1</v>
      </c>
      <c r="CW53" s="22" t="n">
        <f aca="false">IF(AND(SQRT(CW$18^2+$E53^2)&gt;r_int_a,SQRT(CW$18^2+$E53^2)&lt;=r_ext_a),1,0)</f>
        <v>1</v>
      </c>
      <c r="CX53" s="22" t="n">
        <f aca="false">IF(AND(SQRT(CX$18^2+$E53^2)&gt;r_int_a,SQRT(CX$18^2+$E53^2)&lt;=r_ext_a),1,0)</f>
        <v>1</v>
      </c>
      <c r="CY53" s="22" t="n">
        <f aca="false">IF(AND(SQRT(CY$18^2+$E53^2)&gt;r_int_a,SQRT(CY$18^2+$E53^2)&lt;=r_ext_a),1,0)</f>
        <v>1</v>
      </c>
      <c r="CZ53" s="22" t="n">
        <f aca="false">IF(AND(SQRT(CZ$18^2+$E53^2)&gt;r_int_a,SQRT(CZ$18^2+$E53^2)&lt;=r_ext_a),1,0)</f>
        <v>1</v>
      </c>
      <c r="DA53" s="22" t="n">
        <f aca="false">IF(AND(SQRT(DA$18^2+$E53^2)&gt;r_int_a,SQRT(DA$18^2+$E53^2)&lt;=r_ext_a),1,0)</f>
        <v>1</v>
      </c>
      <c r="DB53" s="22" t="n">
        <f aca="false">IF(AND(SQRT(DB$18^2+$E53^2)&gt;r_int_a,SQRT(DB$18^2+$E53^2)&lt;=r_ext_a),1,0)</f>
        <v>1</v>
      </c>
      <c r="DC53" s="22" t="n">
        <f aca="false">IF(AND(SQRT(DC$18^2+$E53^2)&gt;r_int_a,SQRT(DC$18^2+$E53^2)&lt;=r_ext_a),1,0)</f>
        <v>0</v>
      </c>
      <c r="DD53" s="22" t="n">
        <f aca="false">IF(AND(SQRT(DD$18^2+$E53^2)&gt;r_int_a,SQRT(DD$18^2+$E53^2)&lt;=r_ext_a),1,0)</f>
        <v>0</v>
      </c>
      <c r="DE53" s="22" t="n">
        <f aca="false">IF(AND(SQRT(DE$18^2+$E53^2)&gt;r_int_a,SQRT(DE$18^2+$E53^2)&lt;=r_ext_a),1,0)</f>
        <v>0</v>
      </c>
    </row>
    <row r="54" customFormat="false" ht="10.5" hidden="false" customHeight="true" outlineLevel="0" collapsed="false">
      <c r="E54" s="17" t="n">
        <v>10</v>
      </c>
      <c r="F54" s="18" t="n">
        <f aca="false">IF(SQRT(F$18^2+$E54^2)&lt;=r_int_a,1,0)</f>
        <v>0</v>
      </c>
      <c r="G54" s="18" t="n">
        <f aca="false">IF(SQRT(G$18^2+$E54^2)&lt;=r_int_a,1,0)</f>
        <v>0</v>
      </c>
      <c r="H54" s="18" t="n">
        <f aca="false">IF(SQRT(H$18^2+$E54^2)&lt;=r_int_a,1,0)</f>
        <v>0</v>
      </c>
      <c r="I54" s="18" t="n">
        <f aca="false">IF(SQRT(I$18^2+$E54^2)&lt;=r_int_a,1,0)</f>
        <v>0</v>
      </c>
      <c r="J54" s="18" t="n">
        <f aca="false">IF(SQRT(J$18^2+$E54^2)&lt;=r_int_a,1,0)</f>
        <v>0</v>
      </c>
      <c r="K54" s="18" t="n">
        <f aca="false">IF(SQRT(K$18^2+$E54^2)&lt;=r_int_a,1,0)</f>
        <v>0</v>
      </c>
      <c r="L54" s="18" t="n">
        <f aca="false">IF(SQRT(L$18^2+$E54^2)&lt;=r_int_a,1,0)</f>
        <v>0</v>
      </c>
      <c r="M54" s="18" t="n">
        <f aca="false">IF(SQRT(M$18^2+$E54^2)&lt;=r_int_a,1,0)</f>
        <v>0</v>
      </c>
      <c r="N54" s="18" t="n">
        <f aca="false">IF(SQRT(N$18^2+$E54^2)&lt;=r_int_a,1,0)</f>
        <v>0</v>
      </c>
      <c r="O54" s="18" t="n">
        <f aca="false">IF(SQRT(O$18^2+$E54^2)&lt;=r_int_a,1,0)</f>
        <v>0</v>
      </c>
      <c r="P54" s="18" t="n">
        <f aca="false">IF(SQRT(P$18^2+$E54^2)&lt;=r_int_a,1,0)</f>
        <v>0</v>
      </c>
      <c r="Q54" s="18" t="n">
        <f aca="false">IF(SQRT(Q$18^2+$E54^2)&lt;=r_int_a,1,0)</f>
        <v>1</v>
      </c>
      <c r="R54" s="18" t="n">
        <f aca="false">IF(SQRT(R$18^2+$E54^2)&lt;=r_int_a,1,0)</f>
        <v>1</v>
      </c>
      <c r="S54" s="18" t="n">
        <f aca="false">IF(SQRT(S$18^2+$E54^2)&lt;=r_int_a,1,0)</f>
        <v>1</v>
      </c>
      <c r="T54" s="18" t="n">
        <f aca="false">IF(SQRT(T$18^2+$E54^2)&lt;=r_int_a,1,0)</f>
        <v>1</v>
      </c>
      <c r="U54" s="18" t="n">
        <f aca="false">IF(SQRT(U$18^2+$E54^2)&lt;=r_int_a,1,0)</f>
        <v>1</v>
      </c>
      <c r="V54" s="18" t="n">
        <f aca="false">IF(SQRT(V$18^2+$E54^2)&lt;=r_int_a,1,0)</f>
        <v>1</v>
      </c>
      <c r="W54" s="18" t="n">
        <f aca="false">IF(SQRT(W$18^2+$E54^2)&lt;=r_int_a,1,0)</f>
        <v>1</v>
      </c>
      <c r="X54" s="18" t="n">
        <f aca="false">IF(SQRT(X$18^2+$E54^2)&lt;=r_int_a,1,0)</f>
        <v>1</v>
      </c>
      <c r="Y54" s="18" t="n">
        <f aca="false">IF(SQRT(Y$18^2+$E54^2)&lt;=r_int_a,1,0)</f>
        <v>1</v>
      </c>
      <c r="Z54" s="18" t="n">
        <f aca="false">IF(SQRT(Z$18^2+$E54^2)&lt;=r_int_a,1,0)</f>
        <v>1</v>
      </c>
      <c r="AA54" s="18" t="n">
        <f aca="false">IF(SQRT(AA$18^2+$E54^2)&lt;=r_int_a,1,0)</f>
        <v>1</v>
      </c>
      <c r="AB54" s="18" t="n">
        <f aca="false">IF(SQRT(AB$18^2+$E54^2)&lt;=r_int_a,1,0)</f>
        <v>1</v>
      </c>
      <c r="AC54" s="18" t="n">
        <f aca="false">IF(SQRT(AC$18^2+$E54^2)&lt;=r_int_a,1,0)</f>
        <v>1</v>
      </c>
      <c r="AD54" s="18" t="n">
        <f aca="false">IF(SQRT(AD$18^2+$E54^2)&lt;=r_int_a,1,0)</f>
        <v>1</v>
      </c>
      <c r="AE54" s="18" t="n">
        <f aca="false">IF(SQRT(AE$18^2+$E54^2)&lt;=r_int_a,1,0)</f>
        <v>1</v>
      </c>
      <c r="AF54" s="18" t="n">
        <f aca="false">IF(SQRT(AF$18^2+$E54^2)&lt;=r_int_a,1,0)</f>
        <v>1</v>
      </c>
      <c r="AG54" s="18" t="n">
        <f aca="false">IF(SQRT(AG$18^2+$E54^2)&lt;=r_int_a,1,0)</f>
        <v>1</v>
      </c>
      <c r="AH54" s="18" t="n">
        <f aca="false">IF(SQRT(AH$18^2+$E54^2)&lt;=r_int_a,1,0)</f>
        <v>1</v>
      </c>
      <c r="AI54" s="18" t="n">
        <f aca="false">IF(SQRT(AI$18^2+$E54^2)&lt;=r_int_a,1,0)</f>
        <v>1</v>
      </c>
      <c r="AJ54" s="18" t="n">
        <f aca="false">IF(SQRT(AJ$18^2+$E54^2)&lt;=r_int_a,1,0)</f>
        <v>1</v>
      </c>
      <c r="AK54" s="18" t="n">
        <f aca="false">IF(SQRT(AK$18^2+$E54^2)&lt;=r_int_a,1,0)</f>
        <v>1</v>
      </c>
      <c r="AL54" s="18" t="n">
        <f aca="false">IF(SQRT(AL$18^2+$E54^2)&lt;=r_int_a,1,0)</f>
        <v>1</v>
      </c>
      <c r="AM54" s="18" t="n">
        <f aca="false">IF(SQRT(AM$18^2+$E54^2)&lt;=r_int_a,1,0)</f>
        <v>1</v>
      </c>
      <c r="AN54" s="18" t="n">
        <f aca="false">IF(SQRT(AN$18^2+$E54^2)&lt;=r_int_a,1,0)</f>
        <v>1</v>
      </c>
      <c r="AO54" s="18" t="n">
        <f aca="false">IF(SQRT(AO$18^2+$E54^2)&lt;=r_int_a,1,0)</f>
        <v>1</v>
      </c>
      <c r="AP54" s="18" t="n">
        <f aca="false">IF(SQRT(AP$18^2+$E54^2)&lt;=r_int_a,1,0)</f>
        <v>1</v>
      </c>
      <c r="AQ54" s="18" t="n">
        <f aca="false">IF(SQRT(AQ$18^2+$E54^2)&lt;=r_int_a,1,0)</f>
        <v>1</v>
      </c>
      <c r="AR54" s="18" t="n">
        <f aca="false">IF(SQRT(AR$18^2+$E54^2)&lt;=r_int_a,1,0)</f>
        <v>1</v>
      </c>
      <c r="AS54" s="18" t="n">
        <f aca="false">IF(SQRT(AS$18^2+$E54^2)&lt;=r_int_a,1,0)</f>
        <v>1</v>
      </c>
      <c r="AT54" s="18" t="n">
        <f aca="false">IF(SQRT(AT$18^2+$E54^2)&lt;=r_int_a,1,0)</f>
        <v>0</v>
      </c>
      <c r="AU54" s="18" t="n">
        <f aca="false">IF(SQRT(AU$18^2+$E54^2)&lt;=r_int_a,1,0)</f>
        <v>0</v>
      </c>
      <c r="AV54" s="18" t="n">
        <f aca="false">IF(SQRT(AV$18^2+$E54^2)&lt;=r_int_a,1,0)</f>
        <v>0</v>
      </c>
      <c r="AW54" s="18" t="n">
        <f aca="false">IF(SQRT(AW$18^2+$E54^2)&lt;=r_int_a,1,0)</f>
        <v>0</v>
      </c>
      <c r="AX54" s="18" t="n">
        <f aca="false">IF(SQRT(AX$18^2+$E54^2)&lt;=r_int_a,1,0)</f>
        <v>0</v>
      </c>
      <c r="AY54" s="18" t="n">
        <f aca="false">IF(SQRT(AY$18^2+$E54^2)&lt;=r_int_a,1,0)</f>
        <v>0</v>
      </c>
      <c r="AZ54" s="18" t="n">
        <f aca="false">IF(SQRT(AZ$18^2+$E54^2)&lt;=r_int_a,1,0)</f>
        <v>0</v>
      </c>
      <c r="BA54" s="18" t="n">
        <f aca="false">IF(SQRT(BA$18^2+$E54^2)&lt;=r_int_a,1,0)</f>
        <v>0</v>
      </c>
      <c r="BB54" s="18" t="n">
        <f aca="false">IF(SQRT(BB$18^2+$E54^2)&lt;=r_int_a,1,0)</f>
        <v>0</v>
      </c>
      <c r="BC54" s="18" t="n">
        <f aca="false">IF(SQRT(BC$18^2+$E54^2)&lt;=r_int_a,1,0)</f>
        <v>0</v>
      </c>
      <c r="BD54" s="18" t="n">
        <f aca="false">IF(SQRT(BD$18^2+$E54^2)&lt;=r_int_a,1,0)</f>
        <v>0</v>
      </c>
      <c r="BF54" s="17" t="n">
        <v>10</v>
      </c>
      <c r="BG54" s="22" t="n">
        <f aca="false">IF(AND(SQRT(BG$18^2+$E54^2)&gt;r_int_a,SQRT(BG$18^2+$E54^2)&lt;=r_ext_a),1,0)</f>
        <v>0</v>
      </c>
      <c r="BH54" s="22" t="n">
        <f aca="false">IF(AND(SQRT(BH$18^2+$E54^2)&gt;r_int_a,SQRT(BH$18^2+$E54^2)&lt;=r_ext_a),1,0)</f>
        <v>0</v>
      </c>
      <c r="BI54" s="22" t="n">
        <f aca="false">IF(AND(SQRT(BI$18^2+$E54^2)&gt;r_int_a,SQRT(BI$18^2+$E54^2)&lt;=r_ext_a),1,0)</f>
        <v>0</v>
      </c>
      <c r="BJ54" s="22" t="n">
        <f aca="false">IF(AND(SQRT(BJ$18^2+$E54^2)&gt;r_int_a,SQRT(BJ$18^2+$E54^2)&lt;=r_ext_a),1,0)</f>
        <v>0</v>
      </c>
      <c r="BK54" s="22" t="n">
        <f aca="false">IF(AND(SQRT(BK$18^2+$E54^2)&gt;r_int_a,SQRT(BK$18^2+$E54^2)&lt;=r_ext_a),1,0)</f>
        <v>1</v>
      </c>
      <c r="BL54" s="22" t="n">
        <f aca="false">IF(AND(SQRT(BL$18^2+$E54^2)&gt;r_int_a,SQRT(BL$18^2+$E54^2)&lt;=r_ext_a),1,0)</f>
        <v>1</v>
      </c>
      <c r="BM54" s="22" t="n">
        <f aca="false">IF(AND(SQRT(BM$18^2+$E54^2)&gt;r_int_a,SQRT(BM$18^2+$E54^2)&lt;=r_ext_a),1,0)</f>
        <v>1</v>
      </c>
      <c r="BN54" s="22" t="n">
        <f aca="false">IF(AND(SQRT(BN$18^2+$E54^2)&gt;r_int_a,SQRT(BN$18^2+$E54^2)&lt;=r_ext_a),1,0)</f>
        <v>1</v>
      </c>
      <c r="BO54" s="22" t="n">
        <f aca="false">IF(AND(SQRT(BO$18^2+$E54^2)&gt;r_int_a,SQRT(BO$18^2+$E54^2)&lt;=r_ext_a),1,0)</f>
        <v>1</v>
      </c>
      <c r="BP54" s="22" t="n">
        <f aca="false">IF(AND(SQRT(BP$18^2+$E54^2)&gt;r_int_a,SQRT(BP$18^2+$E54^2)&lt;=r_ext_a),1,0)</f>
        <v>1</v>
      </c>
      <c r="BQ54" s="22" t="n">
        <f aca="false">IF(AND(SQRT(BQ$18^2+$E54^2)&gt;r_int_a,SQRT(BQ$18^2+$E54^2)&lt;=r_ext_a),1,0)</f>
        <v>1</v>
      </c>
      <c r="BR54" s="22" t="n">
        <f aca="false">IF(AND(SQRT(BR$18^2+$E54^2)&gt;r_int_a,SQRT(BR$18^2+$E54^2)&lt;=r_ext_a),1,0)</f>
        <v>0</v>
      </c>
      <c r="BS54" s="22" t="n">
        <f aca="false">IF(AND(SQRT(BS$18^2+$E54^2)&gt;r_int_a,SQRT(BS$18^2+$E54^2)&lt;=r_ext_a),1,0)</f>
        <v>0</v>
      </c>
      <c r="BT54" s="22" t="n">
        <f aca="false">IF(AND(SQRT(BT$18^2+$E54^2)&gt;r_int_a,SQRT(BT$18^2+$E54^2)&lt;=r_ext_a),1,0)</f>
        <v>0</v>
      </c>
      <c r="BU54" s="22" t="n">
        <f aca="false">IF(AND(SQRT(BU$18^2+$E54^2)&gt;r_int_a,SQRT(BU$18^2+$E54^2)&lt;=r_ext_a),1,0)</f>
        <v>0</v>
      </c>
      <c r="BV54" s="22" t="n">
        <f aca="false">IF(AND(SQRT(BV$18^2+$E54^2)&gt;r_int_a,SQRT(BV$18^2+$E54^2)&lt;=r_ext_a),1,0)</f>
        <v>0</v>
      </c>
      <c r="BW54" s="22" t="n">
        <f aca="false">IF(AND(SQRT(BW$18^2+$E54^2)&gt;r_int_a,SQRT(BW$18^2+$E54^2)&lt;=r_ext_a),1,0)</f>
        <v>0</v>
      </c>
      <c r="BX54" s="22" t="n">
        <f aca="false">IF(AND(SQRT(BX$18^2+$E54^2)&gt;r_int_a,SQRT(BX$18^2+$E54^2)&lt;=r_ext_a),1,0)</f>
        <v>0</v>
      </c>
      <c r="BY54" s="22" t="n">
        <f aca="false">IF(AND(SQRT(BY$18^2+$E54^2)&gt;r_int_a,SQRT(BY$18^2+$E54^2)&lt;=r_ext_a),1,0)</f>
        <v>0</v>
      </c>
      <c r="BZ54" s="22" t="n">
        <f aca="false">IF(AND(SQRT(BZ$18^2+$E54^2)&gt;r_int_a,SQRT(BZ$18^2+$E54^2)&lt;=r_ext_a),1,0)</f>
        <v>0</v>
      </c>
      <c r="CA54" s="22" t="n">
        <f aca="false">IF(AND(SQRT(CA$18^2+$E54^2)&gt;r_int_a,SQRT(CA$18^2+$E54^2)&lt;=r_ext_a),1,0)</f>
        <v>0</v>
      </c>
      <c r="CB54" s="22" t="n">
        <f aca="false">IF(AND(SQRT(CB$18^2+$E54^2)&gt;r_int_a,SQRT(CB$18^2+$E54^2)&lt;=r_ext_a),1,0)</f>
        <v>0</v>
      </c>
      <c r="CC54" s="22" t="n">
        <f aca="false">IF(AND(SQRT(CC$18^2+$E54^2)&gt;r_int_a,SQRT(CC$18^2+$E54^2)&lt;=r_ext_a),1,0)</f>
        <v>0</v>
      </c>
      <c r="CD54" s="22" t="n">
        <f aca="false">IF(AND(SQRT(CD$18^2+$E54^2)&gt;r_int_a,SQRT(CD$18^2+$E54^2)&lt;=r_ext_a),1,0)</f>
        <v>0</v>
      </c>
      <c r="CE54" s="22" t="n">
        <f aca="false">IF(AND(SQRT(CE$18^2+$E54^2)&gt;r_int_a,SQRT(CE$18^2+$E54^2)&lt;=r_ext_a),1,0)</f>
        <v>0</v>
      </c>
      <c r="CF54" s="22" t="n">
        <f aca="false">IF(AND(SQRT(CF$18^2+$E54^2)&gt;r_int_a,SQRT(CF$18^2+$E54^2)&lt;=r_ext_a),1,0)</f>
        <v>0</v>
      </c>
      <c r="CG54" s="22" t="n">
        <f aca="false">IF(AND(SQRT(CG$18^2+$E54^2)&gt;r_int_a,SQRT(CG$18^2+$E54^2)&lt;=r_ext_a),1,0)</f>
        <v>0</v>
      </c>
      <c r="CH54" s="22" t="n">
        <f aca="false">IF(AND(SQRT(CH$18^2+$E54^2)&gt;r_int_a,SQRT(CH$18^2+$E54^2)&lt;=r_ext_a),1,0)</f>
        <v>0</v>
      </c>
      <c r="CI54" s="22" t="n">
        <f aca="false">IF(AND(SQRT(CI$18^2+$E54^2)&gt;r_int_a,SQRT(CI$18^2+$E54^2)&lt;=r_ext_a),1,0)</f>
        <v>0</v>
      </c>
      <c r="CJ54" s="22" t="n">
        <f aca="false">IF(AND(SQRT(CJ$18^2+$E54^2)&gt;r_int_a,SQRT(CJ$18^2+$E54^2)&lt;=r_ext_a),1,0)</f>
        <v>0</v>
      </c>
      <c r="CK54" s="22" t="n">
        <f aca="false">IF(AND(SQRT(CK$18^2+$E54^2)&gt;r_int_a,SQRT(CK$18^2+$E54^2)&lt;=r_ext_a),1,0)</f>
        <v>0</v>
      </c>
      <c r="CL54" s="22" t="n">
        <f aca="false">IF(AND(SQRT(CL$18^2+$E54^2)&gt;r_int_a,SQRT(CL$18^2+$E54^2)&lt;=r_ext_a),1,0)</f>
        <v>0</v>
      </c>
      <c r="CM54" s="22" t="n">
        <f aca="false">IF(AND(SQRT(CM$18^2+$E54^2)&gt;r_int_a,SQRT(CM$18^2+$E54^2)&lt;=r_ext_a),1,0)</f>
        <v>0</v>
      </c>
      <c r="CN54" s="22" t="n">
        <f aca="false">IF(AND(SQRT(CN$18^2+$E54^2)&gt;r_int_a,SQRT(CN$18^2+$E54^2)&lt;=r_ext_a),1,0)</f>
        <v>0</v>
      </c>
      <c r="CO54" s="22" t="n">
        <f aca="false">IF(AND(SQRT(CO$18^2+$E54^2)&gt;r_int_a,SQRT(CO$18^2+$E54^2)&lt;=r_ext_a),1,0)</f>
        <v>0</v>
      </c>
      <c r="CP54" s="22" t="n">
        <f aca="false">IF(AND(SQRT(CP$18^2+$E54^2)&gt;r_int_a,SQRT(CP$18^2+$E54^2)&lt;=r_ext_a),1,0)</f>
        <v>0</v>
      </c>
      <c r="CQ54" s="22" t="n">
        <f aca="false">IF(AND(SQRT(CQ$18^2+$E54^2)&gt;r_int_a,SQRT(CQ$18^2+$E54^2)&lt;=r_ext_a),1,0)</f>
        <v>0</v>
      </c>
      <c r="CR54" s="22" t="n">
        <f aca="false">IF(AND(SQRT(CR$18^2+$E54^2)&gt;r_int_a,SQRT(CR$18^2+$E54^2)&lt;=r_ext_a),1,0)</f>
        <v>0</v>
      </c>
      <c r="CS54" s="22" t="n">
        <f aca="false">IF(AND(SQRT(CS$18^2+$E54^2)&gt;r_int_a,SQRT(CS$18^2+$E54^2)&lt;=r_ext_a),1,0)</f>
        <v>0</v>
      </c>
      <c r="CT54" s="22" t="n">
        <f aca="false">IF(AND(SQRT(CT$18^2+$E54^2)&gt;r_int_a,SQRT(CT$18^2+$E54^2)&lt;=r_ext_a),1,0)</f>
        <v>0</v>
      </c>
      <c r="CU54" s="22" t="n">
        <f aca="false">IF(AND(SQRT(CU$18^2+$E54^2)&gt;r_int_a,SQRT(CU$18^2+$E54^2)&lt;=r_ext_a),1,0)</f>
        <v>1</v>
      </c>
      <c r="CV54" s="22" t="n">
        <f aca="false">IF(AND(SQRT(CV$18^2+$E54^2)&gt;r_int_a,SQRT(CV$18^2+$E54^2)&lt;=r_ext_a),1,0)</f>
        <v>1</v>
      </c>
      <c r="CW54" s="22" t="n">
        <f aca="false">IF(AND(SQRT(CW$18^2+$E54^2)&gt;r_int_a,SQRT(CW$18^2+$E54^2)&lt;=r_ext_a),1,0)</f>
        <v>1</v>
      </c>
      <c r="CX54" s="22" t="n">
        <f aca="false">IF(AND(SQRT(CX$18^2+$E54^2)&gt;r_int_a,SQRT(CX$18^2+$E54^2)&lt;=r_ext_a),1,0)</f>
        <v>1</v>
      </c>
      <c r="CY54" s="22" t="n">
        <f aca="false">IF(AND(SQRT(CY$18^2+$E54^2)&gt;r_int_a,SQRT(CY$18^2+$E54^2)&lt;=r_ext_a),1,0)</f>
        <v>1</v>
      </c>
      <c r="CZ54" s="22" t="n">
        <f aca="false">IF(AND(SQRT(CZ$18^2+$E54^2)&gt;r_int_a,SQRT(CZ$18^2+$E54^2)&lt;=r_ext_a),1,0)</f>
        <v>1</v>
      </c>
      <c r="DA54" s="22" t="n">
        <f aca="false">IF(AND(SQRT(DA$18^2+$E54^2)&gt;r_int_a,SQRT(DA$18^2+$E54^2)&lt;=r_ext_a),1,0)</f>
        <v>1</v>
      </c>
      <c r="DB54" s="22" t="n">
        <f aca="false">IF(AND(SQRT(DB$18^2+$E54^2)&gt;r_int_a,SQRT(DB$18^2+$E54^2)&lt;=r_ext_a),1,0)</f>
        <v>0</v>
      </c>
      <c r="DC54" s="22" t="n">
        <f aca="false">IF(AND(SQRT(DC$18^2+$E54^2)&gt;r_int_a,SQRT(DC$18^2+$E54^2)&lt;=r_ext_a),1,0)</f>
        <v>0</v>
      </c>
      <c r="DD54" s="22" t="n">
        <f aca="false">IF(AND(SQRT(DD$18^2+$E54^2)&gt;r_int_a,SQRT(DD$18^2+$E54^2)&lt;=r_ext_a),1,0)</f>
        <v>0</v>
      </c>
      <c r="DE54" s="22" t="n">
        <f aca="false">IF(AND(SQRT(DE$18^2+$E54^2)&gt;r_int_a,SQRT(DE$18^2+$E54^2)&lt;=r_ext_a),1,0)</f>
        <v>0</v>
      </c>
    </row>
    <row r="55" customFormat="false" ht="10.5" hidden="false" customHeight="true" outlineLevel="0" collapsed="false">
      <c r="E55" s="17" t="n">
        <v>11</v>
      </c>
      <c r="F55" s="18" t="n">
        <f aca="false">IF(SQRT(F$18^2+$E55^2)&lt;=r_int_a,1,0)</f>
        <v>0</v>
      </c>
      <c r="G55" s="18" t="n">
        <f aca="false">IF(SQRT(G$18^2+$E55^2)&lt;=r_int_a,1,0)</f>
        <v>0</v>
      </c>
      <c r="H55" s="18" t="n">
        <f aca="false">IF(SQRT(H$18^2+$E55^2)&lt;=r_int_a,1,0)</f>
        <v>0</v>
      </c>
      <c r="I55" s="18" t="n">
        <f aca="false">IF(SQRT(I$18^2+$E55^2)&lt;=r_int_a,1,0)</f>
        <v>0</v>
      </c>
      <c r="J55" s="18" t="n">
        <f aca="false">IF(SQRT(J$18^2+$E55^2)&lt;=r_int_a,1,0)</f>
        <v>0</v>
      </c>
      <c r="K55" s="18" t="n">
        <f aca="false">IF(SQRT(K$18^2+$E55^2)&lt;=r_int_a,1,0)</f>
        <v>0</v>
      </c>
      <c r="L55" s="18" t="n">
        <f aca="false">IF(SQRT(L$18^2+$E55^2)&lt;=r_int_a,1,0)</f>
        <v>0</v>
      </c>
      <c r="M55" s="18" t="n">
        <f aca="false">IF(SQRT(M$18^2+$E55^2)&lt;=r_int_a,1,0)</f>
        <v>0</v>
      </c>
      <c r="N55" s="18" t="n">
        <f aca="false">IF(SQRT(N$18^2+$E55^2)&lt;=r_int_a,1,0)</f>
        <v>0</v>
      </c>
      <c r="O55" s="18" t="n">
        <f aca="false">IF(SQRT(O$18^2+$E55^2)&lt;=r_int_a,1,0)</f>
        <v>0</v>
      </c>
      <c r="P55" s="18" t="n">
        <f aca="false">IF(SQRT(P$18^2+$E55^2)&lt;=r_int_a,1,0)</f>
        <v>0</v>
      </c>
      <c r="Q55" s="18" t="n">
        <f aca="false">IF(SQRT(Q$18^2+$E55^2)&lt;=r_int_a,1,0)</f>
        <v>1</v>
      </c>
      <c r="R55" s="18" t="n">
        <f aca="false">IF(SQRT(R$18^2+$E55^2)&lt;=r_int_a,1,0)</f>
        <v>1</v>
      </c>
      <c r="S55" s="18" t="n">
        <f aca="false">IF(SQRT(S$18^2+$E55^2)&lt;=r_int_a,1,0)</f>
        <v>1</v>
      </c>
      <c r="T55" s="18" t="n">
        <f aca="false">IF(SQRT(T$18^2+$E55^2)&lt;=r_int_a,1,0)</f>
        <v>1</v>
      </c>
      <c r="U55" s="18" t="n">
        <f aca="false">IF(SQRT(U$18^2+$E55^2)&lt;=r_int_a,1,0)</f>
        <v>1</v>
      </c>
      <c r="V55" s="18" t="n">
        <f aca="false">IF(SQRT(V$18^2+$E55^2)&lt;=r_int_a,1,0)</f>
        <v>1</v>
      </c>
      <c r="W55" s="18" t="n">
        <f aca="false">IF(SQRT(W$18^2+$E55^2)&lt;=r_int_a,1,0)</f>
        <v>1</v>
      </c>
      <c r="X55" s="18" t="n">
        <f aca="false">IF(SQRT(X$18^2+$E55^2)&lt;=r_int_a,1,0)</f>
        <v>1</v>
      </c>
      <c r="Y55" s="18" t="n">
        <f aca="false">IF(SQRT(Y$18^2+$E55^2)&lt;=r_int_a,1,0)</f>
        <v>1</v>
      </c>
      <c r="Z55" s="18" t="n">
        <f aca="false">IF(SQRT(Z$18^2+$E55^2)&lt;=r_int_a,1,0)</f>
        <v>1</v>
      </c>
      <c r="AA55" s="18" t="n">
        <f aca="false">IF(SQRT(AA$18^2+$E55^2)&lt;=r_int_a,1,0)</f>
        <v>1</v>
      </c>
      <c r="AB55" s="18" t="n">
        <f aca="false">IF(SQRT(AB$18^2+$E55^2)&lt;=r_int_a,1,0)</f>
        <v>1</v>
      </c>
      <c r="AC55" s="18" t="n">
        <f aca="false">IF(SQRT(AC$18^2+$E55^2)&lt;=r_int_a,1,0)</f>
        <v>1</v>
      </c>
      <c r="AD55" s="18" t="n">
        <f aca="false">IF(SQRT(AD$18^2+$E55^2)&lt;=r_int_a,1,0)</f>
        <v>1</v>
      </c>
      <c r="AE55" s="18" t="n">
        <f aca="false">IF(SQRT(AE$18^2+$E55^2)&lt;=r_int_a,1,0)</f>
        <v>1</v>
      </c>
      <c r="AF55" s="18" t="n">
        <f aca="false">IF(SQRT(AF$18^2+$E55^2)&lt;=r_int_a,1,0)</f>
        <v>1</v>
      </c>
      <c r="AG55" s="18" t="n">
        <f aca="false">IF(SQRT(AG$18^2+$E55^2)&lt;=r_int_a,1,0)</f>
        <v>1</v>
      </c>
      <c r="AH55" s="18" t="n">
        <f aca="false">IF(SQRT(AH$18^2+$E55^2)&lt;=r_int_a,1,0)</f>
        <v>1</v>
      </c>
      <c r="AI55" s="18" t="n">
        <f aca="false">IF(SQRT(AI$18^2+$E55^2)&lt;=r_int_a,1,0)</f>
        <v>1</v>
      </c>
      <c r="AJ55" s="18" t="n">
        <f aca="false">IF(SQRT(AJ$18^2+$E55^2)&lt;=r_int_a,1,0)</f>
        <v>1</v>
      </c>
      <c r="AK55" s="18" t="n">
        <f aca="false">IF(SQRT(AK$18^2+$E55^2)&lt;=r_int_a,1,0)</f>
        <v>1</v>
      </c>
      <c r="AL55" s="18" t="n">
        <f aca="false">IF(SQRT(AL$18^2+$E55^2)&lt;=r_int_a,1,0)</f>
        <v>1</v>
      </c>
      <c r="AM55" s="18" t="n">
        <f aca="false">IF(SQRT(AM$18^2+$E55^2)&lt;=r_int_a,1,0)</f>
        <v>1</v>
      </c>
      <c r="AN55" s="18" t="n">
        <f aca="false">IF(SQRT(AN$18^2+$E55^2)&lt;=r_int_a,1,0)</f>
        <v>1</v>
      </c>
      <c r="AO55" s="18" t="n">
        <f aca="false">IF(SQRT(AO$18^2+$E55^2)&lt;=r_int_a,1,0)</f>
        <v>1</v>
      </c>
      <c r="AP55" s="18" t="n">
        <f aca="false">IF(SQRT(AP$18^2+$E55^2)&lt;=r_int_a,1,0)</f>
        <v>1</v>
      </c>
      <c r="AQ55" s="18" t="n">
        <f aca="false">IF(SQRT(AQ$18^2+$E55^2)&lt;=r_int_a,1,0)</f>
        <v>1</v>
      </c>
      <c r="AR55" s="18" t="n">
        <f aca="false">IF(SQRT(AR$18^2+$E55^2)&lt;=r_int_a,1,0)</f>
        <v>1</v>
      </c>
      <c r="AS55" s="18" t="n">
        <f aca="false">IF(SQRT(AS$18^2+$E55^2)&lt;=r_int_a,1,0)</f>
        <v>1</v>
      </c>
      <c r="AT55" s="18" t="n">
        <f aca="false">IF(SQRT(AT$18^2+$E55^2)&lt;=r_int_a,1,0)</f>
        <v>0</v>
      </c>
      <c r="AU55" s="18" t="n">
        <f aca="false">IF(SQRT(AU$18^2+$E55^2)&lt;=r_int_a,1,0)</f>
        <v>0</v>
      </c>
      <c r="AV55" s="18" t="n">
        <f aca="false">IF(SQRT(AV$18^2+$E55^2)&lt;=r_int_a,1,0)</f>
        <v>0</v>
      </c>
      <c r="AW55" s="18" t="n">
        <f aca="false">IF(SQRT(AW$18^2+$E55^2)&lt;=r_int_a,1,0)</f>
        <v>0</v>
      </c>
      <c r="AX55" s="18" t="n">
        <f aca="false">IF(SQRT(AX$18^2+$E55^2)&lt;=r_int_a,1,0)</f>
        <v>0</v>
      </c>
      <c r="AY55" s="18" t="n">
        <f aca="false">IF(SQRT(AY$18^2+$E55^2)&lt;=r_int_a,1,0)</f>
        <v>0</v>
      </c>
      <c r="AZ55" s="18" t="n">
        <f aca="false">IF(SQRT(AZ$18^2+$E55^2)&lt;=r_int_a,1,0)</f>
        <v>0</v>
      </c>
      <c r="BA55" s="18" t="n">
        <f aca="false">IF(SQRT(BA$18^2+$E55^2)&lt;=r_int_a,1,0)</f>
        <v>0</v>
      </c>
      <c r="BB55" s="18" t="n">
        <f aca="false">IF(SQRT(BB$18^2+$E55^2)&lt;=r_int_a,1,0)</f>
        <v>0</v>
      </c>
      <c r="BC55" s="18" t="n">
        <f aca="false">IF(SQRT(BC$18^2+$E55^2)&lt;=r_int_a,1,0)</f>
        <v>0</v>
      </c>
      <c r="BD55" s="18" t="n">
        <f aca="false">IF(SQRT(BD$18^2+$E55^2)&lt;=r_int_a,1,0)</f>
        <v>0</v>
      </c>
      <c r="BF55" s="17" t="n">
        <v>11</v>
      </c>
      <c r="BG55" s="22" t="n">
        <f aca="false">IF(AND(SQRT(BG$18^2+$E55^2)&gt;r_int_a,SQRT(BG$18^2+$E55^2)&lt;=r_ext_a),1,0)</f>
        <v>0</v>
      </c>
      <c r="BH55" s="22" t="n">
        <f aca="false">IF(AND(SQRT(BH$18^2+$E55^2)&gt;r_int_a,SQRT(BH$18^2+$E55^2)&lt;=r_ext_a),1,0)</f>
        <v>0</v>
      </c>
      <c r="BI55" s="22" t="n">
        <f aca="false">IF(AND(SQRT(BI$18^2+$E55^2)&gt;r_int_a,SQRT(BI$18^2+$E55^2)&lt;=r_ext_a),1,0)</f>
        <v>0</v>
      </c>
      <c r="BJ55" s="22" t="n">
        <f aca="false">IF(AND(SQRT(BJ$18^2+$E55^2)&gt;r_int_a,SQRT(BJ$18^2+$E55^2)&lt;=r_ext_a),1,0)</f>
        <v>0</v>
      </c>
      <c r="BK55" s="22" t="n">
        <f aca="false">IF(AND(SQRT(BK$18^2+$E55^2)&gt;r_int_a,SQRT(BK$18^2+$E55^2)&lt;=r_ext_a),1,0)</f>
        <v>1</v>
      </c>
      <c r="BL55" s="22" t="n">
        <f aca="false">IF(AND(SQRT(BL$18^2+$E55^2)&gt;r_int_a,SQRT(BL$18^2+$E55^2)&lt;=r_ext_a),1,0)</f>
        <v>1</v>
      </c>
      <c r="BM55" s="22" t="n">
        <f aca="false">IF(AND(SQRT(BM$18^2+$E55^2)&gt;r_int_a,SQRT(BM$18^2+$E55^2)&lt;=r_ext_a),1,0)</f>
        <v>1</v>
      </c>
      <c r="BN55" s="22" t="n">
        <f aca="false">IF(AND(SQRT(BN$18^2+$E55^2)&gt;r_int_a,SQRT(BN$18^2+$E55^2)&lt;=r_ext_a),1,0)</f>
        <v>1</v>
      </c>
      <c r="BO55" s="22" t="n">
        <f aca="false">IF(AND(SQRT(BO$18^2+$E55^2)&gt;r_int_a,SQRT(BO$18^2+$E55^2)&lt;=r_ext_a),1,0)</f>
        <v>1</v>
      </c>
      <c r="BP55" s="22" t="n">
        <f aca="false">IF(AND(SQRT(BP$18^2+$E55^2)&gt;r_int_a,SQRT(BP$18^2+$E55^2)&lt;=r_ext_a),1,0)</f>
        <v>1</v>
      </c>
      <c r="BQ55" s="22" t="n">
        <f aca="false">IF(AND(SQRT(BQ$18^2+$E55^2)&gt;r_int_a,SQRT(BQ$18^2+$E55^2)&lt;=r_ext_a),1,0)</f>
        <v>1</v>
      </c>
      <c r="BR55" s="22" t="n">
        <f aca="false">IF(AND(SQRT(BR$18^2+$E55^2)&gt;r_int_a,SQRT(BR$18^2+$E55^2)&lt;=r_ext_a),1,0)</f>
        <v>0</v>
      </c>
      <c r="BS55" s="22" t="n">
        <f aca="false">IF(AND(SQRT(BS$18^2+$E55^2)&gt;r_int_a,SQRT(BS$18^2+$E55^2)&lt;=r_ext_a),1,0)</f>
        <v>0</v>
      </c>
      <c r="BT55" s="22" t="n">
        <f aca="false">IF(AND(SQRT(BT$18^2+$E55^2)&gt;r_int_a,SQRT(BT$18^2+$E55^2)&lt;=r_ext_a),1,0)</f>
        <v>0</v>
      </c>
      <c r="BU55" s="22" t="n">
        <f aca="false">IF(AND(SQRT(BU$18^2+$E55^2)&gt;r_int_a,SQRT(BU$18^2+$E55^2)&lt;=r_ext_a),1,0)</f>
        <v>0</v>
      </c>
      <c r="BV55" s="22" t="n">
        <f aca="false">IF(AND(SQRT(BV$18^2+$E55^2)&gt;r_int_a,SQRT(BV$18^2+$E55^2)&lt;=r_ext_a),1,0)</f>
        <v>0</v>
      </c>
      <c r="BW55" s="22" t="n">
        <f aca="false">IF(AND(SQRT(BW$18^2+$E55^2)&gt;r_int_a,SQRT(BW$18^2+$E55^2)&lt;=r_ext_a),1,0)</f>
        <v>0</v>
      </c>
      <c r="BX55" s="22" t="n">
        <f aca="false">IF(AND(SQRT(BX$18^2+$E55^2)&gt;r_int_a,SQRT(BX$18^2+$E55^2)&lt;=r_ext_a),1,0)</f>
        <v>0</v>
      </c>
      <c r="BY55" s="22" t="n">
        <f aca="false">IF(AND(SQRT(BY$18^2+$E55^2)&gt;r_int_a,SQRT(BY$18^2+$E55^2)&lt;=r_ext_a),1,0)</f>
        <v>0</v>
      </c>
      <c r="BZ55" s="22" t="n">
        <f aca="false">IF(AND(SQRT(BZ$18^2+$E55^2)&gt;r_int_a,SQRT(BZ$18^2+$E55^2)&lt;=r_ext_a),1,0)</f>
        <v>0</v>
      </c>
      <c r="CA55" s="22" t="n">
        <f aca="false">IF(AND(SQRT(CA$18^2+$E55^2)&gt;r_int_a,SQRT(CA$18^2+$E55^2)&lt;=r_ext_a),1,0)</f>
        <v>0</v>
      </c>
      <c r="CB55" s="22" t="n">
        <f aca="false">IF(AND(SQRT(CB$18^2+$E55^2)&gt;r_int_a,SQRT(CB$18^2+$E55^2)&lt;=r_ext_a),1,0)</f>
        <v>0</v>
      </c>
      <c r="CC55" s="22" t="n">
        <f aca="false">IF(AND(SQRT(CC$18^2+$E55^2)&gt;r_int_a,SQRT(CC$18^2+$E55^2)&lt;=r_ext_a),1,0)</f>
        <v>0</v>
      </c>
      <c r="CD55" s="22" t="n">
        <f aca="false">IF(AND(SQRT(CD$18^2+$E55^2)&gt;r_int_a,SQRT(CD$18^2+$E55^2)&lt;=r_ext_a),1,0)</f>
        <v>0</v>
      </c>
      <c r="CE55" s="22" t="n">
        <f aca="false">IF(AND(SQRT(CE$18^2+$E55^2)&gt;r_int_a,SQRT(CE$18^2+$E55^2)&lt;=r_ext_a),1,0)</f>
        <v>0</v>
      </c>
      <c r="CF55" s="22" t="n">
        <f aca="false">IF(AND(SQRT(CF$18^2+$E55^2)&gt;r_int_a,SQRT(CF$18^2+$E55^2)&lt;=r_ext_a),1,0)</f>
        <v>0</v>
      </c>
      <c r="CG55" s="22" t="n">
        <f aca="false">IF(AND(SQRT(CG$18^2+$E55^2)&gt;r_int_a,SQRT(CG$18^2+$E55^2)&lt;=r_ext_a),1,0)</f>
        <v>0</v>
      </c>
      <c r="CH55" s="22" t="n">
        <f aca="false">IF(AND(SQRT(CH$18^2+$E55^2)&gt;r_int_a,SQRT(CH$18^2+$E55^2)&lt;=r_ext_a),1,0)</f>
        <v>0</v>
      </c>
      <c r="CI55" s="22" t="n">
        <f aca="false">IF(AND(SQRT(CI$18^2+$E55^2)&gt;r_int_a,SQRT(CI$18^2+$E55^2)&lt;=r_ext_a),1,0)</f>
        <v>0</v>
      </c>
      <c r="CJ55" s="22" t="n">
        <f aca="false">IF(AND(SQRT(CJ$18^2+$E55^2)&gt;r_int_a,SQRT(CJ$18^2+$E55^2)&lt;=r_ext_a),1,0)</f>
        <v>0</v>
      </c>
      <c r="CK55" s="22" t="n">
        <f aca="false">IF(AND(SQRT(CK$18^2+$E55^2)&gt;r_int_a,SQRT(CK$18^2+$E55^2)&lt;=r_ext_a),1,0)</f>
        <v>0</v>
      </c>
      <c r="CL55" s="22" t="n">
        <f aca="false">IF(AND(SQRT(CL$18^2+$E55^2)&gt;r_int_a,SQRT(CL$18^2+$E55^2)&lt;=r_ext_a),1,0)</f>
        <v>0</v>
      </c>
      <c r="CM55" s="22" t="n">
        <f aca="false">IF(AND(SQRT(CM$18^2+$E55^2)&gt;r_int_a,SQRT(CM$18^2+$E55^2)&lt;=r_ext_a),1,0)</f>
        <v>0</v>
      </c>
      <c r="CN55" s="22" t="n">
        <f aca="false">IF(AND(SQRT(CN$18^2+$E55^2)&gt;r_int_a,SQRT(CN$18^2+$E55^2)&lt;=r_ext_a),1,0)</f>
        <v>0</v>
      </c>
      <c r="CO55" s="22" t="n">
        <f aca="false">IF(AND(SQRT(CO$18^2+$E55^2)&gt;r_int_a,SQRT(CO$18^2+$E55^2)&lt;=r_ext_a),1,0)</f>
        <v>0</v>
      </c>
      <c r="CP55" s="22" t="n">
        <f aca="false">IF(AND(SQRT(CP$18^2+$E55^2)&gt;r_int_a,SQRT(CP$18^2+$E55^2)&lt;=r_ext_a),1,0)</f>
        <v>0</v>
      </c>
      <c r="CQ55" s="22" t="n">
        <f aca="false">IF(AND(SQRT(CQ$18^2+$E55^2)&gt;r_int_a,SQRT(CQ$18^2+$E55^2)&lt;=r_ext_a),1,0)</f>
        <v>0</v>
      </c>
      <c r="CR55" s="22" t="n">
        <f aca="false">IF(AND(SQRT(CR$18^2+$E55^2)&gt;r_int_a,SQRT(CR$18^2+$E55^2)&lt;=r_ext_a),1,0)</f>
        <v>0</v>
      </c>
      <c r="CS55" s="22" t="n">
        <f aca="false">IF(AND(SQRT(CS$18^2+$E55^2)&gt;r_int_a,SQRT(CS$18^2+$E55^2)&lt;=r_ext_a),1,0)</f>
        <v>0</v>
      </c>
      <c r="CT55" s="22" t="n">
        <f aca="false">IF(AND(SQRT(CT$18^2+$E55^2)&gt;r_int_a,SQRT(CT$18^2+$E55^2)&lt;=r_ext_a),1,0)</f>
        <v>0</v>
      </c>
      <c r="CU55" s="22" t="n">
        <f aca="false">IF(AND(SQRT(CU$18^2+$E55^2)&gt;r_int_a,SQRT(CU$18^2+$E55^2)&lt;=r_ext_a),1,0)</f>
        <v>1</v>
      </c>
      <c r="CV55" s="22" t="n">
        <f aca="false">IF(AND(SQRT(CV$18^2+$E55^2)&gt;r_int_a,SQRT(CV$18^2+$E55^2)&lt;=r_ext_a),1,0)</f>
        <v>1</v>
      </c>
      <c r="CW55" s="22" t="n">
        <f aca="false">IF(AND(SQRT(CW$18^2+$E55^2)&gt;r_int_a,SQRT(CW$18^2+$E55^2)&lt;=r_ext_a),1,0)</f>
        <v>1</v>
      </c>
      <c r="CX55" s="22" t="n">
        <f aca="false">IF(AND(SQRT(CX$18^2+$E55^2)&gt;r_int_a,SQRT(CX$18^2+$E55^2)&lt;=r_ext_a),1,0)</f>
        <v>1</v>
      </c>
      <c r="CY55" s="22" t="n">
        <f aca="false">IF(AND(SQRT(CY$18^2+$E55^2)&gt;r_int_a,SQRT(CY$18^2+$E55^2)&lt;=r_ext_a),1,0)</f>
        <v>1</v>
      </c>
      <c r="CZ55" s="22" t="n">
        <f aca="false">IF(AND(SQRT(CZ$18^2+$E55^2)&gt;r_int_a,SQRT(CZ$18^2+$E55^2)&lt;=r_ext_a),1,0)</f>
        <v>1</v>
      </c>
      <c r="DA55" s="22" t="n">
        <f aca="false">IF(AND(SQRT(DA$18^2+$E55^2)&gt;r_int_a,SQRT(DA$18^2+$E55^2)&lt;=r_ext_a),1,0)</f>
        <v>1</v>
      </c>
      <c r="DB55" s="22" t="n">
        <f aca="false">IF(AND(SQRT(DB$18^2+$E55^2)&gt;r_int_a,SQRT(DB$18^2+$E55^2)&lt;=r_ext_a),1,0)</f>
        <v>0</v>
      </c>
      <c r="DC55" s="22" t="n">
        <f aca="false">IF(AND(SQRT(DC$18^2+$E55^2)&gt;r_int_a,SQRT(DC$18^2+$E55^2)&lt;=r_ext_a),1,0)</f>
        <v>0</v>
      </c>
      <c r="DD55" s="22" t="n">
        <f aca="false">IF(AND(SQRT(DD$18^2+$E55^2)&gt;r_int_a,SQRT(DD$18^2+$E55^2)&lt;=r_ext_a),1,0)</f>
        <v>0</v>
      </c>
      <c r="DE55" s="22" t="n">
        <f aca="false">IF(AND(SQRT(DE$18^2+$E55^2)&gt;r_int_a,SQRT(DE$18^2+$E55^2)&lt;=r_ext_a),1,0)</f>
        <v>0</v>
      </c>
    </row>
    <row r="56" customFormat="false" ht="10.5" hidden="false" customHeight="true" outlineLevel="0" collapsed="false">
      <c r="E56" s="17" t="n">
        <v>12</v>
      </c>
      <c r="F56" s="18" t="n">
        <f aca="false">IF(SQRT(F$18^2+$E56^2)&lt;=r_int_a,1,0)</f>
        <v>0</v>
      </c>
      <c r="G56" s="18" t="n">
        <f aca="false">IF(SQRT(G$18^2+$E56^2)&lt;=r_int_a,1,0)</f>
        <v>0</v>
      </c>
      <c r="H56" s="18" t="n">
        <f aca="false">IF(SQRT(H$18^2+$E56^2)&lt;=r_int_a,1,0)</f>
        <v>0</v>
      </c>
      <c r="I56" s="18" t="n">
        <f aca="false">IF(SQRT(I$18^2+$E56^2)&lt;=r_int_a,1,0)</f>
        <v>0</v>
      </c>
      <c r="J56" s="18" t="n">
        <f aca="false">IF(SQRT(J$18^2+$E56^2)&lt;=r_int_a,1,0)</f>
        <v>0</v>
      </c>
      <c r="K56" s="18" t="n">
        <f aca="false">IF(SQRT(K$18^2+$E56^2)&lt;=r_int_a,1,0)</f>
        <v>0</v>
      </c>
      <c r="L56" s="18" t="n">
        <f aca="false">IF(SQRT(L$18^2+$E56^2)&lt;=r_int_a,1,0)</f>
        <v>0</v>
      </c>
      <c r="M56" s="18" t="n">
        <f aca="false">IF(SQRT(M$18^2+$E56^2)&lt;=r_int_a,1,0)</f>
        <v>0</v>
      </c>
      <c r="N56" s="18" t="n">
        <f aca="false">IF(SQRT(N$18^2+$E56^2)&lt;=r_int_a,1,0)</f>
        <v>0</v>
      </c>
      <c r="O56" s="18" t="n">
        <f aca="false">IF(SQRT(O$18^2+$E56^2)&lt;=r_int_a,1,0)</f>
        <v>0</v>
      </c>
      <c r="P56" s="18" t="n">
        <f aca="false">IF(SQRT(P$18^2+$E56^2)&lt;=r_int_a,1,0)</f>
        <v>0</v>
      </c>
      <c r="Q56" s="18" t="n">
        <f aca="false">IF(SQRT(Q$18^2+$E56^2)&lt;=r_int_a,1,0)</f>
        <v>0</v>
      </c>
      <c r="R56" s="18" t="n">
        <f aca="false">IF(SQRT(R$18^2+$E56^2)&lt;=r_int_a,1,0)</f>
        <v>1</v>
      </c>
      <c r="S56" s="18" t="n">
        <f aca="false">IF(SQRT(S$18^2+$E56^2)&lt;=r_int_a,1,0)</f>
        <v>1</v>
      </c>
      <c r="T56" s="18" t="n">
        <f aca="false">IF(SQRT(T$18^2+$E56^2)&lt;=r_int_a,1,0)</f>
        <v>1</v>
      </c>
      <c r="U56" s="18" t="n">
        <f aca="false">IF(SQRT(U$18^2+$E56^2)&lt;=r_int_a,1,0)</f>
        <v>1</v>
      </c>
      <c r="V56" s="18" t="n">
        <f aca="false">IF(SQRT(V$18^2+$E56^2)&lt;=r_int_a,1,0)</f>
        <v>1</v>
      </c>
      <c r="W56" s="18" t="n">
        <f aca="false">IF(SQRT(W$18^2+$E56^2)&lt;=r_int_a,1,0)</f>
        <v>1</v>
      </c>
      <c r="X56" s="18" t="n">
        <f aca="false">IF(SQRT(X$18^2+$E56^2)&lt;=r_int_a,1,0)</f>
        <v>1</v>
      </c>
      <c r="Y56" s="18" t="n">
        <f aca="false">IF(SQRT(Y$18^2+$E56^2)&lt;=r_int_a,1,0)</f>
        <v>1</v>
      </c>
      <c r="Z56" s="18" t="n">
        <f aca="false">IF(SQRT(Z$18^2+$E56^2)&lt;=r_int_a,1,0)</f>
        <v>1</v>
      </c>
      <c r="AA56" s="18" t="n">
        <f aca="false">IF(SQRT(AA$18^2+$E56^2)&lt;=r_int_a,1,0)</f>
        <v>1</v>
      </c>
      <c r="AB56" s="18" t="n">
        <f aca="false">IF(SQRT(AB$18^2+$E56^2)&lt;=r_int_a,1,0)</f>
        <v>1</v>
      </c>
      <c r="AC56" s="18" t="n">
        <f aca="false">IF(SQRT(AC$18^2+$E56^2)&lt;=r_int_a,1,0)</f>
        <v>1</v>
      </c>
      <c r="AD56" s="18" t="n">
        <f aca="false">IF(SQRT(AD$18^2+$E56^2)&lt;=r_int_a,1,0)</f>
        <v>1</v>
      </c>
      <c r="AE56" s="18" t="n">
        <f aca="false">IF(SQRT(AE$18^2+$E56^2)&lt;=r_int_a,1,0)</f>
        <v>1</v>
      </c>
      <c r="AF56" s="18" t="n">
        <f aca="false">IF(SQRT(AF$18^2+$E56^2)&lt;=r_int_a,1,0)</f>
        <v>1</v>
      </c>
      <c r="AG56" s="18" t="n">
        <f aca="false">IF(SQRT(AG$18^2+$E56^2)&lt;=r_int_a,1,0)</f>
        <v>1</v>
      </c>
      <c r="AH56" s="18" t="n">
        <f aca="false">IF(SQRT(AH$18^2+$E56^2)&lt;=r_int_a,1,0)</f>
        <v>1</v>
      </c>
      <c r="AI56" s="18" t="n">
        <f aca="false">IF(SQRT(AI$18^2+$E56^2)&lt;=r_int_a,1,0)</f>
        <v>1</v>
      </c>
      <c r="AJ56" s="18" t="n">
        <f aca="false">IF(SQRT(AJ$18^2+$E56^2)&lt;=r_int_a,1,0)</f>
        <v>1</v>
      </c>
      <c r="AK56" s="18" t="n">
        <f aca="false">IF(SQRT(AK$18^2+$E56^2)&lt;=r_int_a,1,0)</f>
        <v>1</v>
      </c>
      <c r="AL56" s="18" t="n">
        <f aca="false">IF(SQRT(AL$18^2+$E56^2)&lt;=r_int_a,1,0)</f>
        <v>1</v>
      </c>
      <c r="AM56" s="18" t="n">
        <f aca="false">IF(SQRT(AM$18^2+$E56^2)&lt;=r_int_a,1,0)</f>
        <v>1</v>
      </c>
      <c r="AN56" s="18" t="n">
        <f aca="false">IF(SQRT(AN$18^2+$E56^2)&lt;=r_int_a,1,0)</f>
        <v>1</v>
      </c>
      <c r="AO56" s="18" t="n">
        <f aca="false">IF(SQRT(AO$18^2+$E56^2)&lt;=r_int_a,1,0)</f>
        <v>1</v>
      </c>
      <c r="AP56" s="18" t="n">
        <f aca="false">IF(SQRT(AP$18^2+$E56^2)&lt;=r_int_a,1,0)</f>
        <v>1</v>
      </c>
      <c r="AQ56" s="18" t="n">
        <f aca="false">IF(SQRT(AQ$18^2+$E56^2)&lt;=r_int_a,1,0)</f>
        <v>1</v>
      </c>
      <c r="AR56" s="18" t="n">
        <f aca="false">IF(SQRT(AR$18^2+$E56^2)&lt;=r_int_a,1,0)</f>
        <v>1</v>
      </c>
      <c r="AS56" s="18" t="n">
        <f aca="false">IF(SQRT(AS$18^2+$E56^2)&lt;=r_int_a,1,0)</f>
        <v>0</v>
      </c>
      <c r="AT56" s="18" t="n">
        <f aca="false">IF(SQRT(AT$18^2+$E56^2)&lt;=r_int_a,1,0)</f>
        <v>0</v>
      </c>
      <c r="AU56" s="18" t="n">
        <f aca="false">IF(SQRT(AU$18^2+$E56^2)&lt;=r_int_a,1,0)</f>
        <v>0</v>
      </c>
      <c r="AV56" s="18" t="n">
        <f aca="false">IF(SQRT(AV$18^2+$E56^2)&lt;=r_int_a,1,0)</f>
        <v>0</v>
      </c>
      <c r="AW56" s="18" t="n">
        <f aca="false">IF(SQRT(AW$18^2+$E56^2)&lt;=r_int_a,1,0)</f>
        <v>0</v>
      </c>
      <c r="AX56" s="18" t="n">
        <f aca="false">IF(SQRT(AX$18^2+$E56^2)&lt;=r_int_a,1,0)</f>
        <v>0</v>
      </c>
      <c r="AY56" s="18" t="n">
        <f aca="false">IF(SQRT(AY$18^2+$E56^2)&lt;=r_int_a,1,0)</f>
        <v>0</v>
      </c>
      <c r="AZ56" s="18" t="n">
        <f aca="false">IF(SQRT(AZ$18^2+$E56^2)&lt;=r_int_a,1,0)</f>
        <v>0</v>
      </c>
      <c r="BA56" s="18" t="n">
        <f aca="false">IF(SQRT(BA$18^2+$E56^2)&lt;=r_int_a,1,0)</f>
        <v>0</v>
      </c>
      <c r="BB56" s="18" t="n">
        <f aca="false">IF(SQRT(BB$18^2+$E56^2)&lt;=r_int_a,1,0)</f>
        <v>0</v>
      </c>
      <c r="BC56" s="18" t="n">
        <f aca="false">IF(SQRT(BC$18^2+$E56^2)&lt;=r_int_a,1,0)</f>
        <v>0</v>
      </c>
      <c r="BD56" s="18" t="n">
        <f aca="false">IF(SQRT(BD$18^2+$E56^2)&lt;=r_int_a,1,0)</f>
        <v>0</v>
      </c>
      <c r="BF56" s="17" t="n">
        <v>12</v>
      </c>
      <c r="BG56" s="22" t="n">
        <f aca="false">IF(AND(SQRT(BG$18^2+$E56^2)&gt;r_int_a,SQRT(BG$18^2+$E56^2)&lt;=r_ext_a),1,0)</f>
        <v>0</v>
      </c>
      <c r="BH56" s="22" t="n">
        <f aca="false">IF(AND(SQRT(BH$18^2+$E56^2)&gt;r_int_a,SQRT(BH$18^2+$E56^2)&lt;=r_ext_a),1,0)</f>
        <v>0</v>
      </c>
      <c r="BI56" s="22" t="n">
        <f aca="false">IF(AND(SQRT(BI$18^2+$E56^2)&gt;r_int_a,SQRT(BI$18^2+$E56^2)&lt;=r_ext_a),1,0)</f>
        <v>0</v>
      </c>
      <c r="BJ56" s="22" t="n">
        <f aca="false">IF(AND(SQRT(BJ$18^2+$E56^2)&gt;r_int_a,SQRT(BJ$18^2+$E56^2)&lt;=r_ext_a),1,0)</f>
        <v>0</v>
      </c>
      <c r="BK56" s="22" t="n">
        <f aca="false">IF(AND(SQRT(BK$18^2+$E56^2)&gt;r_int_a,SQRT(BK$18^2+$E56^2)&lt;=r_ext_a),1,0)</f>
        <v>0</v>
      </c>
      <c r="BL56" s="22" t="n">
        <f aca="false">IF(AND(SQRT(BL$18^2+$E56^2)&gt;r_int_a,SQRT(BL$18^2+$E56^2)&lt;=r_ext_a),1,0)</f>
        <v>1</v>
      </c>
      <c r="BM56" s="22" t="n">
        <f aca="false">IF(AND(SQRT(BM$18^2+$E56^2)&gt;r_int_a,SQRT(BM$18^2+$E56^2)&lt;=r_ext_a),1,0)</f>
        <v>1</v>
      </c>
      <c r="BN56" s="22" t="n">
        <f aca="false">IF(AND(SQRT(BN$18^2+$E56^2)&gt;r_int_a,SQRT(BN$18^2+$E56^2)&lt;=r_ext_a),1,0)</f>
        <v>1</v>
      </c>
      <c r="BO56" s="22" t="n">
        <f aca="false">IF(AND(SQRT(BO$18^2+$E56^2)&gt;r_int_a,SQRT(BO$18^2+$E56^2)&lt;=r_ext_a),1,0)</f>
        <v>1</v>
      </c>
      <c r="BP56" s="22" t="n">
        <f aca="false">IF(AND(SQRT(BP$18^2+$E56^2)&gt;r_int_a,SQRT(BP$18^2+$E56^2)&lt;=r_ext_a),1,0)</f>
        <v>1</v>
      </c>
      <c r="BQ56" s="22" t="n">
        <f aca="false">IF(AND(SQRT(BQ$18^2+$E56^2)&gt;r_int_a,SQRT(BQ$18^2+$E56^2)&lt;=r_ext_a),1,0)</f>
        <v>1</v>
      </c>
      <c r="BR56" s="22" t="n">
        <f aca="false">IF(AND(SQRT(BR$18^2+$E56^2)&gt;r_int_a,SQRT(BR$18^2+$E56^2)&lt;=r_ext_a),1,0)</f>
        <v>1</v>
      </c>
      <c r="BS56" s="22" t="n">
        <f aca="false">IF(AND(SQRT(BS$18^2+$E56^2)&gt;r_int_a,SQRT(BS$18^2+$E56^2)&lt;=r_ext_a),1,0)</f>
        <v>0</v>
      </c>
      <c r="BT56" s="22" t="n">
        <f aca="false">IF(AND(SQRT(BT$18^2+$E56^2)&gt;r_int_a,SQRT(BT$18^2+$E56^2)&lt;=r_ext_a),1,0)</f>
        <v>0</v>
      </c>
      <c r="BU56" s="22" t="n">
        <f aca="false">IF(AND(SQRT(BU$18^2+$E56^2)&gt;r_int_a,SQRT(BU$18^2+$E56^2)&lt;=r_ext_a),1,0)</f>
        <v>0</v>
      </c>
      <c r="BV56" s="22" t="n">
        <f aca="false">IF(AND(SQRT(BV$18^2+$E56^2)&gt;r_int_a,SQRT(BV$18^2+$E56^2)&lt;=r_ext_a),1,0)</f>
        <v>0</v>
      </c>
      <c r="BW56" s="22" t="n">
        <f aca="false">IF(AND(SQRT(BW$18^2+$E56^2)&gt;r_int_a,SQRT(BW$18^2+$E56^2)&lt;=r_ext_a),1,0)</f>
        <v>0</v>
      </c>
      <c r="BX56" s="22" t="n">
        <f aca="false">IF(AND(SQRT(BX$18^2+$E56^2)&gt;r_int_a,SQRT(BX$18^2+$E56^2)&lt;=r_ext_a),1,0)</f>
        <v>0</v>
      </c>
      <c r="BY56" s="22" t="n">
        <f aca="false">IF(AND(SQRT(BY$18^2+$E56^2)&gt;r_int_a,SQRT(BY$18^2+$E56^2)&lt;=r_ext_a),1,0)</f>
        <v>0</v>
      </c>
      <c r="BZ56" s="22" t="n">
        <f aca="false">IF(AND(SQRT(BZ$18^2+$E56^2)&gt;r_int_a,SQRT(BZ$18^2+$E56^2)&lt;=r_ext_a),1,0)</f>
        <v>0</v>
      </c>
      <c r="CA56" s="22" t="n">
        <f aca="false">IF(AND(SQRT(CA$18^2+$E56^2)&gt;r_int_a,SQRT(CA$18^2+$E56^2)&lt;=r_ext_a),1,0)</f>
        <v>0</v>
      </c>
      <c r="CB56" s="22" t="n">
        <f aca="false">IF(AND(SQRT(CB$18^2+$E56^2)&gt;r_int_a,SQRT(CB$18^2+$E56^2)&lt;=r_ext_a),1,0)</f>
        <v>0</v>
      </c>
      <c r="CC56" s="22" t="n">
        <f aca="false">IF(AND(SQRT(CC$18^2+$E56^2)&gt;r_int_a,SQRT(CC$18^2+$E56^2)&lt;=r_ext_a),1,0)</f>
        <v>0</v>
      </c>
      <c r="CD56" s="22" t="n">
        <f aca="false">IF(AND(SQRT(CD$18^2+$E56^2)&gt;r_int_a,SQRT(CD$18^2+$E56^2)&lt;=r_ext_a),1,0)</f>
        <v>0</v>
      </c>
      <c r="CE56" s="22" t="n">
        <f aca="false">IF(AND(SQRT(CE$18^2+$E56^2)&gt;r_int_a,SQRT(CE$18^2+$E56^2)&lt;=r_ext_a),1,0)</f>
        <v>0</v>
      </c>
      <c r="CF56" s="22" t="n">
        <f aca="false">IF(AND(SQRT(CF$18^2+$E56^2)&gt;r_int_a,SQRT(CF$18^2+$E56^2)&lt;=r_ext_a),1,0)</f>
        <v>0</v>
      </c>
      <c r="CG56" s="22" t="n">
        <f aca="false">IF(AND(SQRT(CG$18^2+$E56^2)&gt;r_int_a,SQRT(CG$18^2+$E56^2)&lt;=r_ext_a),1,0)</f>
        <v>0</v>
      </c>
      <c r="CH56" s="22" t="n">
        <f aca="false">IF(AND(SQRT(CH$18^2+$E56^2)&gt;r_int_a,SQRT(CH$18^2+$E56^2)&lt;=r_ext_a),1,0)</f>
        <v>0</v>
      </c>
      <c r="CI56" s="22" t="n">
        <f aca="false">IF(AND(SQRT(CI$18^2+$E56^2)&gt;r_int_a,SQRT(CI$18^2+$E56^2)&lt;=r_ext_a),1,0)</f>
        <v>0</v>
      </c>
      <c r="CJ56" s="22" t="n">
        <f aca="false">IF(AND(SQRT(CJ$18^2+$E56^2)&gt;r_int_a,SQRT(CJ$18^2+$E56^2)&lt;=r_ext_a),1,0)</f>
        <v>0</v>
      </c>
      <c r="CK56" s="22" t="n">
        <f aca="false">IF(AND(SQRT(CK$18^2+$E56^2)&gt;r_int_a,SQRT(CK$18^2+$E56^2)&lt;=r_ext_a),1,0)</f>
        <v>0</v>
      </c>
      <c r="CL56" s="22" t="n">
        <f aca="false">IF(AND(SQRT(CL$18^2+$E56^2)&gt;r_int_a,SQRT(CL$18^2+$E56^2)&lt;=r_ext_a),1,0)</f>
        <v>0</v>
      </c>
      <c r="CM56" s="22" t="n">
        <f aca="false">IF(AND(SQRT(CM$18^2+$E56^2)&gt;r_int_a,SQRT(CM$18^2+$E56^2)&lt;=r_ext_a),1,0)</f>
        <v>0</v>
      </c>
      <c r="CN56" s="22" t="n">
        <f aca="false">IF(AND(SQRT(CN$18^2+$E56^2)&gt;r_int_a,SQRT(CN$18^2+$E56^2)&lt;=r_ext_a),1,0)</f>
        <v>0</v>
      </c>
      <c r="CO56" s="22" t="n">
        <f aca="false">IF(AND(SQRT(CO$18^2+$E56^2)&gt;r_int_a,SQRT(CO$18^2+$E56^2)&lt;=r_ext_a),1,0)</f>
        <v>0</v>
      </c>
      <c r="CP56" s="22" t="n">
        <f aca="false">IF(AND(SQRT(CP$18^2+$E56^2)&gt;r_int_a,SQRT(CP$18^2+$E56^2)&lt;=r_ext_a),1,0)</f>
        <v>0</v>
      </c>
      <c r="CQ56" s="22" t="n">
        <f aca="false">IF(AND(SQRT(CQ$18^2+$E56^2)&gt;r_int_a,SQRT(CQ$18^2+$E56^2)&lt;=r_ext_a),1,0)</f>
        <v>0</v>
      </c>
      <c r="CR56" s="22" t="n">
        <f aca="false">IF(AND(SQRT(CR$18^2+$E56^2)&gt;r_int_a,SQRT(CR$18^2+$E56^2)&lt;=r_ext_a),1,0)</f>
        <v>0</v>
      </c>
      <c r="CS56" s="22" t="n">
        <f aca="false">IF(AND(SQRT(CS$18^2+$E56^2)&gt;r_int_a,SQRT(CS$18^2+$E56^2)&lt;=r_ext_a),1,0)</f>
        <v>0</v>
      </c>
      <c r="CT56" s="22" t="n">
        <f aca="false">IF(AND(SQRT(CT$18^2+$E56^2)&gt;r_int_a,SQRT(CT$18^2+$E56^2)&lt;=r_ext_a),1,0)</f>
        <v>1</v>
      </c>
      <c r="CU56" s="22" t="n">
        <f aca="false">IF(AND(SQRT(CU$18^2+$E56^2)&gt;r_int_a,SQRT(CU$18^2+$E56^2)&lt;=r_ext_a),1,0)</f>
        <v>1</v>
      </c>
      <c r="CV56" s="22" t="n">
        <f aca="false">IF(AND(SQRT(CV$18^2+$E56^2)&gt;r_int_a,SQRT(CV$18^2+$E56^2)&lt;=r_ext_a),1,0)</f>
        <v>1</v>
      </c>
      <c r="CW56" s="22" t="n">
        <f aca="false">IF(AND(SQRT(CW$18^2+$E56^2)&gt;r_int_a,SQRT(CW$18^2+$E56^2)&lt;=r_ext_a),1,0)</f>
        <v>1</v>
      </c>
      <c r="CX56" s="22" t="n">
        <f aca="false">IF(AND(SQRT(CX$18^2+$E56^2)&gt;r_int_a,SQRT(CX$18^2+$E56^2)&lt;=r_ext_a),1,0)</f>
        <v>1</v>
      </c>
      <c r="CY56" s="22" t="n">
        <f aca="false">IF(AND(SQRT(CY$18^2+$E56^2)&gt;r_int_a,SQRT(CY$18^2+$E56^2)&lt;=r_ext_a),1,0)</f>
        <v>1</v>
      </c>
      <c r="CZ56" s="22" t="n">
        <f aca="false">IF(AND(SQRT(CZ$18^2+$E56^2)&gt;r_int_a,SQRT(CZ$18^2+$E56^2)&lt;=r_ext_a),1,0)</f>
        <v>1</v>
      </c>
      <c r="DA56" s="22" t="n">
        <f aca="false">IF(AND(SQRT(DA$18^2+$E56^2)&gt;r_int_a,SQRT(DA$18^2+$E56^2)&lt;=r_ext_a),1,0)</f>
        <v>0</v>
      </c>
      <c r="DB56" s="22" t="n">
        <f aca="false">IF(AND(SQRT(DB$18^2+$E56^2)&gt;r_int_a,SQRT(DB$18^2+$E56^2)&lt;=r_ext_a),1,0)</f>
        <v>0</v>
      </c>
      <c r="DC56" s="22" t="n">
        <f aca="false">IF(AND(SQRT(DC$18^2+$E56^2)&gt;r_int_a,SQRT(DC$18^2+$E56^2)&lt;=r_ext_a),1,0)</f>
        <v>0</v>
      </c>
      <c r="DD56" s="22" t="n">
        <f aca="false">IF(AND(SQRT(DD$18^2+$E56^2)&gt;r_int_a,SQRT(DD$18^2+$E56^2)&lt;=r_ext_a),1,0)</f>
        <v>0</v>
      </c>
      <c r="DE56" s="22" t="n">
        <f aca="false">IF(AND(SQRT(DE$18^2+$E56^2)&gt;r_int_a,SQRT(DE$18^2+$E56^2)&lt;=r_ext_a),1,0)</f>
        <v>0</v>
      </c>
    </row>
    <row r="57" customFormat="false" ht="10.5" hidden="false" customHeight="true" outlineLevel="0" collapsed="false">
      <c r="E57" s="17" t="n">
        <v>13</v>
      </c>
      <c r="F57" s="18" t="n">
        <f aca="false">IF(SQRT(F$18^2+$E57^2)&lt;=r_int_a,1,0)</f>
        <v>0</v>
      </c>
      <c r="G57" s="18" t="n">
        <f aca="false">IF(SQRT(G$18^2+$E57^2)&lt;=r_int_a,1,0)</f>
        <v>0</v>
      </c>
      <c r="H57" s="18" t="n">
        <f aca="false">IF(SQRT(H$18^2+$E57^2)&lt;=r_int_a,1,0)</f>
        <v>0</v>
      </c>
      <c r="I57" s="18" t="n">
        <f aca="false">IF(SQRT(I$18^2+$E57^2)&lt;=r_int_a,1,0)</f>
        <v>0</v>
      </c>
      <c r="J57" s="18" t="n">
        <f aca="false">IF(SQRT(J$18^2+$E57^2)&lt;=r_int_a,1,0)</f>
        <v>0</v>
      </c>
      <c r="K57" s="18" t="n">
        <f aca="false">IF(SQRT(K$18^2+$E57^2)&lt;=r_int_a,1,0)</f>
        <v>0</v>
      </c>
      <c r="L57" s="18" t="n">
        <f aca="false">IF(SQRT(L$18^2+$E57^2)&lt;=r_int_a,1,0)</f>
        <v>0</v>
      </c>
      <c r="M57" s="18" t="n">
        <f aca="false">IF(SQRT(M$18^2+$E57^2)&lt;=r_int_a,1,0)</f>
        <v>0</v>
      </c>
      <c r="N57" s="18" t="n">
        <f aca="false">IF(SQRT(N$18^2+$E57^2)&lt;=r_int_a,1,0)</f>
        <v>0</v>
      </c>
      <c r="O57" s="18" t="n">
        <f aca="false">IF(SQRT(O$18^2+$E57^2)&lt;=r_int_a,1,0)</f>
        <v>0</v>
      </c>
      <c r="P57" s="18" t="n">
        <f aca="false">IF(SQRT(P$18^2+$E57^2)&lt;=r_int_a,1,0)</f>
        <v>0</v>
      </c>
      <c r="Q57" s="18" t="n">
        <f aca="false">IF(SQRT(Q$18^2+$E57^2)&lt;=r_int_a,1,0)</f>
        <v>0</v>
      </c>
      <c r="R57" s="18" t="n">
        <f aca="false">IF(SQRT(R$18^2+$E57^2)&lt;=r_int_a,1,0)</f>
        <v>0</v>
      </c>
      <c r="S57" s="18" t="n">
        <f aca="false">IF(SQRT(S$18^2+$E57^2)&lt;=r_int_a,1,0)</f>
        <v>1</v>
      </c>
      <c r="T57" s="18" t="n">
        <f aca="false">IF(SQRT(T$18^2+$E57^2)&lt;=r_int_a,1,0)</f>
        <v>1</v>
      </c>
      <c r="U57" s="18" t="n">
        <f aca="false">IF(SQRT(U$18^2+$E57^2)&lt;=r_int_a,1,0)</f>
        <v>1</v>
      </c>
      <c r="V57" s="18" t="n">
        <f aca="false">IF(SQRT(V$18^2+$E57^2)&lt;=r_int_a,1,0)</f>
        <v>1</v>
      </c>
      <c r="W57" s="18" t="n">
        <f aca="false">IF(SQRT(W$18^2+$E57^2)&lt;=r_int_a,1,0)</f>
        <v>1</v>
      </c>
      <c r="X57" s="18" t="n">
        <f aca="false">IF(SQRT(X$18^2+$E57^2)&lt;=r_int_a,1,0)</f>
        <v>1</v>
      </c>
      <c r="Y57" s="18" t="n">
        <f aca="false">IF(SQRT(Y$18^2+$E57^2)&lt;=r_int_a,1,0)</f>
        <v>1</v>
      </c>
      <c r="Z57" s="18" t="n">
        <f aca="false">IF(SQRT(Z$18^2+$E57^2)&lt;=r_int_a,1,0)</f>
        <v>1</v>
      </c>
      <c r="AA57" s="18" t="n">
        <f aca="false">IF(SQRT(AA$18^2+$E57^2)&lt;=r_int_a,1,0)</f>
        <v>1</v>
      </c>
      <c r="AB57" s="18" t="n">
        <f aca="false">IF(SQRT(AB$18^2+$E57^2)&lt;=r_int_a,1,0)</f>
        <v>1</v>
      </c>
      <c r="AC57" s="18" t="n">
        <f aca="false">IF(SQRT(AC$18^2+$E57^2)&lt;=r_int_a,1,0)</f>
        <v>1</v>
      </c>
      <c r="AD57" s="18" t="n">
        <f aca="false">IF(SQRT(AD$18^2+$E57^2)&lt;=r_int_a,1,0)</f>
        <v>1</v>
      </c>
      <c r="AE57" s="18" t="n">
        <f aca="false">IF(SQRT(AE$18^2+$E57^2)&lt;=r_int_a,1,0)</f>
        <v>1</v>
      </c>
      <c r="AF57" s="18" t="n">
        <f aca="false">IF(SQRT(AF$18^2+$E57^2)&lt;=r_int_a,1,0)</f>
        <v>1</v>
      </c>
      <c r="AG57" s="18" t="n">
        <f aca="false">IF(SQRT(AG$18^2+$E57^2)&lt;=r_int_a,1,0)</f>
        <v>1</v>
      </c>
      <c r="AH57" s="18" t="n">
        <f aca="false">IF(SQRT(AH$18^2+$E57^2)&lt;=r_int_a,1,0)</f>
        <v>1</v>
      </c>
      <c r="AI57" s="18" t="n">
        <f aca="false">IF(SQRT(AI$18^2+$E57^2)&lt;=r_int_a,1,0)</f>
        <v>1</v>
      </c>
      <c r="AJ57" s="18" t="n">
        <f aca="false">IF(SQRT(AJ$18^2+$E57^2)&lt;=r_int_a,1,0)</f>
        <v>1</v>
      </c>
      <c r="AK57" s="18" t="n">
        <f aca="false">IF(SQRT(AK$18^2+$E57^2)&lt;=r_int_a,1,0)</f>
        <v>1</v>
      </c>
      <c r="AL57" s="18" t="n">
        <f aca="false">IF(SQRT(AL$18^2+$E57^2)&lt;=r_int_a,1,0)</f>
        <v>1</v>
      </c>
      <c r="AM57" s="18" t="n">
        <f aca="false">IF(SQRT(AM$18^2+$E57^2)&lt;=r_int_a,1,0)</f>
        <v>1</v>
      </c>
      <c r="AN57" s="18" t="n">
        <f aca="false">IF(SQRT(AN$18^2+$E57^2)&lt;=r_int_a,1,0)</f>
        <v>1</v>
      </c>
      <c r="AO57" s="18" t="n">
        <f aca="false">IF(SQRT(AO$18^2+$E57^2)&lt;=r_int_a,1,0)</f>
        <v>1</v>
      </c>
      <c r="AP57" s="18" t="n">
        <f aca="false">IF(SQRT(AP$18^2+$E57^2)&lt;=r_int_a,1,0)</f>
        <v>1</v>
      </c>
      <c r="AQ57" s="18" t="n">
        <f aca="false">IF(SQRT(AQ$18^2+$E57^2)&lt;=r_int_a,1,0)</f>
        <v>1</v>
      </c>
      <c r="AR57" s="18" t="n">
        <f aca="false">IF(SQRT(AR$18^2+$E57^2)&lt;=r_int_a,1,0)</f>
        <v>0</v>
      </c>
      <c r="AS57" s="18" t="n">
        <f aca="false">IF(SQRT(AS$18^2+$E57^2)&lt;=r_int_a,1,0)</f>
        <v>0</v>
      </c>
      <c r="AT57" s="18" t="n">
        <f aca="false">IF(SQRT(AT$18^2+$E57^2)&lt;=r_int_a,1,0)</f>
        <v>0</v>
      </c>
      <c r="AU57" s="18" t="n">
        <f aca="false">IF(SQRT(AU$18^2+$E57^2)&lt;=r_int_a,1,0)</f>
        <v>0</v>
      </c>
      <c r="AV57" s="18" t="n">
        <f aca="false">IF(SQRT(AV$18^2+$E57^2)&lt;=r_int_a,1,0)</f>
        <v>0</v>
      </c>
      <c r="AW57" s="18" t="n">
        <f aca="false">IF(SQRT(AW$18^2+$E57^2)&lt;=r_int_a,1,0)</f>
        <v>0</v>
      </c>
      <c r="AX57" s="18" t="n">
        <f aca="false">IF(SQRT(AX$18^2+$E57^2)&lt;=r_int_a,1,0)</f>
        <v>0</v>
      </c>
      <c r="AY57" s="18" t="n">
        <f aca="false">IF(SQRT(AY$18^2+$E57^2)&lt;=r_int_a,1,0)</f>
        <v>0</v>
      </c>
      <c r="AZ57" s="18" t="n">
        <f aca="false">IF(SQRT(AZ$18^2+$E57^2)&lt;=r_int_a,1,0)</f>
        <v>0</v>
      </c>
      <c r="BA57" s="18" t="n">
        <f aca="false">IF(SQRT(BA$18^2+$E57^2)&lt;=r_int_a,1,0)</f>
        <v>0</v>
      </c>
      <c r="BB57" s="18" t="n">
        <f aca="false">IF(SQRT(BB$18^2+$E57^2)&lt;=r_int_a,1,0)</f>
        <v>0</v>
      </c>
      <c r="BC57" s="18" t="n">
        <f aca="false">IF(SQRT(BC$18^2+$E57^2)&lt;=r_int_a,1,0)</f>
        <v>0</v>
      </c>
      <c r="BD57" s="18" t="n">
        <f aca="false">IF(SQRT(BD$18^2+$E57^2)&lt;=r_int_a,1,0)</f>
        <v>0</v>
      </c>
      <c r="BF57" s="17" t="n">
        <v>13</v>
      </c>
      <c r="BG57" s="22" t="n">
        <f aca="false">IF(AND(SQRT(BG$18^2+$E57^2)&gt;r_int_a,SQRT(BG$18^2+$E57^2)&lt;=r_ext_a),1,0)</f>
        <v>0</v>
      </c>
      <c r="BH57" s="22" t="n">
        <f aca="false">IF(AND(SQRT(BH$18^2+$E57^2)&gt;r_int_a,SQRT(BH$18^2+$E57^2)&lt;=r_ext_a),1,0)</f>
        <v>0</v>
      </c>
      <c r="BI57" s="22" t="n">
        <f aca="false">IF(AND(SQRT(BI$18^2+$E57^2)&gt;r_int_a,SQRT(BI$18^2+$E57^2)&lt;=r_ext_a),1,0)</f>
        <v>0</v>
      </c>
      <c r="BJ57" s="22" t="n">
        <f aca="false">IF(AND(SQRT(BJ$18^2+$E57^2)&gt;r_int_a,SQRT(BJ$18^2+$E57^2)&lt;=r_ext_a),1,0)</f>
        <v>0</v>
      </c>
      <c r="BK57" s="22" t="n">
        <f aca="false">IF(AND(SQRT(BK$18^2+$E57^2)&gt;r_int_a,SQRT(BK$18^2+$E57^2)&lt;=r_ext_a),1,0)</f>
        <v>0</v>
      </c>
      <c r="BL57" s="22" t="n">
        <f aca="false">IF(AND(SQRT(BL$18^2+$E57^2)&gt;r_int_a,SQRT(BL$18^2+$E57^2)&lt;=r_ext_a),1,0)</f>
        <v>1</v>
      </c>
      <c r="BM57" s="22" t="n">
        <f aca="false">IF(AND(SQRT(BM$18^2+$E57^2)&gt;r_int_a,SQRT(BM$18^2+$E57^2)&lt;=r_ext_a),1,0)</f>
        <v>1</v>
      </c>
      <c r="BN57" s="22" t="n">
        <f aca="false">IF(AND(SQRT(BN$18^2+$E57^2)&gt;r_int_a,SQRT(BN$18^2+$E57^2)&lt;=r_ext_a),1,0)</f>
        <v>1</v>
      </c>
      <c r="BO57" s="22" t="n">
        <f aca="false">IF(AND(SQRT(BO$18^2+$E57^2)&gt;r_int_a,SQRT(BO$18^2+$E57^2)&lt;=r_ext_a),1,0)</f>
        <v>1</v>
      </c>
      <c r="BP57" s="22" t="n">
        <f aca="false">IF(AND(SQRT(BP$18^2+$E57^2)&gt;r_int_a,SQRT(BP$18^2+$E57^2)&lt;=r_ext_a),1,0)</f>
        <v>1</v>
      </c>
      <c r="BQ57" s="22" t="n">
        <f aca="false">IF(AND(SQRT(BQ$18^2+$E57^2)&gt;r_int_a,SQRT(BQ$18^2+$E57^2)&lt;=r_ext_a),1,0)</f>
        <v>1</v>
      </c>
      <c r="BR57" s="22" t="n">
        <f aca="false">IF(AND(SQRT(BR$18^2+$E57^2)&gt;r_int_a,SQRT(BR$18^2+$E57^2)&lt;=r_ext_a),1,0)</f>
        <v>1</v>
      </c>
      <c r="BS57" s="22" t="n">
        <f aca="false">IF(AND(SQRT(BS$18^2+$E57^2)&gt;r_int_a,SQRT(BS$18^2+$E57^2)&lt;=r_ext_a),1,0)</f>
        <v>1</v>
      </c>
      <c r="BT57" s="22" t="n">
        <f aca="false">IF(AND(SQRT(BT$18^2+$E57^2)&gt;r_int_a,SQRT(BT$18^2+$E57^2)&lt;=r_ext_a),1,0)</f>
        <v>0</v>
      </c>
      <c r="BU57" s="22" t="n">
        <f aca="false">IF(AND(SQRT(BU$18^2+$E57^2)&gt;r_int_a,SQRT(BU$18^2+$E57^2)&lt;=r_ext_a),1,0)</f>
        <v>0</v>
      </c>
      <c r="BV57" s="22" t="n">
        <f aca="false">IF(AND(SQRT(BV$18^2+$E57^2)&gt;r_int_a,SQRT(BV$18^2+$E57^2)&lt;=r_ext_a),1,0)</f>
        <v>0</v>
      </c>
      <c r="BW57" s="22" t="n">
        <f aca="false">IF(AND(SQRT(BW$18^2+$E57^2)&gt;r_int_a,SQRT(BW$18^2+$E57^2)&lt;=r_ext_a),1,0)</f>
        <v>0</v>
      </c>
      <c r="BX57" s="22" t="n">
        <f aca="false">IF(AND(SQRT(BX$18^2+$E57^2)&gt;r_int_a,SQRT(BX$18^2+$E57^2)&lt;=r_ext_a),1,0)</f>
        <v>0</v>
      </c>
      <c r="BY57" s="22" t="n">
        <f aca="false">IF(AND(SQRT(BY$18^2+$E57^2)&gt;r_int_a,SQRT(BY$18^2+$E57^2)&lt;=r_ext_a),1,0)</f>
        <v>0</v>
      </c>
      <c r="BZ57" s="22" t="n">
        <f aca="false">IF(AND(SQRT(BZ$18^2+$E57^2)&gt;r_int_a,SQRT(BZ$18^2+$E57^2)&lt;=r_ext_a),1,0)</f>
        <v>0</v>
      </c>
      <c r="CA57" s="22" t="n">
        <f aca="false">IF(AND(SQRT(CA$18^2+$E57^2)&gt;r_int_a,SQRT(CA$18^2+$E57^2)&lt;=r_ext_a),1,0)</f>
        <v>0</v>
      </c>
      <c r="CB57" s="22" t="n">
        <f aca="false">IF(AND(SQRT(CB$18^2+$E57^2)&gt;r_int_a,SQRT(CB$18^2+$E57^2)&lt;=r_ext_a),1,0)</f>
        <v>0</v>
      </c>
      <c r="CC57" s="22" t="n">
        <f aca="false">IF(AND(SQRT(CC$18^2+$E57^2)&gt;r_int_a,SQRT(CC$18^2+$E57^2)&lt;=r_ext_a),1,0)</f>
        <v>0</v>
      </c>
      <c r="CD57" s="22" t="n">
        <f aca="false">IF(AND(SQRT(CD$18^2+$E57^2)&gt;r_int_a,SQRT(CD$18^2+$E57^2)&lt;=r_ext_a),1,0)</f>
        <v>0</v>
      </c>
      <c r="CE57" s="22" t="n">
        <f aca="false">IF(AND(SQRT(CE$18^2+$E57^2)&gt;r_int_a,SQRT(CE$18^2+$E57^2)&lt;=r_ext_a),1,0)</f>
        <v>0</v>
      </c>
      <c r="CF57" s="22" t="n">
        <f aca="false">IF(AND(SQRT(CF$18^2+$E57^2)&gt;r_int_a,SQRT(CF$18^2+$E57^2)&lt;=r_ext_a),1,0)</f>
        <v>0</v>
      </c>
      <c r="CG57" s="22" t="n">
        <f aca="false">IF(AND(SQRT(CG$18^2+$E57^2)&gt;r_int_a,SQRT(CG$18^2+$E57^2)&lt;=r_ext_a),1,0)</f>
        <v>0</v>
      </c>
      <c r="CH57" s="22" t="n">
        <f aca="false">IF(AND(SQRT(CH$18^2+$E57^2)&gt;r_int_a,SQRT(CH$18^2+$E57^2)&lt;=r_ext_a),1,0)</f>
        <v>0</v>
      </c>
      <c r="CI57" s="22" t="n">
        <f aca="false">IF(AND(SQRT(CI$18^2+$E57^2)&gt;r_int_a,SQRT(CI$18^2+$E57^2)&lt;=r_ext_a),1,0)</f>
        <v>0</v>
      </c>
      <c r="CJ57" s="22" t="n">
        <f aca="false">IF(AND(SQRT(CJ$18^2+$E57^2)&gt;r_int_a,SQRT(CJ$18^2+$E57^2)&lt;=r_ext_a),1,0)</f>
        <v>0</v>
      </c>
      <c r="CK57" s="22" t="n">
        <f aca="false">IF(AND(SQRT(CK$18^2+$E57^2)&gt;r_int_a,SQRT(CK$18^2+$E57^2)&lt;=r_ext_a),1,0)</f>
        <v>0</v>
      </c>
      <c r="CL57" s="22" t="n">
        <f aca="false">IF(AND(SQRT(CL$18^2+$E57^2)&gt;r_int_a,SQRT(CL$18^2+$E57^2)&lt;=r_ext_a),1,0)</f>
        <v>0</v>
      </c>
      <c r="CM57" s="22" t="n">
        <f aca="false">IF(AND(SQRT(CM$18^2+$E57^2)&gt;r_int_a,SQRT(CM$18^2+$E57^2)&lt;=r_ext_a),1,0)</f>
        <v>0</v>
      </c>
      <c r="CN57" s="22" t="n">
        <f aca="false">IF(AND(SQRT(CN$18^2+$E57^2)&gt;r_int_a,SQRT(CN$18^2+$E57^2)&lt;=r_ext_a),1,0)</f>
        <v>0</v>
      </c>
      <c r="CO57" s="22" t="n">
        <f aca="false">IF(AND(SQRT(CO$18^2+$E57^2)&gt;r_int_a,SQRT(CO$18^2+$E57^2)&lt;=r_ext_a),1,0)</f>
        <v>0</v>
      </c>
      <c r="CP57" s="22" t="n">
        <f aca="false">IF(AND(SQRT(CP$18^2+$E57^2)&gt;r_int_a,SQRT(CP$18^2+$E57^2)&lt;=r_ext_a),1,0)</f>
        <v>0</v>
      </c>
      <c r="CQ57" s="22" t="n">
        <f aca="false">IF(AND(SQRT(CQ$18^2+$E57^2)&gt;r_int_a,SQRT(CQ$18^2+$E57^2)&lt;=r_ext_a),1,0)</f>
        <v>0</v>
      </c>
      <c r="CR57" s="22" t="n">
        <f aca="false">IF(AND(SQRT(CR$18^2+$E57^2)&gt;r_int_a,SQRT(CR$18^2+$E57^2)&lt;=r_ext_a),1,0)</f>
        <v>0</v>
      </c>
      <c r="CS57" s="22" t="n">
        <f aca="false">IF(AND(SQRT(CS$18^2+$E57^2)&gt;r_int_a,SQRT(CS$18^2+$E57^2)&lt;=r_ext_a),1,0)</f>
        <v>1</v>
      </c>
      <c r="CT57" s="22" t="n">
        <f aca="false">IF(AND(SQRT(CT$18^2+$E57^2)&gt;r_int_a,SQRT(CT$18^2+$E57^2)&lt;=r_ext_a),1,0)</f>
        <v>1</v>
      </c>
      <c r="CU57" s="22" t="n">
        <f aca="false">IF(AND(SQRT(CU$18^2+$E57^2)&gt;r_int_a,SQRT(CU$18^2+$E57^2)&lt;=r_ext_a),1,0)</f>
        <v>1</v>
      </c>
      <c r="CV57" s="22" t="n">
        <f aca="false">IF(AND(SQRT(CV$18^2+$E57^2)&gt;r_int_a,SQRT(CV$18^2+$E57^2)&lt;=r_ext_a),1,0)</f>
        <v>1</v>
      </c>
      <c r="CW57" s="22" t="n">
        <f aca="false">IF(AND(SQRT(CW$18^2+$E57^2)&gt;r_int_a,SQRT(CW$18^2+$E57^2)&lt;=r_ext_a),1,0)</f>
        <v>1</v>
      </c>
      <c r="CX57" s="22" t="n">
        <f aca="false">IF(AND(SQRT(CX$18^2+$E57^2)&gt;r_int_a,SQRT(CX$18^2+$E57^2)&lt;=r_ext_a),1,0)</f>
        <v>1</v>
      </c>
      <c r="CY57" s="22" t="n">
        <f aca="false">IF(AND(SQRT(CY$18^2+$E57^2)&gt;r_int_a,SQRT(CY$18^2+$E57^2)&lt;=r_ext_a),1,0)</f>
        <v>1</v>
      </c>
      <c r="CZ57" s="22" t="n">
        <f aca="false">IF(AND(SQRT(CZ$18^2+$E57^2)&gt;r_int_a,SQRT(CZ$18^2+$E57^2)&lt;=r_ext_a),1,0)</f>
        <v>1</v>
      </c>
      <c r="DA57" s="22" t="n">
        <f aca="false">IF(AND(SQRT(DA$18^2+$E57^2)&gt;r_int_a,SQRT(DA$18^2+$E57^2)&lt;=r_ext_a),1,0)</f>
        <v>0</v>
      </c>
      <c r="DB57" s="22" t="n">
        <f aca="false">IF(AND(SQRT(DB$18^2+$E57^2)&gt;r_int_a,SQRT(DB$18^2+$E57^2)&lt;=r_ext_a),1,0)</f>
        <v>0</v>
      </c>
      <c r="DC57" s="22" t="n">
        <f aca="false">IF(AND(SQRT(DC$18^2+$E57^2)&gt;r_int_a,SQRT(DC$18^2+$E57^2)&lt;=r_ext_a),1,0)</f>
        <v>0</v>
      </c>
      <c r="DD57" s="22" t="n">
        <f aca="false">IF(AND(SQRT(DD$18^2+$E57^2)&gt;r_int_a,SQRT(DD$18^2+$E57^2)&lt;=r_ext_a),1,0)</f>
        <v>0</v>
      </c>
      <c r="DE57" s="22" t="n">
        <f aca="false">IF(AND(SQRT(DE$18^2+$E57^2)&gt;r_int_a,SQRT(DE$18^2+$E57^2)&lt;=r_ext_a),1,0)</f>
        <v>0</v>
      </c>
    </row>
    <row r="58" customFormat="false" ht="10.5" hidden="false" customHeight="true" outlineLevel="0" collapsed="false">
      <c r="E58" s="17" t="n">
        <v>14</v>
      </c>
      <c r="F58" s="18" t="n">
        <f aca="false">IF(SQRT(F$18^2+$E58^2)&lt;=r_int_a,1,0)</f>
        <v>0</v>
      </c>
      <c r="G58" s="18" t="n">
        <f aca="false">IF(SQRT(G$18^2+$E58^2)&lt;=r_int_a,1,0)</f>
        <v>0</v>
      </c>
      <c r="H58" s="18" t="n">
        <f aca="false">IF(SQRT(H$18^2+$E58^2)&lt;=r_int_a,1,0)</f>
        <v>0</v>
      </c>
      <c r="I58" s="18" t="n">
        <f aca="false">IF(SQRT(I$18^2+$E58^2)&lt;=r_int_a,1,0)</f>
        <v>0</v>
      </c>
      <c r="J58" s="18" t="n">
        <f aca="false">IF(SQRT(J$18^2+$E58^2)&lt;=r_int_a,1,0)</f>
        <v>0</v>
      </c>
      <c r="K58" s="18" t="n">
        <f aca="false">IF(SQRT(K$18^2+$E58^2)&lt;=r_int_a,1,0)</f>
        <v>0</v>
      </c>
      <c r="L58" s="18" t="n">
        <f aca="false">IF(SQRT(L$18^2+$E58^2)&lt;=r_int_a,1,0)</f>
        <v>0</v>
      </c>
      <c r="M58" s="18" t="n">
        <f aca="false">IF(SQRT(M$18^2+$E58^2)&lt;=r_int_a,1,0)</f>
        <v>0</v>
      </c>
      <c r="N58" s="18" t="n">
        <f aca="false">IF(SQRT(N$18^2+$E58^2)&lt;=r_int_a,1,0)</f>
        <v>0</v>
      </c>
      <c r="O58" s="18" t="n">
        <f aca="false">IF(SQRT(O$18^2+$E58^2)&lt;=r_int_a,1,0)</f>
        <v>0</v>
      </c>
      <c r="P58" s="18" t="n">
        <f aca="false">IF(SQRT(P$18^2+$E58^2)&lt;=r_int_a,1,0)</f>
        <v>0</v>
      </c>
      <c r="Q58" s="18" t="n">
        <f aca="false">IF(SQRT(Q$18^2+$E58^2)&lt;=r_int_a,1,0)</f>
        <v>0</v>
      </c>
      <c r="R58" s="18" t="n">
        <f aca="false">IF(SQRT(R$18^2+$E58^2)&lt;=r_int_a,1,0)</f>
        <v>0</v>
      </c>
      <c r="S58" s="18" t="n">
        <f aca="false">IF(SQRT(S$18^2+$E58^2)&lt;=r_int_a,1,0)</f>
        <v>0</v>
      </c>
      <c r="T58" s="18" t="n">
        <f aca="false">IF(SQRT(T$18^2+$E58^2)&lt;=r_int_a,1,0)</f>
        <v>1</v>
      </c>
      <c r="U58" s="18" t="n">
        <f aca="false">IF(SQRT(U$18^2+$E58^2)&lt;=r_int_a,1,0)</f>
        <v>1</v>
      </c>
      <c r="V58" s="18" t="n">
        <f aca="false">IF(SQRT(V$18^2+$E58^2)&lt;=r_int_a,1,0)</f>
        <v>1</v>
      </c>
      <c r="W58" s="18" t="n">
        <f aca="false">IF(SQRT(W$18^2+$E58^2)&lt;=r_int_a,1,0)</f>
        <v>1</v>
      </c>
      <c r="X58" s="18" t="n">
        <f aca="false">IF(SQRT(X$18^2+$E58^2)&lt;=r_int_a,1,0)</f>
        <v>1</v>
      </c>
      <c r="Y58" s="18" t="n">
        <f aca="false">IF(SQRT(Y$18^2+$E58^2)&lt;=r_int_a,1,0)</f>
        <v>1</v>
      </c>
      <c r="Z58" s="18" t="n">
        <f aca="false">IF(SQRT(Z$18^2+$E58^2)&lt;=r_int_a,1,0)</f>
        <v>1</v>
      </c>
      <c r="AA58" s="18" t="n">
        <f aca="false">IF(SQRT(AA$18^2+$E58^2)&lt;=r_int_a,1,0)</f>
        <v>1</v>
      </c>
      <c r="AB58" s="18" t="n">
        <f aca="false">IF(SQRT(AB$18^2+$E58^2)&lt;=r_int_a,1,0)</f>
        <v>1</v>
      </c>
      <c r="AC58" s="18" t="n">
        <f aca="false">IF(SQRT(AC$18^2+$E58^2)&lt;=r_int_a,1,0)</f>
        <v>1</v>
      </c>
      <c r="AD58" s="18" t="n">
        <f aca="false">IF(SQRT(AD$18^2+$E58^2)&lt;=r_int_a,1,0)</f>
        <v>1</v>
      </c>
      <c r="AE58" s="18" t="n">
        <f aca="false">IF(SQRT(AE$18^2+$E58^2)&lt;=r_int_a,1,0)</f>
        <v>1</v>
      </c>
      <c r="AF58" s="18" t="n">
        <f aca="false">IF(SQRT(AF$18^2+$E58^2)&lt;=r_int_a,1,0)</f>
        <v>1</v>
      </c>
      <c r="AG58" s="18" t="n">
        <f aca="false">IF(SQRT(AG$18^2+$E58^2)&lt;=r_int_a,1,0)</f>
        <v>1</v>
      </c>
      <c r="AH58" s="18" t="n">
        <f aca="false">IF(SQRT(AH$18^2+$E58^2)&lt;=r_int_a,1,0)</f>
        <v>1</v>
      </c>
      <c r="AI58" s="18" t="n">
        <f aca="false">IF(SQRT(AI$18^2+$E58^2)&lt;=r_int_a,1,0)</f>
        <v>1</v>
      </c>
      <c r="AJ58" s="18" t="n">
        <f aca="false">IF(SQRT(AJ$18^2+$E58^2)&lt;=r_int_a,1,0)</f>
        <v>1</v>
      </c>
      <c r="AK58" s="18" t="n">
        <f aca="false">IF(SQRT(AK$18^2+$E58^2)&lt;=r_int_a,1,0)</f>
        <v>1</v>
      </c>
      <c r="AL58" s="18" t="n">
        <f aca="false">IF(SQRT(AL$18^2+$E58^2)&lt;=r_int_a,1,0)</f>
        <v>1</v>
      </c>
      <c r="AM58" s="18" t="n">
        <f aca="false">IF(SQRT(AM$18^2+$E58^2)&lt;=r_int_a,1,0)</f>
        <v>1</v>
      </c>
      <c r="AN58" s="18" t="n">
        <f aca="false">IF(SQRT(AN$18^2+$E58^2)&lt;=r_int_a,1,0)</f>
        <v>1</v>
      </c>
      <c r="AO58" s="18" t="n">
        <f aca="false">IF(SQRT(AO$18^2+$E58^2)&lt;=r_int_a,1,0)</f>
        <v>1</v>
      </c>
      <c r="AP58" s="18" t="n">
        <f aca="false">IF(SQRT(AP$18^2+$E58^2)&lt;=r_int_a,1,0)</f>
        <v>1</v>
      </c>
      <c r="AQ58" s="18" t="n">
        <f aca="false">IF(SQRT(AQ$18^2+$E58^2)&lt;=r_int_a,1,0)</f>
        <v>0</v>
      </c>
      <c r="AR58" s="18" t="n">
        <f aca="false">IF(SQRT(AR$18^2+$E58^2)&lt;=r_int_a,1,0)</f>
        <v>0</v>
      </c>
      <c r="AS58" s="18" t="n">
        <f aca="false">IF(SQRT(AS$18^2+$E58^2)&lt;=r_int_a,1,0)</f>
        <v>0</v>
      </c>
      <c r="AT58" s="18" t="n">
        <f aca="false">IF(SQRT(AT$18^2+$E58^2)&lt;=r_int_a,1,0)</f>
        <v>0</v>
      </c>
      <c r="AU58" s="18" t="n">
        <f aca="false">IF(SQRT(AU$18^2+$E58^2)&lt;=r_int_a,1,0)</f>
        <v>0</v>
      </c>
      <c r="AV58" s="18" t="n">
        <f aca="false">IF(SQRT(AV$18^2+$E58^2)&lt;=r_int_a,1,0)</f>
        <v>0</v>
      </c>
      <c r="AW58" s="18" t="n">
        <f aca="false">IF(SQRT(AW$18^2+$E58^2)&lt;=r_int_a,1,0)</f>
        <v>0</v>
      </c>
      <c r="AX58" s="18" t="n">
        <f aca="false">IF(SQRT(AX$18^2+$E58^2)&lt;=r_int_a,1,0)</f>
        <v>0</v>
      </c>
      <c r="AY58" s="18" t="n">
        <f aca="false">IF(SQRT(AY$18^2+$E58^2)&lt;=r_int_a,1,0)</f>
        <v>0</v>
      </c>
      <c r="AZ58" s="18" t="n">
        <f aca="false">IF(SQRT(AZ$18^2+$E58^2)&lt;=r_int_a,1,0)</f>
        <v>0</v>
      </c>
      <c r="BA58" s="18" t="n">
        <f aca="false">IF(SQRT(BA$18^2+$E58^2)&lt;=r_int_a,1,0)</f>
        <v>0</v>
      </c>
      <c r="BB58" s="18" t="n">
        <f aca="false">IF(SQRT(BB$18^2+$E58^2)&lt;=r_int_a,1,0)</f>
        <v>0</v>
      </c>
      <c r="BC58" s="18" t="n">
        <f aca="false">IF(SQRT(BC$18^2+$E58^2)&lt;=r_int_a,1,0)</f>
        <v>0</v>
      </c>
      <c r="BD58" s="18" t="n">
        <f aca="false">IF(SQRT(BD$18^2+$E58^2)&lt;=r_int_a,1,0)</f>
        <v>0</v>
      </c>
      <c r="BF58" s="17" t="n">
        <v>14</v>
      </c>
      <c r="BG58" s="22" t="n">
        <f aca="false">IF(AND(SQRT(BG$18^2+$E58^2)&gt;r_int_a,SQRT(BG$18^2+$E58^2)&lt;=r_ext_a),1,0)</f>
        <v>0</v>
      </c>
      <c r="BH58" s="22" t="n">
        <f aca="false">IF(AND(SQRT(BH$18^2+$E58^2)&gt;r_int_a,SQRT(BH$18^2+$E58^2)&lt;=r_ext_a),1,0)</f>
        <v>0</v>
      </c>
      <c r="BI58" s="22" t="n">
        <f aca="false">IF(AND(SQRT(BI$18^2+$E58^2)&gt;r_int_a,SQRT(BI$18^2+$E58^2)&lt;=r_ext_a),1,0)</f>
        <v>0</v>
      </c>
      <c r="BJ58" s="22" t="n">
        <f aca="false">IF(AND(SQRT(BJ$18^2+$E58^2)&gt;r_int_a,SQRT(BJ$18^2+$E58^2)&lt;=r_ext_a),1,0)</f>
        <v>0</v>
      </c>
      <c r="BK58" s="22" t="n">
        <f aca="false">IF(AND(SQRT(BK$18^2+$E58^2)&gt;r_int_a,SQRT(BK$18^2+$E58^2)&lt;=r_ext_a),1,0)</f>
        <v>0</v>
      </c>
      <c r="BL58" s="22" t="n">
        <f aca="false">IF(AND(SQRT(BL$18^2+$E58^2)&gt;r_int_a,SQRT(BL$18^2+$E58^2)&lt;=r_ext_a),1,0)</f>
        <v>0</v>
      </c>
      <c r="BM58" s="22" t="n">
        <f aca="false">IF(AND(SQRT(BM$18^2+$E58^2)&gt;r_int_a,SQRT(BM$18^2+$E58^2)&lt;=r_ext_a),1,0)</f>
        <v>1</v>
      </c>
      <c r="BN58" s="22" t="n">
        <f aca="false">IF(AND(SQRT(BN$18^2+$E58^2)&gt;r_int_a,SQRT(BN$18^2+$E58^2)&lt;=r_ext_a),1,0)</f>
        <v>1</v>
      </c>
      <c r="BO58" s="22" t="n">
        <f aca="false">IF(AND(SQRT(BO$18^2+$E58^2)&gt;r_int_a,SQRT(BO$18^2+$E58^2)&lt;=r_ext_a),1,0)</f>
        <v>1</v>
      </c>
      <c r="BP58" s="22" t="n">
        <f aca="false">IF(AND(SQRT(BP$18^2+$E58^2)&gt;r_int_a,SQRT(BP$18^2+$E58^2)&lt;=r_ext_a),1,0)</f>
        <v>1</v>
      </c>
      <c r="BQ58" s="22" t="n">
        <f aca="false">IF(AND(SQRT(BQ$18^2+$E58^2)&gt;r_int_a,SQRT(BQ$18^2+$E58^2)&lt;=r_ext_a),1,0)</f>
        <v>1</v>
      </c>
      <c r="BR58" s="22" t="n">
        <f aca="false">IF(AND(SQRT(BR$18^2+$E58^2)&gt;r_int_a,SQRT(BR$18^2+$E58^2)&lt;=r_ext_a),1,0)</f>
        <v>1</v>
      </c>
      <c r="BS58" s="22" t="n">
        <f aca="false">IF(AND(SQRT(BS$18^2+$E58^2)&gt;r_int_a,SQRT(BS$18^2+$E58^2)&lt;=r_ext_a),1,0)</f>
        <v>1</v>
      </c>
      <c r="BT58" s="22" t="n">
        <f aca="false">IF(AND(SQRT(BT$18^2+$E58^2)&gt;r_int_a,SQRT(BT$18^2+$E58^2)&lt;=r_ext_a),1,0)</f>
        <v>1</v>
      </c>
      <c r="BU58" s="22" t="n">
        <f aca="false">IF(AND(SQRT(BU$18^2+$E58^2)&gt;r_int_a,SQRT(BU$18^2+$E58^2)&lt;=r_ext_a),1,0)</f>
        <v>0</v>
      </c>
      <c r="BV58" s="22" t="n">
        <f aca="false">IF(AND(SQRT(BV$18^2+$E58^2)&gt;r_int_a,SQRT(BV$18^2+$E58^2)&lt;=r_ext_a),1,0)</f>
        <v>0</v>
      </c>
      <c r="BW58" s="22" t="n">
        <f aca="false">IF(AND(SQRT(BW$18^2+$E58^2)&gt;r_int_a,SQRT(BW$18^2+$E58^2)&lt;=r_ext_a),1,0)</f>
        <v>0</v>
      </c>
      <c r="BX58" s="22" t="n">
        <f aca="false">IF(AND(SQRT(BX$18^2+$E58^2)&gt;r_int_a,SQRT(BX$18^2+$E58^2)&lt;=r_ext_a),1,0)</f>
        <v>0</v>
      </c>
      <c r="BY58" s="22" t="n">
        <f aca="false">IF(AND(SQRT(BY$18^2+$E58^2)&gt;r_int_a,SQRT(BY$18^2+$E58^2)&lt;=r_ext_a),1,0)</f>
        <v>0</v>
      </c>
      <c r="BZ58" s="22" t="n">
        <f aca="false">IF(AND(SQRT(BZ$18^2+$E58^2)&gt;r_int_a,SQRT(BZ$18^2+$E58^2)&lt;=r_ext_a),1,0)</f>
        <v>0</v>
      </c>
      <c r="CA58" s="22" t="n">
        <f aca="false">IF(AND(SQRT(CA$18^2+$E58^2)&gt;r_int_a,SQRT(CA$18^2+$E58^2)&lt;=r_ext_a),1,0)</f>
        <v>0</v>
      </c>
      <c r="CB58" s="22" t="n">
        <f aca="false">IF(AND(SQRT(CB$18^2+$E58^2)&gt;r_int_a,SQRT(CB$18^2+$E58^2)&lt;=r_ext_a),1,0)</f>
        <v>0</v>
      </c>
      <c r="CC58" s="22" t="n">
        <f aca="false">IF(AND(SQRT(CC$18^2+$E58^2)&gt;r_int_a,SQRT(CC$18^2+$E58^2)&lt;=r_ext_a),1,0)</f>
        <v>0</v>
      </c>
      <c r="CD58" s="22" t="n">
        <f aca="false">IF(AND(SQRT(CD$18^2+$E58^2)&gt;r_int_a,SQRT(CD$18^2+$E58^2)&lt;=r_ext_a),1,0)</f>
        <v>0</v>
      </c>
      <c r="CE58" s="22" t="n">
        <f aca="false">IF(AND(SQRT(CE$18^2+$E58^2)&gt;r_int_a,SQRT(CE$18^2+$E58^2)&lt;=r_ext_a),1,0)</f>
        <v>0</v>
      </c>
      <c r="CF58" s="22" t="n">
        <f aca="false">IF(AND(SQRT(CF$18^2+$E58^2)&gt;r_int_a,SQRT(CF$18^2+$E58^2)&lt;=r_ext_a),1,0)</f>
        <v>0</v>
      </c>
      <c r="CG58" s="22" t="n">
        <f aca="false">IF(AND(SQRT(CG$18^2+$E58^2)&gt;r_int_a,SQRT(CG$18^2+$E58^2)&lt;=r_ext_a),1,0)</f>
        <v>0</v>
      </c>
      <c r="CH58" s="22" t="n">
        <f aca="false">IF(AND(SQRT(CH$18^2+$E58^2)&gt;r_int_a,SQRT(CH$18^2+$E58^2)&lt;=r_ext_a),1,0)</f>
        <v>0</v>
      </c>
      <c r="CI58" s="22" t="n">
        <f aca="false">IF(AND(SQRT(CI$18^2+$E58^2)&gt;r_int_a,SQRT(CI$18^2+$E58^2)&lt;=r_ext_a),1,0)</f>
        <v>0</v>
      </c>
      <c r="CJ58" s="22" t="n">
        <f aca="false">IF(AND(SQRT(CJ$18^2+$E58^2)&gt;r_int_a,SQRT(CJ$18^2+$E58^2)&lt;=r_ext_a),1,0)</f>
        <v>0</v>
      </c>
      <c r="CK58" s="22" t="n">
        <f aca="false">IF(AND(SQRT(CK$18^2+$E58^2)&gt;r_int_a,SQRT(CK$18^2+$E58^2)&lt;=r_ext_a),1,0)</f>
        <v>0</v>
      </c>
      <c r="CL58" s="22" t="n">
        <f aca="false">IF(AND(SQRT(CL$18^2+$E58^2)&gt;r_int_a,SQRT(CL$18^2+$E58^2)&lt;=r_ext_a),1,0)</f>
        <v>0</v>
      </c>
      <c r="CM58" s="22" t="n">
        <f aca="false">IF(AND(SQRT(CM$18^2+$E58^2)&gt;r_int_a,SQRT(CM$18^2+$E58^2)&lt;=r_ext_a),1,0)</f>
        <v>0</v>
      </c>
      <c r="CN58" s="22" t="n">
        <f aca="false">IF(AND(SQRT(CN$18^2+$E58^2)&gt;r_int_a,SQRT(CN$18^2+$E58^2)&lt;=r_ext_a),1,0)</f>
        <v>0</v>
      </c>
      <c r="CO58" s="22" t="n">
        <f aca="false">IF(AND(SQRT(CO$18^2+$E58^2)&gt;r_int_a,SQRT(CO$18^2+$E58^2)&lt;=r_ext_a),1,0)</f>
        <v>0</v>
      </c>
      <c r="CP58" s="22" t="n">
        <f aca="false">IF(AND(SQRT(CP$18^2+$E58^2)&gt;r_int_a,SQRT(CP$18^2+$E58^2)&lt;=r_ext_a),1,0)</f>
        <v>0</v>
      </c>
      <c r="CQ58" s="22" t="n">
        <f aca="false">IF(AND(SQRT(CQ$18^2+$E58^2)&gt;r_int_a,SQRT(CQ$18^2+$E58^2)&lt;=r_ext_a),1,0)</f>
        <v>0</v>
      </c>
      <c r="CR58" s="22" t="n">
        <f aca="false">IF(AND(SQRT(CR$18^2+$E58^2)&gt;r_int_a,SQRT(CR$18^2+$E58^2)&lt;=r_ext_a),1,0)</f>
        <v>1</v>
      </c>
      <c r="CS58" s="22" t="n">
        <f aca="false">IF(AND(SQRT(CS$18^2+$E58^2)&gt;r_int_a,SQRT(CS$18^2+$E58^2)&lt;=r_ext_a),1,0)</f>
        <v>1</v>
      </c>
      <c r="CT58" s="22" t="n">
        <f aca="false">IF(AND(SQRT(CT$18^2+$E58^2)&gt;r_int_a,SQRT(CT$18^2+$E58^2)&lt;=r_ext_a),1,0)</f>
        <v>1</v>
      </c>
      <c r="CU58" s="22" t="n">
        <f aca="false">IF(AND(SQRT(CU$18^2+$E58^2)&gt;r_int_a,SQRT(CU$18^2+$E58^2)&lt;=r_ext_a),1,0)</f>
        <v>1</v>
      </c>
      <c r="CV58" s="22" t="n">
        <f aca="false">IF(AND(SQRT(CV$18^2+$E58^2)&gt;r_int_a,SQRT(CV$18^2+$E58^2)&lt;=r_ext_a),1,0)</f>
        <v>1</v>
      </c>
      <c r="CW58" s="22" t="n">
        <f aca="false">IF(AND(SQRT(CW$18^2+$E58^2)&gt;r_int_a,SQRT(CW$18^2+$E58^2)&lt;=r_ext_a),1,0)</f>
        <v>1</v>
      </c>
      <c r="CX58" s="22" t="n">
        <f aca="false">IF(AND(SQRT(CX$18^2+$E58^2)&gt;r_int_a,SQRT(CX$18^2+$E58^2)&lt;=r_ext_a),1,0)</f>
        <v>1</v>
      </c>
      <c r="CY58" s="22" t="n">
        <f aca="false">IF(AND(SQRT(CY$18^2+$E58^2)&gt;r_int_a,SQRT(CY$18^2+$E58^2)&lt;=r_ext_a),1,0)</f>
        <v>1</v>
      </c>
      <c r="CZ58" s="22" t="n">
        <f aca="false">IF(AND(SQRT(CZ$18^2+$E58^2)&gt;r_int_a,SQRT(CZ$18^2+$E58^2)&lt;=r_ext_a),1,0)</f>
        <v>0</v>
      </c>
      <c r="DA58" s="22" t="n">
        <f aca="false">IF(AND(SQRT(DA$18^2+$E58^2)&gt;r_int_a,SQRT(DA$18^2+$E58^2)&lt;=r_ext_a),1,0)</f>
        <v>0</v>
      </c>
      <c r="DB58" s="22" t="n">
        <f aca="false">IF(AND(SQRT(DB$18^2+$E58^2)&gt;r_int_a,SQRT(DB$18^2+$E58^2)&lt;=r_ext_a),1,0)</f>
        <v>0</v>
      </c>
      <c r="DC58" s="22" t="n">
        <f aca="false">IF(AND(SQRT(DC$18^2+$E58^2)&gt;r_int_a,SQRT(DC$18^2+$E58^2)&lt;=r_ext_a),1,0)</f>
        <v>0</v>
      </c>
      <c r="DD58" s="22" t="n">
        <f aca="false">IF(AND(SQRT(DD$18^2+$E58^2)&gt;r_int_a,SQRT(DD$18^2+$E58^2)&lt;=r_ext_a),1,0)</f>
        <v>0</v>
      </c>
      <c r="DE58" s="22" t="n">
        <f aca="false">IF(AND(SQRT(DE$18^2+$E58^2)&gt;r_int_a,SQRT(DE$18^2+$E58^2)&lt;=r_ext_a),1,0)</f>
        <v>0</v>
      </c>
    </row>
    <row r="59" customFormat="false" ht="10.5" hidden="false" customHeight="true" outlineLevel="0" collapsed="false">
      <c r="E59" s="17" t="n">
        <v>15</v>
      </c>
      <c r="F59" s="18" t="n">
        <f aca="false">IF(SQRT(F$18^2+$E59^2)&lt;=r_int_a,1,0)</f>
        <v>0</v>
      </c>
      <c r="G59" s="18" t="n">
        <f aca="false">IF(SQRT(G$18^2+$E59^2)&lt;=r_int_a,1,0)</f>
        <v>0</v>
      </c>
      <c r="H59" s="18" t="n">
        <f aca="false">IF(SQRT(H$18^2+$E59^2)&lt;=r_int_a,1,0)</f>
        <v>0</v>
      </c>
      <c r="I59" s="18" t="n">
        <f aca="false">IF(SQRT(I$18^2+$E59^2)&lt;=r_int_a,1,0)</f>
        <v>0</v>
      </c>
      <c r="J59" s="18" t="n">
        <f aca="false">IF(SQRT(J$18^2+$E59^2)&lt;=r_int_a,1,0)</f>
        <v>0</v>
      </c>
      <c r="K59" s="18" t="n">
        <f aca="false">IF(SQRT(K$18^2+$E59^2)&lt;=r_int_a,1,0)</f>
        <v>0</v>
      </c>
      <c r="L59" s="18" t="n">
        <f aca="false">IF(SQRT(L$18^2+$E59^2)&lt;=r_int_a,1,0)</f>
        <v>0</v>
      </c>
      <c r="M59" s="18" t="n">
        <f aca="false">IF(SQRT(M$18^2+$E59^2)&lt;=r_int_a,1,0)</f>
        <v>0</v>
      </c>
      <c r="N59" s="18" t="n">
        <f aca="false">IF(SQRT(N$18^2+$E59^2)&lt;=r_int_a,1,0)</f>
        <v>0</v>
      </c>
      <c r="O59" s="18" t="n">
        <f aca="false">IF(SQRT(O$18^2+$E59^2)&lt;=r_int_a,1,0)</f>
        <v>0</v>
      </c>
      <c r="P59" s="18" t="n">
        <f aca="false">IF(SQRT(P$18^2+$E59^2)&lt;=r_int_a,1,0)</f>
        <v>0</v>
      </c>
      <c r="Q59" s="18" t="n">
        <f aca="false">IF(SQRT(Q$18^2+$E59^2)&lt;=r_int_a,1,0)</f>
        <v>0</v>
      </c>
      <c r="R59" s="18" t="n">
        <f aca="false">IF(SQRT(R$18^2+$E59^2)&lt;=r_int_a,1,0)</f>
        <v>0</v>
      </c>
      <c r="S59" s="18" t="n">
        <f aca="false">IF(SQRT(S$18^2+$E59^2)&lt;=r_int_a,1,0)</f>
        <v>0</v>
      </c>
      <c r="T59" s="18" t="n">
        <f aca="false">IF(SQRT(T$18^2+$E59^2)&lt;=r_int_a,1,0)</f>
        <v>0</v>
      </c>
      <c r="U59" s="18" t="n">
        <f aca="false">IF(SQRT(U$18^2+$E59^2)&lt;=r_int_a,1,0)</f>
        <v>0</v>
      </c>
      <c r="V59" s="18" t="n">
        <f aca="false">IF(SQRT(V$18^2+$E59^2)&lt;=r_int_a,1,0)</f>
        <v>1</v>
      </c>
      <c r="W59" s="18" t="n">
        <f aca="false">IF(SQRT(W$18^2+$E59^2)&lt;=r_int_a,1,0)</f>
        <v>1</v>
      </c>
      <c r="X59" s="18" t="n">
        <f aca="false">IF(SQRT(X$18^2+$E59^2)&lt;=r_int_a,1,0)</f>
        <v>1</v>
      </c>
      <c r="Y59" s="18" t="n">
        <f aca="false">IF(SQRT(Y$18^2+$E59^2)&lt;=r_int_a,1,0)</f>
        <v>1</v>
      </c>
      <c r="Z59" s="18" t="n">
        <f aca="false">IF(SQRT(Z$18^2+$E59^2)&lt;=r_int_a,1,0)</f>
        <v>1</v>
      </c>
      <c r="AA59" s="18" t="n">
        <f aca="false">IF(SQRT(AA$18^2+$E59^2)&lt;=r_int_a,1,0)</f>
        <v>1</v>
      </c>
      <c r="AB59" s="18" t="n">
        <f aca="false">IF(SQRT(AB$18^2+$E59^2)&lt;=r_int_a,1,0)</f>
        <v>1</v>
      </c>
      <c r="AC59" s="18" t="n">
        <f aca="false">IF(SQRT(AC$18^2+$E59^2)&lt;=r_int_a,1,0)</f>
        <v>1</v>
      </c>
      <c r="AD59" s="18" t="n">
        <f aca="false">IF(SQRT(AD$18^2+$E59^2)&lt;=r_int_a,1,0)</f>
        <v>1</v>
      </c>
      <c r="AE59" s="18" t="n">
        <f aca="false">IF(SQRT(AE$18^2+$E59^2)&lt;=r_int_a,1,0)</f>
        <v>1</v>
      </c>
      <c r="AF59" s="18" t="n">
        <f aca="false">IF(SQRT(AF$18^2+$E59^2)&lt;=r_int_a,1,0)</f>
        <v>1</v>
      </c>
      <c r="AG59" s="18" t="n">
        <f aca="false">IF(SQRT(AG$18^2+$E59^2)&lt;=r_int_a,1,0)</f>
        <v>1</v>
      </c>
      <c r="AH59" s="18" t="n">
        <f aca="false">IF(SQRT(AH$18^2+$E59^2)&lt;=r_int_a,1,0)</f>
        <v>1</v>
      </c>
      <c r="AI59" s="18" t="n">
        <f aca="false">IF(SQRT(AI$18^2+$E59^2)&lt;=r_int_a,1,0)</f>
        <v>1</v>
      </c>
      <c r="AJ59" s="18" t="n">
        <f aca="false">IF(SQRT(AJ$18^2+$E59^2)&lt;=r_int_a,1,0)</f>
        <v>1</v>
      </c>
      <c r="AK59" s="18" t="n">
        <f aca="false">IF(SQRT(AK$18^2+$E59^2)&lt;=r_int_a,1,0)</f>
        <v>1</v>
      </c>
      <c r="AL59" s="18" t="n">
        <f aca="false">IF(SQRT(AL$18^2+$E59^2)&lt;=r_int_a,1,0)</f>
        <v>1</v>
      </c>
      <c r="AM59" s="18" t="n">
        <f aca="false">IF(SQRT(AM$18^2+$E59^2)&lt;=r_int_a,1,0)</f>
        <v>1</v>
      </c>
      <c r="AN59" s="18" t="n">
        <f aca="false">IF(SQRT(AN$18^2+$E59^2)&lt;=r_int_a,1,0)</f>
        <v>1</v>
      </c>
      <c r="AO59" s="18" t="n">
        <f aca="false">IF(SQRT(AO$18^2+$E59^2)&lt;=r_int_a,1,0)</f>
        <v>0</v>
      </c>
      <c r="AP59" s="18" t="n">
        <f aca="false">IF(SQRT(AP$18^2+$E59^2)&lt;=r_int_a,1,0)</f>
        <v>0</v>
      </c>
      <c r="AQ59" s="18" t="n">
        <f aca="false">IF(SQRT(AQ$18^2+$E59^2)&lt;=r_int_a,1,0)</f>
        <v>0</v>
      </c>
      <c r="AR59" s="18" t="n">
        <f aca="false">IF(SQRT(AR$18^2+$E59^2)&lt;=r_int_a,1,0)</f>
        <v>0</v>
      </c>
      <c r="AS59" s="18" t="n">
        <f aca="false">IF(SQRT(AS$18^2+$E59^2)&lt;=r_int_a,1,0)</f>
        <v>0</v>
      </c>
      <c r="AT59" s="18" t="n">
        <f aca="false">IF(SQRT(AT$18^2+$E59^2)&lt;=r_int_a,1,0)</f>
        <v>0</v>
      </c>
      <c r="AU59" s="18" t="n">
        <f aca="false">IF(SQRT(AU$18^2+$E59^2)&lt;=r_int_a,1,0)</f>
        <v>0</v>
      </c>
      <c r="AV59" s="18" t="n">
        <f aca="false">IF(SQRT(AV$18^2+$E59^2)&lt;=r_int_a,1,0)</f>
        <v>0</v>
      </c>
      <c r="AW59" s="18" t="n">
        <f aca="false">IF(SQRT(AW$18^2+$E59^2)&lt;=r_int_a,1,0)</f>
        <v>0</v>
      </c>
      <c r="AX59" s="18" t="n">
        <f aca="false">IF(SQRT(AX$18^2+$E59^2)&lt;=r_int_a,1,0)</f>
        <v>0</v>
      </c>
      <c r="AY59" s="18" t="n">
        <f aca="false">IF(SQRT(AY$18^2+$E59^2)&lt;=r_int_a,1,0)</f>
        <v>0</v>
      </c>
      <c r="AZ59" s="18" t="n">
        <f aca="false">IF(SQRT(AZ$18^2+$E59^2)&lt;=r_int_a,1,0)</f>
        <v>0</v>
      </c>
      <c r="BA59" s="18" t="n">
        <f aca="false">IF(SQRT(BA$18^2+$E59^2)&lt;=r_int_a,1,0)</f>
        <v>0</v>
      </c>
      <c r="BB59" s="18" t="n">
        <f aca="false">IF(SQRT(BB$18^2+$E59^2)&lt;=r_int_a,1,0)</f>
        <v>0</v>
      </c>
      <c r="BC59" s="18" t="n">
        <f aca="false">IF(SQRT(BC$18^2+$E59^2)&lt;=r_int_a,1,0)</f>
        <v>0</v>
      </c>
      <c r="BD59" s="18" t="n">
        <f aca="false">IF(SQRT(BD$18^2+$E59^2)&lt;=r_int_a,1,0)</f>
        <v>0</v>
      </c>
      <c r="BF59" s="17" t="n">
        <v>15</v>
      </c>
      <c r="BG59" s="22" t="n">
        <f aca="false">IF(AND(SQRT(BG$18^2+$E59^2)&gt;r_int_a,SQRT(BG$18^2+$E59^2)&lt;=r_ext_a),1,0)</f>
        <v>0</v>
      </c>
      <c r="BH59" s="22" t="n">
        <f aca="false">IF(AND(SQRT(BH$18^2+$E59^2)&gt;r_int_a,SQRT(BH$18^2+$E59^2)&lt;=r_ext_a),1,0)</f>
        <v>0</v>
      </c>
      <c r="BI59" s="22" t="n">
        <f aca="false">IF(AND(SQRT(BI$18^2+$E59^2)&gt;r_int_a,SQRT(BI$18^2+$E59^2)&lt;=r_ext_a),1,0)</f>
        <v>0</v>
      </c>
      <c r="BJ59" s="22" t="n">
        <f aca="false">IF(AND(SQRT(BJ$18^2+$E59^2)&gt;r_int_a,SQRT(BJ$18^2+$E59^2)&lt;=r_ext_a),1,0)</f>
        <v>0</v>
      </c>
      <c r="BK59" s="22" t="n">
        <f aca="false">IF(AND(SQRT(BK$18^2+$E59^2)&gt;r_int_a,SQRT(BK$18^2+$E59^2)&lt;=r_ext_a),1,0)</f>
        <v>0</v>
      </c>
      <c r="BL59" s="22" t="n">
        <f aca="false">IF(AND(SQRT(BL$18^2+$E59^2)&gt;r_int_a,SQRT(BL$18^2+$E59^2)&lt;=r_ext_a),1,0)</f>
        <v>0</v>
      </c>
      <c r="BM59" s="22" t="n">
        <f aca="false">IF(AND(SQRT(BM$18^2+$E59^2)&gt;r_int_a,SQRT(BM$18^2+$E59^2)&lt;=r_ext_a),1,0)</f>
        <v>0</v>
      </c>
      <c r="BN59" s="22" t="n">
        <f aca="false">IF(AND(SQRT(BN$18^2+$E59^2)&gt;r_int_a,SQRT(BN$18^2+$E59^2)&lt;=r_ext_a),1,0)</f>
        <v>1</v>
      </c>
      <c r="BO59" s="22" t="n">
        <f aca="false">IF(AND(SQRT(BO$18^2+$E59^2)&gt;r_int_a,SQRT(BO$18^2+$E59^2)&lt;=r_ext_a),1,0)</f>
        <v>1</v>
      </c>
      <c r="BP59" s="22" t="n">
        <f aca="false">IF(AND(SQRT(BP$18^2+$E59^2)&gt;r_int_a,SQRT(BP$18^2+$E59^2)&lt;=r_ext_a),1,0)</f>
        <v>1</v>
      </c>
      <c r="BQ59" s="22" t="n">
        <f aca="false">IF(AND(SQRT(BQ$18^2+$E59^2)&gt;r_int_a,SQRT(BQ$18^2+$E59^2)&lt;=r_ext_a),1,0)</f>
        <v>1</v>
      </c>
      <c r="BR59" s="22" t="n">
        <f aca="false">IF(AND(SQRT(BR$18^2+$E59^2)&gt;r_int_a,SQRT(BR$18^2+$E59^2)&lt;=r_ext_a),1,0)</f>
        <v>1</v>
      </c>
      <c r="BS59" s="22" t="n">
        <f aca="false">IF(AND(SQRT(BS$18^2+$E59^2)&gt;r_int_a,SQRT(BS$18^2+$E59^2)&lt;=r_ext_a),1,0)</f>
        <v>1</v>
      </c>
      <c r="BT59" s="22" t="n">
        <f aca="false">IF(AND(SQRT(BT$18^2+$E59^2)&gt;r_int_a,SQRT(BT$18^2+$E59^2)&lt;=r_ext_a),1,0)</f>
        <v>1</v>
      </c>
      <c r="BU59" s="22" t="n">
        <f aca="false">IF(AND(SQRT(BU$18^2+$E59^2)&gt;r_int_a,SQRT(BU$18^2+$E59^2)&lt;=r_ext_a),1,0)</f>
        <v>1</v>
      </c>
      <c r="BV59" s="22" t="n">
        <f aca="false">IF(AND(SQRT(BV$18^2+$E59^2)&gt;r_int_a,SQRT(BV$18^2+$E59^2)&lt;=r_ext_a),1,0)</f>
        <v>1</v>
      </c>
      <c r="BW59" s="22" t="n">
        <f aca="false">IF(AND(SQRT(BW$18^2+$E59^2)&gt;r_int_a,SQRT(BW$18^2+$E59^2)&lt;=r_ext_a),1,0)</f>
        <v>0</v>
      </c>
      <c r="BX59" s="22" t="n">
        <f aca="false">IF(AND(SQRT(BX$18^2+$E59^2)&gt;r_int_a,SQRT(BX$18^2+$E59^2)&lt;=r_ext_a),1,0)</f>
        <v>0</v>
      </c>
      <c r="BY59" s="22" t="n">
        <f aca="false">IF(AND(SQRT(BY$18^2+$E59^2)&gt;r_int_a,SQRT(BY$18^2+$E59^2)&lt;=r_ext_a),1,0)</f>
        <v>0</v>
      </c>
      <c r="BZ59" s="22" t="n">
        <f aca="false">IF(AND(SQRT(BZ$18^2+$E59^2)&gt;r_int_a,SQRT(BZ$18^2+$E59^2)&lt;=r_ext_a),1,0)</f>
        <v>0</v>
      </c>
      <c r="CA59" s="22" t="n">
        <f aca="false">IF(AND(SQRT(CA$18^2+$E59^2)&gt;r_int_a,SQRT(CA$18^2+$E59^2)&lt;=r_ext_a),1,0)</f>
        <v>0</v>
      </c>
      <c r="CB59" s="22" t="n">
        <f aca="false">IF(AND(SQRT(CB$18^2+$E59^2)&gt;r_int_a,SQRT(CB$18^2+$E59^2)&lt;=r_ext_a),1,0)</f>
        <v>0</v>
      </c>
      <c r="CC59" s="22" t="n">
        <f aca="false">IF(AND(SQRT(CC$18^2+$E59^2)&gt;r_int_a,SQRT(CC$18^2+$E59^2)&lt;=r_ext_a),1,0)</f>
        <v>0</v>
      </c>
      <c r="CD59" s="22" t="n">
        <f aca="false">IF(AND(SQRT(CD$18^2+$E59^2)&gt;r_int_a,SQRT(CD$18^2+$E59^2)&lt;=r_ext_a),1,0)</f>
        <v>0</v>
      </c>
      <c r="CE59" s="22" t="n">
        <f aca="false">IF(AND(SQRT(CE$18^2+$E59^2)&gt;r_int_a,SQRT(CE$18^2+$E59^2)&lt;=r_ext_a),1,0)</f>
        <v>0</v>
      </c>
      <c r="CF59" s="22" t="n">
        <f aca="false">IF(AND(SQRT(CF$18^2+$E59^2)&gt;r_int_a,SQRT(CF$18^2+$E59^2)&lt;=r_ext_a),1,0)</f>
        <v>0</v>
      </c>
      <c r="CG59" s="22" t="n">
        <f aca="false">IF(AND(SQRT(CG$18^2+$E59^2)&gt;r_int_a,SQRT(CG$18^2+$E59^2)&lt;=r_ext_a),1,0)</f>
        <v>0</v>
      </c>
      <c r="CH59" s="22" t="n">
        <f aca="false">IF(AND(SQRT(CH$18^2+$E59^2)&gt;r_int_a,SQRT(CH$18^2+$E59^2)&lt;=r_ext_a),1,0)</f>
        <v>0</v>
      </c>
      <c r="CI59" s="22" t="n">
        <f aca="false">IF(AND(SQRT(CI$18^2+$E59^2)&gt;r_int_a,SQRT(CI$18^2+$E59^2)&lt;=r_ext_a),1,0)</f>
        <v>0</v>
      </c>
      <c r="CJ59" s="22" t="n">
        <f aca="false">IF(AND(SQRT(CJ$18^2+$E59^2)&gt;r_int_a,SQRT(CJ$18^2+$E59^2)&lt;=r_ext_a),1,0)</f>
        <v>0</v>
      </c>
      <c r="CK59" s="22" t="n">
        <f aca="false">IF(AND(SQRT(CK$18^2+$E59^2)&gt;r_int_a,SQRT(CK$18^2+$E59^2)&lt;=r_ext_a),1,0)</f>
        <v>0</v>
      </c>
      <c r="CL59" s="22" t="n">
        <f aca="false">IF(AND(SQRT(CL$18^2+$E59^2)&gt;r_int_a,SQRT(CL$18^2+$E59^2)&lt;=r_ext_a),1,0)</f>
        <v>0</v>
      </c>
      <c r="CM59" s="22" t="n">
        <f aca="false">IF(AND(SQRT(CM$18^2+$E59^2)&gt;r_int_a,SQRT(CM$18^2+$E59^2)&lt;=r_ext_a),1,0)</f>
        <v>0</v>
      </c>
      <c r="CN59" s="22" t="n">
        <f aca="false">IF(AND(SQRT(CN$18^2+$E59^2)&gt;r_int_a,SQRT(CN$18^2+$E59^2)&lt;=r_ext_a),1,0)</f>
        <v>0</v>
      </c>
      <c r="CO59" s="22" t="n">
        <f aca="false">IF(AND(SQRT(CO$18^2+$E59^2)&gt;r_int_a,SQRT(CO$18^2+$E59^2)&lt;=r_ext_a),1,0)</f>
        <v>0</v>
      </c>
      <c r="CP59" s="22" t="n">
        <f aca="false">IF(AND(SQRT(CP$18^2+$E59^2)&gt;r_int_a,SQRT(CP$18^2+$E59^2)&lt;=r_ext_a),1,0)</f>
        <v>1</v>
      </c>
      <c r="CQ59" s="22" t="n">
        <f aca="false">IF(AND(SQRT(CQ$18^2+$E59^2)&gt;r_int_a,SQRT(CQ$18^2+$E59^2)&lt;=r_ext_a),1,0)</f>
        <v>1</v>
      </c>
      <c r="CR59" s="22" t="n">
        <f aca="false">IF(AND(SQRT(CR$18^2+$E59^2)&gt;r_int_a,SQRT(CR$18^2+$E59^2)&lt;=r_ext_a),1,0)</f>
        <v>1</v>
      </c>
      <c r="CS59" s="22" t="n">
        <f aca="false">IF(AND(SQRT(CS$18^2+$E59^2)&gt;r_int_a,SQRT(CS$18^2+$E59^2)&lt;=r_ext_a),1,0)</f>
        <v>1</v>
      </c>
      <c r="CT59" s="22" t="n">
        <f aca="false">IF(AND(SQRT(CT$18^2+$E59^2)&gt;r_int_a,SQRT(CT$18^2+$E59^2)&lt;=r_ext_a),1,0)</f>
        <v>1</v>
      </c>
      <c r="CU59" s="22" t="n">
        <f aca="false">IF(AND(SQRT(CU$18^2+$E59^2)&gt;r_int_a,SQRT(CU$18^2+$E59^2)&lt;=r_ext_a),1,0)</f>
        <v>1</v>
      </c>
      <c r="CV59" s="22" t="n">
        <f aca="false">IF(AND(SQRT(CV$18^2+$E59^2)&gt;r_int_a,SQRT(CV$18^2+$E59^2)&lt;=r_ext_a),1,0)</f>
        <v>1</v>
      </c>
      <c r="CW59" s="22" t="n">
        <f aca="false">IF(AND(SQRT(CW$18^2+$E59^2)&gt;r_int_a,SQRT(CW$18^2+$E59^2)&lt;=r_ext_a),1,0)</f>
        <v>1</v>
      </c>
      <c r="CX59" s="22" t="n">
        <f aca="false">IF(AND(SQRT(CX$18^2+$E59^2)&gt;r_int_a,SQRT(CX$18^2+$E59^2)&lt;=r_ext_a),1,0)</f>
        <v>1</v>
      </c>
      <c r="CY59" s="22" t="n">
        <f aca="false">IF(AND(SQRT(CY$18^2+$E59^2)&gt;r_int_a,SQRT(CY$18^2+$E59^2)&lt;=r_ext_a),1,0)</f>
        <v>0</v>
      </c>
      <c r="CZ59" s="22" t="n">
        <f aca="false">IF(AND(SQRT(CZ$18^2+$E59^2)&gt;r_int_a,SQRT(CZ$18^2+$E59^2)&lt;=r_ext_a),1,0)</f>
        <v>0</v>
      </c>
      <c r="DA59" s="22" t="n">
        <f aca="false">IF(AND(SQRT(DA$18^2+$E59^2)&gt;r_int_a,SQRT(DA$18^2+$E59^2)&lt;=r_ext_a),1,0)</f>
        <v>0</v>
      </c>
      <c r="DB59" s="22" t="n">
        <f aca="false">IF(AND(SQRT(DB$18^2+$E59^2)&gt;r_int_a,SQRT(DB$18^2+$E59^2)&lt;=r_ext_a),1,0)</f>
        <v>0</v>
      </c>
      <c r="DC59" s="22" t="n">
        <f aca="false">IF(AND(SQRT(DC$18^2+$E59^2)&gt;r_int_a,SQRT(DC$18^2+$E59^2)&lt;=r_ext_a),1,0)</f>
        <v>0</v>
      </c>
      <c r="DD59" s="22" t="n">
        <f aca="false">IF(AND(SQRT(DD$18^2+$E59^2)&gt;r_int_a,SQRT(DD$18^2+$E59^2)&lt;=r_ext_a),1,0)</f>
        <v>0</v>
      </c>
      <c r="DE59" s="22" t="n">
        <f aca="false">IF(AND(SQRT(DE$18^2+$E59^2)&gt;r_int_a,SQRT(DE$18^2+$E59^2)&lt;=r_ext_a),1,0)</f>
        <v>0</v>
      </c>
    </row>
    <row r="60" customFormat="false" ht="10.5" hidden="false" customHeight="true" outlineLevel="0" collapsed="false">
      <c r="E60" s="17" t="n">
        <v>16</v>
      </c>
      <c r="F60" s="18" t="n">
        <f aca="false">IF(SQRT(F$18^2+$E60^2)&lt;=r_int_a,1,0)</f>
        <v>0</v>
      </c>
      <c r="G60" s="18" t="n">
        <f aca="false">IF(SQRT(G$18^2+$E60^2)&lt;=r_int_a,1,0)</f>
        <v>0</v>
      </c>
      <c r="H60" s="18" t="n">
        <f aca="false">IF(SQRT(H$18^2+$E60^2)&lt;=r_int_a,1,0)</f>
        <v>0</v>
      </c>
      <c r="I60" s="18" t="n">
        <f aca="false">IF(SQRT(I$18^2+$E60^2)&lt;=r_int_a,1,0)</f>
        <v>0</v>
      </c>
      <c r="J60" s="18" t="n">
        <f aca="false">IF(SQRT(J$18^2+$E60^2)&lt;=r_int_a,1,0)</f>
        <v>0</v>
      </c>
      <c r="K60" s="18" t="n">
        <f aca="false">IF(SQRT(K$18^2+$E60^2)&lt;=r_int_a,1,0)</f>
        <v>0</v>
      </c>
      <c r="L60" s="18" t="n">
        <f aca="false">IF(SQRT(L$18^2+$E60^2)&lt;=r_int_a,1,0)</f>
        <v>0</v>
      </c>
      <c r="M60" s="18" t="n">
        <f aca="false">IF(SQRT(M$18^2+$E60^2)&lt;=r_int_a,1,0)</f>
        <v>0</v>
      </c>
      <c r="N60" s="18" t="n">
        <f aca="false">IF(SQRT(N$18^2+$E60^2)&lt;=r_int_a,1,0)</f>
        <v>0</v>
      </c>
      <c r="O60" s="18" t="n">
        <f aca="false">IF(SQRT(O$18^2+$E60^2)&lt;=r_int_a,1,0)</f>
        <v>0</v>
      </c>
      <c r="P60" s="18" t="n">
        <f aca="false">IF(SQRT(P$18^2+$E60^2)&lt;=r_int_a,1,0)</f>
        <v>0</v>
      </c>
      <c r="Q60" s="18" t="n">
        <f aca="false">IF(SQRT(Q$18^2+$E60^2)&lt;=r_int_a,1,0)</f>
        <v>0</v>
      </c>
      <c r="R60" s="18" t="n">
        <f aca="false">IF(SQRT(R$18^2+$E60^2)&lt;=r_int_a,1,0)</f>
        <v>0</v>
      </c>
      <c r="S60" s="18" t="n">
        <f aca="false">IF(SQRT(S$18^2+$E60^2)&lt;=r_int_a,1,0)</f>
        <v>0</v>
      </c>
      <c r="T60" s="18" t="n">
        <f aca="false">IF(SQRT(T$18^2+$E60^2)&lt;=r_int_a,1,0)</f>
        <v>0</v>
      </c>
      <c r="U60" s="18" t="n">
        <f aca="false">IF(SQRT(U$18^2+$E60^2)&lt;=r_int_a,1,0)</f>
        <v>0</v>
      </c>
      <c r="V60" s="18" t="n">
        <f aca="false">IF(SQRT(V$18^2+$E60^2)&lt;=r_int_a,1,0)</f>
        <v>0</v>
      </c>
      <c r="W60" s="18" t="n">
        <f aca="false">IF(SQRT(W$18^2+$E60^2)&lt;=r_int_a,1,0)</f>
        <v>1</v>
      </c>
      <c r="X60" s="18" t="n">
        <f aca="false">IF(SQRT(X$18^2+$E60^2)&lt;=r_int_a,1,0)</f>
        <v>1</v>
      </c>
      <c r="Y60" s="18" t="n">
        <f aca="false">IF(SQRT(Y$18^2+$E60^2)&lt;=r_int_a,1,0)</f>
        <v>1</v>
      </c>
      <c r="Z60" s="18" t="n">
        <f aca="false">IF(SQRT(Z$18^2+$E60^2)&lt;=r_int_a,1,0)</f>
        <v>1</v>
      </c>
      <c r="AA60" s="18" t="n">
        <f aca="false">IF(SQRT(AA$18^2+$E60^2)&lt;=r_int_a,1,0)</f>
        <v>1</v>
      </c>
      <c r="AB60" s="18" t="n">
        <f aca="false">IF(SQRT(AB$18^2+$E60^2)&lt;=r_int_a,1,0)</f>
        <v>1</v>
      </c>
      <c r="AC60" s="18" t="n">
        <f aca="false">IF(SQRT(AC$18^2+$E60^2)&lt;=r_int_a,1,0)</f>
        <v>1</v>
      </c>
      <c r="AD60" s="18" t="n">
        <f aca="false">IF(SQRT(AD$18^2+$E60^2)&lt;=r_int_a,1,0)</f>
        <v>1</v>
      </c>
      <c r="AE60" s="18" t="n">
        <f aca="false">IF(SQRT(AE$18^2+$E60^2)&lt;=r_int_a,1,0)</f>
        <v>1</v>
      </c>
      <c r="AF60" s="18" t="n">
        <f aca="false">IF(SQRT(AF$18^2+$E60^2)&lt;=r_int_a,1,0)</f>
        <v>1</v>
      </c>
      <c r="AG60" s="18" t="n">
        <f aca="false">IF(SQRT(AG$18^2+$E60^2)&lt;=r_int_a,1,0)</f>
        <v>1</v>
      </c>
      <c r="AH60" s="18" t="n">
        <f aca="false">IF(SQRT(AH$18^2+$E60^2)&lt;=r_int_a,1,0)</f>
        <v>1</v>
      </c>
      <c r="AI60" s="18" t="n">
        <f aca="false">IF(SQRT(AI$18^2+$E60^2)&lt;=r_int_a,1,0)</f>
        <v>1</v>
      </c>
      <c r="AJ60" s="18" t="n">
        <f aca="false">IF(SQRT(AJ$18^2+$E60^2)&lt;=r_int_a,1,0)</f>
        <v>1</v>
      </c>
      <c r="AK60" s="18" t="n">
        <f aca="false">IF(SQRT(AK$18^2+$E60^2)&lt;=r_int_a,1,0)</f>
        <v>1</v>
      </c>
      <c r="AL60" s="18" t="n">
        <f aca="false">IF(SQRT(AL$18^2+$E60^2)&lt;=r_int_a,1,0)</f>
        <v>1</v>
      </c>
      <c r="AM60" s="18" t="n">
        <f aca="false">IF(SQRT(AM$18^2+$E60^2)&lt;=r_int_a,1,0)</f>
        <v>1</v>
      </c>
      <c r="AN60" s="18" t="n">
        <f aca="false">IF(SQRT(AN$18^2+$E60^2)&lt;=r_int_a,1,0)</f>
        <v>0</v>
      </c>
      <c r="AO60" s="18" t="n">
        <f aca="false">IF(SQRT(AO$18^2+$E60^2)&lt;=r_int_a,1,0)</f>
        <v>0</v>
      </c>
      <c r="AP60" s="18" t="n">
        <f aca="false">IF(SQRT(AP$18^2+$E60^2)&lt;=r_int_a,1,0)</f>
        <v>0</v>
      </c>
      <c r="AQ60" s="18" t="n">
        <f aca="false">IF(SQRT(AQ$18^2+$E60^2)&lt;=r_int_a,1,0)</f>
        <v>0</v>
      </c>
      <c r="AR60" s="18" t="n">
        <f aca="false">IF(SQRT(AR$18^2+$E60^2)&lt;=r_int_a,1,0)</f>
        <v>0</v>
      </c>
      <c r="AS60" s="18" t="n">
        <f aca="false">IF(SQRT(AS$18^2+$E60^2)&lt;=r_int_a,1,0)</f>
        <v>0</v>
      </c>
      <c r="AT60" s="18" t="n">
        <f aca="false">IF(SQRT(AT$18^2+$E60^2)&lt;=r_int_a,1,0)</f>
        <v>0</v>
      </c>
      <c r="AU60" s="18" t="n">
        <f aca="false">IF(SQRT(AU$18^2+$E60^2)&lt;=r_int_a,1,0)</f>
        <v>0</v>
      </c>
      <c r="AV60" s="18" t="n">
        <f aca="false">IF(SQRT(AV$18^2+$E60^2)&lt;=r_int_a,1,0)</f>
        <v>0</v>
      </c>
      <c r="AW60" s="18" t="n">
        <f aca="false">IF(SQRT(AW$18^2+$E60^2)&lt;=r_int_a,1,0)</f>
        <v>0</v>
      </c>
      <c r="AX60" s="18" t="n">
        <f aca="false">IF(SQRT(AX$18^2+$E60^2)&lt;=r_int_a,1,0)</f>
        <v>0</v>
      </c>
      <c r="AY60" s="18" t="n">
        <f aca="false">IF(SQRT(AY$18^2+$E60^2)&lt;=r_int_a,1,0)</f>
        <v>0</v>
      </c>
      <c r="AZ60" s="18" t="n">
        <f aca="false">IF(SQRT(AZ$18^2+$E60^2)&lt;=r_int_a,1,0)</f>
        <v>0</v>
      </c>
      <c r="BA60" s="18" t="n">
        <f aca="false">IF(SQRT(BA$18^2+$E60^2)&lt;=r_int_a,1,0)</f>
        <v>0</v>
      </c>
      <c r="BB60" s="18" t="n">
        <f aca="false">IF(SQRT(BB$18^2+$E60^2)&lt;=r_int_a,1,0)</f>
        <v>0</v>
      </c>
      <c r="BC60" s="18" t="n">
        <f aca="false">IF(SQRT(BC$18^2+$E60^2)&lt;=r_int_a,1,0)</f>
        <v>0</v>
      </c>
      <c r="BD60" s="18" t="n">
        <f aca="false">IF(SQRT(BD$18^2+$E60^2)&lt;=r_int_a,1,0)</f>
        <v>0</v>
      </c>
      <c r="BF60" s="17" t="n">
        <v>16</v>
      </c>
      <c r="BG60" s="22" t="n">
        <f aca="false">IF(AND(SQRT(BG$18^2+$E60^2)&gt;r_int_a,SQRT(BG$18^2+$E60^2)&lt;=r_ext_a),1,0)</f>
        <v>0</v>
      </c>
      <c r="BH60" s="22" t="n">
        <f aca="false">IF(AND(SQRT(BH$18^2+$E60^2)&gt;r_int_a,SQRT(BH$18^2+$E60^2)&lt;=r_ext_a),1,0)</f>
        <v>0</v>
      </c>
      <c r="BI60" s="22" t="n">
        <f aca="false">IF(AND(SQRT(BI$18^2+$E60^2)&gt;r_int_a,SQRT(BI$18^2+$E60^2)&lt;=r_ext_a),1,0)</f>
        <v>0</v>
      </c>
      <c r="BJ60" s="22" t="n">
        <f aca="false">IF(AND(SQRT(BJ$18^2+$E60^2)&gt;r_int_a,SQRT(BJ$18^2+$E60^2)&lt;=r_ext_a),1,0)</f>
        <v>0</v>
      </c>
      <c r="BK60" s="22" t="n">
        <f aca="false">IF(AND(SQRT(BK$18^2+$E60^2)&gt;r_int_a,SQRT(BK$18^2+$E60^2)&lt;=r_ext_a),1,0)</f>
        <v>0</v>
      </c>
      <c r="BL60" s="22" t="n">
        <f aca="false">IF(AND(SQRT(BL$18^2+$E60^2)&gt;r_int_a,SQRT(BL$18^2+$E60^2)&lt;=r_ext_a),1,0)</f>
        <v>0</v>
      </c>
      <c r="BM60" s="22" t="n">
        <f aca="false">IF(AND(SQRT(BM$18^2+$E60^2)&gt;r_int_a,SQRT(BM$18^2+$E60^2)&lt;=r_ext_a),1,0)</f>
        <v>0</v>
      </c>
      <c r="BN60" s="22" t="n">
        <f aca="false">IF(AND(SQRT(BN$18^2+$E60^2)&gt;r_int_a,SQRT(BN$18^2+$E60^2)&lt;=r_ext_a),1,0)</f>
        <v>0</v>
      </c>
      <c r="BO60" s="22" t="n">
        <f aca="false">IF(AND(SQRT(BO$18^2+$E60^2)&gt;r_int_a,SQRT(BO$18^2+$E60^2)&lt;=r_ext_a),1,0)</f>
        <v>1</v>
      </c>
      <c r="BP60" s="22" t="n">
        <f aca="false">IF(AND(SQRT(BP$18^2+$E60^2)&gt;r_int_a,SQRT(BP$18^2+$E60^2)&lt;=r_ext_a),1,0)</f>
        <v>1</v>
      </c>
      <c r="BQ60" s="22" t="n">
        <f aca="false">IF(AND(SQRT(BQ$18^2+$E60^2)&gt;r_int_a,SQRT(BQ$18^2+$E60^2)&lt;=r_ext_a),1,0)</f>
        <v>1</v>
      </c>
      <c r="BR60" s="22" t="n">
        <f aca="false">IF(AND(SQRT(BR$18^2+$E60^2)&gt;r_int_a,SQRT(BR$18^2+$E60^2)&lt;=r_ext_a),1,0)</f>
        <v>1</v>
      </c>
      <c r="BS60" s="22" t="n">
        <f aca="false">IF(AND(SQRT(BS$18^2+$E60^2)&gt;r_int_a,SQRT(BS$18^2+$E60^2)&lt;=r_ext_a),1,0)</f>
        <v>1</v>
      </c>
      <c r="BT60" s="22" t="n">
        <f aca="false">IF(AND(SQRT(BT$18^2+$E60^2)&gt;r_int_a,SQRT(BT$18^2+$E60^2)&lt;=r_ext_a),1,0)</f>
        <v>1</v>
      </c>
      <c r="BU60" s="22" t="n">
        <f aca="false">IF(AND(SQRT(BU$18^2+$E60^2)&gt;r_int_a,SQRT(BU$18^2+$E60^2)&lt;=r_ext_a),1,0)</f>
        <v>1</v>
      </c>
      <c r="BV60" s="22" t="n">
        <f aca="false">IF(AND(SQRT(BV$18^2+$E60^2)&gt;r_int_a,SQRT(BV$18^2+$E60^2)&lt;=r_ext_a),1,0)</f>
        <v>1</v>
      </c>
      <c r="BW60" s="22" t="n">
        <f aca="false">IF(AND(SQRT(BW$18^2+$E60^2)&gt;r_int_a,SQRT(BW$18^2+$E60^2)&lt;=r_ext_a),1,0)</f>
        <v>1</v>
      </c>
      <c r="BX60" s="22" t="n">
        <f aca="false">IF(AND(SQRT(BX$18^2+$E60^2)&gt;r_int_a,SQRT(BX$18^2+$E60^2)&lt;=r_ext_a),1,0)</f>
        <v>0</v>
      </c>
      <c r="BY60" s="22" t="n">
        <f aca="false">IF(AND(SQRT(BY$18^2+$E60^2)&gt;r_int_a,SQRT(BY$18^2+$E60^2)&lt;=r_ext_a),1,0)</f>
        <v>0</v>
      </c>
      <c r="BZ60" s="22" t="n">
        <f aca="false">IF(AND(SQRT(BZ$18^2+$E60^2)&gt;r_int_a,SQRT(BZ$18^2+$E60^2)&lt;=r_ext_a),1,0)</f>
        <v>0</v>
      </c>
      <c r="CA60" s="22" t="n">
        <f aca="false">IF(AND(SQRT(CA$18^2+$E60^2)&gt;r_int_a,SQRT(CA$18^2+$E60^2)&lt;=r_ext_a),1,0)</f>
        <v>0</v>
      </c>
      <c r="CB60" s="22" t="n">
        <f aca="false">IF(AND(SQRT(CB$18^2+$E60^2)&gt;r_int_a,SQRT(CB$18^2+$E60^2)&lt;=r_ext_a),1,0)</f>
        <v>0</v>
      </c>
      <c r="CC60" s="22" t="n">
        <f aca="false">IF(AND(SQRT(CC$18^2+$E60^2)&gt;r_int_a,SQRT(CC$18^2+$E60^2)&lt;=r_ext_a),1,0)</f>
        <v>0</v>
      </c>
      <c r="CD60" s="22" t="n">
        <f aca="false">IF(AND(SQRT(CD$18^2+$E60^2)&gt;r_int_a,SQRT(CD$18^2+$E60^2)&lt;=r_ext_a),1,0)</f>
        <v>0</v>
      </c>
      <c r="CE60" s="22" t="n">
        <f aca="false">IF(AND(SQRT(CE$18^2+$E60^2)&gt;r_int_a,SQRT(CE$18^2+$E60^2)&lt;=r_ext_a),1,0)</f>
        <v>0</v>
      </c>
      <c r="CF60" s="22" t="n">
        <f aca="false">IF(AND(SQRT(CF$18^2+$E60^2)&gt;r_int_a,SQRT(CF$18^2+$E60^2)&lt;=r_ext_a),1,0)</f>
        <v>0</v>
      </c>
      <c r="CG60" s="22" t="n">
        <f aca="false">IF(AND(SQRT(CG$18^2+$E60^2)&gt;r_int_a,SQRT(CG$18^2+$E60^2)&lt;=r_ext_a),1,0)</f>
        <v>0</v>
      </c>
      <c r="CH60" s="22" t="n">
        <f aca="false">IF(AND(SQRT(CH$18^2+$E60^2)&gt;r_int_a,SQRT(CH$18^2+$E60^2)&lt;=r_ext_a),1,0)</f>
        <v>0</v>
      </c>
      <c r="CI60" s="22" t="n">
        <f aca="false">IF(AND(SQRT(CI$18^2+$E60^2)&gt;r_int_a,SQRT(CI$18^2+$E60^2)&lt;=r_ext_a),1,0)</f>
        <v>0</v>
      </c>
      <c r="CJ60" s="22" t="n">
        <f aca="false">IF(AND(SQRT(CJ$18^2+$E60^2)&gt;r_int_a,SQRT(CJ$18^2+$E60^2)&lt;=r_ext_a),1,0)</f>
        <v>0</v>
      </c>
      <c r="CK60" s="22" t="n">
        <f aca="false">IF(AND(SQRT(CK$18^2+$E60^2)&gt;r_int_a,SQRT(CK$18^2+$E60^2)&lt;=r_ext_a),1,0)</f>
        <v>0</v>
      </c>
      <c r="CL60" s="22" t="n">
        <f aca="false">IF(AND(SQRT(CL$18^2+$E60^2)&gt;r_int_a,SQRT(CL$18^2+$E60^2)&lt;=r_ext_a),1,0)</f>
        <v>0</v>
      </c>
      <c r="CM60" s="22" t="n">
        <f aca="false">IF(AND(SQRT(CM$18^2+$E60^2)&gt;r_int_a,SQRT(CM$18^2+$E60^2)&lt;=r_ext_a),1,0)</f>
        <v>0</v>
      </c>
      <c r="CN60" s="22" t="n">
        <f aca="false">IF(AND(SQRT(CN$18^2+$E60^2)&gt;r_int_a,SQRT(CN$18^2+$E60^2)&lt;=r_ext_a),1,0)</f>
        <v>0</v>
      </c>
      <c r="CO60" s="22" t="n">
        <f aca="false">IF(AND(SQRT(CO$18^2+$E60^2)&gt;r_int_a,SQRT(CO$18^2+$E60^2)&lt;=r_ext_a),1,0)</f>
        <v>1</v>
      </c>
      <c r="CP60" s="22" t="n">
        <f aca="false">IF(AND(SQRT(CP$18^2+$E60^2)&gt;r_int_a,SQRT(CP$18^2+$E60^2)&lt;=r_ext_a),1,0)</f>
        <v>1</v>
      </c>
      <c r="CQ60" s="22" t="n">
        <f aca="false">IF(AND(SQRT(CQ$18^2+$E60^2)&gt;r_int_a,SQRT(CQ$18^2+$E60^2)&lt;=r_ext_a),1,0)</f>
        <v>1</v>
      </c>
      <c r="CR60" s="22" t="n">
        <f aca="false">IF(AND(SQRT(CR$18^2+$E60^2)&gt;r_int_a,SQRT(CR$18^2+$E60^2)&lt;=r_ext_a),1,0)</f>
        <v>1</v>
      </c>
      <c r="CS60" s="22" t="n">
        <f aca="false">IF(AND(SQRT(CS$18^2+$E60^2)&gt;r_int_a,SQRT(CS$18^2+$E60^2)&lt;=r_ext_a),1,0)</f>
        <v>1</v>
      </c>
      <c r="CT60" s="22" t="n">
        <f aca="false">IF(AND(SQRT(CT$18^2+$E60^2)&gt;r_int_a,SQRT(CT$18^2+$E60^2)&lt;=r_ext_a),1,0)</f>
        <v>1</v>
      </c>
      <c r="CU60" s="22" t="n">
        <f aca="false">IF(AND(SQRT(CU$18^2+$E60^2)&gt;r_int_a,SQRT(CU$18^2+$E60^2)&lt;=r_ext_a),1,0)</f>
        <v>1</v>
      </c>
      <c r="CV60" s="22" t="n">
        <f aca="false">IF(AND(SQRT(CV$18^2+$E60^2)&gt;r_int_a,SQRT(CV$18^2+$E60^2)&lt;=r_ext_a),1,0)</f>
        <v>1</v>
      </c>
      <c r="CW60" s="22" t="n">
        <f aca="false">IF(AND(SQRT(CW$18^2+$E60^2)&gt;r_int_a,SQRT(CW$18^2+$E60^2)&lt;=r_ext_a),1,0)</f>
        <v>1</v>
      </c>
      <c r="CX60" s="22" t="n">
        <f aca="false">IF(AND(SQRT(CX$18^2+$E60^2)&gt;r_int_a,SQRT(CX$18^2+$E60^2)&lt;=r_ext_a),1,0)</f>
        <v>0</v>
      </c>
      <c r="CY60" s="22" t="n">
        <f aca="false">IF(AND(SQRT(CY$18^2+$E60^2)&gt;r_int_a,SQRT(CY$18^2+$E60^2)&lt;=r_ext_a),1,0)</f>
        <v>0</v>
      </c>
      <c r="CZ60" s="22" t="n">
        <f aca="false">IF(AND(SQRT(CZ$18^2+$E60^2)&gt;r_int_a,SQRT(CZ$18^2+$E60^2)&lt;=r_ext_a),1,0)</f>
        <v>0</v>
      </c>
      <c r="DA60" s="22" t="n">
        <f aca="false">IF(AND(SQRT(DA$18^2+$E60^2)&gt;r_int_a,SQRT(DA$18^2+$E60^2)&lt;=r_ext_a),1,0)</f>
        <v>0</v>
      </c>
      <c r="DB60" s="22" t="n">
        <f aca="false">IF(AND(SQRT(DB$18^2+$E60^2)&gt;r_int_a,SQRT(DB$18^2+$E60^2)&lt;=r_ext_a),1,0)</f>
        <v>0</v>
      </c>
      <c r="DC60" s="22" t="n">
        <f aca="false">IF(AND(SQRT(DC$18^2+$E60^2)&gt;r_int_a,SQRT(DC$18^2+$E60^2)&lt;=r_ext_a),1,0)</f>
        <v>0</v>
      </c>
      <c r="DD60" s="22" t="n">
        <f aca="false">IF(AND(SQRT(DD$18^2+$E60^2)&gt;r_int_a,SQRT(DD$18^2+$E60^2)&lt;=r_ext_a),1,0)</f>
        <v>0</v>
      </c>
      <c r="DE60" s="22" t="n">
        <f aca="false">IF(AND(SQRT(DE$18^2+$E60^2)&gt;r_int_a,SQRT(DE$18^2+$E60^2)&lt;=r_ext_a),1,0)</f>
        <v>0</v>
      </c>
    </row>
    <row r="61" customFormat="false" ht="10.5" hidden="false" customHeight="true" outlineLevel="0" collapsed="false">
      <c r="E61" s="17" t="n">
        <v>17</v>
      </c>
      <c r="F61" s="18" t="n">
        <f aca="false">IF(SQRT(F$18^2+$E61^2)&lt;=r_int_a,1,0)</f>
        <v>0</v>
      </c>
      <c r="G61" s="18" t="n">
        <f aca="false">IF(SQRT(G$18^2+$E61^2)&lt;=r_int_a,1,0)</f>
        <v>0</v>
      </c>
      <c r="H61" s="18" t="n">
        <f aca="false">IF(SQRT(H$18^2+$E61^2)&lt;=r_int_a,1,0)</f>
        <v>0</v>
      </c>
      <c r="I61" s="18" t="n">
        <f aca="false">IF(SQRT(I$18^2+$E61^2)&lt;=r_int_a,1,0)</f>
        <v>0</v>
      </c>
      <c r="J61" s="18" t="n">
        <f aca="false">IF(SQRT(J$18^2+$E61^2)&lt;=r_int_a,1,0)</f>
        <v>0</v>
      </c>
      <c r="K61" s="18" t="n">
        <f aca="false">IF(SQRT(K$18^2+$E61^2)&lt;=r_int_a,1,0)</f>
        <v>0</v>
      </c>
      <c r="L61" s="18" t="n">
        <f aca="false">IF(SQRT(L$18^2+$E61^2)&lt;=r_int_a,1,0)</f>
        <v>0</v>
      </c>
      <c r="M61" s="18" t="n">
        <f aca="false">IF(SQRT(M$18^2+$E61^2)&lt;=r_int_a,1,0)</f>
        <v>0</v>
      </c>
      <c r="N61" s="18" t="n">
        <f aca="false">IF(SQRT(N$18^2+$E61^2)&lt;=r_int_a,1,0)</f>
        <v>0</v>
      </c>
      <c r="O61" s="18" t="n">
        <f aca="false">IF(SQRT(O$18^2+$E61^2)&lt;=r_int_a,1,0)</f>
        <v>0</v>
      </c>
      <c r="P61" s="18" t="n">
        <f aca="false">IF(SQRT(P$18^2+$E61^2)&lt;=r_int_a,1,0)</f>
        <v>0</v>
      </c>
      <c r="Q61" s="18" t="n">
        <f aca="false">IF(SQRT(Q$18^2+$E61^2)&lt;=r_int_a,1,0)</f>
        <v>0</v>
      </c>
      <c r="R61" s="18" t="n">
        <f aca="false">IF(SQRT(R$18^2+$E61^2)&lt;=r_int_a,1,0)</f>
        <v>0</v>
      </c>
      <c r="S61" s="18" t="n">
        <f aca="false">IF(SQRT(S$18^2+$E61^2)&lt;=r_int_a,1,0)</f>
        <v>0</v>
      </c>
      <c r="T61" s="18" t="n">
        <f aca="false">IF(SQRT(T$18^2+$E61^2)&lt;=r_int_a,1,0)</f>
        <v>0</v>
      </c>
      <c r="U61" s="18" t="n">
        <f aca="false">IF(SQRT(U$18^2+$E61^2)&lt;=r_int_a,1,0)</f>
        <v>0</v>
      </c>
      <c r="V61" s="18" t="n">
        <f aca="false">IF(SQRT(V$18^2+$E61^2)&lt;=r_int_a,1,0)</f>
        <v>0</v>
      </c>
      <c r="W61" s="18" t="n">
        <f aca="false">IF(SQRT(W$18^2+$E61^2)&lt;=r_int_a,1,0)</f>
        <v>0</v>
      </c>
      <c r="X61" s="18" t="n">
        <f aca="false">IF(SQRT(X$18^2+$E61^2)&lt;=r_int_a,1,0)</f>
        <v>0</v>
      </c>
      <c r="Y61" s="18" t="n">
        <f aca="false">IF(SQRT(Y$18^2+$E61^2)&lt;=r_int_a,1,0)</f>
        <v>0</v>
      </c>
      <c r="Z61" s="18" t="n">
        <f aca="false">IF(SQRT(Z$18^2+$E61^2)&lt;=r_int_a,1,0)</f>
        <v>1</v>
      </c>
      <c r="AA61" s="18" t="n">
        <f aca="false">IF(SQRT(AA$18^2+$E61^2)&lt;=r_int_a,1,0)</f>
        <v>1</v>
      </c>
      <c r="AB61" s="18" t="n">
        <f aca="false">IF(SQRT(AB$18^2+$E61^2)&lt;=r_int_a,1,0)</f>
        <v>1</v>
      </c>
      <c r="AC61" s="18" t="n">
        <f aca="false">IF(SQRT(AC$18^2+$E61^2)&lt;=r_int_a,1,0)</f>
        <v>1</v>
      </c>
      <c r="AD61" s="18" t="n">
        <f aca="false">IF(SQRT(AD$18^2+$E61^2)&lt;=r_int_a,1,0)</f>
        <v>1</v>
      </c>
      <c r="AE61" s="18" t="n">
        <f aca="false">IF(SQRT(AE$18^2+$E61^2)&lt;=r_int_a,1,0)</f>
        <v>1</v>
      </c>
      <c r="AF61" s="18" t="n">
        <f aca="false">IF(SQRT(AF$18^2+$E61^2)&lt;=r_int_a,1,0)</f>
        <v>1</v>
      </c>
      <c r="AG61" s="18" t="n">
        <f aca="false">IF(SQRT(AG$18^2+$E61^2)&lt;=r_int_a,1,0)</f>
        <v>1</v>
      </c>
      <c r="AH61" s="18" t="n">
        <f aca="false">IF(SQRT(AH$18^2+$E61^2)&lt;=r_int_a,1,0)</f>
        <v>1</v>
      </c>
      <c r="AI61" s="18" t="n">
        <f aca="false">IF(SQRT(AI$18^2+$E61^2)&lt;=r_int_a,1,0)</f>
        <v>1</v>
      </c>
      <c r="AJ61" s="18" t="n">
        <f aca="false">IF(SQRT(AJ$18^2+$E61^2)&lt;=r_int_a,1,0)</f>
        <v>1</v>
      </c>
      <c r="AK61" s="18" t="n">
        <f aca="false">IF(SQRT(AK$18^2+$E61^2)&lt;=r_int_a,1,0)</f>
        <v>0</v>
      </c>
      <c r="AL61" s="18" t="n">
        <f aca="false">IF(SQRT(AL$18^2+$E61^2)&lt;=r_int_a,1,0)</f>
        <v>0</v>
      </c>
      <c r="AM61" s="18" t="n">
        <f aca="false">IF(SQRT(AM$18^2+$E61^2)&lt;=r_int_a,1,0)</f>
        <v>0</v>
      </c>
      <c r="AN61" s="18" t="n">
        <f aca="false">IF(SQRT(AN$18^2+$E61^2)&lt;=r_int_a,1,0)</f>
        <v>0</v>
      </c>
      <c r="AO61" s="18" t="n">
        <f aca="false">IF(SQRT(AO$18^2+$E61^2)&lt;=r_int_a,1,0)</f>
        <v>0</v>
      </c>
      <c r="AP61" s="18" t="n">
        <f aca="false">IF(SQRT(AP$18^2+$E61^2)&lt;=r_int_a,1,0)</f>
        <v>0</v>
      </c>
      <c r="AQ61" s="18" t="n">
        <f aca="false">IF(SQRT(AQ$18^2+$E61^2)&lt;=r_int_a,1,0)</f>
        <v>0</v>
      </c>
      <c r="AR61" s="18" t="n">
        <f aca="false">IF(SQRT(AR$18^2+$E61^2)&lt;=r_int_a,1,0)</f>
        <v>0</v>
      </c>
      <c r="AS61" s="18" t="n">
        <f aca="false">IF(SQRT(AS$18^2+$E61^2)&lt;=r_int_a,1,0)</f>
        <v>0</v>
      </c>
      <c r="AT61" s="18" t="n">
        <f aca="false">IF(SQRT(AT$18^2+$E61^2)&lt;=r_int_a,1,0)</f>
        <v>0</v>
      </c>
      <c r="AU61" s="18" t="n">
        <f aca="false">IF(SQRT(AU$18^2+$E61^2)&lt;=r_int_a,1,0)</f>
        <v>0</v>
      </c>
      <c r="AV61" s="18" t="n">
        <f aca="false">IF(SQRT(AV$18^2+$E61^2)&lt;=r_int_a,1,0)</f>
        <v>0</v>
      </c>
      <c r="AW61" s="18" t="n">
        <f aca="false">IF(SQRT(AW$18^2+$E61^2)&lt;=r_int_a,1,0)</f>
        <v>0</v>
      </c>
      <c r="AX61" s="18" t="n">
        <f aca="false">IF(SQRT(AX$18^2+$E61^2)&lt;=r_int_a,1,0)</f>
        <v>0</v>
      </c>
      <c r="AY61" s="18" t="n">
        <f aca="false">IF(SQRT(AY$18^2+$E61^2)&lt;=r_int_a,1,0)</f>
        <v>0</v>
      </c>
      <c r="AZ61" s="18" t="n">
        <f aca="false">IF(SQRT(AZ$18^2+$E61^2)&lt;=r_int_a,1,0)</f>
        <v>0</v>
      </c>
      <c r="BA61" s="18" t="n">
        <f aca="false">IF(SQRT(BA$18^2+$E61^2)&lt;=r_int_a,1,0)</f>
        <v>0</v>
      </c>
      <c r="BB61" s="18" t="n">
        <f aca="false">IF(SQRT(BB$18^2+$E61^2)&lt;=r_int_a,1,0)</f>
        <v>0</v>
      </c>
      <c r="BC61" s="18" t="n">
        <f aca="false">IF(SQRT(BC$18^2+$E61^2)&lt;=r_int_a,1,0)</f>
        <v>0</v>
      </c>
      <c r="BD61" s="18" t="n">
        <f aca="false">IF(SQRT(BD$18^2+$E61^2)&lt;=r_int_a,1,0)</f>
        <v>0</v>
      </c>
      <c r="BF61" s="17" t="n">
        <v>17</v>
      </c>
      <c r="BG61" s="22" t="n">
        <f aca="false">IF(AND(SQRT(BG$18^2+$E61^2)&gt;r_int_a,SQRT(BG$18^2+$E61^2)&lt;=r_ext_a),1,0)</f>
        <v>0</v>
      </c>
      <c r="BH61" s="22" t="n">
        <f aca="false">IF(AND(SQRT(BH$18^2+$E61^2)&gt;r_int_a,SQRT(BH$18^2+$E61^2)&lt;=r_ext_a),1,0)</f>
        <v>0</v>
      </c>
      <c r="BI61" s="22" t="n">
        <f aca="false">IF(AND(SQRT(BI$18^2+$E61^2)&gt;r_int_a,SQRT(BI$18^2+$E61^2)&lt;=r_ext_a),1,0)</f>
        <v>0</v>
      </c>
      <c r="BJ61" s="22" t="n">
        <f aca="false">IF(AND(SQRT(BJ$18^2+$E61^2)&gt;r_int_a,SQRT(BJ$18^2+$E61^2)&lt;=r_ext_a),1,0)</f>
        <v>0</v>
      </c>
      <c r="BK61" s="22" t="n">
        <f aca="false">IF(AND(SQRT(BK$18^2+$E61^2)&gt;r_int_a,SQRT(BK$18^2+$E61^2)&lt;=r_ext_a),1,0)</f>
        <v>0</v>
      </c>
      <c r="BL61" s="22" t="n">
        <f aca="false">IF(AND(SQRT(BL$18^2+$E61^2)&gt;r_int_a,SQRT(BL$18^2+$E61^2)&lt;=r_ext_a),1,0)</f>
        <v>0</v>
      </c>
      <c r="BM61" s="22" t="n">
        <f aca="false">IF(AND(SQRT(BM$18^2+$E61^2)&gt;r_int_a,SQRT(BM$18^2+$E61^2)&lt;=r_ext_a),1,0)</f>
        <v>0</v>
      </c>
      <c r="BN61" s="22" t="n">
        <f aca="false">IF(AND(SQRT(BN$18^2+$E61^2)&gt;r_int_a,SQRT(BN$18^2+$E61^2)&lt;=r_ext_a),1,0)</f>
        <v>0</v>
      </c>
      <c r="BO61" s="22" t="n">
        <f aca="false">IF(AND(SQRT(BO$18^2+$E61^2)&gt;r_int_a,SQRT(BO$18^2+$E61^2)&lt;=r_ext_a),1,0)</f>
        <v>0</v>
      </c>
      <c r="BP61" s="22" t="n">
        <f aca="false">IF(AND(SQRT(BP$18^2+$E61^2)&gt;r_int_a,SQRT(BP$18^2+$E61^2)&lt;=r_ext_a),1,0)</f>
        <v>1</v>
      </c>
      <c r="BQ61" s="22" t="n">
        <f aca="false">IF(AND(SQRT(BQ$18^2+$E61^2)&gt;r_int_a,SQRT(BQ$18^2+$E61^2)&lt;=r_ext_a),1,0)</f>
        <v>1</v>
      </c>
      <c r="BR61" s="22" t="n">
        <f aca="false">IF(AND(SQRT(BR$18^2+$E61^2)&gt;r_int_a,SQRT(BR$18^2+$E61^2)&lt;=r_ext_a),1,0)</f>
        <v>1</v>
      </c>
      <c r="BS61" s="22" t="n">
        <f aca="false">IF(AND(SQRT(BS$18^2+$E61^2)&gt;r_int_a,SQRT(BS$18^2+$E61^2)&lt;=r_ext_a),1,0)</f>
        <v>1</v>
      </c>
      <c r="BT61" s="22" t="n">
        <f aca="false">IF(AND(SQRT(BT$18^2+$E61^2)&gt;r_int_a,SQRT(BT$18^2+$E61^2)&lt;=r_ext_a),1,0)</f>
        <v>1</v>
      </c>
      <c r="BU61" s="22" t="n">
        <f aca="false">IF(AND(SQRT(BU$18^2+$E61^2)&gt;r_int_a,SQRT(BU$18^2+$E61^2)&lt;=r_ext_a),1,0)</f>
        <v>1</v>
      </c>
      <c r="BV61" s="22" t="n">
        <f aca="false">IF(AND(SQRT(BV$18^2+$E61^2)&gt;r_int_a,SQRT(BV$18^2+$E61^2)&lt;=r_ext_a),1,0)</f>
        <v>1</v>
      </c>
      <c r="BW61" s="22" t="n">
        <f aca="false">IF(AND(SQRT(BW$18^2+$E61^2)&gt;r_int_a,SQRT(BW$18^2+$E61^2)&lt;=r_ext_a),1,0)</f>
        <v>1</v>
      </c>
      <c r="BX61" s="22" t="n">
        <f aca="false">IF(AND(SQRT(BX$18^2+$E61^2)&gt;r_int_a,SQRT(BX$18^2+$E61^2)&lt;=r_ext_a),1,0)</f>
        <v>1</v>
      </c>
      <c r="BY61" s="22" t="n">
        <f aca="false">IF(AND(SQRT(BY$18^2+$E61^2)&gt;r_int_a,SQRT(BY$18^2+$E61^2)&lt;=r_ext_a),1,0)</f>
        <v>1</v>
      </c>
      <c r="BZ61" s="22" t="n">
        <f aca="false">IF(AND(SQRT(BZ$18^2+$E61^2)&gt;r_int_a,SQRT(BZ$18^2+$E61^2)&lt;=r_ext_a),1,0)</f>
        <v>1</v>
      </c>
      <c r="CA61" s="22" t="n">
        <f aca="false">IF(AND(SQRT(CA$18^2+$E61^2)&gt;r_int_a,SQRT(CA$18^2+$E61^2)&lt;=r_ext_a),1,0)</f>
        <v>0</v>
      </c>
      <c r="CB61" s="22" t="n">
        <f aca="false">IF(AND(SQRT(CB$18^2+$E61^2)&gt;r_int_a,SQRT(CB$18^2+$E61^2)&lt;=r_ext_a),1,0)</f>
        <v>0</v>
      </c>
      <c r="CC61" s="22" t="n">
        <f aca="false">IF(AND(SQRT(CC$18^2+$E61^2)&gt;r_int_a,SQRT(CC$18^2+$E61^2)&lt;=r_ext_a),1,0)</f>
        <v>0</v>
      </c>
      <c r="CD61" s="22" t="n">
        <f aca="false">IF(AND(SQRT(CD$18^2+$E61^2)&gt;r_int_a,SQRT(CD$18^2+$E61^2)&lt;=r_ext_a),1,0)</f>
        <v>0</v>
      </c>
      <c r="CE61" s="22" t="n">
        <f aca="false">IF(AND(SQRT(CE$18^2+$E61^2)&gt;r_int_a,SQRT(CE$18^2+$E61^2)&lt;=r_ext_a),1,0)</f>
        <v>0</v>
      </c>
      <c r="CF61" s="22" t="n">
        <f aca="false">IF(AND(SQRT(CF$18^2+$E61^2)&gt;r_int_a,SQRT(CF$18^2+$E61^2)&lt;=r_ext_a),1,0)</f>
        <v>0</v>
      </c>
      <c r="CG61" s="22" t="n">
        <f aca="false">IF(AND(SQRT(CG$18^2+$E61^2)&gt;r_int_a,SQRT(CG$18^2+$E61^2)&lt;=r_ext_a),1,0)</f>
        <v>0</v>
      </c>
      <c r="CH61" s="22" t="n">
        <f aca="false">IF(AND(SQRT(CH$18^2+$E61^2)&gt;r_int_a,SQRT(CH$18^2+$E61^2)&lt;=r_ext_a),1,0)</f>
        <v>0</v>
      </c>
      <c r="CI61" s="22" t="n">
        <f aca="false">IF(AND(SQRT(CI$18^2+$E61^2)&gt;r_int_a,SQRT(CI$18^2+$E61^2)&lt;=r_ext_a),1,0)</f>
        <v>0</v>
      </c>
      <c r="CJ61" s="22" t="n">
        <f aca="false">IF(AND(SQRT(CJ$18^2+$E61^2)&gt;r_int_a,SQRT(CJ$18^2+$E61^2)&lt;=r_ext_a),1,0)</f>
        <v>0</v>
      </c>
      <c r="CK61" s="22" t="n">
        <f aca="false">IF(AND(SQRT(CK$18^2+$E61^2)&gt;r_int_a,SQRT(CK$18^2+$E61^2)&lt;=r_ext_a),1,0)</f>
        <v>0</v>
      </c>
      <c r="CL61" s="22" t="n">
        <f aca="false">IF(AND(SQRT(CL$18^2+$E61^2)&gt;r_int_a,SQRT(CL$18^2+$E61^2)&lt;=r_ext_a),1,0)</f>
        <v>1</v>
      </c>
      <c r="CM61" s="22" t="n">
        <f aca="false">IF(AND(SQRT(CM$18^2+$E61^2)&gt;r_int_a,SQRT(CM$18^2+$E61^2)&lt;=r_ext_a),1,0)</f>
        <v>1</v>
      </c>
      <c r="CN61" s="22" t="n">
        <f aca="false">IF(AND(SQRT(CN$18^2+$E61^2)&gt;r_int_a,SQRT(CN$18^2+$E61^2)&lt;=r_ext_a),1,0)</f>
        <v>1</v>
      </c>
      <c r="CO61" s="22" t="n">
        <f aca="false">IF(AND(SQRT(CO$18^2+$E61^2)&gt;r_int_a,SQRT(CO$18^2+$E61^2)&lt;=r_ext_a),1,0)</f>
        <v>1</v>
      </c>
      <c r="CP61" s="22" t="n">
        <f aca="false">IF(AND(SQRT(CP$18^2+$E61^2)&gt;r_int_a,SQRT(CP$18^2+$E61^2)&lt;=r_ext_a),1,0)</f>
        <v>1</v>
      </c>
      <c r="CQ61" s="22" t="n">
        <f aca="false">IF(AND(SQRT(CQ$18^2+$E61^2)&gt;r_int_a,SQRT(CQ$18^2+$E61^2)&lt;=r_ext_a),1,0)</f>
        <v>1</v>
      </c>
      <c r="CR61" s="22" t="n">
        <f aca="false">IF(AND(SQRT(CR$18^2+$E61^2)&gt;r_int_a,SQRT(CR$18^2+$E61^2)&lt;=r_ext_a),1,0)</f>
        <v>1</v>
      </c>
      <c r="CS61" s="22" t="n">
        <f aca="false">IF(AND(SQRT(CS$18^2+$E61^2)&gt;r_int_a,SQRT(CS$18^2+$E61^2)&lt;=r_ext_a),1,0)</f>
        <v>1</v>
      </c>
      <c r="CT61" s="22" t="n">
        <f aca="false">IF(AND(SQRT(CT$18^2+$E61^2)&gt;r_int_a,SQRT(CT$18^2+$E61^2)&lt;=r_ext_a),1,0)</f>
        <v>1</v>
      </c>
      <c r="CU61" s="22" t="n">
        <f aca="false">IF(AND(SQRT(CU$18^2+$E61^2)&gt;r_int_a,SQRT(CU$18^2+$E61^2)&lt;=r_ext_a),1,0)</f>
        <v>1</v>
      </c>
      <c r="CV61" s="22" t="n">
        <f aca="false">IF(AND(SQRT(CV$18^2+$E61^2)&gt;r_int_a,SQRT(CV$18^2+$E61^2)&lt;=r_ext_a),1,0)</f>
        <v>1</v>
      </c>
      <c r="CW61" s="22" t="n">
        <f aca="false">IF(AND(SQRT(CW$18^2+$E61^2)&gt;r_int_a,SQRT(CW$18^2+$E61^2)&lt;=r_ext_a),1,0)</f>
        <v>0</v>
      </c>
      <c r="CX61" s="22" t="n">
        <f aca="false">IF(AND(SQRT(CX$18^2+$E61^2)&gt;r_int_a,SQRT(CX$18^2+$E61^2)&lt;=r_ext_a),1,0)</f>
        <v>0</v>
      </c>
      <c r="CY61" s="22" t="n">
        <f aca="false">IF(AND(SQRT(CY$18^2+$E61^2)&gt;r_int_a,SQRT(CY$18^2+$E61^2)&lt;=r_ext_a),1,0)</f>
        <v>0</v>
      </c>
      <c r="CZ61" s="22" t="n">
        <f aca="false">IF(AND(SQRT(CZ$18^2+$E61^2)&gt;r_int_a,SQRT(CZ$18^2+$E61^2)&lt;=r_ext_a),1,0)</f>
        <v>0</v>
      </c>
      <c r="DA61" s="22" t="n">
        <f aca="false">IF(AND(SQRT(DA$18^2+$E61^2)&gt;r_int_a,SQRT(DA$18^2+$E61^2)&lt;=r_ext_a),1,0)</f>
        <v>0</v>
      </c>
      <c r="DB61" s="22" t="n">
        <f aca="false">IF(AND(SQRT(DB$18^2+$E61^2)&gt;r_int_a,SQRT(DB$18^2+$E61^2)&lt;=r_ext_a),1,0)</f>
        <v>0</v>
      </c>
      <c r="DC61" s="22" t="n">
        <f aca="false">IF(AND(SQRT(DC$18^2+$E61^2)&gt;r_int_a,SQRT(DC$18^2+$E61^2)&lt;=r_ext_a),1,0)</f>
        <v>0</v>
      </c>
      <c r="DD61" s="22" t="n">
        <f aca="false">IF(AND(SQRT(DD$18^2+$E61^2)&gt;r_int_a,SQRT(DD$18^2+$E61^2)&lt;=r_ext_a),1,0)</f>
        <v>0</v>
      </c>
      <c r="DE61" s="22" t="n">
        <f aca="false">IF(AND(SQRT(DE$18^2+$E61^2)&gt;r_int_a,SQRT(DE$18^2+$E61^2)&lt;=r_ext_a),1,0)</f>
        <v>0</v>
      </c>
    </row>
    <row r="62" customFormat="false" ht="10.5" hidden="false" customHeight="true" outlineLevel="0" collapsed="false">
      <c r="E62" s="17" t="n">
        <v>18</v>
      </c>
      <c r="F62" s="18" t="n">
        <f aca="false">IF(SQRT(F$18^2+$E62^2)&lt;=r_int_a,1,0)</f>
        <v>0</v>
      </c>
      <c r="G62" s="18" t="n">
        <f aca="false">IF(SQRT(G$18^2+$E62^2)&lt;=r_int_a,1,0)</f>
        <v>0</v>
      </c>
      <c r="H62" s="18" t="n">
        <f aca="false">IF(SQRT(H$18^2+$E62^2)&lt;=r_int_a,1,0)</f>
        <v>0</v>
      </c>
      <c r="I62" s="18" t="n">
        <f aca="false">IF(SQRT(I$18^2+$E62^2)&lt;=r_int_a,1,0)</f>
        <v>0</v>
      </c>
      <c r="J62" s="18" t="n">
        <f aca="false">IF(SQRT(J$18^2+$E62^2)&lt;=r_int_a,1,0)</f>
        <v>0</v>
      </c>
      <c r="K62" s="18" t="n">
        <f aca="false">IF(SQRT(K$18^2+$E62^2)&lt;=r_int_a,1,0)</f>
        <v>0</v>
      </c>
      <c r="L62" s="18" t="n">
        <f aca="false">IF(SQRT(L$18^2+$E62^2)&lt;=r_int_a,1,0)</f>
        <v>0</v>
      </c>
      <c r="M62" s="18" t="n">
        <f aca="false">IF(SQRT(M$18^2+$E62^2)&lt;=r_int_a,1,0)</f>
        <v>0</v>
      </c>
      <c r="N62" s="18" t="n">
        <f aca="false">IF(SQRT(N$18^2+$E62^2)&lt;=r_int_a,1,0)</f>
        <v>0</v>
      </c>
      <c r="O62" s="18" t="n">
        <f aca="false">IF(SQRT(O$18^2+$E62^2)&lt;=r_int_a,1,0)</f>
        <v>0</v>
      </c>
      <c r="P62" s="18" t="n">
        <f aca="false">IF(SQRT(P$18^2+$E62^2)&lt;=r_int_a,1,0)</f>
        <v>0</v>
      </c>
      <c r="Q62" s="18" t="n">
        <f aca="false">IF(SQRT(Q$18^2+$E62^2)&lt;=r_int_a,1,0)</f>
        <v>0</v>
      </c>
      <c r="R62" s="18" t="n">
        <f aca="false">IF(SQRT(R$18^2+$E62^2)&lt;=r_int_a,1,0)</f>
        <v>0</v>
      </c>
      <c r="S62" s="18" t="n">
        <f aca="false">IF(SQRT(S$18^2+$E62^2)&lt;=r_int_a,1,0)</f>
        <v>0</v>
      </c>
      <c r="T62" s="18" t="n">
        <f aca="false">IF(SQRT(T$18^2+$E62^2)&lt;=r_int_a,1,0)</f>
        <v>0</v>
      </c>
      <c r="U62" s="18" t="n">
        <f aca="false">IF(SQRT(U$18^2+$E62^2)&lt;=r_int_a,1,0)</f>
        <v>0</v>
      </c>
      <c r="V62" s="18" t="n">
        <f aca="false">IF(SQRT(V$18^2+$E62^2)&lt;=r_int_a,1,0)</f>
        <v>0</v>
      </c>
      <c r="W62" s="18" t="n">
        <f aca="false">IF(SQRT(W$18^2+$E62^2)&lt;=r_int_a,1,0)</f>
        <v>0</v>
      </c>
      <c r="X62" s="18" t="n">
        <f aca="false">IF(SQRT(X$18^2+$E62^2)&lt;=r_int_a,1,0)</f>
        <v>0</v>
      </c>
      <c r="Y62" s="18" t="n">
        <f aca="false">IF(SQRT(Y$18^2+$E62^2)&lt;=r_int_a,1,0)</f>
        <v>0</v>
      </c>
      <c r="Z62" s="18" t="n">
        <f aca="false">IF(SQRT(Z$18^2+$E62^2)&lt;=r_int_a,1,0)</f>
        <v>0</v>
      </c>
      <c r="AA62" s="18" t="n">
        <f aca="false">IF(SQRT(AA$18^2+$E62^2)&lt;=r_int_a,1,0)</f>
        <v>0</v>
      </c>
      <c r="AB62" s="18" t="n">
        <f aca="false">IF(SQRT(AB$18^2+$E62^2)&lt;=r_int_a,1,0)</f>
        <v>0</v>
      </c>
      <c r="AC62" s="18" t="n">
        <f aca="false">IF(SQRT(AC$18^2+$E62^2)&lt;=r_int_a,1,0)</f>
        <v>0</v>
      </c>
      <c r="AD62" s="18" t="n">
        <f aca="false">IF(SQRT(AD$18^2+$E62^2)&lt;=r_int_a,1,0)</f>
        <v>0</v>
      </c>
      <c r="AE62" s="18" t="n">
        <f aca="false">IF(SQRT(AE$18^2+$E62^2)&lt;=r_int_a,1,0)</f>
        <v>0</v>
      </c>
      <c r="AF62" s="18" t="n">
        <f aca="false">IF(SQRT(AF$18^2+$E62^2)&lt;=r_int_a,1,0)</f>
        <v>0</v>
      </c>
      <c r="AG62" s="18" t="n">
        <f aca="false">IF(SQRT(AG$18^2+$E62^2)&lt;=r_int_a,1,0)</f>
        <v>0</v>
      </c>
      <c r="AH62" s="18" t="n">
        <f aca="false">IF(SQRT(AH$18^2+$E62^2)&lt;=r_int_a,1,0)</f>
        <v>0</v>
      </c>
      <c r="AI62" s="18" t="n">
        <f aca="false">IF(SQRT(AI$18^2+$E62^2)&lt;=r_int_a,1,0)</f>
        <v>0</v>
      </c>
      <c r="AJ62" s="18" t="n">
        <f aca="false">IF(SQRT(AJ$18^2+$E62^2)&lt;=r_int_a,1,0)</f>
        <v>0</v>
      </c>
      <c r="AK62" s="18" t="n">
        <f aca="false">IF(SQRT(AK$18^2+$E62^2)&lt;=r_int_a,1,0)</f>
        <v>0</v>
      </c>
      <c r="AL62" s="18" t="n">
        <f aca="false">IF(SQRT(AL$18^2+$E62^2)&lt;=r_int_a,1,0)</f>
        <v>0</v>
      </c>
      <c r="AM62" s="18" t="n">
        <f aca="false">IF(SQRT(AM$18^2+$E62^2)&lt;=r_int_a,1,0)</f>
        <v>0</v>
      </c>
      <c r="AN62" s="18" t="n">
        <f aca="false">IF(SQRT(AN$18^2+$E62^2)&lt;=r_int_a,1,0)</f>
        <v>0</v>
      </c>
      <c r="AO62" s="18" t="n">
        <f aca="false">IF(SQRT(AO$18^2+$E62^2)&lt;=r_int_a,1,0)</f>
        <v>0</v>
      </c>
      <c r="AP62" s="18" t="n">
        <f aca="false">IF(SQRT(AP$18^2+$E62^2)&lt;=r_int_a,1,0)</f>
        <v>0</v>
      </c>
      <c r="AQ62" s="18" t="n">
        <f aca="false">IF(SQRT(AQ$18^2+$E62^2)&lt;=r_int_a,1,0)</f>
        <v>0</v>
      </c>
      <c r="AR62" s="18" t="n">
        <f aca="false">IF(SQRT(AR$18^2+$E62^2)&lt;=r_int_a,1,0)</f>
        <v>0</v>
      </c>
      <c r="AS62" s="18" t="n">
        <f aca="false">IF(SQRT(AS$18^2+$E62^2)&lt;=r_int_a,1,0)</f>
        <v>0</v>
      </c>
      <c r="AT62" s="18" t="n">
        <f aca="false">IF(SQRT(AT$18^2+$E62^2)&lt;=r_int_a,1,0)</f>
        <v>0</v>
      </c>
      <c r="AU62" s="18" t="n">
        <f aca="false">IF(SQRT(AU$18^2+$E62^2)&lt;=r_int_a,1,0)</f>
        <v>0</v>
      </c>
      <c r="AV62" s="18" t="n">
        <f aca="false">IF(SQRT(AV$18^2+$E62^2)&lt;=r_int_a,1,0)</f>
        <v>0</v>
      </c>
      <c r="AW62" s="18" t="n">
        <f aca="false">IF(SQRT(AW$18^2+$E62^2)&lt;=r_int_a,1,0)</f>
        <v>0</v>
      </c>
      <c r="AX62" s="18" t="n">
        <f aca="false">IF(SQRT(AX$18^2+$E62^2)&lt;=r_int_a,1,0)</f>
        <v>0</v>
      </c>
      <c r="AY62" s="18" t="n">
        <f aca="false">IF(SQRT(AY$18^2+$E62^2)&lt;=r_int_a,1,0)</f>
        <v>0</v>
      </c>
      <c r="AZ62" s="18" t="n">
        <f aca="false">IF(SQRT(AZ$18^2+$E62^2)&lt;=r_int_a,1,0)</f>
        <v>0</v>
      </c>
      <c r="BA62" s="18" t="n">
        <f aca="false">IF(SQRT(BA$18^2+$E62^2)&lt;=r_int_a,1,0)</f>
        <v>0</v>
      </c>
      <c r="BB62" s="18" t="n">
        <f aca="false">IF(SQRT(BB$18^2+$E62^2)&lt;=r_int_a,1,0)</f>
        <v>0</v>
      </c>
      <c r="BC62" s="18" t="n">
        <f aca="false">IF(SQRT(BC$18^2+$E62^2)&lt;=r_int_a,1,0)</f>
        <v>0</v>
      </c>
      <c r="BD62" s="18" t="n">
        <f aca="false">IF(SQRT(BD$18^2+$E62^2)&lt;=r_int_a,1,0)</f>
        <v>0</v>
      </c>
      <c r="BF62" s="17" t="n">
        <v>18</v>
      </c>
      <c r="BG62" s="22" t="n">
        <f aca="false">IF(AND(SQRT(BG$18^2+$E62^2)&gt;r_int_a,SQRT(BG$18^2+$E62^2)&lt;=r_ext_a),1,0)</f>
        <v>0</v>
      </c>
      <c r="BH62" s="22" t="n">
        <f aca="false">IF(AND(SQRT(BH$18^2+$E62^2)&gt;r_int_a,SQRT(BH$18^2+$E62^2)&lt;=r_ext_a),1,0)</f>
        <v>0</v>
      </c>
      <c r="BI62" s="22" t="n">
        <f aca="false">IF(AND(SQRT(BI$18^2+$E62^2)&gt;r_int_a,SQRT(BI$18^2+$E62^2)&lt;=r_ext_a),1,0)</f>
        <v>0</v>
      </c>
      <c r="BJ62" s="22" t="n">
        <f aca="false">IF(AND(SQRT(BJ$18^2+$E62^2)&gt;r_int_a,SQRT(BJ$18^2+$E62^2)&lt;=r_ext_a),1,0)</f>
        <v>0</v>
      </c>
      <c r="BK62" s="22" t="n">
        <f aca="false">IF(AND(SQRT(BK$18^2+$E62^2)&gt;r_int_a,SQRT(BK$18^2+$E62^2)&lt;=r_ext_a),1,0)</f>
        <v>0</v>
      </c>
      <c r="BL62" s="22" t="n">
        <f aca="false">IF(AND(SQRT(BL$18^2+$E62^2)&gt;r_int_a,SQRT(BL$18^2+$E62^2)&lt;=r_ext_a),1,0)</f>
        <v>0</v>
      </c>
      <c r="BM62" s="22" t="n">
        <f aca="false">IF(AND(SQRT(BM$18^2+$E62^2)&gt;r_int_a,SQRT(BM$18^2+$E62^2)&lt;=r_ext_a),1,0)</f>
        <v>0</v>
      </c>
      <c r="BN62" s="22" t="n">
        <f aca="false">IF(AND(SQRT(BN$18^2+$E62^2)&gt;r_int_a,SQRT(BN$18^2+$E62^2)&lt;=r_ext_a),1,0)</f>
        <v>0</v>
      </c>
      <c r="BO62" s="22" t="n">
        <f aca="false">IF(AND(SQRT(BO$18^2+$E62^2)&gt;r_int_a,SQRT(BO$18^2+$E62^2)&lt;=r_ext_a),1,0)</f>
        <v>0</v>
      </c>
      <c r="BP62" s="22" t="n">
        <f aca="false">IF(AND(SQRT(BP$18^2+$E62^2)&gt;r_int_a,SQRT(BP$18^2+$E62^2)&lt;=r_ext_a),1,0)</f>
        <v>0</v>
      </c>
      <c r="BQ62" s="22" t="n">
        <f aca="false">IF(AND(SQRT(BQ$18^2+$E62^2)&gt;r_int_a,SQRT(BQ$18^2+$E62^2)&lt;=r_ext_a),1,0)</f>
        <v>1</v>
      </c>
      <c r="BR62" s="22" t="n">
        <f aca="false">IF(AND(SQRT(BR$18^2+$E62^2)&gt;r_int_a,SQRT(BR$18^2+$E62^2)&lt;=r_ext_a),1,0)</f>
        <v>1</v>
      </c>
      <c r="BS62" s="22" t="n">
        <f aca="false">IF(AND(SQRT(BS$18^2+$E62^2)&gt;r_int_a,SQRT(BS$18^2+$E62^2)&lt;=r_ext_a),1,0)</f>
        <v>1</v>
      </c>
      <c r="BT62" s="22" t="n">
        <f aca="false">IF(AND(SQRT(BT$18^2+$E62^2)&gt;r_int_a,SQRT(BT$18^2+$E62^2)&lt;=r_ext_a),1,0)</f>
        <v>1</v>
      </c>
      <c r="BU62" s="22" t="n">
        <f aca="false">IF(AND(SQRT(BU$18^2+$E62^2)&gt;r_int_a,SQRT(BU$18^2+$E62^2)&lt;=r_ext_a),1,0)</f>
        <v>1</v>
      </c>
      <c r="BV62" s="22" t="n">
        <f aca="false">IF(AND(SQRT(BV$18^2+$E62^2)&gt;r_int_a,SQRT(BV$18^2+$E62^2)&lt;=r_ext_a),1,0)</f>
        <v>1</v>
      </c>
      <c r="BW62" s="22" t="n">
        <f aca="false">IF(AND(SQRT(BW$18^2+$E62^2)&gt;r_int_a,SQRT(BW$18^2+$E62^2)&lt;=r_ext_a),1,0)</f>
        <v>1</v>
      </c>
      <c r="BX62" s="22" t="n">
        <f aca="false">IF(AND(SQRT(BX$18^2+$E62^2)&gt;r_int_a,SQRT(BX$18^2+$E62^2)&lt;=r_ext_a),1,0)</f>
        <v>1</v>
      </c>
      <c r="BY62" s="22" t="n">
        <f aca="false">IF(AND(SQRT(BY$18^2+$E62^2)&gt;r_int_a,SQRT(BY$18^2+$E62^2)&lt;=r_ext_a),1,0)</f>
        <v>1</v>
      </c>
      <c r="BZ62" s="22" t="n">
        <f aca="false">IF(AND(SQRT(BZ$18^2+$E62^2)&gt;r_int_a,SQRT(BZ$18^2+$E62^2)&lt;=r_ext_a),1,0)</f>
        <v>1</v>
      </c>
      <c r="CA62" s="22" t="n">
        <f aca="false">IF(AND(SQRT(CA$18^2+$E62^2)&gt;r_int_a,SQRT(CA$18^2+$E62^2)&lt;=r_ext_a),1,0)</f>
        <v>1</v>
      </c>
      <c r="CB62" s="22" t="n">
        <f aca="false">IF(AND(SQRT(CB$18^2+$E62^2)&gt;r_int_a,SQRT(CB$18^2+$E62^2)&lt;=r_ext_a),1,0)</f>
        <v>1</v>
      </c>
      <c r="CC62" s="22" t="n">
        <f aca="false">IF(AND(SQRT(CC$18^2+$E62^2)&gt;r_int_a,SQRT(CC$18^2+$E62^2)&lt;=r_ext_a),1,0)</f>
        <v>1</v>
      </c>
      <c r="CD62" s="22" t="n">
        <f aca="false">IF(AND(SQRT(CD$18^2+$E62^2)&gt;r_int_a,SQRT(CD$18^2+$E62^2)&lt;=r_ext_a),1,0)</f>
        <v>1</v>
      </c>
      <c r="CE62" s="22" t="n">
        <f aca="false">IF(AND(SQRT(CE$18^2+$E62^2)&gt;r_int_a,SQRT(CE$18^2+$E62^2)&lt;=r_ext_a),1,0)</f>
        <v>1</v>
      </c>
      <c r="CF62" s="22" t="n">
        <f aca="false">IF(AND(SQRT(CF$18^2+$E62^2)&gt;r_int_a,SQRT(CF$18^2+$E62^2)&lt;=r_ext_a),1,0)</f>
        <v>1</v>
      </c>
      <c r="CG62" s="22" t="n">
        <f aca="false">IF(AND(SQRT(CG$18^2+$E62^2)&gt;r_int_a,SQRT(CG$18^2+$E62^2)&lt;=r_ext_a),1,0)</f>
        <v>1</v>
      </c>
      <c r="CH62" s="22" t="n">
        <f aca="false">IF(AND(SQRT(CH$18^2+$E62^2)&gt;r_int_a,SQRT(CH$18^2+$E62^2)&lt;=r_ext_a),1,0)</f>
        <v>1</v>
      </c>
      <c r="CI62" s="22" t="n">
        <f aca="false">IF(AND(SQRT(CI$18^2+$E62^2)&gt;r_int_a,SQRT(CI$18^2+$E62^2)&lt;=r_ext_a),1,0)</f>
        <v>1</v>
      </c>
      <c r="CJ62" s="22" t="n">
        <f aca="false">IF(AND(SQRT(CJ$18^2+$E62^2)&gt;r_int_a,SQRT(CJ$18^2+$E62^2)&lt;=r_ext_a),1,0)</f>
        <v>1</v>
      </c>
      <c r="CK62" s="22" t="n">
        <f aca="false">IF(AND(SQRT(CK$18^2+$E62^2)&gt;r_int_a,SQRT(CK$18^2+$E62^2)&lt;=r_ext_a),1,0)</f>
        <v>1</v>
      </c>
      <c r="CL62" s="22" t="n">
        <f aca="false">IF(AND(SQRT(CL$18^2+$E62^2)&gt;r_int_a,SQRT(CL$18^2+$E62^2)&lt;=r_ext_a),1,0)</f>
        <v>1</v>
      </c>
      <c r="CM62" s="22" t="n">
        <f aca="false">IF(AND(SQRT(CM$18^2+$E62^2)&gt;r_int_a,SQRT(CM$18^2+$E62^2)&lt;=r_ext_a),1,0)</f>
        <v>1</v>
      </c>
      <c r="CN62" s="22" t="n">
        <f aca="false">IF(AND(SQRT(CN$18^2+$E62^2)&gt;r_int_a,SQRT(CN$18^2+$E62^2)&lt;=r_ext_a),1,0)</f>
        <v>1</v>
      </c>
      <c r="CO62" s="22" t="n">
        <f aca="false">IF(AND(SQRT(CO$18^2+$E62^2)&gt;r_int_a,SQRT(CO$18^2+$E62^2)&lt;=r_ext_a),1,0)</f>
        <v>1</v>
      </c>
      <c r="CP62" s="22" t="n">
        <f aca="false">IF(AND(SQRT(CP$18^2+$E62^2)&gt;r_int_a,SQRT(CP$18^2+$E62^2)&lt;=r_ext_a),1,0)</f>
        <v>1</v>
      </c>
      <c r="CQ62" s="22" t="n">
        <f aca="false">IF(AND(SQRT(CQ$18^2+$E62^2)&gt;r_int_a,SQRT(CQ$18^2+$E62^2)&lt;=r_ext_a),1,0)</f>
        <v>1</v>
      </c>
      <c r="CR62" s="22" t="n">
        <f aca="false">IF(AND(SQRT(CR$18^2+$E62^2)&gt;r_int_a,SQRT(CR$18^2+$E62^2)&lt;=r_ext_a),1,0)</f>
        <v>1</v>
      </c>
      <c r="CS62" s="22" t="n">
        <f aca="false">IF(AND(SQRT(CS$18^2+$E62^2)&gt;r_int_a,SQRT(CS$18^2+$E62^2)&lt;=r_ext_a),1,0)</f>
        <v>1</v>
      </c>
      <c r="CT62" s="22" t="n">
        <f aca="false">IF(AND(SQRT(CT$18^2+$E62^2)&gt;r_int_a,SQRT(CT$18^2+$E62^2)&lt;=r_ext_a),1,0)</f>
        <v>1</v>
      </c>
      <c r="CU62" s="22" t="n">
        <f aca="false">IF(AND(SQRT(CU$18^2+$E62^2)&gt;r_int_a,SQRT(CU$18^2+$E62^2)&lt;=r_ext_a),1,0)</f>
        <v>1</v>
      </c>
      <c r="CV62" s="22" t="n">
        <f aca="false">IF(AND(SQRT(CV$18^2+$E62^2)&gt;r_int_a,SQRT(CV$18^2+$E62^2)&lt;=r_ext_a),1,0)</f>
        <v>0</v>
      </c>
      <c r="CW62" s="22" t="n">
        <f aca="false">IF(AND(SQRT(CW$18^2+$E62^2)&gt;r_int_a,SQRT(CW$18^2+$E62^2)&lt;=r_ext_a),1,0)</f>
        <v>0</v>
      </c>
      <c r="CX62" s="22" t="n">
        <f aca="false">IF(AND(SQRT(CX$18^2+$E62^2)&gt;r_int_a,SQRT(CX$18^2+$E62^2)&lt;=r_ext_a),1,0)</f>
        <v>0</v>
      </c>
      <c r="CY62" s="22" t="n">
        <f aca="false">IF(AND(SQRT(CY$18^2+$E62^2)&gt;r_int_a,SQRT(CY$18^2+$E62^2)&lt;=r_ext_a),1,0)</f>
        <v>0</v>
      </c>
      <c r="CZ62" s="22" t="n">
        <f aca="false">IF(AND(SQRT(CZ$18^2+$E62^2)&gt;r_int_a,SQRT(CZ$18^2+$E62^2)&lt;=r_ext_a),1,0)</f>
        <v>0</v>
      </c>
      <c r="DA62" s="22" t="n">
        <f aca="false">IF(AND(SQRT(DA$18^2+$E62^2)&gt;r_int_a,SQRT(DA$18^2+$E62^2)&lt;=r_ext_a),1,0)</f>
        <v>0</v>
      </c>
      <c r="DB62" s="22" t="n">
        <f aca="false">IF(AND(SQRT(DB$18^2+$E62^2)&gt;r_int_a,SQRT(DB$18^2+$E62^2)&lt;=r_ext_a),1,0)</f>
        <v>0</v>
      </c>
      <c r="DC62" s="22" t="n">
        <f aca="false">IF(AND(SQRT(DC$18^2+$E62^2)&gt;r_int_a,SQRT(DC$18^2+$E62^2)&lt;=r_ext_a),1,0)</f>
        <v>0</v>
      </c>
      <c r="DD62" s="22" t="n">
        <f aca="false">IF(AND(SQRT(DD$18^2+$E62^2)&gt;r_int_a,SQRT(DD$18^2+$E62^2)&lt;=r_ext_a),1,0)</f>
        <v>0</v>
      </c>
      <c r="DE62" s="22" t="n">
        <f aca="false">IF(AND(SQRT(DE$18^2+$E62^2)&gt;r_int_a,SQRT(DE$18^2+$E62^2)&lt;=r_ext_a),1,0)</f>
        <v>0</v>
      </c>
    </row>
    <row r="63" customFormat="false" ht="10.5" hidden="false" customHeight="true" outlineLevel="0" collapsed="false">
      <c r="E63" s="17" t="n">
        <v>19</v>
      </c>
      <c r="F63" s="18" t="n">
        <f aca="false">IF(SQRT(F$18^2+$E63^2)&lt;=r_int_a,1,0)</f>
        <v>0</v>
      </c>
      <c r="G63" s="18" t="n">
        <f aca="false">IF(SQRT(G$18^2+$E63^2)&lt;=r_int_a,1,0)</f>
        <v>0</v>
      </c>
      <c r="H63" s="18" t="n">
        <f aca="false">IF(SQRT(H$18^2+$E63^2)&lt;=r_int_a,1,0)</f>
        <v>0</v>
      </c>
      <c r="I63" s="18" t="n">
        <f aca="false">IF(SQRT(I$18^2+$E63^2)&lt;=r_int_a,1,0)</f>
        <v>0</v>
      </c>
      <c r="J63" s="18" t="n">
        <f aca="false">IF(SQRT(J$18^2+$E63^2)&lt;=r_int_a,1,0)</f>
        <v>0</v>
      </c>
      <c r="K63" s="18" t="n">
        <f aca="false">IF(SQRT(K$18^2+$E63^2)&lt;=r_int_a,1,0)</f>
        <v>0</v>
      </c>
      <c r="L63" s="18" t="n">
        <f aca="false">IF(SQRT(L$18^2+$E63^2)&lt;=r_int_a,1,0)</f>
        <v>0</v>
      </c>
      <c r="M63" s="18" t="n">
        <f aca="false">IF(SQRT(M$18^2+$E63^2)&lt;=r_int_a,1,0)</f>
        <v>0</v>
      </c>
      <c r="N63" s="18" t="n">
        <f aca="false">IF(SQRT(N$18^2+$E63^2)&lt;=r_int_a,1,0)</f>
        <v>0</v>
      </c>
      <c r="O63" s="18" t="n">
        <f aca="false">IF(SQRT(O$18^2+$E63^2)&lt;=r_int_a,1,0)</f>
        <v>0</v>
      </c>
      <c r="P63" s="18" t="n">
        <f aca="false">IF(SQRT(P$18^2+$E63^2)&lt;=r_int_a,1,0)</f>
        <v>0</v>
      </c>
      <c r="Q63" s="18" t="n">
        <f aca="false">IF(SQRT(Q$18^2+$E63^2)&lt;=r_int_a,1,0)</f>
        <v>0</v>
      </c>
      <c r="R63" s="18" t="n">
        <f aca="false">IF(SQRT(R$18^2+$E63^2)&lt;=r_int_a,1,0)</f>
        <v>0</v>
      </c>
      <c r="S63" s="18" t="n">
        <f aca="false">IF(SQRT(S$18^2+$E63^2)&lt;=r_int_a,1,0)</f>
        <v>0</v>
      </c>
      <c r="T63" s="18" t="n">
        <f aca="false">IF(SQRT(T$18^2+$E63^2)&lt;=r_int_a,1,0)</f>
        <v>0</v>
      </c>
      <c r="U63" s="18" t="n">
        <f aca="false">IF(SQRT(U$18^2+$E63^2)&lt;=r_int_a,1,0)</f>
        <v>0</v>
      </c>
      <c r="V63" s="18" t="n">
        <f aca="false">IF(SQRT(V$18^2+$E63^2)&lt;=r_int_a,1,0)</f>
        <v>0</v>
      </c>
      <c r="W63" s="18" t="n">
        <f aca="false">IF(SQRT(W$18^2+$E63^2)&lt;=r_int_a,1,0)</f>
        <v>0</v>
      </c>
      <c r="X63" s="18" t="n">
        <f aca="false">IF(SQRT(X$18^2+$E63^2)&lt;=r_int_a,1,0)</f>
        <v>0</v>
      </c>
      <c r="Y63" s="18" t="n">
        <f aca="false">IF(SQRT(Y$18^2+$E63^2)&lt;=r_int_a,1,0)</f>
        <v>0</v>
      </c>
      <c r="Z63" s="18" t="n">
        <f aca="false">IF(SQRT(Z$18^2+$E63^2)&lt;=r_int_a,1,0)</f>
        <v>0</v>
      </c>
      <c r="AA63" s="18" t="n">
        <f aca="false">IF(SQRT(AA$18^2+$E63^2)&lt;=r_int_a,1,0)</f>
        <v>0</v>
      </c>
      <c r="AB63" s="18" t="n">
        <f aca="false">IF(SQRT(AB$18^2+$E63^2)&lt;=r_int_a,1,0)</f>
        <v>0</v>
      </c>
      <c r="AC63" s="18" t="n">
        <f aca="false">IF(SQRT(AC$18^2+$E63^2)&lt;=r_int_a,1,0)</f>
        <v>0</v>
      </c>
      <c r="AD63" s="18" t="n">
        <f aca="false">IF(SQRT(AD$18^2+$E63^2)&lt;=r_int_a,1,0)</f>
        <v>0</v>
      </c>
      <c r="AE63" s="18" t="n">
        <f aca="false">IF(SQRT(AE$18^2+$E63^2)&lt;=r_int_a,1,0)</f>
        <v>0</v>
      </c>
      <c r="AF63" s="18" t="n">
        <f aca="false">IF(SQRT(AF$18^2+$E63^2)&lt;=r_int_a,1,0)</f>
        <v>0</v>
      </c>
      <c r="AG63" s="18" t="n">
        <f aca="false">IF(SQRT(AG$18^2+$E63^2)&lt;=r_int_a,1,0)</f>
        <v>0</v>
      </c>
      <c r="AH63" s="18" t="n">
        <f aca="false">IF(SQRT(AH$18^2+$E63^2)&lt;=r_int_a,1,0)</f>
        <v>0</v>
      </c>
      <c r="AI63" s="18" t="n">
        <f aca="false">IF(SQRT(AI$18^2+$E63^2)&lt;=r_int_a,1,0)</f>
        <v>0</v>
      </c>
      <c r="AJ63" s="18" t="n">
        <f aca="false">IF(SQRT(AJ$18^2+$E63^2)&lt;=r_int_a,1,0)</f>
        <v>0</v>
      </c>
      <c r="AK63" s="18" t="n">
        <f aca="false">IF(SQRT(AK$18^2+$E63^2)&lt;=r_int_a,1,0)</f>
        <v>0</v>
      </c>
      <c r="AL63" s="18" t="n">
        <f aca="false">IF(SQRT(AL$18^2+$E63^2)&lt;=r_int_a,1,0)</f>
        <v>0</v>
      </c>
      <c r="AM63" s="18" t="n">
        <f aca="false">IF(SQRT(AM$18^2+$E63^2)&lt;=r_int_a,1,0)</f>
        <v>0</v>
      </c>
      <c r="AN63" s="18" t="n">
        <f aca="false">IF(SQRT(AN$18^2+$E63^2)&lt;=r_int_a,1,0)</f>
        <v>0</v>
      </c>
      <c r="AO63" s="18" t="n">
        <f aca="false">IF(SQRT(AO$18^2+$E63^2)&lt;=r_int_a,1,0)</f>
        <v>0</v>
      </c>
      <c r="AP63" s="18" t="n">
        <f aca="false">IF(SQRT(AP$18^2+$E63^2)&lt;=r_int_a,1,0)</f>
        <v>0</v>
      </c>
      <c r="AQ63" s="18" t="n">
        <f aca="false">IF(SQRT(AQ$18^2+$E63^2)&lt;=r_int_a,1,0)</f>
        <v>0</v>
      </c>
      <c r="AR63" s="18" t="n">
        <f aca="false">IF(SQRT(AR$18^2+$E63^2)&lt;=r_int_a,1,0)</f>
        <v>0</v>
      </c>
      <c r="AS63" s="18" t="n">
        <f aca="false">IF(SQRT(AS$18^2+$E63^2)&lt;=r_int_a,1,0)</f>
        <v>0</v>
      </c>
      <c r="AT63" s="18" t="n">
        <f aca="false">IF(SQRT(AT$18^2+$E63^2)&lt;=r_int_a,1,0)</f>
        <v>0</v>
      </c>
      <c r="AU63" s="18" t="n">
        <f aca="false">IF(SQRT(AU$18^2+$E63^2)&lt;=r_int_a,1,0)</f>
        <v>0</v>
      </c>
      <c r="AV63" s="18" t="n">
        <f aca="false">IF(SQRT(AV$18^2+$E63^2)&lt;=r_int_a,1,0)</f>
        <v>0</v>
      </c>
      <c r="AW63" s="18" t="n">
        <f aca="false">IF(SQRT(AW$18^2+$E63^2)&lt;=r_int_a,1,0)</f>
        <v>0</v>
      </c>
      <c r="AX63" s="18" t="n">
        <f aca="false">IF(SQRT(AX$18^2+$E63^2)&lt;=r_int_a,1,0)</f>
        <v>0</v>
      </c>
      <c r="AY63" s="18" t="n">
        <f aca="false">IF(SQRT(AY$18^2+$E63^2)&lt;=r_int_a,1,0)</f>
        <v>0</v>
      </c>
      <c r="AZ63" s="18" t="n">
        <f aca="false">IF(SQRT(AZ$18^2+$E63^2)&lt;=r_int_a,1,0)</f>
        <v>0</v>
      </c>
      <c r="BA63" s="18" t="n">
        <f aca="false">IF(SQRT(BA$18^2+$E63^2)&lt;=r_int_a,1,0)</f>
        <v>0</v>
      </c>
      <c r="BB63" s="18" t="n">
        <f aca="false">IF(SQRT(BB$18^2+$E63^2)&lt;=r_int_a,1,0)</f>
        <v>0</v>
      </c>
      <c r="BC63" s="18" t="n">
        <f aca="false">IF(SQRT(BC$18^2+$E63^2)&lt;=r_int_a,1,0)</f>
        <v>0</v>
      </c>
      <c r="BD63" s="18" t="n">
        <f aca="false">IF(SQRT(BD$18^2+$E63^2)&lt;=r_int_a,1,0)</f>
        <v>0</v>
      </c>
      <c r="BF63" s="17" t="n">
        <v>19</v>
      </c>
      <c r="BG63" s="22" t="n">
        <f aca="false">IF(AND(SQRT(BG$18^2+$E63^2)&gt;r_int_a,SQRT(BG$18^2+$E63^2)&lt;=r_ext_a),1,0)</f>
        <v>0</v>
      </c>
      <c r="BH63" s="22" t="n">
        <f aca="false">IF(AND(SQRT(BH$18^2+$E63^2)&gt;r_int_a,SQRT(BH$18^2+$E63^2)&lt;=r_ext_a),1,0)</f>
        <v>0</v>
      </c>
      <c r="BI63" s="22" t="n">
        <f aca="false">IF(AND(SQRT(BI$18^2+$E63^2)&gt;r_int_a,SQRT(BI$18^2+$E63^2)&lt;=r_ext_a),1,0)</f>
        <v>0</v>
      </c>
      <c r="BJ63" s="22" t="n">
        <f aca="false">IF(AND(SQRT(BJ$18^2+$E63^2)&gt;r_int_a,SQRT(BJ$18^2+$E63^2)&lt;=r_ext_a),1,0)</f>
        <v>0</v>
      </c>
      <c r="BK63" s="22" t="n">
        <f aca="false">IF(AND(SQRT(BK$18^2+$E63^2)&gt;r_int_a,SQRT(BK$18^2+$E63^2)&lt;=r_ext_a),1,0)</f>
        <v>0</v>
      </c>
      <c r="BL63" s="22" t="n">
        <f aca="false">IF(AND(SQRT(BL$18^2+$E63^2)&gt;r_int_a,SQRT(BL$18^2+$E63^2)&lt;=r_ext_a),1,0)</f>
        <v>0</v>
      </c>
      <c r="BM63" s="22" t="n">
        <f aca="false">IF(AND(SQRT(BM$18^2+$E63^2)&gt;r_int_a,SQRT(BM$18^2+$E63^2)&lt;=r_ext_a),1,0)</f>
        <v>0</v>
      </c>
      <c r="BN63" s="22" t="n">
        <f aca="false">IF(AND(SQRT(BN$18^2+$E63^2)&gt;r_int_a,SQRT(BN$18^2+$E63^2)&lt;=r_ext_a),1,0)</f>
        <v>0</v>
      </c>
      <c r="BO63" s="22" t="n">
        <f aca="false">IF(AND(SQRT(BO$18^2+$E63^2)&gt;r_int_a,SQRT(BO$18^2+$E63^2)&lt;=r_ext_a),1,0)</f>
        <v>0</v>
      </c>
      <c r="BP63" s="22" t="n">
        <f aca="false">IF(AND(SQRT(BP$18^2+$E63^2)&gt;r_int_a,SQRT(BP$18^2+$E63^2)&lt;=r_ext_a),1,0)</f>
        <v>0</v>
      </c>
      <c r="BQ63" s="22" t="n">
        <f aca="false">IF(AND(SQRT(BQ$18^2+$E63^2)&gt;r_int_a,SQRT(BQ$18^2+$E63^2)&lt;=r_ext_a),1,0)</f>
        <v>0</v>
      </c>
      <c r="BR63" s="22" t="n">
        <f aca="false">IF(AND(SQRT(BR$18^2+$E63^2)&gt;r_int_a,SQRT(BR$18^2+$E63^2)&lt;=r_ext_a),1,0)</f>
        <v>1</v>
      </c>
      <c r="BS63" s="22" t="n">
        <f aca="false">IF(AND(SQRT(BS$18^2+$E63^2)&gt;r_int_a,SQRT(BS$18^2+$E63^2)&lt;=r_ext_a),1,0)</f>
        <v>1</v>
      </c>
      <c r="BT63" s="22" t="n">
        <f aca="false">IF(AND(SQRT(BT$18^2+$E63^2)&gt;r_int_a,SQRT(BT$18^2+$E63^2)&lt;=r_ext_a),1,0)</f>
        <v>1</v>
      </c>
      <c r="BU63" s="22" t="n">
        <f aca="false">IF(AND(SQRT(BU$18^2+$E63^2)&gt;r_int_a,SQRT(BU$18^2+$E63^2)&lt;=r_ext_a),1,0)</f>
        <v>1</v>
      </c>
      <c r="BV63" s="22" t="n">
        <f aca="false">IF(AND(SQRT(BV$18^2+$E63^2)&gt;r_int_a,SQRT(BV$18^2+$E63^2)&lt;=r_ext_a),1,0)</f>
        <v>1</v>
      </c>
      <c r="BW63" s="22" t="n">
        <f aca="false">IF(AND(SQRT(BW$18^2+$E63^2)&gt;r_int_a,SQRT(BW$18^2+$E63^2)&lt;=r_ext_a),1,0)</f>
        <v>1</v>
      </c>
      <c r="BX63" s="22" t="n">
        <f aca="false">IF(AND(SQRT(BX$18^2+$E63^2)&gt;r_int_a,SQRT(BX$18^2+$E63^2)&lt;=r_ext_a),1,0)</f>
        <v>1</v>
      </c>
      <c r="BY63" s="22" t="n">
        <f aca="false">IF(AND(SQRT(BY$18^2+$E63^2)&gt;r_int_a,SQRT(BY$18^2+$E63^2)&lt;=r_ext_a),1,0)</f>
        <v>1</v>
      </c>
      <c r="BZ63" s="22" t="n">
        <f aca="false">IF(AND(SQRT(BZ$18^2+$E63^2)&gt;r_int_a,SQRT(BZ$18^2+$E63^2)&lt;=r_ext_a),1,0)</f>
        <v>1</v>
      </c>
      <c r="CA63" s="22" t="n">
        <f aca="false">IF(AND(SQRT(CA$18^2+$E63^2)&gt;r_int_a,SQRT(CA$18^2+$E63^2)&lt;=r_ext_a),1,0)</f>
        <v>1</v>
      </c>
      <c r="CB63" s="22" t="n">
        <f aca="false">IF(AND(SQRT(CB$18^2+$E63^2)&gt;r_int_a,SQRT(CB$18^2+$E63^2)&lt;=r_ext_a),1,0)</f>
        <v>1</v>
      </c>
      <c r="CC63" s="22" t="n">
        <f aca="false">IF(AND(SQRT(CC$18^2+$E63^2)&gt;r_int_a,SQRT(CC$18^2+$E63^2)&lt;=r_ext_a),1,0)</f>
        <v>1</v>
      </c>
      <c r="CD63" s="22" t="n">
        <f aca="false">IF(AND(SQRT(CD$18^2+$E63^2)&gt;r_int_a,SQRT(CD$18^2+$E63^2)&lt;=r_ext_a),1,0)</f>
        <v>1</v>
      </c>
      <c r="CE63" s="22" t="n">
        <f aca="false">IF(AND(SQRT(CE$18^2+$E63^2)&gt;r_int_a,SQRT(CE$18^2+$E63^2)&lt;=r_ext_a),1,0)</f>
        <v>1</v>
      </c>
      <c r="CF63" s="22" t="n">
        <f aca="false">IF(AND(SQRT(CF$18^2+$E63^2)&gt;r_int_a,SQRT(CF$18^2+$E63^2)&lt;=r_ext_a),1,0)</f>
        <v>1</v>
      </c>
      <c r="CG63" s="22" t="n">
        <f aca="false">IF(AND(SQRT(CG$18^2+$E63^2)&gt;r_int_a,SQRT(CG$18^2+$E63^2)&lt;=r_ext_a),1,0)</f>
        <v>1</v>
      </c>
      <c r="CH63" s="22" t="n">
        <f aca="false">IF(AND(SQRT(CH$18^2+$E63^2)&gt;r_int_a,SQRT(CH$18^2+$E63^2)&lt;=r_ext_a),1,0)</f>
        <v>1</v>
      </c>
      <c r="CI63" s="22" t="n">
        <f aca="false">IF(AND(SQRT(CI$18^2+$E63^2)&gt;r_int_a,SQRT(CI$18^2+$E63^2)&lt;=r_ext_a),1,0)</f>
        <v>1</v>
      </c>
      <c r="CJ63" s="22" t="n">
        <f aca="false">IF(AND(SQRT(CJ$18^2+$E63^2)&gt;r_int_a,SQRT(CJ$18^2+$E63^2)&lt;=r_ext_a),1,0)</f>
        <v>1</v>
      </c>
      <c r="CK63" s="22" t="n">
        <f aca="false">IF(AND(SQRT(CK$18^2+$E63^2)&gt;r_int_a,SQRT(CK$18^2+$E63^2)&lt;=r_ext_a),1,0)</f>
        <v>1</v>
      </c>
      <c r="CL63" s="22" t="n">
        <f aca="false">IF(AND(SQRT(CL$18^2+$E63^2)&gt;r_int_a,SQRT(CL$18^2+$E63^2)&lt;=r_ext_a),1,0)</f>
        <v>1</v>
      </c>
      <c r="CM63" s="22" t="n">
        <f aca="false">IF(AND(SQRT(CM$18^2+$E63^2)&gt;r_int_a,SQRT(CM$18^2+$E63^2)&lt;=r_ext_a),1,0)</f>
        <v>1</v>
      </c>
      <c r="CN63" s="22" t="n">
        <f aca="false">IF(AND(SQRT(CN$18^2+$E63^2)&gt;r_int_a,SQRT(CN$18^2+$E63^2)&lt;=r_ext_a),1,0)</f>
        <v>1</v>
      </c>
      <c r="CO63" s="22" t="n">
        <f aca="false">IF(AND(SQRT(CO$18^2+$E63^2)&gt;r_int_a,SQRT(CO$18^2+$E63^2)&lt;=r_ext_a),1,0)</f>
        <v>1</v>
      </c>
      <c r="CP63" s="22" t="n">
        <f aca="false">IF(AND(SQRT(CP$18^2+$E63^2)&gt;r_int_a,SQRT(CP$18^2+$E63^2)&lt;=r_ext_a),1,0)</f>
        <v>1</v>
      </c>
      <c r="CQ63" s="22" t="n">
        <f aca="false">IF(AND(SQRT(CQ$18^2+$E63^2)&gt;r_int_a,SQRT(CQ$18^2+$E63^2)&lt;=r_ext_a),1,0)</f>
        <v>1</v>
      </c>
      <c r="CR63" s="22" t="n">
        <f aca="false">IF(AND(SQRT(CR$18^2+$E63^2)&gt;r_int_a,SQRT(CR$18^2+$E63^2)&lt;=r_ext_a),1,0)</f>
        <v>1</v>
      </c>
      <c r="CS63" s="22" t="n">
        <f aca="false">IF(AND(SQRT(CS$18^2+$E63^2)&gt;r_int_a,SQRT(CS$18^2+$E63^2)&lt;=r_ext_a),1,0)</f>
        <v>1</v>
      </c>
      <c r="CT63" s="22" t="n">
        <f aca="false">IF(AND(SQRT(CT$18^2+$E63^2)&gt;r_int_a,SQRT(CT$18^2+$E63^2)&lt;=r_ext_a),1,0)</f>
        <v>1</v>
      </c>
      <c r="CU63" s="22" t="n">
        <f aca="false">IF(AND(SQRT(CU$18^2+$E63^2)&gt;r_int_a,SQRT(CU$18^2+$E63^2)&lt;=r_ext_a),1,0)</f>
        <v>0</v>
      </c>
      <c r="CV63" s="22" t="n">
        <f aca="false">IF(AND(SQRT(CV$18^2+$E63^2)&gt;r_int_a,SQRT(CV$18^2+$E63^2)&lt;=r_ext_a),1,0)</f>
        <v>0</v>
      </c>
      <c r="CW63" s="22" t="n">
        <f aca="false">IF(AND(SQRT(CW$18^2+$E63^2)&gt;r_int_a,SQRT(CW$18^2+$E63^2)&lt;=r_ext_a),1,0)</f>
        <v>0</v>
      </c>
      <c r="CX63" s="22" t="n">
        <f aca="false">IF(AND(SQRT(CX$18^2+$E63^2)&gt;r_int_a,SQRT(CX$18^2+$E63^2)&lt;=r_ext_a),1,0)</f>
        <v>0</v>
      </c>
      <c r="CY63" s="22" t="n">
        <f aca="false">IF(AND(SQRT(CY$18^2+$E63^2)&gt;r_int_a,SQRT(CY$18^2+$E63^2)&lt;=r_ext_a),1,0)</f>
        <v>0</v>
      </c>
      <c r="CZ63" s="22" t="n">
        <f aca="false">IF(AND(SQRT(CZ$18^2+$E63^2)&gt;r_int_a,SQRT(CZ$18^2+$E63^2)&lt;=r_ext_a),1,0)</f>
        <v>0</v>
      </c>
      <c r="DA63" s="22" t="n">
        <f aca="false">IF(AND(SQRT(DA$18^2+$E63^2)&gt;r_int_a,SQRT(DA$18^2+$E63^2)&lt;=r_ext_a),1,0)</f>
        <v>0</v>
      </c>
      <c r="DB63" s="22" t="n">
        <f aca="false">IF(AND(SQRT(DB$18^2+$E63^2)&gt;r_int_a,SQRT(DB$18^2+$E63^2)&lt;=r_ext_a),1,0)</f>
        <v>0</v>
      </c>
      <c r="DC63" s="22" t="n">
        <f aca="false">IF(AND(SQRT(DC$18^2+$E63^2)&gt;r_int_a,SQRT(DC$18^2+$E63^2)&lt;=r_ext_a),1,0)</f>
        <v>0</v>
      </c>
      <c r="DD63" s="22" t="n">
        <f aca="false">IF(AND(SQRT(DD$18^2+$E63^2)&gt;r_int_a,SQRT(DD$18^2+$E63^2)&lt;=r_ext_a),1,0)</f>
        <v>0</v>
      </c>
      <c r="DE63" s="22" t="n">
        <f aca="false">IF(AND(SQRT(DE$18^2+$E63^2)&gt;r_int_a,SQRT(DE$18^2+$E63^2)&lt;=r_ext_a),1,0)</f>
        <v>0</v>
      </c>
    </row>
    <row r="64" customFormat="false" ht="10.5" hidden="false" customHeight="true" outlineLevel="0" collapsed="false">
      <c r="E64" s="17" t="n">
        <v>20</v>
      </c>
      <c r="F64" s="18" t="n">
        <f aca="false">IF(SQRT(F$18^2+$E64^2)&lt;=r_int_a,1,0)</f>
        <v>0</v>
      </c>
      <c r="G64" s="18" t="n">
        <f aca="false">IF(SQRT(G$18^2+$E64^2)&lt;=r_int_a,1,0)</f>
        <v>0</v>
      </c>
      <c r="H64" s="18" t="n">
        <f aca="false">IF(SQRT(H$18^2+$E64^2)&lt;=r_int_a,1,0)</f>
        <v>0</v>
      </c>
      <c r="I64" s="18" t="n">
        <f aca="false">IF(SQRT(I$18^2+$E64^2)&lt;=r_int_a,1,0)</f>
        <v>0</v>
      </c>
      <c r="J64" s="18" t="n">
        <f aca="false">IF(SQRT(J$18^2+$E64^2)&lt;=r_int_a,1,0)</f>
        <v>0</v>
      </c>
      <c r="K64" s="18" t="n">
        <f aca="false">IF(SQRT(K$18^2+$E64^2)&lt;=r_int_a,1,0)</f>
        <v>0</v>
      </c>
      <c r="L64" s="18" t="n">
        <f aca="false">IF(SQRT(L$18^2+$E64^2)&lt;=r_int_a,1,0)</f>
        <v>0</v>
      </c>
      <c r="M64" s="18" t="n">
        <f aca="false">IF(SQRT(M$18^2+$E64^2)&lt;=r_int_a,1,0)</f>
        <v>0</v>
      </c>
      <c r="N64" s="18" t="n">
        <f aca="false">IF(SQRT(N$18^2+$E64^2)&lt;=r_int_a,1,0)</f>
        <v>0</v>
      </c>
      <c r="O64" s="18" t="n">
        <f aca="false">IF(SQRT(O$18^2+$E64^2)&lt;=r_int_a,1,0)</f>
        <v>0</v>
      </c>
      <c r="P64" s="18" t="n">
        <f aca="false">IF(SQRT(P$18^2+$E64^2)&lt;=r_int_a,1,0)</f>
        <v>0</v>
      </c>
      <c r="Q64" s="18" t="n">
        <f aca="false">IF(SQRT(Q$18^2+$E64^2)&lt;=r_int_a,1,0)</f>
        <v>0</v>
      </c>
      <c r="R64" s="18" t="n">
        <f aca="false">IF(SQRT(R$18^2+$E64^2)&lt;=r_int_a,1,0)</f>
        <v>0</v>
      </c>
      <c r="S64" s="18" t="n">
        <f aca="false">IF(SQRT(S$18^2+$E64^2)&lt;=r_int_a,1,0)</f>
        <v>0</v>
      </c>
      <c r="T64" s="18" t="n">
        <f aca="false">IF(SQRT(T$18^2+$E64^2)&lt;=r_int_a,1,0)</f>
        <v>0</v>
      </c>
      <c r="U64" s="18" t="n">
        <f aca="false">IF(SQRT(U$18^2+$E64^2)&lt;=r_int_a,1,0)</f>
        <v>0</v>
      </c>
      <c r="V64" s="18" t="n">
        <f aca="false">IF(SQRT(V$18^2+$E64^2)&lt;=r_int_a,1,0)</f>
        <v>0</v>
      </c>
      <c r="W64" s="18" t="n">
        <f aca="false">IF(SQRT(W$18^2+$E64^2)&lt;=r_int_a,1,0)</f>
        <v>0</v>
      </c>
      <c r="X64" s="18" t="n">
        <f aca="false">IF(SQRT(X$18^2+$E64^2)&lt;=r_int_a,1,0)</f>
        <v>0</v>
      </c>
      <c r="Y64" s="18" t="n">
        <f aca="false">IF(SQRT(Y$18^2+$E64^2)&lt;=r_int_a,1,0)</f>
        <v>0</v>
      </c>
      <c r="Z64" s="18" t="n">
        <f aca="false">IF(SQRT(Z$18^2+$E64^2)&lt;=r_int_a,1,0)</f>
        <v>0</v>
      </c>
      <c r="AA64" s="18" t="n">
        <f aca="false">IF(SQRT(AA$18^2+$E64^2)&lt;=r_int_a,1,0)</f>
        <v>0</v>
      </c>
      <c r="AB64" s="18" t="n">
        <f aca="false">IF(SQRT(AB$18^2+$E64^2)&lt;=r_int_a,1,0)</f>
        <v>0</v>
      </c>
      <c r="AC64" s="18" t="n">
        <f aca="false">IF(SQRT(AC$18^2+$E64^2)&lt;=r_int_a,1,0)</f>
        <v>0</v>
      </c>
      <c r="AD64" s="18" t="n">
        <f aca="false">IF(SQRT(AD$18^2+$E64^2)&lt;=r_int_a,1,0)</f>
        <v>0</v>
      </c>
      <c r="AE64" s="18" t="n">
        <f aca="false">IF(SQRT(AE$18^2+$E64^2)&lt;=r_int_a,1,0)</f>
        <v>0</v>
      </c>
      <c r="AF64" s="18" t="n">
        <f aca="false">IF(SQRT(AF$18^2+$E64^2)&lt;=r_int_a,1,0)</f>
        <v>0</v>
      </c>
      <c r="AG64" s="18" t="n">
        <f aca="false">IF(SQRT(AG$18^2+$E64^2)&lt;=r_int_a,1,0)</f>
        <v>0</v>
      </c>
      <c r="AH64" s="18" t="n">
        <f aca="false">IF(SQRT(AH$18^2+$E64^2)&lt;=r_int_a,1,0)</f>
        <v>0</v>
      </c>
      <c r="AI64" s="18" t="n">
        <f aca="false">IF(SQRT(AI$18^2+$E64^2)&lt;=r_int_a,1,0)</f>
        <v>0</v>
      </c>
      <c r="AJ64" s="18" t="n">
        <f aca="false">IF(SQRT(AJ$18^2+$E64^2)&lt;=r_int_a,1,0)</f>
        <v>0</v>
      </c>
      <c r="AK64" s="18" t="n">
        <f aca="false">IF(SQRT(AK$18^2+$E64^2)&lt;=r_int_a,1,0)</f>
        <v>0</v>
      </c>
      <c r="AL64" s="18" t="n">
        <f aca="false">IF(SQRT(AL$18^2+$E64^2)&lt;=r_int_a,1,0)</f>
        <v>0</v>
      </c>
      <c r="AM64" s="18" t="n">
        <f aca="false">IF(SQRT(AM$18^2+$E64^2)&lt;=r_int_a,1,0)</f>
        <v>0</v>
      </c>
      <c r="AN64" s="18" t="n">
        <f aca="false">IF(SQRT(AN$18^2+$E64^2)&lt;=r_int_a,1,0)</f>
        <v>0</v>
      </c>
      <c r="AO64" s="18" t="n">
        <f aca="false">IF(SQRT(AO$18^2+$E64^2)&lt;=r_int_a,1,0)</f>
        <v>0</v>
      </c>
      <c r="AP64" s="18" t="n">
        <f aca="false">IF(SQRT(AP$18^2+$E64^2)&lt;=r_int_a,1,0)</f>
        <v>0</v>
      </c>
      <c r="AQ64" s="18" t="n">
        <f aca="false">IF(SQRT(AQ$18^2+$E64^2)&lt;=r_int_a,1,0)</f>
        <v>0</v>
      </c>
      <c r="AR64" s="18" t="n">
        <f aca="false">IF(SQRT(AR$18^2+$E64^2)&lt;=r_int_a,1,0)</f>
        <v>0</v>
      </c>
      <c r="AS64" s="18" t="n">
        <f aca="false">IF(SQRT(AS$18^2+$E64^2)&lt;=r_int_a,1,0)</f>
        <v>0</v>
      </c>
      <c r="AT64" s="18" t="n">
        <f aca="false">IF(SQRT(AT$18^2+$E64^2)&lt;=r_int_a,1,0)</f>
        <v>0</v>
      </c>
      <c r="AU64" s="18" t="n">
        <f aca="false">IF(SQRT(AU$18^2+$E64^2)&lt;=r_int_a,1,0)</f>
        <v>0</v>
      </c>
      <c r="AV64" s="18" t="n">
        <f aca="false">IF(SQRT(AV$18^2+$E64^2)&lt;=r_int_a,1,0)</f>
        <v>0</v>
      </c>
      <c r="AW64" s="18" t="n">
        <f aca="false">IF(SQRT(AW$18^2+$E64^2)&lt;=r_int_a,1,0)</f>
        <v>0</v>
      </c>
      <c r="AX64" s="18" t="n">
        <f aca="false">IF(SQRT(AX$18^2+$E64^2)&lt;=r_int_a,1,0)</f>
        <v>0</v>
      </c>
      <c r="AY64" s="18" t="n">
        <f aca="false">IF(SQRT(AY$18^2+$E64^2)&lt;=r_int_a,1,0)</f>
        <v>0</v>
      </c>
      <c r="AZ64" s="18" t="n">
        <f aca="false">IF(SQRT(AZ$18^2+$E64^2)&lt;=r_int_a,1,0)</f>
        <v>0</v>
      </c>
      <c r="BA64" s="18" t="n">
        <f aca="false">IF(SQRT(BA$18^2+$E64^2)&lt;=r_int_a,1,0)</f>
        <v>0</v>
      </c>
      <c r="BB64" s="18" t="n">
        <f aca="false">IF(SQRT(BB$18^2+$E64^2)&lt;=r_int_a,1,0)</f>
        <v>0</v>
      </c>
      <c r="BC64" s="18" t="n">
        <f aca="false">IF(SQRT(BC$18^2+$E64^2)&lt;=r_int_a,1,0)</f>
        <v>0</v>
      </c>
      <c r="BD64" s="18" t="n">
        <f aca="false">IF(SQRT(BD$18^2+$E64^2)&lt;=r_int_a,1,0)</f>
        <v>0</v>
      </c>
      <c r="BF64" s="17" t="n">
        <v>20</v>
      </c>
      <c r="BG64" s="22" t="n">
        <f aca="false">IF(AND(SQRT(BG$18^2+$E64^2)&gt;r_int_a,SQRT(BG$18^2+$E64^2)&lt;=r_ext_a),1,0)</f>
        <v>0</v>
      </c>
      <c r="BH64" s="22" t="n">
        <f aca="false">IF(AND(SQRT(BH$18^2+$E64^2)&gt;r_int_a,SQRT(BH$18^2+$E64^2)&lt;=r_ext_a),1,0)</f>
        <v>0</v>
      </c>
      <c r="BI64" s="22" t="n">
        <f aca="false">IF(AND(SQRT(BI$18^2+$E64^2)&gt;r_int_a,SQRT(BI$18^2+$E64^2)&lt;=r_ext_a),1,0)</f>
        <v>0</v>
      </c>
      <c r="BJ64" s="22" t="n">
        <f aca="false">IF(AND(SQRT(BJ$18^2+$E64^2)&gt;r_int_a,SQRT(BJ$18^2+$E64^2)&lt;=r_ext_a),1,0)</f>
        <v>0</v>
      </c>
      <c r="BK64" s="22" t="n">
        <f aca="false">IF(AND(SQRT(BK$18^2+$E64^2)&gt;r_int_a,SQRT(BK$18^2+$E64^2)&lt;=r_ext_a),1,0)</f>
        <v>0</v>
      </c>
      <c r="BL64" s="22" t="n">
        <f aca="false">IF(AND(SQRT(BL$18^2+$E64^2)&gt;r_int_a,SQRT(BL$18^2+$E64^2)&lt;=r_ext_a),1,0)</f>
        <v>0</v>
      </c>
      <c r="BM64" s="22" t="n">
        <f aca="false">IF(AND(SQRT(BM$18^2+$E64^2)&gt;r_int_a,SQRT(BM$18^2+$E64^2)&lt;=r_ext_a),1,0)</f>
        <v>0</v>
      </c>
      <c r="BN64" s="22" t="n">
        <f aca="false">IF(AND(SQRT(BN$18^2+$E64^2)&gt;r_int_a,SQRT(BN$18^2+$E64^2)&lt;=r_ext_a),1,0)</f>
        <v>0</v>
      </c>
      <c r="BO64" s="22" t="n">
        <f aca="false">IF(AND(SQRT(BO$18^2+$E64^2)&gt;r_int_a,SQRT(BO$18^2+$E64^2)&lt;=r_ext_a),1,0)</f>
        <v>0</v>
      </c>
      <c r="BP64" s="22" t="n">
        <f aca="false">IF(AND(SQRT(BP$18^2+$E64^2)&gt;r_int_a,SQRT(BP$18^2+$E64^2)&lt;=r_ext_a),1,0)</f>
        <v>0</v>
      </c>
      <c r="BQ64" s="22" t="n">
        <f aca="false">IF(AND(SQRT(BQ$18^2+$E64^2)&gt;r_int_a,SQRT(BQ$18^2+$E64^2)&lt;=r_ext_a),1,0)</f>
        <v>0</v>
      </c>
      <c r="BR64" s="22" t="n">
        <f aca="false">IF(AND(SQRT(BR$18^2+$E64^2)&gt;r_int_a,SQRT(BR$18^2+$E64^2)&lt;=r_ext_a),1,0)</f>
        <v>0</v>
      </c>
      <c r="BS64" s="22" t="n">
        <f aca="false">IF(AND(SQRT(BS$18^2+$E64^2)&gt;r_int_a,SQRT(BS$18^2+$E64^2)&lt;=r_ext_a),1,0)</f>
        <v>1</v>
      </c>
      <c r="BT64" s="22" t="n">
        <f aca="false">IF(AND(SQRT(BT$18^2+$E64^2)&gt;r_int_a,SQRT(BT$18^2+$E64^2)&lt;=r_ext_a),1,0)</f>
        <v>1</v>
      </c>
      <c r="BU64" s="22" t="n">
        <f aca="false">IF(AND(SQRT(BU$18^2+$E64^2)&gt;r_int_a,SQRT(BU$18^2+$E64^2)&lt;=r_ext_a),1,0)</f>
        <v>1</v>
      </c>
      <c r="BV64" s="22" t="n">
        <f aca="false">IF(AND(SQRT(BV$18^2+$E64^2)&gt;r_int_a,SQRT(BV$18^2+$E64^2)&lt;=r_ext_a),1,0)</f>
        <v>1</v>
      </c>
      <c r="BW64" s="22" t="n">
        <f aca="false">IF(AND(SQRT(BW$18^2+$E64^2)&gt;r_int_a,SQRT(BW$18^2+$E64^2)&lt;=r_ext_a),1,0)</f>
        <v>1</v>
      </c>
      <c r="BX64" s="22" t="n">
        <f aca="false">IF(AND(SQRT(BX$18^2+$E64^2)&gt;r_int_a,SQRT(BX$18^2+$E64^2)&lt;=r_ext_a),1,0)</f>
        <v>1</v>
      </c>
      <c r="BY64" s="22" t="n">
        <f aca="false">IF(AND(SQRT(BY$18^2+$E64^2)&gt;r_int_a,SQRT(BY$18^2+$E64^2)&lt;=r_ext_a),1,0)</f>
        <v>1</v>
      </c>
      <c r="BZ64" s="22" t="n">
        <f aca="false">IF(AND(SQRT(BZ$18^2+$E64^2)&gt;r_int_a,SQRT(BZ$18^2+$E64^2)&lt;=r_ext_a),1,0)</f>
        <v>1</v>
      </c>
      <c r="CA64" s="22" t="n">
        <f aca="false">IF(AND(SQRT(CA$18^2+$E64^2)&gt;r_int_a,SQRT(CA$18^2+$E64^2)&lt;=r_ext_a),1,0)</f>
        <v>1</v>
      </c>
      <c r="CB64" s="22" t="n">
        <f aca="false">IF(AND(SQRT(CB$18^2+$E64^2)&gt;r_int_a,SQRT(CB$18^2+$E64^2)&lt;=r_ext_a),1,0)</f>
        <v>1</v>
      </c>
      <c r="CC64" s="22" t="n">
        <f aca="false">IF(AND(SQRT(CC$18^2+$E64^2)&gt;r_int_a,SQRT(CC$18^2+$E64^2)&lt;=r_ext_a),1,0)</f>
        <v>1</v>
      </c>
      <c r="CD64" s="22" t="n">
        <f aca="false">IF(AND(SQRT(CD$18^2+$E64^2)&gt;r_int_a,SQRT(CD$18^2+$E64^2)&lt;=r_ext_a),1,0)</f>
        <v>1</v>
      </c>
      <c r="CE64" s="22" t="n">
        <f aca="false">IF(AND(SQRT(CE$18^2+$E64^2)&gt;r_int_a,SQRT(CE$18^2+$E64^2)&lt;=r_ext_a),1,0)</f>
        <v>1</v>
      </c>
      <c r="CF64" s="22" t="n">
        <f aca="false">IF(AND(SQRT(CF$18^2+$E64^2)&gt;r_int_a,SQRT(CF$18^2+$E64^2)&lt;=r_ext_a),1,0)</f>
        <v>1</v>
      </c>
      <c r="CG64" s="22" t="n">
        <f aca="false">IF(AND(SQRT(CG$18^2+$E64^2)&gt;r_int_a,SQRT(CG$18^2+$E64^2)&lt;=r_ext_a),1,0)</f>
        <v>1</v>
      </c>
      <c r="CH64" s="22" t="n">
        <f aca="false">IF(AND(SQRT(CH$18^2+$E64^2)&gt;r_int_a,SQRT(CH$18^2+$E64^2)&lt;=r_ext_a),1,0)</f>
        <v>1</v>
      </c>
      <c r="CI64" s="22" t="n">
        <f aca="false">IF(AND(SQRT(CI$18^2+$E64^2)&gt;r_int_a,SQRT(CI$18^2+$E64^2)&lt;=r_ext_a),1,0)</f>
        <v>1</v>
      </c>
      <c r="CJ64" s="22" t="n">
        <f aca="false">IF(AND(SQRT(CJ$18^2+$E64^2)&gt;r_int_a,SQRT(CJ$18^2+$E64^2)&lt;=r_ext_a),1,0)</f>
        <v>1</v>
      </c>
      <c r="CK64" s="22" t="n">
        <f aca="false">IF(AND(SQRT(CK$18^2+$E64^2)&gt;r_int_a,SQRT(CK$18^2+$E64^2)&lt;=r_ext_a),1,0)</f>
        <v>1</v>
      </c>
      <c r="CL64" s="22" t="n">
        <f aca="false">IF(AND(SQRT(CL$18^2+$E64^2)&gt;r_int_a,SQRT(CL$18^2+$E64^2)&lt;=r_ext_a),1,0)</f>
        <v>1</v>
      </c>
      <c r="CM64" s="22" t="n">
        <f aca="false">IF(AND(SQRT(CM$18^2+$E64^2)&gt;r_int_a,SQRT(CM$18^2+$E64^2)&lt;=r_ext_a),1,0)</f>
        <v>1</v>
      </c>
      <c r="CN64" s="22" t="n">
        <f aca="false">IF(AND(SQRT(CN$18^2+$E64^2)&gt;r_int_a,SQRT(CN$18^2+$E64^2)&lt;=r_ext_a),1,0)</f>
        <v>1</v>
      </c>
      <c r="CO64" s="22" t="n">
        <f aca="false">IF(AND(SQRT(CO$18^2+$E64^2)&gt;r_int_a,SQRT(CO$18^2+$E64^2)&lt;=r_ext_a),1,0)</f>
        <v>1</v>
      </c>
      <c r="CP64" s="22" t="n">
        <f aca="false">IF(AND(SQRT(CP$18^2+$E64^2)&gt;r_int_a,SQRT(CP$18^2+$E64^2)&lt;=r_ext_a),1,0)</f>
        <v>1</v>
      </c>
      <c r="CQ64" s="22" t="n">
        <f aca="false">IF(AND(SQRT(CQ$18^2+$E64^2)&gt;r_int_a,SQRT(CQ$18^2+$E64^2)&lt;=r_ext_a),1,0)</f>
        <v>1</v>
      </c>
      <c r="CR64" s="22" t="n">
        <f aca="false">IF(AND(SQRT(CR$18^2+$E64^2)&gt;r_int_a,SQRT(CR$18^2+$E64^2)&lt;=r_ext_a),1,0)</f>
        <v>1</v>
      </c>
      <c r="CS64" s="22" t="n">
        <f aca="false">IF(AND(SQRT(CS$18^2+$E64^2)&gt;r_int_a,SQRT(CS$18^2+$E64^2)&lt;=r_ext_a),1,0)</f>
        <v>1</v>
      </c>
      <c r="CT64" s="22" t="n">
        <f aca="false">IF(AND(SQRT(CT$18^2+$E64^2)&gt;r_int_a,SQRT(CT$18^2+$E64^2)&lt;=r_ext_a),1,0)</f>
        <v>0</v>
      </c>
      <c r="CU64" s="22" t="n">
        <f aca="false">IF(AND(SQRT(CU$18^2+$E64^2)&gt;r_int_a,SQRT(CU$18^2+$E64^2)&lt;=r_ext_a),1,0)</f>
        <v>0</v>
      </c>
      <c r="CV64" s="22" t="n">
        <f aca="false">IF(AND(SQRT(CV$18^2+$E64^2)&gt;r_int_a,SQRT(CV$18^2+$E64^2)&lt;=r_ext_a),1,0)</f>
        <v>0</v>
      </c>
      <c r="CW64" s="22" t="n">
        <f aca="false">IF(AND(SQRT(CW$18^2+$E64^2)&gt;r_int_a,SQRT(CW$18^2+$E64^2)&lt;=r_ext_a),1,0)</f>
        <v>0</v>
      </c>
      <c r="CX64" s="22" t="n">
        <f aca="false">IF(AND(SQRT(CX$18^2+$E64^2)&gt;r_int_a,SQRT(CX$18^2+$E64^2)&lt;=r_ext_a),1,0)</f>
        <v>0</v>
      </c>
      <c r="CY64" s="22" t="n">
        <f aca="false">IF(AND(SQRT(CY$18^2+$E64^2)&gt;r_int_a,SQRT(CY$18^2+$E64^2)&lt;=r_ext_a),1,0)</f>
        <v>0</v>
      </c>
      <c r="CZ64" s="22" t="n">
        <f aca="false">IF(AND(SQRT(CZ$18^2+$E64^2)&gt;r_int_a,SQRT(CZ$18^2+$E64^2)&lt;=r_ext_a),1,0)</f>
        <v>0</v>
      </c>
      <c r="DA64" s="22" t="n">
        <f aca="false">IF(AND(SQRT(DA$18^2+$E64^2)&gt;r_int_a,SQRT(DA$18^2+$E64^2)&lt;=r_ext_a),1,0)</f>
        <v>0</v>
      </c>
      <c r="DB64" s="22" t="n">
        <f aca="false">IF(AND(SQRT(DB$18^2+$E64^2)&gt;r_int_a,SQRT(DB$18^2+$E64^2)&lt;=r_ext_a),1,0)</f>
        <v>0</v>
      </c>
      <c r="DC64" s="22" t="n">
        <f aca="false">IF(AND(SQRT(DC$18^2+$E64^2)&gt;r_int_a,SQRT(DC$18^2+$E64^2)&lt;=r_ext_a),1,0)</f>
        <v>0</v>
      </c>
      <c r="DD64" s="22" t="n">
        <f aca="false">IF(AND(SQRT(DD$18^2+$E64^2)&gt;r_int_a,SQRT(DD$18^2+$E64^2)&lt;=r_ext_a),1,0)</f>
        <v>0</v>
      </c>
      <c r="DE64" s="22" t="n">
        <f aca="false">IF(AND(SQRT(DE$18^2+$E64^2)&gt;r_int_a,SQRT(DE$18^2+$E64^2)&lt;=r_ext_a),1,0)</f>
        <v>0</v>
      </c>
    </row>
    <row r="65" customFormat="false" ht="10.5" hidden="false" customHeight="true" outlineLevel="0" collapsed="false">
      <c r="E65" s="17" t="n">
        <v>21</v>
      </c>
      <c r="F65" s="18" t="n">
        <f aca="false">IF(SQRT(F$18^2+$E65^2)&lt;=r_int_a,1,0)</f>
        <v>0</v>
      </c>
      <c r="G65" s="18" t="n">
        <f aca="false">IF(SQRT(G$18^2+$E65^2)&lt;=r_int_a,1,0)</f>
        <v>0</v>
      </c>
      <c r="H65" s="18" t="n">
        <f aca="false">IF(SQRT(H$18^2+$E65^2)&lt;=r_int_a,1,0)</f>
        <v>0</v>
      </c>
      <c r="I65" s="18" t="n">
        <f aca="false">IF(SQRT(I$18^2+$E65^2)&lt;=r_int_a,1,0)</f>
        <v>0</v>
      </c>
      <c r="J65" s="18" t="n">
        <f aca="false">IF(SQRT(J$18^2+$E65^2)&lt;=r_int_a,1,0)</f>
        <v>0</v>
      </c>
      <c r="K65" s="18" t="n">
        <f aca="false">IF(SQRT(K$18^2+$E65^2)&lt;=r_int_a,1,0)</f>
        <v>0</v>
      </c>
      <c r="L65" s="18" t="n">
        <f aca="false">IF(SQRT(L$18^2+$E65^2)&lt;=r_int_a,1,0)</f>
        <v>0</v>
      </c>
      <c r="M65" s="18" t="n">
        <f aca="false">IF(SQRT(M$18^2+$E65^2)&lt;=r_int_a,1,0)</f>
        <v>0</v>
      </c>
      <c r="N65" s="18" t="n">
        <f aca="false">IF(SQRT(N$18^2+$E65^2)&lt;=r_int_a,1,0)</f>
        <v>0</v>
      </c>
      <c r="O65" s="18" t="n">
        <f aca="false">IF(SQRT(O$18^2+$E65^2)&lt;=r_int_a,1,0)</f>
        <v>0</v>
      </c>
      <c r="P65" s="18" t="n">
        <f aca="false">IF(SQRT(P$18^2+$E65^2)&lt;=r_int_a,1,0)</f>
        <v>0</v>
      </c>
      <c r="Q65" s="18" t="n">
        <f aca="false">IF(SQRT(Q$18^2+$E65^2)&lt;=r_int_a,1,0)</f>
        <v>0</v>
      </c>
      <c r="R65" s="18" t="n">
        <f aca="false">IF(SQRT(R$18^2+$E65^2)&lt;=r_int_a,1,0)</f>
        <v>0</v>
      </c>
      <c r="S65" s="18" t="n">
        <f aca="false">IF(SQRT(S$18^2+$E65^2)&lt;=r_int_a,1,0)</f>
        <v>0</v>
      </c>
      <c r="T65" s="18" t="n">
        <f aca="false">IF(SQRT(T$18^2+$E65^2)&lt;=r_int_a,1,0)</f>
        <v>0</v>
      </c>
      <c r="U65" s="18" t="n">
        <f aca="false">IF(SQRT(U$18^2+$E65^2)&lt;=r_int_a,1,0)</f>
        <v>0</v>
      </c>
      <c r="V65" s="18" t="n">
        <f aca="false">IF(SQRT(V$18^2+$E65^2)&lt;=r_int_a,1,0)</f>
        <v>0</v>
      </c>
      <c r="W65" s="18" t="n">
        <f aca="false">IF(SQRT(W$18^2+$E65^2)&lt;=r_int_a,1,0)</f>
        <v>0</v>
      </c>
      <c r="X65" s="18" t="n">
        <f aca="false">IF(SQRT(X$18^2+$E65^2)&lt;=r_int_a,1,0)</f>
        <v>0</v>
      </c>
      <c r="Y65" s="18" t="n">
        <f aca="false">IF(SQRT(Y$18^2+$E65^2)&lt;=r_int_a,1,0)</f>
        <v>0</v>
      </c>
      <c r="Z65" s="18" t="n">
        <f aca="false">IF(SQRT(Z$18^2+$E65^2)&lt;=r_int_a,1,0)</f>
        <v>0</v>
      </c>
      <c r="AA65" s="18" t="n">
        <f aca="false">IF(SQRT(AA$18^2+$E65^2)&lt;=r_int_a,1,0)</f>
        <v>0</v>
      </c>
      <c r="AB65" s="18" t="n">
        <f aca="false">IF(SQRT(AB$18^2+$E65^2)&lt;=r_int_a,1,0)</f>
        <v>0</v>
      </c>
      <c r="AC65" s="18" t="n">
        <f aca="false">IF(SQRT(AC$18^2+$E65^2)&lt;=r_int_a,1,0)</f>
        <v>0</v>
      </c>
      <c r="AD65" s="18" t="n">
        <f aca="false">IF(SQRT(AD$18^2+$E65^2)&lt;=r_int_a,1,0)</f>
        <v>0</v>
      </c>
      <c r="AE65" s="18" t="n">
        <f aca="false">IF(SQRT(AE$18^2+$E65^2)&lt;=r_int_a,1,0)</f>
        <v>0</v>
      </c>
      <c r="AF65" s="18" t="n">
        <f aca="false">IF(SQRT(AF$18^2+$E65^2)&lt;=r_int_a,1,0)</f>
        <v>0</v>
      </c>
      <c r="AG65" s="18" t="n">
        <f aca="false">IF(SQRT(AG$18^2+$E65^2)&lt;=r_int_a,1,0)</f>
        <v>0</v>
      </c>
      <c r="AH65" s="18" t="n">
        <f aca="false">IF(SQRT(AH$18^2+$E65^2)&lt;=r_int_a,1,0)</f>
        <v>0</v>
      </c>
      <c r="AI65" s="18" t="n">
        <f aca="false">IF(SQRT(AI$18^2+$E65^2)&lt;=r_int_a,1,0)</f>
        <v>0</v>
      </c>
      <c r="AJ65" s="18" t="n">
        <f aca="false">IF(SQRT(AJ$18^2+$E65^2)&lt;=r_int_a,1,0)</f>
        <v>0</v>
      </c>
      <c r="AK65" s="18" t="n">
        <f aca="false">IF(SQRT(AK$18^2+$E65^2)&lt;=r_int_a,1,0)</f>
        <v>0</v>
      </c>
      <c r="AL65" s="18" t="n">
        <f aca="false">IF(SQRT(AL$18^2+$E65^2)&lt;=r_int_a,1,0)</f>
        <v>0</v>
      </c>
      <c r="AM65" s="18" t="n">
        <f aca="false">IF(SQRT(AM$18^2+$E65^2)&lt;=r_int_a,1,0)</f>
        <v>0</v>
      </c>
      <c r="AN65" s="18" t="n">
        <f aca="false">IF(SQRT(AN$18^2+$E65^2)&lt;=r_int_a,1,0)</f>
        <v>0</v>
      </c>
      <c r="AO65" s="18" t="n">
        <f aca="false">IF(SQRT(AO$18^2+$E65^2)&lt;=r_int_a,1,0)</f>
        <v>0</v>
      </c>
      <c r="AP65" s="18" t="n">
        <f aca="false">IF(SQRT(AP$18^2+$E65^2)&lt;=r_int_a,1,0)</f>
        <v>0</v>
      </c>
      <c r="AQ65" s="18" t="n">
        <f aca="false">IF(SQRT(AQ$18^2+$E65^2)&lt;=r_int_a,1,0)</f>
        <v>0</v>
      </c>
      <c r="AR65" s="18" t="n">
        <f aca="false">IF(SQRT(AR$18^2+$E65^2)&lt;=r_int_a,1,0)</f>
        <v>0</v>
      </c>
      <c r="AS65" s="18" t="n">
        <f aca="false">IF(SQRT(AS$18^2+$E65^2)&lt;=r_int_a,1,0)</f>
        <v>0</v>
      </c>
      <c r="AT65" s="18" t="n">
        <f aca="false">IF(SQRT(AT$18^2+$E65^2)&lt;=r_int_a,1,0)</f>
        <v>0</v>
      </c>
      <c r="AU65" s="18" t="n">
        <f aca="false">IF(SQRT(AU$18^2+$E65^2)&lt;=r_int_a,1,0)</f>
        <v>0</v>
      </c>
      <c r="AV65" s="18" t="n">
        <f aca="false">IF(SQRT(AV$18^2+$E65^2)&lt;=r_int_a,1,0)</f>
        <v>0</v>
      </c>
      <c r="AW65" s="18" t="n">
        <f aca="false">IF(SQRT(AW$18^2+$E65^2)&lt;=r_int_a,1,0)</f>
        <v>0</v>
      </c>
      <c r="AX65" s="18" t="n">
        <f aca="false">IF(SQRT(AX$18^2+$E65^2)&lt;=r_int_a,1,0)</f>
        <v>0</v>
      </c>
      <c r="AY65" s="18" t="n">
        <f aca="false">IF(SQRT(AY$18^2+$E65^2)&lt;=r_int_a,1,0)</f>
        <v>0</v>
      </c>
      <c r="AZ65" s="18" t="n">
        <f aca="false">IF(SQRT(AZ$18^2+$E65^2)&lt;=r_int_a,1,0)</f>
        <v>0</v>
      </c>
      <c r="BA65" s="18" t="n">
        <f aca="false">IF(SQRT(BA$18^2+$E65^2)&lt;=r_int_a,1,0)</f>
        <v>0</v>
      </c>
      <c r="BB65" s="18" t="n">
        <f aca="false">IF(SQRT(BB$18^2+$E65^2)&lt;=r_int_a,1,0)</f>
        <v>0</v>
      </c>
      <c r="BC65" s="18" t="n">
        <f aca="false">IF(SQRT(BC$18^2+$E65^2)&lt;=r_int_a,1,0)</f>
        <v>0</v>
      </c>
      <c r="BD65" s="18" t="n">
        <f aca="false">IF(SQRT(BD$18^2+$E65^2)&lt;=r_int_a,1,0)</f>
        <v>0</v>
      </c>
      <c r="BF65" s="17" t="n">
        <v>21</v>
      </c>
      <c r="BG65" s="22" t="n">
        <f aca="false">IF(AND(SQRT(BG$18^2+$E65^2)&gt;r_int_a,SQRT(BG$18^2+$E65^2)&lt;=r_ext_a),1,0)</f>
        <v>0</v>
      </c>
      <c r="BH65" s="22" t="n">
        <f aca="false">IF(AND(SQRT(BH$18^2+$E65^2)&gt;r_int_a,SQRT(BH$18^2+$E65^2)&lt;=r_ext_a),1,0)</f>
        <v>0</v>
      </c>
      <c r="BI65" s="22" t="n">
        <f aca="false">IF(AND(SQRT(BI$18^2+$E65^2)&gt;r_int_a,SQRT(BI$18^2+$E65^2)&lt;=r_ext_a),1,0)</f>
        <v>0</v>
      </c>
      <c r="BJ65" s="22" t="n">
        <f aca="false">IF(AND(SQRT(BJ$18^2+$E65^2)&gt;r_int_a,SQRT(BJ$18^2+$E65^2)&lt;=r_ext_a),1,0)</f>
        <v>0</v>
      </c>
      <c r="BK65" s="22" t="n">
        <f aca="false">IF(AND(SQRT(BK$18^2+$E65^2)&gt;r_int_a,SQRT(BK$18^2+$E65^2)&lt;=r_ext_a),1,0)</f>
        <v>0</v>
      </c>
      <c r="BL65" s="22" t="n">
        <f aca="false">IF(AND(SQRT(BL$18^2+$E65^2)&gt;r_int_a,SQRT(BL$18^2+$E65^2)&lt;=r_ext_a),1,0)</f>
        <v>0</v>
      </c>
      <c r="BM65" s="22" t="n">
        <f aca="false">IF(AND(SQRT(BM$18^2+$E65^2)&gt;r_int_a,SQRT(BM$18^2+$E65^2)&lt;=r_ext_a),1,0)</f>
        <v>0</v>
      </c>
      <c r="BN65" s="22" t="n">
        <f aca="false">IF(AND(SQRT(BN$18^2+$E65^2)&gt;r_int_a,SQRT(BN$18^2+$E65^2)&lt;=r_ext_a),1,0)</f>
        <v>0</v>
      </c>
      <c r="BO65" s="22" t="n">
        <f aca="false">IF(AND(SQRT(BO$18^2+$E65^2)&gt;r_int_a,SQRT(BO$18^2+$E65^2)&lt;=r_ext_a),1,0)</f>
        <v>0</v>
      </c>
      <c r="BP65" s="22" t="n">
        <f aca="false">IF(AND(SQRT(BP$18^2+$E65^2)&gt;r_int_a,SQRT(BP$18^2+$E65^2)&lt;=r_ext_a),1,0)</f>
        <v>0</v>
      </c>
      <c r="BQ65" s="22" t="n">
        <f aca="false">IF(AND(SQRT(BQ$18^2+$E65^2)&gt;r_int_a,SQRT(BQ$18^2+$E65^2)&lt;=r_ext_a),1,0)</f>
        <v>0</v>
      </c>
      <c r="BR65" s="22" t="n">
        <f aca="false">IF(AND(SQRT(BR$18^2+$E65^2)&gt;r_int_a,SQRT(BR$18^2+$E65^2)&lt;=r_ext_a),1,0)</f>
        <v>0</v>
      </c>
      <c r="BS65" s="22" t="n">
        <f aca="false">IF(AND(SQRT(BS$18^2+$E65^2)&gt;r_int_a,SQRT(BS$18^2+$E65^2)&lt;=r_ext_a),1,0)</f>
        <v>0</v>
      </c>
      <c r="BT65" s="22" t="n">
        <f aca="false">IF(AND(SQRT(BT$18^2+$E65^2)&gt;r_int_a,SQRT(BT$18^2+$E65^2)&lt;=r_ext_a),1,0)</f>
        <v>0</v>
      </c>
      <c r="BU65" s="22" t="n">
        <f aca="false">IF(AND(SQRT(BU$18^2+$E65^2)&gt;r_int_a,SQRT(BU$18^2+$E65^2)&lt;=r_ext_a),1,0)</f>
        <v>1</v>
      </c>
      <c r="BV65" s="22" t="n">
        <f aca="false">IF(AND(SQRT(BV$18^2+$E65^2)&gt;r_int_a,SQRT(BV$18^2+$E65^2)&lt;=r_ext_a),1,0)</f>
        <v>1</v>
      </c>
      <c r="BW65" s="22" t="n">
        <f aca="false">IF(AND(SQRT(BW$18^2+$E65^2)&gt;r_int_a,SQRT(BW$18^2+$E65^2)&lt;=r_ext_a),1,0)</f>
        <v>1</v>
      </c>
      <c r="BX65" s="22" t="n">
        <f aca="false">IF(AND(SQRT(BX$18^2+$E65^2)&gt;r_int_a,SQRT(BX$18^2+$E65^2)&lt;=r_ext_a),1,0)</f>
        <v>1</v>
      </c>
      <c r="BY65" s="22" t="n">
        <f aca="false">IF(AND(SQRT(BY$18^2+$E65^2)&gt;r_int_a,SQRT(BY$18^2+$E65^2)&lt;=r_ext_a),1,0)</f>
        <v>1</v>
      </c>
      <c r="BZ65" s="22" t="n">
        <f aca="false">IF(AND(SQRT(BZ$18^2+$E65^2)&gt;r_int_a,SQRT(BZ$18^2+$E65^2)&lt;=r_ext_a),1,0)</f>
        <v>1</v>
      </c>
      <c r="CA65" s="22" t="n">
        <f aca="false">IF(AND(SQRT(CA$18^2+$E65^2)&gt;r_int_a,SQRT(CA$18^2+$E65^2)&lt;=r_ext_a),1,0)</f>
        <v>1</v>
      </c>
      <c r="CB65" s="22" t="n">
        <f aca="false">IF(AND(SQRT(CB$18^2+$E65^2)&gt;r_int_a,SQRT(CB$18^2+$E65^2)&lt;=r_ext_a),1,0)</f>
        <v>1</v>
      </c>
      <c r="CC65" s="22" t="n">
        <f aca="false">IF(AND(SQRT(CC$18^2+$E65^2)&gt;r_int_a,SQRT(CC$18^2+$E65^2)&lt;=r_ext_a),1,0)</f>
        <v>1</v>
      </c>
      <c r="CD65" s="22" t="n">
        <f aca="false">IF(AND(SQRT(CD$18^2+$E65^2)&gt;r_int_a,SQRT(CD$18^2+$E65^2)&lt;=r_ext_a),1,0)</f>
        <v>1</v>
      </c>
      <c r="CE65" s="22" t="n">
        <f aca="false">IF(AND(SQRT(CE$18^2+$E65^2)&gt;r_int_a,SQRT(CE$18^2+$E65^2)&lt;=r_ext_a),1,0)</f>
        <v>1</v>
      </c>
      <c r="CF65" s="22" t="n">
        <f aca="false">IF(AND(SQRT(CF$18^2+$E65^2)&gt;r_int_a,SQRT(CF$18^2+$E65^2)&lt;=r_ext_a),1,0)</f>
        <v>1</v>
      </c>
      <c r="CG65" s="22" t="n">
        <f aca="false">IF(AND(SQRT(CG$18^2+$E65^2)&gt;r_int_a,SQRT(CG$18^2+$E65^2)&lt;=r_ext_a),1,0)</f>
        <v>1</v>
      </c>
      <c r="CH65" s="22" t="n">
        <f aca="false">IF(AND(SQRT(CH$18^2+$E65^2)&gt;r_int_a,SQRT(CH$18^2+$E65^2)&lt;=r_ext_a),1,0)</f>
        <v>1</v>
      </c>
      <c r="CI65" s="22" t="n">
        <f aca="false">IF(AND(SQRT(CI$18^2+$E65^2)&gt;r_int_a,SQRT(CI$18^2+$E65^2)&lt;=r_ext_a),1,0)</f>
        <v>1</v>
      </c>
      <c r="CJ65" s="22" t="n">
        <f aca="false">IF(AND(SQRT(CJ$18^2+$E65^2)&gt;r_int_a,SQRT(CJ$18^2+$E65^2)&lt;=r_ext_a),1,0)</f>
        <v>1</v>
      </c>
      <c r="CK65" s="22" t="n">
        <f aca="false">IF(AND(SQRT(CK$18^2+$E65^2)&gt;r_int_a,SQRT(CK$18^2+$E65^2)&lt;=r_ext_a),1,0)</f>
        <v>1</v>
      </c>
      <c r="CL65" s="22" t="n">
        <f aca="false">IF(AND(SQRT(CL$18^2+$E65^2)&gt;r_int_a,SQRT(CL$18^2+$E65^2)&lt;=r_ext_a),1,0)</f>
        <v>1</v>
      </c>
      <c r="CM65" s="22" t="n">
        <f aca="false">IF(AND(SQRT(CM$18^2+$E65^2)&gt;r_int_a,SQRT(CM$18^2+$E65^2)&lt;=r_ext_a),1,0)</f>
        <v>1</v>
      </c>
      <c r="CN65" s="22" t="n">
        <f aca="false">IF(AND(SQRT(CN$18^2+$E65^2)&gt;r_int_a,SQRT(CN$18^2+$E65^2)&lt;=r_ext_a),1,0)</f>
        <v>1</v>
      </c>
      <c r="CO65" s="22" t="n">
        <f aca="false">IF(AND(SQRT(CO$18^2+$E65^2)&gt;r_int_a,SQRT(CO$18^2+$E65^2)&lt;=r_ext_a),1,0)</f>
        <v>1</v>
      </c>
      <c r="CP65" s="22" t="n">
        <f aca="false">IF(AND(SQRT(CP$18^2+$E65^2)&gt;r_int_a,SQRT(CP$18^2+$E65^2)&lt;=r_ext_a),1,0)</f>
        <v>1</v>
      </c>
      <c r="CQ65" s="22" t="n">
        <f aca="false">IF(AND(SQRT(CQ$18^2+$E65^2)&gt;r_int_a,SQRT(CQ$18^2+$E65^2)&lt;=r_ext_a),1,0)</f>
        <v>1</v>
      </c>
      <c r="CR65" s="22" t="n">
        <f aca="false">IF(AND(SQRT(CR$18^2+$E65^2)&gt;r_int_a,SQRT(CR$18^2+$E65^2)&lt;=r_ext_a),1,0)</f>
        <v>0</v>
      </c>
      <c r="CS65" s="22" t="n">
        <f aca="false">IF(AND(SQRT(CS$18^2+$E65^2)&gt;r_int_a,SQRT(CS$18^2+$E65^2)&lt;=r_ext_a),1,0)</f>
        <v>0</v>
      </c>
      <c r="CT65" s="22" t="n">
        <f aca="false">IF(AND(SQRT(CT$18^2+$E65^2)&gt;r_int_a,SQRT(CT$18^2+$E65^2)&lt;=r_ext_a),1,0)</f>
        <v>0</v>
      </c>
      <c r="CU65" s="22" t="n">
        <f aca="false">IF(AND(SQRT(CU$18^2+$E65^2)&gt;r_int_a,SQRT(CU$18^2+$E65^2)&lt;=r_ext_a),1,0)</f>
        <v>0</v>
      </c>
      <c r="CV65" s="22" t="n">
        <f aca="false">IF(AND(SQRT(CV$18^2+$E65^2)&gt;r_int_a,SQRT(CV$18^2+$E65^2)&lt;=r_ext_a),1,0)</f>
        <v>0</v>
      </c>
      <c r="CW65" s="22" t="n">
        <f aca="false">IF(AND(SQRT(CW$18^2+$E65^2)&gt;r_int_a,SQRT(CW$18^2+$E65^2)&lt;=r_ext_a),1,0)</f>
        <v>0</v>
      </c>
      <c r="CX65" s="22" t="n">
        <f aca="false">IF(AND(SQRT(CX$18^2+$E65^2)&gt;r_int_a,SQRT(CX$18^2+$E65^2)&lt;=r_ext_a),1,0)</f>
        <v>0</v>
      </c>
      <c r="CY65" s="22" t="n">
        <f aca="false">IF(AND(SQRT(CY$18^2+$E65^2)&gt;r_int_a,SQRT(CY$18^2+$E65^2)&lt;=r_ext_a),1,0)</f>
        <v>0</v>
      </c>
      <c r="CZ65" s="22" t="n">
        <f aca="false">IF(AND(SQRT(CZ$18^2+$E65^2)&gt;r_int_a,SQRT(CZ$18^2+$E65^2)&lt;=r_ext_a),1,0)</f>
        <v>0</v>
      </c>
      <c r="DA65" s="22" t="n">
        <f aca="false">IF(AND(SQRT(DA$18^2+$E65^2)&gt;r_int_a,SQRT(DA$18^2+$E65^2)&lt;=r_ext_a),1,0)</f>
        <v>0</v>
      </c>
      <c r="DB65" s="22" t="n">
        <f aca="false">IF(AND(SQRT(DB$18^2+$E65^2)&gt;r_int_a,SQRT(DB$18^2+$E65^2)&lt;=r_ext_a),1,0)</f>
        <v>0</v>
      </c>
      <c r="DC65" s="22" t="n">
        <f aca="false">IF(AND(SQRT(DC$18^2+$E65^2)&gt;r_int_a,SQRT(DC$18^2+$E65^2)&lt;=r_ext_a),1,0)</f>
        <v>0</v>
      </c>
      <c r="DD65" s="22" t="n">
        <f aca="false">IF(AND(SQRT(DD$18^2+$E65^2)&gt;r_int_a,SQRT(DD$18^2+$E65^2)&lt;=r_ext_a),1,0)</f>
        <v>0</v>
      </c>
      <c r="DE65" s="22" t="n">
        <f aca="false">IF(AND(SQRT(DE$18^2+$E65^2)&gt;r_int_a,SQRT(DE$18^2+$E65^2)&lt;=r_ext_a),1,0)</f>
        <v>0</v>
      </c>
    </row>
    <row r="66" customFormat="false" ht="10.5" hidden="false" customHeight="true" outlineLevel="0" collapsed="false">
      <c r="E66" s="17" t="n">
        <v>22</v>
      </c>
      <c r="F66" s="18" t="n">
        <f aca="false">IF(SQRT(F$18^2+$E66^2)&lt;=r_int_a,1,0)</f>
        <v>0</v>
      </c>
      <c r="G66" s="18" t="n">
        <f aca="false">IF(SQRT(G$18^2+$E66^2)&lt;=r_int_a,1,0)</f>
        <v>0</v>
      </c>
      <c r="H66" s="18" t="n">
        <f aca="false">IF(SQRT(H$18^2+$E66^2)&lt;=r_int_a,1,0)</f>
        <v>0</v>
      </c>
      <c r="I66" s="18" t="n">
        <f aca="false">IF(SQRT(I$18^2+$E66^2)&lt;=r_int_a,1,0)</f>
        <v>0</v>
      </c>
      <c r="J66" s="18" t="n">
        <f aca="false">IF(SQRT(J$18^2+$E66^2)&lt;=r_int_a,1,0)</f>
        <v>0</v>
      </c>
      <c r="K66" s="18" t="n">
        <f aca="false">IF(SQRT(K$18^2+$E66^2)&lt;=r_int_a,1,0)</f>
        <v>0</v>
      </c>
      <c r="L66" s="18" t="n">
        <f aca="false">IF(SQRT(L$18^2+$E66^2)&lt;=r_int_a,1,0)</f>
        <v>0</v>
      </c>
      <c r="M66" s="18" t="n">
        <f aca="false">IF(SQRT(M$18^2+$E66^2)&lt;=r_int_a,1,0)</f>
        <v>0</v>
      </c>
      <c r="N66" s="18" t="n">
        <f aca="false">IF(SQRT(N$18^2+$E66^2)&lt;=r_int_a,1,0)</f>
        <v>0</v>
      </c>
      <c r="O66" s="18" t="n">
        <f aca="false">IF(SQRT(O$18^2+$E66^2)&lt;=r_int_a,1,0)</f>
        <v>0</v>
      </c>
      <c r="P66" s="18" t="n">
        <f aca="false">IF(SQRT(P$18^2+$E66^2)&lt;=r_int_a,1,0)</f>
        <v>0</v>
      </c>
      <c r="Q66" s="18" t="n">
        <f aca="false">IF(SQRT(Q$18^2+$E66^2)&lt;=r_int_a,1,0)</f>
        <v>0</v>
      </c>
      <c r="R66" s="18" t="n">
        <f aca="false">IF(SQRT(R$18^2+$E66^2)&lt;=r_int_a,1,0)</f>
        <v>0</v>
      </c>
      <c r="S66" s="18" t="n">
        <f aca="false">IF(SQRT(S$18^2+$E66^2)&lt;=r_int_a,1,0)</f>
        <v>0</v>
      </c>
      <c r="T66" s="18" t="n">
        <f aca="false">IF(SQRT(T$18^2+$E66^2)&lt;=r_int_a,1,0)</f>
        <v>0</v>
      </c>
      <c r="U66" s="18" t="n">
        <f aca="false">IF(SQRT(U$18^2+$E66^2)&lt;=r_int_a,1,0)</f>
        <v>0</v>
      </c>
      <c r="V66" s="18" t="n">
        <f aca="false">IF(SQRT(V$18^2+$E66^2)&lt;=r_int_a,1,0)</f>
        <v>0</v>
      </c>
      <c r="W66" s="18" t="n">
        <f aca="false">IF(SQRT(W$18^2+$E66^2)&lt;=r_int_a,1,0)</f>
        <v>0</v>
      </c>
      <c r="X66" s="18" t="n">
        <f aca="false">IF(SQRT(X$18^2+$E66^2)&lt;=r_int_a,1,0)</f>
        <v>0</v>
      </c>
      <c r="Y66" s="18" t="n">
        <f aca="false">IF(SQRT(Y$18^2+$E66^2)&lt;=r_int_a,1,0)</f>
        <v>0</v>
      </c>
      <c r="Z66" s="18" t="n">
        <f aca="false">IF(SQRT(Z$18^2+$E66^2)&lt;=r_int_a,1,0)</f>
        <v>0</v>
      </c>
      <c r="AA66" s="18" t="n">
        <f aca="false">IF(SQRT(AA$18^2+$E66^2)&lt;=r_int_a,1,0)</f>
        <v>0</v>
      </c>
      <c r="AB66" s="18" t="n">
        <f aca="false">IF(SQRT(AB$18^2+$E66^2)&lt;=r_int_a,1,0)</f>
        <v>0</v>
      </c>
      <c r="AC66" s="18" t="n">
        <f aca="false">IF(SQRT(AC$18^2+$E66^2)&lt;=r_int_a,1,0)</f>
        <v>0</v>
      </c>
      <c r="AD66" s="18" t="n">
        <f aca="false">IF(SQRT(AD$18^2+$E66^2)&lt;=r_int_a,1,0)</f>
        <v>0</v>
      </c>
      <c r="AE66" s="18" t="n">
        <f aca="false">IF(SQRT(AE$18^2+$E66^2)&lt;=r_int_a,1,0)</f>
        <v>0</v>
      </c>
      <c r="AF66" s="18" t="n">
        <f aca="false">IF(SQRT(AF$18^2+$E66^2)&lt;=r_int_a,1,0)</f>
        <v>0</v>
      </c>
      <c r="AG66" s="18" t="n">
        <f aca="false">IF(SQRT(AG$18^2+$E66^2)&lt;=r_int_a,1,0)</f>
        <v>0</v>
      </c>
      <c r="AH66" s="18" t="n">
        <f aca="false">IF(SQRT(AH$18^2+$E66^2)&lt;=r_int_a,1,0)</f>
        <v>0</v>
      </c>
      <c r="AI66" s="18" t="n">
        <f aca="false">IF(SQRT(AI$18^2+$E66^2)&lt;=r_int_a,1,0)</f>
        <v>0</v>
      </c>
      <c r="AJ66" s="18" t="n">
        <f aca="false">IF(SQRT(AJ$18^2+$E66^2)&lt;=r_int_a,1,0)</f>
        <v>0</v>
      </c>
      <c r="AK66" s="18" t="n">
        <f aca="false">IF(SQRT(AK$18^2+$E66^2)&lt;=r_int_a,1,0)</f>
        <v>0</v>
      </c>
      <c r="AL66" s="18" t="n">
        <f aca="false">IF(SQRT(AL$18^2+$E66^2)&lt;=r_int_a,1,0)</f>
        <v>0</v>
      </c>
      <c r="AM66" s="18" t="n">
        <f aca="false">IF(SQRT(AM$18^2+$E66^2)&lt;=r_int_a,1,0)</f>
        <v>0</v>
      </c>
      <c r="AN66" s="18" t="n">
        <f aca="false">IF(SQRT(AN$18^2+$E66^2)&lt;=r_int_a,1,0)</f>
        <v>0</v>
      </c>
      <c r="AO66" s="18" t="n">
        <f aca="false">IF(SQRT(AO$18^2+$E66^2)&lt;=r_int_a,1,0)</f>
        <v>0</v>
      </c>
      <c r="AP66" s="18" t="n">
        <f aca="false">IF(SQRT(AP$18^2+$E66^2)&lt;=r_int_a,1,0)</f>
        <v>0</v>
      </c>
      <c r="AQ66" s="18" t="n">
        <f aca="false">IF(SQRT(AQ$18^2+$E66^2)&lt;=r_int_a,1,0)</f>
        <v>0</v>
      </c>
      <c r="AR66" s="18" t="n">
        <f aca="false">IF(SQRT(AR$18^2+$E66^2)&lt;=r_int_a,1,0)</f>
        <v>0</v>
      </c>
      <c r="AS66" s="18" t="n">
        <f aca="false">IF(SQRT(AS$18^2+$E66^2)&lt;=r_int_a,1,0)</f>
        <v>0</v>
      </c>
      <c r="AT66" s="18" t="n">
        <f aca="false">IF(SQRT(AT$18^2+$E66^2)&lt;=r_int_a,1,0)</f>
        <v>0</v>
      </c>
      <c r="AU66" s="18" t="n">
        <f aca="false">IF(SQRT(AU$18^2+$E66^2)&lt;=r_int_a,1,0)</f>
        <v>0</v>
      </c>
      <c r="AV66" s="18" t="n">
        <f aca="false">IF(SQRT(AV$18^2+$E66^2)&lt;=r_int_a,1,0)</f>
        <v>0</v>
      </c>
      <c r="AW66" s="18" t="n">
        <f aca="false">IF(SQRT(AW$18^2+$E66^2)&lt;=r_int_a,1,0)</f>
        <v>0</v>
      </c>
      <c r="AX66" s="18" t="n">
        <f aca="false">IF(SQRT(AX$18^2+$E66^2)&lt;=r_int_a,1,0)</f>
        <v>0</v>
      </c>
      <c r="AY66" s="18" t="n">
        <f aca="false">IF(SQRT(AY$18^2+$E66^2)&lt;=r_int_a,1,0)</f>
        <v>0</v>
      </c>
      <c r="AZ66" s="18" t="n">
        <f aca="false">IF(SQRT(AZ$18^2+$E66^2)&lt;=r_int_a,1,0)</f>
        <v>0</v>
      </c>
      <c r="BA66" s="18" t="n">
        <f aca="false">IF(SQRT(BA$18^2+$E66^2)&lt;=r_int_a,1,0)</f>
        <v>0</v>
      </c>
      <c r="BB66" s="18" t="n">
        <f aca="false">IF(SQRT(BB$18^2+$E66^2)&lt;=r_int_a,1,0)</f>
        <v>0</v>
      </c>
      <c r="BC66" s="18" t="n">
        <f aca="false">IF(SQRT(BC$18^2+$E66^2)&lt;=r_int_a,1,0)</f>
        <v>0</v>
      </c>
      <c r="BD66" s="18" t="n">
        <f aca="false">IF(SQRT(BD$18^2+$E66^2)&lt;=r_int_a,1,0)</f>
        <v>0</v>
      </c>
      <c r="BF66" s="17" t="n">
        <v>22</v>
      </c>
      <c r="BG66" s="22" t="n">
        <f aca="false">IF(AND(SQRT(BG$18^2+$E66^2)&gt;r_int_a,SQRT(BG$18^2+$E66^2)&lt;=r_ext_a),1,0)</f>
        <v>0</v>
      </c>
      <c r="BH66" s="22" t="n">
        <f aca="false">IF(AND(SQRT(BH$18^2+$E66^2)&gt;r_int_a,SQRT(BH$18^2+$E66^2)&lt;=r_ext_a),1,0)</f>
        <v>0</v>
      </c>
      <c r="BI66" s="22" t="n">
        <f aca="false">IF(AND(SQRT(BI$18^2+$E66^2)&gt;r_int_a,SQRT(BI$18^2+$E66^2)&lt;=r_ext_a),1,0)</f>
        <v>0</v>
      </c>
      <c r="BJ66" s="22" t="n">
        <f aca="false">IF(AND(SQRT(BJ$18^2+$E66^2)&gt;r_int_a,SQRT(BJ$18^2+$E66^2)&lt;=r_ext_a),1,0)</f>
        <v>0</v>
      </c>
      <c r="BK66" s="22" t="n">
        <f aca="false">IF(AND(SQRT(BK$18^2+$E66^2)&gt;r_int_a,SQRT(BK$18^2+$E66^2)&lt;=r_ext_a),1,0)</f>
        <v>0</v>
      </c>
      <c r="BL66" s="22" t="n">
        <f aca="false">IF(AND(SQRT(BL$18^2+$E66^2)&gt;r_int_a,SQRT(BL$18^2+$E66^2)&lt;=r_ext_a),1,0)</f>
        <v>0</v>
      </c>
      <c r="BM66" s="22" t="n">
        <f aca="false">IF(AND(SQRT(BM$18^2+$E66^2)&gt;r_int_a,SQRT(BM$18^2+$E66^2)&lt;=r_ext_a),1,0)</f>
        <v>0</v>
      </c>
      <c r="BN66" s="22" t="n">
        <f aca="false">IF(AND(SQRT(BN$18^2+$E66^2)&gt;r_int_a,SQRT(BN$18^2+$E66^2)&lt;=r_ext_a),1,0)</f>
        <v>0</v>
      </c>
      <c r="BO66" s="22" t="n">
        <f aca="false">IF(AND(SQRT(BO$18^2+$E66^2)&gt;r_int_a,SQRT(BO$18^2+$E66^2)&lt;=r_ext_a),1,0)</f>
        <v>0</v>
      </c>
      <c r="BP66" s="22" t="n">
        <f aca="false">IF(AND(SQRT(BP$18^2+$E66^2)&gt;r_int_a,SQRT(BP$18^2+$E66^2)&lt;=r_ext_a),1,0)</f>
        <v>0</v>
      </c>
      <c r="BQ66" s="22" t="n">
        <f aca="false">IF(AND(SQRT(BQ$18^2+$E66^2)&gt;r_int_a,SQRT(BQ$18^2+$E66^2)&lt;=r_ext_a),1,0)</f>
        <v>0</v>
      </c>
      <c r="BR66" s="22" t="n">
        <f aca="false">IF(AND(SQRT(BR$18^2+$E66^2)&gt;r_int_a,SQRT(BR$18^2+$E66^2)&lt;=r_ext_a),1,0)</f>
        <v>0</v>
      </c>
      <c r="BS66" s="22" t="n">
        <f aca="false">IF(AND(SQRT(BS$18^2+$E66^2)&gt;r_int_a,SQRT(BS$18^2+$E66^2)&lt;=r_ext_a),1,0)</f>
        <v>0</v>
      </c>
      <c r="BT66" s="22" t="n">
        <f aca="false">IF(AND(SQRT(BT$18^2+$E66^2)&gt;r_int_a,SQRT(BT$18^2+$E66^2)&lt;=r_ext_a),1,0)</f>
        <v>0</v>
      </c>
      <c r="BU66" s="22" t="n">
        <f aca="false">IF(AND(SQRT(BU$18^2+$E66^2)&gt;r_int_a,SQRT(BU$18^2+$E66^2)&lt;=r_ext_a),1,0)</f>
        <v>0</v>
      </c>
      <c r="BV66" s="22" t="n">
        <f aca="false">IF(AND(SQRT(BV$18^2+$E66^2)&gt;r_int_a,SQRT(BV$18^2+$E66^2)&lt;=r_ext_a),1,0)</f>
        <v>0</v>
      </c>
      <c r="BW66" s="22" t="n">
        <f aca="false">IF(AND(SQRT(BW$18^2+$E66^2)&gt;r_int_a,SQRT(BW$18^2+$E66^2)&lt;=r_ext_a),1,0)</f>
        <v>1</v>
      </c>
      <c r="BX66" s="22" t="n">
        <f aca="false">IF(AND(SQRT(BX$18^2+$E66^2)&gt;r_int_a,SQRT(BX$18^2+$E66^2)&lt;=r_ext_a),1,0)</f>
        <v>1</v>
      </c>
      <c r="BY66" s="22" t="n">
        <f aca="false">IF(AND(SQRT(BY$18^2+$E66^2)&gt;r_int_a,SQRT(BY$18^2+$E66^2)&lt;=r_ext_a),1,0)</f>
        <v>1</v>
      </c>
      <c r="BZ66" s="22" t="n">
        <f aca="false">IF(AND(SQRT(BZ$18^2+$E66^2)&gt;r_int_a,SQRT(BZ$18^2+$E66^2)&lt;=r_ext_a),1,0)</f>
        <v>1</v>
      </c>
      <c r="CA66" s="22" t="n">
        <f aca="false">IF(AND(SQRT(CA$18^2+$E66^2)&gt;r_int_a,SQRT(CA$18^2+$E66^2)&lt;=r_ext_a),1,0)</f>
        <v>1</v>
      </c>
      <c r="CB66" s="22" t="n">
        <f aca="false">IF(AND(SQRT(CB$18^2+$E66^2)&gt;r_int_a,SQRT(CB$18^2+$E66^2)&lt;=r_ext_a),1,0)</f>
        <v>1</v>
      </c>
      <c r="CC66" s="22" t="n">
        <f aca="false">IF(AND(SQRT(CC$18^2+$E66^2)&gt;r_int_a,SQRT(CC$18^2+$E66^2)&lt;=r_ext_a),1,0)</f>
        <v>1</v>
      </c>
      <c r="CD66" s="22" t="n">
        <f aca="false">IF(AND(SQRT(CD$18^2+$E66^2)&gt;r_int_a,SQRT(CD$18^2+$E66^2)&lt;=r_ext_a),1,0)</f>
        <v>1</v>
      </c>
      <c r="CE66" s="22" t="n">
        <f aca="false">IF(AND(SQRT(CE$18^2+$E66^2)&gt;r_int_a,SQRT(CE$18^2+$E66^2)&lt;=r_ext_a),1,0)</f>
        <v>1</v>
      </c>
      <c r="CF66" s="22" t="n">
        <f aca="false">IF(AND(SQRT(CF$18^2+$E66^2)&gt;r_int_a,SQRT(CF$18^2+$E66^2)&lt;=r_ext_a),1,0)</f>
        <v>1</v>
      </c>
      <c r="CG66" s="22" t="n">
        <f aca="false">IF(AND(SQRT(CG$18^2+$E66^2)&gt;r_int_a,SQRT(CG$18^2+$E66^2)&lt;=r_ext_a),1,0)</f>
        <v>1</v>
      </c>
      <c r="CH66" s="22" t="n">
        <f aca="false">IF(AND(SQRT(CH$18^2+$E66^2)&gt;r_int_a,SQRT(CH$18^2+$E66^2)&lt;=r_ext_a),1,0)</f>
        <v>1</v>
      </c>
      <c r="CI66" s="22" t="n">
        <f aca="false">IF(AND(SQRT(CI$18^2+$E66^2)&gt;r_int_a,SQRT(CI$18^2+$E66^2)&lt;=r_ext_a),1,0)</f>
        <v>1</v>
      </c>
      <c r="CJ66" s="22" t="n">
        <f aca="false">IF(AND(SQRT(CJ$18^2+$E66^2)&gt;r_int_a,SQRT(CJ$18^2+$E66^2)&lt;=r_ext_a),1,0)</f>
        <v>1</v>
      </c>
      <c r="CK66" s="22" t="n">
        <f aca="false">IF(AND(SQRT(CK$18^2+$E66^2)&gt;r_int_a,SQRT(CK$18^2+$E66^2)&lt;=r_ext_a),1,0)</f>
        <v>1</v>
      </c>
      <c r="CL66" s="22" t="n">
        <f aca="false">IF(AND(SQRT(CL$18^2+$E66^2)&gt;r_int_a,SQRT(CL$18^2+$E66^2)&lt;=r_ext_a),1,0)</f>
        <v>1</v>
      </c>
      <c r="CM66" s="22" t="n">
        <f aca="false">IF(AND(SQRT(CM$18^2+$E66^2)&gt;r_int_a,SQRT(CM$18^2+$E66^2)&lt;=r_ext_a),1,0)</f>
        <v>1</v>
      </c>
      <c r="CN66" s="22" t="n">
        <f aca="false">IF(AND(SQRT(CN$18^2+$E66^2)&gt;r_int_a,SQRT(CN$18^2+$E66^2)&lt;=r_ext_a),1,0)</f>
        <v>1</v>
      </c>
      <c r="CO66" s="22" t="n">
        <f aca="false">IF(AND(SQRT(CO$18^2+$E66^2)&gt;r_int_a,SQRT(CO$18^2+$E66^2)&lt;=r_ext_a),1,0)</f>
        <v>1</v>
      </c>
      <c r="CP66" s="22" t="n">
        <f aca="false">IF(AND(SQRT(CP$18^2+$E66^2)&gt;r_int_a,SQRT(CP$18^2+$E66^2)&lt;=r_ext_a),1,0)</f>
        <v>0</v>
      </c>
      <c r="CQ66" s="22" t="n">
        <f aca="false">IF(AND(SQRT(CQ$18^2+$E66^2)&gt;r_int_a,SQRT(CQ$18^2+$E66^2)&lt;=r_ext_a),1,0)</f>
        <v>0</v>
      </c>
      <c r="CR66" s="22" t="n">
        <f aca="false">IF(AND(SQRT(CR$18^2+$E66^2)&gt;r_int_a,SQRT(CR$18^2+$E66^2)&lt;=r_ext_a),1,0)</f>
        <v>0</v>
      </c>
      <c r="CS66" s="22" t="n">
        <f aca="false">IF(AND(SQRT(CS$18^2+$E66^2)&gt;r_int_a,SQRT(CS$18^2+$E66^2)&lt;=r_ext_a),1,0)</f>
        <v>0</v>
      </c>
      <c r="CT66" s="22" t="n">
        <f aca="false">IF(AND(SQRT(CT$18^2+$E66^2)&gt;r_int_a,SQRT(CT$18^2+$E66^2)&lt;=r_ext_a),1,0)</f>
        <v>0</v>
      </c>
      <c r="CU66" s="22" t="n">
        <f aca="false">IF(AND(SQRT(CU$18^2+$E66^2)&gt;r_int_a,SQRT(CU$18^2+$E66^2)&lt;=r_ext_a),1,0)</f>
        <v>0</v>
      </c>
      <c r="CV66" s="22" t="n">
        <f aca="false">IF(AND(SQRT(CV$18^2+$E66^2)&gt;r_int_a,SQRT(CV$18^2+$E66^2)&lt;=r_ext_a),1,0)</f>
        <v>0</v>
      </c>
      <c r="CW66" s="22" t="n">
        <f aca="false">IF(AND(SQRT(CW$18^2+$E66^2)&gt;r_int_a,SQRT(CW$18^2+$E66^2)&lt;=r_ext_a),1,0)</f>
        <v>0</v>
      </c>
      <c r="CX66" s="22" t="n">
        <f aca="false">IF(AND(SQRT(CX$18^2+$E66^2)&gt;r_int_a,SQRT(CX$18^2+$E66^2)&lt;=r_ext_a),1,0)</f>
        <v>0</v>
      </c>
      <c r="CY66" s="22" t="n">
        <f aca="false">IF(AND(SQRT(CY$18^2+$E66^2)&gt;r_int_a,SQRT(CY$18^2+$E66^2)&lt;=r_ext_a),1,0)</f>
        <v>0</v>
      </c>
      <c r="CZ66" s="22" t="n">
        <f aca="false">IF(AND(SQRT(CZ$18^2+$E66^2)&gt;r_int_a,SQRT(CZ$18^2+$E66^2)&lt;=r_ext_a),1,0)</f>
        <v>0</v>
      </c>
      <c r="DA66" s="22" t="n">
        <f aca="false">IF(AND(SQRT(DA$18^2+$E66^2)&gt;r_int_a,SQRT(DA$18^2+$E66^2)&lt;=r_ext_a),1,0)</f>
        <v>0</v>
      </c>
      <c r="DB66" s="22" t="n">
        <f aca="false">IF(AND(SQRT(DB$18^2+$E66^2)&gt;r_int_a,SQRT(DB$18^2+$E66^2)&lt;=r_ext_a),1,0)</f>
        <v>0</v>
      </c>
      <c r="DC66" s="22" t="n">
        <f aca="false">IF(AND(SQRT(DC$18^2+$E66^2)&gt;r_int_a,SQRT(DC$18^2+$E66^2)&lt;=r_ext_a),1,0)</f>
        <v>0</v>
      </c>
      <c r="DD66" s="22" t="n">
        <f aca="false">IF(AND(SQRT(DD$18^2+$E66^2)&gt;r_int_a,SQRT(DD$18^2+$E66^2)&lt;=r_ext_a),1,0)</f>
        <v>0</v>
      </c>
      <c r="DE66" s="22" t="n">
        <f aca="false">IF(AND(SQRT(DE$18^2+$E66^2)&gt;r_int_a,SQRT(DE$18^2+$E66^2)&lt;=r_ext_a),1,0)</f>
        <v>0</v>
      </c>
    </row>
    <row r="67" customFormat="false" ht="10.5" hidden="false" customHeight="true" outlineLevel="0" collapsed="false">
      <c r="E67" s="17" t="n">
        <v>23</v>
      </c>
      <c r="F67" s="18" t="n">
        <f aca="false">IF(SQRT(F$18^2+$E67^2)&lt;=r_int_a,1,0)</f>
        <v>0</v>
      </c>
      <c r="G67" s="18" t="n">
        <f aca="false">IF(SQRT(G$18^2+$E67^2)&lt;=r_int_a,1,0)</f>
        <v>0</v>
      </c>
      <c r="H67" s="18" t="n">
        <f aca="false">IF(SQRT(H$18^2+$E67^2)&lt;=r_int_a,1,0)</f>
        <v>0</v>
      </c>
      <c r="I67" s="18" t="n">
        <f aca="false">IF(SQRT(I$18^2+$E67^2)&lt;=r_int_a,1,0)</f>
        <v>0</v>
      </c>
      <c r="J67" s="18" t="n">
        <f aca="false">IF(SQRT(J$18^2+$E67^2)&lt;=r_int_a,1,0)</f>
        <v>0</v>
      </c>
      <c r="K67" s="18" t="n">
        <f aca="false">IF(SQRT(K$18^2+$E67^2)&lt;=r_int_a,1,0)</f>
        <v>0</v>
      </c>
      <c r="L67" s="18" t="n">
        <f aca="false">IF(SQRT(L$18^2+$E67^2)&lt;=r_int_a,1,0)</f>
        <v>0</v>
      </c>
      <c r="M67" s="18" t="n">
        <f aca="false">IF(SQRT(M$18^2+$E67^2)&lt;=r_int_a,1,0)</f>
        <v>0</v>
      </c>
      <c r="N67" s="18" t="n">
        <f aca="false">IF(SQRT(N$18^2+$E67^2)&lt;=r_int_a,1,0)</f>
        <v>0</v>
      </c>
      <c r="O67" s="18" t="n">
        <f aca="false">IF(SQRT(O$18^2+$E67^2)&lt;=r_int_a,1,0)</f>
        <v>0</v>
      </c>
      <c r="P67" s="18" t="n">
        <f aca="false">IF(SQRT(P$18^2+$E67^2)&lt;=r_int_a,1,0)</f>
        <v>0</v>
      </c>
      <c r="Q67" s="18" t="n">
        <f aca="false">IF(SQRT(Q$18^2+$E67^2)&lt;=r_int_a,1,0)</f>
        <v>0</v>
      </c>
      <c r="R67" s="18" t="n">
        <f aca="false">IF(SQRT(R$18^2+$E67^2)&lt;=r_int_a,1,0)</f>
        <v>0</v>
      </c>
      <c r="S67" s="18" t="n">
        <f aca="false">IF(SQRT(S$18^2+$E67^2)&lt;=r_int_a,1,0)</f>
        <v>0</v>
      </c>
      <c r="T67" s="18" t="n">
        <f aca="false">IF(SQRT(T$18^2+$E67^2)&lt;=r_int_a,1,0)</f>
        <v>0</v>
      </c>
      <c r="U67" s="18" t="n">
        <f aca="false">IF(SQRT(U$18^2+$E67^2)&lt;=r_int_a,1,0)</f>
        <v>0</v>
      </c>
      <c r="V67" s="18" t="n">
        <f aca="false">IF(SQRT(V$18^2+$E67^2)&lt;=r_int_a,1,0)</f>
        <v>0</v>
      </c>
      <c r="W67" s="18" t="n">
        <f aca="false">IF(SQRT(W$18^2+$E67^2)&lt;=r_int_a,1,0)</f>
        <v>0</v>
      </c>
      <c r="X67" s="18" t="n">
        <f aca="false">IF(SQRT(X$18^2+$E67^2)&lt;=r_int_a,1,0)</f>
        <v>0</v>
      </c>
      <c r="Y67" s="18" t="n">
        <f aca="false">IF(SQRT(Y$18^2+$E67^2)&lt;=r_int_a,1,0)</f>
        <v>0</v>
      </c>
      <c r="Z67" s="18" t="n">
        <f aca="false">IF(SQRT(Z$18^2+$E67^2)&lt;=r_int_a,1,0)</f>
        <v>0</v>
      </c>
      <c r="AA67" s="18" t="n">
        <f aca="false">IF(SQRT(AA$18^2+$E67^2)&lt;=r_int_a,1,0)</f>
        <v>0</v>
      </c>
      <c r="AB67" s="18" t="n">
        <f aca="false">IF(SQRT(AB$18^2+$E67^2)&lt;=r_int_a,1,0)</f>
        <v>0</v>
      </c>
      <c r="AC67" s="18" t="n">
        <f aca="false">IF(SQRT(AC$18^2+$E67^2)&lt;=r_int_a,1,0)</f>
        <v>0</v>
      </c>
      <c r="AD67" s="18" t="n">
        <f aca="false">IF(SQRT(AD$18^2+$E67^2)&lt;=r_int_a,1,0)</f>
        <v>0</v>
      </c>
      <c r="AE67" s="18" t="n">
        <f aca="false">IF(SQRT(AE$18^2+$E67^2)&lt;=r_int_a,1,0)</f>
        <v>0</v>
      </c>
      <c r="AF67" s="18" t="n">
        <f aca="false">IF(SQRT(AF$18^2+$E67^2)&lt;=r_int_a,1,0)</f>
        <v>0</v>
      </c>
      <c r="AG67" s="18" t="n">
        <f aca="false">IF(SQRT(AG$18^2+$E67^2)&lt;=r_int_a,1,0)</f>
        <v>0</v>
      </c>
      <c r="AH67" s="18" t="n">
        <f aca="false">IF(SQRT(AH$18^2+$E67^2)&lt;=r_int_a,1,0)</f>
        <v>0</v>
      </c>
      <c r="AI67" s="18" t="n">
        <f aca="false">IF(SQRT(AI$18^2+$E67^2)&lt;=r_int_a,1,0)</f>
        <v>0</v>
      </c>
      <c r="AJ67" s="18" t="n">
        <f aca="false">IF(SQRT(AJ$18^2+$E67^2)&lt;=r_int_a,1,0)</f>
        <v>0</v>
      </c>
      <c r="AK67" s="18" t="n">
        <f aca="false">IF(SQRT(AK$18^2+$E67^2)&lt;=r_int_a,1,0)</f>
        <v>0</v>
      </c>
      <c r="AL67" s="18" t="n">
        <f aca="false">IF(SQRT(AL$18^2+$E67^2)&lt;=r_int_a,1,0)</f>
        <v>0</v>
      </c>
      <c r="AM67" s="18" t="n">
        <f aca="false">IF(SQRT(AM$18^2+$E67^2)&lt;=r_int_a,1,0)</f>
        <v>0</v>
      </c>
      <c r="AN67" s="18" t="n">
        <f aca="false">IF(SQRT(AN$18^2+$E67^2)&lt;=r_int_a,1,0)</f>
        <v>0</v>
      </c>
      <c r="AO67" s="18" t="n">
        <f aca="false">IF(SQRT(AO$18^2+$E67^2)&lt;=r_int_a,1,0)</f>
        <v>0</v>
      </c>
      <c r="AP67" s="18" t="n">
        <f aca="false">IF(SQRT(AP$18^2+$E67^2)&lt;=r_int_a,1,0)</f>
        <v>0</v>
      </c>
      <c r="AQ67" s="18" t="n">
        <f aca="false">IF(SQRT(AQ$18^2+$E67^2)&lt;=r_int_a,1,0)</f>
        <v>0</v>
      </c>
      <c r="AR67" s="18" t="n">
        <f aca="false">IF(SQRT(AR$18^2+$E67^2)&lt;=r_int_a,1,0)</f>
        <v>0</v>
      </c>
      <c r="AS67" s="18" t="n">
        <f aca="false">IF(SQRT(AS$18^2+$E67^2)&lt;=r_int_a,1,0)</f>
        <v>0</v>
      </c>
      <c r="AT67" s="18" t="n">
        <f aca="false">IF(SQRT(AT$18^2+$E67^2)&lt;=r_int_a,1,0)</f>
        <v>0</v>
      </c>
      <c r="AU67" s="18" t="n">
        <f aca="false">IF(SQRT(AU$18^2+$E67^2)&lt;=r_int_a,1,0)</f>
        <v>0</v>
      </c>
      <c r="AV67" s="18" t="n">
        <f aca="false">IF(SQRT(AV$18^2+$E67^2)&lt;=r_int_a,1,0)</f>
        <v>0</v>
      </c>
      <c r="AW67" s="18" t="n">
        <f aca="false">IF(SQRT(AW$18^2+$E67^2)&lt;=r_int_a,1,0)</f>
        <v>0</v>
      </c>
      <c r="AX67" s="18" t="n">
        <f aca="false">IF(SQRT(AX$18^2+$E67^2)&lt;=r_int_a,1,0)</f>
        <v>0</v>
      </c>
      <c r="AY67" s="18" t="n">
        <f aca="false">IF(SQRT(AY$18^2+$E67^2)&lt;=r_int_a,1,0)</f>
        <v>0</v>
      </c>
      <c r="AZ67" s="18" t="n">
        <f aca="false">IF(SQRT(AZ$18^2+$E67^2)&lt;=r_int_a,1,0)</f>
        <v>0</v>
      </c>
      <c r="BA67" s="18" t="n">
        <f aca="false">IF(SQRT(BA$18^2+$E67^2)&lt;=r_int_a,1,0)</f>
        <v>0</v>
      </c>
      <c r="BB67" s="18" t="n">
        <f aca="false">IF(SQRT(BB$18^2+$E67^2)&lt;=r_int_a,1,0)</f>
        <v>0</v>
      </c>
      <c r="BC67" s="18" t="n">
        <f aca="false">IF(SQRT(BC$18^2+$E67^2)&lt;=r_int_a,1,0)</f>
        <v>0</v>
      </c>
      <c r="BD67" s="18" t="n">
        <f aca="false">IF(SQRT(BD$18^2+$E67^2)&lt;=r_int_a,1,0)</f>
        <v>0</v>
      </c>
      <c r="BF67" s="17" t="n">
        <v>23</v>
      </c>
      <c r="BG67" s="22" t="n">
        <f aca="false">IF(AND(SQRT(BG$18^2+$E67^2)&gt;r_int_a,SQRT(BG$18^2+$E67^2)&lt;=r_ext_a),1,0)</f>
        <v>0</v>
      </c>
      <c r="BH67" s="22" t="n">
        <f aca="false">IF(AND(SQRT(BH$18^2+$E67^2)&gt;r_int_a,SQRT(BH$18^2+$E67^2)&lt;=r_ext_a),1,0)</f>
        <v>0</v>
      </c>
      <c r="BI67" s="22" t="n">
        <f aca="false">IF(AND(SQRT(BI$18^2+$E67^2)&gt;r_int_a,SQRT(BI$18^2+$E67^2)&lt;=r_ext_a),1,0)</f>
        <v>0</v>
      </c>
      <c r="BJ67" s="22" t="n">
        <f aca="false">IF(AND(SQRT(BJ$18^2+$E67^2)&gt;r_int_a,SQRT(BJ$18^2+$E67^2)&lt;=r_ext_a),1,0)</f>
        <v>0</v>
      </c>
      <c r="BK67" s="22" t="n">
        <f aca="false">IF(AND(SQRT(BK$18^2+$E67^2)&gt;r_int_a,SQRT(BK$18^2+$E67^2)&lt;=r_ext_a),1,0)</f>
        <v>0</v>
      </c>
      <c r="BL67" s="22" t="n">
        <f aca="false">IF(AND(SQRT(BL$18^2+$E67^2)&gt;r_int_a,SQRT(BL$18^2+$E67^2)&lt;=r_ext_a),1,0)</f>
        <v>0</v>
      </c>
      <c r="BM67" s="22" t="n">
        <f aca="false">IF(AND(SQRT(BM$18^2+$E67^2)&gt;r_int_a,SQRT(BM$18^2+$E67^2)&lt;=r_ext_a),1,0)</f>
        <v>0</v>
      </c>
      <c r="BN67" s="22" t="n">
        <f aca="false">IF(AND(SQRT(BN$18^2+$E67^2)&gt;r_int_a,SQRT(BN$18^2+$E67^2)&lt;=r_ext_a),1,0)</f>
        <v>0</v>
      </c>
      <c r="BO67" s="22" t="n">
        <f aca="false">IF(AND(SQRT(BO$18^2+$E67^2)&gt;r_int_a,SQRT(BO$18^2+$E67^2)&lt;=r_ext_a),1,0)</f>
        <v>0</v>
      </c>
      <c r="BP67" s="22" t="n">
        <f aca="false">IF(AND(SQRT(BP$18^2+$E67^2)&gt;r_int_a,SQRT(BP$18^2+$E67^2)&lt;=r_ext_a),1,0)</f>
        <v>0</v>
      </c>
      <c r="BQ67" s="22" t="n">
        <f aca="false">IF(AND(SQRT(BQ$18^2+$E67^2)&gt;r_int_a,SQRT(BQ$18^2+$E67^2)&lt;=r_ext_a),1,0)</f>
        <v>0</v>
      </c>
      <c r="BR67" s="22" t="n">
        <f aca="false">IF(AND(SQRT(BR$18^2+$E67^2)&gt;r_int_a,SQRT(BR$18^2+$E67^2)&lt;=r_ext_a),1,0)</f>
        <v>0</v>
      </c>
      <c r="BS67" s="22" t="n">
        <f aca="false">IF(AND(SQRT(BS$18^2+$E67^2)&gt;r_int_a,SQRT(BS$18^2+$E67^2)&lt;=r_ext_a),1,0)</f>
        <v>0</v>
      </c>
      <c r="BT67" s="22" t="n">
        <f aca="false">IF(AND(SQRT(BT$18^2+$E67^2)&gt;r_int_a,SQRT(BT$18^2+$E67^2)&lt;=r_ext_a),1,0)</f>
        <v>0</v>
      </c>
      <c r="BU67" s="22" t="n">
        <f aca="false">IF(AND(SQRT(BU$18^2+$E67^2)&gt;r_int_a,SQRT(BU$18^2+$E67^2)&lt;=r_ext_a),1,0)</f>
        <v>0</v>
      </c>
      <c r="BV67" s="22" t="n">
        <f aca="false">IF(AND(SQRT(BV$18^2+$E67^2)&gt;r_int_a,SQRT(BV$18^2+$E67^2)&lt;=r_ext_a),1,0)</f>
        <v>0</v>
      </c>
      <c r="BW67" s="22" t="n">
        <f aca="false">IF(AND(SQRT(BW$18^2+$E67^2)&gt;r_int_a,SQRT(BW$18^2+$E67^2)&lt;=r_ext_a),1,0)</f>
        <v>0</v>
      </c>
      <c r="BX67" s="22" t="n">
        <f aca="false">IF(AND(SQRT(BX$18^2+$E67^2)&gt;r_int_a,SQRT(BX$18^2+$E67^2)&lt;=r_ext_a),1,0)</f>
        <v>0</v>
      </c>
      <c r="BY67" s="22" t="n">
        <f aca="false">IF(AND(SQRT(BY$18^2+$E67^2)&gt;r_int_a,SQRT(BY$18^2+$E67^2)&lt;=r_ext_a),1,0)</f>
        <v>0</v>
      </c>
      <c r="BZ67" s="22" t="n">
        <f aca="false">IF(AND(SQRT(BZ$18^2+$E67^2)&gt;r_int_a,SQRT(BZ$18^2+$E67^2)&lt;=r_ext_a),1,0)</f>
        <v>1</v>
      </c>
      <c r="CA67" s="22" t="n">
        <f aca="false">IF(AND(SQRT(CA$18^2+$E67^2)&gt;r_int_a,SQRT(CA$18^2+$E67^2)&lt;=r_ext_a),1,0)</f>
        <v>1</v>
      </c>
      <c r="CB67" s="22" t="n">
        <f aca="false">IF(AND(SQRT(CB$18^2+$E67^2)&gt;r_int_a,SQRT(CB$18^2+$E67^2)&lt;=r_ext_a),1,0)</f>
        <v>1</v>
      </c>
      <c r="CC67" s="22" t="n">
        <f aca="false">IF(AND(SQRT(CC$18^2+$E67^2)&gt;r_int_a,SQRT(CC$18^2+$E67^2)&lt;=r_ext_a),1,0)</f>
        <v>1</v>
      </c>
      <c r="CD67" s="22" t="n">
        <f aca="false">IF(AND(SQRT(CD$18^2+$E67^2)&gt;r_int_a,SQRT(CD$18^2+$E67^2)&lt;=r_ext_a),1,0)</f>
        <v>1</v>
      </c>
      <c r="CE67" s="22" t="n">
        <f aca="false">IF(AND(SQRT(CE$18^2+$E67^2)&gt;r_int_a,SQRT(CE$18^2+$E67^2)&lt;=r_ext_a),1,0)</f>
        <v>1</v>
      </c>
      <c r="CF67" s="22" t="n">
        <f aca="false">IF(AND(SQRT(CF$18^2+$E67^2)&gt;r_int_a,SQRT(CF$18^2+$E67^2)&lt;=r_ext_a),1,0)</f>
        <v>1</v>
      </c>
      <c r="CG67" s="22" t="n">
        <f aca="false">IF(AND(SQRT(CG$18^2+$E67^2)&gt;r_int_a,SQRT(CG$18^2+$E67^2)&lt;=r_ext_a),1,0)</f>
        <v>1</v>
      </c>
      <c r="CH67" s="22" t="n">
        <f aca="false">IF(AND(SQRT(CH$18^2+$E67^2)&gt;r_int_a,SQRT(CH$18^2+$E67^2)&lt;=r_ext_a),1,0)</f>
        <v>1</v>
      </c>
      <c r="CI67" s="22" t="n">
        <f aca="false">IF(AND(SQRT(CI$18^2+$E67^2)&gt;r_int_a,SQRT(CI$18^2+$E67^2)&lt;=r_ext_a),1,0)</f>
        <v>1</v>
      </c>
      <c r="CJ67" s="22" t="n">
        <f aca="false">IF(AND(SQRT(CJ$18^2+$E67^2)&gt;r_int_a,SQRT(CJ$18^2+$E67^2)&lt;=r_ext_a),1,0)</f>
        <v>1</v>
      </c>
      <c r="CK67" s="22" t="n">
        <f aca="false">IF(AND(SQRT(CK$18^2+$E67^2)&gt;r_int_a,SQRT(CK$18^2+$E67^2)&lt;=r_ext_a),1,0)</f>
        <v>1</v>
      </c>
      <c r="CL67" s="22" t="n">
        <f aca="false">IF(AND(SQRT(CL$18^2+$E67^2)&gt;r_int_a,SQRT(CL$18^2+$E67^2)&lt;=r_ext_a),1,0)</f>
        <v>1</v>
      </c>
      <c r="CM67" s="22" t="n">
        <f aca="false">IF(AND(SQRT(CM$18^2+$E67^2)&gt;r_int_a,SQRT(CM$18^2+$E67^2)&lt;=r_ext_a),1,0)</f>
        <v>0</v>
      </c>
      <c r="CN67" s="22" t="n">
        <f aca="false">IF(AND(SQRT(CN$18^2+$E67^2)&gt;r_int_a,SQRT(CN$18^2+$E67^2)&lt;=r_ext_a),1,0)</f>
        <v>0</v>
      </c>
      <c r="CO67" s="22" t="n">
        <f aca="false">IF(AND(SQRT(CO$18^2+$E67^2)&gt;r_int_a,SQRT(CO$18^2+$E67^2)&lt;=r_ext_a),1,0)</f>
        <v>0</v>
      </c>
      <c r="CP67" s="22" t="n">
        <f aca="false">IF(AND(SQRT(CP$18^2+$E67^2)&gt;r_int_a,SQRT(CP$18^2+$E67^2)&lt;=r_ext_a),1,0)</f>
        <v>0</v>
      </c>
      <c r="CQ67" s="22" t="n">
        <f aca="false">IF(AND(SQRT(CQ$18^2+$E67^2)&gt;r_int_a,SQRT(CQ$18^2+$E67^2)&lt;=r_ext_a),1,0)</f>
        <v>0</v>
      </c>
      <c r="CR67" s="22" t="n">
        <f aca="false">IF(AND(SQRT(CR$18^2+$E67^2)&gt;r_int_a,SQRT(CR$18^2+$E67^2)&lt;=r_ext_a),1,0)</f>
        <v>0</v>
      </c>
      <c r="CS67" s="22" t="n">
        <f aca="false">IF(AND(SQRT(CS$18^2+$E67^2)&gt;r_int_a,SQRT(CS$18^2+$E67^2)&lt;=r_ext_a),1,0)</f>
        <v>0</v>
      </c>
      <c r="CT67" s="22" t="n">
        <f aca="false">IF(AND(SQRT(CT$18^2+$E67^2)&gt;r_int_a,SQRT(CT$18^2+$E67^2)&lt;=r_ext_a),1,0)</f>
        <v>0</v>
      </c>
      <c r="CU67" s="22" t="n">
        <f aca="false">IF(AND(SQRT(CU$18^2+$E67^2)&gt;r_int_a,SQRT(CU$18^2+$E67^2)&lt;=r_ext_a),1,0)</f>
        <v>0</v>
      </c>
      <c r="CV67" s="22" t="n">
        <f aca="false">IF(AND(SQRT(CV$18^2+$E67^2)&gt;r_int_a,SQRT(CV$18^2+$E67^2)&lt;=r_ext_a),1,0)</f>
        <v>0</v>
      </c>
      <c r="CW67" s="22" t="n">
        <f aca="false">IF(AND(SQRT(CW$18^2+$E67^2)&gt;r_int_a,SQRT(CW$18^2+$E67^2)&lt;=r_ext_a),1,0)</f>
        <v>0</v>
      </c>
      <c r="CX67" s="22" t="n">
        <f aca="false">IF(AND(SQRT(CX$18^2+$E67^2)&gt;r_int_a,SQRT(CX$18^2+$E67^2)&lt;=r_ext_a),1,0)</f>
        <v>0</v>
      </c>
      <c r="CY67" s="22" t="n">
        <f aca="false">IF(AND(SQRT(CY$18^2+$E67^2)&gt;r_int_a,SQRT(CY$18^2+$E67^2)&lt;=r_ext_a),1,0)</f>
        <v>0</v>
      </c>
      <c r="CZ67" s="22" t="n">
        <f aca="false">IF(AND(SQRT(CZ$18^2+$E67^2)&gt;r_int_a,SQRT(CZ$18^2+$E67^2)&lt;=r_ext_a),1,0)</f>
        <v>0</v>
      </c>
      <c r="DA67" s="22" t="n">
        <f aca="false">IF(AND(SQRT(DA$18^2+$E67^2)&gt;r_int_a,SQRT(DA$18^2+$E67^2)&lt;=r_ext_a),1,0)</f>
        <v>0</v>
      </c>
      <c r="DB67" s="22" t="n">
        <f aca="false">IF(AND(SQRT(DB$18^2+$E67^2)&gt;r_int_a,SQRT(DB$18^2+$E67^2)&lt;=r_ext_a),1,0)</f>
        <v>0</v>
      </c>
      <c r="DC67" s="22" t="n">
        <f aca="false">IF(AND(SQRT(DC$18^2+$E67^2)&gt;r_int_a,SQRT(DC$18^2+$E67^2)&lt;=r_ext_a),1,0)</f>
        <v>0</v>
      </c>
      <c r="DD67" s="22" t="n">
        <f aca="false">IF(AND(SQRT(DD$18^2+$E67^2)&gt;r_int_a,SQRT(DD$18^2+$E67^2)&lt;=r_ext_a),1,0)</f>
        <v>0</v>
      </c>
      <c r="DE67" s="22" t="n">
        <f aca="false">IF(AND(SQRT(DE$18^2+$E67^2)&gt;r_int_a,SQRT(DE$18^2+$E67^2)&lt;=r_ext_a),1,0)</f>
        <v>0</v>
      </c>
    </row>
    <row r="68" customFormat="false" ht="10.5" hidden="false" customHeight="true" outlineLevel="0" collapsed="false">
      <c r="E68" s="17" t="n">
        <v>24</v>
      </c>
      <c r="F68" s="18" t="n">
        <f aca="false">IF(SQRT(F$18^2+$E68^2)&lt;=r_int_a,1,0)</f>
        <v>0</v>
      </c>
      <c r="G68" s="18" t="n">
        <f aca="false">IF(SQRT(G$18^2+$E68^2)&lt;=r_int_a,1,0)</f>
        <v>0</v>
      </c>
      <c r="H68" s="18" t="n">
        <f aca="false">IF(SQRT(H$18^2+$E68^2)&lt;=r_int_a,1,0)</f>
        <v>0</v>
      </c>
      <c r="I68" s="18" t="n">
        <f aca="false">IF(SQRT(I$18^2+$E68^2)&lt;=r_int_a,1,0)</f>
        <v>0</v>
      </c>
      <c r="J68" s="18" t="n">
        <f aca="false">IF(SQRT(J$18^2+$E68^2)&lt;=r_int_a,1,0)</f>
        <v>0</v>
      </c>
      <c r="K68" s="18" t="n">
        <f aca="false">IF(SQRT(K$18^2+$E68^2)&lt;=r_int_a,1,0)</f>
        <v>0</v>
      </c>
      <c r="L68" s="18" t="n">
        <f aca="false">IF(SQRT(L$18^2+$E68^2)&lt;=r_int_a,1,0)</f>
        <v>0</v>
      </c>
      <c r="M68" s="18" t="n">
        <f aca="false">IF(SQRT(M$18^2+$E68^2)&lt;=r_int_a,1,0)</f>
        <v>0</v>
      </c>
      <c r="N68" s="18" t="n">
        <f aca="false">IF(SQRT(N$18^2+$E68^2)&lt;=r_int_a,1,0)</f>
        <v>0</v>
      </c>
      <c r="O68" s="18" t="n">
        <f aca="false">IF(SQRT(O$18^2+$E68^2)&lt;=r_int_a,1,0)</f>
        <v>0</v>
      </c>
      <c r="P68" s="18" t="n">
        <f aca="false">IF(SQRT(P$18^2+$E68^2)&lt;=r_int_a,1,0)</f>
        <v>0</v>
      </c>
      <c r="Q68" s="18" t="n">
        <f aca="false">IF(SQRT(Q$18^2+$E68^2)&lt;=r_int_a,1,0)</f>
        <v>0</v>
      </c>
      <c r="R68" s="18" t="n">
        <f aca="false">IF(SQRT(R$18^2+$E68^2)&lt;=r_int_a,1,0)</f>
        <v>0</v>
      </c>
      <c r="S68" s="18" t="n">
        <f aca="false">IF(SQRT(S$18^2+$E68^2)&lt;=r_int_a,1,0)</f>
        <v>0</v>
      </c>
      <c r="T68" s="18" t="n">
        <f aca="false">IF(SQRT(T$18^2+$E68^2)&lt;=r_int_a,1,0)</f>
        <v>0</v>
      </c>
      <c r="U68" s="18" t="n">
        <f aca="false">IF(SQRT(U$18^2+$E68^2)&lt;=r_int_a,1,0)</f>
        <v>0</v>
      </c>
      <c r="V68" s="18" t="n">
        <f aca="false">IF(SQRT(V$18^2+$E68^2)&lt;=r_int_a,1,0)</f>
        <v>0</v>
      </c>
      <c r="W68" s="18" t="n">
        <f aca="false">IF(SQRT(W$18^2+$E68^2)&lt;=r_int_a,1,0)</f>
        <v>0</v>
      </c>
      <c r="X68" s="18" t="n">
        <f aca="false">IF(SQRT(X$18^2+$E68^2)&lt;=r_int_a,1,0)</f>
        <v>0</v>
      </c>
      <c r="Y68" s="18" t="n">
        <f aca="false">IF(SQRT(Y$18^2+$E68^2)&lt;=r_int_a,1,0)</f>
        <v>0</v>
      </c>
      <c r="Z68" s="18" t="n">
        <f aca="false">IF(SQRT(Z$18^2+$E68^2)&lt;=r_int_a,1,0)</f>
        <v>0</v>
      </c>
      <c r="AA68" s="18" t="n">
        <f aca="false">IF(SQRT(AA$18^2+$E68^2)&lt;=r_int_a,1,0)</f>
        <v>0</v>
      </c>
      <c r="AB68" s="18" t="n">
        <f aca="false">IF(SQRT(AB$18^2+$E68^2)&lt;=r_int_a,1,0)</f>
        <v>0</v>
      </c>
      <c r="AC68" s="18" t="n">
        <f aca="false">IF(SQRT(AC$18^2+$E68^2)&lt;=r_int_a,1,0)</f>
        <v>0</v>
      </c>
      <c r="AD68" s="18" t="n">
        <f aca="false">IF(SQRT(AD$18^2+$E68^2)&lt;=r_int_a,1,0)</f>
        <v>0</v>
      </c>
      <c r="AE68" s="18" t="n">
        <f aca="false">IF(SQRT(AE$18^2+$E68^2)&lt;=r_int_a,1,0)</f>
        <v>0</v>
      </c>
      <c r="AF68" s="18" t="n">
        <f aca="false">IF(SQRT(AF$18^2+$E68^2)&lt;=r_int_a,1,0)</f>
        <v>0</v>
      </c>
      <c r="AG68" s="18" t="n">
        <f aca="false">IF(SQRT(AG$18^2+$E68^2)&lt;=r_int_a,1,0)</f>
        <v>0</v>
      </c>
      <c r="AH68" s="18" t="n">
        <f aca="false">IF(SQRT(AH$18^2+$E68^2)&lt;=r_int_a,1,0)</f>
        <v>0</v>
      </c>
      <c r="AI68" s="18" t="n">
        <f aca="false">IF(SQRT(AI$18^2+$E68^2)&lt;=r_int_a,1,0)</f>
        <v>0</v>
      </c>
      <c r="AJ68" s="18" t="n">
        <f aca="false">IF(SQRT(AJ$18^2+$E68^2)&lt;=r_int_a,1,0)</f>
        <v>0</v>
      </c>
      <c r="AK68" s="18" t="n">
        <f aca="false">IF(SQRT(AK$18^2+$E68^2)&lt;=r_int_a,1,0)</f>
        <v>0</v>
      </c>
      <c r="AL68" s="18" t="n">
        <f aca="false">IF(SQRT(AL$18^2+$E68^2)&lt;=r_int_a,1,0)</f>
        <v>0</v>
      </c>
      <c r="AM68" s="18" t="n">
        <f aca="false">IF(SQRT(AM$18^2+$E68^2)&lt;=r_int_a,1,0)</f>
        <v>0</v>
      </c>
      <c r="AN68" s="18" t="n">
        <f aca="false">IF(SQRT(AN$18^2+$E68^2)&lt;=r_int_a,1,0)</f>
        <v>0</v>
      </c>
      <c r="AO68" s="18" t="n">
        <f aca="false">IF(SQRT(AO$18^2+$E68^2)&lt;=r_int_a,1,0)</f>
        <v>0</v>
      </c>
      <c r="AP68" s="18" t="n">
        <f aca="false">IF(SQRT(AP$18^2+$E68^2)&lt;=r_int_a,1,0)</f>
        <v>0</v>
      </c>
      <c r="AQ68" s="18" t="n">
        <f aca="false">IF(SQRT(AQ$18^2+$E68^2)&lt;=r_int_a,1,0)</f>
        <v>0</v>
      </c>
      <c r="AR68" s="18" t="n">
        <f aca="false">IF(SQRT(AR$18^2+$E68^2)&lt;=r_int_a,1,0)</f>
        <v>0</v>
      </c>
      <c r="AS68" s="18" t="n">
        <f aca="false">IF(SQRT(AS$18^2+$E68^2)&lt;=r_int_a,1,0)</f>
        <v>0</v>
      </c>
      <c r="AT68" s="18" t="n">
        <f aca="false">IF(SQRT(AT$18^2+$E68^2)&lt;=r_int_a,1,0)</f>
        <v>0</v>
      </c>
      <c r="AU68" s="18" t="n">
        <f aca="false">IF(SQRT(AU$18^2+$E68^2)&lt;=r_int_a,1,0)</f>
        <v>0</v>
      </c>
      <c r="AV68" s="18" t="n">
        <f aca="false">IF(SQRT(AV$18^2+$E68^2)&lt;=r_int_a,1,0)</f>
        <v>0</v>
      </c>
      <c r="AW68" s="18" t="n">
        <f aca="false">IF(SQRT(AW$18^2+$E68^2)&lt;=r_int_a,1,0)</f>
        <v>0</v>
      </c>
      <c r="AX68" s="18" t="n">
        <f aca="false">IF(SQRT(AX$18^2+$E68^2)&lt;=r_int_a,1,0)</f>
        <v>0</v>
      </c>
      <c r="AY68" s="18" t="n">
        <f aca="false">IF(SQRT(AY$18^2+$E68^2)&lt;=r_int_a,1,0)</f>
        <v>0</v>
      </c>
      <c r="AZ68" s="18" t="n">
        <f aca="false">IF(SQRT(AZ$18^2+$E68^2)&lt;=r_int_a,1,0)</f>
        <v>0</v>
      </c>
      <c r="BA68" s="18" t="n">
        <f aca="false">IF(SQRT(BA$18^2+$E68^2)&lt;=r_int_a,1,0)</f>
        <v>0</v>
      </c>
      <c r="BB68" s="18" t="n">
        <f aca="false">IF(SQRT(BB$18^2+$E68^2)&lt;=r_int_a,1,0)</f>
        <v>0</v>
      </c>
      <c r="BC68" s="18" t="n">
        <f aca="false">IF(SQRT(BC$18^2+$E68^2)&lt;=r_int_a,1,0)</f>
        <v>0</v>
      </c>
      <c r="BD68" s="18" t="n">
        <f aca="false">IF(SQRT(BD$18^2+$E68^2)&lt;=r_int_a,1,0)</f>
        <v>0</v>
      </c>
      <c r="BF68" s="17" t="n">
        <v>24</v>
      </c>
      <c r="BG68" s="22" t="n">
        <f aca="false">IF(AND(SQRT(BG$18^2+$E68^2)&gt;r_int_a,SQRT(BG$18^2+$E68^2)&lt;=r_ext_a),1,0)</f>
        <v>0</v>
      </c>
      <c r="BH68" s="22" t="n">
        <f aca="false">IF(AND(SQRT(BH$18^2+$E68^2)&gt;r_int_a,SQRT(BH$18^2+$E68^2)&lt;=r_ext_a),1,0)</f>
        <v>0</v>
      </c>
      <c r="BI68" s="22" t="n">
        <f aca="false">IF(AND(SQRT(BI$18^2+$E68^2)&gt;r_int_a,SQRT(BI$18^2+$E68^2)&lt;=r_ext_a),1,0)</f>
        <v>0</v>
      </c>
      <c r="BJ68" s="22" t="n">
        <f aca="false">IF(AND(SQRT(BJ$18^2+$E68^2)&gt;r_int_a,SQRT(BJ$18^2+$E68^2)&lt;=r_ext_a),1,0)</f>
        <v>0</v>
      </c>
      <c r="BK68" s="22" t="n">
        <f aca="false">IF(AND(SQRT(BK$18^2+$E68^2)&gt;r_int_a,SQRT(BK$18^2+$E68^2)&lt;=r_ext_a),1,0)</f>
        <v>0</v>
      </c>
      <c r="BL68" s="22" t="n">
        <f aca="false">IF(AND(SQRT(BL$18^2+$E68^2)&gt;r_int_a,SQRT(BL$18^2+$E68^2)&lt;=r_ext_a),1,0)</f>
        <v>0</v>
      </c>
      <c r="BM68" s="22" t="n">
        <f aca="false">IF(AND(SQRT(BM$18^2+$E68^2)&gt;r_int_a,SQRT(BM$18^2+$E68^2)&lt;=r_ext_a),1,0)</f>
        <v>0</v>
      </c>
      <c r="BN68" s="22" t="n">
        <f aca="false">IF(AND(SQRT(BN$18^2+$E68^2)&gt;r_int_a,SQRT(BN$18^2+$E68^2)&lt;=r_ext_a),1,0)</f>
        <v>0</v>
      </c>
      <c r="BO68" s="22" t="n">
        <f aca="false">IF(AND(SQRT(BO$18^2+$E68^2)&gt;r_int_a,SQRT(BO$18^2+$E68^2)&lt;=r_ext_a),1,0)</f>
        <v>0</v>
      </c>
      <c r="BP68" s="22" t="n">
        <f aca="false">IF(AND(SQRT(BP$18^2+$E68^2)&gt;r_int_a,SQRT(BP$18^2+$E68^2)&lt;=r_ext_a),1,0)</f>
        <v>0</v>
      </c>
      <c r="BQ68" s="22" t="n">
        <f aca="false">IF(AND(SQRT(BQ$18^2+$E68^2)&gt;r_int_a,SQRT(BQ$18^2+$E68^2)&lt;=r_ext_a),1,0)</f>
        <v>0</v>
      </c>
      <c r="BR68" s="22" t="n">
        <f aca="false">IF(AND(SQRT(BR$18^2+$E68^2)&gt;r_int_a,SQRT(BR$18^2+$E68^2)&lt;=r_ext_a),1,0)</f>
        <v>0</v>
      </c>
      <c r="BS68" s="22" t="n">
        <f aca="false">IF(AND(SQRT(BS$18^2+$E68^2)&gt;r_int_a,SQRT(BS$18^2+$E68^2)&lt;=r_ext_a),1,0)</f>
        <v>0</v>
      </c>
      <c r="BT68" s="22" t="n">
        <f aca="false">IF(AND(SQRT(BT$18^2+$E68^2)&gt;r_int_a,SQRT(BT$18^2+$E68^2)&lt;=r_ext_a),1,0)</f>
        <v>0</v>
      </c>
      <c r="BU68" s="22" t="n">
        <f aca="false">IF(AND(SQRT(BU$18^2+$E68^2)&gt;r_int_a,SQRT(BU$18^2+$E68^2)&lt;=r_ext_a),1,0)</f>
        <v>0</v>
      </c>
      <c r="BV68" s="22" t="n">
        <f aca="false">IF(AND(SQRT(BV$18^2+$E68^2)&gt;r_int_a,SQRT(BV$18^2+$E68^2)&lt;=r_ext_a),1,0)</f>
        <v>0</v>
      </c>
      <c r="BW68" s="22" t="n">
        <f aca="false">IF(AND(SQRT(BW$18^2+$E68^2)&gt;r_int_a,SQRT(BW$18^2+$E68^2)&lt;=r_ext_a),1,0)</f>
        <v>0</v>
      </c>
      <c r="BX68" s="22" t="n">
        <f aca="false">IF(AND(SQRT(BX$18^2+$E68^2)&gt;r_int_a,SQRT(BX$18^2+$E68^2)&lt;=r_ext_a),1,0)</f>
        <v>0</v>
      </c>
      <c r="BY68" s="22" t="n">
        <f aca="false">IF(AND(SQRT(BY$18^2+$E68^2)&gt;r_int_a,SQRT(BY$18^2+$E68^2)&lt;=r_ext_a),1,0)</f>
        <v>0</v>
      </c>
      <c r="BZ68" s="22" t="n">
        <f aca="false">IF(AND(SQRT(BZ$18^2+$E68^2)&gt;r_int_a,SQRT(BZ$18^2+$E68^2)&lt;=r_ext_a),1,0)</f>
        <v>0</v>
      </c>
      <c r="CA68" s="22" t="n">
        <f aca="false">IF(AND(SQRT(CA$18^2+$E68^2)&gt;r_int_a,SQRT(CA$18^2+$E68^2)&lt;=r_ext_a),1,0)</f>
        <v>0</v>
      </c>
      <c r="CB68" s="22" t="n">
        <f aca="false">IF(AND(SQRT(CB$18^2+$E68^2)&gt;r_int_a,SQRT(CB$18^2+$E68^2)&lt;=r_ext_a),1,0)</f>
        <v>0</v>
      </c>
      <c r="CC68" s="22" t="n">
        <f aca="false">IF(AND(SQRT(CC$18^2+$E68^2)&gt;r_int_a,SQRT(CC$18^2+$E68^2)&lt;=r_ext_a),1,0)</f>
        <v>0</v>
      </c>
      <c r="CD68" s="22" t="n">
        <f aca="false">IF(AND(SQRT(CD$18^2+$E68^2)&gt;r_int_a,SQRT(CD$18^2+$E68^2)&lt;=r_ext_a),1,0)</f>
        <v>0</v>
      </c>
      <c r="CE68" s="22" t="n">
        <f aca="false">IF(AND(SQRT(CE$18^2+$E68^2)&gt;r_int_a,SQRT(CE$18^2+$E68^2)&lt;=r_ext_a),1,0)</f>
        <v>0</v>
      </c>
      <c r="CF68" s="22" t="n">
        <f aca="false">IF(AND(SQRT(CF$18^2+$E68^2)&gt;r_int_a,SQRT(CF$18^2+$E68^2)&lt;=r_ext_a),1,0)</f>
        <v>1</v>
      </c>
      <c r="CG68" s="22" t="n">
        <f aca="false">IF(AND(SQRT(CG$18^2+$E68^2)&gt;r_int_a,SQRT(CG$18^2+$E68^2)&lt;=r_ext_a),1,0)</f>
        <v>0</v>
      </c>
      <c r="CH68" s="22" t="n">
        <f aca="false">IF(AND(SQRT(CH$18^2+$E68^2)&gt;r_int_a,SQRT(CH$18^2+$E68^2)&lt;=r_ext_a),1,0)</f>
        <v>0</v>
      </c>
      <c r="CI68" s="22" t="n">
        <f aca="false">IF(AND(SQRT(CI$18^2+$E68^2)&gt;r_int_a,SQRT(CI$18^2+$E68^2)&lt;=r_ext_a),1,0)</f>
        <v>0</v>
      </c>
      <c r="CJ68" s="22" t="n">
        <f aca="false">IF(AND(SQRT(CJ$18^2+$E68^2)&gt;r_int_a,SQRT(CJ$18^2+$E68^2)&lt;=r_ext_a),1,0)</f>
        <v>0</v>
      </c>
      <c r="CK68" s="22" t="n">
        <f aca="false">IF(AND(SQRT(CK$18^2+$E68^2)&gt;r_int_a,SQRT(CK$18^2+$E68^2)&lt;=r_ext_a),1,0)</f>
        <v>0</v>
      </c>
      <c r="CL68" s="22" t="n">
        <f aca="false">IF(AND(SQRT(CL$18^2+$E68^2)&gt;r_int_a,SQRT(CL$18^2+$E68^2)&lt;=r_ext_a),1,0)</f>
        <v>0</v>
      </c>
      <c r="CM68" s="22" t="n">
        <f aca="false">IF(AND(SQRT(CM$18^2+$E68^2)&gt;r_int_a,SQRT(CM$18^2+$E68^2)&lt;=r_ext_a),1,0)</f>
        <v>0</v>
      </c>
      <c r="CN68" s="22" t="n">
        <f aca="false">IF(AND(SQRT(CN$18^2+$E68^2)&gt;r_int_a,SQRT(CN$18^2+$E68^2)&lt;=r_ext_a),1,0)</f>
        <v>0</v>
      </c>
      <c r="CO68" s="22" t="n">
        <f aca="false">IF(AND(SQRT(CO$18^2+$E68^2)&gt;r_int_a,SQRT(CO$18^2+$E68^2)&lt;=r_ext_a),1,0)</f>
        <v>0</v>
      </c>
      <c r="CP68" s="22" t="n">
        <f aca="false">IF(AND(SQRT(CP$18^2+$E68^2)&gt;r_int_a,SQRT(CP$18^2+$E68^2)&lt;=r_ext_a),1,0)</f>
        <v>0</v>
      </c>
      <c r="CQ68" s="22" t="n">
        <f aca="false">IF(AND(SQRT(CQ$18^2+$E68^2)&gt;r_int_a,SQRT(CQ$18^2+$E68^2)&lt;=r_ext_a),1,0)</f>
        <v>0</v>
      </c>
      <c r="CR68" s="22" t="n">
        <f aca="false">IF(AND(SQRT(CR$18^2+$E68^2)&gt;r_int_a,SQRT(CR$18^2+$E68^2)&lt;=r_ext_a),1,0)</f>
        <v>0</v>
      </c>
      <c r="CS68" s="22" t="n">
        <f aca="false">IF(AND(SQRT(CS$18^2+$E68^2)&gt;r_int_a,SQRT(CS$18^2+$E68^2)&lt;=r_ext_a),1,0)</f>
        <v>0</v>
      </c>
      <c r="CT68" s="22" t="n">
        <f aca="false">IF(AND(SQRT(CT$18^2+$E68^2)&gt;r_int_a,SQRT(CT$18^2+$E68^2)&lt;=r_ext_a),1,0)</f>
        <v>0</v>
      </c>
      <c r="CU68" s="22" t="n">
        <f aca="false">IF(AND(SQRT(CU$18^2+$E68^2)&gt;r_int_a,SQRT(CU$18^2+$E68^2)&lt;=r_ext_a),1,0)</f>
        <v>0</v>
      </c>
      <c r="CV68" s="22" t="n">
        <f aca="false">IF(AND(SQRT(CV$18^2+$E68^2)&gt;r_int_a,SQRT(CV$18^2+$E68^2)&lt;=r_ext_a),1,0)</f>
        <v>0</v>
      </c>
      <c r="CW68" s="22" t="n">
        <f aca="false">IF(AND(SQRT(CW$18^2+$E68^2)&gt;r_int_a,SQRT(CW$18^2+$E68^2)&lt;=r_ext_a),1,0)</f>
        <v>0</v>
      </c>
      <c r="CX68" s="22" t="n">
        <f aca="false">IF(AND(SQRT(CX$18^2+$E68^2)&gt;r_int_a,SQRT(CX$18^2+$E68^2)&lt;=r_ext_a),1,0)</f>
        <v>0</v>
      </c>
      <c r="CY68" s="22" t="n">
        <f aca="false">IF(AND(SQRT(CY$18^2+$E68^2)&gt;r_int_a,SQRT(CY$18^2+$E68^2)&lt;=r_ext_a),1,0)</f>
        <v>0</v>
      </c>
      <c r="CZ68" s="22" t="n">
        <f aca="false">IF(AND(SQRT(CZ$18^2+$E68^2)&gt;r_int_a,SQRT(CZ$18^2+$E68^2)&lt;=r_ext_a),1,0)</f>
        <v>0</v>
      </c>
      <c r="DA68" s="22" t="n">
        <f aca="false">IF(AND(SQRT(DA$18^2+$E68^2)&gt;r_int_a,SQRT(DA$18^2+$E68^2)&lt;=r_ext_a),1,0)</f>
        <v>0</v>
      </c>
      <c r="DB68" s="22" t="n">
        <f aca="false">IF(AND(SQRT(DB$18^2+$E68^2)&gt;r_int_a,SQRT(DB$18^2+$E68^2)&lt;=r_ext_a),1,0)</f>
        <v>0</v>
      </c>
      <c r="DC68" s="22" t="n">
        <f aca="false">IF(AND(SQRT(DC$18^2+$E68^2)&gt;r_int_a,SQRT(DC$18^2+$E68^2)&lt;=r_ext_a),1,0)</f>
        <v>0</v>
      </c>
      <c r="DD68" s="22" t="n">
        <f aca="false">IF(AND(SQRT(DD$18^2+$E68^2)&gt;r_int_a,SQRT(DD$18^2+$E68^2)&lt;=r_ext_a),1,0)</f>
        <v>0</v>
      </c>
      <c r="DE68" s="22" t="n">
        <f aca="false">IF(AND(SQRT(DE$18^2+$E68^2)&gt;r_int_a,SQRT(DE$18^2+$E68^2)&lt;=r_ext_a),1,0)</f>
        <v>0</v>
      </c>
    </row>
    <row r="69" customFormat="false" ht="10.5" hidden="false" customHeight="true" outlineLevel="0" collapsed="false">
      <c r="E69" s="17" t="n">
        <v>25</v>
      </c>
      <c r="F69" s="18" t="n">
        <f aca="false">IF(SQRT(F$18^2+$E69^2)&lt;=r_int_a,1,0)</f>
        <v>0</v>
      </c>
      <c r="G69" s="18" t="n">
        <f aca="false">IF(SQRT(G$18^2+$E69^2)&lt;=r_int_a,1,0)</f>
        <v>0</v>
      </c>
      <c r="H69" s="18" t="n">
        <f aca="false">IF(SQRT(H$18^2+$E69^2)&lt;=r_int_a,1,0)</f>
        <v>0</v>
      </c>
      <c r="I69" s="18" t="n">
        <f aca="false">IF(SQRT(I$18^2+$E69^2)&lt;=r_int_a,1,0)</f>
        <v>0</v>
      </c>
      <c r="J69" s="18" t="n">
        <f aca="false">IF(SQRT(J$18^2+$E69^2)&lt;=r_int_a,1,0)</f>
        <v>0</v>
      </c>
      <c r="K69" s="18" t="n">
        <f aca="false">IF(SQRT(K$18^2+$E69^2)&lt;=r_int_a,1,0)</f>
        <v>0</v>
      </c>
      <c r="L69" s="18" t="n">
        <f aca="false">IF(SQRT(L$18^2+$E69^2)&lt;=r_int_a,1,0)</f>
        <v>0</v>
      </c>
      <c r="M69" s="18" t="n">
        <f aca="false">IF(SQRT(M$18^2+$E69^2)&lt;=r_int_a,1,0)</f>
        <v>0</v>
      </c>
      <c r="N69" s="18" t="n">
        <f aca="false">IF(SQRT(N$18^2+$E69^2)&lt;=r_int_a,1,0)</f>
        <v>0</v>
      </c>
      <c r="O69" s="18" t="n">
        <f aca="false">IF(SQRT(O$18^2+$E69^2)&lt;=r_int_a,1,0)</f>
        <v>0</v>
      </c>
      <c r="P69" s="18" t="n">
        <f aca="false">IF(SQRT(P$18^2+$E69^2)&lt;=r_int_a,1,0)</f>
        <v>0</v>
      </c>
      <c r="Q69" s="18" t="n">
        <f aca="false">IF(SQRT(Q$18^2+$E69^2)&lt;=r_int_a,1,0)</f>
        <v>0</v>
      </c>
      <c r="R69" s="18" t="n">
        <f aca="false">IF(SQRT(R$18^2+$E69^2)&lt;=r_int_a,1,0)</f>
        <v>0</v>
      </c>
      <c r="S69" s="18" t="n">
        <f aca="false">IF(SQRT(S$18^2+$E69^2)&lt;=r_int_a,1,0)</f>
        <v>0</v>
      </c>
      <c r="T69" s="18" t="n">
        <f aca="false">IF(SQRT(T$18^2+$E69^2)&lt;=r_int_a,1,0)</f>
        <v>0</v>
      </c>
      <c r="U69" s="18" t="n">
        <f aca="false">IF(SQRT(U$18^2+$E69^2)&lt;=r_int_a,1,0)</f>
        <v>0</v>
      </c>
      <c r="V69" s="18" t="n">
        <f aca="false">IF(SQRT(V$18^2+$E69^2)&lt;=r_int_a,1,0)</f>
        <v>0</v>
      </c>
      <c r="W69" s="18" t="n">
        <f aca="false">IF(SQRT(W$18^2+$E69^2)&lt;=r_int_a,1,0)</f>
        <v>0</v>
      </c>
      <c r="X69" s="18" t="n">
        <f aca="false">IF(SQRT(X$18^2+$E69^2)&lt;=r_int_a,1,0)</f>
        <v>0</v>
      </c>
      <c r="Y69" s="18" t="n">
        <f aca="false">IF(SQRT(Y$18^2+$E69^2)&lt;=r_int_a,1,0)</f>
        <v>0</v>
      </c>
      <c r="Z69" s="18" t="n">
        <f aca="false">IF(SQRT(Z$18^2+$E69^2)&lt;=r_int_a,1,0)</f>
        <v>0</v>
      </c>
      <c r="AA69" s="18" t="n">
        <f aca="false">IF(SQRT(AA$18^2+$E69^2)&lt;=r_int_a,1,0)</f>
        <v>0</v>
      </c>
      <c r="AB69" s="18" t="n">
        <f aca="false">IF(SQRT(AB$18^2+$E69^2)&lt;=r_int_a,1,0)</f>
        <v>0</v>
      </c>
      <c r="AC69" s="18" t="n">
        <f aca="false">IF(SQRT(AC$18^2+$E69^2)&lt;=r_int_a,1,0)</f>
        <v>0</v>
      </c>
      <c r="AD69" s="18" t="n">
        <f aca="false">IF(SQRT(AD$18^2+$E69^2)&lt;=r_int_a,1,0)</f>
        <v>0</v>
      </c>
      <c r="AE69" s="18" t="n">
        <f aca="false">IF(SQRT(AE$18^2+$E69^2)&lt;=r_int_a,1,0)</f>
        <v>0</v>
      </c>
      <c r="AF69" s="18" t="n">
        <f aca="false">IF(SQRT(AF$18^2+$E69^2)&lt;=r_int_a,1,0)</f>
        <v>0</v>
      </c>
      <c r="AG69" s="18" t="n">
        <f aca="false">IF(SQRT(AG$18^2+$E69^2)&lt;=r_int_a,1,0)</f>
        <v>0</v>
      </c>
      <c r="AH69" s="18" t="n">
        <f aca="false">IF(SQRT(AH$18^2+$E69^2)&lt;=r_int_a,1,0)</f>
        <v>0</v>
      </c>
      <c r="AI69" s="18" t="n">
        <f aca="false">IF(SQRT(AI$18^2+$E69^2)&lt;=r_int_a,1,0)</f>
        <v>0</v>
      </c>
      <c r="AJ69" s="18" t="n">
        <f aca="false">IF(SQRT(AJ$18^2+$E69^2)&lt;=r_int_a,1,0)</f>
        <v>0</v>
      </c>
      <c r="AK69" s="18" t="n">
        <f aca="false">IF(SQRT(AK$18^2+$E69^2)&lt;=r_int_a,1,0)</f>
        <v>0</v>
      </c>
      <c r="AL69" s="18" t="n">
        <f aca="false">IF(SQRT(AL$18^2+$E69^2)&lt;=r_int_a,1,0)</f>
        <v>0</v>
      </c>
      <c r="AM69" s="18" t="n">
        <f aca="false">IF(SQRT(AM$18^2+$E69^2)&lt;=r_int_a,1,0)</f>
        <v>0</v>
      </c>
      <c r="AN69" s="18" t="n">
        <f aca="false">IF(SQRT(AN$18^2+$E69^2)&lt;=r_int_a,1,0)</f>
        <v>0</v>
      </c>
      <c r="AO69" s="18" t="n">
        <f aca="false">IF(SQRT(AO$18^2+$E69^2)&lt;=r_int_a,1,0)</f>
        <v>0</v>
      </c>
      <c r="AP69" s="18" t="n">
        <f aca="false">IF(SQRT(AP$18^2+$E69^2)&lt;=r_int_a,1,0)</f>
        <v>0</v>
      </c>
      <c r="AQ69" s="18" t="n">
        <f aca="false">IF(SQRT(AQ$18^2+$E69^2)&lt;=r_int_a,1,0)</f>
        <v>0</v>
      </c>
      <c r="AR69" s="18" t="n">
        <f aca="false">IF(SQRT(AR$18^2+$E69^2)&lt;=r_int_a,1,0)</f>
        <v>0</v>
      </c>
      <c r="AS69" s="18" t="n">
        <f aca="false">IF(SQRT(AS$18^2+$E69^2)&lt;=r_int_a,1,0)</f>
        <v>0</v>
      </c>
      <c r="AT69" s="18" t="n">
        <f aca="false">IF(SQRT(AT$18^2+$E69^2)&lt;=r_int_a,1,0)</f>
        <v>0</v>
      </c>
      <c r="AU69" s="18" t="n">
        <f aca="false">IF(SQRT(AU$18^2+$E69^2)&lt;=r_int_a,1,0)</f>
        <v>0</v>
      </c>
      <c r="AV69" s="18" t="n">
        <f aca="false">IF(SQRT(AV$18^2+$E69^2)&lt;=r_int_a,1,0)</f>
        <v>0</v>
      </c>
      <c r="AW69" s="18" t="n">
        <f aca="false">IF(SQRT(AW$18^2+$E69^2)&lt;=r_int_a,1,0)</f>
        <v>0</v>
      </c>
      <c r="AX69" s="18" t="n">
        <f aca="false">IF(SQRT(AX$18^2+$E69^2)&lt;=r_int_a,1,0)</f>
        <v>0</v>
      </c>
      <c r="AY69" s="18" t="n">
        <f aca="false">IF(SQRT(AY$18^2+$E69^2)&lt;=r_int_a,1,0)</f>
        <v>0</v>
      </c>
      <c r="AZ69" s="18" t="n">
        <f aca="false">IF(SQRT(AZ$18^2+$E69^2)&lt;=r_int_a,1,0)</f>
        <v>0</v>
      </c>
      <c r="BA69" s="18" t="n">
        <f aca="false">IF(SQRT(BA$18^2+$E69^2)&lt;=r_int_a,1,0)</f>
        <v>0</v>
      </c>
      <c r="BB69" s="18" t="n">
        <f aca="false">IF(SQRT(BB$18^2+$E69^2)&lt;=r_int_a,1,0)</f>
        <v>0</v>
      </c>
      <c r="BC69" s="18" t="n">
        <f aca="false">IF(SQRT(BC$18^2+$E69^2)&lt;=r_int_a,1,0)</f>
        <v>0</v>
      </c>
      <c r="BD69" s="18" t="n">
        <f aca="false">IF(SQRT(BD$18^2+$E69^2)&lt;=r_int_a,1,0)</f>
        <v>0</v>
      </c>
      <c r="BF69" s="17" t="n">
        <v>25</v>
      </c>
      <c r="BG69" s="22" t="n">
        <f aca="false">IF(AND(SQRT(BG$18^2+$E69^2)&gt;r_int_a,SQRT(BG$18^2+$E69^2)&lt;=r_ext_a),1,0)</f>
        <v>0</v>
      </c>
      <c r="BH69" s="22" t="n">
        <f aca="false">IF(AND(SQRT(BH$18^2+$E69^2)&gt;r_int_a,SQRT(BH$18^2+$E69^2)&lt;=r_ext_a),1,0)</f>
        <v>0</v>
      </c>
      <c r="BI69" s="22" t="n">
        <f aca="false">IF(AND(SQRT(BI$18^2+$E69^2)&gt;r_int_a,SQRT(BI$18^2+$E69^2)&lt;=r_ext_a),1,0)</f>
        <v>0</v>
      </c>
      <c r="BJ69" s="22" t="n">
        <f aca="false">IF(AND(SQRT(BJ$18^2+$E69^2)&gt;r_int_a,SQRT(BJ$18^2+$E69^2)&lt;=r_ext_a),1,0)</f>
        <v>0</v>
      </c>
      <c r="BK69" s="22" t="n">
        <f aca="false">IF(AND(SQRT(BK$18^2+$E69^2)&gt;r_int_a,SQRT(BK$18^2+$E69^2)&lt;=r_ext_a),1,0)</f>
        <v>0</v>
      </c>
      <c r="BL69" s="22" t="n">
        <f aca="false">IF(AND(SQRT(BL$18^2+$E69^2)&gt;r_int_a,SQRT(BL$18^2+$E69^2)&lt;=r_ext_a),1,0)</f>
        <v>0</v>
      </c>
      <c r="BM69" s="22" t="n">
        <f aca="false">IF(AND(SQRT(BM$18^2+$E69^2)&gt;r_int_a,SQRT(BM$18^2+$E69^2)&lt;=r_ext_a),1,0)</f>
        <v>0</v>
      </c>
      <c r="BN69" s="22" t="n">
        <f aca="false">IF(AND(SQRT(BN$18^2+$E69^2)&gt;r_int_a,SQRT(BN$18^2+$E69^2)&lt;=r_ext_a),1,0)</f>
        <v>0</v>
      </c>
      <c r="BO69" s="22" t="n">
        <f aca="false">IF(AND(SQRT(BO$18^2+$E69^2)&gt;r_int_a,SQRT(BO$18^2+$E69^2)&lt;=r_ext_a),1,0)</f>
        <v>0</v>
      </c>
      <c r="BP69" s="22" t="n">
        <f aca="false">IF(AND(SQRT(BP$18^2+$E69^2)&gt;r_int_a,SQRT(BP$18^2+$E69^2)&lt;=r_ext_a),1,0)</f>
        <v>0</v>
      </c>
      <c r="BQ69" s="22" t="n">
        <f aca="false">IF(AND(SQRT(BQ$18^2+$E69^2)&gt;r_int_a,SQRT(BQ$18^2+$E69^2)&lt;=r_ext_a),1,0)</f>
        <v>0</v>
      </c>
      <c r="BR69" s="22" t="n">
        <f aca="false">IF(AND(SQRT(BR$18^2+$E69^2)&gt;r_int_a,SQRT(BR$18^2+$E69^2)&lt;=r_ext_a),1,0)</f>
        <v>0</v>
      </c>
      <c r="BS69" s="22" t="n">
        <f aca="false">IF(AND(SQRT(BS$18^2+$E69^2)&gt;r_int_a,SQRT(BS$18^2+$E69^2)&lt;=r_ext_a),1,0)</f>
        <v>0</v>
      </c>
      <c r="BT69" s="22" t="n">
        <f aca="false">IF(AND(SQRT(BT$18^2+$E69^2)&gt;r_int_a,SQRT(BT$18^2+$E69^2)&lt;=r_ext_a),1,0)</f>
        <v>0</v>
      </c>
      <c r="BU69" s="22" t="n">
        <f aca="false">IF(AND(SQRT(BU$18^2+$E69^2)&gt;r_int_a,SQRT(BU$18^2+$E69^2)&lt;=r_ext_a),1,0)</f>
        <v>0</v>
      </c>
      <c r="BV69" s="22" t="n">
        <f aca="false">IF(AND(SQRT(BV$18^2+$E69^2)&gt;r_int_a,SQRT(BV$18^2+$E69^2)&lt;=r_ext_a),1,0)</f>
        <v>0</v>
      </c>
      <c r="BW69" s="22" t="n">
        <f aca="false">IF(AND(SQRT(BW$18^2+$E69^2)&gt;r_int_a,SQRT(BW$18^2+$E69^2)&lt;=r_ext_a),1,0)</f>
        <v>0</v>
      </c>
      <c r="BX69" s="22" t="n">
        <f aca="false">IF(AND(SQRT(BX$18^2+$E69^2)&gt;r_int_a,SQRT(BX$18^2+$E69^2)&lt;=r_ext_a),1,0)</f>
        <v>0</v>
      </c>
      <c r="BY69" s="22" t="n">
        <f aca="false">IF(AND(SQRT(BY$18^2+$E69^2)&gt;r_int_a,SQRT(BY$18^2+$E69^2)&lt;=r_ext_a),1,0)</f>
        <v>0</v>
      </c>
      <c r="BZ69" s="22" t="n">
        <f aca="false">IF(AND(SQRT(BZ$18^2+$E69^2)&gt;r_int_a,SQRT(BZ$18^2+$E69^2)&lt;=r_ext_a),1,0)</f>
        <v>0</v>
      </c>
      <c r="CA69" s="22" t="n">
        <f aca="false">IF(AND(SQRT(CA$18^2+$E69^2)&gt;r_int_a,SQRT(CA$18^2+$E69^2)&lt;=r_ext_a),1,0)</f>
        <v>0</v>
      </c>
      <c r="CB69" s="22" t="n">
        <f aca="false">IF(AND(SQRT(CB$18^2+$E69^2)&gt;r_int_a,SQRT(CB$18^2+$E69^2)&lt;=r_ext_a),1,0)</f>
        <v>0</v>
      </c>
      <c r="CC69" s="22" t="n">
        <f aca="false">IF(AND(SQRT(CC$18^2+$E69^2)&gt;r_int_a,SQRT(CC$18^2+$E69^2)&lt;=r_ext_a),1,0)</f>
        <v>0</v>
      </c>
      <c r="CD69" s="22" t="n">
        <f aca="false">IF(AND(SQRT(CD$18^2+$E69^2)&gt;r_int_a,SQRT(CD$18^2+$E69^2)&lt;=r_ext_a),1,0)</f>
        <v>0</v>
      </c>
      <c r="CE69" s="22" t="n">
        <f aca="false">IF(AND(SQRT(CE$18^2+$E69^2)&gt;r_int_a,SQRT(CE$18^2+$E69^2)&lt;=r_ext_a),1,0)</f>
        <v>0</v>
      </c>
      <c r="CF69" s="22" t="n">
        <f aca="false">IF(AND(SQRT(CF$18^2+$E69^2)&gt;r_int_a,SQRT(CF$18^2+$E69^2)&lt;=r_ext_a),1,0)</f>
        <v>0</v>
      </c>
      <c r="CG69" s="22" t="n">
        <f aca="false">IF(AND(SQRT(CG$18^2+$E69^2)&gt;r_int_a,SQRT(CG$18^2+$E69^2)&lt;=r_ext_a),1,0)</f>
        <v>0</v>
      </c>
      <c r="CH69" s="22" t="n">
        <f aca="false">IF(AND(SQRT(CH$18^2+$E69^2)&gt;r_int_a,SQRT(CH$18^2+$E69^2)&lt;=r_ext_a),1,0)</f>
        <v>0</v>
      </c>
      <c r="CI69" s="22" t="n">
        <f aca="false">IF(AND(SQRT(CI$18^2+$E69^2)&gt;r_int_a,SQRT(CI$18^2+$E69^2)&lt;=r_ext_a),1,0)</f>
        <v>0</v>
      </c>
      <c r="CJ69" s="22" t="n">
        <f aca="false">IF(AND(SQRT(CJ$18^2+$E69^2)&gt;r_int_a,SQRT(CJ$18^2+$E69^2)&lt;=r_ext_a),1,0)</f>
        <v>0</v>
      </c>
      <c r="CK69" s="22" t="n">
        <f aca="false">IF(AND(SQRT(CK$18^2+$E69^2)&gt;r_int_a,SQRT(CK$18^2+$E69^2)&lt;=r_ext_a),1,0)</f>
        <v>0</v>
      </c>
      <c r="CL69" s="22" t="n">
        <f aca="false">IF(AND(SQRT(CL$18^2+$E69^2)&gt;r_int_a,SQRT(CL$18^2+$E69^2)&lt;=r_ext_a),1,0)</f>
        <v>0</v>
      </c>
      <c r="CM69" s="22" t="n">
        <f aca="false">IF(AND(SQRT(CM$18^2+$E69^2)&gt;r_int_a,SQRT(CM$18^2+$E69^2)&lt;=r_ext_a),1,0)</f>
        <v>0</v>
      </c>
      <c r="CN69" s="22" t="n">
        <f aca="false">IF(AND(SQRT(CN$18^2+$E69^2)&gt;r_int_a,SQRT(CN$18^2+$E69^2)&lt;=r_ext_a),1,0)</f>
        <v>0</v>
      </c>
      <c r="CO69" s="22" t="n">
        <f aca="false">IF(AND(SQRT(CO$18^2+$E69^2)&gt;r_int_a,SQRT(CO$18^2+$E69^2)&lt;=r_ext_a),1,0)</f>
        <v>0</v>
      </c>
      <c r="CP69" s="22" t="n">
        <f aca="false">IF(AND(SQRT(CP$18^2+$E69^2)&gt;r_int_a,SQRT(CP$18^2+$E69^2)&lt;=r_ext_a),1,0)</f>
        <v>0</v>
      </c>
      <c r="CQ69" s="22" t="n">
        <f aca="false">IF(AND(SQRT(CQ$18^2+$E69^2)&gt;r_int_a,SQRT(CQ$18^2+$E69^2)&lt;=r_ext_a),1,0)</f>
        <v>0</v>
      </c>
      <c r="CR69" s="22" t="n">
        <f aca="false">IF(AND(SQRT(CR$18^2+$E69^2)&gt;r_int_a,SQRT(CR$18^2+$E69^2)&lt;=r_ext_a),1,0)</f>
        <v>0</v>
      </c>
      <c r="CS69" s="22" t="n">
        <f aca="false">IF(AND(SQRT(CS$18^2+$E69^2)&gt;r_int_a,SQRT(CS$18^2+$E69^2)&lt;=r_ext_a),1,0)</f>
        <v>0</v>
      </c>
      <c r="CT69" s="22" t="n">
        <f aca="false">IF(AND(SQRT(CT$18^2+$E69^2)&gt;r_int_a,SQRT(CT$18^2+$E69^2)&lt;=r_ext_a),1,0)</f>
        <v>0</v>
      </c>
      <c r="CU69" s="22" t="n">
        <f aca="false">IF(AND(SQRT(CU$18^2+$E69^2)&gt;r_int_a,SQRT(CU$18^2+$E69^2)&lt;=r_ext_a),1,0)</f>
        <v>0</v>
      </c>
      <c r="CV69" s="22" t="n">
        <f aca="false">IF(AND(SQRT(CV$18^2+$E69^2)&gt;r_int_a,SQRT(CV$18^2+$E69^2)&lt;=r_ext_a),1,0)</f>
        <v>0</v>
      </c>
      <c r="CW69" s="22" t="n">
        <f aca="false">IF(AND(SQRT(CW$18^2+$E69^2)&gt;r_int_a,SQRT(CW$18^2+$E69^2)&lt;=r_ext_a),1,0)</f>
        <v>0</v>
      </c>
      <c r="CX69" s="22" t="n">
        <f aca="false">IF(AND(SQRT(CX$18^2+$E69^2)&gt;r_int_a,SQRT(CX$18^2+$E69^2)&lt;=r_ext_a),1,0)</f>
        <v>0</v>
      </c>
      <c r="CY69" s="22" t="n">
        <f aca="false">IF(AND(SQRT(CY$18^2+$E69^2)&gt;r_int_a,SQRT(CY$18^2+$E69^2)&lt;=r_ext_a),1,0)</f>
        <v>0</v>
      </c>
      <c r="CZ69" s="22" t="n">
        <f aca="false">IF(AND(SQRT(CZ$18^2+$E69^2)&gt;r_int_a,SQRT(CZ$18^2+$E69^2)&lt;=r_ext_a),1,0)</f>
        <v>0</v>
      </c>
      <c r="DA69" s="22" t="n">
        <f aca="false">IF(AND(SQRT(DA$18^2+$E69^2)&gt;r_int_a,SQRT(DA$18^2+$E69^2)&lt;=r_ext_a),1,0)</f>
        <v>0</v>
      </c>
      <c r="DB69" s="22" t="n">
        <f aca="false">IF(AND(SQRT(DB$18^2+$E69^2)&gt;r_int_a,SQRT(DB$18^2+$E69^2)&lt;=r_ext_a),1,0)</f>
        <v>0</v>
      </c>
      <c r="DC69" s="22" t="n">
        <f aca="false">IF(AND(SQRT(DC$18^2+$E69^2)&gt;r_int_a,SQRT(DC$18^2+$E69^2)&lt;=r_ext_a),1,0)</f>
        <v>0</v>
      </c>
      <c r="DD69" s="22" t="n">
        <f aca="false">IF(AND(SQRT(DD$18^2+$E69^2)&gt;r_int_a,SQRT(DD$18^2+$E69^2)&lt;=r_ext_a),1,0)</f>
        <v>0</v>
      </c>
      <c r="DE69" s="22" t="n">
        <f aca="false">IF(AND(SQRT(DE$18^2+$E69^2)&gt;r_int_a,SQRT(DE$18^2+$E69^2)&lt;=r_ext_a),1,0)</f>
        <v>0</v>
      </c>
    </row>
  </sheetData>
  <conditionalFormatting sqref="F19:BD69">
    <cfRule type="expression" priority="2" aboveAverage="0" equalAverage="0" bottom="0" percent="0" rank="0" text="" dxfId="0">
      <formula>F19=1</formula>
    </cfRule>
  </conditionalFormatting>
  <conditionalFormatting sqref="BG19:DE69">
    <cfRule type="expression" priority="3" aboveAverage="0" equalAverage="0" bottom="0" percent="0" rank="0" text="" dxfId="1">
      <formula>BG19=1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23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66" min="3" style="0" width="3.2"/>
    <col collapsed="false" customWidth="true" hidden="false" outlineLevel="0" max="69" min="69" style="0" width="30"/>
    <col collapsed="false" customWidth="true" hidden="false" outlineLevel="0" max="73" min="70" style="0" width="12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6" customFormat="false" ht="15" hidden="false" customHeight="false" outlineLevel="0" collapsed="false">
      <c r="C6" s="13" t="s">
        <v>128</v>
      </c>
      <c r="BQ6" s="13" t="s">
        <v>129</v>
      </c>
    </row>
    <row r="7" customFormat="false" ht="60" hidden="false" customHeight="true" outlineLevel="0" collapsed="false">
      <c r="C7" s="16" t="n">
        <v>166</v>
      </c>
      <c r="D7" s="16" t="n">
        <v>167</v>
      </c>
      <c r="E7" s="16" t="n">
        <v>168</v>
      </c>
      <c r="F7" s="16" t="n">
        <v>169</v>
      </c>
      <c r="G7" s="16" t="n">
        <v>170</v>
      </c>
      <c r="H7" s="16" t="n">
        <v>171</v>
      </c>
      <c r="I7" s="16" t="n">
        <v>172</v>
      </c>
      <c r="J7" s="16" t="n">
        <v>173</v>
      </c>
      <c r="K7" s="16" t="n">
        <v>174</v>
      </c>
      <c r="L7" s="16" t="n">
        <v>175</v>
      </c>
      <c r="M7" s="16" t="n">
        <v>176</v>
      </c>
      <c r="N7" s="16" t="n">
        <v>177</v>
      </c>
      <c r="O7" s="16" t="n">
        <v>178</v>
      </c>
      <c r="P7" s="16" t="n">
        <v>179</v>
      </c>
      <c r="Q7" s="16" t="n">
        <v>180</v>
      </c>
      <c r="R7" s="16" t="n">
        <v>181</v>
      </c>
      <c r="S7" s="16" t="n">
        <v>182</v>
      </c>
      <c r="T7" s="16" t="n">
        <v>183</v>
      </c>
      <c r="U7" s="16" t="n">
        <v>184</v>
      </c>
      <c r="V7" s="16" t="n">
        <v>185</v>
      </c>
      <c r="W7" s="16" t="n">
        <v>186</v>
      </c>
      <c r="X7" s="16" t="n">
        <v>187</v>
      </c>
      <c r="Y7" s="16" t="n">
        <v>188</v>
      </c>
      <c r="Z7" s="16" t="n">
        <v>189</v>
      </c>
      <c r="AA7" s="16" t="n">
        <v>190</v>
      </c>
      <c r="AB7" s="16" t="n">
        <v>191</v>
      </c>
      <c r="AC7" s="16" t="n">
        <v>192</v>
      </c>
      <c r="AD7" s="16" t="n">
        <v>193</v>
      </c>
      <c r="AE7" s="16" t="n">
        <v>194</v>
      </c>
      <c r="AF7" s="16" t="n">
        <v>195</v>
      </c>
      <c r="AG7" s="16" t="n">
        <v>196</v>
      </c>
      <c r="AH7" s="16" t="n">
        <v>197</v>
      </c>
      <c r="AI7" s="16" t="n">
        <v>198</v>
      </c>
      <c r="AJ7" s="16" t="n">
        <v>199</v>
      </c>
      <c r="AK7" s="16" t="n">
        <v>200</v>
      </c>
      <c r="AL7" s="16" t="n">
        <v>201</v>
      </c>
      <c r="AM7" s="16" t="n">
        <v>202</v>
      </c>
      <c r="AN7" s="16" t="n">
        <v>203</v>
      </c>
      <c r="AO7" s="16" t="n">
        <v>204</v>
      </c>
      <c r="AP7" s="16" t="n">
        <v>205</v>
      </c>
      <c r="AQ7" s="16" t="n">
        <v>206</v>
      </c>
      <c r="AR7" s="16" t="n">
        <v>207</v>
      </c>
      <c r="AS7" s="16" t="n">
        <v>208</v>
      </c>
      <c r="AT7" s="16" t="n">
        <v>209</v>
      </c>
      <c r="AU7" s="16" t="n">
        <v>210</v>
      </c>
      <c r="AV7" s="16" t="n">
        <v>211</v>
      </c>
      <c r="AW7" s="16" t="n">
        <v>212</v>
      </c>
      <c r="AX7" s="16" t="n">
        <v>213</v>
      </c>
      <c r="AY7" s="16" t="n">
        <v>214</v>
      </c>
      <c r="AZ7" s="16" t="n">
        <v>215</v>
      </c>
      <c r="BA7" s="16" t="n">
        <v>216</v>
      </c>
      <c r="BB7" s="16" t="n">
        <v>217</v>
      </c>
      <c r="BC7" s="16" t="n">
        <v>218</v>
      </c>
      <c r="BD7" s="16" t="n">
        <v>219</v>
      </c>
      <c r="BE7" s="16" t="n">
        <v>220</v>
      </c>
      <c r="BF7" s="16" t="n">
        <v>221</v>
      </c>
      <c r="BG7" s="16" t="n">
        <v>222</v>
      </c>
      <c r="BH7" s="16" t="n">
        <v>223</v>
      </c>
      <c r="BI7" s="16" t="n">
        <v>224</v>
      </c>
      <c r="BJ7" s="16" t="n">
        <v>225</v>
      </c>
      <c r="BK7" s="16" t="n">
        <v>226</v>
      </c>
      <c r="BL7" s="16" t="n">
        <v>227</v>
      </c>
      <c r="BM7" s="16" t="n">
        <v>228</v>
      </c>
      <c r="BN7" s="16" t="n">
        <v>229</v>
      </c>
      <c r="BQ7" s="19" t="s">
        <v>130</v>
      </c>
    </row>
    <row r="8" customFormat="false" ht="10.5" hidden="false" customHeight="true" outlineLevel="0" collapsed="false">
      <c r="B8" s="17" t="n">
        <v>70</v>
      </c>
      <c r="C8" s="23" t="n">
        <f aca="false">SUMPRODUCT(INDEX(ImgA,$B8-ImgA_y0+1-25,C$7-ImgA_x0+1-25):INDEX(ImgA,$B8-ImgA_y0+1+25,C$7-ImgA_x0+1+25),Disco)/SUM(Disco)</f>
        <v>74.1671641791045</v>
      </c>
      <c r="D8" s="23" t="n">
        <f aca="false">SUMPRODUCT(INDEX(ImgA,$B8-ImgA_y0+1-25,D$7-ImgA_x0+1-25):INDEX(ImgA,$B8-ImgA_y0+1+25,D$7-ImgA_x0+1+25),Disco)/SUM(Disco)</f>
        <v>76.6776119402985</v>
      </c>
      <c r="E8" s="23" t="n">
        <f aca="false">SUMPRODUCT(INDEX(ImgA,$B8-ImgA_y0+1-25,E$7-ImgA_x0+1-25):INDEX(ImgA,$B8-ImgA_y0+1+25,E$7-ImgA_x0+1+25),Disco)/SUM(Disco)</f>
        <v>79.3194029850746</v>
      </c>
      <c r="F8" s="23" t="n">
        <f aca="false">SUMPRODUCT(INDEX(ImgA,$B8-ImgA_y0+1-25,F$7-ImgA_x0+1-25):INDEX(ImgA,$B8-ImgA_y0+1+25,F$7-ImgA_x0+1+25),Disco)/SUM(Disco)</f>
        <v>81.9164179104478</v>
      </c>
      <c r="G8" s="23" t="n">
        <f aca="false">SUMPRODUCT(INDEX(ImgA,$B8-ImgA_y0+1-25,G$7-ImgA_x0+1-25):INDEX(ImgA,$B8-ImgA_y0+1+25,G$7-ImgA_x0+1+25),Disco)/SUM(Disco)</f>
        <v>84.4756218905473</v>
      </c>
      <c r="H8" s="23" t="n">
        <f aca="false">SUMPRODUCT(INDEX(ImgA,$B8-ImgA_y0+1-25,H$7-ImgA_x0+1-25):INDEX(ImgA,$B8-ImgA_y0+1+25,H$7-ImgA_x0+1+25),Disco)/SUM(Disco)</f>
        <v>86.710447761194</v>
      </c>
      <c r="I8" s="23" t="n">
        <f aca="false">SUMPRODUCT(INDEX(ImgA,$B8-ImgA_y0+1-25,I$7-ImgA_x0+1-25):INDEX(ImgA,$B8-ImgA_y0+1+25,I$7-ImgA_x0+1+25),Disco)/SUM(Disco)</f>
        <v>88.526368159204</v>
      </c>
      <c r="J8" s="23" t="n">
        <f aca="false">SUMPRODUCT(INDEX(ImgA,$B8-ImgA_y0+1-25,J$7-ImgA_x0+1-25):INDEX(ImgA,$B8-ImgA_y0+1+25,J$7-ImgA_x0+1+25),Disco)/SUM(Disco)</f>
        <v>90.3144278606965</v>
      </c>
      <c r="K8" s="23" t="n">
        <f aca="false">SUMPRODUCT(INDEX(ImgA,$B8-ImgA_y0+1-25,K$7-ImgA_x0+1-25):INDEX(ImgA,$B8-ImgA_y0+1+25,K$7-ImgA_x0+1+25),Disco)/SUM(Disco)</f>
        <v>91.7054726368159</v>
      </c>
      <c r="L8" s="23" t="n">
        <f aca="false">SUMPRODUCT(INDEX(ImgA,$B8-ImgA_y0+1-25,L$7-ImgA_x0+1-25):INDEX(ImgA,$B8-ImgA_y0+1+25,L$7-ImgA_x0+1+25),Disco)/SUM(Disco)</f>
        <v>92.7751243781095</v>
      </c>
      <c r="M8" s="23" t="n">
        <f aca="false">SUMPRODUCT(INDEX(ImgA,$B8-ImgA_y0+1-25,M$7-ImgA_x0+1-25):INDEX(ImgA,$B8-ImgA_y0+1+25,M$7-ImgA_x0+1+25),Disco)/SUM(Disco)</f>
        <v>93.6069651741294</v>
      </c>
      <c r="N8" s="23" t="n">
        <f aca="false">SUMPRODUCT(INDEX(ImgA,$B8-ImgA_y0+1-25,N$7-ImgA_x0+1-25):INDEX(ImgA,$B8-ImgA_y0+1+25,N$7-ImgA_x0+1+25),Disco)/SUM(Disco)</f>
        <v>94.2199004975124</v>
      </c>
      <c r="O8" s="23" t="n">
        <f aca="false">SUMPRODUCT(INDEX(ImgA,$B8-ImgA_y0+1-25,O$7-ImgA_x0+1-25):INDEX(ImgA,$B8-ImgA_y0+1+25,O$7-ImgA_x0+1+25),Disco)/SUM(Disco)</f>
        <v>94.689552238806</v>
      </c>
      <c r="P8" s="23" t="n">
        <f aca="false">SUMPRODUCT(INDEX(ImgA,$B8-ImgA_y0+1-25,P$7-ImgA_x0+1-25):INDEX(ImgA,$B8-ImgA_y0+1+25,P$7-ImgA_x0+1+25),Disco)/SUM(Disco)</f>
        <v>95.147263681592</v>
      </c>
      <c r="Q8" s="23" t="n">
        <f aca="false">SUMPRODUCT(INDEX(ImgA,$B8-ImgA_y0+1-25,Q$7-ImgA_x0+1-25):INDEX(ImgA,$B8-ImgA_y0+1+25,Q$7-ImgA_x0+1+25),Disco)/SUM(Disco)</f>
        <v>95.3572139303483</v>
      </c>
      <c r="R8" s="23" t="n">
        <f aca="false">SUMPRODUCT(INDEX(ImgA,$B8-ImgA_y0+1-25,R$7-ImgA_x0+1-25):INDEX(ImgA,$B8-ImgA_y0+1+25,R$7-ImgA_x0+1+25),Disco)/SUM(Disco)</f>
        <v>95.0437810945274</v>
      </c>
      <c r="S8" s="23" t="n">
        <f aca="false">SUMPRODUCT(INDEX(ImgA,$B8-ImgA_y0+1-25,S$7-ImgA_x0+1-25):INDEX(ImgA,$B8-ImgA_y0+1+25,S$7-ImgA_x0+1+25),Disco)/SUM(Disco)</f>
        <v>94.244776119403</v>
      </c>
      <c r="T8" s="23" t="n">
        <f aca="false">SUMPRODUCT(INDEX(ImgA,$B8-ImgA_y0+1-25,T$7-ImgA_x0+1-25):INDEX(ImgA,$B8-ImgA_y0+1+25,T$7-ImgA_x0+1+25),Disco)/SUM(Disco)</f>
        <v>92.9482587064677</v>
      </c>
      <c r="U8" s="23" t="n">
        <f aca="false">SUMPRODUCT(INDEX(ImgA,$B8-ImgA_y0+1-25,U$7-ImgA_x0+1-25):INDEX(ImgA,$B8-ImgA_y0+1+25,U$7-ImgA_x0+1+25),Disco)/SUM(Disco)</f>
        <v>91.2507462686567</v>
      </c>
      <c r="V8" s="23" t="n">
        <f aca="false">SUMPRODUCT(INDEX(ImgA,$B8-ImgA_y0+1-25,V$7-ImgA_x0+1-25):INDEX(ImgA,$B8-ImgA_y0+1+25,V$7-ImgA_x0+1+25),Disco)/SUM(Disco)</f>
        <v>89.2139303482587</v>
      </c>
      <c r="W8" s="23" t="n">
        <f aca="false">SUMPRODUCT(INDEX(ImgA,$B8-ImgA_y0+1-25,W$7-ImgA_x0+1-25):INDEX(ImgA,$B8-ImgA_y0+1+25,W$7-ImgA_x0+1+25),Disco)/SUM(Disco)</f>
        <v>86.8467661691542</v>
      </c>
      <c r="X8" s="23" t="n">
        <f aca="false">SUMPRODUCT(INDEX(ImgA,$B8-ImgA_y0+1-25,X$7-ImgA_x0+1-25):INDEX(ImgA,$B8-ImgA_y0+1+25,X$7-ImgA_x0+1+25),Disco)/SUM(Disco)</f>
        <v>84.8129353233831</v>
      </c>
      <c r="Y8" s="23" t="n">
        <f aca="false">SUMPRODUCT(INDEX(ImgA,$B8-ImgA_y0+1-25,Y$7-ImgA_x0+1-25):INDEX(ImgA,$B8-ImgA_y0+1+25,Y$7-ImgA_x0+1+25),Disco)/SUM(Disco)</f>
        <v>83.5830845771144</v>
      </c>
      <c r="Z8" s="23" t="n">
        <f aca="false">SUMPRODUCT(INDEX(ImgA,$B8-ImgA_y0+1-25,Z$7-ImgA_x0+1-25):INDEX(ImgA,$B8-ImgA_y0+1+25,Z$7-ImgA_x0+1+25),Disco)/SUM(Disco)</f>
        <v>82.7313432835821</v>
      </c>
      <c r="AA8" s="23" t="n">
        <f aca="false">SUMPRODUCT(INDEX(ImgA,$B8-ImgA_y0+1-25,AA$7-ImgA_x0+1-25):INDEX(ImgA,$B8-ImgA_y0+1+25,AA$7-ImgA_x0+1+25),Disco)/SUM(Disco)</f>
        <v>82.1761194029851</v>
      </c>
      <c r="AB8" s="23" t="n">
        <f aca="false">SUMPRODUCT(INDEX(ImgA,$B8-ImgA_y0+1-25,AB$7-ImgA_x0+1-25):INDEX(ImgA,$B8-ImgA_y0+1+25,AB$7-ImgA_x0+1+25),Disco)/SUM(Disco)</f>
        <v>81.4338308457711</v>
      </c>
      <c r="AC8" s="23" t="n">
        <f aca="false">SUMPRODUCT(INDEX(ImgA,$B8-ImgA_y0+1-25,AC$7-ImgA_x0+1-25):INDEX(ImgA,$B8-ImgA_y0+1+25,AC$7-ImgA_x0+1+25),Disco)/SUM(Disco)</f>
        <v>80.8208955223881</v>
      </c>
      <c r="AD8" s="23" t="n">
        <f aca="false">SUMPRODUCT(INDEX(ImgA,$B8-ImgA_y0+1-25,AD$7-ImgA_x0+1-25):INDEX(ImgA,$B8-ImgA_y0+1+25,AD$7-ImgA_x0+1+25),Disco)/SUM(Disco)</f>
        <v>80.2258706467662</v>
      </c>
      <c r="AE8" s="23" t="n">
        <f aca="false">SUMPRODUCT(INDEX(ImgA,$B8-ImgA_y0+1-25,AE$7-ImgA_x0+1-25):INDEX(ImgA,$B8-ImgA_y0+1+25,AE$7-ImgA_x0+1+25),Disco)/SUM(Disco)</f>
        <v>79.7582089552239</v>
      </c>
      <c r="AF8" s="23" t="n">
        <f aca="false">SUMPRODUCT(INDEX(ImgA,$B8-ImgA_y0+1-25,AF$7-ImgA_x0+1-25):INDEX(ImgA,$B8-ImgA_y0+1+25,AF$7-ImgA_x0+1+25),Disco)/SUM(Disco)</f>
        <v>80.0248756218905</v>
      </c>
      <c r="AG8" s="23" t="n">
        <f aca="false">SUMPRODUCT(INDEX(ImgA,$B8-ImgA_y0+1-25,AG$7-ImgA_x0+1-25):INDEX(ImgA,$B8-ImgA_y0+1+25,AG$7-ImgA_x0+1+25),Disco)/SUM(Disco)</f>
        <v>80.592039800995</v>
      </c>
      <c r="AH8" s="23" t="n">
        <f aca="false">SUMPRODUCT(INDEX(ImgA,$B8-ImgA_y0+1-25,AH$7-ImgA_x0+1-25):INDEX(ImgA,$B8-ImgA_y0+1+25,AH$7-ImgA_x0+1+25),Disco)/SUM(Disco)</f>
        <v>81.0716417910448</v>
      </c>
      <c r="AI8" s="23" t="n">
        <f aca="false">SUMPRODUCT(INDEX(ImgA,$B8-ImgA_y0+1-25,AI$7-ImgA_x0+1-25):INDEX(ImgA,$B8-ImgA_y0+1+25,AI$7-ImgA_x0+1+25),Disco)/SUM(Disco)</f>
        <v>81.0427860696517</v>
      </c>
      <c r="AJ8" s="23" t="n">
        <f aca="false">SUMPRODUCT(INDEX(ImgA,$B8-ImgA_y0+1-25,AJ$7-ImgA_x0+1-25):INDEX(ImgA,$B8-ImgA_y0+1+25,AJ$7-ImgA_x0+1+25),Disco)/SUM(Disco)</f>
        <v>80.5542288557214</v>
      </c>
      <c r="AK8" s="23" t="n">
        <f aca="false">SUMPRODUCT(INDEX(ImgA,$B8-ImgA_y0+1-25,AK$7-ImgA_x0+1-25):INDEX(ImgA,$B8-ImgA_y0+1+25,AK$7-ImgA_x0+1+25),Disco)/SUM(Disco)</f>
        <v>79.828855721393</v>
      </c>
      <c r="AL8" s="23" t="n">
        <f aca="false">SUMPRODUCT(INDEX(ImgA,$B8-ImgA_y0+1-25,AL$7-ImgA_x0+1-25):INDEX(ImgA,$B8-ImgA_y0+1+25,AL$7-ImgA_x0+1+25),Disco)/SUM(Disco)</f>
        <v>79.0059701492537</v>
      </c>
      <c r="AM8" s="23" t="n">
        <f aca="false">SUMPRODUCT(INDEX(ImgA,$B8-ImgA_y0+1-25,AM$7-ImgA_x0+1-25):INDEX(ImgA,$B8-ImgA_y0+1+25,AM$7-ImgA_x0+1+25),Disco)/SUM(Disco)</f>
        <v>78.4865671641791</v>
      </c>
      <c r="AN8" s="23" t="n">
        <f aca="false">SUMPRODUCT(INDEX(ImgA,$B8-ImgA_y0+1-25,AN$7-ImgA_x0+1-25):INDEX(ImgA,$B8-ImgA_y0+1+25,AN$7-ImgA_x0+1+25),Disco)/SUM(Disco)</f>
        <v>77.8019900497512</v>
      </c>
      <c r="AO8" s="23" t="n">
        <f aca="false">SUMPRODUCT(INDEX(ImgA,$B8-ImgA_y0+1-25,AO$7-ImgA_x0+1-25):INDEX(ImgA,$B8-ImgA_y0+1+25,AO$7-ImgA_x0+1+25),Disco)/SUM(Disco)</f>
        <v>77.2189054726368</v>
      </c>
      <c r="AP8" s="23" t="n">
        <f aca="false">SUMPRODUCT(INDEX(ImgA,$B8-ImgA_y0+1-25,AP$7-ImgA_x0+1-25):INDEX(ImgA,$B8-ImgA_y0+1+25,AP$7-ImgA_x0+1+25),Disco)/SUM(Disco)</f>
        <v>77.3373134328358</v>
      </c>
      <c r="AQ8" s="23" t="n">
        <f aca="false">SUMPRODUCT(INDEX(ImgA,$B8-ImgA_y0+1-25,AQ$7-ImgA_x0+1-25):INDEX(ImgA,$B8-ImgA_y0+1+25,AQ$7-ImgA_x0+1+25),Disco)/SUM(Disco)</f>
        <v>77.5253731343284</v>
      </c>
      <c r="AR8" s="23" t="n">
        <f aca="false">SUMPRODUCT(INDEX(ImgA,$B8-ImgA_y0+1-25,AR$7-ImgA_x0+1-25):INDEX(ImgA,$B8-ImgA_y0+1+25,AR$7-ImgA_x0+1+25),Disco)/SUM(Disco)</f>
        <v>77.6189054726368</v>
      </c>
      <c r="AS8" s="23" t="n">
        <f aca="false">SUMPRODUCT(INDEX(ImgA,$B8-ImgA_y0+1-25,AS$7-ImgA_x0+1-25):INDEX(ImgA,$B8-ImgA_y0+1+25,AS$7-ImgA_x0+1+25),Disco)/SUM(Disco)</f>
        <v>77.9930348258707</v>
      </c>
      <c r="AT8" s="23" t="n">
        <f aca="false">SUMPRODUCT(INDEX(ImgA,$B8-ImgA_y0+1-25,AT$7-ImgA_x0+1-25):INDEX(ImgA,$B8-ImgA_y0+1+25,AT$7-ImgA_x0+1+25),Disco)/SUM(Disco)</f>
        <v>78.6089552238806</v>
      </c>
      <c r="AU8" s="23" t="n">
        <f aca="false">SUMPRODUCT(INDEX(ImgA,$B8-ImgA_y0+1-25,AU$7-ImgA_x0+1-25):INDEX(ImgA,$B8-ImgA_y0+1+25,AU$7-ImgA_x0+1+25),Disco)/SUM(Disco)</f>
        <v>79.134328358209</v>
      </c>
      <c r="AV8" s="23" t="n">
        <f aca="false">SUMPRODUCT(INDEX(ImgA,$B8-ImgA_y0+1-25,AV$7-ImgA_x0+1-25):INDEX(ImgA,$B8-ImgA_y0+1+25,AV$7-ImgA_x0+1+25),Disco)/SUM(Disco)</f>
        <v>79.4935323383085</v>
      </c>
      <c r="AW8" s="23" t="n">
        <f aca="false">SUMPRODUCT(INDEX(ImgA,$B8-ImgA_y0+1-25,AW$7-ImgA_x0+1-25):INDEX(ImgA,$B8-ImgA_y0+1+25,AW$7-ImgA_x0+1+25),Disco)/SUM(Disco)</f>
        <v>80.2885572139304</v>
      </c>
      <c r="AX8" s="23" t="n">
        <f aca="false">SUMPRODUCT(INDEX(ImgA,$B8-ImgA_y0+1-25,AX$7-ImgA_x0+1-25):INDEX(ImgA,$B8-ImgA_y0+1+25,AX$7-ImgA_x0+1+25),Disco)/SUM(Disco)</f>
        <v>81.4636815920398</v>
      </c>
      <c r="AY8" s="23" t="n">
        <f aca="false">SUMPRODUCT(INDEX(ImgA,$B8-ImgA_y0+1-25,AY$7-ImgA_x0+1-25):INDEX(ImgA,$B8-ImgA_y0+1+25,AY$7-ImgA_x0+1+25),Disco)/SUM(Disco)</f>
        <v>82.9810945273632</v>
      </c>
      <c r="AZ8" s="23" t="n">
        <f aca="false">SUMPRODUCT(INDEX(ImgA,$B8-ImgA_y0+1-25,AZ$7-ImgA_x0+1-25):INDEX(ImgA,$B8-ImgA_y0+1+25,AZ$7-ImgA_x0+1+25),Disco)/SUM(Disco)</f>
        <v>84.6547263681592</v>
      </c>
      <c r="BA8" s="23" t="n">
        <f aca="false">SUMPRODUCT(INDEX(ImgA,$B8-ImgA_y0+1-25,BA$7-ImgA_x0+1-25):INDEX(ImgA,$B8-ImgA_y0+1+25,BA$7-ImgA_x0+1+25),Disco)/SUM(Disco)</f>
        <v>86.2487562189055</v>
      </c>
      <c r="BB8" s="23" t="n">
        <f aca="false">SUMPRODUCT(INDEX(ImgA,$B8-ImgA_y0+1-25,BB$7-ImgA_x0+1-25):INDEX(ImgA,$B8-ImgA_y0+1+25,BB$7-ImgA_x0+1+25),Disco)/SUM(Disco)</f>
        <v>87.4726368159204</v>
      </c>
      <c r="BC8" s="23" t="n">
        <f aca="false">SUMPRODUCT(INDEX(ImgA,$B8-ImgA_y0+1-25,BC$7-ImgA_x0+1-25):INDEX(ImgA,$B8-ImgA_y0+1+25,BC$7-ImgA_x0+1+25),Disco)/SUM(Disco)</f>
        <v>87.9114427860697</v>
      </c>
      <c r="BD8" s="23" t="n">
        <f aca="false">SUMPRODUCT(INDEX(ImgA,$B8-ImgA_y0+1-25,BD$7-ImgA_x0+1-25):INDEX(ImgA,$B8-ImgA_y0+1+25,BD$7-ImgA_x0+1+25),Disco)/SUM(Disco)</f>
        <v>87.6696517412935</v>
      </c>
      <c r="BE8" s="23" t="n">
        <f aca="false">SUMPRODUCT(INDEX(ImgA,$B8-ImgA_y0+1-25,BE$7-ImgA_x0+1-25):INDEX(ImgA,$B8-ImgA_y0+1+25,BE$7-ImgA_x0+1+25),Disco)/SUM(Disco)</f>
        <v>86.8726368159204</v>
      </c>
      <c r="BF8" s="23" t="n">
        <f aca="false">SUMPRODUCT(INDEX(ImgA,$B8-ImgA_y0+1-25,BF$7-ImgA_x0+1-25):INDEX(ImgA,$B8-ImgA_y0+1+25,BF$7-ImgA_x0+1+25),Disco)/SUM(Disco)</f>
        <v>85.9074626865672</v>
      </c>
      <c r="BG8" s="23" t="n">
        <f aca="false">SUMPRODUCT(INDEX(ImgA,$B8-ImgA_y0+1-25,BG$7-ImgA_x0+1-25):INDEX(ImgA,$B8-ImgA_y0+1+25,BG$7-ImgA_x0+1+25),Disco)/SUM(Disco)</f>
        <v>84.5074626865672</v>
      </c>
      <c r="BH8" s="23" t="n">
        <f aca="false">SUMPRODUCT(INDEX(ImgA,$B8-ImgA_y0+1-25,BH$7-ImgA_x0+1-25):INDEX(ImgA,$B8-ImgA_y0+1+25,BH$7-ImgA_x0+1+25),Disco)/SUM(Disco)</f>
        <v>82.681592039801</v>
      </c>
      <c r="BI8" s="23" t="n">
        <f aca="false">SUMPRODUCT(INDEX(ImgA,$B8-ImgA_y0+1-25,BI$7-ImgA_x0+1-25):INDEX(ImgA,$B8-ImgA_y0+1+25,BI$7-ImgA_x0+1+25),Disco)/SUM(Disco)</f>
        <v>82.0049751243781</v>
      </c>
      <c r="BJ8" s="23" t="n">
        <f aca="false">SUMPRODUCT(INDEX(ImgA,$B8-ImgA_y0+1-25,BJ$7-ImgA_x0+1-25):INDEX(ImgA,$B8-ImgA_y0+1+25,BJ$7-ImgA_x0+1+25),Disco)/SUM(Disco)</f>
        <v>82.0348258706468</v>
      </c>
      <c r="BK8" s="23" t="n">
        <f aca="false">SUMPRODUCT(INDEX(ImgA,$B8-ImgA_y0+1-25,BK$7-ImgA_x0+1-25):INDEX(ImgA,$B8-ImgA_y0+1+25,BK$7-ImgA_x0+1+25),Disco)/SUM(Disco)</f>
        <v>82.1970149253731</v>
      </c>
      <c r="BL8" s="23" t="n">
        <f aca="false">SUMPRODUCT(INDEX(ImgA,$B8-ImgA_y0+1-25,BL$7-ImgA_x0+1-25):INDEX(ImgA,$B8-ImgA_y0+1+25,BL$7-ImgA_x0+1+25),Disco)/SUM(Disco)</f>
        <v>82.5810945273632</v>
      </c>
      <c r="BM8" s="23" t="n">
        <f aca="false">SUMPRODUCT(INDEX(ImgA,$B8-ImgA_y0+1-25,BM$7-ImgA_x0+1-25):INDEX(ImgA,$B8-ImgA_y0+1+25,BM$7-ImgA_x0+1+25),Disco)/SUM(Disco)</f>
        <v>83.5402985074627</v>
      </c>
      <c r="BN8" s="23" t="n">
        <f aca="false">SUMPRODUCT(INDEX(ImgA,$B8-ImgA_y0+1-25,BN$7-ImgA_x0+1-25):INDEX(ImgA,$B8-ImgA_y0+1+25,BN$7-ImgA_x0+1+25),Disco)/SUM(Disco)</f>
        <v>84.8029850746269</v>
      </c>
    </row>
    <row r="9" customFormat="false" ht="10.5" hidden="false" customHeight="true" outlineLevel="0" collapsed="false">
      <c r="B9" s="17" t="n">
        <v>71</v>
      </c>
      <c r="C9" s="23" t="n">
        <f aca="false">SUMPRODUCT(INDEX(ImgA,$B9-ImgA_y0+1-25,C$7-ImgA_x0+1-25):INDEX(ImgA,$B9-ImgA_y0+1+25,C$7-ImgA_x0+1+25),Disco)/SUM(Disco)</f>
        <v>76.1502487562189</v>
      </c>
      <c r="D9" s="23" t="n">
        <f aca="false">SUMPRODUCT(INDEX(ImgA,$B9-ImgA_y0+1-25,D$7-ImgA_x0+1-25):INDEX(ImgA,$B9-ImgA_y0+1+25,D$7-ImgA_x0+1+25),Disco)/SUM(Disco)</f>
        <v>78.6616915422886</v>
      </c>
      <c r="E9" s="23" t="n">
        <f aca="false">SUMPRODUCT(INDEX(ImgA,$B9-ImgA_y0+1-25,E$7-ImgA_x0+1-25):INDEX(ImgA,$B9-ImgA_y0+1+25,E$7-ImgA_x0+1+25),Disco)/SUM(Disco)</f>
        <v>81.2925373134328</v>
      </c>
      <c r="F9" s="23" t="n">
        <f aca="false">SUMPRODUCT(INDEX(ImgA,$B9-ImgA_y0+1-25,F$7-ImgA_x0+1-25):INDEX(ImgA,$B9-ImgA_y0+1+25,F$7-ImgA_x0+1+25),Disco)/SUM(Disco)</f>
        <v>83.9492537313433</v>
      </c>
      <c r="G9" s="23" t="n">
        <f aca="false">SUMPRODUCT(INDEX(ImgA,$B9-ImgA_y0+1-25,G$7-ImgA_x0+1-25):INDEX(ImgA,$B9-ImgA_y0+1+25,G$7-ImgA_x0+1+25),Disco)/SUM(Disco)</f>
        <v>86.8268656716418</v>
      </c>
      <c r="H9" s="23" t="n">
        <f aca="false">SUMPRODUCT(INDEX(ImgA,$B9-ImgA_y0+1-25,H$7-ImgA_x0+1-25):INDEX(ImgA,$B9-ImgA_y0+1+25,H$7-ImgA_x0+1+25),Disco)/SUM(Disco)</f>
        <v>89.6358208955224</v>
      </c>
      <c r="I9" s="23" t="n">
        <f aca="false">SUMPRODUCT(INDEX(ImgA,$B9-ImgA_y0+1-25,I$7-ImgA_x0+1-25):INDEX(ImgA,$B9-ImgA_y0+1+25,I$7-ImgA_x0+1+25),Disco)/SUM(Disco)</f>
        <v>91.8726368159204</v>
      </c>
      <c r="J9" s="23" t="n">
        <f aca="false">SUMPRODUCT(INDEX(ImgA,$B9-ImgA_y0+1-25,J$7-ImgA_x0+1-25):INDEX(ImgA,$B9-ImgA_y0+1+25,J$7-ImgA_x0+1+25),Disco)/SUM(Disco)</f>
        <v>93.9064676616915</v>
      </c>
      <c r="K9" s="23" t="n">
        <f aca="false">SUMPRODUCT(INDEX(ImgA,$B9-ImgA_y0+1-25,K$7-ImgA_x0+1-25):INDEX(ImgA,$B9-ImgA_y0+1+25,K$7-ImgA_x0+1+25),Disco)/SUM(Disco)</f>
        <v>95.2109452736318</v>
      </c>
      <c r="L9" s="23" t="n">
        <f aca="false">SUMPRODUCT(INDEX(ImgA,$B9-ImgA_y0+1-25,L$7-ImgA_x0+1-25):INDEX(ImgA,$B9-ImgA_y0+1+25,L$7-ImgA_x0+1+25),Disco)/SUM(Disco)</f>
        <v>96.4159203980099</v>
      </c>
      <c r="M9" s="23" t="n">
        <f aca="false">SUMPRODUCT(INDEX(ImgA,$B9-ImgA_y0+1-25,M$7-ImgA_x0+1-25):INDEX(ImgA,$B9-ImgA_y0+1+25,M$7-ImgA_x0+1+25),Disco)/SUM(Disco)</f>
        <v>97.5233830845771</v>
      </c>
      <c r="N9" s="23" t="n">
        <f aca="false">SUMPRODUCT(INDEX(ImgA,$B9-ImgA_y0+1-25,N$7-ImgA_x0+1-25):INDEX(ImgA,$B9-ImgA_y0+1+25,N$7-ImgA_x0+1+25),Disco)/SUM(Disco)</f>
        <v>98.4089552238806</v>
      </c>
      <c r="O9" s="23" t="n">
        <f aca="false">SUMPRODUCT(INDEX(ImgA,$B9-ImgA_y0+1-25,O$7-ImgA_x0+1-25):INDEX(ImgA,$B9-ImgA_y0+1+25,O$7-ImgA_x0+1+25),Disco)/SUM(Disco)</f>
        <v>98.9820895522388</v>
      </c>
      <c r="P9" s="23" t="n">
        <f aca="false">SUMPRODUCT(INDEX(ImgA,$B9-ImgA_y0+1-25,P$7-ImgA_x0+1-25):INDEX(ImgA,$B9-ImgA_y0+1+25,P$7-ImgA_x0+1+25),Disco)/SUM(Disco)</f>
        <v>99.3771144278607</v>
      </c>
      <c r="Q9" s="23" t="n">
        <f aca="false">SUMPRODUCT(INDEX(ImgA,$B9-ImgA_y0+1-25,Q$7-ImgA_x0+1-25):INDEX(ImgA,$B9-ImgA_y0+1+25,Q$7-ImgA_x0+1+25),Disco)/SUM(Disco)</f>
        <v>99.2616915422886</v>
      </c>
      <c r="R9" s="23" t="n">
        <f aca="false">SUMPRODUCT(INDEX(ImgA,$B9-ImgA_y0+1-25,R$7-ImgA_x0+1-25):INDEX(ImgA,$B9-ImgA_y0+1+25,R$7-ImgA_x0+1+25),Disco)/SUM(Disco)</f>
        <v>98.7014925373134</v>
      </c>
      <c r="S9" s="23" t="n">
        <f aca="false">SUMPRODUCT(INDEX(ImgA,$B9-ImgA_y0+1-25,S$7-ImgA_x0+1-25):INDEX(ImgA,$B9-ImgA_y0+1+25,S$7-ImgA_x0+1+25),Disco)/SUM(Disco)</f>
        <v>97.7820895522388</v>
      </c>
      <c r="T9" s="23" t="n">
        <f aca="false">SUMPRODUCT(INDEX(ImgA,$B9-ImgA_y0+1-25,T$7-ImgA_x0+1-25):INDEX(ImgA,$B9-ImgA_y0+1+25,T$7-ImgA_x0+1+25),Disco)/SUM(Disco)</f>
        <v>96.7004975124378</v>
      </c>
      <c r="U9" s="23" t="n">
        <f aca="false">SUMPRODUCT(INDEX(ImgA,$B9-ImgA_y0+1-25,U$7-ImgA_x0+1-25):INDEX(ImgA,$B9-ImgA_y0+1+25,U$7-ImgA_x0+1+25),Disco)/SUM(Disco)</f>
        <v>94.9651741293532</v>
      </c>
      <c r="V9" s="23" t="n">
        <f aca="false">SUMPRODUCT(INDEX(ImgA,$B9-ImgA_y0+1-25,V$7-ImgA_x0+1-25):INDEX(ImgA,$B9-ImgA_y0+1+25,V$7-ImgA_x0+1+25),Disco)/SUM(Disco)</f>
        <v>92.7333333333333</v>
      </c>
      <c r="W9" s="23" t="n">
        <f aca="false">SUMPRODUCT(INDEX(ImgA,$B9-ImgA_y0+1-25,W$7-ImgA_x0+1-25):INDEX(ImgA,$B9-ImgA_y0+1+25,W$7-ImgA_x0+1+25),Disco)/SUM(Disco)</f>
        <v>90.2616915422886</v>
      </c>
      <c r="X9" s="23" t="n">
        <f aca="false">SUMPRODUCT(INDEX(ImgA,$B9-ImgA_y0+1-25,X$7-ImgA_x0+1-25):INDEX(ImgA,$B9-ImgA_y0+1+25,X$7-ImgA_x0+1+25),Disco)/SUM(Disco)</f>
        <v>87.9910447761194</v>
      </c>
      <c r="Y9" s="23" t="n">
        <f aca="false">SUMPRODUCT(INDEX(ImgA,$B9-ImgA_y0+1-25,Y$7-ImgA_x0+1-25):INDEX(ImgA,$B9-ImgA_y0+1+25,Y$7-ImgA_x0+1+25),Disco)/SUM(Disco)</f>
        <v>86.3084577114428</v>
      </c>
      <c r="Z9" s="23" t="n">
        <f aca="false">SUMPRODUCT(INDEX(ImgA,$B9-ImgA_y0+1-25,Z$7-ImgA_x0+1-25):INDEX(ImgA,$B9-ImgA_y0+1+25,Z$7-ImgA_x0+1+25),Disco)/SUM(Disco)</f>
        <v>85.2199004975124</v>
      </c>
      <c r="AA9" s="23" t="n">
        <f aca="false">SUMPRODUCT(INDEX(ImgA,$B9-ImgA_y0+1-25,AA$7-ImgA_x0+1-25):INDEX(ImgA,$B9-ImgA_y0+1+25,AA$7-ImgA_x0+1+25),Disco)/SUM(Disco)</f>
        <v>84.0059701492537</v>
      </c>
      <c r="AB9" s="23" t="n">
        <f aca="false">SUMPRODUCT(INDEX(ImgA,$B9-ImgA_y0+1-25,AB$7-ImgA_x0+1-25):INDEX(ImgA,$B9-ImgA_y0+1+25,AB$7-ImgA_x0+1+25),Disco)/SUM(Disco)</f>
        <v>82.78407960199</v>
      </c>
      <c r="AC9" s="23" t="n">
        <f aca="false">SUMPRODUCT(INDEX(ImgA,$B9-ImgA_y0+1-25,AC$7-ImgA_x0+1-25):INDEX(ImgA,$B9-ImgA_y0+1+25,AC$7-ImgA_x0+1+25),Disco)/SUM(Disco)</f>
        <v>82.0507462686567</v>
      </c>
      <c r="AD9" s="23" t="n">
        <f aca="false">SUMPRODUCT(INDEX(ImgA,$B9-ImgA_y0+1-25,AD$7-ImgA_x0+1-25):INDEX(ImgA,$B9-ImgA_y0+1+25,AD$7-ImgA_x0+1+25),Disco)/SUM(Disco)</f>
        <v>81.7681592039801</v>
      </c>
      <c r="AE9" s="23" t="n">
        <f aca="false">SUMPRODUCT(INDEX(ImgA,$B9-ImgA_y0+1-25,AE$7-ImgA_x0+1-25):INDEX(ImgA,$B9-ImgA_y0+1+25,AE$7-ImgA_x0+1+25),Disco)/SUM(Disco)</f>
        <v>81.2666666666667</v>
      </c>
      <c r="AF9" s="23" t="n">
        <f aca="false">SUMPRODUCT(INDEX(ImgA,$B9-ImgA_y0+1-25,AF$7-ImgA_x0+1-25):INDEX(ImgA,$B9-ImgA_y0+1+25,AF$7-ImgA_x0+1+25),Disco)/SUM(Disco)</f>
        <v>81.0477611940299</v>
      </c>
      <c r="AG9" s="23" t="n">
        <f aca="false">SUMPRODUCT(INDEX(ImgA,$B9-ImgA_y0+1-25,AG$7-ImgA_x0+1-25):INDEX(ImgA,$B9-ImgA_y0+1+25,AG$7-ImgA_x0+1+25),Disco)/SUM(Disco)</f>
        <v>81.355223880597</v>
      </c>
      <c r="AH9" s="23" t="n">
        <f aca="false">SUMPRODUCT(INDEX(ImgA,$B9-ImgA_y0+1-25,AH$7-ImgA_x0+1-25):INDEX(ImgA,$B9-ImgA_y0+1+25,AH$7-ImgA_x0+1+25),Disco)/SUM(Disco)</f>
        <v>81.9412935323383</v>
      </c>
      <c r="AI9" s="23" t="n">
        <f aca="false">SUMPRODUCT(INDEX(ImgA,$B9-ImgA_y0+1-25,AI$7-ImgA_x0+1-25):INDEX(ImgA,$B9-ImgA_y0+1+25,AI$7-ImgA_x0+1+25),Disco)/SUM(Disco)</f>
        <v>81.8686567164179</v>
      </c>
      <c r="AJ9" s="23" t="n">
        <f aca="false">SUMPRODUCT(INDEX(ImgA,$B9-ImgA_y0+1-25,AJ$7-ImgA_x0+1-25):INDEX(ImgA,$B9-ImgA_y0+1+25,AJ$7-ImgA_x0+1+25),Disco)/SUM(Disco)</f>
        <v>81.4587064676617</v>
      </c>
      <c r="AK9" s="23" t="n">
        <f aca="false">SUMPRODUCT(INDEX(ImgA,$B9-ImgA_y0+1-25,AK$7-ImgA_x0+1-25):INDEX(ImgA,$B9-ImgA_y0+1+25,AK$7-ImgA_x0+1+25),Disco)/SUM(Disco)</f>
        <v>80.6915422885572</v>
      </c>
      <c r="AL9" s="23" t="n">
        <f aca="false">SUMPRODUCT(INDEX(ImgA,$B9-ImgA_y0+1-25,AL$7-ImgA_x0+1-25):INDEX(ImgA,$B9-ImgA_y0+1+25,AL$7-ImgA_x0+1+25),Disco)/SUM(Disco)</f>
        <v>79.7383084577114</v>
      </c>
      <c r="AM9" s="23" t="n">
        <f aca="false">SUMPRODUCT(INDEX(ImgA,$B9-ImgA_y0+1-25,AM$7-ImgA_x0+1-25):INDEX(ImgA,$B9-ImgA_y0+1+25,AM$7-ImgA_x0+1+25),Disco)/SUM(Disco)</f>
        <v>78.8716417910448</v>
      </c>
      <c r="AN9" s="23" t="n">
        <f aca="false">SUMPRODUCT(INDEX(ImgA,$B9-ImgA_y0+1-25,AN$7-ImgA_x0+1-25):INDEX(ImgA,$B9-ImgA_y0+1+25,AN$7-ImgA_x0+1+25),Disco)/SUM(Disco)</f>
        <v>77.8169154228856</v>
      </c>
      <c r="AO9" s="23" t="n">
        <f aca="false">SUMPRODUCT(INDEX(ImgA,$B9-ImgA_y0+1-25,AO$7-ImgA_x0+1-25):INDEX(ImgA,$B9-ImgA_y0+1+25,AO$7-ImgA_x0+1+25),Disco)/SUM(Disco)</f>
        <v>77.0985074626866</v>
      </c>
      <c r="AP9" s="23" t="n">
        <f aca="false">SUMPRODUCT(INDEX(ImgA,$B9-ImgA_y0+1-25,AP$7-ImgA_x0+1-25):INDEX(ImgA,$B9-ImgA_y0+1+25,AP$7-ImgA_x0+1+25),Disco)/SUM(Disco)</f>
        <v>76.9691542288557</v>
      </c>
      <c r="AQ9" s="23" t="n">
        <f aca="false">SUMPRODUCT(INDEX(ImgA,$B9-ImgA_y0+1-25,AQ$7-ImgA_x0+1-25):INDEX(ImgA,$B9-ImgA_y0+1+25,AQ$7-ImgA_x0+1+25),Disco)/SUM(Disco)</f>
        <v>76.9203980099503</v>
      </c>
      <c r="AR9" s="23" t="n">
        <f aca="false">SUMPRODUCT(INDEX(ImgA,$B9-ImgA_y0+1-25,AR$7-ImgA_x0+1-25):INDEX(ImgA,$B9-ImgA_y0+1+25,AR$7-ImgA_x0+1+25),Disco)/SUM(Disco)</f>
        <v>76.8119402985075</v>
      </c>
      <c r="AS9" s="23" t="n">
        <f aca="false">SUMPRODUCT(INDEX(ImgA,$B9-ImgA_y0+1-25,AS$7-ImgA_x0+1-25):INDEX(ImgA,$B9-ImgA_y0+1+25,AS$7-ImgA_x0+1+25),Disco)/SUM(Disco)</f>
        <v>77.0766169154229</v>
      </c>
      <c r="AT9" s="23" t="n">
        <f aca="false">SUMPRODUCT(INDEX(ImgA,$B9-ImgA_y0+1-25,AT$7-ImgA_x0+1-25):INDEX(ImgA,$B9-ImgA_y0+1+25,AT$7-ImgA_x0+1+25),Disco)/SUM(Disco)</f>
        <v>77.5870646766169</v>
      </c>
      <c r="AU9" s="23" t="n">
        <f aca="false">SUMPRODUCT(INDEX(ImgA,$B9-ImgA_y0+1-25,AU$7-ImgA_x0+1-25):INDEX(ImgA,$B9-ImgA_y0+1+25,AU$7-ImgA_x0+1+25),Disco)/SUM(Disco)</f>
        <v>77.918407960199</v>
      </c>
      <c r="AV9" s="23" t="n">
        <f aca="false">SUMPRODUCT(INDEX(ImgA,$B9-ImgA_y0+1-25,AV$7-ImgA_x0+1-25):INDEX(ImgA,$B9-ImgA_y0+1+25,AV$7-ImgA_x0+1+25),Disco)/SUM(Disco)</f>
        <v>77.9870646766169</v>
      </c>
      <c r="AW9" s="23" t="n">
        <f aca="false">SUMPRODUCT(INDEX(ImgA,$B9-ImgA_y0+1-25,AW$7-ImgA_x0+1-25):INDEX(ImgA,$B9-ImgA_y0+1+25,AW$7-ImgA_x0+1+25),Disco)/SUM(Disco)</f>
        <v>78.3840796019901</v>
      </c>
      <c r="AX9" s="23" t="n">
        <f aca="false">SUMPRODUCT(INDEX(ImgA,$B9-ImgA_y0+1-25,AX$7-ImgA_x0+1-25):INDEX(ImgA,$B9-ImgA_y0+1+25,AX$7-ImgA_x0+1+25),Disco)/SUM(Disco)</f>
        <v>79.4507462686567</v>
      </c>
      <c r="AY9" s="23" t="n">
        <f aca="false">SUMPRODUCT(INDEX(ImgA,$B9-ImgA_y0+1-25,AY$7-ImgA_x0+1-25):INDEX(ImgA,$B9-ImgA_y0+1+25,AY$7-ImgA_x0+1+25),Disco)/SUM(Disco)</f>
        <v>81.0825870646766</v>
      </c>
      <c r="AZ9" s="23" t="n">
        <f aca="false">SUMPRODUCT(INDEX(ImgA,$B9-ImgA_y0+1-25,AZ$7-ImgA_x0+1-25):INDEX(ImgA,$B9-ImgA_y0+1+25,AZ$7-ImgA_x0+1+25),Disco)/SUM(Disco)</f>
        <v>83.0597014925373</v>
      </c>
      <c r="BA9" s="23" t="n">
        <f aca="false">SUMPRODUCT(INDEX(ImgA,$B9-ImgA_y0+1-25,BA$7-ImgA_x0+1-25):INDEX(ImgA,$B9-ImgA_y0+1+25,BA$7-ImgA_x0+1+25),Disco)/SUM(Disco)</f>
        <v>84.7203980099502</v>
      </c>
      <c r="BB9" s="23" t="n">
        <f aca="false">SUMPRODUCT(INDEX(ImgA,$B9-ImgA_y0+1-25,BB$7-ImgA_x0+1-25):INDEX(ImgA,$B9-ImgA_y0+1+25,BB$7-ImgA_x0+1+25),Disco)/SUM(Disco)</f>
        <v>86.118407960199</v>
      </c>
      <c r="BC9" s="23" t="n">
        <f aca="false">SUMPRODUCT(INDEX(ImgA,$B9-ImgA_y0+1-25,BC$7-ImgA_x0+1-25):INDEX(ImgA,$B9-ImgA_y0+1+25,BC$7-ImgA_x0+1+25),Disco)/SUM(Disco)</f>
        <v>86.6208955223881</v>
      </c>
      <c r="BD9" s="23" t="n">
        <f aca="false">SUMPRODUCT(INDEX(ImgA,$B9-ImgA_y0+1-25,BD$7-ImgA_x0+1-25):INDEX(ImgA,$B9-ImgA_y0+1+25,BD$7-ImgA_x0+1+25),Disco)/SUM(Disco)</f>
        <v>86.4567164179104</v>
      </c>
      <c r="BE9" s="23" t="n">
        <f aca="false">SUMPRODUCT(INDEX(ImgA,$B9-ImgA_y0+1-25,BE$7-ImgA_x0+1-25):INDEX(ImgA,$B9-ImgA_y0+1+25,BE$7-ImgA_x0+1+25),Disco)/SUM(Disco)</f>
        <v>85.734328358209</v>
      </c>
      <c r="BF9" s="23" t="n">
        <f aca="false">SUMPRODUCT(INDEX(ImgA,$B9-ImgA_y0+1-25,BF$7-ImgA_x0+1-25):INDEX(ImgA,$B9-ImgA_y0+1+25,BF$7-ImgA_x0+1+25),Disco)/SUM(Disco)</f>
        <v>84.6676616915423</v>
      </c>
      <c r="BG9" s="23" t="n">
        <f aca="false">SUMPRODUCT(INDEX(ImgA,$B9-ImgA_y0+1-25,BG$7-ImgA_x0+1-25):INDEX(ImgA,$B9-ImgA_y0+1+25,BG$7-ImgA_x0+1+25),Disco)/SUM(Disco)</f>
        <v>83.0069651741294</v>
      </c>
      <c r="BH9" s="23" t="n">
        <f aca="false">SUMPRODUCT(INDEX(ImgA,$B9-ImgA_y0+1-25,BH$7-ImgA_x0+1-25):INDEX(ImgA,$B9-ImgA_y0+1+25,BH$7-ImgA_x0+1+25),Disco)/SUM(Disco)</f>
        <v>81.3412935323383</v>
      </c>
      <c r="BI9" s="23" t="n">
        <f aca="false">SUMPRODUCT(INDEX(ImgA,$B9-ImgA_y0+1-25,BI$7-ImgA_x0+1-25):INDEX(ImgA,$B9-ImgA_y0+1+25,BI$7-ImgA_x0+1+25),Disco)/SUM(Disco)</f>
        <v>80.6746268656716</v>
      </c>
      <c r="BJ9" s="23" t="n">
        <f aca="false">SUMPRODUCT(INDEX(ImgA,$B9-ImgA_y0+1-25,BJ$7-ImgA_x0+1-25):INDEX(ImgA,$B9-ImgA_y0+1+25,BJ$7-ImgA_x0+1+25),Disco)/SUM(Disco)</f>
        <v>80.5542288557214</v>
      </c>
      <c r="BK9" s="23" t="n">
        <f aca="false">SUMPRODUCT(INDEX(ImgA,$B9-ImgA_y0+1-25,BK$7-ImgA_x0+1-25):INDEX(ImgA,$B9-ImgA_y0+1+25,BK$7-ImgA_x0+1+25),Disco)/SUM(Disco)</f>
        <v>80.6089552238806</v>
      </c>
      <c r="BL9" s="23" t="n">
        <f aca="false">SUMPRODUCT(INDEX(ImgA,$B9-ImgA_y0+1-25,BL$7-ImgA_x0+1-25):INDEX(ImgA,$B9-ImgA_y0+1+25,BL$7-ImgA_x0+1+25),Disco)/SUM(Disco)</f>
        <v>81.2049751243781</v>
      </c>
      <c r="BM9" s="23" t="n">
        <f aca="false">SUMPRODUCT(INDEX(ImgA,$B9-ImgA_y0+1-25,BM$7-ImgA_x0+1-25):INDEX(ImgA,$B9-ImgA_y0+1+25,BM$7-ImgA_x0+1+25),Disco)/SUM(Disco)</f>
        <v>82.1701492537313</v>
      </c>
      <c r="BN9" s="23" t="n">
        <f aca="false">SUMPRODUCT(INDEX(ImgA,$B9-ImgA_y0+1-25,BN$7-ImgA_x0+1-25):INDEX(ImgA,$B9-ImgA_y0+1+25,BN$7-ImgA_x0+1+25),Disco)/SUM(Disco)</f>
        <v>83.2089552238806</v>
      </c>
      <c r="BQ9" s="6"/>
      <c r="BR9" s="6" t="s">
        <v>131</v>
      </c>
      <c r="BS9" s="6" t="s">
        <v>132</v>
      </c>
      <c r="BT9" s="6" t="s">
        <v>133</v>
      </c>
      <c r="BU9" s="6" t="s">
        <v>134</v>
      </c>
    </row>
    <row r="10" customFormat="false" ht="10.5" hidden="false" customHeight="true" outlineLevel="0" collapsed="false">
      <c r="B10" s="17" t="n">
        <v>72</v>
      </c>
      <c r="C10" s="23" t="n">
        <f aca="false">SUMPRODUCT(INDEX(ImgA,$B10-ImgA_y0+1-25,C$7-ImgA_x0+1-25):INDEX(ImgA,$B10-ImgA_y0+1+25,C$7-ImgA_x0+1+25),Disco)/SUM(Disco)</f>
        <v>78.4328358208955</v>
      </c>
      <c r="D10" s="23" t="n">
        <f aca="false">SUMPRODUCT(INDEX(ImgA,$B10-ImgA_y0+1-25,D$7-ImgA_x0+1-25):INDEX(ImgA,$B10-ImgA_y0+1+25,D$7-ImgA_x0+1+25),Disco)/SUM(Disco)</f>
        <v>80.9820895522388</v>
      </c>
      <c r="E10" s="23" t="n">
        <f aca="false">SUMPRODUCT(INDEX(ImgA,$B10-ImgA_y0+1-25,E$7-ImgA_x0+1-25):INDEX(ImgA,$B10-ImgA_y0+1+25,E$7-ImgA_x0+1+25),Disco)/SUM(Disco)</f>
        <v>83.4646766169154</v>
      </c>
      <c r="F10" s="23" t="n">
        <f aca="false">SUMPRODUCT(INDEX(ImgA,$B10-ImgA_y0+1-25,F$7-ImgA_x0+1-25):INDEX(ImgA,$B10-ImgA_y0+1+25,F$7-ImgA_x0+1+25),Disco)/SUM(Disco)</f>
        <v>86.252736318408</v>
      </c>
      <c r="G10" s="23" t="n">
        <f aca="false">SUMPRODUCT(INDEX(ImgA,$B10-ImgA_y0+1-25,G$7-ImgA_x0+1-25):INDEX(ImgA,$B10-ImgA_y0+1+25,G$7-ImgA_x0+1+25),Disco)/SUM(Disco)</f>
        <v>89.3800995024876</v>
      </c>
      <c r="H10" s="23" t="n">
        <f aca="false">SUMPRODUCT(INDEX(ImgA,$B10-ImgA_y0+1-25,H$7-ImgA_x0+1-25):INDEX(ImgA,$B10-ImgA_y0+1+25,H$7-ImgA_x0+1+25),Disco)/SUM(Disco)</f>
        <v>92.5363184079602</v>
      </c>
      <c r="I10" s="23" t="n">
        <f aca="false">SUMPRODUCT(INDEX(ImgA,$B10-ImgA_y0+1-25,I$7-ImgA_x0+1-25):INDEX(ImgA,$B10-ImgA_y0+1+25,I$7-ImgA_x0+1+25),Disco)/SUM(Disco)</f>
        <v>95.0268656716418</v>
      </c>
      <c r="J10" s="23" t="n">
        <f aca="false">SUMPRODUCT(INDEX(ImgA,$B10-ImgA_y0+1-25,J$7-ImgA_x0+1-25):INDEX(ImgA,$B10-ImgA_y0+1+25,J$7-ImgA_x0+1+25),Disco)/SUM(Disco)</f>
        <v>97.0228855721393</v>
      </c>
      <c r="K10" s="23" t="n">
        <f aca="false">SUMPRODUCT(INDEX(ImgA,$B10-ImgA_y0+1-25,K$7-ImgA_x0+1-25):INDEX(ImgA,$B10-ImgA_y0+1+25,K$7-ImgA_x0+1+25),Disco)/SUM(Disco)</f>
        <v>98.4169154228856</v>
      </c>
      <c r="L10" s="23" t="n">
        <f aca="false">SUMPRODUCT(INDEX(ImgA,$B10-ImgA_y0+1-25,L$7-ImgA_x0+1-25):INDEX(ImgA,$B10-ImgA_y0+1+25,L$7-ImgA_x0+1+25),Disco)/SUM(Disco)</f>
        <v>99.7213930348259</v>
      </c>
      <c r="M10" s="23" t="n">
        <f aca="false">SUMPRODUCT(INDEX(ImgA,$B10-ImgA_y0+1-25,M$7-ImgA_x0+1-25):INDEX(ImgA,$B10-ImgA_y0+1+25,M$7-ImgA_x0+1+25),Disco)/SUM(Disco)</f>
        <v>101.080597014925</v>
      </c>
      <c r="N10" s="23" t="n">
        <f aca="false">SUMPRODUCT(INDEX(ImgA,$B10-ImgA_y0+1-25,N$7-ImgA_x0+1-25):INDEX(ImgA,$B10-ImgA_y0+1+25,N$7-ImgA_x0+1+25),Disco)/SUM(Disco)</f>
        <v>102.329353233831</v>
      </c>
      <c r="O10" s="23" t="n">
        <f aca="false">SUMPRODUCT(INDEX(ImgA,$B10-ImgA_y0+1-25,O$7-ImgA_x0+1-25):INDEX(ImgA,$B10-ImgA_y0+1+25,O$7-ImgA_x0+1+25),Disco)/SUM(Disco)</f>
        <v>102.808955223881</v>
      </c>
      <c r="P10" s="23" t="n">
        <f aca="false">SUMPRODUCT(INDEX(ImgA,$B10-ImgA_y0+1-25,P$7-ImgA_x0+1-25):INDEX(ImgA,$B10-ImgA_y0+1+25,P$7-ImgA_x0+1+25),Disco)/SUM(Disco)</f>
        <v>103.04776119403</v>
      </c>
      <c r="Q10" s="23" t="n">
        <f aca="false">SUMPRODUCT(INDEX(ImgA,$B10-ImgA_y0+1-25,Q$7-ImgA_x0+1-25):INDEX(ImgA,$B10-ImgA_y0+1+25,Q$7-ImgA_x0+1+25),Disco)/SUM(Disco)</f>
        <v>102.648756218905</v>
      </c>
      <c r="R10" s="23" t="n">
        <f aca="false">SUMPRODUCT(INDEX(ImgA,$B10-ImgA_y0+1-25,R$7-ImgA_x0+1-25):INDEX(ImgA,$B10-ImgA_y0+1+25,R$7-ImgA_x0+1+25),Disco)/SUM(Disco)</f>
        <v>101.734328358209</v>
      </c>
      <c r="S10" s="23" t="n">
        <f aca="false">SUMPRODUCT(INDEX(ImgA,$B10-ImgA_y0+1-25,S$7-ImgA_x0+1-25):INDEX(ImgA,$B10-ImgA_y0+1+25,S$7-ImgA_x0+1+25),Disco)/SUM(Disco)</f>
        <v>100.69552238806</v>
      </c>
      <c r="T10" s="23" t="n">
        <f aca="false">SUMPRODUCT(INDEX(ImgA,$B10-ImgA_y0+1-25,T$7-ImgA_x0+1-25):INDEX(ImgA,$B10-ImgA_y0+1+25,T$7-ImgA_x0+1+25),Disco)/SUM(Disco)</f>
        <v>99.2179104477612</v>
      </c>
      <c r="U10" s="23" t="n">
        <f aca="false">SUMPRODUCT(INDEX(ImgA,$B10-ImgA_y0+1-25,U$7-ImgA_x0+1-25):INDEX(ImgA,$B10-ImgA_y0+1+25,U$7-ImgA_x0+1+25),Disco)/SUM(Disco)</f>
        <v>97.2776119402985</v>
      </c>
      <c r="V10" s="23" t="n">
        <f aca="false">SUMPRODUCT(INDEX(ImgA,$B10-ImgA_y0+1-25,V$7-ImgA_x0+1-25):INDEX(ImgA,$B10-ImgA_y0+1+25,V$7-ImgA_x0+1+25),Disco)/SUM(Disco)</f>
        <v>95.2378109452736</v>
      </c>
      <c r="W10" s="23" t="n">
        <f aca="false">SUMPRODUCT(INDEX(ImgA,$B10-ImgA_y0+1-25,W$7-ImgA_x0+1-25):INDEX(ImgA,$B10-ImgA_y0+1+25,W$7-ImgA_x0+1+25),Disco)/SUM(Disco)</f>
        <v>93.363184079602</v>
      </c>
      <c r="X10" s="23" t="n">
        <f aca="false">SUMPRODUCT(INDEX(ImgA,$B10-ImgA_y0+1-25,X$7-ImgA_x0+1-25):INDEX(ImgA,$B10-ImgA_y0+1+25,X$7-ImgA_x0+1+25),Disco)/SUM(Disco)</f>
        <v>91.1701492537313</v>
      </c>
      <c r="Y10" s="23" t="n">
        <f aca="false">SUMPRODUCT(INDEX(ImgA,$B10-ImgA_y0+1-25,Y$7-ImgA_x0+1-25):INDEX(ImgA,$B10-ImgA_y0+1+25,Y$7-ImgA_x0+1+25),Disco)/SUM(Disco)</f>
        <v>88.9323383084577</v>
      </c>
      <c r="Z10" s="23" t="n">
        <f aca="false">SUMPRODUCT(INDEX(ImgA,$B10-ImgA_y0+1-25,Z$7-ImgA_x0+1-25):INDEX(ImgA,$B10-ImgA_y0+1+25,Z$7-ImgA_x0+1+25),Disco)/SUM(Disco)</f>
        <v>87.2557213930348</v>
      </c>
      <c r="AA10" s="23" t="n">
        <f aca="false">SUMPRODUCT(INDEX(ImgA,$B10-ImgA_y0+1-25,AA$7-ImgA_x0+1-25):INDEX(ImgA,$B10-ImgA_y0+1+25,AA$7-ImgA_x0+1+25),Disco)/SUM(Disco)</f>
        <v>85.5542288557214</v>
      </c>
      <c r="AB10" s="23" t="n">
        <f aca="false">SUMPRODUCT(INDEX(ImgA,$B10-ImgA_y0+1-25,AB$7-ImgA_x0+1-25):INDEX(ImgA,$B10-ImgA_y0+1+25,AB$7-ImgA_x0+1+25),Disco)/SUM(Disco)</f>
        <v>84.0955223880597</v>
      </c>
      <c r="AC10" s="23" t="n">
        <f aca="false">SUMPRODUCT(INDEX(ImgA,$B10-ImgA_y0+1-25,AC$7-ImgA_x0+1-25):INDEX(ImgA,$B10-ImgA_y0+1+25,AC$7-ImgA_x0+1+25),Disco)/SUM(Disco)</f>
        <v>83.1651741293532</v>
      </c>
      <c r="AD10" s="23" t="n">
        <f aca="false">SUMPRODUCT(INDEX(ImgA,$B10-ImgA_y0+1-25,AD$7-ImgA_x0+1-25):INDEX(ImgA,$B10-ImgA_y0+1+25,AD$7-ImgA_x0+1+25),Disco)/SUM(Disco)</f>
        <v>82.6776119402985</v>
      </c>
      <c r="AE10" s="23" t="n">
        <f aca="false">SUMPRODUCT(INDEX(ImgA,$B10-ImgA_y0+1-25,AE$7-ImgA_x0+1-25):INDEX(ImgA,$B10-ImgA_y0+1+25,AE$7-ImgA_x0+1+25),Disco)/SUM(Disco)</f>
        <v>82.4467661691542</v>
      </c>
      <c r="AF10" s="23" t="n">
        <f aca="false">SUMPRODUCT(INDEX(ImgA,$B10-ImgA_y0+1-25,AF$7-ImgA_x0+1-25):INDEX(ImgA,$B10-ImgA_y0+1+25,AF$7-ImgA_x0+1+25),Disco)/SUM(Disco)</f>
        <v>82.363184079602</v>
      </c>
      <c r="AG10" s="23" t="n">
        <f aca="false">SUMPRODUCT(INDEX(ImgA,$B10-ImgA_y0+1-25,AG$7-ImgA_x0+1-25):INDEX(ImgA,$B10-ImgA_y0+1+25,AG$7-ImgA_x0+1+25),Disco)/SUM(Disco)</f>
        <v>82.4278606965174</v>
      </c>
      <c r="AH10" s="23" t="n">
        <f aca="false">SUMPRODUCT(INDEX(ImgA,$B10-ImgA_y0+1-25,AH$7-ImgA_x0+1-25):INDEX(ImgA,$B10-ImgA_y0+1+25,AH$7-ImgA_x0+1+25),Disco)/SUM(Disco)</f>
        <v>82.6796019900498</v>
      </c>
      <c r="AI10" s="23" t="n">
        <f aca="false">SUMPRODUCT(INDEX(ImgA,$B10-ImgA_y0+1-25,AI$7-ImgA_x0+1-25):INDEX(ImgA,$B10-ImgA_y0+1+25,AI$7-ImgA_x0+1+25),Disco)/SUM(Disco)</f>
        <v>82.607960199005</v>
      </c>
      <c r="AJ10" s="23" t="n">
        <f aca="false">SUMPRODUCT(INDEX(ImgA,$B10-ImgA_y0+1-25,AJ$7-ImgA_x0+1-25):INDEX(ImgA,$B10-ImgA_y0+1+25,AJ$7-ImgA_x0+1+25),Disco)/SUM(Disco)</f>
        <v>81.8606965174129</v>
      </c>
      <c r="AK10" s="23" t="n">
        <f aca="false">SUMPRODUCT(INDEX(ImgA,$B10-ImgA_y0+1-25,AK$7-ImgA_x0+1-25):INDEX(ImgA,$B10-ImgA_y0+1+25,AK$7-ImgA_x0+1+25),Disco)/SUM(Disco)</f>
        <v>81.0179104477612</v>
      </c>
      <c r="AL10" s="23" t="n">
        <f aca="false">SUMPRODUCT(INDEX(ImgA,$B10-ImgA_y0+1-25,AL$7-ImgA_x0+1-25):INDEX(ImgA,$B10-ImgA_y0+1+25,AL$7-ImgA_x0+1+25),Disco)/SUM(Disco)</f>
        <v>80.1383084577115</v>
      </c>
      <c r="AM10" s="23" t="n">
        <f aca="false">SUMPRODUCT(INDEX(ImgA,$B10-ImgA_y0+1-25,AM$7-ImgA_x0+1-25):INDEX(ImgA,$B10-ImgA_y0+1+25,AM$7-ImgA_x0+1+25),Disco)/SUM(Disco)</f>
        <v>79.1492537313433</v>
      </c>
      <c r="AN10" s="23" t="n">
        <f aca="false">SUMPRODUCT(INDEX(ImgA,$B10-ImgA_y0+1-25,AN$7-ImgA_x0+1-25):INDEX(ImgA,$B10-ImgA_y0+1+25,AN$7-ImgA_x0+1+25),Disco)/SUM(Disco)</f>
        <v>78.0796019900498</v>
      </c>
      <c r="AO10" s="23" t="n">
        <f aca="false">SUMPRODUCT(INDEX(ImgA,$B10-ImgA_y0+1-25,AO$7-ImgA_x0+1-25):INDEX(ImgA,$B10-ImgA_y0+1+25,AO$7-ImgA_x0+1+25),Disco)/SUM(Disco)</f>
        <v>77.2965174129353</v>
      </c>
      <c r="AP10" s="23" t="n">
        <f aca="false">SUMPRODUCT(INDEX(ImgA,$B10-ImgA_y0+1-25,AP$7-ImgA_x0+1-25):INDEX(ImgA,$B10-ImgA_y0+1+25,AP$7-ImgA_x0+1+25),Disco)/SUM(Disco)</f>
        <v>76.9194029850746</v>
      </c>
      <c r="AQ10" s="23" t="n">
        <f aca="false">SUMPRODUCT(INDEX(ImgA,$B10-ImgA_y0+1-25,AQ$7-ImgA_x0+1-25):INDEX(ImgA,$B10-ImgA_y0+1+25,AQ$7-ImgA_x0+1+25),Disco)/SUM(Disco)</f>
        <v>76.7990049751244</v>
      </c>
      <c r="AR10" s="23" t="n">
        <f aca="false">SUMPRODUCT(INDEX(ImgA,$B10-ImgA_y0+1-25,AR$7-ImgA_x0+1-25):INDEX(ImgA,$B10-ImgA_y0+1+25,AR$7-ImgA_x0+1+25),Disco)/SUM(Disco)</f>
        <v>76.6855721393035</v>
      </c>
      <c r="AS10" s="23" t="n">
        <f aca="false">SUMPRODUCT(INDEX(ImgA,$B10-ImgA_y0+1-25,AS$7-ImgA_x0+1-25):INDEX(ImgA,$B10-ImgA_y0+1+25,AS$7-ImgA_x0+1+25),Disco)/SUM(Disco)</f>
        <v>76.7651741293532</v>
      </c>
      <c r="AT10" s="23" t="n">
        <f aca="false">SUMPRODUCT(INDEX(ImgA,$B10-ImgA_y0+1-25,AT$7-ImgA_x0+1-25):INDEX(ImgA,$B10-ImgA_y0+1+25,AT$7-ImgA_x0+1+25),Disco)/SUM(Disco)</f>
        <v>77.1044776119403</v>
      </c>
      <c r="AU10" s="23" t="n">
        <f aca="false">SUMPRODUCT(INDEX(ImgA,$B10-ImgA_y0+1-25,AU$7-ImgA_x0+1-25):INDEX(ImgA,$B10-ImgA_y0+1+25,AU$7-ImgA_x0+1+25),Disco)/SUM(Disco)</f>
        <v>77.3134328358209</v>
      </c>
      <c r="AV10" s="23" t="n">
        <f aca="false">SUMPRODUCT(INDEX(ImgA,$B10-ImgA_y0+1-25,AV$7-ImgA_x0+1-25):INDEX(ImgA,$B10-ImgA_y0+1+25,AV$7-ImgA_x0+1+25),Disco)/SUM(Disco)</f>
        <v>77.3114427860697</v>
      </c>
      <c r="AW10" s="23" t="n">
        <f aca="false">SUMPRODUCT(INDEX(ImgA,$B10-ImgA_y0+1-25,AW$7-ImgA_x0+1-25):INDEX(ImgA,$B10-ImgA_y0+1+25,AW$7-ImgA_x0+1+25),Disco)/SUM(Disco)</f>
        <v>77.310447761194</v>
      </c>
      <c r="AX10" s="23" t="n">
        <f aca="false">SUMPRODUCT(INDEX(ImgA,$B10-ImgA_y0+1-25,AX$7-ImgA_x0+1-25):INDEX(ImgA,$B10-ImgA_y0+1+25,AX$7-ImgA_x0+1+25),Disco)/SUM(Disco)</f>
        <v>78.1243781094527</v>
      </c>
      <c r="AY10" s="23" t="n">
        <f aca="false">SUMPRODUCT(INDEX(ImgA,$B10-ImgA_y0+1-25,AY$7-ImgA_x0+1-25):INDEX(ImgA,$B10-ImgA_y0+1+25,AY$7-ImgA_x0+1+25),Disco)/SUM(Disco)</f>
        <v>79.7651741293532</v>
      </c>
      <c r="AZ10" s="23" t="n">
        <f aca="false">SUMPRODUCT(INDEX(ImgA,$B10-ImgA_y0+1-25,AZ$7-ImgA_x0+1-25):INDEX(ImgA,$B10-ImgA_y0+1+25,AZ$7-ImgA_x0+1+25),Disco)/SUM(Disco)</f>
        <v>81.6109452736318</v>
      </c>
      <c r="BA10" s="23" t="n">
        <f aca="false">SUMPRODUCT(INDEX(ImgA,$B10-ImgA_y0+1-25,BA$7-ImgA_x0+1-25):INDEX(ImgA,$B10-ImgA_y0+1+25,BA$7-ImgA_x0+1+25),Disco)/SUM(Disco)</f>
        <v>83.4517412935323</v>
      </c>
      <c r="BB10" s="23" t="n">
        <f aca="false">SUMPRODUCT(INDEX(ImgA,$B10-ImgA_y0+1-25,BB$7-ImgA_x0+1-25):INDEX(ImgA,$B10-ImgA_y0+1+25,BB$7-ImgA_x0+1+25),Disco)/SUM(Disco)</f>
        <v>84.5582089552239</v>
      </c>
      <c r="BC10" s="23" t="n">
        <f aca="false">SUMPRODUCT(INDEX(ImgA,$B10-ImgA_y0+1-25,BC$7-ImgA_x0+1-25):INDEX(ImgA,$B10-ImgA_y0+1+25,BC$7-ImgA_x0+1+25),Disco)/SUM(Disco)</f>
        <v>85.2616915422886</v>
      </c>
      <c r="BD10" s="23" t="n">
        <f aca="false">SUMPRODUCT(INDEX(ImgA,$B10-ImgA_y0+1-25,BD$7-ImgA_x0+1-25):INDEX(ImgA,$B10-ImgA_y0+1+25,BD$7-ImgA_x0+1+25),Disco)/SUM(Disco)</f>
        <v>85.0646766169154</v>
      </c>
      <c r="BE10" s="23" t="n">
        <f aca="false">SUMPRODUCT(INDEX(ImgA,$B10-ImgA_y0+1-25,BE$7-ImgA_x0+1-25):INDEX(ImgA,$B10-ImgA_y0+1+25,BE$7-ImgA_x0+1+25),Disco)/SUM(Disco)</f>
        <v>84.1651741293532</v>
      </c>
      <c r="BF10" s="23" t="n">
        <f aca="false">SUMPRODUCT(INDEX(ImgA,$B10-ImgA_y0+1-25,BF$7-ImgA_x0+1-25):INDEX(ImgA,$B10-ImgA_y0+1+25,BF$7-ImgA_x0+1+25),Disco)/SUM(Disco)</f>
        <v>82.8835820895522</v>
      </c>
      <c r="BG10" s="23" t="n">
        <f aca="false">SUMPRODUCT(INDEX(ImgA,$B10-ImgA_y0+1-25,BG$7-ImgA_x0+1-25):INDEX(ImgA,$B10-ImgA_y0+1+25,BG$7-ImgA_x0+1+25),Disco)/SUM(Disco)</f>
        <v>81.0726368159204</v>
      </c>
      <c r="BH10" s="23" t="n">
        <f aca="false">SUMPRODUCT(INDEX(ImgA,$B10-ImgA_y0+1-25,BH$7-ImgA_x0+1-25):INDEX(ImgA,$B10-ImgA_y0+1+25,BH$7-ImgA_x0+1+25),Disco)/SUM(Disco)</f>
        <v>79.7313432835821</v>
      </c>
      <c r="BI10" s="23" t="n">
        <f aca="false">SUMPRODUCT(INDEX(ImgA,$B10-ImgA_y0+1-25,BI$7-ImgA_x0+1-25):INDEX(ImgA,$B10-ImgA_y0+1+25,BI$7-ImgA_x0+1+25),Disco)/SUM(Disco)</f>
        <v>79.1890547263682</v>
      </c>
      <c r="BJ10" s="23" t="n">
        <f aca="false">SUMPRODUCT(INDEX(ImgA,$B10-ImgA_y0+1-25,BJ$7-ImgA_x0+1-25):INDEX(ImgA,$B10-ImgA_y0+1+25,BJ$7-ImgA_x0+1+25),Disco)/SUM(Disco)</f>
        <v>79.065671641791</v>
      </c>
      <c r="BK10" s="23" t="n">
        <f aca="false">SUMPRODUCT(INDEX(ImgA,$B10-ImgA_y0+1-25,BK$7-ImgA_x0+1-25):INDEX(ImgA,$B10-ImgA_y0+1+25,BK$7-ImgA_x0+1+25),Disco)/SUM(Disco)</f>
        <v>79.1721393034826</v>
      </c>
      <c r="BL10" s="23" t="n">
        <f aca="false">SUMPRODUCT(INDEX(ImgA,$B10-ImgA_y0+1-25,BL$7-ImgA_x0+1-25):INDEX(ImgA,$B10-ImgA_y0+1+25,BL$7-ImgA_x0+1+25),Disco)/SUM(Disco)</f>
        <v>79.9611940298507</v>
      </c>
      <c r="BM10" s="23" t="n">
        <f aca="false">SUMPRODUCT(INDEX(ImgA,$B10-ImgA_y0+1-25,BM$7-ImgA_x0+1-25):INDEX(ImgA,$B10-ImgA_y0+1+25,BM$7-ImgA_x0+1+25),Disco)/SUM(Disco)</f>
        <v>80.8726368159204</v>
      </c>
      <c r="BN10" s="23" t="n">
        <f aca="false">SUMPRODUCT(INDEX(ImgA,$B10-ImgA_y0+1-25,BN$7-ImgA_x0+1-25):INDEX(ImgA,$B10-ImgA_y0+1+25,BN$7-ImgA_x0+1+25),Disco)/SUM(Disco)</f>
        <v>81.7880597014925</v>
      </c>
      <c r="BQ10" s="14" t="s">
        <v>135</v>
      </c>
      <c r="BR10" s="8" t="n">
        <v>181</v>
      </c>
      <c r="BS10" s="8" t="n">
        <v>88</v>
      </c>
      <c r="BT10" s="8" t="n">
        <v>214</v>
      </c>
      <c r="BU10" s="8" t="n">
        <v>100</v>
      </c>
    </row>
    <row r="11" customFormat="false" ht="10.5" hidden="false" customHeight="true" outlineLevel="0" collapsed="false">
      <c r="B11" s="17" t="n">
        <v>73</v>
      </c>
      <c r="C11" s="23" t="n">
        <f aca="false">SUMPRODUCT(INDEX(ImgA,$B11-ImgA_y0+1-25,C$7-ImgA_x0+1-25):INDEX(ImgA,$B11-ImgA_y0+1+25,C$7-ImgA_x0+1+25),Disco)/SUM(Disco)</f>
        <v>80.4308457711443</v>
      </c>
      <c r="D11" s="23" t="n">
        <f aca="false">SUMPRODUCT(INDEX(ImgA,$B11-ImgA_y0+1-25,D$7-ImgA_x0+1-25):INDEX(ImgA,$B11-ImgA_y0+1+25,D$7-ImgA_x0+1+25),Disco)/SUM(Disco)</f>
        <v>83.0606965174129</v>
      </c>
      <c r="E11" s="23" t="n">
        <f aca="false">SUMPRODUCT(INDEX(ImgA,$B11-ImgA_y0+1-25,E$7-ImgA_x0+1-25):INDEX(ImgA,$B11-ImgA_y0+1+25,E$7-ImgA_x0+1+25),Disco)/SUM(Disco)</f>
        <v>85.6666666666667</v>
      </c>
      <c r="F11" s="23" t="n">
        <f aca="false">SUMPRODUCT(INDEX(ImgA,$B11-ImgA_y0+1-25,F$7-ImgA_x0+1-25):INDEX(ImgA,$B11-ImgA_y0+1+25,F$7-ImgA_x0+1+25),Disco)/SUM(Disco)</f>
        <v>88.6985074626866</v>
      </c>
      <c r="G11" s="23" t="n">
        <f aca="false">SUMPRODUCT(INDEX(ImgA,$B11-ImgA_y0+1-25,G$7-ImgA_x0+1-25):INDEX(ImgA,$B11-ImgA_y0+1+25,G$7-ImgA_x0+1+25),Disco)/SUM(Disco)</f>
        <v>91.9860696517413</v>
      </c>
      <c r="H11" s="23" t="n">
        <f aca="false">SUMPRODUCT(INDEX(ImgA,$B11-ImgA_y0+1-25,H$7-ImgA_x0+1-25):INDEX(ImgA,$B11-ImgA_y0+1+25,H$7-ImgA_x0+1+25),Disco)/SUM(Disco)</f>
        <v>95.0587064676617</v>
      </c>
      <c r="I11" s="23" t="n">
        <f aca="false">SUMPRODUCT(INDEX(ImgA,$B11-ImgA_y0+1-25,I$7-ImgA_x0+1-25):INDEX(ImgA,$B11-ImgA_y0+1+25,I$7-ImgA_x0+1+25),Disco)/SUM(Disco)</f>
        <v>97.6666666666667</v>
      </c>
      <c r="J11" s="23" t="n">
        <f aca="false">SUMPRODUCT(INDEX(ImgA,$B11-ImgA_y0+1-25,J$7-ImgA_x0+1-25):INDEX(ImgA,$B11-ImgA_y0+1+25,J$7-ImgA_x0+1+25),Disco)/SUM(Disco)</f>
        <v>99.7482587064677</v>
      </c>
      <c r="K11" s="23" t="n">
        <f aca="false">SUMPRODUCT(INDEX(ImgA,$B11-ImgA_y0+1-25,K$7-ImgA_x0+1-25):INDEX(ImgA,$B11-ImgA_y0+1+25,K$7-ImgA_x0+1+25),Disco)/SUM(Disco)</f>
        <v>101.374129353234</v>
      </c>
      <c r="L11" s="23" t="n">
        <f aca="false">SUMPRODUCT(INDEX(ImgA,$B11-ImgA_y0+1-25,L$7-ImgA_x0+1-25):INDEX(ImgA,$B11-ImgA_y0+1+25,L$7-ImgA_x0+1+25),Disco)/SUM(Disco)</f>
        <v>102.934328358209</v>
      </c>
      <c r="M11" s="23" t="n">
        <f aca="false">SUMPRODUCT(INDEX(ImgA,$B11-ImgA_y0+1-25,M$7-ImgA_x0+1-25):INDEX(ImgA,$B11-ImgA_y0+1+25,M$7-ImgA_x0+1+25),Disco)/SUM(Disco)</f>
        <v>104.576119402985</v>
      </c>
      <c r="N11" s="23" t="n">
        <f aca="false">SUMPRODUCT(INDEX(ImgA,$B11-ImgA_y0+1-25,N$7-ImgA_x0+1-25):INDEX(ImgA,$B11-ImgA_y0+1+25,N$7-ImgA_x0+1+25),Disco)/SUM(Disco)</f>
        <v>105.73631840796</v>
      </c>
      <c r="O11" s="23" t="n">
        <f aca="false">SUMPRODUCT(INDEX(ImgA,$B11-ImgA_y0+1-25,O$7-ImgA_x0+1-25):INDEX(ImgA,$B11-ImgA_y0+1+25,O$7-ImgA_x0+1+25),Disco)/SUM(Disco)</f>
        <v>106</v>
      </c>
      <c r="P11" s="23" t="n">
        <f aca="false">SUMPRODUCT(INDEX(ImgA,$B11-ImgA_y0+1-25,P$7-ImgA_x0+1-25):INDEX(ImgA,$B11-ImgA_y0+1+25,P$7-ImgA_x0+1+25),Disco)/SUM(Disco)</f>
        <v>105.917412935323</v>
      </c>
      <c r="Q11" s="23" t="n">
        <f aca="false">SUMPRODUCT(INDEX(ImgA,$B11-ImgA_y0+1-25,Q$7-ImgA_x0+1-25):INDEX(ImgA,$B11-ImgA_y0+1+25,Q$7-ImgA_x0+1+25),Disco)/SUM(Disco)</f>
        <v>105.425870646766</v>
      </c>
      <c r="R11" s="23" t="n">
        <f aca="false">SUMPRODUCT(INDEX(ImgA,$B11-ImgA_y0+1-25,R$7-ImgA_x0+1-25):INDEX(ImgA,$B11-ImgA_y0+1+25,R$7-ImgA_x0+1+25),Disco)/SUM(Disco)</f>
        <v>104.183084577114</v>
      </c>
      <c r="S11" s="23" t="n">
        <f aca="false">SUMPRODUCT(INDEX(ImgA,$B11-ImgA_y0+1-25,S$7-ImgA_x0+1-25):INDEX(ImgA,$B11-ImgA_y0+1+25,S$7-ImgA_x0+1+25),Disco)/SUM(Disco)</f>
        <v>102.476616915423</v>
      </c>
      <c r="T11" s="23" t="n">
        <f aca="false">SUMPRODUCT(INDEX(ImgA,$B11-ImgA_y0+1-25,T$7-ImgA_x0+1-25):INDEX(ImgA,$B11-ImgA_y0+1+25,T$7-ImgA_x0+1+25),Disco)/SUM(Disco)</f>
        <v>100.607960199005</v>
      </c>
      <c r="U11" s="23" t="n">
        <f aca="false">SUMPRODUCT(INDEX(ImgA,$B11-ImgA_y0+1-25,U$7-ImgA_x0+1-25):INDEX(ImgA,$B11-ImgA_y0+1+25,U$7-ImgA_x0+1+25),Disco)/SUM(Disco)</f>
        <v>98.8507462686567</v>
      </c>
      <c r="V11" s="23" t="n">
        <f aca="false">SUMPRODUCT(INDEX(ImgA,$B11-ImgA_y0+1-25,V$7-ImgA_x0+1-25):INDEX(ImgA,$B11-ImgA_y0+1+25,V$7-ImgA_x0+1+25),Disco)/SUM(Disco)</f>
        <v>97.0398009950249</v>
      </c>
      <c r="W11" s="23" t="n">
        <f aca="false">SUMPRODUCT(INDEX(ImgA,$B11-ImgA_y0+1-25,W$7-ImgA_x0+1-25):INDEX(ImgA,$B11-ImgA_y0+1+25,W$7-ImgA_x0+1+25),Disco)/SUM(Disco)</f>
        <v>95.2019900497513</v>
      </c>
      <c r="X11" s="23" t="n">
        <f aca="false">SUMPRODUCT(INDEX(ImgA,$B11-ImgA_y0+1-25,X$7-ImgA_x0+1-25):INDEX(ImgA,$B11-ImgA_y0+1+25,X$7-ImgA_x0+1+25),Disco)/SUM(Disco)</f>
        <v>93.0915422885572</v>
      </c>
      <c r="Y11" s="23" t="n">
        <f aca="false">SUMPRODUCT(INDEX(ImgA,$B11-ImgA_y0+1-25,Y$7-ImgA_x0+1-25):INDEX(ImgA,$B11-ImgA_y0+1+25,Y$7-ImgA_x0+1+25),Disco)/SUM(Disco)</f>
        <v>90.9174129353234</v>
      </c>
      <c r="Z11" s="23" t="n">
        <f aca="false">SUMPRODUCT(INDEX(ImgA,$B11-ImgA_y0+1-25,Z$7-ImgA_x0+1-25):INDEX(ImgA,$B11-ImgA_y0+1+25,Z$7-ImgA_x0+1+25),Disco)/SUM(Disco)</f>
        <v>88.771144278607</v>
      </c>
      <c r="AA11" s="23" t="n">
        <f aca="false">SUMPRODUCT(INDEX(ImgA,$B11-ImgA_y0+1-25,AA$7-ImgA_x0+1-25):INDEX(ImgA,$B11-ImgA_y0+1+25,AA$7-ImgA_x0+1+25),Disco)/SUM(Disco)</f>
        <v>86.7910447761194</v>
      </c>
      <c r="AB11" s="23" t="n">
        <f aca="false">SUMPRODUCT(INDEX(ImgA,$B11-ImgA_y0+1-25,AB$7-ImgA_x0+1-25):INDEX(ImgA,$B11-ImgA_y0+1+25,AB$7-ImgA_x0+1+25),Disco)/SUM(Disco)</f>
        <v>85.3223880597015</v>
      </c>
      <c r="AC11" s="23" t="n">
        <f aca="false">SUMPRODUCT(INDEX(ImgA,$B11-ImgA_y0+1-25,AC$7-ImgA_x0+1-25):INDEX(ImgA,$B11-ImgA_y0+1+25,AC$7-ImgA_x0+1+25),Disco)/SUM(Disco)</f>
        <v>84.3741293532338</v>
      </c>
      <c r="AD11" s="23" t="n">
        <f aca="false">SUMPRODUCT(INDEX(ImgA,$B11-ImgA_y0+1-25,AD$7-ImgA_x0+1-25):INDEX(ImgA,$B11-ImgA_y0+1+25,AD$7-ImgA_x0+1+25),Disco)/SUM(Disco)</f>
        <v>83.8935323383085</v>
      </c>
      <c r="AE11" s="23" t="n">
        <f aca="false">SUMPRODUCT(INDEX(ImgA,$B11-ImgA_y0+1-25,AE$7-ImgA_x0+1-25):INDEX(ImgA,$B11-ImgA_y0+1+25,AE$7-ImgA_x0+1+25),Disco)/SUM(Disco)</f>
        <v>83.7373134328358</v>
      </c>
      <c r="AF11" s="23" t="n">
        <f aca="false">SUMPRODUCT(INDEX(ImgA,$B11-ImgA_y0+1-25,AF$7-ImgA_x0+1-25):INDEX(ImgA,$B11-ImgA_y0+1+25,AF$7-ImgA_x0+1+25),Disco)/SUM(Disco)</f>
        <v>83.734328358209</v>
      </c>
      <c r="AG11" s="23" t="n">
        <f aca="false">SUMPRODUCT(INDEX(ImgA,$B11-ImgA_y0+1-25,AG$7-ImgA_x0+1-25):INDEX(ImgA,$B11-ImgA_y0+1+25,AG$7-ImgA_x0+1+25),Disco)/SUM(Disco)</f>
        <v>83.9144278606965</v>
      </c>
      <c r="AH11" s="23" t="n">
        <f aca="false">SUMPRODUCT(INDEX(ImgA,$B11-ImgA_y0+1-25,AH$7-ImgA_x0+1-25):INDEX(ImgA,$B11-ImgA_y0+1+25,AH$7-ImgA_x0+1+25),Disco)/SUM(Disco)</f>
        <v>84.0129353233831</v>
      </c>
      <c r="AI11" s="23" t="n">
        <f aca="false">SUMPRODUCT(INDEX(ImgA,$B11-ImgA_y0+1-25,AI$7-ImgA_x0+1-25):INDEX(ImgA,$B11-ImgA_y0+1+25,AI$7-ImgA_x0+1+25),Disco)/SUM(Disco)</f>
        <v>83.8726368159204</v>
      </c>
      <c r="AJ11" s="23" t="n">
        <f aca="false">SUMPRODUCT(INDEX(ImgA,$B11-ImgA_y0+1-25,AJ$7-ImgA_x0+1-25):INDEX(ImgA,$B11-ImgA_y0+1+25,AJ$7-ImgA_x0+1+25),Disco)/SUM(Disco)</f>
        <v>82.9233830845771</v>
      </c>
      <c r="AK11" s="23" t="n">
        <f aca="false">SUMPRODUCT(INDEX(ImgA,$B11-ImgA_y0+1-25,AK$7-ImgA_x0+1-25):INDEX(ImgA,$B11-ImgA_y0+1+25,AK$7-ImgA_x0+1+25),Disco)/SUM(Disco)</f>
        <v>81.7323383084577</v>
      </c>
      <c r="AL11" s="23" t="n">
        <f aca="false">SUMPRODUCT(INDEX(ImgA,$B11-ImgA_y0+1-25,AL$7-ImgA_x0+1-25):INDEX(ImgA,$B11-ImgA_y0+1+25,AL$7-ImgA_x0+1+25),Disco)/SUM(Disco)</f>
        <v>80.5761194029851</v>
      </c>
      <c r="AM11" s="23" t="n">
        <f aca="false">SUMPRODUCT(INDEX(ImgA,$B11-ImgA_y0+1-25,AM$7-ImgA_x0+1-25):INDEX(ImgA,$B11-ImgA_y0+1+25,AM$7-ImgA_x0+1+25),Disco)/SUM(Disco)</f>
        <v>79.4467661691542</v>
      </c>
      <c r="AN11" s="23" t="n">
        <f aca="false">SUMPRODUCT(INDEX(ImgA,$B11-ImgA_y0+1-25,AN$7-ImgA_x0+1-25):INDEX(ImgA,$B11-ImgA_y0+1+25,AN$7-ImgA_x0+1+25),Disco)/SUM(Disco)</f>
        <v>78.4835820895522</v>
      </c>
      <c r="AO11" s="23" t="n">
        <f aca="false">SUMPRODUCT(INDEX(ImgA,$B11-ImgA_y0+1-25,AO$7-ImgA_x0+1-25):INDEX(ImgA,$B11-ImgA_y0+1+25,AO$7-ImgA_x0+1+25),Disco)/SUM(Disco)</f>
        <v>77.6965174129353</v>
      </c>
      <c r="AP11" s="23" t="n">
        <f aca="false">SUMPRODUCT(INDEX(ImgA,$B11-ImgA_y0+1-25,AP$7-ImgA_x0+1-25):INDEX(ImgA,$B11-ImgA_y0+1+25,AP$7-ImgA_x0+1+25),Disco)/SUM(Disco)</f>
        <v>77.2885572139304</v>
      </c>
      <c r="AQ11" s="23" t="n">
        <f aca="false">SUMPRODUCT(INDEX(ImgA,$B11-ImgA_y0+1-25,AQ$7-ImgA_x0+1-25):INDEX(ImgA,$B11-ImgA_y0+1+25,AQ$7-ImgA_x0+1+25),Disco)/SUM(Disco)</f>
        <v>77.1024875621891</v>
      </c>
      <c r="AR11" s="23" t="n">
        <f aca="false">SUMPRODUCT(INDEX(ImgA,$B11-ImgA_y0+1-25,AR$7-ImgA_x0+1-25):INDEX(ImgA,$B11-ImgA_y0+1+25,AR$7-ImgA_x0+1+25),Disco)/SUM(Disco)</f>
        <v>76.9373134328358</v>
      </c>
      <c r="AS11" s="23" t="n">
        <f aca="false">SUMPRODUCT(INDEX(ImgA,$B11-ImgA_y0+1-25,AS$7-ImgA_x0+1-25):INDEX(ImgA,$B11-ImgA_y0+1+25,AS$7-ImgA_x0+1+25),Disco)/SUM(Disco)</f>
        <v>76.8517412935323</v>
      </c>
      <c r="AT11" s="23" t="n">
        <f aca="false">SUMPRODUCT(INDEX(ImgA,$B11-ImgA_y0+1-25,AT$7-ImgA_x0+1-25):INDEX(ImgA,$B11-ImgA_y0+1+25,AT$7-ImgA_x0+1+25),Disco)/SUM(Disco)</f>
        <v>76.9791044776119</v>
      </c>
      <c r="AU11" s="23" t="n">
        <f aca="false">SUMPRODUCT(INDEX(ImgA,$B11-ImgA_y0+1-25,AU$7-ImgA_x0+1-25):INDEX(ImgA,$B11-ImgA_y0+1+25,AU$7-ImgA_x0+1+25),Disco)/SUM(Disco)</f>
        <v>77.0278606965174</v>
      </c>
      <c r="AV11" s="23" t="n">
        <f aca="false">SUMPRODUCT(INDEX(ImgA,$B11-ImgA_y0+1-25,AV$7-ImgA_x0+1-25):INDEX(ImgA,$B11-ImgA_y0+1+25,AV$7-ImgA_x0+1+25),Disco)/SUM(Disco)</f>
        <v>76.9840796019901</v>
      </c>
      <c r="AW11" s="23" t="n">
        <f aca="false">SUMPRODUCT(INDEX(ImgA,$B11-ImgA_y0+1-25,AW$7-ImgA_x0+1-25):INDEX(ImgA,$B11-ImgA_y0+1+25,AW$7-ImgA_x0+1+25),Disco)/SUM(Disco)</f>
        <v>76.7820895522388</v>
      </c>
      <c r="AX11" s="23" t="n">
        <f aca="false">SUMPRODUCT(INDEX(ImgA,$B11-ImgA_y0+1-25,AX$7-ImgA_x0+1-25):INDEX(ImgA,$B11-ImgA_y0+1+25,AX$7-ImgA_x0+1+25),Disco)/SUM(Disco)</f>
        <v>77.2915422885572</v>
      </c>
      <c r="AY11" s="23" t="n">
        <f aca="false">SUMPRODUCT(INDEX(ImgA,$B11-ImgA_y0+1-25,AY$7-ImgA_x0+1-25):INDEX(ImgA,$B11-ImgA_y0+1+25,AY$7-ImgA_x0+1+25),Disco)/SUM(Disco)</f>
        <v>78.6049751243781</v>
      </c>
      <c r="AZ11" s="23" t="n">
        <f aca="false">SUMPRODUCT(INDEX(ImgA,$B11-ImgA_y0+1-25,AZ$7-ImgA_x0+1-25):INDEX(ImgA,$B11-ImgA_y0+1+25,AZ$7-ImgA_x0+1+25),Disco)/SUM(Disco)</f>
        <v>80.1094527363184</v>
      </c>
      <c r="BA11" s="23" t="n">
        <f aca="false">SUMPRODUCT(INDEX(ImgA,$B11-ImgA_y0+1-25,BA$7-ImgA_x0+1-25):INDEX(ImgA,$B11-ImgA_y0+1+25,BA$7-ImgA_x0+1+25),Disco)/SUM(Disco)</f>
        <v>82.0328358208955</v>
      </c>
      <c r="BB11" s="23" t="n">
        <f aca="false">SUMPRODUCT(INDEX(ImgA,$B11-ImgA_y0+1-25,BB$7-ImgA_x0+1-25):INDEX(ImgA,$B11-ImgA_y0+1+25,BB$7-ImgA_x0+1+25),Disco)/SUM(Disco)</f>
        <v>83.0626865671642</v>
      </c>
      <c r="BC11" s="23" t="n">
        <f aca="false">SUMPRODUCT(INDEX(ImgA,$B11-ImgA_y0+1-25,BC$7-ImgA_x0+1-25):INDEX(ImgA,$B11-ImgA_y0+1+25,BC$7-ImgA_x0+1+25),Disco)/SUM(Disco)</f>
        <v>83.5452736318408</v>
      </c>
      <c r="BD11" s="23" t="n">
        <f aca="false">SUMPRODUCT(INDEX(ImgA,$B11-ImgA_y0+1-25,BD$7-ImgA_x0+1-25):INDEX(ImgA,$B11-ImgA_y0+1+25,BD$7-ImgA_x0+1+25),Disco)/SUM(Disco)</f>
        <v>83.4009950248756</v>
      </c>
      <c r="BE11" s="23" t="n">
        <f aca="false">SUMPRODUCT(INDEX(ImgA,$B11-ImgA_y0+1-25,BE$7-ImgA_x0+1-25):INDEX(ImgA,$B11-ImgA_y0+1+25,BE$7-ImgA_x0+1+25),Disco)/SUM(Disco)</f>
        <v>82.3074626865672</v>
      </c>
      <c r="BF11" s="23" t="n">
        <f aca="false">SUMPRODUCT(INDEX(ImgA,$B11-ImgA_y0+1-25,BF$7-ImgA_x0+1-25):INDEX(ImgA,$B11-ImgA_y0+1+25,BF$7-ImgA_x0+1+25),Disco)/SUM(Disco)</f>
        <v>80.7611940298507</v>
      </c>
      <c r="BG11" s="23" t="n">
        <f aca="false">SUMPRODUCT(INDEX(ImgA,$B11-ImgA_y0+1-25,BG$7-ImgA_x0+1-25):INDEX(ImgA,$B11-ImgA_y0+1+25,BG$7-ImgA_x0+1+25),Disco)/SUM(Disco)</f>
        <v>79.1681592039801</v>
      </c>
      <c r="BH11" s="23" t="n">
        <f aca="false">SUMPRODUCT(INDEX(ImgA,$B11-ImgA_y0+1-25,BH$7-ImgA_x0+1-25):INDEX(ImgA,$B11-ImgA_y0+1+25,BH$7-ImgA_x0+1+25),Disco)/SUM(Disco)</f>
        <v>78.2706467661692</v>
      </c>
      <c r="BI11" s="23" t="n">
        <f aca="false">SUMPRODUCT(INDEX(ImgA,$B11-ImgA_y0+1-25,BI$7-ImgA_x0+1-25):INDEX(ImgA,$B11-ImgA_y0+1+25,BI$7-ImgA_x0+1+25),Disco)/SUM(Disco)</f>
        <v>77.6547263681592</v>
      </c>
      <c r="BJ11" s="23" t="n">
        <f aca="false">SUMPRODUCT(INDEX(ImgA,$B11-ImgA_y0+1-25,BJ$7-ImgA_x0+1-25):INDEX(ImgA,$B11-ImgA_y0+1+25,BJ$7-ImgA_x0+1+25),Disco)/SUM(Disco)</f>
        <v>77.5860696517413</v>
      </c>
      <c r="BK11" s="23" t="n">
        <f aca="false">SUMPRODUCT(INDEX(ImgA,$B11-ImgA_y0+1-25,BK$7-ImgA_x0+1-25):INDEX(ImgA,$B11-ImgA_y0+1+25,BK$7-ImgA_x0+1+25),Disco)/SUM(Disco)</f>
        <v>77.9452736318408</v>
      </c>
      <c r="BL11" s="23" t="n">
        <f aca="false">SUMPRODUCT(INDEX(ImgA,$B11-ImgA_y0+1-25,BL$7-ImgA_x0+1-25):INDEX(ImgA,$B11-ImgA_y0+1+25,BL$7-ImgA_x0+1+25),Disco)/SUM(Disco)</f>
        <v>78.7681592039801</v>
      </c>
      <c r="BM11" s="23" t="n">
        <f aca="false">SUMPRODUCT(INDEX(ImgA,$B11-ImgA_y0+1-25,BM$7-ImgA_x0+1-25):INDEX(ImgA,$B11-ImgA_y0+1+25,BM$7-ImgA_x0+1+25),Disco)/SUM(Disco)</f>
        <v>79.6835820895522</v>
      </c>
      <c r="BN11" s="23" t="n">
        <f aca="false">SUMPRODUCT(INDEX(ImgA,$B11-ImgA_y0+1-25,BN$7-ImgA_x0+1-25):INDEX(ImgA,$B11-ImgA_y0+1+25,BN$7-ImgA_x0+1+25),Disco)/SUM(Disco)</f>
        <v>80.5950248756219</v>
      </c>
      <c r="BQ11" s="24" t="s">
        <v>136</v>
      </c>
      <c r="BR11" s="20" t="n">
        <f aca="false">SUMPRODUCT(Rmap*(((Xg-ROUND(BR10,0))^2+(Yg-ROUND(BS10,0))^2)&lt;=rad_tp^2)*Xg)/SUMPRODUCT(Rmap*(((Xg-ROUND(BR10,0))^2+(Yg-ROUND(BS10,0))^2)&lt;=rad_tp^2))</f>
        <v>179.401385681293</v>
      </c>
      <c r="BS11" s="20" t="n">
        <f aca="false">SUMPRODUCT(Rmap*(((Xg-ROUND(BR10,0))^2+(Yg-ROUND(BS10,0))^2)&lt;=rad_tp^2)*Yg)/SUMPRODUCT(Rmap*(((Xg-ROUND(BR10,0))^2+(Yg-ROUND(BS10,0))^2)&lt;=rad_tp^2))</f>
        <v>85.2528868360277</v>
      </c>
      <c r="BT11" s="20" t="n">
        <f aca="false">SUMPRODUCT(Rmap*(((Xg-ROUND(BT10,0))^2+(Yg-ROUND(BU10,0))^2)&lt;=rad_tp^2)*Xg)/SUMPRODUCT(Rmap*(((Xg-ROUND(BT10,0))^2+(Yg-ROUND(BU10,0))^2)&lt;=rad_tp^2))</f>
        <v>215.423814328961</v>
      </c>
      <c r="BU11" s="20" t="n">
        <f aca="false">SUMPRODUCT(Rmap*(((Xg-ROUND(BT10,0))^2+(Yg-ROUND(BU10,0))^2)&lt;=rad_tp^2)*Yg)/SUMPRODUCT(Rmap*(((Xg-ROUND(BT10,0))^2+(Yg-ROUND(BU10,0))^2)&lt;=rad_tp^2))</f>
        <v>99.5600403632694</v>
      </c>
    </row>
    <row r="12" customFormat="false" ht="10.5" hidden="false" customHeight="true" outlineLevel="0" collapsed="false">
      <c r="B12" s="17" t="n">
        <v>74</v>
      </c>
      <c r="C12" s="23" t="n">
        <f aca="false">SUMPRODUCT(INDEX(ImgA,$B12-ImgA_y0+1-25,C$7-ImgA_x0+1-25):INDEX(ImgA,$B12-ImgA_y0+1+25,C$7-ImgA_x0+1+25),Disco)/SUM(Disco)</f>
        <v>82.1373134328358</v>
      </c>
      <c r="D12" s="23" t="n">
        <f aca="false">SUMPRODUCT(INDEX(ImgA,$B12-ImgA_y0+1-25,D$7-ImgA_x0+1-25):INDEX(ImgA,$B12-ImgA_y0+1+25,D$7-ImgA_x0+1+25),Disco)/SUM(Disco)</f>
        <v>85.1293532338308</v>
      </c>
      <c r="E12" s="23" t="n">
        <f aca="false">SUMPRODUCT(INDEX(ImgA,$B12-ImgA_y0+1-25,E$7-ImgA_x0+1-25):INDEX(ImgA,$B12-ImgA_y0+1+25,E$7-ImgA_x0+1+25),Disco)/SUM(Disco)</f>
        <v>88.1333333333333</v>
      </c>
      <c r="F12" s="23" t="n">
        <f aca="false">SUMPRODUCT(INDEX(ImgA,$B12-ImgA_y0+1-25,F$7-ImgA_x0+1-25):INDEX(ImgA,$B12-ImgA_y0+1+25,F$7-ImgA_x0+1+25),Disco)/SUM(Disco)</f>
        <v>91.3114427860697</v>
      </c>
      <c r="G12" s="23" t="n">
        <f aca="false">SUMPRODUCT(INDEX(ImgA,$B12-ImgA_y0+1-25,G$7-ImgA_x0+1-25):INDEX(ImgA,$B12-ImgA_y0+1+25,G$7-ImgA_x0+1+25),Disco)/SUM(Disco)</f>
        <v>94.2995024875622</v>
      </c>
      <c r="H12" s="23" t="n">
        <f aca="false">SUMPRODUCT(INDEX(ImgA,$B12-ImgA_y0+1-25,H$7-ImgA_x0+1-25):INDEX(ImgA,$B12-ImgA_y0+1+25,H$7-ImgA_x0+1+25),Disco)/SUM(Disco)</f>
        <v>97.065671641791</v>
      </c>
      <c r="I12" s="23" t="n">
        <f aca="false">SUMPRODUCT(INDEX(ImgA,$B12-ImgA_y0+1-25,I$7-ImgA_x0+1-25):INDEX(ImgA,$B12-ImgA_y0+1+25,I$7-ImgA_x0+1+25),Disco)/SUM(Disco)</f>
        <v>99.897512437811</v>
      </c>
      <c r="J12" s="23" t="n">
        <f aca="false">SUMPRODUCT(INDEX(ImgA,$B12-ImgA_y0+1-25,J$7-ImgA_x0+1-25):INDEX(ImgA,$B12-ImgA_y0+1+25,J$7-ImgA_x0+1+25),Disco)/SUM(Disco)</f>
        <v>102.554228855721</v>
      </c>
      <c r="K12" s="23" t="n">
        <f aca="false">SUMPRODUCT(INDEX(ImgA,$B12-ImgA_y0+1-25,K$7-ImgA_x0+1-25):INDEX(ImgA,$B12-ImgA_y0+1+25,K$7-ImgA_x0+1+25),Disco)/SUM(Disco)</f>
        <v>104.490547263682</v>
      </c>
      <c r="L12" s="23" t="n">
        <f aca="false">SUMPRODUCT(INDEX(ImgA,$B12-ImgA_y0+1-25,L$7-ImgA_x0+1-25):INDEX(ImgA,$B12-ImgA_y0+1+25,L$7-ImgA_x0+1+25),Disco)/SUM(Disco)</f>
        <v>106.001990049751</v>
      </c>
      <c r="M12" s="23" t="n">
        <f aca="false">SUMPRODUCT(INDEX(ImgA,$B12-ImgA_y0+1-25,M$7-ImgA_x0+1-25):INDEX(ImgA,$B12-ImgA_y0+1+25,M$7-ImgA_x0+1+25),Disco)/SUM(Disco)</f>
        <v>107.401990049751</v>
      </c>
      <c r="N12" s="23" t="n">
        <f aca="false">SUMPRODUCT(INDEX(ImgA,$B12-ImgA_y0+1-25,N$7-ImgA_x0+1-25):INDEX(ImgA,$B12-ImgA_y0+1+25,N$7-ImgA_x0+1+25),Disco)/SUM(Disco)</f>
        <v>108.440796019901</v>
      </c>
      <c r="O12" s="23" t="n">
        <f aca="false">SUMPRODUCT(INDEX(ImgA,$B12-ImgA_y0+1-25,O$7-ImgA_x0+1-25):INDEX(ImgA,$B12-ImgA_y0+1+25,O$7-ImgA_x0+1+25),Disco)/SUM(Disco)</f>
        <v>108.657711442786</v>
      </c>
      <c r="P12" s="23" t="n">
        <f aca="false">SUMPRODUCT(INDEX(ImgA,$B12-ImgA_y0+1-25,P$7-ImgA_x0+1-25):INDEX(ImgA,$B12-ImgA_y0+1+25,P$7-ImgA_x0+1+25),Disco)/SUM(Disco)</f>
        <v>108.383084577114</v>
      </c>
      <c r="Q12" s="23" t="n">
        <f aca="false">SUMPRODUCT(INDEX(ImgA,$B12-ImgA_y0+1-25,Q$7-ImgA_x0+1-25):INDEX(ImgA,$B12-ImgA_y0+1+25,Q$7-ImgA_x0+1+25),Disco)/SUM(Disco)</f>
        <v>107.810945273632</v>
      </c>
      <c r="R12" s="23" t="n">
        <f aca="false">SUMPRODUCT(INDEX(ImgA,$B12-ImgA_y0+1-25,R$7-ImgA_x0+1-25):INDEX(ImgA,$B12-ImgA_y0+1+25,R$7-ImgA_x0+1+25),Disco)/SUM(Disco)</f>
        <v>106.237810945274</v>
      </c>
      <c r="S12" s="23" t="n">
        <f aca="false">SUMPRODUCT(INDEX(ImgA,$B12-ImgA_y0+1-25,S$7-ImgA_x0+1-25):INDEX(ImgA,$B12-ImgA_y0+1+25,S$7-ImgA_x0+1+25),Disco)/SUM(Disco)</f>
        <v>104.145273631841</v>
      </c>
      <c r="T12" s="23" t="n">
        <f aca="false">SUMPRODUCT(INDEX(ImgA,$B12-ImgA_y0+1-25,T$7-ImgA_x0+1-25):INDEX(ImgA,$B12-ImgA_y0+1+25,T$7-ImgA_x0+1+25),Disco)/SUM(Disco)</f>
        <v>102.004975124378</v>
      </c>
      <c r="U12" s="23" t="n">
        <f aca="false">SUMPRODUCT(INDEX(ImgA,$B12-ImgA_y0+1-25,U$7-ImgA_x0+1-25):INDEX(ImgA,$B12-ImgA_y0+1+25,U$7-ImgA_x0+1+25),Disco)/SUM(Disco)</f>
        <v>100.059701492537</v>
      </c>
      <c r="V12" s="23" t="n">
        <f aca="false">SUMPRODUCT(INDEX(ImgA,$B12-ImgA_y0+1-25,V$7-ImgA_x0+1-25):INDEX(ImgA,$B12-ImgA_y0+1+25,V$7-ImgA_x0+1+25),Disco)/SUM(Disco)</f>
        <v>98.3243781094527</v>
      </c>
      <c r="W12" s="23" t="n">
        <f aca="false">SUMPRODUCT(INDEX(ImgA,$B12-ImgA_y0+1-25,W$7-ImgA_x0+1-25):INDEX(ImgA,$B12-ImgA_y0+1+25,W$7-ImgA_x0+1+25),Disco)/SUM(Disco)</f>
        <v>96.3651741293532</v>
      </c>
      <c r="X12" s="23" t="n">
        <f aca="false">SUMPRODUCT(INDEX(ImgA,$B12-ImgA_y0+1-25,X$7-ImgA_x0+1-25):INDEX(ImgA,$B12-ImgA_y0+1+25,X$7-ImgA_x0+1+25),Disco)/SUM(Disco)</f>
        <v>94.2845771144279</v>
      </c>
      <c r="Y12" s="23" t="n">
        <f aca="false">SUMPRODUCT(INDEX(ImgA,$B12-ImgA_y0+1-25,Y$7-ImgA_x0+1-25):INDEX(ImgA,$B12-ImgA_y0+1+25,Y$7-ImgA_x0+1+25),Disco)/SUM(Disco)</f>
        <v>92.1850746268657</v>
      </c>
      <c r="Z12" s="23" t="n">
        <f aca="false">SUMPRODUCT(INDEX(ImgA,$B12-ImgA_y0+1-25,Z$7-ImgA_x0+1-25):INDEX(ImgA,$B12-ImgA_y0+1+25,Z$7-ImgA_x0+1+25),Disco)/SUM(Disco)</f>
        <v>89.910447761194</v>
      </c>
      <c r="AA12" s="23" t="n">
        <f aca="false">SUMPRODUCT(INDEX(ImgA,$B12-ImgA_y0+1-25,AA$7-ImgA_x0+1-25):INDEX(ImgA,$B12-ImgA_y0+1+25,AA$7-ImgA_x0+1+25),Disco)/SUM(Disco)</f>
        <v>87.8716417910448</v>
      </c>
      <c r="AB12" s="23" t="n">
        <f aca="false">SUMPRODUCT(INDEX(ImgA,$B12-ImgA_y0+1-25,AB$7-ImgA_x0+1-25):INDEX(ImgA,$B12-ImgA_y0+1+25,AB$7-ImgA_x0+1+25),Disco)/SUM(Disco)</f>
        <v>86.2985074626866</v>
      </c>
      <c r="AC12" s="23" t="n">
        <f aca="false">SUMPRODUCT(INDEX(ImgA,$B12-ImgA_y0+1-25,AC$7-ImgA_x0+1-25):INDEX(ImgA,$B12-ImgA_y0+1+25,AC$7-ImgA_x0+1+25),Disco)/SUM(Disco)</f>
        <v>85.3820895522388</v>
      </c>
      <c r="AD12" s="23" t="n">
        <f aca="false">SUMPRODUCT(INDEX(ImgA,$B12-ImgA_y0+1-25,AD$7-ImgA_x0+1-25):INDEX(ImgA,$B12-ImgA_y0+1+25,AD$7-ImgA_x0+1+25),Disco)/SUM(Disco)</f>
        <v>84.9880597014925</v>
      </c>
      <c r="AE12" s="23" t="n">
        <f aca="false">SUMPRODUCT(INDEX(ImgA,$B12-ImgA_y0+1-25,AE$7-ImgA_x0+1-25):INDEX(ImgA,$B12-ImgA_y0+1+25,AE$7-ImgA_x0+1+25),Disco)/SUM(Disco)</f>
        <v>84.9293532338309</v>
      </c>
      <c r="AF12" s="23" t="n">
        <f aca="false">SUMPRODUCT(INDEX(ImgA,$B12-ImgA_y0+1-25,AF$7-ImgA_x0+1-25):INDEX(ImgA,$B12-ImgA_y0+1+25,AF$7-ImgA_x0+1+25),Disco)/SUM(Disco)</f>
        <v>85.0547263681592</v>
      </c>
      <c r="AG12" s="23" t="n">
        <f aca="false">SUMPRODUCT(INDEX(ImgA,$B12-ImgA_y0+1-25,AG$7-ImgA_x0+1-25):INDEX(ImgA,$B12-ImgA_y0+1+25,AG$7-ImgA_x0+1+25),Disco)/SUM(Disco)</f>
        <v>85.1502487562189</v>
      </c>
      <c r="AH12" s="23" t="n">
        <f aca="false">SUMPRODUCT(INDEX(ImgA,$B12-ImgA_y0+1-25,AH$7-ImgA_x0+1-25):INDEX(ImgA,$B12-ImgA_y0+1+25,AH$7-ImgA_x0+1+25),Disco)/SUM(Disco)</f>
        <v>84.9940298507463</v>
      </c>
      <c r="AI12" s="23" t="n">
        <f aca="false">SUMPRODUCT(INDEX(ImgA,$B12-ImgA_y0+1-25,AI$7-ImgA_x0+1-25):INDEX(ImgA,$B12-ImgA_y0+1+25,AI$7-ImgA_x0+1+25),Disco)/SUM(Disco)</f>
        <v>84.7522388059702</v>
      </c>
      <c r="AJ12" s="23" t="n">
        <f aca="false">SUMPRODUCT(INDEX(ImgA,$B12-ImgA_y0+1-25,AJ$7-ImgA_x0+1-25):INDEX(ImgA,$B12-ImgA_y0+1+25,AJ$7-ImgA_x0+1+25),Disco)/SUM(Disco)</f>
        <v>84.0706467661692</v>
      </c>
      <c r="AK12" s="23" t="n">
        <f aca="false">SUMPRODUCT(INDEX(ImgA,$B12-ImgA_y0+1-25,AK$7-ImgA_x0+1-25):INDEX(ImgA,$B12-ImgA_y0+1+25,AK$7-ImgA_x0+1+25),Disco)/SUM(Disco)</f>
        <v>83.0875621890547</v>
      </c>
      <c r="AL12" s="23" t="n">
        <f aca="false">SUMPRODUCT(INDEX(ImgA,$B12-ImgA_y0+1-25,AL$7-ImgA_x0+1-25):INDEX(ImgA,$B12-ImgA_y0+1+25,AL$7-ImgA_x0+1+25),Disco)/SUM(Disco)</f>
        <v>81.6915422885572</v>
      </c>
      <c r="AM12" s="23" t="n">
        <f aca="false">SUMPRODUCT(INDEX(ImgA,$B12-ImgA_y0+1-25,AM$7-ImgA_x0+1-25):INDEX(ImgA,$B12-ImgA_y0+1+25,AM$7-ImgA_x0+1+25),Disco)/SUM(Disco)</f>
        <v>80.2328358208955</v>
      </c>
      <c r="AN12" s="23" t="n">
        <f aca="false">SUMPRODUCT(INDEX(ImgA,$B12-ImgA_y0+1-25,AN$7-ImgA_x0+1-25):INDEX(ImgA,$B12-ImgA_y0+1+25,AN$7-ImgA_x0+1+25),Disco)/SUM(Disco)</f>
        <v>79.0726368159204</v>
      </c>
      <c r="AO12" s="23" t="n">
        <f aca="false">SUMPRODUCT(INDEX(ImgA,$B12-ImgA_y0+1-25,AO$7-ImgA_x0+1-25):INDEX(ImgA,$B12-ImgA_y0+1+25,AO$7-ImgA_x0+1+25),Disco)/SUM(Disco)</f>
        <v>78.3741293532338</v>
      </c>
      <c r="AP12" s="23" t="n">
        <f aca="false">SUMPRODUCT(INDEX(ImgA,$B12-ImgA_y0+1-25,AP$7-ImgA_x0+1-25):INDEX(ImgA,$B12-ImgA_y0+1+25,AP$7-ImgA_x0+1+25),Disco)/SUM(Disco)</f>
        <v>77.9243781094527</v>
      </c>
      <c r="AQ12" s="23" t="n">
        <f aca="false">SUMPRODUCT(INDEX(ImgA,$B12-ImgA_y0+1-25,AQ$7-ImgA_x0+1-25):INDEX(ImgA,$B12-ImgA_y0+1+25,AQ$7-ImgA_x0+1+25),Disco)/SUM(Disco)</f>
        <v>77.5641791044776</v>
      </c>
      <c r="AR12" s="23" t="n">
        <f aca="false">SUMPRODUCT(INDEX(ImgA,$B12-ImgA_y0+1-25,AR$7-ImgA_x0+1-25):INDEX(ImgA,$B12-ImgA_y0+1+25,AR$7-ImgA_x0+1+25),Disco)/SUM(Disco)</f>
        <v>77.3363184079602</v>
      </c>
      <c r="AS12" s="23" t="n">
        <f aca="false">SUMPRODUCT(INDEX(ImgA,$B12-ImgA_y0+1-25,AS$7-ImgA_x0+1-25):INDEX(ImgA,$B12-ImgA_y0+1+25,AS$7-ImgA_x0+1+25),Disco)/SUM(Disco)</f>
        <v>77.1950248756219</v>
      </c>
      <c r="AT12" s="23" t="n">
        <f aca="false">SUMPRODUCT(INDEX(ImgA,$B12-ImgA_y0+1-25,AT$7-ImgA_x0+1-25):INDEX(ImgA,$B12-ImgA_y0+1+25,AT$7-ImgA_x0+1+25),Disco)/SUM(Disco)</f>
        <v>77.044776119403</v>
      </c>
      <c r="AU12" s="23" t="n">
        <f aca="false">SUMPRODUCT(INDEX(ImgA,$B12-ImgA_y0+1-25,AU$7-ImgA_x0+1-25):INDEX(ImgA,$B12-ImgA_y0+1+25,AU$7-ImgA_x0+1+25),Disco)/SUM(Disco)</f>
        <v>76.81592039801</v>
      </c>
      <c r="AV12" s="23" t="n">
        <f aca="false">SUMPRODUCT(INDEX(ImgA,$B12-ImgA_y0+1-25,AV$7-ImgA_x0+1-25):INDEX(ImgA,$B12-ImgA_y0+1+25,AV$7-ImgA_x0+1+25),Disco)/SUM(Disco)</f>
        <v>76.6298507462687</v>
      </c>
      <c r="AW12" s="23" t="n">
        <f aca="false">SUMPRODUCT(INDEX(ImgA,$B12-ImgA_y0+1-25,AW$7-ImgA_x0+1-25):INDEX(ImgA,$B12-ImgA_y0+1+25,AW$7-ImgA_x0+1+25),Disco)/SUM(Disco)</f>
        <v>76.4129353233831</v>
      </c>
      <c r="AX12" s="23" t="n">
        <f aca="false">SUMPRODUCT(INDEX(ImgA,$B12-ImgA_y0+1-25,AX$7-ImgA_x0+1-25):INDEX(ImgA,$B12-ImgA_y0+1+25,AX$7-ImgA_x0+1+25),Disco)/SUM(Disco)</f>
        <v>76.6636815920398</v>
      </c>
      <c r="AY12" s="23" t="n">
        <f aca="false">SUMPRODUCT(INDEX(ImgA,$B12-ImgA_y0+1-25,AY$7-ImgA_x0+1-25):INDEX(ImgA,$B12-ImgA_y0+1+25,AY$7-ImgA_x0+1+25),Disco)/SUM(Disco)</f>
        <v>77.7014925373134</v>
      </c>
      <c r="AZ12" s="23" t="n">
        <f aca="false">SUMPRODUCT(INDEX(ImgA,$B12-ImgA_y0+1-25,AZ$7-ImgA_x0+1-25):INDEX(ImgA,$B12-ImgA_y0+1+25,AZ$7-ImgA_x0+1+25),Disco)/SUM(Disco)</f>
        <v>78.763184079602</v>
      </c>
      <c r="BA12" s="23" t="n">
        <f aca="false">SUMPRODUCT(INDEX(ImgA,$B12-ImgA_y0+1-25,BA$7-ImgA_x0+1-25):INDEX(ImgA,$B12-ImgA_y0+1+25,BA$7-ImgA_x0+1+25),Disco)/SUM(Disco)</f>
        <v>80.3601990049751</v>
      </c>
      <c r="BB12" s="23" t="n">
        <f aca="false">SUMPRODUCT(INDEX(ImgA,$B12-ImgA_y0+1-25,BB$7-ImgA_x0+1-25):INDEX(ImgA,$B12-ImgA_y0+1+25,BB$7-ImgA_x0+1+25),Disco)/SUM(Disco)</f>
        <v>81.3164179104478</v>
      </c>
      <c r="BC12" s="23" t="n">
        <f aca="false">SUMPRODUCT(INDEX(ImgA,$B12-ImgA_y0+1-25,BC$7-ImgA_x0+1-25):INDEX(ImgA,$B12-ImgA_y0+1+25,BC$7-ImgA_x0+1+25),Disco)/SUM(Disco)</f>
        <v>81.5681592039801</v>
      </c>
      <c r="BD12" s="23" t="n">
        <f aca="false">SUMPRODUCT(INDEX(ImgA,$B12-ImgA_y0+1-25,BD$7-ImgA_x0+1-25):INDEX(ImgA,$B12-ImgA_y0+1+25,BD$7-ImgA_x0+1+25),Disco)/SUM(Disco)</f>
        <v>81.3850746268657</v>
      </c>
      <c r="BE12" s="23" t="n">
        <f aca="false">SUMPRODUCT(INDEX(ImgA,$B12-ImgA_y0+1-25,BE$7-ImgA_x0+1-25):INDEX(ImgA,$B12-ImgA_y0+1+25,BE$7-ImgA_x0+1+25),Disco)/SUM(Disco)</f>
        <v>80.407960199005</v>
      </c>
      <c r="BF12" s="23" t="n">
        <f aca="false">SUMPRODUCT(INDEX(ImgA,$B12-ImgA_y0+1-25,BF$7-ImgA_x0+1-25):INDEX(ImgA,$B12-ImgA_y0+1+25,BF$7-ImgA_x0+1+25),Disco)/SUM(Disco)</f>
        <v>78.963184079602</v>
      </c>
      <c r="BG12" s="23" t="n">
        <f aca="false">SUMPRODUCT(INDEX(ImgA,$B12-ImgA_y0+1-25,BG$7-ImgA_x0+1-25):INDEX(ImgA,$B12-ImgA_y0+1+25,BG$7-ImgA_x0+1+25),Disco)/SUM(Disco)</f>
        <v>77.7373134328358</v>
      </c>
      <c r="BH12" s="23" t="n">
        <f aca="false">SUMPRODUCT(INDEX(ImgA,$B12-ImgA_y0+1-25,BH$7-ImgA_x0+1-25):INDEX(ImgA,$B12-ImgA_y0+1+25,BH$7-ImgA_x0+1+25),Disco)/SUM(Disco)</f>
        <v>76.9134328358209</v>
      </c>
      <c r="BI12" s="23" t="n">
        <f aca="false">SUMPRODUCT(INDEX(ImgA,$B12-ImgA_y0+1-25,BI$7-ImgA_x0+1-25):INDEX(ImgA,$B12-ImgA_y0+1+25,BI$7-ImgA_x0+1+25),Disco)/SUM(Disco)</f>
        <v>76.4666666666667</v>
      </c>
      <c r="BJ12" s="23" t="n">
        <f aca="false">SUMPRODUCT(INDEX(ImgA,$B12-ImgA_y0+1-25,BJ$7-ImgA_x0+1-25):INDEX(ImgA,$B12-ImgA_y0+1+25,BJ$7-ImgA_x0+1+25),Disco)/SUM(Disco)</f>
        <v>76.3930348258706</v>
      </c>
      <c r="BK12" s="23" t="n">
        <f aca="false">SUMPRODUCT(INDEX(ImgA,$B12-ImgA_y0+1-25,BK$7-ImgA_x0+1-25):INDEX(ImgA,$B12-ImgA_y0+1+25,BK$7-ImgA_x0+1+25),Disco)/SUM(Disco)</f>
        <v>77.0208955223881</v>
      </c>
      <c r="BL12" s="23" t="n">
        <f aca="false">SUMPRODUCT(INDEX(ImgA,$B12-ImgA_y0+1-25,BL$7-ImgA_x0+1-25):INDEX(ImgA,$B12-ImgA_y0+1+25,BL$7-ImgA_x0+1+25),Disco)/SUM(Disco)</f>
        <v>77.8099502487562</v>
      </c>
      <c r="BM12" s="23" t="n">
        <f aca="false">SUMPRODUCT(INDEX(ImgA,$B12-ImgA_y0+1-25,BM$7-ImgA_x0+1-25):INDEX(ImgA,$B12-ImgA_y0+1+25,BM$7-ImgA_x0+1+25),Disco)/SUM(Disco)</f>
        <v>78.5840796019901</v>
      </c>
      <c r="BN12" s="23" t="n">
        <f aca="false">SUMPRODUCT(INDEX(ImgA,$B12-ImgA_y0+1-25,BN$7-ImgA_x0+1-25):INDEX(ImgA,$B12-ImgA_y0+1+25,BN$7-ImgA_x0+1+25),Disco)/SUM(Disco)</f>
        <v>79.5323383084577</v>
      </c>
      <c r="BQ12" s="24" t="s">
        <v>137</v>
      </c>
      <c r="BR12" s="20" t="n">
        <f aca="false">SUMPRODUCT(Rmap*(((Xg-ROUND(BR11,0))^2+(Yg-ROUND(BS11,0))^2)&lt;=rad_tp^2)*Xg)/SUMPRODUCT(Rmap*(((Xg-ROUND(BR11,0))^2+(Yg-ROUND(BS11,0))^2)&lt;=rad_tp^2))</f>
        <v>178.641413187228</v>
      </c>
      <c r="BS12" s="20" t="n">
        <f aca="false">SUMPRODUCT(Rmap*(((Xg-ROUND(BR11,0))^2+(Yg-ROUND(BS11,0))^2)&lt;=rad_tp^2)*Yg)/SUMPRODUCT(Rmap*(((Xg-ROUND(BR11,0))^2+(Yg-ROUND(BS11,0))^2)&lt;=rad_tp^2))</f>
        <v>83.7783865482713</v>
      </c>
      <c r="BT12" s="20" t="n">
        <f aca="false">SUMPRODUCT(Rmap*(((Xg-ROUND(BT11,0))^2+(Yg-ROUND(BU11,0))^2)&lt;=rad_tp^2)*Xg)/SUMPRODUCT(Rmap*(((Xg-ROUND(BT11,0))^2+(Yg-ROUND(BU11,0))^2)&lt;=rad_tp^2))</f>
        <v>215.57674886764</v>
      </c>
      <c r="BU12" s="20" t="n">
        <f aca="false">SUMPRODUCT(Rmap*(((Xg-ROUND(BT11,0))^2+(Yg-ROUND(BU11,0))^2)&lt;=rad_tp^2)*Yg)/SUMPRODUCT(Rmap*(((Xg-ROUND(BT11,0))^2+(Yg-ROUND(BU11,0))^2)&lt;=rad_tp^2))</f>
        <v>99.6854554604932</v>
      </c>
    </row>
    <row r="13" customFormat="false" ht="10.5" hidden="false" customHeight="true" outlineLevel="0" collapsed="false">
      <c r="B13" s="17" t="n">
        <v>75</v>
      </c>
      <c r="C13" s="23" t="n">
        <f aca="false">SUMPRODUCT(INDEX(ImgA,$B13-ImgA_y0+1-25,C$7-ImgA_x0+1-25):INDEX(ImgA,$B13-ImgA_y0+1+25,C$7-ImgA_x0+1+25),Disco)/SUM(Disco)</f>
        <v>83.6885572139304</v>
      </c>
      <c r="D13" s="23" t="n">
        <f aca="false">SUMPRODUCT(INDEX(ImgA,$B13-ImgA_y0+1-25,D$7-ImgA_x0+1-25):INDEX(ImgA,$B13-ImgA_y0+1+25,D$7-ImgA_x0+1+25),Disco)/SUM(Disco)</f>
        <v>86.8845771144279</v>
      </c>
      <c r="E13" s="23" t="n">
        <f aca="false">SUMPRODUCT(INDEX(ImgA,$B13-ImgA_y0+1-25,E$7-ImgA_x0+1-25):INDEX(ImgA,$B13-ImgA_y0+1+25,E$7-ImgA_x0+1+25),Disco)/SUM(Disco)</f>
        <v>90.1432835820896</v>
      </c>
      <c r="F13" s="23" t="n">
        <f aca="false">SUMPRODUCT(INDEX(ImgA,$B13-ImgA_y0+1-25,F$7-ImgA_x0+1-25):INDEX(ImgA,$B13-ImgA_y0+1+25,F$7-ImgA_x0+1+25),Disco)/SUM(Disco)</f>
        <v>93.1751243781095</v>
      </c>
      <c r="G13" s="23" t="n">
        <f aca="false">SUMPRODUCT(INDEX(ImgA,$B13-ImgA_y0+1-25,G$7-ImgA_x0+1-25):INDEX(ImgA,$B13-ImgA_y0+1+25,G$7-ImgA_x0+1+25),Disco)/SUM(Disco)</f>
        <v>95.9731343283582</v>
      </c>
      <c r="H13" s="23" t="n">
        <f aca="false">SUMPRODUCT(INDEX(ImgA,$B13-ImgA_y0+1-25,H$7-ImgA_x0+1-25):INDEX(ImgA,$B13-ImgA_y0+1+25,H$7-ImgA_x0+1+25),Disco)/SUM(Disco)</f>
        <v>98.652736318408</v>
      </c>
      <c r="I13" s="23" t="n">
        <f aca="false">SUMPRODUCT(INDEX(ImgA,$B13-ImgA_y0+1-25,I$7-ImgA_x0+1-25):INDEX(ImgA,$B13-ImgA_y0+1+25,I$7-ImgA_x0+1+25),Disco)/SUM(Disco)</f>
        <v>101.818905472637</v>
      </c>
      <c r="J13" s="23" t="n">
        <f aca="false">SUMPRODUCT(INDEX(ImgA,$B13-ImgA_y0+1-25,J$7-ImgA_x0+1-25):INDEX(ImgA,$B13-ImgA_y0+1+25,J$7-ImgA_x0+1+25),Disco)/SUM(Disco)</f>
        <v>104.745273631841</v>
      </c>
      <c r="K13" s="23" t="n">
        <f aca="false">SUMPRODUCT(INDEX(ImgA,$B13-ImgA_y0+1-25,K$7-ImgA_x0+1-25):INDEX(ImgA,$B13-ImgA_y0+1+25,K$7-ImgA_x0+1+25),Disco)/SUM(Disco)</f>
        <v>106.55223880597</v>
      </c>
      <c r="L13" s="23" t="n">
        <f aca="false">SUMPRODUCT(INDEX(ImgA,$B13-ImgA_y0+1-25,L$7-ImgA_x0+1-25):INDEX(ImgA,$B13-ImgA_y0+1+25,L$7-ImgA_x0+1+25),Disco)/SUM(Disco)</f>
        <v>108.011940298507</v>
      </c>
      <c r="M13" s="23" t="n">
        <f aca="false">SUMPRODUCT(INDEX(ImgA,$B13-ImgA_y0+1-25,M$7-ImgA_x0+1-25):INDEX(ImgA,$B13-ImgA_y0+1+25,M$7-ImgA_x0+1+25),Disco)/SUM(Disco)</f>
        <v>109.312437810945</v>
      </c>
      <c r="N13" s="23" t="n">
        <f aca="false">SUMPRODUCT(INDEX(ImgA,$B13-ImgA_y0+1-25,N$7-ImgA_x0+1-25):INDEX(ImgA,$B13-ImgA_y0+1+25,N$7-ImgA_x0+1+25),Disco)/SUM(Disco)</f>
        <v>110.424875621891</v>
      </c>
      <c r="O13" s="23" t="n">
        <f aca="false">SUMPRODUCT(INDEX(ImgA,$B13-ImgA_y0+1-25,O$7-ImgA_x0+1-25):INDEX(ImgA,$B13-ImgA_y0+1+25,O$7-ImgA_x0+1+25),Disco)/SUM(Disco)</f>
        <v>110.96815920398</v>
      </c>
      <c r="P13" s="23" t="n">
        <f aca="false">SUMPRODUCT(INDEX(ImgA,$B13-ImgA_y0+1-25,P$7-ImgA_x0+1-25):INDEX(ImgA,$B13-ImgA_y0+1+25,P$7-ImgA_x0+1+25),Disco)/SUM(Disco)</f>
        <v>110.989054726368</v>
      </c>
      <c r="Q13" s="23" t="n">
        <f aca="false">SUMPRODUCT(INDEX(ImgA,$B13-ImgA_y0+1-25,Q$7-ImgA_x0+1-25):INDEX(ImgA,$B13-ImgA_y0+1+25,Q$7-ImgA_x0+1+25),Disco)/SUM(Disco)</f>
        <v>110.296517412935</v>
      </c>
      <c r="R13" s="23" t="n">
        <f aca="false">SUMPRODUCT(INDEX(ImgA,$B13-ImgA_y0+1-25,R$7-ImgA_x0+1-25):INDEX(ImgA,$B13-ImgA_y0+1+25,R$7-ImgA_x0+1+25),Disco)/SUM(Disco)</f>
        <v>108.485572139303</v>
      </c>
      <c r="S13" s="23" t="n">
        <f aca="false">SUMPRODUCT(INDEX(ImgA,$B13-ImgA_y0+1-25,S$7-ImgA_x0+1-25):INDEX(ImgA,$B13-ImgA_y0+1+25,S$7-ImgA_x0+1+25),Disco)/SUM(Disco)</f>
        <v>106.083582089552</v>
      </c>
      <c r="T13" s="23" t="n">
        <f aca="false">SUMPRODUCT(INDEX(ImgA,$B13-ImgA_y0+1-25,T$7-ImgA_x0+1-25):INDEX(ImgA,$B13-ImgA_y0+1+25,T$7-ImgA_x0+1+25),Disco)/SUM(Disco)</f>
        <v>103.63184079602</v>
      </c>
      <c r="U13" s="23" t="n">
        <f aca="false">SUMPRODUCT(INDEX(ImgA,$B13-ImgA_y0+1-25,U$7-ImgA_x0+1-25):INDEX(ImgA,$B13-ImgA_y0+1+25,U$7-ImgA_x0+1+25),Disco)/SUM(Disco)</f>
        <v>101.422885572139</v>
      </c>
      <c r="V13" s="23" t="n">
        <f aca="false">SUMPRODUCT(INDEX(ImgA,$B13-ImgA_y0+1-25,V$7-ImgA_x0+1-25):INDEX(ImgA,$B13-ImgA_y0+1+25,V$7-ImgA_x0+1+25),Disco)/SUM(Disco)</f>
        <v>99.4885572139304</v>
      </c>
      <c r="W13" s="23" t="n">
        <f aca="false">SUMPRODUCT(INDEX(ImgA,$B13-ImgA_y0+1-25,W$7-ImgA_x0+1-25):INDEX(ImgA,$B13-ImgA_y0+1+25,W$7-ImgA_x0+1+25),Disco)/SUM(Disco)</f>
        <v>97.2945273631841</v>
      </c>
      <c r="X13" s="23" t="n">
        <f aca="false">SUMPRODUCT(INDEX(ImgA,$B13-ImgA_y0+1-25,X$7-ImgA_x0+1-25):INDEX(ImgA,$B13-ImgA_y0+1+25,X$7-ImgA_x0+1+25),Disco)/SUM(Disco)</f>
        <v>95.2029850746269</v>
      </c>
      <c r="Y13" s="23" t="n">
        <f aca="false">SUMPRODUCT(INDEX(ImgA,$B13-ImgA_y0+1-25,Y$7-ImgA_x0+1-25):INDEX(ImgA,$B13-ImgA_y0+1+25,Y$7-ImgA_x0+1+25),Disco)/SUM(Disco)</f>
        <v>93.0955223880597</v>
      </c>
      <c r="Z13" s="23" t="n">
        <f aca="false">SUMPRODUCT(INDEX(ImgA,$B13-ImgA_y0+1-25,Z$7-ImgA_x0+1-25):INDEX(ImgA,$B13-ImgA_y0+1+25,Z$7-ImgA_x0+1+25),Disco)/SUM(Disco)</f>
        <v>90.9303482587065</v>
      </c>
      <c r="AA13" s="23" t="n">
        <f aca="false">SUMPRODUCT(INDEX(ImgA,$B13-ImgA_y0+1-25,AA$7-ImgA_x0+1-25):INDEX(ImgA,$B13-ImgA_y0+1+25,AA$7-ImgA_x0+1+25),Disco)/SUM(Disco)</f>
        <v>88.7830845771144</v>
      </c>
      <c r="AB13" s="23" t="n">
        <f aca="false">SUMPRODUCT(INDEX(ImgA,$B13-ImgA_y0+1-25,AB$7-ImgA_x0+1-25):INDEX(ImgA,$B13-ImgA_y0+1+25,AB$7-ImgA_x0+1+25),Disco)/SUM(Disco)</f>
        <v>86.9393034825871</v>
      </c>
      <c r="AC13" s="23" t="n">
        <f aca="false">SUMPRODUCT(INDEX(ImgA,$B13-ImgA_y0+1-25,AC$7-ImgA_x0+1-25):INDEX(ImgA,$B13-ImgA_y0+1+25,AC$7-ImgA_x0+1+25),Disco)/SUM(Disco)</f>
        <v>85.9333333333333</v>
      </c>
      <c r="AD13" s="23" t="n">
        <f aca="false">SUMPRODUCT(INDEX(ImgA,$B13-ImgA_y0+1-25,AD$7-ImgA_x0+1-25):INDEX(ImgA,$B13-ImgA_y0+1+25,AD$7-ImgA_x0+1+25),Disco)/SUM(Disco)</f>
        <v>85.8238805970149</v>
      </c>
      <c r="AE13" s="23" t="n">
        <f aca="false">SUMPRODUCT(INDEX(ImgA,$B13-ImgA_y0+1-25,AE$7-ImgA_x0+1-25):INDEX(ImgA,$B13-ImgA_y0+1+25,AE$7-ImgA_x0+1+25),Disco)/SUM(Disco)</f>
        <v>85.9741293532338</v>
      </c>
      <c r="AF13" s="23" t="n">
        <f aca="false">SUMPRODUCT(INDEX(ImgA,$B13-ImgA_y0+1-25,AF$7-ImgA_x0+1-25):INDEX(ImgA,$B13-ImgA_y0+1+25,AF$7-ImgA_x0+1+25),Disco)/SUM(Disco)</f>
        <v>86.171144278607</v>
      </c>
      <c r="AG13" s="23" t="n">
        <f aca="false">SUMPRODUCT(INDEX(ImgA,$B13-ImgA_y0+1-25,AG$7-ImgA_x0+1-25):INDEX(ImgA,$B13-ImgA_y0+1+25,AG$7-ImgA_x0+1+25),Disco)/SUM(Disco)</f>
        <v>86.0218905472637</v>
      </c>
      <c r="AH13" s="23" t="n">
        <f aca="false">SUMPRODUCT(INDEX(ImgA,$B13-ImgA_y0+1-25,AH$7-ImgA_x0+1-25):INDEX(ImgA,$B13-ImgA_y0+1+25,AH$7-ImgA_x0+1+25),Disco)/SUM(Disco)</f>
        <v>85.5422885572139</v>
      </c>
      <c r="AI13" s="23" t="n">
        <f aca="false">SUMPRODUCT(INDEX(ImgA,$B13-ImgA_y0+1-25,AI$7-ImgA_x0+1-25):INDEX(ImgA,$B13-ImgA_y0+1+25,AI$7-ImgA_x0+1+25),Disco)/SUM(Disco)</f>
        <v>85.1363184079602</v>
      </c>
      <c r="AJ13" s="23" t="n">
        <f aca="false">SUMPRODUCT(INDEX(ImgA,$B13-ImgA_y0+1-25,AJ$7-ImgA_x0+1-25):INDEX(ImgA,$B13-ImgA_y0+1+25,AJ$7-ImgA_x0+1+25),Disco)/SUM(Disco)</f>
        <v>84.6437810945274</v>
      </c>
      <c r="AK13" s="23" t="n">
        <f aca="false">SUMPRODUCT(INDEX(ImgA,$B13-ImgA_y0+1-25,AK$7-ImgA_x0+1-25):INDEX(ImgA,$B13-ImgA_y0+1+25,AK$7-ImgA_x0+1+25),Disco)/SUM(Disco)</f>
        <v>84.1791044776119</v>
      </c>
      <c r="AL13" s="23" t="n">
        <f aca="false">SUMPRODUCT(INDEX(ImgA,$B13-ImgA_y0+1-25,AL$7-ImgA_x0+1-25):INDEX(ImgA,$B13-ImgA_y0+1+25,AL$7-ImgA_x0+1+25),Disco)/SUM(Disco)</f>
        <v>83.1781094527363</v>
      </c>
      <c r="AM13" s="23" t="n">
        <f aca="false">SUMPRODUCT(INDEX(ImgA,$B13-ImgA_y0+1-25,AM$7-ImgA_x0+1-25):INDEX(ImgA,$B13-ImgA_y0+1+25,AM$7-ImgA_x0+1+25),Disco)/SUM(Disco)</f>
        <v>81.9333333333333</v>
      </c>
      <c r="AN13" s="23" t="n">
        <f aca="false">SUMPRODUCT(INDEX(ImgA,$B13-ImgA_y0+1-25,AN$7-ImgA_x0+1-25):INDEX(ImgA,$B13-ImgA_y0+1+25,AN$7-ImgA_x0+1+25),Disco)/SUM(Disco)</f>
        <v>80.6407960199005</v>
      </c>
      <c r="AO13" s="23" t="n">
        <f aca="false">SUMPRODUCT(INDEX(ImgA,$B13-ImgA_y0+1-25,AO$7-ImgA_x0+1-25):INDEX(ImgA,$B13-ImgA_y0+1+25,AO$7-ImgA_x0+1+25),Disco)/SUM(Disco)</f>
        <v>79.6039800995025</v>
      </c>
      <c r="AP13" s="23" t="n">
        <f aca="false">SUMPRODUCT(INDEX(ImgA,$B13-ImgA_y0+1-25,AP$7-ImgA_x0+1-25):INDEX(ImgA,$B13-ImgA_y0+1+25,AP$7-ImgA_x0+1+25),Disco)/SUM(Disco)</f>
        <v>78.6537313432836</v>
      </c>
      <c r="AQ13" s="23" t="n">
        <f aca="false">SUMPRODUCT(INDEX(ImgA,$B13-ImgA_y0+1-25,AQ$7-ImgA_x0+1-25):INDEX(ImgA,$B13-ImgA_y0+1+25,AQ$7-ImgA_x0+1+25),Disco)/SUM(Disco)</f>
        <v>77.8945273631841</v>
      </c>
      <c r="AR13" s="23" t="n">
        <f aca="false">SUMPRODUCT(INDEX(ImgA,$B13-ImgA_y0+1-25,AR$7-ImgA_x0+1-25):INDEX(ImgA,$B13-ImgA_y0+1+25,AR$7-ImgA_x0+1+25),Disco)/SUM(Disco)</f>
        <v>77.4029850746269</v>
      </c>
      <c r="AS13" s="23" t="n">
        <f aca="false">SUMPRODUCT(INDEX(ImgA,$B13-ImgA_y0+1-25,AS$7-ImgA_x0+1-25):INDEX(ImgA,$B13-ImgA_y0+1+25,AS$7-ImgA_x0+1+25),Disco)/SUM(Disco)</f>
        <v>76.9880597014925</v>
      </c>
      <c r="AT13" s="23" t="n">
        <f aca="false">SUMPRODUCT(INDEX(ImgA,$B13-ImgA_y0+1-25,AT$7-ImgA_x0+1-25):INDEX(ImgA,$B13-ImgA_y0+1+25,AT$7-ImgA_x0+1+25),Disco)/SUM(Disco)</f>
        <v>76.7661691542289</v>
      </c>
      <c r="AU13" s="23" t="n">
        <f aca="false">SUMPRODUCT(INDEX(ImgA,$B13-ImgA_y0+1-25,AU$7-ImgA_x0+1-25):INDEX(ImgA,$B13-ImgA_y0+1+25,AU$7-ImgA_x0+1+25),Disco)/SUM(Disco)</f>
        <v>76.5194029850746</v>
      </c>
      <c r="AV13" s="23" t="n">
        <f aca="false">SUMPRODUCT(INDEX(ImgA,$B13-ImgA_y0+1-25,AV$7-ImgA_x0+1-25):INDEX(ImgA,$B13-ImgA_y0+1+25,AV$7-ImgA_x0+1+25),Disco)/SUM(Disco)</f>
        <v>76.1522388059701</v>
      </c>
      <c r="AW13" s="23" t="n">
        <f aca="false">SUMPRODUCT(INDEX(ImgA,$B13-ImgA_y0+1-25,AW$7-ImgA_x0+1-25):INDEX(ImgA,$B13-ImgA_y0+1+25,AW$7-ImgA_x0+1+25),Disco)/SUM(Disco)</f>
        <v>75.8348258706468</v>
      </c>
      <c r="AX13" s="23" t="n">
        <f aca="false">SUMPRODUCT(INDEX(ImgA,$B13-ImgA_y0+1-25,AX$7-ImgA_x0+1-25):INDEX(ImgA,$B13-ImgA_y0+1+25,AX$7-ImgA_x0+1+25),Disco)/SUM(Disco)</f>
        <v>75.8825870646766</v>
      </c>
      <c r="AY13" s="23" t="n">
        <f aca="false">SUMPRODUCT(INDEX(ImgA,$B13-ImgA_y0+1-25,AY$7-ImgA_x0+1-25):INDEX(ImgA,$B13-ImgA_y0+1+25,AY$7-ImgA_x0+1+25),Disco)/SUM(Disco)</f>
        <v>76.6825870646766</v>
      </c>
      <c r="AZ13" s="23" t="n">
        <f aca="false">SUMPRODUCT(INDEX(ImgA,$B13-ImgA_y0+1-25,AZ$7-ImgA_x0+1-25):INDEX(ImgA,$B13-ImgA_y0+1+25,AZ$7-ImgA_x0+1+25),Disco)/SUM(Disco)</f>
        <v>77.8427860696517</v>
      </c>
      <c r="BA13" s="23" t="n">
        <f aca="false">SUMPRODUCT(INDEX(ImgA,$B13-ImgA_y0+1-25,BA$7-ImgA_x0+1-25):INDEX(ImgA,$B13-ImgA_y0+1+25,BA$7-ImgA_x0+1+25),Disco)/SUM(Disco)</f>
        <v>78.9293532338309</v>
      </c>
      <c r="BB13" s="23" t="n">
        <f aca="false">SUMPRODUCT(INDEX(ImgA,$B13-ImgA_y0+1-25,BB$7-ImgA_x0+1-25):INDEX(ImgA,$B13-ImgA_y0+1+25,BB$7-ImgA_x0+1+25),Disco)/SUM(Disco)</f>
        <v>79.6626865671642</v>
      </c>
      <c r="BC13" s="23" t="n">
        <f aca="false">SUMPRODUCT(INDEX(ImgA,$B13-ImgA_y0+1-25,BC$7-ImgA_x0+1-25):INDEX(ImgA,$B13-ImgA_y0+1+25,BC$7-ImgA_x0+1+25),Disco)/SUM(Disco)</f>
        <v>79.7830845771144</v>
      </c>
      <c r="BD13" s="23" t="n">
        <f aca="false">SUMPRODUCT(INDEX(ImgA,$B13-ImgA_y0+1-25,BD$7-ImgA_x0+1-25):INDEX(ImgA,$B13-ImgA_y0+1+25,BD$7-ImgA_x0+1+25),Disco)/SUM(Disco)</f>
        <v>79.4149253731343</v>
      </c>
      <c r="BE13" s="23" t="n">
        <f aca="false">SUMPRODUCT(INDEX(ImgA,$B13-ImgA_y0+1-25,BE$7-ImgA_x0+1-25):INDEX(ImgA,$B13-ImgA_y0+1+25,BE$7-ImgA_x0+1+25),Disco)/SUM(Disco)</f>
        <v>78.6427860696517</v>
      </c>
      <c r="BF13" s="23" t="n">
        <f aca="false">SUMPRODUCT(INDEX(ImgA,$B13-ImgA_y0+1-25,BF$7-ImgA_x0+1-25):INDEX(ImgA,$B13-ImgA_y0+1+25,BF$7-ImgA_x0+1+25),Disco)/SUM(Disco)</f>
        <v>77.6547263681592</v>
      </c>
      <c r="BG13" s="23" t="n">
        <f aca="false">SUMPRODUCT(INDEX(ImgA,$B13-ImgA_y0+1-25,BG$7-ImgA_x0+1-25):INDEX(ImgA,$B13-ImgA_y0+1+25,BG$7-ImgA_x0+1+25),Disco)/SUM(Disco)</f>
        <v>76.5781094527363</v>
      </c>
      <c r="BH13" s="23" t="n">
        <f aca="false">SUMPRODUCT(INDEX(ImgA,$B13-ImgA_y0+1-25,BH$7-ImgA_x0+1-25):INDEX(ImgA,$B13-ImgA_y0+1+25,BH$7-ImgA_x0+1+25),Disco)/SUM(Disco)</f>
        <v>75.7462686567164</v>
      </c>
      <c r="BI13" s="23" t="n">
        <f aca="false">SUMPRODUCT(INDEX(ImgA,$B13-ImgA_y0+1-25,BI$7-ImgA_x0+1-25):INDEX(ImgA,$B13-ImgA_y0+1+25,BI$7-ImgA_x0+1+25),Disco)/SUM(Disco)</f>
        <v>75.4656716417911</v>
      </c>
      <c r="BJ13" s="23" t="n">
        <f aca="false">SUMPRODUCT(INDEX(ImgA,$B13-ImgA_y0+1-25,BJ$7-ImgA_x0+1-25):INDEX(ImgA,$B13-ImgA_y0+1+25,BJ$7-ImgA_x0+1+25),Disco)/SUM(Disco)</f>
        <v>75.5771144278607</v>
      </c>
      <c r="BK13" s="23" t="n">
        <f aca="false">SUMPRODUCT(INDEX(ImgA,$B13-ImgA_y0+1-25,BK$7-ImgA_x0+1-25):INDEX(ImgA,$B13-ImgA_y0+1+25,BK$7-ImgA_x0+1+25),Disco)/SUM(Disco)</f>
        <v>76.1194029850746</v>
      </c>
      <c r="BL13" s="23" t="n">
        <f aca="false">SUMPRODUCT(INDEX(ImgA,$B13-ImgA_y0+1-25,BL$7-ImgA_x0+1-25):INDEX(ImgA,$B13-ImgA_y0+1+25,BL$7-ImgA_x0+1+25),Disco)/SUM(Disco)</f>
        <v>76.9432835820896</v>
      </c>
      <c r="BM13" s="23" t="n">
        <f aca="false">SUMPRODUCT(INDEX(ImgA,$B13-ImgA_y0+1-25,BM$7-ImgA_x0+1-25):INDEX(ImgA,$B13-ImgA_y0+1+25,BM$7-ImgA_x0+1+25),Disco)/SUM(Disco)</f>
        <v>77.7542288557214</v>
      </c>
      <c r="BN13" s="23" t="n">
        <f aca="false">SUMPRODUCT(INDEX(ImgA,$B13-ImgA_y0+1-25,BN$7-ImgA_x0+1-25):INDEX(ImgA,$B13-ImgA_y0+1+25,BN$7-ImgA_x0+1+25),Disco)/SUM(Disco)</f>
        <v>78.8169154228856</v>
      </c>
      <c r="BQ13" s="24" t="s">
        <v>138</v>
      </c>
      <c r="BR13" s="20" t="n">
        <f aca="false">SUMPRODUCT(Rmap*(((Xg-ROUND(BR12,0))^2+(Yg-ROUND(BS12,0))^2)&lt;=rad_tp^2)*Xg)/SUMPRODUCT(Rmap*(((Xg-ROUND(BR12,0))^2+(Yg-ROUND(BS12,0))^2)&lt;=rad_tp^2))</f>
        <v>178.578975936313</v>
      </c>
      <c r="BS13" s="20" t="n">
        <f aca="false">SUMPRODUCT(Rmap*(((Xg-ROUND(BR12,0))^2+(Yg-ROUND(BS12,0))^2)&lt;=rad_tp^2)*Yg)/SUMPRODUCT(Rmap*(((Xg-ROUND(BR12,0))^2+(Yg-ROUND(BS12,0))^2)&lt;=rad_tp^2))</f>
        <v>83.3459381219468</v>
      </c>
      <c r="BT13" s="20" t="n">
        <f aca="false">SUMPRODUCT(Rmap*(((Xg-ROUND(BT12,0))^2+(Yg-ROUND(BU12,0))^2)&lt;=rad_tp^2)*Xg)/SUMPRODUCT(Rmap*(((Xg-ROUND(BT12,0))^2+(Yg-ROUND(BU12,0))^2)&lt;=rad_tp^2))</f>
        <v>215.738756947954</v>
      </c>
      <c r="BU13" s="20" t="n">
        <f aca="false">SUMPRODUCT(Rmap*(((Xg-ROUND(BT12,0))^2+(Yg-ROUND(BU12,0))^2)&lt;=rad_tp^2)*Yg)/SUMPRODUCT(Rmap*(((Xg-ROUND(BT12,0))^2+(Yg-ROUND(BU12,0))^2)&lt;=rad_tp^2))</f>
        <v>99.8231430015159</v>
      </c>
    </row>
    <row r="14" customFormat="false" ht="10.5" hidden="false" customHeight="true" outlineLevel="0" collapsed="false">
      <c r="B14" s="17" t="n">
        <v>76</v>
      </c>
      <c r="C14" s="23" t="n">
        <f aca="false">SUMPRODUCT(INDEX(ImgA,$B14-ImgA_y0+1-25,C$7-ImgA_x0+1-25):INDEX(ImgA,$B14-ImgA_y0+1+25,C$7-ImgA_x0+1+25),Disco)/SUM(Disco)</f>
        <v>85.0825870646766</v>
      </c>
      <c r="D14" s="23" t="n">
        <f aca="false">SUMPRODUCT(INDEX(ImgA,$B14-ImgA_y0+1-25,D$7-ImgA_x0+1-25):INDEX(ImgA,$B14-ImgA_y0+1+25,D$7-ImgA_x0+1+25),Disco)/SUM(Disco)</f>
        <v>88.4726368159204</v>
      </c>
      <c r="E14" s="23" t="n">
        <f aca="false">SUMPRODUCT(INDEX(ImgA,$B14-ImgA_y0+1-25,E$7-ImgA_x0+1-25):INDEX(ImgA,$B14-ImgA_y0+1+25,E$7-ImgA_x0+1+25),Disco)/SUM(Disco)</f>
        <v>91.5950248756219</v>
      </c>
      <c r="F14" s="23" t="n">
        <f aca="false">SUMPRODUCT(INDEX(ImgA,$B14-ImgA_y0+1-25,F$7-ImgA_x0+1-25):INDEX(ImgA,$B14-ImgA_y0+1+25,F$7-ImgA_x0+1+25),Disco)/SUM(Disco)</f>
        <v>94.4557213930348</v>
      </c>
      <c r="G14" s="23" t="n">
        <f aca="false">SUMPRODUCT(INDEX(ImgA,$B14-ImgA_y0+1-25,G$7-ImgA_x0+1-25):INDEX(ImgA,$B14-ImgA_y0+1+25,G$7-ImgA_x0+1+25),Disco)/SUM(Disco)</f>
        <v>97.2358208955224</v>
      </c>
      <c r="H14" s="23" t="n">
        <f aca="false">SUMPRODUCT(INDEX(ImgA,$B14-ImgA_y0+1-25,H$7-ImgA_x0+1-25):INDEX(ImgA,$B14-ImgA_y0+1+25,H$7-ImgA_x0+1+25),Disco)/SUM(Disco)</f>
        <v>100.264676616915</v>
      </c>
      <c r="I14" s="23" t="n">
        <f aca="false">SUMPRODUCT(INDEX(ImgA,$B14-ImgA_y0+1-25,I$7-ImgA_x0+1-25):INDEX(ImgA,$B14-ImgA_y0+1+25,I$7-ImgA_x0+1+25),Disco)/SUM(Disco)</f>
        <v>103.516417910448</v>
      </c>
      <c r="J14" s="23" t="n">
        <f aca="false">SUMPRODUCT(INDEX(ImgA,$B14-ImgA_y0+1-25,J$7-ImgA_x0+1-25):INDEX(ImgA,$B14-ImgA_y0+1+25,J$7-ImgA_x0+1+25),Disco)/SUM(Disco)</f>
        <v>106.282587064677</v>
      </c>
      <c r="K14" s="23" t="n">
        <f aca="false">SUMPRODUCT(INDEX(ImgA,$B14-ImgA_y0+1-25,K$7-ImgA_x0+1-25):INDEX(ImgA,$B14-ImgA_y0+1+25,K$7-ImgA_x0+1+25),Disco)/SUM(Disco)</f>
        <v>108.048756218905</v>
      </c>
      <c r="L14" s="23" t="n">
        <f aca="false">SUMPRODUCT(INDEX(ImgA,$B14-ImgA_y0+1-25,L$7-ImgA_x0+1-25):INDEX(ImgA,$B14-ImgA_y0+1+25,L$7-ImgA_x0+1+25),Disco)/SUM(Disco)</f>
        <v>109.807960199005</v>
      </c>
      <c r="M14" s="23" t="n">
        <f aca="false">SUMPRODUCT(INDEX(ImgA,$B14-ImgA_y0+1-25,M$7-ImgA_x0+1-25):INDEX(ImgA,$B14-ImgA_y0+1+25,M$7-ImgA_x0+1+25),Disco)/SUM(Disco)</f>
        <v>111.361194029851</v>
      </c>
      <c r="N14" s="23" t="n">
        <f aca="false">SUMPRODUCT(INDEX(ImgA,$B14-ImgA_y0+1-25,N$7-ImgA_x0+1-25):INDEX(ImgA,$B14-ImgA_y0+1+25,N$7-ImgA_x0+1+25),Disco)/SUM(Disco)</f>
        <v>112.747263681592</v>
      </c>
      <c r="O14" s="23" t="n">
        <f aca="false">SUMPRODUCT(INDEX(ImgA,$B14-ImgA_y0+1-25,O$7-ImgA_x0+1-25):INDEX(ImgA,$B14-ImgA_y0+1+25,O$7-ImgA_x0+1+25),Disco)/SUM(Disco)</f>
        <v>113.612935323383</v>
      </c>
      <c r="P14" s="23" t="n">
        <f aca="false">SUMPRODUCT(INDEX(ImgA,$B14-ImgA_y0+1-25,P$7-ImgA_x0+1-25):INDEX(ImgA,$B14-ImgA_y0+1+25,P$7-ImgA_x0+1+25),Disco)/SUM(Disco)</f>
        <v>113.686567164179</v>
      </c>
      <c r="Q14" s="23" t="n">
        <f aca="false">SUMPRODUCT(INDEX(ImgA,$B14-ImgA_y0+1-25,Q$7-ImgA_x0+1-25):INDEX(ImgA,$B14-ImgA_y0+1+25,Q$7-ImgA_x0+1+25),Disco)/SUM(Disco)</f>
        <v>112.85671641791</v>
      </c>
      <c r="R14" s="23" t="n">
        <f aca="false">SUMPRODUCT(INDEX(ImgA,$B14-ImgA_y0+1-25,R$7-ImgA_x0+1-25):INDEX(ImgA,$B14-ImgA_y0+1+25,R$7-ImgA_x0+1+25),Disco)/SUM(Disco)</f>
        <v>110.979104477612</v>
      </c>
      <c r="S14" s="23" t="n">
        <f aca="false">SUMPRODUCT(INDEX(ImgA,$B14-ImgA_y0+1-25,S$7-ImgA_x0+1-25):INDEX(ImgA,$B14-ImgA_y0+1+25,S$7-ImgA_x0+1+25),Disco)/SUM(Disco)</f>
        <v>108.239800995025</v>
      </c>
      <c r="T14" s="23" t="n">
        <f aca="false">SUMPRODUCT(INDEX(ImgA,$B14-ImgA_y0+1-25,T$7-ImgA_x0+1-25):INDEX(ImgA,$B14-ImgA_y0+1+25,T$7-ImgA_x0+1+25),Disco)/SUM(Disco)</f>
        <v>105.71144278607</v>
      </c>
      <c r="U14" s="23" t="n">
        <f aca="false">SUMPRODUCT(INDEX(ImgA,$B14-ImgA_y0+1-25,U$7-ImgA_x0+1-25):INDEX(ImgA,$B14-ImgA_y0+1+25,U$7-ImgA_x0+1+25),Disco)/SUM(Disco)</f>
        <v>103.306467661692</v>
      </c>
      <c r="V14" s="23" t="n">
        <f aca="false">SUMPRODUCT(INDEX(ImgA,$B14-ImgA_y0+1-25,V$7-ImgA_x0+1-25):INDEX(ImgA,$B14-ImgA_y0+1+25,V$7-ImgA_x0+1+25),Disco)/SUM(Disco)</f>
        <v>100.992039800995</v>
      </c>
      <c r="W14" s="23" t="n">
        <f aca="false">SUMPRODUCT(INDEX(ImgA,$B14-ImgA_y0+1-25,W$7-ImgA_x0+1-25):INDEX(ImgA,$B14-ImgA_y0+1+25,W$7-ImgA_x0+1+25),Disco)/SUM(Disco)</f>
        <v>98.5791044776119</v>
      </c>
      <c r="X14" s="23" t="n">
        <f aca="false">SUMPRODUCT(INDEX(ImgA,$B14-ImgA_y0+1-25,X$7-ImgA_x0+1-25):INDEX(ImgA,$B14-ImgA_y0+1+25,X$7-ImgA_x0+1+25),Disco)/SUM(Disco)</f>
        <v>96.21592039801</v>
      </c>
      <c r="Y14" s="23" t="n">
        <f aca="false">SUMPRODUCT(INDEX(ImgA,$B14-ImgA_y0+1-25,Y$7-ImgA_x0+1-25):INDEX(ImgA,$B14-ImgA_y0+1+25,Y$7-ImgA_x0+1+25),Disco)/SUM(Disco)</f>
        <v>93.9601990049751</v>
      </c>
      <c r="Z14" s="23" t="n">
        <f aca="false">SUMPRODUCT(INDEX(ImgA,$B14-ImgA_y0+1-25,Z$7-ImgA_x0+1-25):INDEX(ImgA,$B14-ImgA_y0+1+25,Z$7-ImgA_x0+1+25),Disco)/SUM(Disco)</f>
        <v>91.7681592039801</v>
      </c>
      <c r="AA14" s="23" t="n">
        <f aca="false">SUMPRODUCT(INDEX(ImgA,$B14-ImgA_y0+1-25,AA$7-ImgA_x0+1-25):INDEX(ImgA,$B14-ImgA_y0+1+25,AA$7-ImgA_x0+1+25),Disco)/SUM(Disco)</f>
        <v>89.6437810945274</v>
      </c>
      <c r="AB14" s="23" t="n">
        <f aca="false">SUMPRODUCT(INDEX(ImgA,$B14-ImgA_y0+1-25,AB$7-ImgA_x0+1-25):INDEX(ImgA,$B14-ImgA_y0+1+25,AB$7-ImgA_x0+1+25),Disco)/SUM(Disco)</f>
        <v>87.8706467661692</v>
      </c>
      <c r="AC14" s="23" t="n">
        <f aca="false">SUMPRODUCT(INDEX(ImgA,$B14-ImgA_y0+1-25,AC$7-ImgA_x0+1-25):INDEX(ImgA,$B14-ImgA_y0+1+25,AC$7-ImgA_x0+1+25),Disco)/SUM(Disco)</f>
        <v>86.7791044776119</v>
      </c>
      <c r="AD14" s="23" t="n">
        <f aca="false">SUMPRODUCT(INDEX(ImgA,$B14-ImgA_y0+1-25,AD$7-ImgA_x0+1-25):INDEX(ImgA,$B14-ImgA_y0+1+25,AD$7-ImgA_x0+1+25),Disco)/SUM(Disco)</f>
        <v>86.4338308457711</v>
      </c>
      <c r="AE14" s="23" t="n">
        <f aca="false">SUMPRODUCT(INDEX(ImgA,$B14-ImgA_y0+1-25,AE$7-ImgA_x0+1-25):INDEX(ImgA,$B14-ImgA_y0+1+25,AE$7-ImgA_x0+1+25),Disco)/SUM(Disco)</f>
        <v>86.5870646766169</v>
      </c>
      <c r="AF14" s="23" t="n">
        <f aca="false">SUMPRODUCT(INDEX(ImgA,$B14-ImgA_y0+1-25,AF$7-ImgA_x0+1-25):INDEX(ImgA,$B14-ImgA_y0+1+25,AF$7-ImgA_x0+1+25),Disco)/SUM(Disco)</f>
        <v>86.8985074626866</v>
      </c>
      <c r="AG14" s="23" t="n">
        <f aca="false">SUMPRODUCT(INDEX(ImgA,$B14-ImgA_y0+1-25,AG$7-ImgA_x0+1-25):INDEX(ImgA,$B14-ImgA_y0+1+25,AG$7-ImgA_x0+1+25),Disco)/SUM(Disco)</f>
        <v>86.6029850746269</v>
      </c>
      <c r="AH14" s="23" t="n">
        <f aca="false">SUMPRODUCT(INDEX(ImgA,$B14-ImgA_y0+1-25,AH$7-ImgA_x0+1-25):INDEX(ImgA,$B14-ImgA_y0+1+25,AH$7-ImgA_x0+1+25),Disco)/SUM(Disco)</f>
        <v>86.1164179104478</v>
      </c>
      <c r="AI14" s="23" t="n">
        <f aca="false">SUMPRODUCT(INDEX(ImgA,$B14-ImgA_y0+1-25,AI$7-ImgA_x0+1-25):INDEX(ImgA,$B14-ImgA_y0+1+25,AI$7-ImgA_x0+1+25),Disco)/SUM(Disco)</f>
        <v>85.5452736318408</v>
      </c>
      <c r="AJ14" s="23" t="n">
        <f aca="false">SUMPRODUCT(INDEX(ImgA,$B14-ImgA_y0+1-25,AJ$7-ImgA_x0+1-25):INDEX(ImgA,$B14-ImgA_y0+1+25,AJ$7-ImgA_x0+1+25),Disco)/SUM(Disco)</f>
        <v>85.0935323383085</v>
      </c>
      <c r="AK14" s="23" t="n">
        <f aca="false">SUMPRODUCT(INDEX(ImgA,$B14-ImgA_y0+1-25,AK$7-ImgA_x0+1-25):INDEX(ImgA,$B14-ImgA_y0+1+25,AK$7-ImgA_x0+1+25),Disco)/SUM(Disco)</f>
        <v>84.7014925373134</v>
      </c>
      <c r="AL14" s="23" t="n">
        <f aca="false">SUMPRODUCT(INDEX(ImgA,$B14-ImgA_y0+1-25,AL$7-ImgA_x0+1-25):INDEX(ImgA,$B14-ImgA_y0+1+25,AL$7-ImgA_x0+1+25),Disco)/SUM(Disco)</f>
        <v>84.3820895522388</v>
      </c>
      <c r="AM14" s="23" t="n">
        <f aca="false">SUMPRODUCT(INDEX(ImgA,$B14-ImgA_y0+1-25,AM$7-ImgA_x0+1-25):INDEX(ImgA,$B14-ImgA_y0+1+25,AM$7-ImgA_x0+1+25),Disco)/SUM(Disco)</f>
        <v>83.7900497512438</v>
      </c>
      <c r="AN14" s="23" t="n">
        <f aca="false">SUMPRODUCT(INDEX(ImgA,$B14-ImgA_y0+1-25,AN$7-ImgA_x0+1-25):INDEX(ImgA,$B14-ImgA_y0+1+25,AN$7-ImgA_x0+1+25),Disco)/SUM(Disco)</f>
        <v>82.6089552238806</v>
      </c>
      <c r="AO14" s="23" t="n">
        <f aca="false">SUMPRODUCT(INDEX(ImgA,$B14-ImgA_y0+1-25,AO$7-ImgA_x0+1-25):INDEX(ImgA,$B14-ImgA_y0+1+25,AO$7-ImgA_x0+1+25),Disco)/SUM(Disco)</f>
        <v>81.4407960199005</v>
      </c>
      <c r="AP14" s="23" t="n">
        <f aca="false">SUMPRODUCT(INDEX(ImgA,$B14-ImgA_y0+1-25,AP$7-ImgA_x0+1-25):INDEX(ImgA,$B14-ImgA_y0+1+25,AP$7-ImgA_x0+1+25),Disco)/SUM(Disco)</f>
        <v>80.3203980099503</v>
      </c>
      <c r="AQ14" s="23" t="n">
        <f aca="false">SUMPRODUCT(INDEX(ImgA,$B14-ImgA_y0+1-25,AQ$7-ImgA_x0+1-25):INDEX(ImgA,$B14-ImgA_y0+1+25,AQ$7-ImgA_x0+1+25),Disco)/SUM(Disco)</f>
        <v>79.1203980099503</v>
      </c>
      <c r="AR14" s="23" t="n">
        <f aca="false">SUMPRODUCT(INDEX(ImgA,$B14-ImgA_y0+1-25,AR$7-ImgA_x0+1-25):INDEX(ImgA,$B14-ImgA_y0+1+25,AR$7-ImgA_x0+1+25),Disco)/SUM(Disco)</f>
        <v>78.0636815920398</v>
      </c>
      <c r="AS14" s="23" t="n">
        <f aca="false">SUMPRODUCT(INDEX(ImgA,$B14-ImgA_y0+1-25,AS$7-ImgA_x0+1-25):INDEX(ImgA,$B14-ImgA_y0+1+25,AS$7-ImgA_x0+1+25),Disco)/SUM(Disco)</f>
        <v>77.2845771144279</v>
      </c>
      <c r="AT14" s="23" t="n">
        <f aca="false">SUMPRODUCT(INDEX(ImgA,$B14-ImgA_y0+1-25,AT$7-ImgA_x0+1-25):INDEX(ImgA,$B14-ImgA_y0+1+25,AT$7-ImgA_x0+1+25),Disco)/SUM(Disco)</f>
        <v>76.8278606965174</v>
      </c>
      <c r="AU14" s="23" t="n">
        <f aca="false">SUMPRODUCT(INDEX(ImgA,$B14-ImgA_y0+1-25,AU$7-ImgA_x0+1-25):INDEX(ImgA,$B14-ImgA_y0+1+25,AU$7-ImgA_x0+1+25),Disco)/SUM(Disco)</f>
        <v>76.4825870646766</v>
      </c>
      <c r="AV14" s="23" t="n">
        <f aca="false">SUMPRODUCT(INDEX(ImgA,$B14-ImgA_y0+1-25,AV$7-ImgA_x0+1-25):INDEX(ImgA,$B14-ImgA_y0+1+25,AV$7-ImgA_x0+1+25),Disco)/SUM(Disco)</f>
        <v>76.0517412935323</v>
      </c>
      <c r="AW14" s="23" t="n">
        <f aca="false">SUMPRODUCT(INDEX(ImgA,$B14-ImgA_y0+1-25,AW$7-ImgA_x0+1-25):INDEX(ImgA,$B14-ImgA_y0+1+25,AW$7-ImgA_x0+1+25),Disco)/SUM(Disco)</f>
        <v>75.592039800995</v>
      </c>
      <c r="AX14" s="23" t="n">
        <f aca="false">SUMPRODUCT(INDEX(ImgA,$B14-ImgA_y0+1-25,AX$7-ImgA_x0+1-25):INDEX(ImgA,$B14-ImgA_y0+1+25,AX$7-ImgA_x0+1+25),Disco)/SUM(Disco)</f>
        <v>75.3641791044776</v>
      </c>
      <c r="AY14" s="23" t="n">
        <f aca="false">SUMPRODUCT(INDEX(ImgA,$B14-ImgA_y0+1-25,AY$7-ImgA_x0+1-25):INDEX(ImgA,$B14-ImgA_y0+1+25,AY$7-ImgA_x0+1+25),Disco)/SUM(Disco)</f>
        <v>75.8417910447761</v>
      </c>
      <c r="AZ14" s="23" t="n">
        <f aca="false">SUMPRODUCT(INDEX(ImgA,$B14-ImgA_y0+1-25,AZ$7-ImgA_x0+1-25):INDEX(ImgA,$B14-ImgA_y0+1+25,AZ$7-ImgA_x0+1+25),Disco)/SUM(Disco)</f>
        <v>76.9303482587065</v>
      </c>
      <c r="BA14" s="23" t="n">
        <f aca="false">SUMPRODUCT(INDEX(ImgA,$B14-ImgA_y0+1-25,BA$7-ImgA_x0+1-25):INDEX(ImgA,$B14-ImgA_y0+1+25,BA$7-ImgA_x0+1+25),Disco)/SUM(Disco)</f>
        <v>77.7154228855721</v>
      </c>
      <c r="BB14" s="23" t="n">
        <f aca="false">SUMPRODUCT(INDEX(ImgA,$B14-ImgA_y0+1-25,BB$7-ImgA_x0+1-25):INDEX(ImgA,$B14-ImgA_y0+1+25,BB$7-ImgA_x0+1+25),Disco)/SUM(Disco)</f>
        <v>78.0945273631841</v>
      </c>
      <c r="BC14" s="23" t="n">
        <f aca="false">SUMPRODUCT(INDEX(ImgA,$B14-ImgA_y0+1-25,BC$7-ImgA_x0+1-25):INDEX(ImgA,$B14-ImgA_y0+1+25,BC$7-ImgA_x0+1+25),Disco)/SUM(Disco)</f>
        <v>78.2218905472637</v>
      </c>
      <c r="BD14" s="23" t="n">
        <f aca="false">SUMPRODUCT(INDEX(ImgA,$B14-ImgA_y0+1-25,BD$7-ImgA_x0+1-25):INDEX(ImgA,$B14-ImgA_y0+1+25,BD$7-ImgA_x0+1+25),Disco)/SUM(Disco)</f>
        <v>77.7333333333333</v>
      </c>
      <c r="BE14" s="23" t="n">
        <f aca="false">SUMPRODUCT(INDEX(ImgA,$B14-ImgA_y0+1-25,BE$7-ImgA_x0+1-25):INDEX(ImgA,$B14-ImgA_y0+1+25,BE$7-ImgA_x0+1+25),Disco)/SUM(Disco)</f>
        <v>76.8318407960199</v>
      </c>
      <c r="BF14" s="23" t="n">
        <f aca="false">SUMPRODUCT(INDEX(ImgA,$B14-ImgA_y0+1-25,BF$7-ImgA_x0+1-25):INDEX(ImgA,$B14-ImgA_y0+1+25,BF$7-ImgA_x0+1+25),Disco)/SUM(Disco)</f>
        <v>76.2935323383085</v>
      </c>
      <c r="BG14" s="23" t="n">
        <f aca="false">SUMPRODUCT(INDEX(ImgA,$B14-ImgA_y0+1-25,BG$7-ImgA_x0+1-25):INDEX(ImgA,$B14-ImgA_y0+1+25,BG$7-ImgA_x0+1+25),Disco)/SUM(Disco)</f>
        <v>75.4597014925373</v>
      </c>
      <c r="BH14" s="23" t="n">
        <f aca="false">SUMPRODUCT(INDEX(ImgA,$B14-ImgA_y0+1-25,BH$7-ImgA_x0+1-25):INDEX(ImgA,$B14-ImgA_y0+1+25,BH$7-ImgA_x0+1+25),Disco)/SUM(Disco)</f>
        <v>74.8577114427861</v>
      </c>
      <c r="BI14" s="23" t="n">
        <f aca="false">SUMPRODUCT(INDEX(ImgA,$B14-ImgA_y0+1-25,BI$7-ImgA_x0+1-25):INDEX(ImgA,$B14-ImgA_y0+1+25,BI$7-ImgA_x0+1+25),Disco)/SUM(Disco)</f>
        <v>74.807960199005</v>
      </c>
      <c r="BJ14" s="23" t="n">
        <f aca="false">SUMPRODUCT(INDEX(ImgA,$B14-ImgA_y0+1-25,BJ$7-ImgA_x0+1-25):INDEX(ImgA,$B14-ImgA_y0+1+25,BJ$7-ImgA_x0+1+25),Disco)/SUM(Disco)</f>
        <v>75.0238805970149</v>
      </c>
      <c r="BK14" s="23" t="n">
        <f aca="false">SUMPRODUCT(INDEX(ImgA,$B14-ImgA_y0+1-25,BK$7-ImgA_x0+1-25):INDEX(ImgA,$B14-ImgA_y0+1+25,BK$7-ImgA_x0+1+25),Disco)/SUM(Disco)</f>
        <v>75.4965174129353</v>
      </c>
      <c r="BL14" s="23" t="n">
        <f aca="false">SUMPRODUCT(INDEX(ImgA,$B14-ImgA_y0+1-25,BL$7-ImgA_x0+1-25):INDEX(ImgA,$B14-ImgA_y0+1+25,BL$7-ImgA_x0+1+25),Disco)/SUM(Disco)</f>
        <v>76.3661691542289</v>
      </c>
      <c r="BM14" s="23" t="n">
        <f aca="false">SUMPRODUCT(INDEX(ImgA,$B14-ImgA_y0+1-25,BM$7-ImgA_x0+1-25):INDEX(ImgA,$B14-ImgA_y0+1+25,BM$7-ImgA_x0+1+25),Disco)/SUM(Disco)</f>
        <v>77.2587064676617</v>
      </c>
      <c r="BN14" s="23" t="n">
        <f aca="false">SUMPRODUCT(INDEX(ImgA,$B14-ImgA_y0+1-25,BN$7-ImgA_x0+1-25):INDEX(ImgA,$B14-ImgA_y0+1+25,BN$7-ImgA_x0+1+25),Disco)/SUM(Disco)</f>
        <v>78.3442786069652</v>
      </c>
      <c r="BQ14" s="24" t="s">
        <v>139</v>
      </c>
      <c r="BR14" s="20" t="n">
        <f aca="false">SUMPRODUCT(Rmap*(((Xg-ROUND(BR13,0))^2+(Yg-ROUND(BS13,0))^2)&lt;=rad_tp^2)*Xg)/SUMPRODUCT(Rmap*(((Xg-ROUND(BR13,0))^2+(Yg-ROUND(BS13,0))^2)&lt;=rad_tp^2))</f>
        <v>178.535751656784</v>
      </c>
      <c r="BS14" s="20" t="n">
        <f aca="false">SUMPRODUCT(Rmap*(((Xg-ROUND(BR13,0))^2+(Yg-ROUND(BS13,0))^2)&lt;=rad_tp^2)*Yg)/SUMPRODUCT(Rmap*(((Xg-ROUND(BR13,0))^2+(Yg-ROUND(BS13,0))^2)&lt;=rad_tp^2))</f>
        <v>82.8978025810952</v>
      </c>
      <c r="BT14" s="20" t="n">
        <f aca="false">SUMPRODUCT(Rmap*(((Xg-ROUND(BT13,0))^2+(Yg-ROUND(BU13,0))^2)&lt;=rad_tp^2)*Xg)/SUMPRODUCT(Rmap*(((Xg-ROUND(BT13,0))^2+(Yg-ROUND(BU13,0))^2)&lt;=rad_tp^2))</f>
        <v>215.738756947954</v>
      </c>
      <c r="BU14" s="20" t="n">
        <f aca="false">SUMPRODUCT(Rmap*(((Xg-ROUND(BT13,0))^2+(Yg-ROUND(BU13,0))^2)&lt;=rad_tp^2)*Yg)/SUMPRODUCT(Rmap*(((Xg-ROUND(BT13,0))^2+(Yg-ROUND(BU13,0))^2)&lt;=rad_tp^2))</f>
        <v>99.8231430015159</v>
      </c>
    </row>
    <row r="15" customFormat="false" ht="10.5" hidden="false" customHeight="true" outlineLevel="0" collapsed="false">
      <c r="B15" s="17" t="n">
        <v>77</v>
      </c>
      <c r="C15" s="23" t="n">
        <f aca="false">SUMPRODUCT(INDEX(ImgA,$B15-ImgA_y0+1-25,C$7-ImgA_x0+1-25):INDEX(ImgA,$B15-ImgA_y0+1+25,C$7-ImgA_x0+1+25),Disco)/SUM(Disco)</f>
        <v>86.7253731343284</v>
      </c>
      <c r="D15" s="23" t="n">
        <f aca="false">SUMPRODUCT(INDEX(ImgA,$B15-ImgA_y0+1-25,D$7-ImgA_x0+1-25):INDEX(ImgA,$B15-ImgA_y0+1+25,D$7-ImgA_x0+1+25),Disco)/SUM(Disco)</f>
        <v>90.134328358209</v>
      </c>
      <c r="E15" s="23" t="n">
        <f aca="false">SUMPRODUCT(INDEX(ImgA,$B15-ImgA_y0+1-25,E$7-ImgA_x0+1-25):INDEX(ImgA,$B15-ImgA_y0+1+25,E$7-ImgA_x0+1+25),Disco)/SUM(Disco)</f>
        <v>92.9462686567164</v>
      </c>
      <c r="F15" s="23" t="n">
        <f aca="false">SUMPRODUCT(INDEX(ImgA,$B15-ImgA_y0+1-25,F$7-ImgA_x0+1-25):INDEX(ImgA,$B15-ImgA_y0+1+25,F$7-ImgA_x0+1+25),Disco)/SUM(Disco)</f>
        <v>95.7661691542289</v>
      </c>
      <c r="G15" s="23" t="n">
        <f aca="false">SUMPRODUCT(INDEX(ImgA,$B15-ImgA_y0+1-25,G$7-ImgA_x0+1-25):INDEX(ImgA,$B15-ImgA_y0+1+25,G$7-ImgA_x0+1+25),Disco)/SUM(Disco)</f>
        <v>98.7522388059702</v>
      </c>
      <c r="H15" s="23" t="n">
        <f aca="false">SUMPRODUCT(INDEX(ImgA,$B15-ImgA_y0+1-25,H$7-ImgA_x0+1-25):INDEX(ImgA,$B15-ImgA_y0+1+25,H$7-ImgA_x0+1+25),Disco)/SUM(Disco)</f>
        <v>101.985074626866</v>
      </c>
      <c r="I15" s="23" t="n">
        <f aca="false">SUMPRODUCT(INDEX(ImgA,$B15-ImgA_y0+1-25,I$7-ImgA_x0+1-25):INDEX(ImgA,$B15-ImgA_y0+1+25,I$7-ImgA_x0+1+25),Disco)/SUM(Disco)</f>
        <v>105.125373134328</v>
      </c>
      <c r="J15" s="23" t="n">
        <f aca="false">SUMPRODUCT(INDEX(ImgA,$B15-ImgA_y0+1-25,J$7-ImgA_x0+1-25):INDEX(ImgA,$B15-ImgA_y0+1+25,J$7-ImgA_x0+1+25),Disco)/SUM(Disco)</f>
        <v>107.643781094527</v>
      </c>
      <c r="K15" s="23" t="n">
        <f aca="false">SUMPRODUCT(INDEX(ImgA,$B15-ImgA_y0+1-25,K$7-ImgA_x0+1-25):INDEX(ImgA,$B15-ImgA_y0+1+25,K$7-ImgA_x0+1+25),Disco)/SUM(Disco)</f>
        <v>109.571144278607</v>
      </c>
      <c r="L15" s="23" t="n">
        <f aca="false">SUMPRODUCT(INDEX(ImgA,$B15-ImgA_y0+1-25,L$7-ImgA_x0+1-25):INDEX(ImgA,$B15-ImgA_y0+1+25,L$7-ImgA_x0+1+25),Disco)/SUM(Disco)</f>
        <v>111.668656716418</v>
      </c>
      <c r="M15" s="23" t="n">
        <f aca="false">SUMPRODUCT(INDEX(ImgA,$B15-ImgA_y0+1-25,M$7-ImgA_x0+1-25):INDEX(ImgA,$B15-ImgA_y0+1+25,M$7-ImgA_x0+1+25),Disco)/SUM(Disco)</f>
        <v>113.53631840796</v>
      </c>
      <c r="N15" s="23" t="n">
        <f aca="false">SUMPRODUCT(INDEX(ImgA,$B15-ImgA_y0+1-25,N$7-ImgA_x0+1-25):INDEX(ImgA,$B15-ImgA_y0+1+25,N$7-ImgA_x0+1+25),Disco)/SUM(Disco)</f>
        <v>115.167164179104</v>
      </c>
      <c r="O15" s="23" t="n">
        <f aca="false">SUMPRODUCT(INDEX(ImgA,$B15-ImgA_y0+1-25,O$7-ImgA_x0+1-25):INDEX(ImgA,$B15-ImgA_y0+1+25,O$7-ImgA_x0+1+25),Disco)/SUM(Disco)</f>
        <v>116.180099502488</v>
      </c>
      <c r="P15" s="23" t="n">
        <f aca="false">SUMPRODUCT(INDEX(ImgA,$B15-ImgA_y0+1-25,P$7-ImgA_x0+1-25):INDEX(ImgA,$B15-ImgA_y0+1+25,P$7-ImgA_x0+1+25),Disco)/SUM(Disco)</f>
        <v>116.244776119403</v>
      </c>
      <c r="Q15" s="23" t="n">
        <f aca="false">SUMPRODUCT(INDEX(ImgA,$B15-ImgA_y0+1-25,Q$7-ImgA_x0+1-25):INDEX(ImgA,$B15-ImgA_y0+1+25,Q$7-ImgA_x0+1+25),Disco)/SUM(Disco)</f>
        <v>115.313432835821</v>
      </c>
      <c r="R15" s="23" t="n">
        <f aca="false">SUMPRODUCT(INDEX(ImgA,$B15-ImgA_y0+1-25,R$7-ImgA_x0+1-25):INDEX(ImgA,$B15-ImgA_y0+1+25,R$7-ImgA_x0+1+25),Disco)/SUM(Disco)</f>
        <v>113.407960199005</v>
      </c>
      <c r="S15" s="23" t="n">
        <f aca="false">SUMPRODUCT(INDEX(ImgA,$B15-ImgA_y0+1-25,S$7-ImgA_x0+1-25):INDEX(ImgA,$B15-ImgA_y0+1+25,S$7-ImgA_x0+1+25),Disco)/SUM(Disco)</f>
        <v>110.962189054726</v>
      </c>
      <c r="T15" s="23" t="n">
        <f aca="false">SUMPRODUCT(INDEX(ImgA,$B15-ImgA_y0+1-25,T$7-ImgA_x0+1-25):INDEX(ImgA,$B15-ImgA_y0+1+25,T$7-ImgA_x0+1+25),Disco)/SUM(Disco)</f>
        <v>108.220895522388</v>
      </c>
      <c r="U15" s="23" t="n">
        <f aca="false">SUMPRODUCT(INDEX(ImgA,$B15-ImgA_y0+1-25,U$7-ImgA_x0+1-25):INDEX(ImgA,$B15-ImgA_y0+1+25,U$7-ImgA_x0+1+25),Disco)/SUM(Disco)</f>
        <v>105.526368159204</v>
      </c>
      <c r="V15" s="23" t="n">
        <f aca="false">SUMPRODUCT(INDEX(ImgA,$B15-ImgA_y0+1-25,V$7-ImgA_x0+1-25):INDEX(ImgA,$B15-ImgA_y0+1+25,V$7-ImgA_x0+1+25),Disco)/SUM(Disco)</f>
        <v>102.979104477612</v>
      </c>
      <c r="W15" s="23" t="n">
        <f aca="false">SUMPRODUCT(INDEX(ImgA,$B15-ImgA_y0+1-25,W$7-ImgA_x0+1-25):INDEX(ImgA,$B15-ImgA_y0+1+25,W$7-ImgA_x0+1+25),Disco)/SUM(Disco)</f>
        <v>100.525373134328</v>
      </c>
      <c r="X15" s="23" t="n">
        <f aca="false">SUMPRODUCT(INDEX(ImgA,$B15-ImgA_y0+1-25,X$7-ImgA_x0+1-25):INDEX(ImgA,$B15-ImgA_y0+1+25,X$7-ImgA_x0+1+25),Disco)/SUM(Disco)</f>
        <v>97.8278606965174</v>
      </c>
      <c r="Y15" s="23" t="n">
        <f aca="false">SUMPRODUCT(INDEX(ImgA,$B15-ImgA_y0+1-25,Y$7-ImgA_x0+1-25):INDEX(ImgA,$B15-ImgA_y0+1+25,Y$7-ImgA_x0+1+25),Disco)/SUM(Disco)</f>
        <v>95.228855721393</v>
      </c>
      <c r="Z15" s="23" t="n">
        <f aca="false">SUMPRODUCT(INDEX(ImgA,$B15-ImgA_y0+1-25,Z$7-ImgA_x0+1-25):INDEX(ImgA,$B15-ImgA_y0+1+25,Z$7-ImgA_x0+1+25),Disco)/SUM(Disco)</f>
        <v>92.9910447761194</v>
      </c>
      <c r="AA15" s="23" t="n">
        <f aca="false">SUMPRODUCT(INDEX(ImgA,$B15-ImgA_y0+1-25,AA$7-ImgA_x0+1-25):INDEX(ImgA,$B15-ImgA_y0+1+25,AA$7-ImgA_x0+1+25),Disco)/SUM(Disco)</f>
        <v>90.9014925373134</v>
      </c>
      <c r="AB15" s="23" t="n">
        <f aca="false">SUMPRODUCT(INDEX(ImgA,$B15-ImgA_y0+1-25,AB$7-ImgA_x0+1-25):INDEX(ImgA,$B15-ImgA_y0+1+25,AB$7-ImgA_x0+1+25),Disco)/SUM(Disco)</f>
        <v>89.2517412935323</v>
      </c>
      <c r="AC15" s="23" t="n">
        <f aca="false">SUMPRODUCT(INDEX(ImgA,$B15-ImgA_y0+1-25,AC$7-ImgA_x0+1-25):INDEX(ImgA,$B15-ImgA_y0+1+25,AC$7-ImgA_x0+1+25),Disco)/SUM(Disco)</f>
        <v>88.1422885572139</v>
      </c>
      <c r="AD15" s="23" t="n">
        <f aca="false">SUMPRODUCT(INDEX(ImgA,$B15-ImgA_y0+1-25,AD$7-ImgA_x0+1-25):INDEX(ImgA,$B15-ImgA_y0+1+25,AD$7-ImgA_x0+1+25),Disco)/SUM(Disco)</f>
        <v>87.3542288557214</v>
      </c>
      <c r="AE15" s="23" t="n">
        <f aca="false">SUMPRODUCT(INDEX(ImgA,$B15-ImgA_y0+1-25,AE$7-ImgA_x0+1-25):INDEX(ImgA,$B15-ImgA_y0+1+25,AE$7-ImgA_x0+1+25),Disco)/SUM(Disco)</f>
        <v>86.9810945273632</v>
      </c>
      <c r="AF15" s="23" t="n">
        <f aca="false">SUMPRODUCT(INDEX(ImgA,$B15-ImgA_y0+1-25,AF$7-ImgA_x0+1-25):INDEX(ImgA,$B15-ImgA_y0+1+25,AF$7-ImgA_x0+1+25),Disco)/SUM(Disco)</f>
        <v>87.155223880597</v>
      </c>
      <c r="AG15" s="23" t="n">
        <f aca="false">SUMPRODUCT(INDEX(ImgA,$B15-ImgA_y0+1-25,AG$7-ImgA_x0+1-25):INDEX(ImgA,$B15-ImgA_y0+1+25,AG$7-ImgA_x0+1+25),Disco)/SUM(Disco)</f>
        <v>87.21592039801</v>
      </c>
      <c r="AH15" s="23" t="n">
        <f aca="false">SUMPRODUCT(INDEX(ImgA,$B15-ImgA_y0+1-25,AH$7-ImgA_x0+1-25):INDEX(ImgA,$B15-ImgA_y0+1+25,AH$7-ImgA_x0+1+25),Disco)/SUM(Disco)</f>
        <v>86.9542288557214</v>
      </c>
      <c r="AI15" s="23" t="n">
        <f aca="false">SUMPRODUCT(INDEX(ImgA,$B15-ImgA_y0+1-25,AI$7-ImgA_x0+1-25):INDEX(ImgA,$B15-ImgA_y0+1+25,AI$7-ImgA_x0+1+25),Disco)/SUM(Disco)</f>
        <v>86.4567164179104</v>
      </c>
      <c r="AJ15" s="23" t="n">
        <f aca="false">SUMPRODUCT(INDEX(ImgA,$B15-ImgA_y0+1-25,AJ$7-ImgA_x0+1-25):INDEX(ImgA,$B15-ImgA_y0+1+25,AJ$7-ImgA_x0+1+25),Disco)/SUM(Disco)</f>
        <v>85.8238805970149</v>
      </c>
      <c r="AK15" s="23" t="n">
        <f aca="false">SUMPRODUCT(INDEX(ImgA,$B15-ImgA_y0+1-25,AK$7-ImgA_x0+1-25):INDEX(ImgA,$B15-ImgA_y0+1+25,AK$7-ImgA_x0+1+25),Disco)/SUM(Disco)</f>
        <v>85.3194029850746</v>
      </c>
      <c r="AL15" s="23" t="n">
        <f aca="false">SUMPRODUCT(INDEX(ImgA,$B15-ImgA_y0+1-25,AL$7-ImgA_x0+1-25):INDEX(ImgA,$B15-ImgA_y0+1+25,AL$7-ImgA_x0+1+25),Disco)/SUM(Disco)</f>
        <v>85.1422885572139</v>
      </c>
      <c r="AM15" s="23" t="n">
        <f aca="false">SUMPRODUCT(INDEX(ImgA,$B15-ImgA_y0+1-25,AM$7-ImgA_x0+1-25):INDEX(ImgA,$B15-ImgA_y0+1+25,AM$7-ImgA_x0+1+25),Disco)/SUM(Disco)</f>
        <v>85.1890547263682</v>
      </c>
      <c r="AN15" s="23" t="n">
        <f aca="false">SUMPRODUCT(INDEX(ImgA,$B15-ImgA_y0+1-25,AN$7-ImgA_x0+1-25):INDEX(ImgA,$B15-ImgA_y0+1+25,AN$7-ImgA_x0+1+25),Disco)/SUM(Disco)</f>
        <v>84.7582089552239</v>
      </c>
      <c r="AO15" s="23" t="n">
        <f aca="false">SUMPRODUCT(INDEX(ImgA,$B15-ImgA_y0+1-25,AO$7-ImgA_x0+1-25):INDEX(ImgA,$B15-ImgA_y0+1+25,AO$7-ImgA_x0+1+25),Disco)/SUM(Disco)</f>
        <v>83.6358208955224</v>
      </c>
      <c r="AP15" s="23" t="n">
        <f aca="false">SUMPRODUCT(INDEX(ImgA,$B15-ImgA_y0+1-25,AP$7-ImgA_x0+1-25):INDEX(ImgA,$B15-ImgA_y0+1+25,AP$7-ImgA_x0+1+25),Disco)/SUM(Disco)</f>
        <v>82.3422885572139</v>
      </c>
      <c r="AQ15" s="23" t="n">
        <f aca="false">SUMPRODUCT(INDEX(ImgA,$B15-ImgA_y0+1-25,AQ$7-ImgA_x0+1-25):INDEX(ImgA,$B15-ImgA_y0+1+25,AQ$7-ImgA_x0+1+25),Disco)/SUM(Disco)</f>
        <v>80.992039800995</v>
      </c>
      <c r="AR15" s="23" t="n">
        <f aca="false">SUMPRODUCT(INDEX(ImgA,$B15-ImgA_y0+1-25,AR$7-ImgA_x0+1-25):INDEX(ImgA,$B15-ImgA_y0+1+25,AR$7-ImgA_x0+1+25),Disco)/SUM(Disco)</f>
        <v>79.5502487562189</v>
      </c>
      <c r="AS15" s="23" t="n">
        <f aca="false">SUMPRODUCT(INDEX(ImgA,$B15-ImgA_y0+1-25,AS$7-ImgA_x0+1-25):INDEX(ImgA,$B15-ImgA_y0+1+25,AS$7-ImgA_x0+1+25),Disco)/SUM(Disco)</f>
        <v>78.2427860696517</v>
      </c>
      <c r="AT15" s="23" t="n">
        <f aca="false">SUMPRODUCT(INDEX(ImgA,$B15-ImgA_y0+1-25,AT$7-ImgA_x0+1-25):INDEX(ImgA,$B15-ImgA_y0+1+25,AT$7-ImgA_x0+1+25),Disco)/SUM(Disco)</f>
        <v>77.3751243781095</v>
      </c>
      <c r="AU15" s="23" t="n">
        <f aca="false">SUMPRODUCT(INDEX(ImgA,$B15-ImgA_y0+1-25,AU$7-ImgA_x0+1-25):INDEX(ImgA,$B15-ImgA_y0+1+25,AU$7-ImgA_x0+1+25),Disco)/SUM(Disco)</f>
        <v>76.7820895522388</v>
      </c>
      <c r="AV15" s="23" t="n">
        <f aca="false">SUMPRODUCT(INDEX(ImgA,$B15-ImgA_y0+1-25,AV$7-ImgA_x0+1-25):INDEX(ImgA,$B15-ImgA_y0+1+25,AV$7-ImgA_x0+1+25),Disco)/SUM(Disco)</f>
        <v>76.2626865671642</v>
      </c>
      <c r="AW15" s="23" t="n">
        <f aca="false">SUMPRODUCT(INDEX(ImgA,$B15-ImgA_y0+1-25,AW$7-ImgA_x0+1-25):INDEX(ImgA,$B15-ImgA_y0+1+25,AW$7-ImgA_x0+1+25),Disco)/SUM(Disco)</f>
        <v>75.6656716417911</v>
      </c>
      <c r="AX15" s="23" t="n">
        <f aca="false">SUMPRODUCT(INDEX(ImgA,$B15-ImgA_y0+1-25,AX$7-ImgA_x0+1-25):INDEX(ImgA,$B15-ImgA_y0+1+25,AX$7-ImgA_x0+1+25),Disco)/SUM(Disco)</f>
        <v>75.2089552238806</v>
      </c>
      <c r="AY15" s="23" t="n">
        <f aca="false">SUMPRODUCT(INDEX(ImgA,$B15-ImgA_y0+1-25,AY$7-ImgA_x0+1-25):INDEX(ImgA,$B15-ImgA_y0+1+25,AY$7-ImgA_x0+1+25),Disco)/SUM(Disco)</f>
        <v>75.452736318408</v>
      </c>
      <c r="AZ15" s="23" t="n">
        <f aca="false">SUMPRODUCT(INDEX(ImgA,$B15-ImgA_y0+1-25,AZ$7-ImgA_x0+1-25):INDEX(ImgA,$B15-ImgA_y0+1+25,AZ$7-ImgA_x0+1+25),Disco)/SUM(Disco)</f>
        <v>76.1542288557214</v>
      </c>
      <c r="BA15" s="23" t="n">
        <f aca="false">SUMPRODUCT(INDEX(ImgA,$B15-ImgA_y0+1-25,BA$7-ImgA_x0+1-25):INDEX(ImgA,$B15-ImgA_y0+1+25,BA$7-ImgA_x0+1+25),Disco)/SUM(Disco)</f>
        <v>76.7940298507463</v>
      </c>
      <c r="BB15" s="23" t="n">
        <f aca="false">SUMPRODUCT(INDEX(ImgA,$B15-ImgA_y0+1-25,BB$7-ImgA_x0+1-25):INDEX(ImgA,$B15-ImgA_y0+1+25,BB$7-ImgA_x0+1+25),Disco)/SUM(Disco)</f>
        <v>76.81592039801</v>
      </c>
      <c r="BC15" s="23" t="n">
        <f aca="false">SUMPRODUCT(INDEX(ImgA,$B15-ImgA_y0+1-25,BC$7-ImgA_x0+1-25):INDEX(ImgA,$B15-ImgA_y0+1+25,BC$7-ImgA_x0+1+25),Disco)/SUM(Disco)</f>
        <v>76.7393034825871</v>
      </c>
      <c r="BD15" s="23" t="n">
        <f aca="false">SUMPRODUCT(INDEX(ImgA,$B15-ImgA_y0+1-25,BD$7-ImgA_x0+1-25):INDEX(ImgA,$B15-ImgA_y0+1+25,BD$7-ImgA_x0+1+25),Disco)/SUM(Disco)</f>
        <v>76.2089552238806</v>
      </c>
      <c r="BE15" s="23" t="n">
        <f aca="false">SUMPRODUCT(INDEX(ImgA,$B15-ImgA_y0+1-25,BE$7-ImgA_x0+1-25):INDEX(ImgA,$B15-ImgA_y0+1+25,BE$7-ImgA_x0+1+25),Disco)/SUM(Disco)</f>
        <v>75.3980099502488</v>
      </c>
      <c r="BF15" s="23" t="n">
        <f aca="false">SUMPRODUCT(INDEX(ImgA,$B15-ImgA_y0+1-25,BF$7-ImgA_x0+1-25):INDEX(ImgA,$B15-ImgA_y0+1+25,BF$7-ImgA_x0+1+25),Disco)/SUM(Disco)</f>
        <v>74.7601990049751</v>
      </c>
      <c r="BG15" s="23" t="n">
        <f aca="false">SUMPRODUCT(INDEX(ImgA,$B15-ImgA_y0+1-25,BG$7-ImgA_x0+1-25):INDEX(ImgA,$B15-ImgA_y0+1+25,BG$7-ImgA_x0+1+25),Disco)/SUM(Disco)</f>
        <v>74.3412935323383</v>
      </c>
      <c r="BH15" s="23" t="n">
        <f aca="false">SUMPRODUCT(INDEX(ImgA,$B15-ImgA_y0+1-25,BH$7-ImgA_x0+1-25):INDEX(ImgA,$B15-ImgA_y0+1+25,BH$7-ImgA_x0+1+25),Disco)/SUM(Disco)</f>
        <v>74.3024875621891</v>
      </c>
      <c r="BI15" s="23" t="n">
        <f aca="false">SUMPRODUCT(INDEX(ImgA,$B15-ImgA_y0+1-25,BI$7-ImgA_x0+1-25):INDEX(ImgA,$B15-ImgA_y0+1+25,BI$7-ImgA_x0+1+25),Disco)/SUM(Disco)</f>
        <v>74.5194029850746</v>
      </c>
      <c r="BJ15" s="23" t="n">
        <f aca="false">SUMPRODUCT(INDEX(ImgA,$B15-ImgA_y0+1-25,BJ$7-ImgA_x0+1-25):INDEX(ImgA,$B15-ImgA_y0+1+25,BJ$7-ImgA_x0+1+25),Disco)/SUM(Disco)</f>
        <v>74.8069651741294</v>
      </c>
      <c r="BK15" s="23" t="n">
        <f aca="false">SUMPRODUCT(INDEX(ImgA,$B15-ImgA_y0+1-25,BK$7-ImgA_x0+1-25):INDEX(ImgA,$B15-ImgA_y0+1+25,BK$7-ImgA_x0+1+25),Disco)/SUM(Disco)</f>
        <v>75.4069651741294</v>
      </c>
      <c r="BL15" s="23" t="n">
        <f aca="false">SUMPRODUCT(INDEX(ImgA,$B15-ImgA_y0+1-25,BL$7-ImgA_x0+1-25):INDEX(ImgA,$B15-ImgA_y0+1+25,BL$7-ImgA_x0+1+25),Disco)/SUM(Disco)</f>
        <v>76.265671641791</v>
      </c>
      <c r="BM15" s="23" t="n">
        <f aca="false">SUMPRODUCT(INDEX(ImgA,$B15-ImgA_y0+1-25,BM$7-ImgA_x0+1-25):INDEX(ImgA,$B15-ImgA_y0+1+25,BM$7-ImgA_x0+1+25),Disco)/SUM(Disco)</f>
        <v>77.3990049751244</v>
      </c>
      <c r="BN15" s="23" t="n">
        <f aca="false">SUMPRODUCT(INDEX(ImgA,$B15-ImgA_y0+1-25,BN$7-ImgA_x0+1-25):INDEX(ImgA,$B15-ImgA_y0+1+25,BN$7-ImgA_x0+1+25),Disco)/SUM(Disco)</f>
        <v>78.6547263681592</v>
      </c>
      <c r="BQ15" s="24" t="s">
        <v>140</v>
      </c>
      <c r="BR15" s="20" t="n">
        <f aca="false">SUMPRODUCT(Rmap*(((Xg-ROUND(BR14,0))^2+(Yg-ROUND(BS14,0))^2)&lt;=rad_tp^2)*Xg)/SUMPRODUCT(Rmap*(((Xg-ROUND(BR14,0))^2+(Yg-ROUND(BS14,0))^2)&lt;=rad_tp^2))</f>
        <v>178.535751656784</v>
      </c>
      <c r="BS15" s="20" t="n">
        <f aca="false">SUMPRODUCT(Rmap*(((Xg-ROUND(BR14,0))^2+(Yg-ROUND(BS14,0))^2)&lt;=rad_tp^2)*Yg)/SUMPRODUCT(Rmap*(((Xg-ROUND(BR14,0))^2+(Yg-ROUND(BS14,0))^2)&lt;=rad_tp^2))</f>
        <v>82.8978025810952</v>
      </c>
      <c r="BT15" s="20" t="n">
        <f aca="false">SUMPRODUCT(Rmap*(((Xg-ROUND(BT14,0))^2+(Yg-ROUND(BU14,0))^2)&lt;=rad_tp^2)*Xg)/SUMPRODUCT(Rmap*(((Xg-ROUND(BT14,0))^2+(Yg-ROUND(BU14,0))^2)&lt;=rad_tp^2))</f>
        <v>215.738756947954</v>
      </c>
      <c r="BU15" s="20" t="n">
        <f aca="false">SUMPRODUCT(Rmap*(((Xg-ROUND(BT14,0))^2+(Yg-ROUND(BU14,0))^2)&lt;=rad_tp^2)*Yg)/SUMPRODUCT(Rmap*(((Xg-ROUND(BT14,0))^2+(Yg-ROUND(BU14,0))^2)&lt;=rad_tp^2))</f>
        <v>99.8231430015159</v>
      </c>
    </row>
    <row r="16" customFormat="false" ht="10.5" hidden="false" customHeight="true" outlineLevel="0" collapsed="false">
      <c r="B16" s="17" t="n">
        <v>78</v>
      </c>
      <c r="C16" s="23" t="n">
        <f aca="false">SUMPRODUCT(INDEX(ImgA,$B16-ImgA_y0+1-25,C$7-ImgA_x0+1-25):INDEX(ImgA,$B16-ImgA_y0+1+25,C$7-ImgA_x0+1+25),Disco)/SUM(Disco)</f>
        <v>88.0985074626866</v>
      </c>
      <c r="D16" s="23" t="n">
        <f aca="false">SUMPRODUCT(INDEX(ImgA,$B16-ImgA_y0+1-25,D$7-ImgA_x0+1-25):INDEX(ImgA,$B16-ImgA_y0+1+25,D$7-ImgA_x0+1+25),Disco)/SUM(Disco)</f>
        <v>91.4636815920398</v>
      </c>
      <c r="E16" s="23" t="n">
        <f aca="false">SUMPRODUCT(INDEX(ImgA,$B16-ImgA_y0+1-25,E$7-ImgA_x0+1-25):INDEX(ImgA,$B16-ImgA_y0+1+25,E$7-ImgA_x0+1+25),Disco)/SUM(Disco)</f>
        <v>94.2477611940299</v>
      </c>
      <c r="F16" s="23" t="n">
        <f aca="false">SUMPRODUCT(INDEX(ImgA,$B16-ImgA_y0+1-25,F$7-ImgA_x0+1-25):INDEX(ImgA,$B16-ImgA_y0+1+25,F$7-ImgA_x0+1+25),Disco)/SUM(Disco)</f>
        <v>97.1303482587065</v>
      </c>
      <c r="G16" s="23" t="n">
        <f aca="false">SUMPRODUCT(INDEX(ImgA,$B16-ImgA_y0+1-25,G$7-ImgA_x0+1-25):INDEX(ImgA,$B16-ImgA_y0+1+25,G$7-ImgA_x0+1+25),Disco)/SUM(Disco)</f>
        <v>100.481592039801</v>
      </c>
      <c r="H16" s="23" t="n">
        <f aca="false">SUMPRODUCT(INDEX(ImgA,$B16-ImgA_y0+1-25,H$7-ImgA_x0+1-25):INDEX(ImgA,$B16-ImgA_y0+1+25,H$7-ImgA_x0+1+25),Disco)/SUM(Disco)</f>
        <v>103.851741293532</v>
      </c>
      <c r="I16" s="23" t="n">
        <f aca="false">SUMPRODUCT(INDEX(ImgA,$B16-ImgA_y0+1-25,I$7-ImgA_x0+1-25):INDEX(ImgA,$B16-ImgA_y0+1+25,I$7-ImgA_x0+1+25),Disco)/SUM(Disco)</f>
        <v>106.76815920398</v>
      </c>
      <c r="J16" s="23" t="n">
        <f aca="false">SUMPRODUCT(INDEX(ImgA,$B16-ImgA_y0+1-25,J$7-ImgA_x0+1-25):INDEX(ImgA,$B16-ImgA_y0+1+25,J$7-ImgA_x0+1+25),Disco)/SUM(Disco)</f>
        <v>109.174129353234</v>
      </c>
      <c r="K16" s="23" t="n">
        <f aca="false">SUMPRODUCT(INDEX(ImgA,$B16-ImgA_y0+1-25,K$7-ImgA_x0+1-25):INDEX(ImgA,$B16-ImgA_y0+1+25,K$7-ImgA_x0+1+25),Disco)/SUM(Disco)</f>
        <v>111.068656716418</v>
      </c>
      <c r="L16" s="23" t="n">
        <f aca="false">SUMPRODUCT(INDEX(ImgA,$B16-ImgA_y0+1-25,L$7-ImgA_x0+1-25):INDEX(ImgA,$B16-ImgA_y0+1+25,L$7-ImgA_x0+1+25),Disco)/SUM(Disco)</f>
        <v>113.270646766169</v>
      </c>
      <c r="M16" s="23" t="n">
        <f aca="false">SUMPRODUCT(INDEX(ImgA,$B16-ImgA_y0+1-25,M$7-ImgA_x0+1-25):INDEX(ImgA,$B16-ImgA_y0+1+25,M$7-ImgA_x0+1+25),Disco)/SUM(Disco)</f>
        <v>115.454726368159</v>
      </c>
      <c r="N16" s="23" t="n">
        <f aca="false">SUMPRODUCT(INDEX(ImgA,$B16-ImgA_y0+1-25,N$7-ImgA_x0+1-25):INDEX(ImgA,$B16-ImgA_y0+1+25,N$7-ImgA_x0+1+25),Disco)/SUM(Disco)</f>
        <v>117.297512437811</v>
      </c>
      <c r="O16" s="23" t="n">
        <f aca="false">SUMPRODUCT(INDEX(ImgA,$B16-ImgA_y0+1-25,O$7-ImgA_x0+1-25):INDEX(ImgA,$B16-ImgA_y0+1+25,O$7-ImgA_x0+1+25),Disco)/SUM(Disco)</f>
        <v>118.515422885572</v>
      </c>
      <c r="P16" s="23" t="n">
        <f aca="false">SUMPRODUCT(INDEX(ImgA,$B16-ImgA_y0+1-25,P$7-ImgA_x0+1-25):INDEX(ImgA,$B16-ImgA_y0+1+25,P$7-ImgA_x0+1+25),Disco)/SUM(Disco)</f>
        <v>118.715422885572</v>
      </c>
      <c r="Q16" s="23" t="n">
        <f aca="false">SUMPRODUCT(INDEX(ImgA,$B16-ImgA_y0+1-25,Q$7-ImgA_x0+1-25):INDEX(ImgA,$B16-ImgA_y0+1+25,Q$7-ImgA_x0+1+25),Disco)/SUM(Disco)</f>
        <v>117.773134328358</v>
      </c>
      <c r="R16" s="23" t="n">
        <f aca="false">SUMPRODUCT(INDEX(ImgA,$B16-ImgA_y0+1-25,R$7-ImgA_x0+1-25):INDEX(ImgA,$B16-ImgA_y0+1+25,R$7-ImgA_x0+1+25),Disco)/SUM(Disco)</f>
        <v>115.843781094527</v>
      </c>
      <c r="S16" s="23" t="n">
        <f aca="false">SUMPRODUCT(INDEX(ImgA,$B16-ImgA_y0+1-25,S$7-ImgA_x0+1-25):INDEX(ImgA,$B16-ImgA_y0+1+25,S$7-ImgA_x0+1+25),Disco)/SUM(Disco)</f>
        <v>113.560199004975</v>
      </c>
      <c r="T16" s="23" t="n">
        <f aca="false">SUMPRODUCT(INDEX(ImgA,$B16-ImgA_y0+1-25,T$7-ImgA_x0+1-25):INDEX(ImgA,$B16-ImgA_y0+1+25,T$7-ImgA_x0+1+25),Disco)/SUM(Disco)</f>
        <v>110.573134328358</v>
      </c>
      <c r="U16" s="23" t="n">
        <f aca="false">SUMPRODUCT(INDEX(ImgA,$B16-ImgA_y0+1-25,U$7-ImgA_x0+1-25):INDEX(ImgA,$B16-ImgA_y0+1+25,U$7-ImgA_x0+1+25),Disco)/SUM(Disco)</f>
        <v>107.786069651741</v>
      </c>
      <c r="V16" s="23" t="n">
        <f aca="false">SUMPRODUCT(INDEX(ImgA,$B16-ImgA_y0+1-25,V$7-ImgA_x0+1-25):INDEX(ImgA,$B16-ImgA_y0+1+25,V$7-ImgA_x0+1+25),Disco)/SUM(Disco)</f>
        <v>105.200995024876</v>
      </c>
      <c r="W16" s="23" t="n">
        <f aca="false">SUMPRODUCT(INDEX(ImgA,$B16-ImgA_y0+1-25,W$7-ImgA_x0+1-25):INDEX(ImgA,$B16-ImgA_y0+1+25,W$7-ImgA_x0+1+25),Disco)/SUM(Disco)</f>
        <v>102.72736318408</v>
      </c>
      <c r="X16" s="23" t="n">
        <f aca="false">SUMPRODUCT(INDEX(ImgA,$B16-ImgA_y0+1-25,X$7-ImgA_x0+1-25):INDEX(ImgA,$B16-ImgA_y0+1+25,X$7-ImgA_x0+1+25),Disco)/SUM(Disco)</f>
        <v>99.992039800995</v>
      </c>
      <c r="Y16" s="23" t="n">
        <f aca="false">SUMPRODUCT(INDEX(ImgA,$B16-ImgA_y0+1-25,Y$7-ImgA_x0+1-25):INDEX(ImgA,$B16-ImgA_y0+1+25,Y$7-ImgA_x0+1+25),Disco)/SUM(Disco)</f>
        <v>97.3870646766169</v>
      </c>
      <c r="Z16" s="23" t="n">
        <f aca="false">SUMPRODUCT(INDEX(ImgA,$B16-ImgA_y0+1-25,Z$7-ImgA_x0+1-25):INDEX(ImgA,$B16-ImgA_y0+1+25,Z$7-ImgA_x0+1+25),Disco)/SUM(Disco)</f>
        <v>94.8437810945274</v>
      </c>
      <c r="AA16" s="23" t="n">
        <f aca="false">SUMPRODUCT(INDEX(ImgA,$B16-ImgA_y0+1-25,AA$7-ImgA_x0+1-25):INDEX(ImgA,$B16-ImgA_y0+1+25,AA$7-ImgA_x0+1+25),Disco)/SUM(Disco)</f>
        <v>92.636815920398</v>
      </c>
      <c r="AB16" s="23" t="n">
        <f aca="false">SUMPRODUCT(INDEX(ImgA,$B16-ImgA_y0+1-25,AB$7-ImgA_x0+1-25):INDEX(ImgA,$B16-ImgA_y0+1+25,AB$7-ImgA_x0+1+25),Disco)/SUM(Disco)</f>
        <v>91.052736318408</v>
      </c>
      <c r="AC16" s="23" t="n">
        <f aca="false">SUMPRODUCT(INDEX(ImgA,$B16-ImgA_y0+1-25,AC$7-ImgA_x0+1-25):INDEX(ImgA,$B16-ImgA_y0+1+25,AC$7-ImgA_x0+1+25),Disco)/SUM(Disco)</f>
        <v>89.7651741293532</v>
      </c>
      <c r="AD16" s="23" t="n">
        <f aca="false">SUMPRODUCT(INDEX(ImgA,$B16-ImgA_y0+1-25,AD$7-ImgA_x0+1-25):INDEX(ImgA,$B16-ImgA_y0+1+25,AD$7-ImgA_x0+1+25),Disco)/SUM(Disco)</f>
        <v>88.5671641791045</v>
      </c>
      <c r="AE16" s="23" t="n">
        <f aca="false">SUMPRODUCT(INDEX(ImgA,$B16-ImgA_y0+1-25,AE$7-ImgA_x0+1-25):INDEX(ImgA,$B16-ImgA_y0+1+25,AE$7-ImgA_x0+1+25),Disco)/SUM(Disco)</f>
        <v>87.644776119403</v>
      </c>
      <c r="AF16" s="23" t="n">
        <f aca="false">SUMPRODUCT(INDEX(ImgA,$B16-ImgA_y0+1-25,AF$7-ImgA_x0+1-25):INDEX(ImgA,$B16-ImgA_y0+1+25,AF$7-ImgA_x0+1+25),Disco)/SUM(Disco)</f>
        <v>87.1691542288557</v>
      </c>
      <c r="AG16" s="23" t="n">
        <f aca="false">SUMPRODUCT(INDEX(ImgA,$B16-ImgA_y0+1-25,AG$7-ImgA_x0+1-25):INDEX(ImgA,$B16-ImgA_y0+1+25,AG$7-ImgA_x0+1+25),Disco)/SUM(Disco)</f>
        <v>87.1412935323383</v>
      </c>
      <c r="AH16" s="23" t="n">
        <f aca="false">SUMPRODUCT(INDEX(ImgA,$B16-ImgA_y0+1-25,AH$7-ImgA_x0+1-25):INDEX(ImgA,$B16-ImgA_y0+1+25,AH$7-ImgA_x0+1+25),Disco)/SUM(Disco)</f>
        <v>87.2378109452736</v>
      </c>
      <c r="AI16" s="23" t="n">
        <f aca="false">SUMPRODUCT(INDEX(ImgA,$B16-ImgA_y0+1-25,AI$7-ImgA_x0+1-25):INDEX(ImgA,$B16-ImgA_y0+1+25,AI$7-ImgA_x0+1+25),Disco)/SUM(Disco)</f>
        <v>87.028855721393</v>
      </c>
      <c r="AJ16" s="23" t="n">
        <f aca="false">SUMPRODUCT(INDEX(ImgA,$B16-ImgA_y0+1-25,AJ$7-ImgA_x0+1-25):INDEX(ImgA,$B16-ImgA_y0+1+25,AJ$7-ImgA_x0+1+25),Disco)/SUM(Disco)</f>
        <v>86.4378109452736</v>
      </c>
      <c r="AK16" s="23" t="n">
        <f aca="false">SUMPRODUCT(INDEX(ImgA,$B16-ImgA_y0+1-25,AK$7-ImgA_x0+1-25):INDEX(ImgA,$B16-ImgA_y0+1+25,AK$7-ImgA_x0+1+25),Disco)/SUM(Disco)</f>
        <v>86.1651741293532</v>
      </c>
      <c r="AL16" s="23" t="n">
        <f aca="false">SUMPRODUCT(INDEX(ImgA,$B16-ImgA_y0+1-25,AL$7-ImgA_x0+1-25):INDEX(ImgA,$B16-ImgA_y0+1+25,AL$7-ImgA_x0+1+25),Disco)/SUM(Disco)</f>
        <v>86.3203980099503</v>
      </c>
      <c r="AM16" s="23" t="n">
        <f aca="false">SUMPRODUCT(INDEX(ImgA,$B16-ImgA_y0+1-25,AM$7-ImgA_x0+1-25):INDEX(ImgA,$B16-ImgA_y0+1+25,AM$7-ImgA_x0+1+25),Disco)/SUM(Disco)</f>
        <v>86.4636815920398</v>
      </c>
      <c r="AN16" s="23" t="n">
        <f aca="false">SUMPRODUCT(INDEX(ImgA,$B16-ImgA_y0+1-25,AN$7-ImgA_x0+1-25):INDEX(ImgA,$B16-ImgA_y0+1+25,AN$7-ImgA_x0+1+25),Disco)/SUM(Disco)</f>
        <v>86.3771144278607</v>
      </c>
      <c r="AO16" s="23" t="n">
        <f aca="false">SUMPRODUCT(INDEX(ImgA,$B16-ImgA_y0+1-25,AO$7-ImgA_x0+1-25):INDEX(ImgA,$B16-ImgA_y0+1+25,AO$7-ImgA_x0+1+25),Disco)/SUM(Disco)</f>
        <v>85.6766169154229</v>
      </c>
      <c r="AP16" s="23" t="n">
        <f aca="false">SUMPRODUCT(INDEX(ImgA,$B16-ImgA_y0+1-25,AP$7-ImgA_x0+1-25):INDEX(ImgA,$B16-ImgA_y0+1+25,AP$7-ImgA_x0+1+25),Disco)/SUM(Disco)</f>
        <v>84.5333333333333</v>
      </c>
      <c r="AQ16" s="23" t="n">
        <f aca="false">SUMPRODUCT(INDEX(ImgA,$B16-ImgA_y0+1-25,AQ$7-ImgA_x0+1-25):INDEX(ImgA,$B16-ImgA_y0+1+25,AQ$7-ImgA_x0+1+25),Disco)/SUM(Disco)</f>
        <v>83.0557213930348</v>
      </c>
      <c r="AR16" s="23" t="n">
        <f aca="false">SUMPRODUCT(INDEX(ImgA,$B16-ImgA_y0+1-25,AR$7-ImgA_x0+1-25):INDEX(ImgA,$B16-ImgA_y0+1+25,AR$7-ImgA_x0+1+25),Disco)/SUM(Disco)</f>
        <v>81.3940298507463</v>
      </c>
      <c r="AS16" s="23" t="n">
        <f aca="false">SUMPRODUCT(INDEX(ImgA,$B16-ImgA_y0+1-25,AS$7-ImgA_x0+1-25):INDEX(ImgA,$B16-ImgA_y0+1+25,AS$7-ImgA_x0+1+25),Disco)/SUM(Disco)</f>
        <v>79.7910447761194</v>
      </c>
      <c r="AT16" s="23" t="n">
        <f aca="false">SUMPRODUCT(INDEX(ImgA,$B16-ImgA_y0+1-25,AT$7-ImgA_x0+1-25):INDEX(ImgA,$B16-ImgA_y0+1+25,AT$7-ImgA_x0+1+25),Disco)/SUM(Disco)</f>
        <v>78.526368159204</v>
      </c>
      <c r="AU16" s="23" t="n">
        <f aca="false">SUMPRODUCT(INDEX(ImgA,$B16-ImgA_y0+1-25,AU$7-ImgA_x0+1-25):INDEX(ImgA,$B16-ImgA_y0+1+25,AU$7-ImgA_x0+1+25),Disco)/SUM(Disco)</f>
        <v>77.555223880597</v>
      </c>
      <c r="AV16" s="23" t="n">
        <f aca="false">SUMPRODUCT(INDEX(ImgA,$B16-ImgA_y0+1-25,AV$7-ImgA_x0+1-25):INDEX(ImgA,$B16-ImgA_y0+1+25,AV$7-ImgA_x0+1+25),Disco)/SUM(Disco)</f>
        <v>76.7522388059702</v>
      </c>
      <c r="AW16" s="23" t="n">
        <f aca="false">SUMPRODUCT(INDEX(ImgA,$B16-ImgA_y0+1-25,AW$7-ImgA_x0+1-25):INDEX(ImgA,$B16-ImgA_y0+1+25,AW$7-ImgA_x0+1+25),Disco)/SUM(Disco)</f>
        <v>76.0358208955224</v>
      </c>
      <c r="AX16" s="23" t="n">
        <f aca="false">SUMPRODUCT(INDEX(ImgA,$B16-ImgA_y0+1-25,AX$7-ImgA_x0+1-25):INDEX(ImgA,$B16-ImgA_y0+1+25,AX$7-ImgA_x0+1+25),Disco)/SUM(Disco)</f>
        <v>75.5621890547264</v>
      </c>
      <c r="AY16" s="23" t="n">
        <f aca="false">SUMPRODUCT(INDEX(ImgA,$B16-ImgA_y0+1-25,AY$7-ImgA_x0+1-25):INDEX(ImgA,$B16-ImgA_y0+1+25,AY$7-ImgA_x0+1+25),Disco)/SUM(Disco)</f>
        <v>75.5940298507463</v>
      </c>
      <c r="AZ16" s="23" t="n">
        <f aca="false">SUMPRODUCT(INDEX(ImgA,$B16-ImgA_y0+1-25,AZ$7-ImgA_x0+1-25):INDEX(ImgA,$B16-ImgA_y0+1+25,AZ$7-ImgA_x0+1+25),Disco)/SUM(Disco)</f>
        <v>75.8358208955224</v>
      </c>
      <c r="BA16" s="23" t="n">
        <f aca="false">SUMPRODUCT(INDEX(ImgA,$B16-ImgA_y0+1-25,BA$7-ImgA_x0+1-25):INDEX(ImgA,$B16-ImgA_y0+1+25,BA$7-ImgA_x0+1+25),Disco)/SUM(Disco)</f>
        <v>76.2029850746269</v>
      </c>
      <c r="BB16" s="23" t="n">
        <f aca="false">SUMPRODUCT(INDEX(ImgA,$B16-ImgA_y0+1-25,BB$7-ImgA_x0+1-25):INDEX(ImgA,$B16-ImgA_y0+1+25,BB$7-ImgA_x0+1+25),Disco)/SUM(Disco)</f>
        <v>75.9761194029851</v>
      </c>
      <c r="BC16" s="23" t="n">
        <f aca="false">SUMPRODUCT(INDEX(ImgA,$B16-ImgA_y0+1-25,BC$7-ImgA_x0+1-25):INDEX(ImgA,$B16-ImgA_y0+1+25,BC$7-ImgA_x0+1+25),Disco)/SUM(Disco)</f>
        <v>75.4378109452736</v>
      </c>
      <c r="BD16" s="23" t="n">
        <f aca="false">SUMPRODUCT(INDEX(ImgA,$B16-ImgA_y0+1-25,BD$7-ImgA_x0+1-25):INDEX(ImgA,$B16-ImgA_y0+1+25,BD$7-ImgA_x0+1+25),Disco)/SUM(Disco)</f>
        <v>74.8865671641791</v>
      </c>
      <c r="BE16" s="23" t="n">
        <f aca="false">SUMPRODUCT(INDEX(ImgA,$B16-ImgA_y0+1-25,BE$7-ImgA_x0+1-25):INDEX(ImgA,$B16-ImgA_y0+1+25,BE$7-ImgA_x0+1+25),Disco)/SUM(Disco)</f>
        <v>74.4</v>
      </c>
      <c r="BF16" s="23" t="n">
        <f aca="false">SUMPRODUCT(INDEX(ImgA,$B16-ImgA_y0+1-25,BF$7-ImgA_x0+1-25):INDEX(ImgA,$B16-ImgA_y0+1+25,BF$7-ImgA_x0+1+25),Disco)/SUM(Disco)</f>
        <v>73.7582089552239</v>
      </c>
      <c r="BG16" s="23" t="n">
        <f aca="false">SUMPRODUCT(INDEX(ImgA,$B16-ImgA_y0+1-25,BG$7-ImgA_x0+1-25):INDEX(ImgA,$B16-ImgA_y0+1+25,BG$7-ImgA_x0+1+25),Disco)/SUM(Disco)</f>
        <v>73.5144278606965</v>
      </c>
      <c r="BH16" s="23" t="n">
        <f aca="false">SUMPRODUCT(INDEX(ImgA,$B16-ImgA_y0+1-25,BH$7-ImgA_x0+1-25):INDEX(ImgA,$B16-ImgA_y0+1+25,BH$7-ImgA_x0+1+25),Disco)/SUM(Disco)</f>
        <v>73.7303482587065</v>
      </c>
      <c r="BI16" s="23" t="n">
        <f aca="false">SUMPRODUCT(INDEX(ImgA,$B16-ImgA_y0+1-25,BI$7-ImgA_x0+1-25):INDEX(ImgA,$B16-ImgA_y0+1+25,BI$7-ImgA_x0+1+25),Disco)/SUM(Disco)</f>
        <v>74.3353233830846</v>
      </c>
      <c r="BJ16" s="23" t="n">
        <f aca="false">SUMPRODUCT(INDEX(ImgA,$B16-ImgA_y0+1-25,BJ$7-ImgA_x0+1-25):INDEX(ImgA,$B16-ImgA_y0+1+25,BJ$7-ImgA_x0+1+25),Disco)/SUM(Disco)</f>
        <v>75.0537313432836</v>
      </c>
      <c r="BK16" s="23" t="n">
        <f aca="false">SUMPRODUCT(INDEX(ImgA,$B16-ImgA_y0+1-25,BK$7-ImgA_x0+1-25):INDEX(ImgA,$B16-ImgA_y0+1+25,BK$7-ImgA_x0+1+25),Disco)/SUM(Disco)</f>
        <v>75.7442786069652</v>
      </c>
      <c r="BL16" s="23" t="n">
        <f aca="false">SUMPRODUCT(INDEX(ImgA,$B16-ImgA_y0+1-25,BL$7-ImgA_x0+1-25):INDEX(ImgA,$B16-ImgA_y0+1+25,BL$7-ImgA_x0+1+25),Disco)/SUM(Disco)</f>
        <v>76.8766169154229</v>
      </c>
      <c r="BM16" s="23" t="n">
        <f aca="false">SUMPRODUCT(INDEX(ImgA,$B16-ImgA_y0+1-25,BM$7-ImgA_x0+1-25):INDEX(ImgA,$B16-ImgA_y0+1+25,BM$7-ImgA_x0+1+25),Disco)/SUM(Disco)</f>
        <v>78.2845771144279</v>
      </c>
      <c r="BN16" s="23" t="n">
        <f aca="false">SUMPRODUCT(INDEX(ImgA,$B16-ImgA_y0+1-25,BN$7-ImgA_x0+1-25):INDEX(ImgA,$B16-ImgA_y0+1+25,BN$7-ImgA_x0+1+25),Disco)/SUM(Disco)</f>
        <v>79.7004975124378</v>
      </c>
      <c r="BQ16" s="24" t="s">
        <v>141</v>
      </c>
      <c r="BR16" s="20" t="n">
        <f aca="false">SUMPRODUCT(Rmap*(((Xg-ROUND(BR15,0))^2+(Yg-ROUND(BS15,0))^2)&lt;=rad_tp^2)*Xg)/SUMPRODUCT(Rmap*(((Xg-ROUND(BR15,0))^2+(Yg-ROUND(BS15,0))^2)&lt;=rad_tp^2))</f>
        <v>178.535751656784</v>
      </c>
      <c r="BS16" s="20" t="n">
        <f aca="false">SUMPRODUCT(Rmap*(((Xg-ROUND(BR15,0))^2+(Yg-ROUND(BS15,0))^2)&lt;=rad_tp^2)*Yg)/SUMPRODUCT(Rmap*(((Xg-ROUND(BR15,0))^2+(Yg-ROUND(BS15,0))^2)&lt;=rad_tp^2))</f>
        <v>82.8978025810952</v>
      </c>
      <c r="BT16" s="20" t="n">
        <f aca="false">SUMPRODUCT(Rmap*(((Xg-ROUND(BT15,0))^2+(Yg-ROUND(BU15,0))^2)&lt;=rad_tp^2)*Xg)/SUMPRODUCT(Rmap*(((Xg-ROUND(BT15,0))^2+(Yg-ROUND(BU15,0))^2)&lt;=rad_tp^2))</f>
        <v>215.738756947954</v>
      </c>
      <c r="BU16" s="20" t="n">
        <f aca="false">SUMPRODUCT(Rmap*(((Xg-ROUND(BT15,0))^2+(Yg-ROUND(BU15,0))^2)&lt;=rad_tp^2)*Yg)/SUMPRODUCT(Rmap*(((Xg-ROUND(BT15,0))^2+(Yg-ROUND(BU15,0))^2)&lt;=rad_tp^2))</f>
        <v>99.8231430015159</v>
      </c>
    </row>
    <row r="17" customFormat="false" ht="10.5" hidden="false" customHeight="true" outlineLevel="0" collapsed="false">
      <c r="B17" s="17" t="n">
        <v>79</v>
      </c>
      <c r="C17" s="23" t="n">
        <f aca="false">SUMPRODUCT(INDEX(ImgA,$B17-ImgA_y0+1-25,C$7-ImgA_x0+1-25):INDEX(ImgA,$B17-ImgA_y0+1+25,C$7-ImgA_x0+1+25),Disco)/SUM(Disco)</f>
        <v>88.8985074626866</v>
      </c>
      <c r="D17" s="23" t="n">
        <f aca="false">SUMPRODUCT(INDEX(ImgA,$B17-ImgA_y0+1-25,D$7-ImgA_x0+1-25):INDEX(ImgA,$B17-ImgA_y0+1+25,D$7-ImgA_x0+1+25),Disco)/SUM(Disco)</f>
        <v>92.2955223880597</v>
      </c>
      <c r="E17" s="23" t="n">
        <f aca="false">SUMPRODUCT(INDEX(ImgA,$B17-ImgA_y0+1-25,E$7-ImgA_x0+1-25):INDEX(ImgA,$B17-ImgA_y0+1+25,E$7-ImgA_x0+1+25),Disco)/SUM(Disco)</f>
        <v>95.3164179104478</v>
      </c>
      <c r="F17" s="23" t="n">
        <f aca="false">SUMPRODUCT(INDEX(ImgA,$B17-ImgA_y0+1-25,F$7-ImgA_x0+1-25):INDEX(ImgA,$B17-ImgA_y0+1+25,F$7-ImgA_x0+1+25),Disco)/SUM(Disco)</f>
        <v>98.6218905472637</v>
      </c>
      <c r="G17" s="23" t="n">
        <f aca="false">SUMPRODUCT(INDEX(ImgA,$B17-ImgA_y0+1-25,G$7-ImgA_x0+1-25):INDEX(ImgA,$B17-ImgA_y0+1+25,G$7-ImgA_x0+1+25),Disco)/SUM(Disco)</f>
        <v>102.130348258706</v>
      </c>
      <c r="H17" s="23" t="n">
        <f aca="false">SUMPRODUCT(INDEX(ImgA,$B17-ImgA_y0+1-25,H$7-ImgA_x0+1-25):INDEX(ImgA,$B17-ImgA_y0+1+25,H$7-ImgA_x0+1+25),Disco)/SUM(Disco)</f>
        <v>105.351243781095</v>
      </c>
      <c r="I17" s="23" t="n">
        <f aca="false">SUMPRODUCT(INDEX(ImgA,$B17-ImgA_y0+1-25,I$7-ImgA_x0+1-25):INDEX(ImgA,$B17-ImgA_y0+1+25,I$7-ImgA_x0+1+25),Disco)/SUM(Disco)</f>
        <v>108.204975124378</v>
      </c>
      <c r="J17" s="23" t="n">
        <f aca="false">SUMPRODUCT(INDEX(ImgA,$B17-ImgA_y0+1-25,J$7-ImgA_x0+1-25):INDEX(ImgA,$B17-ImgA_y0+1+25,J$7-ImgA_x0+1+25),Disco)/SUM(Disco)</f>
        <v>110.620895522388</v>
      </c>
      <c r="K17" s="23" t="n">
        <f aca="false">SUMPRODUCT(INDEX(ImgA,$B17-ImgA_y0+1-25,K$7-ImgA_x0+1-25):INDEX(ImgA,$B17-ImgA_y0+1+25,K$7-ImgA_x0+1+25),Disco)/SUM(Disco)</f>
        <v>112.676616915423</v>
      </c>
      <c r="L17" s="23" t="n">
        <f aca="false">SUMPRODUCT(INDEX(ImgA,$B17-ImgA_y0+1-25,L$7-ImgA_x0+1-25):INDEX(ImgA,$B17-ImgA_y0+1+25,L$7-ImgA_x0+1+25),Disco)/SUM(Disco)</f>
        <v>114.871641791045</v>
      </c>
      <c r="M17" s="23" t="n">
        <f aca="false">SUMPRODUCT(INDEX(ImgA,$B17-ImgA_y0+1-25,M$7-ImgA_x0+1-25):INDEX(ImgA,$B17-ImgA_y0+1+25,M$7-ImgA_x0+1+25),Disco)/SUM(Disco)</f>
        <v>117.25671641791</v>
      </c>
      <c r="N17" s="23" t="n">
        <f aca="false">SUMPRODUCT(INDEX(ImgA,$B17-ImgA_y0+1-25,N$7-ImgA_x0+1-25):INDEX(ImgA,$B17-ImgA_y0+1+25,N$7-ImgA_x0+1+25),Disco)/SUM(Disco)</f>
        <v>119.331343283582</v>
      </c>
      <c r="O17" s="23" t="n">
        <f aca="false">SUMPRODUCT(INDEX(ImgA,$B17-ImgA_y0+1-25,O$7-ImgA_x0+1-25):INDEX(ImgA,$B17-ImgA_y0+1+25,O$7-ImgA_x0+1+25),Disco)/SUM(Disco)</f>
        <v>120.670646766169</v>
      </c>
      <c r="P17" s="23" t="n">
        <f aca="false">SUMPRODUCT(INDEX(ImgA,$B17-ImgA_y0+1-25,P$7-ImgA_x0+1-25):INDEX(ImgA,$B17-ImgA_y0+1+25,P$7-ImgA_x0+1+25),Disco)/SUM(Disco)</f>
        <v>121.061691542289</v>
      </c>
      <c r="Q17" s="23" t="n">
        <f aca="false">SUMPRODUCT(INDEX(ImgA,$B17-ImgA_y0+1-25,Q$7-ImgA_x0+1-25):INDEX(ImgA,$B17-ImgA_y0+1+25,Q$7-ImgA_x0+1+25),Disco)/SUM(Disco)</f>
        <v>120.133333333333</v>
      </c>
      <c r="R17" s="23" t="n">
        <f aca="false">SUMPRODUCT(INDEX(ImgA,$B17-ImgA_y0+1-25,R$7-ImgA_x0+1-25):INDEX(ImgA,$B17-ImgA_y0+1+25,R$7-ImgA_x0+1+25),Disco)/SUM(Disco)</f>
        <v>118.292537313433</v>
      </c>
      <c r="S17" s="23" t="n">
        <f aca="false">SUMPRODUCT(INDEX(ImgA,$B17-ImgA_y0+1-25,S$7-ImgA_x0+1-25):INDEX(ImgA,$B17-ImgA_y0+1+25,S$7-ImgA_x0+1+25),Disco)/SUM(Disco)</f>
        <v>116.27960199005</v>
      </c>
      <c r="T17" s="23" t="n">
        <f aca="false">SUMPRODUCT(INDEX(ImgA,$B17-ImgA_y0+1-25,T$7-ImgA_x0+1-25):INDEX(ImgA,$B17-ImgA_y0+1+25,T$7-ImgA_x0+1+25),Disco)/SUM(Disco)</f>
        <v>113.331343283582</v>
      </c>
      <c r="U17" s="23" t="n">
        <f aca="false">SUMPRODUCT(INDEX(ImgA,$B17-ImgA_y0+1-25,U$7-ImgA_x0+1-25):INDEX(ImgA,$B17-ImgA_y0+1+25,U$7-ImgA_x0+1+25),Disco)/SUM(Disco)</f>
        <v>110.378109452736</v>
      </c>
      <c r="V17" s="23" t="n">
        <f aca="false">SUMPRODUCT(INDEX(ImgA,$B17-ImgA_y0+1-25,V$7-ImgA_x0+1-25):INDEX(ImgA,$B17-ImgA_y0+1+25,V$7-ImgA_x0+1+25),Disco)/SUM(Disco)</f>
        <v>107.65671641791</v>
      </c>
      <c r="W17" s="23" t="n">
        <f aca="false">SUMPRODUCT(INDEX(ImgA,$B17-ImgA_y0+1-25,W$7-ImgA_x0+1-25):INDEX(ImgA,$B17-ImgA_y0+1+25,W$7-ImgA_x0+1+25),Disco)/SUM(Disco)</f>
        <v>105.121393034826</v>
      </c>
      <c r="X17" s="23" t="n">
        <f aca="false">SUMPRODUCT(INDEX(ImgA,$B17-ImgA_y0+1-25,X$7-ImgA_x0+1-25):INDEX(ImgA,$B17-ImgA_y0+1+25,X$7-ImgA_x0+1+25),Disco)/SUM(Disco)</f>
        <v>102.443781094527</v>
      </c>
      <c r="Y17" s="23" t="n">
        <f aca="false">SUMPRODUCT(INDEX(ImgA,$B17-ImgA_y0+1-25,Y$7-ImgA_x0+1-25):INDEX(ImgA,$B17-ImgA_y0+1+25,Y$7-ImgA_x0+1+25),Disco)/SUM(Disco)</f>
        <v>99.9512437810945</v>
      </c>
      <c r="Z17" s="23" t="n">
        <f aca="false">SUMPRODUCT(INDEX(ImgA,$B17-ImgA_y0+1-25,Z$7-ImgA_x0+1-25):INDEX(ImgA,$B17-ImgA_y0+1+25,Z$7-ImgA_x0+1+25),Disco)/SUM(Disco)</f>
        <v>97.5492537313433</v>
      </c>
      <c r="AA17" s="23" t="n">
        <f aca="false">SUMPRODUCT(INDEX(ImgA,$B17-ImgA_y0+1-25,AA$7-ImgA_x0+1-25):INDEX(ImgA,$B17-ImgA_y0+1+25,AA$7-ImgA_x0+1+25),Disco)/SUM(Disco)</f>
        <v>95.4199004975124</v>
      </c>
      <c r="AB17" s="23" t="n">
        <f aca="false">SUMPRODUCT(INDEX(ImgA,$B17-ImgA_y0+1-25,AB$7-ImgA_x0+1-25):INDEX(ImgA,$B17-ImgA_y0+1+25,AB$7-ImgA_x0+1+25),Disco)/SUM(Disco)</f>
        <v>93.347263681592</v>
      </c>
      <c r="AC17" s="23" t="n">
        <f aca="false">SUMPRODUCT(INDEX(ImgA,$B17-ImgA_y0+1-25,AC$7-ImgA_x0+1-25):INDEX(ImgA,$B17-ImgA_y0+1+25,AC$7-ImgA_x0+1+25),Disco)/SUM(Disco)</f>
        <v>91.6616915422886</v>
      </c>
      <c r="AD17" s="23" t="n">
        <f aca="false">SUMPRODUCT(INDEX(ImgA,$B17-ImgA_y0+1-25,AD$7-ImgA_x0+1-25):INDEX(ImgA,$B17-ImgA_y0+1+25,AD$7-ImgA_x0+1+25),Disco)/SUM(Disco)</f>
        <v>90.2089552238806</v>
      </c>
      <c r="AE17" s="23" t="n">
        <f aca="false">SUMPRODUCT(INDEX(ImgA,$B17-ImgA_y0+1-25,AE$7-ImgA_x0+1-25):INDEX(ImgA,$B17-ImgA_y0+1+25,AE$7-ImgA_x0+1+25),Disco)/SUM(Disco)</f>
        <v>89.1910447761194</v>
      </c>
      <c r="AF17" s="23" t="n">
        <f aca="false">SUMPRODUCT(INDEX(ImgA,$B17-ImgA_y0+1-25,AF$7-ImgA_x0+1-25):INDEX(ImgA,$B17-ImgA_y0+1+25,AF$7-ImgA_x0+1+25),Disco)/SUM(Disco)</f>
        <v>88.4159203980099</v>
      </c>
      <c r="AG17" s="23" t="n">
        <f aca="false">SUMPRODUCT(INDEX(ImgA,$B17-ImgA_y0+1-25,AG$7-ImgA_x0+1-25):INDEX(ImgA,$B17-ImgA_y0+1+25,AG$7-ImgA_x0+1+25),Disco)/SUM(Disco)</f>
        <v>88.0606965174129</v>
      </c>
      <c r="AH17" s="23" t="n">
        <f aca="false">SUMPRODUCT(INDEX(ImgA,$B17-ImgA_y0+1-25,AH$7-ImgA_x0+1-25):INDEX(ImgA,$B17-ImgA_y0+1+25,AH$7-ImgA_x0+1+25),Disco)/SUM(Disco)</f>
        <v>87.8646766169154</v>
      </c>
      <c r="AI17" s="23" t="n">
        <f aca="false">SUMPRODUCT(INDEX(ImgA,$B17-ImgA_y0+1-25,AI$7-ImgA_x0+1-25):INDEX(ImgA,$B17-ImgA_y0+1+25,AI$7-ImgA_x0+1+25),Disco)/SUM(Disco)</f>
        <v>87.6268656716418</v>
      </c>
      <c r="AJ17" s="23" t="n">
        <f aca="false">SUMPRODUCT(INDEX(ImgA,$B17-ImgA_y0+1-25,AJ$7-ImgA_x0+1-25):INDEX(ImgA,$B17-ImgA_y0+1+25,AJ$7-ImgA_x0+1+25),Disco)/SUM(Disco)</f>
        <v>87.3830845771144</v>
      </c>
      <c r="AK17" s="23" t="n">
        <f aca="false">SUMPRODUCT(INDEX(ImgA,$B17-ImgA_y0+1-25,AK$7-ImgA_x0+1-25):INDEX(ImgA,$B17-ImgA_y0+1+25,AK$7-ImgA_x0+1+25),Disco)/SUM(Disco)</f>
        <v>87.3900497512438</v>
      </c>
      <c r="AL17" s="23" t="n">
        <f aca="false">SUMPRODUCT(INDEX(ImgA,$B17-ImgA_y0+1-25,AL$7-ImgA_x0+1-25):INDEX(ImgA,$B17-ImgA_y0+1+25,AL$7-ImgA_x0+1+25),Disco)/SUM(Disco)</f>
        <v>87.6029850746269</v>
      </c>
      <c r="AM17" s="23" t="n">
        <f aca="false">SUMPRODUCT(INDEX(ImgA,$B17-ImgA_y0+1-25,AM$7-ImgA_x0+1-25):INDEX(ImgA,$B17-ImgA_y0+1+25,AM$7-ImgA_x0+1+25),Disco)/SUM(Disco)</f>
        <v>87.7393034825871</v>
      </c>
      <c r="AN17" s="23" t="n">
        <f aca="false">SUMPRODUCT(INDEX(ImgA,$B17-ImgA_y0+1-25,AN$7-ImgA_x0+1-25):INDEX(ImgA,$B17-ImgA_y0+1+25,AN$7-ImgA_x0+1+25),Disco)/SUM(Disco)</f>
        <v>87.7333333333333</v>
      </c>
      <c r="AO17" s="23" t="n">
        <f aca="false">SUMPRODUCT(INDEX(ImgA,$B17-ImgA_y0+1-25,AO$7-ImgA_x0+1-25):INDEX(ImgA,$B17-ImgA_y0+1+25,AO$7-ImgA_x0+1+25),Disco)/SUM(Disco)</f>
        <v>87.244776119403</v>
      </c>
      <c r="AP17" s="23" t="n">
        <f aca="false">SUMPRODUCT(INDEX(ImgA,$B17-ImgA_y0+1-25,AP$7-ImgA_x0+1-25):INDEX(ImgA,$B17-ImgA_y0+1+25,AP$7-ImgA_x0+1+25),Disco)/SUM(Disco)</f>
        <v>86.3940298507463</v>
      </c>
      <c r="AQ17" s="23" t="n">
        <f aca="false">SUMPRODUCT(INDEX(ImgA,$B17-ImgA_y0+1-25,AQ$7-ImgA_x0+1-25):INDEX(ImgA,$B17-ImgA_y0+1+25,AQ$7-ImgA_x0+1+25),Disco)/SUM(Disco)</f>
        <v>85.0268656716418</v>
      </c>
      <c r="AR17" s="23" t="n">
        <f aca="false">SUMPRODUCT(INDEX(ImgA,$B17-ImgA_y0+1-25,AR$7-ImgA_x0+1-25):INDEX(ImgA,$B17-ImgA_y0+1+25,AR$7-ImgA_x0+1+25),Disco)/SUM(Disco)</f>
        <v>83.2955223880597</v>
      </c>
      <c r="AS17" s="23" t="n">
        <f aca="false">SUMPRODUCT(INDEX(ImgA,$B17-ImgA_y0+1-25,AS$7-ImgA_x0+1-25):INDEX(ImgA,$B17-ImgA_y0+1+25,AS$7-ImgA_x0+1+25),Disco)/SUM(Disco)</f>
        <v>81.6656716417911</v>
      </c>
      <c r="AT17" s="23" t="n">
        <f aca="false">SUMPRODUCT(INDEX(ImgA,$B17-ImgA_y0+1-25,AT$7-ImgA_x0+1-25):INDEX(ImgA,$B17-ImgA_y0+1+25,AT$7-ImgA_x0+1+25),Disco)/SUM(Disco)</f>
        <v>80.1273631840796</v>
      </c>
      <c r="AU17" s="23" t="n">
        <f aca="false">SUMPRODUCT(INDEX(ImgA,$B17-ImgA_y0+1-25,AU$7-ImgA_x0+1-25):INDEX(ImgA,$B17-ImgA_y0+1+25,AU$7-ImgA_x0+1+25),Disco)/SUM(Disco)</f>
        <v>78.8238805970149</v>
      </c>
      <c r="AV17" s="23" t="n">
        <f aca="false">SUMPRODUCT(INDEX(ImgA,$B17-ImgA_y0+1-25,AV$7-ImgA_x0+1-25):INDEX(ImgA,$B17-ImgA_y0+1+25,AV$7-ImgA_x0+1+25),Disco)/SUM(Disco)</f>
        <v>77.8179104477612</v>
      </c>
      <c r="AW17" s="23" t="n">
        <f aca="false">SUMPRODUCT(INDEX(ImgA,$B17-ImgA_y0+1-25,AW$7-ImgA_x0+1-25):INDEX(ImgA,$B17-ImgA_y0+1+25,AW$7-ImgA_x0+1+25),Disco)/SUM(Disco)</f>
        <v>76.8258706467662</v>
      </c>
      <c r="AX17" s="23" t="n">
        <f aca="false">SUMPRODUCT(INDEX(ImgA,$B17-ImgA_y0+1-25,AX$7-ImgA_x0+1-25):INDEX(ImgA,$B17-ImgA_y0+1+25,AX$7-ImgA_x0+1+25),Disco)/SUM(Disco)</f>
        <v>76.2626865671642</v>
      </c>
      <c r="AY17" s="23" t="n">
        <f aca="false">SUMPRODUCT(INDEX(ImgA,$B17-ImgA_y0+1-25,AY$7-ImgA_x0+1-25):INDEX(ImgA,$B17-ImgA_y0+1+25,AY$7-ImgA_x0+1+25),Disco)/SUM(Disco)</f>
        <v>75.918407960199</v>
      </c>
      <c r="AZ17" s="23" t="n">
        <f aca="false">SUMPRODUCT(INDEX(ImgA,$B17-ImgA_y0+1-25,AZ$7-ImgA_x0+1-25):INDEX(ImgA,$B17-ImgA_y0+1+25,AZ$7-ImgA_x0+1+25),Disco)/SUM(Disco)</f>
        <v>75.6716417910448</v>
      </c>
      <c r="BA17" s="23" t="n">
        <f aca="false">SUMPRODUCT(INDEX(ImgA,$B17-ImgA_y0+1-25,BA$7-ImgA_x0+1-25):INDEX(ImgA,$B17-ImgA_y0+1+25,BA$7-ImgA_x0+1+25),Disco)/SUM(Disco)</f>
        <v>75.8248756218905</v>
      </c>
      <c r="BB17" s="23" t="n">
        <f aca="false">SUMPRODUCT(INDEX(ImgA,$B17-ImgA_y0+1-25,BB$7-ImgA_x0+1-25):INDEX(ImgA,$B17-ImgA_y0+1+25,BB$7-ImgA_x0+1+25),Disco)/SUM(Disco)</f>
        <v>75.5930348258707</v>
      </c>
      <c r="BC17" s="23" t="n">
        <f aca="false">SUMPRODUCT(INDEX(ImgA,$B17-ImgA_y0+1-25,BC$7-ImgA_x0+1-25):INDEX(ImgA,$B17-ImgA_y0+1+25,BC$7-ImgA_x0+1+25),Disco)/SUM(Disco)</f>
        <v>75.1741293532338</v>
      </c>
      <c r="BD17" s="23" t="n">
        <f aca="false">SUMPRODUCT(INDEX(ImgA,$B17-ImgA_y0+1-25,BD$7-ImgA_x0+1-25):INDEX(ImgA,$B17-ImgA_y0+1+25,BD$7-ImgA_x0+1+25),Disco)/SUM(Disco)</f>
        <v>74.3462686567164</v>
      </c>
      <c r="BE17" s="23" t="n">
        <f aca="false">SUMPRODUCT(INDEX(ImgA,$B17-ImgA_y0+1-25,BE$7-ImgA_x0+1-25):INDEX(ImgA,$B17-ImgA_y0+1+25,BE$7-ImgA_x0+1+25),Disco)/SUM(Disco)</f>
        <v>73.8537313432836</v>
      </c>
      <c r="BF17" s="23" t="n">
        <f aca="false">SUMPRODUCT(INDEX(ImgA,$B17-ImgA_y0+1-25,BF$7-ImgA_x0+1-25):INDEX(ImgA,$B17-ImgA_y0+1+25,BF$7-ImgA_x0+1+25),Disco)/SUM(Disco)</f>
        <v>73.5194029850746</v>
      </c>
      <c r="BG17" s="23" t="n">
        <f aca="false">SUMPRODUCT(INDEX(ImgA,$B17-ImgA_y0+1-25,BG$7-ImgA_x0+1-25):INDEX(ImgA,$B17-ImgA_y0+1+25,BG$7-ImgA_x0+1+25),Disco)/SUM(Disco)</f>
        <v>73.5990049751244</v>
      </c>
      <c r="BH17" s="23" t="n">
        <f aca="false">SUMPRODUCT(INDEX(ImgA,$B17-ImgA_y0+1-25,BH$7-ImgA_x0+1-25):INDEX(ImgA,$B17-ImgA_y0+1+25,BH$7-ImgA_x0+1+25),Disco)/SUM(Disco)</f>
        <v>73.8517412935323</v>
      </c>
      <c r="BI17" s="23" t="n">
        <f aca="false">SUMPRODUCT(INDEX(ImgA,$B17-ImgA_y0+1-25,BI$7-ImgA_x0+1-25):INDEX(ImgA,$B17-ImgA_y0+1+25,BI$7-ImgA_x0+1+25),Disco)/SUM(Disco)</f>
        <v>74.636815920398</v>
      </c>
      <c r="BJ17" s="23" t="n">
        <f aca="false">SUMPRODUCT(INDEX(ImgA,$B17-ImgA_y0+1-25,BJ$7-ImgA_x0+1-25):INDEX(ImgA,$B17-ImgA_y0+1+25,BJ$7-ImgA_x0+1+25),Disco)/SUM(Disco)</f>
        <v>75.5731343283582</v>
      </c>
      <c r="BK17" s="23" t="n">
        <f aca="false">SUMPRODUCT(INDEX(ImgA,$B17-ImgA_y0+1-25,BK$7-ImgA_x0+1-25):INDEX(ImgA,$B17-ImgA_y0+1+25,BK$7-ImgA_x0+1+25),Disco)/SUM(Disco)</f>
        <v>76.5442786069652</v>
      </c>
      <c r="BL17" s="23" t="n">
        <f aca="false">SUMPRODUCT(INDEX(ImgA,$B17-ImgA_y0+1-25,BL$7-ImgA_x0+1-25):INDEX(ImgA,$B17-ImgA_y0+1+25,BL$7-ImgA_x0+1+25),Disco)/SUM(Disco)</f>
        <v>77.8965174129353</v>
      </c>
      <c r="BM17" s="23" t="n">
        <f aca="false">SUMPRODUCT(INDEX(ImgA,$B17-ImgA_y0+1-25,BM$7-ImgA_x0+1-25):INDEX(ImgA,$B17-ImgA_y0+1+25,BM$7-ImgA_x0+1+25),Disco)/SUM(Disco)</f>
        <v>79.4776119402985</v>
      </c>
      <c r="BN17" s="23" t="n">
        <f aca="false">SUMPRODUCT(INDEX(ImgA,$B17-ImgA_y0+1-25,BN$7-ImgA_x0+1-25):INDEX(ImgA,$B17-ImgA_y0+1+25,BN$7-ImgA_x0+1+25),Disco)/SUM(Disco)</f>
        <v>80.8507462686567</v>
      </c>
      <c r="BQ17" s="14" t="s">
        <v>142</v>
      </c>
      <c r="BR17" s="20" t="n">
        <f aca="false">BR16</f>
        <v>178.535751656784</v>
      </c>
      <c r="BS17" s="20" t="n">
        <f aca="false">BS16</f>
        <v>82.8978025810952</v>
      </c>
      <c r="BT17" s="20" t="n">
        <f aca="false">BT16</f>
        <v>215.738756947954</v>
      </c>
      <c r="BU17" s="20" t="n">
        <f aca="false">BU16</f>
        <v>99.8231430015159</v>
      </c>
    </row>
    <row r="18" customFormat="false" ht="10.5" hidden="false" customHeight="true" outlineLevel="0" collapsed="false">
      <c r="B18" s="17" t="n">
        <v>80</v>
      </c>
      <c r="C18" s="23" t="n">
        <f aca="false">SUMPRODUCT(INDEX(ImgA,$B18-ImgA_y0+1-25,C$7-ImgA_x0+1-25):INDEX(ImgA,$B18-ImgA_y0+1+25,C$7-ImgA_x0+1+25),Disco)/SUM(Disco)</f>
        <v>89.2189054726368</v>
      </c>
      <c r="D18" s="23" t="n">
        <f aca="false">SUMPRODUCT(INDEX(ImgA,$B18-ImgA_y0+1-25,D$7-ImgA_x0+1-25):INDEX(ImgA,$B18-ImgA_y0+1+25,D$7-ImgA_x0+1+25),Disco)/SUM(Disco)</f>
        <v>92.6258706467662</v>
      </c>
      <c r="E18" s="23" t="n">
        <f aca="false">SUMPRODUCT(INDEX(ImgA,$B18-ImgA_y0+1-25,E$7-ImgA_x0+1-25):INDEX(ImgA,$B18-ImgA_y0+1+25,E$7-ImgA_x0+1+25),Disco)/SUM(Disco)</f>
        <v>96.0587064676617</v>
      </c>
      <c r="F18" s="23" t="n">
        <f aca="false">SUMPRODUCT(INDEX(ImgA,$B18-ImgA_y0+1-25,F$7-ImgA_x0+1-25):INDEX(ImgA,$B18-ImgA_y0+1+25,F$7-ImgA_x0+1+25),Disco)/SUM(Disco)</f>
        <v>99.8189054726368</v>
      </c>
      <c r="G18" s="23" t="n">
        <f aca="false">SUMPRODUCT(INDEX(ImgA,$B18-ImgA_y0+1-25,G$7-ImgA_x0+1-25):INDEX(ImgA,$B18-ImgA_y0+1+25,G$7-ImgA_x0+1+25),Disco)/SUM(Disco)</f>
        <v>103.389054726368</v>
      </c>
      <c r="H18" s="23" t="n">
        <f aca="false">SUMPRODUCT(INDEX(ImgA,$B18-ImgA_y0+1-25,H$7-ImgA_x0+1-25):INDEX(ImgA,$B18-ImgA_y0+1+25,H$7-ImgA_x0+1+25),Disco)/SUM(Disco)</f>
        <v>106.604975124378</v>
      </c>
      <c r="I18" s="23" t="n">
        <f aca="false">SUMPRODUCT(INDEX(ImgA,$B18-ImgA_y0+1-25,I$7-ImgA_x0+1-25):INDEX(ImgA,$B18-ImgA_y0+1+25,I$7-ImgA_x0+1+25),Disco)/SUM(Disco)</f>
        <v>109.63184079602</v>
      </c>
      <c r="J18" s="23" t="n">
        <f aca="false">SUMPRODUCT(INDEX(ImgA,$B18-ImgA_y0+1-25,J$7-ImgA_x0+1-25):INDEX(ImgA,$B18-ImgA_y0+1+25,J$7-ImgA_x0+1+25),Disco)/SUM(Disco)</f>
        <v>112.070646766169</v>
      </c>
      <c r="K18" s="23" t="n">
        <f aca="false">SUMPRODUCT(INDEX(ImgA,$B18-ImgA_y0+1-25,K$7-ImgA_x0+1-25):INDEX(ImgA,$B18-ImgA_y0+1+25,K$7-ImgA_x0+1+25),Disco)/SUM(Disco)</f>
        <v>114.379104477612</v>
      </c>
      <c r="L18" s="23" t="n">
        <f aca="false">SUMPRODUCT(INDEX(ImgA,$B18-ImgA_y0+1-25,L$7-ImgA_x0+1-25):INDEX(ImgA,$B18-ImgA_y0+1+25,L$7-ImgA_x0+1+25),Disco)/SUM(Disco)</f>
        <v>116.71144278607</v>
      </c>
      <c r="M18" s="23" t="n">
        <f aca="false">SUMPRODUCT(INDEX(ImgA,$B18-ImgA_y0+1-25,M$7-ImgA_x0+1-25):INDEX(ImgA,$B18-ImgA_y0+1+25,M$7-ImgA_x0+1+25),Disco)/SUM(Disco)</f>
        <v>119.255721393035</v>
      </c>
      <c r="N18" s="23" t="n">
        <f aca="false">SUMPRODUCT(INDEX(ImgA,$B18-ImgA_y0+1-25,N$7-ImgA_x0+1-25):INDEX(ImgA,$B18-ImgA_y0+1+25,N$7-ImgA_x0+1+25),Disco)/SUM(Disco)</f>
        <v>121.362189054726</v>
      </c>
      <c r="O18" s="23" t="n">
        <f aca="false">SUMPRODUCT(INDEX(ImgA,$B18-ImgA_y0+1-25,O$7-ImgA_x0+1-25):INDEX(ImgA,$B18-ImgA_y0+1+25,O$7-ImgA_x0+1+25),Disco)/SUM(Disco)</f>
        <v>122.72736318408</v>
      </c>
      <c r="P18" s="23" t="n">
        <f aca="false">SUMPRODUCT(INDEX(ImgA,$B18-ImgA_y0+1-25,P$7-ImgA_x0+1-25):INDEX(ImgA,$B18-ImgA_y0+1+25,P$7-ImgA_x0+1+25),Disco)/SUM(Disco)</f>
        <v>122.983084577114</v>
      </c>
      <c r="Q18" s="23" t="n">
        <f aca="false">SUMPRODUCT(INDEX(ImgA,$B18-ImgA_y0+1-25,Q$7-ImgA_x0+1-25):INDEX(ImgA,$B18-ImgA_y0+1+25,Q$7-ImgA_x0+1+25),Disco)/SUM(Disco)</f>
        <v>121.774129353234</v>
      </c>
      <c r="R18" s="23" t="n">
        <f aca="false">SUMPRODUCT(INDEX(ImgA,$B18-ImgA_y0+1-25,R$7-ImgA_x0+1-25):INDEX(ImgA,$B18-ImgA_y0+1+25,R$7-ImgA_x0+1+25),Disco)/SUM(Disco)</f>
        <v>120.062686567164</v>
      </c>
      <c r="S18" s="23" t="n">
        <f aca="false">SUMPRODUCT(INDEX(ImgA,$B18-ImgA_y0+1-25,S$7-ImgA_x0+1-25):INDEX(ImgA,$B18-ImgA_y0+1+25,S$7-ImgA_x0+1+25),Disco)/SUM(Disco)</f>
        <v>118.151243781095</v>
      </c>
      <c r="T18" s="23" t="n">
        <f aca="false">SUMPRODUCT(INDEX(ImgA,$B18-ImgA_y0+1-25,T$7-ImgA_x0+1-25):INDEX(ImgA,$B18-ImgA_y0+1+25,T$7-ImgA_x0+1+25),Disco)/SUM(Disco)</f>
        <v>115.66368159204</v>
      </c>
      <c r="U18" s="23" t="n">
        <f aca="false">SUMPRODUCT(INDEX(ImgA,$B18-ImgA_y0+1-25,U$7-ImgA_x0+1-25):INDEX(ImgA,$B18-ImgA_y0+1+25,U$7-ImgA_x0+1+25),Disco)/SUM(Disco)</f>
        <v>112.826865671642</v>
      </c>
      <c r="V18" s="23" t="n">
        <f aca="false">SUMPRODUCT(INDEX(ImgA,$B18-ImgA_y0+1-25,V$7-ImgA_x0+1-25):INDEX(ImgA,$B18-ImgA_y0+1+25,V$7-ImgA_x0+1+25),Disco)/SUM(Disco)</f>
        <v>109.9592039801</v>
      </c>
      <c r="W18" s="23" t="n">
        <f aca="false">SUMPRODUCT(INDEX(ImgA,$B18-ImgA_y0+1-25,W$7-ImgA_x0+1-25):INDEX(ImgA,$B18-ImgA_y0+1+25,W$7-ImgA_x0+1+25),Disco)/SUM(Disco)</f>
        <v>107.220895522388</v>
      </c>
      <c r="X18" s="23" t="n">
        <f aca="false">SUMPRODUCT(INDEX(ImgA,$B18-ImgA_y0+1-25,X$7-ImgA_x0+1-25):INDEX(ImgA,$B18-ImgA_y0+1+25,X$7-ImgA_x0+1+25),Disco)/SUM(Disco)</f>
        <v>104.635820895522</v>
      </c>
      <c r="Y18" s="23" t="n">
        <f aca="false">SUMPRODUCT(INDEX(ImgA,$B18-ImgA_y0+1-25,Y$7-ImgA_x0+1-25):INDEX(ImgA,$B18-ImgA_y0+1+25,Y$7-ImgA_x0+1+25),Disco)/SUM(Disco)</f>
        <v>102.212935323383</v>
      </c>
      <c r="Z18" s="23" t="n">
        <f aca="false">SUMPRODUCT(INDEX(ImgA,$B18-ImgA_y0+1-25,Z$7-ImgA_x0+1-25):INDEX(ImgA,$B18-ImgA_y0+1+25,Z$7-ImgA_x0+1+25),Disco)/SUM(Disco)</f>
        <v>99.910447761194</v>
      </c>
      <c r="AA18" s="23" t="n">
        <f aca="false">SUMPRODUCT(INDEX(ImgA,$B18-ImgA_y0+1-25,AA$7-ImgA_x0+1-25):INDEX(ImgA,$B18-ImgA_y0+1+25,AA$7-ImgA_x0+1+25),Disco)/SUM(Disco)</f>
        <v>97.6268656716418</v>
      </c>
      <c r="AB18" s="23" t="n">
        <f aca="false">SUMPRODUCT(INDEX(ImgA,$B18-ImgA_y0+1-25,AB$7-ImgA_x0+1-25):INDEX(ImgA,$B18-ImgA_y0+1+25,AB$7-ImgA_x0+1+25),Disco)/SUM(Disco)</f>
        <v>95.5054726368159</v>
      </c>
      <c r="AC18" s="23" t="n">
        <f aca="false">SUMPRODUCT(INDEX(ImgA,$B18-ImgA_y0+1-25,AC$7-ImgA_x0+1-25):INDEX(ImgA,$B18-ImgA_y0+1+25,AC$7-ImgA_x0+1+25),Disco)/SUM(Disco)</f>
        <v>93.5830845771144</v>
      </c>
      <c r="AD18" s="23" t="n">
        <f aca="false">SUMPRODUCT(INDEX(ImgA,$B18-ImgA_y0+1-25,AD$7-ImgA_x0+1-25):INDEX(ImgA,$B18-ImgA_y0+1+25,AD$7-ImgA_x0+1+25),Disco)/SUM(Disco)</f>
        <v>92.0786069651741</v>
      </c>
      <c r="AE18" s="23" t="n">
        <f aca="false">SUMPRODUCT(INDEX(ImgA,$B18-ImgA_y0+1-25,AE$7-ImgA_x0+1-25):INDEX(ImgA,$B18-ImgA_y0+1+25,AE$7-ImgA_x0+1+25),Disco)/SUM(Disco)</f>
        <v>91.1024875621891</v>
      </c>
      <c r="AF18" s="23" t="n">
        <f aca="false">SUMPRODUCT(INDEX(ImgA,$B18-ImgA_y0+1-25,AF$7-ImgA_x0+1-25):INDEX(ImgA,$B18-ImgA_y0+1+25,AF$7-ImgA_x0+1+25),Disco)/SUM(Disco)</f>
        <v>90.1452736318408</v>
      </c>
      <c r="AG18" s="23" t="n">
        <f aca="false">SUMPRODUCT(INDEX(ImgA,$B18-ImgA_y0+1-25,AG$7-ImgA_x0+1-25):INDEX(ImgA,$B18-ImgA_y0+1+25,AG$7-ImgA_x0+1+25),Disco)/SUM(Disco)</f>
        <v>89.6547263681592</v>
      </c>
      <c r="AH18" s="23" t="n">
        <f aca="false">SUMPRODUCT(INDEX(ImgA,$B18-ImgA_y0+1-25,AH$7-ImgA_x0+1-25):INDEX(ImgA,$B18-ImgA_y0+1+25,AH$7-ImgA_x0+1+25),Disco)/SUM(Disco)</f>
        <v>89.4009950248756</v>
      </c>
      <c r="AI18" s="23" t="n">
        <f aca="false">SUMPRODUCT(INDEX(ImgA,$B18-ImgA_y0+1-25,AI$7-ImgA_x0+1-25):INDEX(ImgA,$B18-ImgA_y0+1+25,AI$7-ImgA_x0+1+25),Disco)/SUM(Disco)</f>
        <v>89.0497512437811</v>
      </c>
      <c r="AJ18" s="23" t="n">
        <f aca="false">SUMPRODUCT(INDEX(ImgA,$B18-ImgA_y0+1-25,AJ$7-ImgA_x0+1-25):INDEX(ImgA,$B18-ImgA_y0+1+25,AJ$7-ImgA_x0+1+25),Disco)/SUM(Disco)</f>
        <v>88.7970149253731</v>
      </c>
      <c r="AK18" s="23" t="n">
        <f aca="false">SUMPRODUCT(INDEX(ImgA,$B18-ImgA_y0+1-25,AK$7-ImgA_x0+1-25):INDEX(ImgA,$B18-ImgA_y0+1+25,AK$7-ImgA_x0+1+25),Disco)/SUM(Disco)</f>
        <v>88.7313432835821</v>
      </c>
      <c r="AL18" s="23" t="n">
        <f aca="false">SUMPRODUCT(INDEX(ImgA,$B18-ImgA_y0+1-25,AL$7-ImgA_x0+1-25):INDEX(ImgA,$B18-ImgA_y0+1+25,AL$7-ImgA_x0+1+25),Disco)/SUM(Disco)</f>
        <v>88.7880597014925</v>
      </c>
      <c r="AM18" s="23" t="n">
        <f aca="false">SUMPRODUCT(INDEX(ImgA,$B18-ImgA_y0+1-25,AM$7-ImgA_x0+1-25):INDEX(ImgA,$B18-ImgA_y0+1+25,AM$7-ImgA_x0+1+25),Disco)/SUM(Disco)</f>
        <v>88.8597014925373</v>
      </c>
      <c r="AN18" s="23" t="n">
        <f aca="false">SUMPRODUCT(INDEX(ImgA,$B18-ImgA_y0+1-25,AN$7-ImgA_x0+1-25):INDEX(ImgA,$B18-ImgA_y0+1+25,AN$7-ImgA_x0+1+25),Disco)/SUM(Disco)</f>
        <v>88.8547263681592</v>
      </c>
      <c r="AO18" s="23" t="n">
        <f aca="false">SUMPRODUCT(INDEX(ImgA,$B18-ImgA_y0+1-25,AO$7-ImgA_x0+1-25):INDEX(ImgA,$B18-ImgA_y0+1+25,AO$7-ImgA_x0+1+25),Disco)/SUM(Disco)</f>
        <v>88.628855721393</v>
      </c>
      <c r="AP18" s="23" t="n">
        <f aca="false">SUMPRODUCT(INDEX(ImgA,$B18-ImgA_y0+1-25,AP$7-ImgA_x0+1-25):INDEX(ImgA,$B18-ImgA_y0+1+25,AP$7-ImgA_x0+1+25),Disco)/SUM(Disco)</f>
        <v>88.1194029850746</v>
      </c>
      <c r="AQ18" s="23" t="n">
        <f aca="false">SUMPRODUCT(INDEX(ImgA,$B18-ImgA_y0+1-25,AQ$7-ImgA_x0+1-25):INDEX(ImgA,$B18-ImgA_y0+1+25,AQ$7-ImgA_x0+1+25),Disco)/SUM(Disco)</f>
        <v>86.8706467661692</v>
      </c>
      <c r="AR18" s="23" t="n">
        <f aca="false">SUMPRODUCT(INDEX(ImgA,$B18-ImgA_y0+1-25,AR$7-ImgA_x0+1-25):INDEX(ImgA,$B18-ImgA_y0+1+25,AR$7-ImgA_x0+1+25),Disco)/SUM(Disco)</f>
        <v>85.2477611940299</v>
      </c>
      <c r="AS18" s="23" t="n">
        <f aca="false">SUMPRODUCT(INDEX(ImgA,$B18-ImgA_y0+1-25,AS$7-ImgA_x0+1-25):INDEX(ImgA,$B18-ImgA_y0+1+25,AS$7-ImgA_x0+1+25),Disco)/SUM(Disco)</f>
        <v>83.4905472636816</v>
      </c>
      <c r="AT18" s="23" t="n">
        <f aca="false">SUMPRODUCT(INDEX(ImgA,$B18-ImgA_y0+1-25,AT$7-ImgA_x0+1-25):INDEX(ImgA,$B18-ImgA_y0+1+25,AT$7-ImgA_x0+1+25),Disco)/SUM(Disco)</f>
        <v>81.8179104477612</v>
      </c>
      <c r="AU18" s="23" t="n">
        <f aca="false">SUMPRODUCT(INDEX(ImgA,$B18-ImgA_y0+1-25,AU$7-ImgA_x0+1-25):INDEX(ImgA,$B18-ImgA_y0+1+25,AU$7-ImgA_x0+1+25),Disco)/SUM(Disco)</f>
        <v>80.2069651741294</v>
      </c>
      <c r="AV18" s="23" t="n">
        <f aca="false">SUMPRODUCT(INDEX(ImgA,$B18-ImgA_y0+1-25,AV$7-ImgA_x0+1-25):INDEX(ImgA,$B18-ImgA_y0+1+25,AV$7-ImgA_x0+1+25),Disco)/SUM(Disco)</f>
        <v>78.8646766169154</v>
      </c>
      <c r="AW18" s="23" t="n">
        <f aca="false">SUMPRODUCT(INDEX(ImgA,$B18-ImgA_y0+1-25,AW$7-ImgA_x0+1-25):INDEX(ImgA,$B18-ImgA_y0+1+25,AW$7-ImgA_x0+1+25),Disco)/SUM(Disco)</f>
        <v>77.4925373134328</v>
      </c>
      <c r="AX18" s="23" t="n">
        <f aca="false">SUMPRODUCT(INDEX(ImgA,$B18-ImgA_y0+1-25,AX$7-ImgA_x0+1-25):INDEX(ImgA,$B18-ImgA_y0+1+25,AX$7-ImgA_x0+1+25),Disco)/SUM(Disco)</f>
        <v>76.7781094527363</v>
      </c>
      <c r="AY18" s="23" t="n">
        <f aca="false">SUMPRODUCT(INDEX(ImgA,$B18-ImgA_y0+1-25,AY$7-ImgA_x0+1-25):INDEX(ImgA,$B18-ImgA_y0+1+25,AY$7-ImgA_x0+1+25),Disco)/SUM(Disco)</f>
        <v>76.2069651741294</v>
      </c>
      <c r="AZ18" s="23" t="n">
        <f aca="false">SUMPRODUCT(INDEX(ImgA,$B18-ImgA_y0+1-25,AZ$7-ImgA_x0+1-25):INDEX(ImgA,$B18-ImgA_y0+1+25,AZ$7-ImgA_x0+1+25),Disco)/SUM(Disco)</f>
        <v>75.8766169154229</v>
      </c>
      <c r="BA18" s="23" t="n">
        <f aca="false">SUMPRODUCT(INDEX(ImgA,$B18-ImgA_y0+1-25,BA$7-ImgA_x0+1-25):INDEX(ImgA,$B18-ImgA_y0+1+25,BA$7-ImgA_x0+1+25),Disco)/SUM(Disco)</f>
        <v>76.0398009950249</v>
      </c>
      <c r="BB18" s="23" t="n">
        <f aca="false">SUMPRODUCT(INDEX(ImgA,$B18-ImgA_y0+1-25,BB$7-ImgA_x0+1-25):INDEX(ImgA,$B18-ImgA_y0+1+25,BB$7-ImgA_x0+1+25),Disco)/SUM(Disco)</f>
        <v>76.081592039801</v>
      </c>
      <c r="BC18" s="23" t="n">
        <f aca="false">SUMPRODUCT(INDEX(ImgA,$B18-ImgA_y0+1-25,BC$7-ImgA_x0+1-25):INDEX(ImgA,$B18-ImgA_y0+1+25,BC$7-ImgA_x0+1+25),Disco)/SUM(Disco)</f>
        <v>75.8437810945274</v>
      </c>
      <c r="BD18" s="23" t="n">
        <f aca="false">SUMPRODUCT(INDEX(ImgA,$B18-ImgA_y0+1-25,BD$7-ImgA_x0+1-25):INDEX(ImgA,$B18-ImgA_y0+1+25,BD$7-ImgA_x0+1+25),Disco)/SUM(Disco)</f>
        <v>74.9522388059702</v>
      </c>
      <c r="BE18" s="23" t="n">
        <f aca="false">SUMPRODUCT(INDEX(ImgA,$B18-ImgA_y0+1-25,BE$7-ImgA_x0+1-25):INDEX(ImgA,$B18-ImgA_y0+1+25,BE$7-ImgA_x0+1+25),Disco)/SUM(Disco)</f>
        <v>74.2388059701493</v>
      </c>
      <c r="BF18" s="23" t="n">
        <f aca="false">SUMPRODUCT(INDEX(ImgA,$B18-ImgA_y0+1-25,BF$7-ImgA_x0+1-25):INDEX(ImgA,$B18-ImgA_y0+1+25,BF$7-ImgA_x0+1+25),Disco)/SUM(Disco)</f>
        <v>73.9383084577114</v>
      </c>
      <c r="BG18" s="23" t="n">
        <f aca="false">SUMPRODUCT(INDEX(ImgA,$B18-ImgA_y0+1-25,BG$7-ImgA_x0+1-25):INDEX(ImgA,$B18-ImgA_y0+1+25,BG$7-ImgA_x0+1+25),Disco)/SUM(Disco)</f>
        <v>74.2636815920398</v>
      </c>
      <c r="BH18" s="23" t="n">
        <f aca="false">SUMPRODUCT(INDEX(ImgA,$B18-ImgA_y0+1-25,BH$7-ImgA_x0+1-25):INDEX(ImgA,$B18-ImgA_y0+1+25,BH$7-ImgA_x0+1+25),Disco)/SUM(Disco)</f>
        <v>74.7353233830846</v>
      </c>
      <c r="BI18" s="23" t="n">
        <f aca="false">SUMPRODUCT(INDEX(ImgA,$B18-ImgA_y0+1-25,BI$7-ImgA_x0+1-25):INDEX(ImgA,$B18-ImgA_y0+1+25,BI$7-ImgA_x0+1+25),Disco)/SUM(Disco)</f>
        <v>75.3094527363184</v>
      </c>
      <c r="BJ18" s="23" t="n">
        <f aca="false">SUMPRODUCT(INDEX(ImgA,$B18-ImgA_y0+1-25,BJ$7-ImgA_x0+1-25):INDEX(ImgA,$B18-ImgA_y0+1+25,BJ$7-ImgA_x0+1+25),Disco)/SUM(Disco)</f>
        <v>76.0646766169154</v>
      </c>
      <c r="BK18" s="23" t="n">
        <f aca="false">SUMPRODUCT(INDEX(ImgA,$B18-ImgA_y0+1-25,BK$7-ImgA_x0+1-25):INDEX(ImgA,$B18-ImgA_y0+1+25,BK$7-ImgA_x0+1+25),Disco)/SUM(Disco)</f>
        <v>77.4238805970149</v>
      </c>
      <c r="BL18" s="23" t="n">
        <f aca="false">SUMPRODUCT(INDEX(ImgA,$B18-ImgA_y0+1-25,BL$7-ImgA_x0+1-25):INDEX(ImgA,$B18-ImgA_y0+1+25,BL$7-ImgA_x0+1+25),Disco)/SUM(Disco)</f>
        <v>78.8457711442786</v>
      </c>
      <c r="BM18" s="23" t="n">
        <f aca="false">SUMPRODUCT(INDEX(ImgA,$B18-ImgA_y0+1-25,BM$7-ImgA_x0+1-25):INDEX(ImgA,$B18-ImgA_y0+1+25,BM$7-ImgA_x0+1+25),Disco)/SUM(Disco)</f>
        <v>80.371144278607</v>
      </c>
      <c r="BN18" s="23" t="n">
        <f aca="false">SUMPRODUCT(INDEX(ImgA,$B18-ImgA_y0+1-25,BN$7-ImgA_x0+1-25):INDEX(ImgA,$B18-ImgA_y0+1+25,BN$7-ImgA_x0+1+25),Disco)/SUM(Disco)</f>
        <v>82.0119402985075</v>
      </c>
      <c r="BQ18" s="14" t="s">
        <v>143</v>
      </c>
      <c r="BR18" s="25" t="n">
        <f aca="false">BR16/escala</f>
        <v>349.385032596446</v>
      </c>
      <c r="BS18" s="25" t="n">
        <f aca="false">BS16/escala</f>
        <v>162.226619532476</v>
      </c>
      <c r="BT18" s="25" t="n">
        <f aca="false">BT16/escala</f>
        <v>422.189348234743</v>
      </c>
      <c r="BU18" s="25" t="n">
        <f aca="false">BU16/escala</f>
        <v>195.348616441323</v>
      </c>
    </row>
    <row r="19" customFormat="false" ht="10.5" hidden="false" customHeight="true" outlineLevel="0" collapsed="false">
      <c r="B19" s="17" t="n">
        <v>81</v>
      </c>
      <c r="C19" s="23" t="n">
        <f aca="false">SUMPRODUCT(INDEX(ImgA,$B19-ImgA_y0+1-25,C$7-ImgA_x0+1-25):INDEX(ImgA,$B19-ImgA_y0+1+25,C$7-ImgA_x0+1+25),Disco)/SUM(Disco)</f>
        <v>89.4089552238806</v>
      </c>
      <c r="D19" s="23" t="n">
        <f aca="false">SUMPRODUCT(INDEX(ImgA,$B19-ImgA_y0+1-25,D$7-ImgA_x0+1-25):INDEX(ImgA,$B19-ImgA_y0+1+25,D$7-ImgA_x0+1+25),Disco)/SUM(Disco)</f>
        <v>92.8099502487562</v>
      </c>
      <c r="E19" s="23" t="n">
        <f aca="false">SUMPRODUCT(INDEX(ImgA,$B19-ImgA_y0+1-25,E$7-ImgA_x0+1-25):INDEX(ImgA,$B19-ImgA_y0+1+25,E$7-ImgA_x0+1+25),Disco)/SUM(Disco)</f>
        <v>96.5164179104478</v>
      </c>
      <c r="F19" s="23" t="n">
        <f aca="false">SUMPRODUCT(INDEX(ImgA,$B19-ImgA_y0+1-25,F$7-ImgA_x0+1-25):INDEX(ImgA,$B19-ImgA_y0+1+25,F$7-ImgA_x0+1+25),Disco)/SUM(Disco)</f>
        <v>100.381094527363</v>
      </c>
      <c r="G19" s="23" t="n">
        <f aca="false">SUMPRODUCT(INDEX(ImgA,$B19-ImgA_y0+1-25,G$7-ImgA_x0+1-25):INDEX(ImgA,$B19-ImgA_y0+1+25,G$7-ImgA_x0+1+25),Disco)/SUM(Disco)</f>
        <v>104.01592039801</v>
      </c>
      <c r="H19" s="23" t="n">
        <f aca="false">SUMPRODUCT(INDEX(ImgA,$B19-ImgA_y0+1-25,H$7-ImgA_x0+1-25):INDEX(ImgA,$B19-ImgA_y0+1+25,H$7-ImgA_x0+1+25),Disco)/SUM(Disco)</f>
        <v>107.404975124378</v>
      </c>
      <c r="I19" s="23" t="n">
        <f aca="false">SUMPRODUCT(INDEX(ImgA,$B19-ImgA_y0+1-25,I$7-ImgA_x0+1-25):INDEX(ImgA,$B19-ImgA_y0+1+25,I$7-ImgA_x0+1+25),Disco)/SUM(Disco)</f>
        <v>110.6</v>
      </c>
      <c r="J19" s="23" t="n">
        <f aca="false">SUMPRODUCT(INDEX(ImgA,$B19-ImgA_y0+1-25,J$7-ImgA_x0+1-25):INDEX(ImgA,$B19-ImgA_y0+1+25,J$7-ImgA_x0+1+25),Disco)/SUM(Disco)</f>
        <v>113.174129353234</v>
      </c>
      <c r="K19" s="23" t="n">
        <f aca="false">SUMPRODUCT(INDEX(ImgA,$B19-ImgA_y0+1-25,K$7-ImgA_x0+1-25):INDEX(ImgA,$B19-ImgA_y0+1+25,K$7-ImgA_x0+1+25),Disco)/SUM(Disco)</f>
        <v>115.787064676617</v>
      </c>
      <c r="L19" s="23" t="n">
        <f aca="false">SUMPRODUCT(INDEX(ImgA,$B19-ImgA_y0+1-25,L$7-ImgA_x0+1-25):INDEX(ImgA,$B19-ImgA_y0+1+25,L$7-ImgA_x0+1+25),Disco)/SUM(Disco)</f>
        <v>118.276616915423</v>
      </c>
      <c r="M19" s="23" t="n">
        <f aca="false">SUMPRODUCT(INDEX(ImgA,$B19-ImgA_y0+1-25,M$7-ImgA_x0+1-25):INDEX(ImgA,$B19-ImgA_y0+1+25,M$7-ImgA_x0+1+25),Disco)/SUM(Disco)</f>
        <v>120.838805970149</v>
      </c>
      <c r="N19" s="23" t="n">
        <f aca="false">SUMPRODUCT(INDEX(ImgA,$B19-ImgA_y0+1-25,N$7-ImgA_x0+1-25):INDEX(ImgA,$B19-ImgA_y0+1+25,N$7-ImgA_x0+1+25),Disco)/SUM(Disco)</f>
        <v>123.110447761194</v>
      </c>
      <c r="O19" s="23" t="n">
        <f aca="false">SUMPRODUCT(INDEX(ImgA,$B19-ImgA_y0+1-25,O$7-ImgA_x0+1-25):INDEX(ImgA,$B19-ImgA_y0+1+25,O$7-ImgA_x0+1+25),Disco)/SUM(Disco)</f>
        <v>124.28855721393</v>
      </c>
      <c r="P19" s="23" t="n">
        <f aca="false">SUMPRODUCT(INDEX(ImgA,$B19-ImgA_y0+1-25,P$7-ImgA_x0+1-25):INDEX(ImgA,$B19-ImgA_y0+1+25,P$7-ImgA_x0+1+25),Disco)/SUM(Disco)</f>
        <v>124.195024875622</v>
      </c>
      <c r="Q19" s="23" t="n">
        <f aca="false">SUMPRODUCT(INDEX(ImgA,$B19-ImgA_y0+1-25,Q$7-ImgA_x0+1-25):INDEX(ImgA,$B19-ImgA_y0+1+25,Q$7-ImgA_x0+1+25),Disco)/SUM(Disco)</f>
        <v>123.149253731343</v>
      </c>
      <c r="R19" s="23" t="n">
        <f aca="false">SUMPRODUCT(INDEX(ImgA,$B19-ImgA_y0+1-25,R$7-ImgA_x0+1-25):INDEX(ImgA,$B19-ImgA_y0+1+25,R$7-ImgA_x0+1+25),Disco)/SUM(Disco)</f>
        <v>121.73631840796</v>
      </c>
      <c r="S19" s="23" t="n">
        <f aca="false">SUMPRODUCT(INDEX(ImgA,$B19-ImgA_y0+1-25,S$7-ImgA_x0+1-25):INDEX(ImgA,$B19-ImgA_y0+1+25,S$7-ImgA_x0+1+25),Disco)/SUM(Disco)</f>
        <v>120.044776119403</v>
      </c>
      <c r="T19" s="23" t="n">
        <f aca="false">SUMPRODUCT(INDEX(ImgA,$B19-ImgA_y0+1-25,T$7-ImgA_x0+1-25):INDEX(ImgA,$B19-ImgA_y0+1+25,T$7-ImgA_x0+1+25),Disco)/SUM(Disco)</f>
        <v>117.956218905473</v>
      </c>
      <c r="U19" s="23" t="n">
        <f aca="false">SUMPRODUCT(INDEX(ImgA,$B19-ImgA_y0+1-25,U$7-ImgA_x0+1-25):INDEX(ImgA,$B19-ImgA_y0+1+25,U$7-ImgA_x0+1+25),Disco)/SUM(Disco)</f>
        <v>115.029850746269</v>
      </c>
      <c r="V19" s="23" t="n">
        <f aca="false">SUMPRODUCT(INDEX(ImgA,$B19-ImgA_y0+1-25,V$7-ImgA_x0+1-25):INDEX(ImgA,$B19-ImgA_y0+1+25,V$7-ImgA_x0+1+25),Disco)/SUM(Disco)</f>
        <v>112.207960199005</v>
      </c>
      <c r="W19" s="23" t="n">
        <f aca="false">SUMPRODUCT(INDEX(ImgA,$B19-ImgA_y0+1-25,W$7-ImgA_x0+1-25):INDEX(ImgA,$B19-ImgA_y0+1+25,W$7-ImgA_x0+1+25),Disco)/SUM(Disco)</f>
        <v>109.486567164179</v>
      </c>
      <c r="X19" s="23" t="n">
        <f aca="false">SUMPRODUCT(INDEX(ImgA,$B19-ImgA_y0+1-25,X$7-ImgA_x0+1-25):INDEX(ImgA,$B19-ImgA_y0+1+25,X$7-ImgA_x0+1+25),Disco)/SUM(Disco)</f>
        <v>106.849751243781</v>
      </c>
      <c r="Y19" s="23" t="n">
        <f aca="false">SUMPRODUCT(INDEX(ImgA,$B19-ImgA_y0+1-25,Y$7-ImgA_x0+1-25):INDEX(ImgA,$B19-ImgA_y0+1+25,Y$7-ImgA_x0+1+25),Disco)/SUM(Disco)</f>
        <v>104.358208955224</v>
      </c>
      <c r="Z19" s="23" t="n">
        <f aca="false">SUMPRODUCT(INDEX(ImgA,$B19-ImgA_y0+1-25,Z$7-ImgA_x0+1-25):INDEX(ImgA,$B19-ImgA_y0+1+25,Z$7-ImgA_x0+1+25),Disco)/SUM(Disco)</f>
        <v>101.931343283582</v>
      </c>
      <c r="AA19" s="23" t="n">
        <f aca="false">SUMPRODUCT(INDEX(ImgA,$B19-ImgA_y0+1-25,AA$7-ImgA_x0+1-25):INDEX(ImgA,$B19-ImgA_y0+1+25,AA$7-ImgA_x0+1+25),Disco)/SUM(Disco)</f>
        <v>99.5333333333333</v>
      </c>
      <c r="AB19" s="23" t="n">
        <f aca="false">SUMPRODUCT(INDEX(ImgA,$B19-ImgA_y0+1-25,AB$7-ImgA_x0+1-25):INDEX(ImgA,$B19-ImgA_y0+1+25,AB$7-ImgA_x0+1+25),Disco)/SUM(Disco)</f>
        <v>97.4258706467662</v>
      </c>
      <c r="AC19" s="23" t="n">
        <f aca="false">SUMPRODUCT(INDEX(ImgA,$B19-ImgA_y0+1-25,AC$7-ImgA_x0+1-25):INDEX(ImgA,$B19-ImgA_y0+1+25,AC$7-ImgA_x0+1+25),Disco)/SUM(Disco)</f>
        <v>95.3422885572139</v>
      </c>
      <c r="AD19" s="23" t="n">
        <f aca="false">SUMPRODUCT(INDEX(ImgA,$B19-ImgA_y0+1-25,AD$7-ImgA_x0+1-25):INDEX(ImgA,$B19-ImgA_y0+1+25,AD$7-ImgA_x0+1+25),Disco)/SUM(Disco)</f>
        <v>93.8796019900498</v>
      </c>
      <c r="AE19" s="23" t="n">
        <f aca="false">SUMPRODUCT(INDEX(ImgA,$B19-ImgA_y0+1-25,AE$7-ImgA_x0+1-25):INDEX(ImgA,$B19-ImgA_y0+1+25,AE$7-ImgA_x0+1+25),Disco)/SUM(Disco)</f>
        <v>93.0119402985075</v>
      </c>
      <c r="AF19" s="23" t="n">
        <f aca="false">SUMPRODUCT(INDEX(ImgA,$B19-ImgA_y0+1-25,AF$7-ImgA_x0+1-25):INDEX(ImgA,$B19-ImgA_y0+1+25,AF$7-ImgA_x0+1+25),Disco)/SUM(Disco)</f>
        <v>92.2537313432836</v>
      </c>
      <c r="AG19" s="23" t="n">
        <f aca="false">SUMPRODUCT(INDEX(ImgA,$B19-ImgA_y0+1-25,AG$7-ImgA_x0+1-25):INDEX(ImgA,$B19-ImgA_y0+1+25,AG$7-ImgA_x0+1+25),Disco)/SUM(Disco)</f>
        <v>91.6298507462687</v>
      </c>
      <c r="AH19" s="23" t="n">
        <f aca="false">SUMPRODUCT(INDEX(ImgA,$B19-ImgA_y0+1-25,AH$7-ImgA_x0+1-25):INDEX(ImgA,$B19-ImgA_y0+1+25,AH$7-ImgA_x0+1+25),Disco)/SUM(Disco)</f>
        <v>91.073631840796</v>
      </c>
      <c r="AI19" s="23" t="n">
        <f aca="false">SUMPRODUCT(INDEX(ImgA,$B19-ImgA_y0+1-25,AI$7-ImgA_x0+1-25):INDEX(ImgA,$B19-ImgA_y0+1+25,AI$7-ImgA_x0+1+25),Disco)/SUM(Disco)</f>
        <v>90.7383084577114</v>
      </c>
      <c r="AJ19" s="23" t="n">
        <f aca="false">SUMPRODUCT(INDEX(ImgA,$B19-ImgA_y0+1-25,AJ$7-ImgA_x0+1-25):INDEX(ImgA,$B19-ImgA_y0+1+25,AJ$7-ImgA_x0+1+25),Disco)/SUM(Disco)</f>
        <v>90.5233830845771</v>
      </c>
      <c r="AK19" s="23" t="n">
        <f aca="false">SUMPRODUCT(INDEX(ImgA,$B19-ImgA_y0+1-25,AK$7-ImgA_x0+1-25):INDEX(ImgA,$B19-ImgA_y0+1+25,AK$7-ImgA_x0+1+25),Disco)/SUM(Disco)</f>
        <v>90.1393034825871</v>
      </c>
      <c r="AL19" s="23" t="n">
        <f aca="false">SUMPRODUCT(INDEX(ImgA,$B19-ImgA_y0+1-25,AL$7-ImgA_x0+1-25):INDEX(ImgA,$B19-ImgA_y0+1+25,AL$7-ImgA_x0+1+25),Disco)/SUM(Disco)</f>
        <v>89.8636815920398</v>
      </c>
      <c r="AM19" s="23" t="n">
        <f aca="false">SUMPRODUCT(INDEX(ImgA,$B19-ImgA_y0+1-25,AM$7-ImgA_x0+1-25):INDEX(ImgA,$B19-ImgA_y0+1+25,AM$7-ImgA_x0+1+25),Disco)/SUM(Disco)</f>
        <v>89.6636815920398</v>
      </c>
      <c r="AN19" s="23" t="n">
        <f aca="false">SUMPRODUCT(INDEX(ImgA,$B19-ImgA_y0+1-25,AN$7-ImgA_x0+1-25):INDEX(ImgA,$B19-ImgA_y0+1+25,AN$7-ImgA_x0+1+25),Disco)/SUM(Disco)</f>
        <v>89.6925373134328</v>
      </c>
      <c r="AO19" s="23" t="n">
        <f aca="false">SUMPRODUCT(INDEX(ImgA,$B19-ImgA_y0+1-25,AO$7-ImgA_x0+1-25):INDEX(ImgA,$B19-ImgA_y0+1+25,AO$7-ImgA_x0+1+25),Disco)/SUM(Disco)</f>
        <v>89.7094527363184</v>
      </c>
      <c r="AP19" s="23" t="n">
        <f aca="false">SUMPRODUCT(INDEX(ImgA,$B19-ImgA_y0+1-25,AP$7-ImgA_x0+1-25):INDEX(ImgA,$B19-ImgA_y0+1+25,AP$7-ImgA_x0+1+25),Disco)/SUM(Disco)</f>
        <v>89.3412935323383</v>
      </c>
      <c r="AQ19" s="23" t="n">
        <f aca="false">SUMPRODUCT(INDEX(ImgA,$B19-ImgA_y0+1-25,AQ$7-ImgA_x0+1-25):INDEX(ImgA,$B19-ImgA_y0+1+25,AQ$7-ImgA_x0+1+25),Disco)/SUM(Disco)</f>
        <v>88.363184079602</v>
      </c>
      <c r="AR19" s="23" t="n">
        <f aca="false">SUMPRODUCT(INDEX(ImgA,$B19-ImgA_y0+1-25,AR$7-ImgA_x0+1-25):INDEX(ImgA,$B19-ImgA_y0+1+25,AR$7-ImgA_x0+1+25),Disco)/SUM(Disco)</f>
        <v>86.9830845771144</v>
      </c>
      <c r="AS19" s="23" t="n">
        <f aca="false">SUMPRODUCT(INDEX(ImgA,$B19-ImgA_y0+1-25,AS$7-ImgA_x0+1-25):INDEX(ImgA,$B19-ImgA_y0+1+25,AS$7-ImgA_x0+1+25),Disco)/SUM(Disco)</f>
        <v>85.2577114427861</v>
      </c>
      <c r="AT19" s="23" t="n">
        <f aca="false">SUMPRODUCT(INDEX(ImgA,$B19-ImgA_y0+1-25,AT$7-ImgA_x0+1-25):INDEX(ImgA,$B19-ImgA_y0+1+25,AT$7-ImgA_x0+1+25),Disco)/SUM(Disco)</f>
        <v>83.4228855721393</v>
      </c>
      <c r="AU19" s="23" t="n">
        <f aca="false">SUMPRODUCT(INDEX(ImgA,$B19-ImgA_y0+1-25,AU$7-ImgA_x0+1-25):INDEX(ImgA,$B19-ImgA_y0+1+25,AU$7-ImgA_x0+1+25),Disco)/SUM(Disco)</f>
        <v>81.6139303482587</v>
      </c>
      <c r="AV19" s="23" t="n">
        <f aca="false">SUMPRODUCT(INDEX(ImgA,$B19-ImgA_y0+1-25,AV$7-ImgA_x0+1-25):INDEX(ImgA,$B19-ImgA_y0+1+25,AV$7-ImgA_x0+1+25),Disco)/SUM(Disco)</f>
        <v>79.9154228855721</v>
      </c>
      <c r="AW19" s="23" t="n">
        <f aca="false">SUMPRODUCT(INDEX(ImgA,$B19-ImgA_y0+1-25,AW$7-ImgA_x0+1-25):INDEX(ImgA,$B19-ImgA_y0+1+25,AW$7-ImgA_x0+1+25),Disco)/SUM(Disco)</f>
        <v>78.4149253731343</v>
      </c>
      <c r="AX19" s="23" t="n">
        <f aca="false">SUMPRODUCT(INDEX(ImgA,$B19-ImgA_y0+1-25,AX$7-ImgA_x0+1-25):INDEX(ImgA,$B19-ImgA_y0+1+25,AX$7-ImgA_x0+1+25),Disco)/SUM(Disco)</f>
        <v>77.5721393034826</v>
      </c>
      <c r="AY19" s="23" t="n">
        <f aca="false">SUMPRODUCT(INDEX(ImgA,$B19-ImgA_y0+1-25,AY$7-ImgA_x0+1-25):INDEX(ImgA,$B19-ImgA_y0+1+25,AY$7-ImgA_x0+1+25),Disco)/SUM(Disco)</f>
        <v>76.8467661691542</v>
      </c>
      <c r="AZ19" s="23" t="n">
        <f aca="false">SUMPRODUCT(INDEX(ImgA,$B19-ImgA_y0+1-25,AZ$7-ImgA_x0+1-25):INDEX(ImgA,$B19-ImgA_y0+1+25,AZ$7-ImgA_x0+1+25),Disco)/SUM(Disco)</f>
        <v>76.5313432835821</v>
      </c>
      <c r="BA19" s="23" t="n">
        <f aca="false">SUMPRODUCT(INDEX(ImgA,$B19-ImgA_y0+1-25,BA$7-ImgA_x0+1-25):INDEX(ImgA,$B19-ImgA_y0+1+25,BA$7-ImgA_x0+1+25),Disco)/SUM(Disco)</f>
        <v>76.5940298507463</v>
      </c>
      <c r="BB19" s="23" t="n">
        <f aca="false">SUMPRODUCT(INDEX(ImgA,$B19-ImgA_y0+1-25,BB$7-ImgA_x0+1-25):INDEX(ImgA,$B19-ImgA_y0+1+25,BB$7-ImgA_x0+1+25),Disco)/SUM(Disco)</f>
        <v>76.7024875621891</v>
      </c>
      <c r="BC19" s="23" t="n">
        <f aca="false">SUMPRODUCT(INDEX(ImgA,$B19-ImgA_y0+1-25,BC$7-ImgA_x0+1-25):INDEX(ImgA,$B19-ImgA_y0+1+25,BC$7-ImgA_x0+1+25),Disco)/SUM(Disco)</f>
        <v>76.5562189054726</v>
      </c>
      <c r="BD19" s="23" t="n">
        <f aca="false">SUMPRODUCT(INDEX(ImgA,$B19-ImgA_y0+1-25,BD$7-ImgA_x0+1-25):INDEX(ImgA,$B19-ImgA_y0+1+25,BD$7-ImgA_x0+1+25),Disco)/SUM(Disco)</f>
        <v>75.7542288557214</v>
      </c>
      <c r="BE19" s="23" t="n">
        <f aca="false">SUMPRODUCT(INDEX(ImgA,$B19-ImgA_y0+1-25,BE$7-ImgA_x0+1-25):INDEX(ImgA,$B19-ImgA_y0+1+25,BE$7-ImgA_x0+1+25),Disco)/SUM(Disco)</f>
        <v>75.1223880597015</v>
      </c>
      <c r="BF19" s="23" t="n">
        <f aca="false">SUMPRODUCT(INDEX(ImgA,$B19-ImgA_y0+1-25,BF$7-ImgA_x0+1-25):INDEX(ImgA,$B19-ImgA_y0+1+25,BF$7-ImgA_x0+1+25),Disco)/SUM(Disco)</f>
        <v>74.9691542288557</v>
      </c>
      <c r="BG19" s="23" t="n">
        <f aca="false">SUMPRODUCT(INDEX(ImgA,$B19-ImgA_y0+1-25,BG$7-ImgA_x0+1-25):INDEX(ImgA,$B19-ImgA_y0+1+25,BG$7-ImgA_x0+1+25),Disco)/SUM(Disco)</f>
        <v>75.2139303482587</v>
      </c>
      <c r="BH19" s="23" t="n">
        <f aca="false">SUMPRODUCT(INDEX(ImgA,$B19-ImgA_y0+1-25,BH$7-ImgA_x0+1-25):INDEX(ImgA,$B19-ImgA_y0+1+25,BH$7-ImgA_x0+1+25),Disco)/SUM(Disco)</f>
        <v>75.6965174129353</v>
      </c>
      <c r="BI19" s="23" t="n">
        <f aca="false">SUMPRODUCT(INDEX(ImgA,$B19-ImgA_y0+1-25,BI$7-ImgA_x0+1-25):INDEX(ImgA,$B19-ImgA_y0+1+25,BI$7-ImgA_x0+1+25),Disco)/SUM(Disco)</f>
        <v>76.2348258706468</v>
      </c>
      <c r="BJ19" s="23" t="n">
        <f aca="false">SUMPRODUCT(INDEX(ImgA,$B19-ImgA_y0+1-25,BJ$7-ImgA_x0+1-25):INDEX(ImgA,$B19-ImgA_y0+1+25,BJ$7-ImgA_x0+1+25),Disco)/SUM(Disco)</f>
        <v>77.244776119403</v>
      </c>
      <c r="BK19" s="23" t="n">
        <f aca="false">SUMPRODUCT(INDEX(ImgA,$B19-ImgA_y0+1-25,BK$7-ImgA_x0+1-25):INDEX(ImgA,$B19-ImgA_y0+1+25,BK$7-ImgA_x0+1+25),Disco)/SUM(Disco)</f>
        <v>78.7611940298507</v>
      </c>
      <c r="BL19" s="23" t="n">
        <f aca="false">SUMPRODUCT(INDEX(ImgA,$B19-ImgA_y0+1-25,BL$7-ImgA_x0+1-25):INDEX(ImgA,$B19-ImgA_y0+1+25,BL$7-ImgA_x0+1+25),Disco)/SUM(Disco)</f>
        <v>80.134328358209</v>
      </c>
      <c r="BM19" s="23" t="n">
        <f aca="false">SUMPRODUCT(INDEX(ImgA,$B19-ImgA_y0+1-25,BM$7-ImgA_x0+1-25):INDEX(ImgA,$B19-ImgA_y0+1+25,BM$7-ImgA_x0+1+25),Disco)/SUM(Disco)</f>
        <v>81.6547263681592</v>
      </c>
      <c r="BN19" s="23" t="n">
        <f aca="false">SUMPRODUCT(INDEX(ImgA,$B19-ImgA_y0+1-25,BN$7-ImgA_x0+1-25):INDEX(ImgA,$B19-ImgA_y0+1+25,BN$7-ImgA_x0+1+25),Disco)/SUM(Disco)</f>
        <v>83.2606965174129</v>
      </c>
      <c r="BQ19" s="14" t="s">
        <v>144</v>
      </c>
      <c r="BR19" s="26" t="n">
        <v>350.818</v>
      </c>
      <c r="BS19" s="26" t="n">
        <v>163.658</v>
      </c>
      <c r="BT19" s="27" t="s">
        <v>145</v>
      </c>
      <c r="BU19" s="27" t="s">
        <v>145</v>
      </c>
    </row>
    <row r="20" customFormat="false" ht="10.5" hidden="false" customHeight="true" outlineLevel="0" collapsed="false">
      <c r="B20" s="17" t="n">
        <v>82</v>
      </c>
      <c r="C20" s="23" t="n">
        <f aca="false">SUMPRODUCT(INDEX(ImgA,$B20-ImgA_y0+1-25,C$7-ImgA_x0+1-25):INDEX(ImgA,$B20-ImgA_y0+1+25,C$7-ImgA_x0+1+25),Disco)/SUM(Disco)</f>
        <v>90.0696517412935</v>
      </c>
      <c r="D20" s="23" t="n">
        <f aca="false">SUMPRODUCT(INDEX(ImgA,$B20-ImgA_y0+1-25,D$7-ImgA_x0+1-25):INDEX(ImgA,$B20-ImgA_y0+1+25,D$7-ImgA_x0+1+25),Disco)/SUM(Disco)</f>
        <v>93.2298507462687</v>
      </c>
      <c r="E20" s="23" t="n">
        <f aca="false">SUMPRODUCT(INDEX(ImgA,$B20-ImgA_y0+1-25,E$7-ImgA_x0+1-25):INDEX(ImgA,$B20-ImgA_y0+1+25,E$7-ImgA_x0+1+25),Disco)/SUM(Disco)</f>
        <v>96.9542288557214</v>
      </c>
      <c r="F20" s="23" t="n">
        <f aca="false">SUMPRODUCT(INDEX(ImgA,$B20-ImgA_y0+1-25,F$7-ImgA_x0+1-25):INDEX(ImgA,$B20-ImgA_y0+1+25,F$7-ImgA_x0+1+25),Disco)/SUM(Disco)</f>
        <v>100.650746268657</v>
      </c>
      <c r="G20" s="23" t="n">
        <f aca="false">SUMPRODUCT(INDEX(ImgA,$B20-ImgA_y0+1-25,G$7-ImgA_x0+1-25):INDEX(ImgA,$B20-ImgA_y0+1+25,G$7-ImgA_x0+1+25),Disco)/SUM(Disco)</f>
        <v>104.192039800995</v>
      </c>
      <c r="H20" s="23" t="n">
        <f aca="false">SUMPRODUCT(INDEX(ImgA,$B20-ImgA_y0+1-25,H$7-ImgA_x0+1-25):INDEX(ImgA,$B20-ImgA_y0+1+25,H$7-ImgA_x0+1+25),Disco)/SUM(Disco)</f>
        <v>107.661691542289</v>
      </c>
      <c r="I20" s="23" t="n">
        <f aca="false">SUMPRODUCT(INDEX(ImgA,$B20-ImgA_y0+1-25,I$7-ImgA_x0+1-25):INDEX(ImgA,$B20-ImgA_y0+1+25,I$7-ImgA_x0+1+25),Disco)/SUM(Disco)</f>
        <v>110.834825870647</v>
      </c>
      <c r="J20" s="23" t="n">
        <f aca="false">SUMPRODUCT(INDEX(ImgA,$B20-ImgA_y0+1-25,J$7-ImgA_x0+1-25):INDEX(ImgA,$B20-ImgA_y0+1+25,J$7-ImgA_x0+1+25),Disco)/SUM(Disco)</f>
        <v>113.422885572139</v>
      </c>
      <c r="K20" s="23" t="n">
        <f aca="false">SUMPRODUCT(INDEX(ImgA,$B20-ImgA_y0+1-25,K$7-ImgA_x0+1-25):INDEX(ImgA,$B20-ImgA_y0+1+25,K$7-ImgA_x0+1+25),Disco)/SUM(Disco)</f>
        <v>116.369154228856</v>
      </c>
      <c r="L20" s="23" t="n">
        <f aca="false">SUMPRODUCT(INDEX(ImgA,$B20-ImgA_y0+1-25,L$7-ImgA_x0+1-25):INDEX(ImgA,$B20-ImgA_y0+1+25,L$7-ImgA_x0+1+25),Disco)/SUM(Disco)</f>
        <v>119.064676616915</v>
      </c>
      <c r="M20" s="23" t="n">
        <f aca="false">SUMPRODUCT(INDEX(ImgA,$B20-ImgA_y0+1-25,M$7-ImgA_x0+1-25):INDEX(ImgA,$B20-ImgA_y0+1+25,M$7-ImgA_x0+1+25),Disco)/SUM(Disco)</f>
        <v>121.644776119403</v>
      </c>
      <c r="N20" s="23" t="n">
        <f aca="false">SUMPRODUCT(INDEX(ImgA,$B20-ImgA_y0+1-25,N$7-ImgA_x0+1-25):INDEX(ImgA,$B20-ImgA_y0+1+25,N$7-ImgA_x0+1+25),Disco)/SUM(Disco)</f>
        <v>124.108457711443</v>
      </c>
      <c r="O20" s="23" t="n">
        <f aca="false">SUMPRODUCT(INDEX(ImgA,$B20-ImgA_y0+1-25,O$7-ImgA_x0+1-25):INDEX(ImgA,$B20-ImgA_y0+1+25,O$7-ImgA_x0+1+25),Disco)/SUM(Disco)</f>
        <v>125.265671641791</v>
      </c>
      <c r="P20" s="23" t="n">
        <f aca="false">SUMPRODUCT(INDEX(ImgA,$B20-ImgA_y0+1-25,P$7-ImgA_x0+1-25):INDEX(ImgA,$B20-ImgA_y0+1+25,P$7-ImgA_x0+1+25),Disco)/SUM(Disco)</f>
        <v>124.85671641791</v>
      </c>
      <c r="Q20" s="23" t="n">
        <f aca="false">SUMPRODUCT(INDEX(ImgA,$B20-ImgA_y0+1-25,Q$7-ImgA_x0+1-25):INDEX(ImgA,$B20-ImgA_y0+1+25,Q$7-ImgA_x0+1+25),Disco)/SUM(Disco)</f>
        <v>124.366169154229</v>
      </c>
      <c r="R20" s="23" t="n">
        <f aca="false">SUMPRODUCT(INDEX(ImgA,$B20-ImgA_y0+1-25,R$7-ImgA_x0+1-25):INDEX(ImgA,$B20-ImgA_y0+1+25,R$7-ImgA_x0+1+25),Disco)/SUM(Disco)</f>
        <v>123.46368159204</v>
      </c>
      <c r="S20" s="23" t="n">
        <f aca="false">SUMPRODUCT(INDEX(ImgA,$B20-ImgA_y0+1-25,S$7-ImgA_x0+1-25):INDEX(ImgA,$B20-ImgA_y0+1+25,S$7-ImgA_x0+1+25),Disco)/SUM(Disco)</f>
        <v>121.85671641791</v>
      </c>
      <c r="T20" s="23" t="n">
        <f aca="false">SUMPRODUCT(INDEX(ImgA,$B20-ImgA_y0+1-25,T$7-ImgA_x0+1-25):INDEX(ImgA,$B20-ImgA_y0+1+25,T$7-ImgA_x0+1+25),Disco)/SUM(Disco)</f>
        <v>119.798009950249</v>
      </c>
      <c r="U20" s="23" t="n">
        <f aca="false">SUMPRODUCT(INDEX(ImgA,$B20-ImgA_y0+1-25,U$7-ImgA_x0+1-25):INDEX(ImgA,$B20-ImgA_y0+1+25,U$7-ImgA_x0+1+25),Disco)/SUM(Disco)</f>
        <v>117.052736318408</v>
      </c>
      <c r="V20" s="23" t="n">
        <f aca="false">SUMPRODUCT(INDEX(ImgA,$B20-ImgA_y0+1-25,V$7-ImgA_x0+1-25):INDEX(ImgA,$B20-ImgA_y0+1+25,V$7-ImgA_x0+1+25),Disco)/SUM(Disco)</f>
        <v>114.349253731343</v>
      </c>
      <c r="W20" s="23" t="n">
        <f aca="false">SUMPRODUCT(INDEX(ImgA,$B20-ImgA_y0+1-25,W$7-ImgA_x0+1-25):INDEX(ImgA,$B20-ImgA_y0+1+25,W$7-ImgA_x0+1+25),Disco)/SUM(Disco)</f>
        <v>111.781094527363</v>
      </c>
      <c r="X20" s="23" t="n">
        <f aca="false">SUMPRODUCT(INDEX(ImgA,$B20-ImgA_y0+1-25,X$7-ImgA_x0+1-25):INDEX(ImgA,$B20-ImgA_y0+1+25,X$7-ImgA_x0+1+25),Disco)/SUM(Disco)</f>
        <v>109.035820895522</v>
      </c>
      <c r="Y20" s="23" t="n">
        <f aca="false">SUMPRODUCT(INDEX(ImgA,$B20-ImgA_y0+1-25,Y$7-ImgA_x0+1-25):INDEX(ImgA,$B20-ImgA_y0+1+25,Y$7-ImgA_x0+1+25),Disco)/SUM(Disco)</f>
        <v>106.476616915423</v>
      </c>
      <c r="Z20" s="23" t="n">
        <f aca="false">SUMPRODUCT(INDEX(ImgA,$B20-ImgA_y0+1-25,Z$7-ImgA_x0+1-25):INDEX(ImgA,$B20-ImgA_y0+1+25,Z$7-ImgA_x0+1+25),Disco)/SUM(Disco)</f>
        <v>104.033830845771</v>
      </c>
      <c r="AA20" s="23" t="n">
        <f aca="false">SUMPRODUCT(INDEX(ImgA,$B20-ImgA_y0+1-25,AA$7-ImgA_x0+1-25):INDEX(ImgA,$B20-ImgA_y0+1+25,AA$7-ImgA_x0+1+25),Disco)/SUM(Disco)</f>
        <v>101.616915422886</v>
      </c>
      <c r="AB20" s="23" t="n">
        <f aca="false">SUMPRODUCT(INDEX(ImgA,$B20-ImgA_y0+1-25,AB$7-ImgA_x0+1-25):INDEX(ImgA,$B20-ImgA_y0+1+25,AB$7-ImgA_x0+1+25),Disco)/SUM(Disco)</f>
        <v>99.3721393034826</v>
      </c>
      <c r="AC20" s="23" t="n">
        <f aca="false">SUMPRODUCT(INDEX(ImgA,$B20-ImgA_y0+1-25,AC$7-ImgA_x0+1-25):INDEX(ImgA,$B20-ImgA_y0+1+25,AC$7-ImgA_x0+1+25),Disco)/SUM(Disco)</f>
        <v>97.236815920398</v>
      </c>
      <c r="AD20" s="23" t="n">
        <f aca="false">SUMPRODUCT(INDEX(ImgA,$B20-ImgA_y0+1-25,AD$7-ImgA_x0+1-25):INDEX(ImgA,$B20-ImgA_y0+1+25,AD$7-ImgA_x0+1+25),Disco)/SUM(Disco)</f>
        <v>95.7024875621891</v>
      </c>
      <c r="AE20" s="23" t="n">
        <f aca="false">SUMPRODUCT(INDEX(ImgA,$B20-ImgA_y0+1-25,AE$7-ImgA_x0+1-25):INDEX(ImgA,$B20-ImgA_y0+1+25,AE$7-ImgA_x0+1+25),Disco)/SUM(Disco)</f>
        <v>95.0009950248756</v>
      </c>
      <c r="AF20" s="23" t="n">
        <f aca="false">SUMPRODUCT(INDEX(ImgA,$B20-ImgA_y0+1-25,AF$7-ImgA_x0+1-25):INDEX(ImgA,$B20-ImgA_y0+1+25,AF$7-ImgA_x0+1+25),Disco)/SUM(Disco)</f>
        <v>94.6487562189055</v>
      </c>
      <c r="AG20" s="23" t="n">
        <f aca="false">SUMPRODUCT(INDEX(ImgA,$B20-ImgA_y0+1-25,AG$7-ImgA_x0+1-25):INDEX(ImgA,$B20-ImgA_y0+1+25,AG$7-ImgA_x0+1+25),Disco)/SUM(Disco)</f>
        <v>94.1482587064677</v>
      </c>
      <c r="AH20" s="23" t="n">
        <f aca="false">SUMPRODUCT(INDEX(ImgA,$B20-ImgA_y0+1-25,AH$7-ImgA_x0+1-25):INDEX(ImgA,$B20-ImgA_y0+1+25,AH$7-ImgA_x0+1+25),Disco)/SUM(Disco)</f>
        <v>93.4796019900498</v>
      </c>
      <c r="AI20" s="23" t="n">
        <f aca="false">SUMPRODUCT(INDEX(ImgA,$B20-ImgA_y0+1-25,AI$7-ImgA_x0+1-25):INDEX(ImgA,$B20-ImgA_y0+1+25,AI$7-ImgA_x0+1+25),Disco)/SUM(Disco)</f>
        <v>92.9482587064677</v>
      </c>
      <c r="AJ20" s="23" t="n">
        <f aca="false">SUMPRODUCT(INDEX(ImgA,$B20-ImgA_y0+1-25,AJ$7-ImgA_x0+1-25):INDEX(ImgA,$B20-ImgA_y0+1+25,AJ$7-ImgA_x0+1+25),Disco)/SUM(Disco)</f>
        <v>92.3970149253731</v>
      </c>
      <c r="AK20" s="23" t="n">
        <f aca="false">SUMPRODUCT(INDEX(ImgA,$B20-ImgA_y0+1-25,AK$7-ImgA_x0+1-25):INDEX(ImgA,$B20-ImgA_y0+1+25,AK$7-ImgA_x0+1+25),Disco)/SUM(Disco)</f>
        <v>91.9592039800995</v>
      </c>
      <c r="AL20" s="23" t="n">
        <f aca="false">SUMPRODUCT(INDEX(ImgA,$B20-ImgA_y0+1-25,AL$7-ImgA_x0+1-25):INDEX(ImgA,$B20-ImgA_y0+1+25,AL$7-ImgA_x0+1+25),Disco)/SUM(Disco)</f>
        <v>91.4009950248756</v>
      </c>
      <c r="AM20" s="23" t="n">
        <f aca="false">SUMPRODUCT(INDEX(ImgA,$B20-ImgA_y0+1-25,AM$7-ImgA_x0+1-25):INDEX(ImgA,$B20-ImgA_y0+1+25,AM$7-ImgA_x0+1+25),Disco)/SUM(Disco)</f>
        <v>91.0766169154229</v>
      </c>
      <c r="AN20" s="23" t="n">
        <f aca="false">SUMPRODUCT(INDEX(ImgA,$B20-ImgA_y0+1-25,AN$7-ImgA_x0+1-25):INDEX(ImgA,$B20-ImgA_y0+1+25,AN$7-ImgA_x0+1+25),Disco)/SUM(Disco)</f>
        <v>90.8587064676617</v>
      </c>
      <c r="AO20" s="23" t="n">
        <f aca="false">SUMPRODUCT(INDEX(ImgA,$B20-ImgA_y0+1-25,AO$7-ImgA_x0+1-25):INDEX(ImgA,$B20-ImgA_y0+1+25,AO$7-ImgA_x0+1+25),Disco)/SUM(Disco)</f>
        <v>90.8835820895522</v>
      </c>
      <c r="AP20" s="23" t="n">
        <f aca="false">SUMPRODUCT(INDEX(ImgA,$B20-ImgA_y0+1-25,AP$7-ImgA_x0+1-25):INDEX(ImgA,$B20-ImgA_y0+1+25,AP$7-ImgA_x0+1+25),Disco)/SUM(Disco)</f>
        <v>90.534328358209</v>
      </c>
      <c r="AQ20" s="23" t="n">
        <f aca="false">SUMPRODUCT(INDEX(ImgA,$B20-ImgA_y0+1-25,AQ$7-ImgA_x0+1-25):INDEX(ImgA,$B20-ImgA_y0+1+25,AQ$7-ImgA_x0+1+25),Disco)/SUM(Disco)</f>
        <v>89.7781094527363</v>
      </c>
      <c r="AR20" s="23" t="n">
        <f aca="false">SUMPRODUCT(INDEX(ImgA,$B20-ImgA_y0+1-25,AR$7-ImgA_x0+1-25):INDEX(ImgA,$B20-ImgA_y0+1+25,AR$7-ImgA_x0+1+25),Disco)/SUM(Disco)</f>
        <v>88.644776119403</v>
      </c>
      <c r="AS20" s="23" t="n">
        <f aca="false">SUMPRODUCT(INDEX(ImgA,$B20-ImgA_y0+1-25,AS$7-ImgA_x0+1-25):INDEX(ImgA,$B20-ImgA_y0+1+25,AS$7-ImgA_x0+1+25),Disco)/SUM(Disco)</f>
        <v>87.1233830845771</v>
      </c>
      <c r="AT20" s="23" t="n">
        <f aca="false">SUMPRODUCT(INDEX(ImgA,$B20-ImgA_y0+1-25,AT$7-ImgA_x0+1-25):INDEX(ImgA,$B20-ImgA_y0+1+25,AT$7-ImgA_x0+1+25),Disco)/SUM(Disco)</f>
        <v>85.1751243781095</v>
      </c>
      <c r="AU20" s="23" t="n">
        <f aca="false">SUMPRODUCT(INDEX(ImgA,$B20-ImgA_y0+1-25,AU$7-ImgA_x0+1-25):INDEX(ImgA,$B20-ImgA_y0+1+25,AU$7-ImgA_x0+1+25),Disco)/SUM(Disco)</f>
        <v>83.2587064676617</v>
      </c>
      <c r="AV20" s="23" t="n">
        <f aca="false">SUMPRODUCT(INDEX(ImgA,$B20-ImgA_y0+1-25,AV$7-ImgA_x0+1-25):INDEX(ImgA,$B20-ImgA_y0+1+25,AV$7-ImgA_x0+1+25),Disco)/SUM(Disco)</f>
        <v>81.4009950248756</v>
      </c>
      <c r="AW20" s="23" t="n">
        <f aca="false">SUMPRODUCT(INDEX(ImgA,$B20-ImgA_y0+1-25,AW$7-ImgA_x0+1-25):INDEX(ImgA,$B20-ImgA_y0+1+25,AW$7-ImgA_x0+1+25),Disco)/SUM(Disco)</f>
        <v>79.9303482587065</v>
      </c>
      <c r="AX20" s="23" t="n">
        <f aca="false">SUMPRODUCT(INDEX(ImgA,$B20-ImgA_y0+1-25,AX$7-ImgA_x0+1-25):INDEX(ImgA,$B20-ImgA_y0+1+25,AX$7-ImgA_x0+1+25),Disco)/SUM(Disco)</f>
        <v>78.8636815920398</v>
      </c>
      <c r="AY20" s="23" t="n">
        <f aca="false">SUMPRODUCT(INDEX(ImgA,$B20-ImgA_y0+1-25,AY$7-ImgA_x0+1-25):INDEX(ImgA,$B20-ImgA_y0+1+25,AY$7-ImgA_x0+1+25),Disco)/SUM(Disco)</f>
        <v>78.2</v>
      </c>
      <c r="AZ20" s="23" t="n">
        <f aca="false">SUMPRODUCT(INDEX(ImgA,$B20-ImgA_y0+1-25,AZ$7-ImgA_x0+1-25):INDEX(ImgA,$B20-ImgA_y0+1+25,AZ$7-ImgA_x0+1+25),Disco)/SUM(Disco)</f>
        <v>77.9970149253731</v>
      </c>
      <c r="BA20" s="23" t="n">
        <f aca="false">SUMPRODUCT(INDEX(ImgA,$B20-ImgA_y0+1-25,BA$7-ImgA_x0+1-25):INDEX(ImgA,$B20-ImgA_y0+1+25,BA$7-ImgA_x0+1+25),Disco)/SUM(Disco)</f>
        <v>77.9313432835821</v>
      </c>
      <c r="BB20" s="23" t="n">
        <f aca="false">SUMPRODUCT(INDEX(ImgA,$B20-ImgA_y0+1-25,BB$7-ImgA_x0+1-25):INDEX(ImgA,$B20-ImgA_y0+1+25,BB$7-ImgA_x0+1+25),Disco)/SUM(Disco)</f>
        <v>78.1522388059701</v>
      </c>
      <c r="BC20" s="23" t="n">
        <f aca="false">SUMPRODUCT(INDEX(ImgA,$B20-ImgA_y0+1-25,BC$7-ImgA_x0+1-25):INDEX(ImgA,$B20-ImgA_y0+1+25,BC$7-ImgA_x0+1+25),Disco)/SUM(Disco)</f>
        <v>78.0915422885572</v>
      </c>
      <c r="BD20" s="23" t="n">
        <f aca="false">SUMPRODUCT(INDEX(ImgA,$B20-ImgA_y0+1-25,BD$7-ImgA_x0+1-25):INDEX(ImgA,$B20-ImgA_y0+1+25,BD$7-ImgA_x0+1+25),Disco)/SUM(Disco)</f>
        <v>77.4179104477612</v>
      </c>
      <c r="BE20" s="23" t="n">
        <f aca="false">SUMPRODUCT(INDEX(ImgA,$B20-ImgA_y0+1-25,BE$7-ImgA_x0+1-25):INDEX(ImgA,$B20-ImgA_y0+1+25,BE$7-ImgA_x0+1+25),Disco)/SUM(Disco)</f>
        <v>76.8835820895522</v>
      </c>
      <c r="BF20" s="23" t="n">
        <f aca="false">SUMPRODUCT(INDEX(ImgA,$B20-ImgA_y0+1-25,BF$7-ImgA_x0+1-25):INDEX(ImgA,$B20-ImgA_y0+1+25,BF$7-ImgA_x0+1+25),Disco)/SUM(Disco)</f>
        <v>76.7373134328358</v>
      </c>
      <c r="BG20" s="23" t="n">
        <f aca="false">SUMPRODUCT(INDEX(ImgA,$B20-ImgA_y0+1-25,BG$7-ImgA_x0+1-25):INDEX(ImgA,$B20-ImgA_y0+1+25,BG$7-ImgA_x0+1+25),Disco)/SUM(Disco)</f>
        <v>77.2348258706468</v>
      </c>
      <c r="BH20" s="23" t="n">
        <f aca="false">SUMPRODUCT(INDEX(ImgA,$B20-ImgA_y0+1-25,BH$7-ImgA_x0+1-25):INDEX(ImgA,$B20-ImgA_y0+1+25,BH$7-ImgA_x0+1+25),Disco)/SUM(Disco)</f>
        <v>77.4915422885572</v>
      </c>
      <c r="BI20" s="23" t="n">
        <f aca="false">SUMPRODUCT(INDEX(ImgA,$B20-ImgA_y0+1-25,BI$7-ImgA_x0+1-25):INDEX(ImgA,$B20-ImgA_y0+1+25,BI$7-ImgA_x0+1+25),Disco)/SUM(Disco)</f>
        <v>78.0218905472637</v>
      </c>
      <c r="BJ20" s="23" t="n">
        <f aca="false">SUMPRODUCT(INDEX(ImgA,$B20-ImgA_y0+1-25,BJ$7-ImgA_x0+1-25):INDEX(ImgA,$B20-ImgA_y0+1+25,BJ$7-ImgA_x0+1+25),Disco)/SUM(Disco)</f>
        <v>79.1542288557214</v>
      </c>
      <c r="BK20" s="23" t="n">
        <f aca="false">SUMPRODUCT(INDEX(ImgA,$B20-ImgA_y0+1-25,BK$7-ImgA_x0+1-25):INDEX(ImgA,$B20-ImgA_y0+1+25,BK$7-ImgA_x0+1+25),Disco)/SUM(Disco)</f>
        <v>80.334328358209</v>
      </c>
      <c r="BL20" s="23" t="n">
        <f aca="false">SUMPRODUCT(INDEX(ImgA,$B20-ImgA_y0+1-25,BL$7-ImgA_x0+1-25):INDEX(ImgA,$B20-ImgA_y0+1+25,BL$7-ImgA_x0+1+25),Disco)/SUM(Disco)</f>
        <v>81.8179104477612</v>
      </c>
      <c r="BM20" s="23" t="n">
        <f aca="false">SUMPRODUCT(INDEX(ImgA,$B20-ImgA_y0+1-25,BM$7-ImgA_x0+1-25):INDEX(ImgA,$B20-ImgA_y0+1+25,BM$7-ImgA_x0+1+25),Disco)/SUM(Disco)</f>
        <v>83.1651741293532</v>
      </c>
      <c r="BN20" s="23" t="n">
        <f aca="false">SUMPRODUCT(INDEX(ImgA,$B20-ImgA_y0+1-25,BN$7-ImgA_x0+1-25):INDEX(ImgA,$B20-ImgA_y0+1+25,BN$7-ImgA_x0+1+25),Disco)/SUM(Disco)</f>
        <v>84.4905472636816</v>
      </c>
      <c r="BQ20" s="14" t="s">
        <v>146</v>
      </c>
      <c r="BR20" s="20" t="n">
        <f aca="false">BR18-BR19</f>
        <v>-1.43296740355362</v>
      </c>
      <c r="BS20" s="20" t="n">
        <f aca="false">BS18-BS19</f>
        <v>-1.43138046752401</v>
      </c>
    </row>
    <row r="21" customFormat="false" ht="10.5" hidden="false" customHeight="true" outlineLevel="0" collapsed="false">
      <c r="B21" s="17" t="n">
        <v>83</v>
      </c>
      <c r="C21" s="23" t="n">
        <f aca="false">SUMPRODUCT(INDEX(ImgA,$B21-ImgA_y0+1-25,C$7-ImgA_x0+1-25):INDEX(ImgA,$B21-ImgA_y0+1+25,C$7-ImgA_x0+1+25),Disco)/SUM(Disco)</f>
        <v>91.1791044776119</v>
      </c>
      <c r="D21" s="23" t="n">
        <f aca="false">SUMPRODUCT(INDEX(ImgA,$B21-ImgA_y0+1-25,D$7-ImgA_x0+1-25):INDEX(ImgA,$B21-ImgA_y0+1+25,D$7-ImgA_x0+1+25),Disco)/SUM(Disco)</f>
        <v>94.2019900497513</v>
      </c>
      <c r="E21" s="23" t="n">
        <f aca="false">SUMPRODUCT(INDEX(ImgA,$B21-ImgA_y0+1-25,E$7-ImgA_x0+1-25):INDEX(ImgA,$B21-ImgA_y0+1+25,E$7-ImgA_x0+1+25),Disco)/SUM(Disco)</f>
        <v>97.6278606965174</v>
      </c>
      <c r="F21" s="23" t="n">
        <f aca="false">SUMPRODUCT(INDEX(ImgA,$B21-ImgA_y0+1-25,F$7-ImgA_x0+1-25):INDEX(ImgA,$B21-ImgA_y0+1+25,F$7-ImgA_x0+1+25),Disco)/SUM(Disco)</f>
        <v>101.167164179104</v>
      </c>
      <c r="G21" s="23" t="n">
        <f aca="false">SUMPRODUCT(INDEX(ImgA,$B21-ImgA_y0+1-25,G$7-ImgA_x0+1-25):INDEX(ImgA,$B21-ImgA_y0+1+25,G$7-ImgA_x0+1+25),Disco)/SUM(Disco)</f>
        <v>104.48855721393</v>
      </c>
      <c r="H21" s="23" t="n">
        <f aca="false">SUMPRODUCT(INDEX(ImgA,$B21-ImgA_y0+1-25,H$7-ImgA_x0+1-25):INDEX(ImgA,$B21-ImgA_y0+1+25,H$7-ImgA_x0+1+25),Disco)/SUM(Disco)</f>
        <v>107.699502487562</v>
      </c>
      <c r="I21" s="23" t="n">
        <f aca="false">SUMPRODUCT(INDEX(ImgA,$B21-ImgA_y0+1-25,I$7-ImgA_x0+1-25):INDEX(ImgA,$B21-ImgA_y0+1+25,I$7-ImgA_x0+1+25),Disco)/SUM(Disco)</f>
        <v>110.666666666667</v>
      </c>
      <c r="J21" s="23" t="n">
        <f aca="false">SUMPRODUCT(INDEX(ImgA,$B21-ImgA_y0+1-25,J$7-ImgA_x0+1-25):INDEX(ImgA,$B21-ImgA_y0+1+25,J$7-ImgA_x0+1+25),Disco)/SUM(Disco)</f>
        <v>113.32039800995</v>
      </c>
      <c r="K21" s="23" t="n">
        <f aca="false">SUMPRODUCT(INDEX(ImgA,$B21-ImgA_y0+1-25,K$7-ImgA_x0+1-25):INDEX(ImgA,$B21-ImgA_y0+1+25,K$7-ImgA_x0+1+25),Disco)/SUM(Disco)</f>
        <v>116.296517412935</v>
      </c>
      <c r="L21" s="23" t="n">
        <f aca="false">SUMPRODUCT(INDEX(ImgA,$B21-ImgA_y0+1-25,L$7-ImgA_x0+1-25):INDEX(ImgA,$B21-ImgA_y0+1+25,L$7-ImgA_x0+1+25),Disco)/SUM(Disco)</f>
        <v>119.123383084577</v>
      </c>
      <c r="M21" s="23" t="n">
        <f aca="false">SUMPRODUCT(INDEX(ImgA,$B21-ImgA_y0+1-25,M$7-ImgA_x0+1-25):INDEX(ImgA,$B21-ImgA_y0+1+25,M$7-ImgA_x0+1+25),Disco)/SUM(Disco)</f>
        <v>122.142288557214</v>
      </c>
      <c r="N21" s="23" t="n">
        <f aca="false">SUMPRODUCT(INDEX(ImgA,$B21-ImgA_y0+1-25,N$7-ImgA_x0+1-25):INDEX(ImgA,$B21-ImgA_y0+1+25,N$7-ImgA_x0+1+25),Disco)/SUM(Disco)</f>
        <v>124.52039800995</v>
      </c>
      <c r="O21" s="23" t="n">
        <f aca="false">SUMPRODUCT(INDEX(ImgA,$B21-ImgA_y0+1-25,O$7-ImgA_x0+1-25):INDEX(ImgA,$B21-ImgA_y0+1+25,O$7-ImgA_x0+1+25),Disco)/SUM(Disco)</f>
        <v>125.519402985075</v>
      </c>
      <c r="P21" s="23" t="n">
        <f aca="false">SUMPRODUCT(INDEX(ImgA,$B21-ImgA_y0+1-25,P$7-ImgA_x0+1-25):INDEX(ImgA,$B21-ImgA_y0+1+25,P$7-ImgA_x0+1+25),Disco)/SUM(Disco)</f>
        <v>125.674626865672</v>
      </c>
      <c r="Q21" s="23" t="n">
        <f aca="false">SUMPRODUCT(INDEX(ImgA,$B21-ImgA_y0+1-25,Q$7-ImgA_x0+1-25):INDEX(ImgA,$B21-ImgA_y0+1+25,Q$7-ImgA_x0+1+25),Disco)/SUM(Disco)</f>
        <v>125.836815920398</v>
      </c>
      <c r="R21" s="23" t="n">
        <f aca="false">SUMPRODUCT(INDEX(ImgA,$B21-ImgA_y0+1-25,R$7-ImgA_x0+1-25):INDEX(ImgA,$B21-ImgA_y0+1+25,R$7-ImgA_x0+1+25),Disco)/SUM(Disco)</f>
        <v>125.308457711443</v>
      </c>
      <c r="S21" s="23" t="n">
        <f aca="false">SUMPRODUCT(INDEX(ImgA,$B21-ImgA_y0+1-25,S$7-ImgA_x0+1-25):INDEX(ImgA,$B21-ImgA_y0+1+25,S$7-ImgA_x0+1+25),Disco)/SUM(Disco)</f>
        <v>123.817910447761</v>
      </c>
      <c r="T21" s="23" t="n">
        <f aca="false">SUMPRODUCT(INDEX(ImgA,$B21-ImgA_y0+1-25,T$7-ImgA_x0+1-25):INDEX(ImgA,$B21-ImgA_y0+1+25,T$7-ImgA_x0+1+25),Disco)/SUM(Disco)</f>
        <v>121.826865671642</v>
      </c>
      <c r="U21" s="23" t="n">
        <f aca="false">SUMPRODUCT(INDEX(ImgA,$B21-ImgA_y0+1-25,U$7-ImgA_x0+1-25):INDEX(ImgA,$B21-ImgA_y0+1+25,U$7-ImgA_x0+1+25),Disco)/SUM(Disco)</f>
        <v>118.861691542289</v>
      </c>
      <c r="V21" s="23" t="n">
        <f aca="false">SUMPRODUCT(INDEX(ImgA,$B21-ImgA_y0+1-25,V$7-ImgA_x0+1-25):INDEX(ImgA,$B21-ImgA_y0+1+25,V$7-ImgA_x0+1+25),Disco)/SUM(Disco)</f>
        <v>116.326368159204</v>
      </c>
      <c r="W21" s="23" t="n">
        <f aca="false">SUMPRODUCT(INDEX(ImgA,$B21-ImgA_y0+1-25,W$7-ImgA_x0+1-25):INDEX(ImgA,$B21-ImgA_y0+1+25,W$7-ImgA_x0+1+25),Disco)/SUM(Disco)</f>
        <v>113.567164179104</v>
      </c>
      <c r="X21" s="23" t="n">
        <f aca="false">SUMPRODUCT(INDEX(ImgA,$B21-ImgA_y0+1-25,X$7-ImgA_x0+1-25):INDEX(ImgA,$B21-ImgA_y0+1+25,X$7-ImgA_x0+1+25),Disco)/SUM(Disco)</f>
        <v>110.894527363184</v>
      </c>
      <c r="Y21" s="23" t="n">
        <f aca="false">SUMPRODUCT(INDEX(ImgA,$B21-ImgA_y0+1-25,Y$7-ImgA_x0+1-25):INDEX(ImgA,$B21-ImgA_y0+1+25,Y$7-ImgA_x0+1+25),Disco)/SUM(Disco)</f>
        <v>108.369154228856</v>
      </c>
      <c r="Z21" s="23" t="n">
        <f aca="false">SUMPRODUCT(INDEX(ImgA,$B21-ImgA_y0+1-25,Z$7-ImgA_x0+1-25):INDEX(ImgA,$B21-ImgA_y0+1+25,Z$7-ImgA_x0+1+25),Disco)/SUM(Disco)</f>
        <v>105.819900497512</v>
      </c>
      <c r="AA21" s="23" t="n">
        <f aca="false">SUMPRODUCT(INDEX(ImgA,$B21-ImgA_y0+1-25,AA$7-ImgA_x0+1-25):INDEX(ImgA,$B21-ImgA_y0+1+25,AA$7-ImgA_x0+1+25),Disco)/SUM(Disco)</f>
        <v>103.533333333333</v>
      </c>
      <c r="AB21" s="23" t="n">
        <f aca="false">SUMPRODUCT(INDEX(ImgA,$B21-ImgA_y0+1-25,AB$7-ImgA_x0+1-25):INDEX(ImgA,$B21-ImgA_y0+1+25,AB$7-ImgA_x0+1+25),Disco)/SUM(Disco)</f>
        <v>101.462686567164</v>
      </c>
      <c r="AC21" s="23" t="n">
        <f aca="false">SUMPRODUCT(INDEX(ImgA,$B21-ImgA_y0+1-25,AC$7-ImgA_x0+1-25):INDEX(ImgA,$B21-ImgA_y0+1+25,AC$7-ImgA_x0+1+25),Disco)/SUM(Disco)</f>
        <v>99.6218905472637</v>
      </c>
      <c r="AD21" s="23" t="n">
        <f aca="false">SUMPRODUCT(INDEX(ImgA,$B21-ImgA_y0+1-25,AD$7-ImgA_x0+1-25):INDEX(ImgA,$B21-ImgA_y0+1+25,AD$7-ImgA_x0+1+25),Disco)/SUM(Disco)</f>
        <v>98.1283582089552</v>
      </c>
      <c r="AE21" s="23" t="n">
        <f aca="false">SUMPRODUCT(INDEX(ImgA,$B21-ImgA_y0+1-25,AE$7-ImgA_x0+1-25):INDEX(ImgA,$B21-ImgA_y0+1+25,AE$7-ImgA_x0+1+25),Disco)/SUM(Disco)</f>
        <v>97.3432835820896</v>
      </c>
      <c r="AF21" s="23" t="n">
        <f aca="false">SUMPRODUCT(INDEX(ImgA,$B21-ImgA_y0+1-25,AF$7-ImgA_x0+1-25):INDEX(ImgA,$B21-ImgA_y0+1+25,AF$7-ImgA_x0+1+25),Disco)/SUM(Disco)</f>
        <v>97.1034825870647</v>
      </c>
      <c r="AG21" s="23" t="n">
        <f aca="false">SUMPRODUCT(INDEX(ImgA,$B21-ImgA_y0+1-25,AG$7-ImgA_x0+1-25):INDEX(ImgA,$B21-ImgA_y0+1+25,AG$7-ImgA_x0+1+25),Disco)/SUM(Disco)</f>
        <v>96.7721393034826</v>
      </c>
      <c r="AH21" s="23" t="n">
        <f aca="false">SUMPRODUCT(INDEX(ImgA,$B21-ImgA_y0+1-25,AH$7-ImgA_x0+1-25):INDEX(ImgA,$B21-ImgA_y0+1+25,AH$7-ImgA_x0+1+25),Disco)/SUM(Disco)</f>
        <v>96.252736318408</v>
      </c>
      <c r="AI21" s="23" t="n">
        <f aca="false">SUMPRODUCT(INDEX(ImgA,$B21-ImgA_y0+1-25,AI$7-ImgA_x0+1-25):INDEX(ImgA,$B21-ImgA_y0+1+25,AI$7-ImgA_x0+1+25),Disco)/SUM(Disco)</f>
        <v>95.6437810945274</v>
      </c>
      <c r="AJ21" s="23" t="n">
        <f aca="false">SUMPRODUCT(INDEX(ImgA,$B21-ImgA_y0+1-25,AJ$7-ImgA_x0+1-25):INDEX(ImgA,$B21-ImgA_y0+1+25,AJ$7-ImgA_x0+1+25),Disco)/SUM(Disco)</f>
        <v>94.8845771144279</v>
      </c>
      <c r="AK21" s="23" t="n">
        <f aca="false">SUMPRODUCT(INDEX(ImgA,$B21-ImgA_y0+1-25,AK$7-ImgA_x0+1-25):INDEX(ImgA,$B21-ImgA_y0+1+25,AK$7-ImgA_x0+1+25),Disco)/SUM(Disco)</f>
        <v>94.1611940298508</v>
      </c>
      <c r="AL21" s="23" t="n">
        <f aca="false">SUMPRODUCT(INDEX(ImgA,$B21-ImgA_y0+1-25,AL$7-ImgA_x0+1-25):INDEX(ImgA,$B21-ImgA_y0+1+25,AL$7-ImgA_x0+1+25),Disco)/SUM(Disco)</f>
        <v>93.5860696517413</v>
      </c>
      <c r="AM21" s="23" t="n">
        <f aca="false">SUMPRODUCT(INDEX(ImgA,$B21-ImgA_y0+1-25,AM$7-ImgA_x0+1-25):INDEX(ImgA,$B21-ImgA_y0+1+25,AM$7-ImgA_x0+1+25),Disco)/SUM(Disco)</f>
        <v>93.0746268656717</v>
      </c>
      <c r="AN21" s="23" t="n">
        <f aca="false">SUMPRODUCT(INDEX(ImgA,$B21-ImgA_y0+1-25,AN$7-ImgA_x0+1-25):INDEX(ImgA,$B21-ImgA_y0+1+25,AN$7-ImgA_x0+1+25),Disco)/SUM(Disco)</f>
        <v>92.6139303482587</v>
      </c>
      <c r="AO21" s="23" t="n">
        <f aca="false">SUMPRODUCT(INDEX(ImgA,$B21-ImgA_y0+1-25,AO$7-ImgA_x0+1-25):INDEX(ImgA,$B21-ImgA_y0+1+25,AO$7-ImgA_x0+1+25),Disco)/SUM(Disco)</f>
        <v>92.392039800995</v>
      </c>
      <c r="AP21" s="23" t="n">
        <f aca="false">SUMPRODUCT(INDEX(ImgA,$B21-ImgA_y0+1-25,AP$7-ImgA_x0+1-25):INDEX(ImgA,$B21-ImgA_y0+1+25,AP$7-ImgA_x0+1+25),Disco)/SUM(Disco)</f>
        <v>92.1383084577115</v>
      </c>
      <c r="AQ21" s="23" t="n">
        <f aca="false">SUMPRODUCT(INDEX(ImgA,$B21-ImgA_y0+1-25,AQ$7-ImgA_x0+1-25):INDEX(ImgA,$B21-ImgA_y0+1+25,AQ$7-ImgA_x0+1+25),Disco)/SUM(Disco)</f>
        <v>91.4885572139304</v>
      </c>
      <c r="AR21" s="23" t="n">
        <f aca="false">SUMPRODUCT(INDEX(ImgA,$B21-ImgA_y0+1-25,AR$7-ImgA_x0+1-25):INDEX(ImgA,$B21-ImgA_y0+1+25,AR$7-ImgA_x0+1+25),Disco)/SUM(Disco)</f>
        <v>90.4805970149254</v>
      </c>
      <c r="AS21" s="23" t="n">
        <f aca="false">SUMPRODUCT(INDEX(ImgA,$B21-ImgA_y0+1-25,AS$7-ImgA_x0+1-25):INDEX(ImgA,$B21-ImgA_y0+1+25,AS$7-ImgA_x0+1+25),Disco)/SUM(Disco)</f>
        <v>89.207960199005</v>
      </c>
      <c r="AT21" s="23" t="n">
        <f aca="false">SUMPRODUCT(INDEX(ImgA,$B21-ImgA_y0+1-25,AT$7-ImgA_x0+1-25):INDEX(ImgA,$B21-ImgA_y0+1+25,AT$7-ImgA_x0+1+25),Disco)/SUM(Disco)</f>
        <v>87.392039800995</v>
      </c>
      <c r="AU21" s="23" t="n">
        <f aca="false">SUMPRODUCT(INDEX(ImgA,$B21-ImgA_y0+1-25,AU$7-ImgA_x0+1-25):INDEX(ImgA,$B21-ImgA_y0+1+25,AU$7-ImgA_x0+1+25),Disco)/SUM(Disco)</f>
        <v>85.2417910447761</v>
      </c>
      <c r="AV21" s="23" t="n">
        <f aca="false">SUMPRODUCT(INDEX(ImgA,$B21-ImgA_y0+1-25,AV$7-ImgA_x0+1-25):INDEX(ImgA,$B21-ImgA_y0+1+25,AV$7-ImgA_x0+1+25),Disco)/SUM(Disco)</f>
        <v>83.3721393034826</v>
      </c>
      <c r="AW21" s="23" t="n">
        <f aca="false">SUMPRODUCT(INDEX(ImgA,$B21-ImgA_y0+1-25,AW$7-ImgA_x0+1-25):INDEX(ImgA,$B21-ImgA_y0+1+25,AW$7-ImgA_x0+1+25),Disco)/SUM(Disco)</f>
        <v>82.1353233830846</v>
      </c>
      <c r="AX21" s="23" t="n">
        <f aca="false">SUMPRODUCT(INDEX(ImgA,$B21-ImgA_y0+1-25,AX$7-ImgA_x0+1-25):INDEX(ImgA,$B21-ImgA_y0+1+25,AX$7-ImgA_x0+1+25),Disco)/SUM(Disco)</f>
        <v>80.9383084577114</v>
      </c>
      <c r="AY21" s="23" t="n">
        <f aca="false">SUMPRODUCT(INDEX(ImgA,$B21-ImgA_y0+1-25,AY$7-ImgA_x0+1-25):INDEX(ImgA,$B21-ImgA_y0+1+25,AY$7-ImgA_x0+1+25),Disco)/SUM(Disco)</f>
        <v>80.1402985074627</v>
      </c>
      <c r="AZ21" s="23" t="n">
        <f aca="false">SUMPRODUCT(INDEX(ImgA,$B21-ImgA_y0+1-25,AZ$7-ImgA_x0+1-25):INDEX(ImgA,$B21-ImgA_y0+1+25,AZ$7-ImgA_x0+1+25),Disco)/SUM(Disco)</f>
        <v>79.81592039801</v>
      </c>
      <c r="BA21" s="23" t="n">
        <f aca="false">SUMPRODUCT(INDEX(ImgA,$B21-ImgA_y0+1-25,BA$7-ImgA_x0+1-25):INDEX(ImgA,$B21-ImgA_y0+1+25,BA$7-ImgA_x0+1+25),Disco)/SUM(Disco)</f>
        <v>79.7313432835821</v>
      </c>
      <c r="BB21" s="23" t="n">
        <f aca="false">SUMPRODUCT(INDEX(ImgA,$B21-ImgA_y0+1-25,BB$7-ImgA_x0+1-25):INDEX(ImgA,$B21-ImgA_y0+1+25,BB$7-ImgA_x0+1+25),Disco)/SUM(Disco)</f>
        <v>80.089552238806</v>
      </c>
      <c r="BC21" s="23" t="n">
        <f aca="false">SUMPRODUCT(INDEX(ImgA,$B21-ImgA_y0+1-25,BC$7-ImgA_x0+1-25):INDEX(ImgA,$B21-ImgA_y0+1+25,BC$7-ImgA_x0+1+25),Disco)/SUM(Disco)</f>
        <v>80.1820895522388</v>
      </c>
      <c r="BD21" s="23" t="n">
        <f aca="false">SUMPRODUCT(INDEX(ImgA,$B21-ImgA_y0+1-25,BD$7-ImgA_x0+1-25):INDEX(ImgA,$B21-ImgA_y0+1+25,BD$7-ImgA_x0+1+25),Disco)/SUM(Disco)</f>
        <v>79.6179104477612</v>
      </c>
      <c r="BE21" s="23" t="n">
        <f aca="false">SUMPRODUCT(INDEX(ImgA,$B21-ImgA_y0+1-25,BE$7-ImgA_x0+1-25):INDEX(ImgA,$B21-ImgA_y0+1+25,BE$7-ImgA_x0+1+25),Disco)/SUM(Disco)</f>
        <v>79.0805970149254</v>
      </c>
      <c r="BF21" s="23" t="n">
        <f aca="false">SUMPRODUCT(INDEX(ImgA,$B21-ImgA_y0+1-25,BF$7-ImgA_x0+1-25):INDEX(ImgA,$B21-ImgA_y0+1+25,BF$7-ImgA_x0+1+25),Disco)/SUM(Disco)</f>
        <v>78.9134328358209</v>
      </c>
      <c r="BG21" s="23" t="n">
        <f aca="false">SUMPRODUCT(INDEX(ImgA,$B21-ImgA_y0+1-25,BG$7-ImgA_x0+1-25):INDEX(ImgA,$B21-ImgA_y0+1+25,BG$7-ImgA_x0+1+25),Disco)/SUM(Disco)</f>
        <v>79.6417910447761</v>
      </c>
      <c r="BH21" s="23" t="n">
        <f aca="false">SUMPRODUCT(INDEX(ImgA,$B21-ImgA_y0+1-25,BH$7-ImgA_x0+1-25):INDEX(ImgA,$B21-ImgA_y0+1+25,BH$7-ImgA_x0+1+25),Disco)/SUM(Disco)</f>
        <v>79.8457711442786</v>
      </c>
      <c r="BI21" s="23" t="n">
        <f aca="false">SUMPRODUCT(INDEX(ImgA,$B21-ImgA_y0+1-25,BI$7-ImgA_x0+1-25):INDEX(ImgA,$B21-ImgA_y0+1+25,BI$7-ImgA_x0+1+25),Disco)/SUM(Disco)</f>
        <v>80.4875621890547</v>
      </c>
      <c r="BJ21" s="23" t="n">
        <f aca="false">SUMPRODUCT(INDEX(ImgA,$B21-ImgA_y0+1-25,BJ$7-ImgA_x0+1-25):INDEX(ImgA,$B21-ImgA_y0+1+25,BJ$7-ImgA_x0+1+25),Disco)/SUM(Disco)</f>
        <v>81.2636815920398</v>
      </c>
      <c r="BK21" s="23" t="n">
        <f aca="false">SUMPRODUCT(INDEX(ImgA,$B21-ImgA_y0+1-25,BK$7-ImgA_x0+1-25):INDEX(ImgA,$B21-ImgA_y0+1+25,BK$7-ImgA_x0+1+25),Disco)/SUM(Disco)</f>
        <v>82.3094527363184</v>
      </c>
      <c r="BL21" s="23" t="n">
        <f aca="false">SUMPRODUCT(INDEX(ImgA,$B21-ImgA_y0+1-25,BL$7-ImgA_x0+1-25):INDEX(ImgA,$B21-ImgA_y0+1+25,BL$7-ImgA_x0+1+25),Disco)/SUM(Disco)</f>
        <v>83.6099502487562</v>
      </c>
      <c r="BM21" s="23" t="n">
        <f aca="false">SUMPRODUCT(INDEX(ImgA,$B21-ImgA_y0+1-25,BM$7-ImgA_x0+1-25):INDEX(ImgA,$B21-ImgA_y0+1+25,BM$7-ImgA_x0+1+25),Disco)/SUM(Disco)</f>
        <v>84.926368159204</v>
      </c>
      <c r="BN21" s="23" t="n">
        <f aca="false">SUMPRODUCT(INDEX(ImgA,$B21-ImgA_y0+1-25,BN$7-ImgA_x0+1-25):INDEX(ImgA,$B21-ImgA_y0+1+25,BN$7-ImgA_x0+1+25),Disco)/SUM(Disco)</f>
        <v>86.1164179104478</v>
      </c>
      <c r="BQ21" s="14" t="s">
        <v>147</v>
      </c>
      <c r="BR21" s="28" t="n">
        <f aca="false">SUMPRODUCT(Rmap*(((Xg-ROUND(BR16,0))^2+(Yg-ROUND(BS16,0))^2)&lt;=rad_tp^2))</f>
        <v>5734</v>
      </c>
      <c r="BT21" s="28" t="n">
        <f aca="false">SUMPRODUCT(Rmap*(((Xg-ROUND(BT16,0))^2+(Yg-ROUND(BU16,0))^2)&lt;=rad_tp^2))</f>
        <v>1979</v>
      </c>
    </row>
    <row r="22" customFormat="false" ht="10.5" hidden="false" customHeight="true" outlineLevel="0" collapsed="false">
      <c r="B22" s="17" t="n">
        <v>84</v>
      </c>
      <c r="C22" s="23" t="n">
        <f aca="false">SUMPRODUCT(INDEX(ImgA,$B22-ImgA_y0+1-25,C$7-ImgA_x0+1-25):INDEX(ImgA,$B22-ImgA_y0+1+25,C$7-ImgA_x0+1+25),Disco)/SUM(Disco)</f>
        <v>92.3990049751244</v>
      </c>
      <c r="D22" s="23" t="n">
        <f aca="false">SUMPRODUCT(INDEX(ImgA,$B22-ImgA_y0+1-25,D$7-ImgA_x0+1-25):INDEX(ImgA,$B22-ImgA_y0+1+25,D$7-ImgA_x0+1+25),Disco)/SUM(Disco)</f>
        <v>95.4666666666667</v>
      </c>
      <c r="E22" s="23" t="n">
        <f aca="false">SUMPRODUCT(INDEX(ImgA,$B22-ImgA_y0+1-25,E$7-ImgA_x0+1-25):INDEX(ImgA,$B22-ImgA_y0+1+25,E$7-ImgA_x0+1+25),Disco)/SUM(Disco)</f>
        <v>98.8338308457712</v>
      </c>
      <c r="F22" s="23" t="n">
        <f aca="false">SUMPRODUCT(INDEX(ImgA,$B22-ImgA_y0+1-25,F$7-ImgA_x0+1-25):INDEX(ImgA,$B22-ImgA_y0+1+25,F$7-ImgA_x0+1+25),Disco)/SUM(Disco)</f>
        <v>101.848756218905</v>
      </c>
      <c r="G22" s="23" t="n">
        <f aca="false">SUMPRODUCT(INDEX(ImgA,$B22-ImgA_y0+1-25,G$7-ImgA_x0+1-25):INDEX(ImgA,$B22-ImgA_y0+1+25,G$7-ImgA_x0+1+25),Disco)/SUM(Disco)</f>
        <v>104.758208955224</v>
      </c>
      <c r="H22" s="23" t="n">
        <f aca="false">SUMPRODUCT(INDEX(ImgA,$B22-ImgA_y0+1-25,H$7-ImgA_x0+1-25):INDEX(ImgA,$B22-ImgA_y0+1+25,H$7-ImgA_x0+1+25),Disco)/SUM(Disco)</f>
        <v>107.570149253731</v>
      </c>
      <c r="I22" s="23" t="n">
        <f aca="false">SUMPRODUCT(INDEX(ImgA,$B22-ImgA_y0+1-25,I$7-ImgA_x0+1-25):INDEX(ImgA,$B22-ImgA_y0+1+25,I$7-ImgA_x0+1+25),Disco)/SUM(Disco)</f>
        <v>110.331343283582</v>
      </c>
      <c r="J22" s="23" t="n">
        <f aca="false">SUMPRODUCT(INDEX(ImgA,$B22-ImgA_y0+1-25,J$7-ImgA_x0+1-25):INDEX(ImgA,$B22-ImgA_y0+1+25,J$7-ImgA_x0+1+25),Disco)/SUM(Disco)</f>
        <v>113.401990049751</v>
      </c>
      <c r="K22" s="23" t="n">
        <f aca="false">SUMPRODUCT(INDEX(ImgA,$B22-ImgA_y0+1-25,K$7-ImgA_x0+1-25):INDEX(ImgA,$B22-ImgA_y0+1+25,K$7-ImgA_x0+1+25),Disco)/SUM(Disco)</f>
        <v>116.524378109453</v>
      </c>
      <c r="L22" s="23" t="n">
        <f aca="false">SUMPRODUCT(INDEX(ImgA,$B22-ImgA_y0+1-25,L$7-ImgA_x0+1-25):INDEX(ImgA,$B22-ImgA_y0+1+25,L$7-ImgA_x0+1+25),Disco)/SUM(Disco)</f>
        <v>119.449751243781</v>
      </c>
      <c r="M22" s="23" t="n">
        <f aca="false">SUMPRODUCT(INDEX(ImgA,$B22-ImgA_y0+1-25,M$7-ImgA_x0+1-25):INDEX(ImgA,$B22-ImgA_y0+1+25,M$7-ImgA_x0+1+25),Disco)/SUM(Disco)</f>
        <v>122.476616915423</v>
      </c>
      <c r="N22" s="23" t="n">
        <f aca="false">SUMPRODUCT(INDEX(ImgA,$B22-ImgA_y0+1-25,N$7-ImgA_x0+1-25):INDEX(ImgA,$B22-ImgA_y0+1+25,N$7-ImgA_x0+1+25),Disco)/SUM(Disco)</f>
        <v>124.435820895522</v>
      </c>
      <c r="O22" s="23" t="n">
        <f aca="false">SUMPRODUCT(INDEX(ImgA,$B22-ImgA_y0+1-25,O$7-ImgA_x0+1-25):INDEX(ImgA,$B22-ImgA_y0+1+25,O$7-ImgA_x0+1+25),Disco)/SUM(Disco)</f>
        <v>125.607960199005</v>
      </c>
      <c r="P22" s="23" t="n">
        <f aca="false">SUMPRODUCT(INDEX(ImgA,$B22-ImgA_y0+1-25,P$7-ImgA_x0+1-25):INDEX(ImgA,$B22-ImgA_y0+1+25,P$7-ImgA_x0+1+25),Disco)/SUM(Disco)</f>
        <v>126.564179104478</v>
      </c>
      <c r="Q22" s="23" t="n">
        <f aca="false">SUMPRODUCT(INDEX(ImgA,$B22-ImgA_y0+1-25,Q$7-ImgA_x0+1-25):INDEX(ImgA,$B22-ImgA_y0+1+25,Q$7-ImgA_x0+1+25),Disco)/SUM(Disco)</f>
        <v>127.339303482587</v>
      </c>
      <c r="R22" s="23" t="n">
        <f aca="false">SUMPRODUCT(INDEX(ImgA,$B22-ImgA_y0+1-25,R$7-ImgA_x0+1-25):INDEX(ImgA,$B22-ImgA_y0+1+25,R$7-ImgA_x0+1+25),Disco)/SUM(Disco)</f>
        <v>127.360199004975</v>
      </c>
      <c r="S22" s="23" t="n">
        <f aca="false">SUMPRODUCT(INDEX(ImgA,$B22-ImgA_y0+1-25,S$7-ImgA_x0+1-25):INDEX(ImgA,$B22-ImgA_y0+1+25,S$7-ImgA_x0+1+25),Disco)/SUM(Disco)</f>
        <v>126.202985074627</v>
      </c>
      <c r="T22" s="23" t="n">
        <f aca="false">SUMPRODUCT(INDEX(ImgA,$B22-ImgA_y0+1-25,T$7-ImgA_x0+1-25):INDEX(ImgA,$B22-ImgA_y0+1+25,T$7-ImgA_x0+1+25),Disco)/SUM(Disco)</f>
        <v>124.402985074627</v>
      </c>
      <c r="U22" s="23" t="n">
        <f aca="false">SUMPRODUCT(INDEX(ImgA,$B22-ImgA_y0+1-25,U$7-ImgA_x0+1-25):INDEX(ImgA,$B22-ImgA_y0+1+25,U$7-ImgA_x0+1+25),Disco)/SUM(Disco)</f>
        <v>121.195024875622</v>
      </c>
      <c r="V22" s="23" t="n">
        <f aca="false">SUMPRODUCT(INDEX(ImgA,$B22-ImgA_y0+1-25,V$7-ImgA_x0+1-25):INDEX(ImgA,$B22-ImgA_y0+1+25,V$7-ImgA_x0+1+25),Disco)/SUM(Disco)</f>
        <v>118.328358208955</v>
      </c>
      <c r="W22" s="23" t="n">
        <f aca="false">SUMPRODUCT(INDEX(ImgA,$B22-ImgA_y0+1-25,W$7-ImgA_x0+1-25):INDEX(ImgA,$B22-ImgA_y0+1+25,W$7-ImgA_x0+1+25),Disco)/SUM(Disco)</f>
        <v>115.555223880597</v>
      </c>
      <c r="X22" s="23" t="n">
        <f aca="false">SUMPRODUCT(INDEX(ImgA,$B22-ImgA_y0+1-25,X$7-ImgA_x0+1-25):INDEX(ImgA,$B22-ImgA_y0+1+25,X$7-ImgA_x0+1+25),Disco)/SUM(Disco)</f>
        <v>112.592039800995</v>
      </c>
      <c r="Y22" s="23" t="n">
        <f aca="false">SUMPRODUCT(INDEX(ImgA,$B22-ImgA_y0+1-25,Y$7-ImgA_x0+1-25):INDEX(ImgA,$B22-ImgA_y0+1+25,Y$7-ImgA_x0+1+25),Disco)/SUM(Disco)</f>
        <v>109.940298507463</v>
      </c>
      <c r="Z22" s="23" t="n">
        <f aca="false">SUMPRODUCT(INDEX(ImgA,$B22-ImgA_y0+1-25,Z$7-ImgA_x0+1-25):INDEX(ImgA,$B22-ImgA_y0+1+25,Z$7-ImgA_x0+1+25),Disco)/SUM(Disco)</f>
        <v>107.563184079602</v>
      </c>
      <c r="AA22" s="23" t="n">
        <f aca="false">SUMPRODUCT(INDEX(ImgA,$B22-ImgA_y0+1-25,AA$7-ImgA_x0+1-25):INDEX(ImgA,$B22-ImgA_y0+1+25,AA$7-ImgA_x0+1+25),Disco)/SUM(Disco)</f>
        <v>105.411940298507</v>
      </c>
      <c r="AB22" s="23" t="n">
        <f aca="false">SUMPRODUCT(INDEX(ImgA,$B22-ImgA_y0+1-25,AB$7-ImgA_x0+1-25):INDEX(ImgA,$B22-ImgA_y0+1+25,AB$7-ImgA_x0+1+25),Disco)/SUM(Disco)</f>
        <v>103.601990049751</v>
      </c>
      <c r="AC22" s="23" t="n">
        <f aca="false">SUMPRODUCT(INDEX(ImgA,$B22-ImgA_y0+1-25,AC$7-ImgA_x0+1-25):INDEX(ImgA,$B22-ImgA_y0+1+25,AC$7-ImgA_x0+1+25),Disco)/SUM(Disco)</f>
        <v>101.972139303483</v>
      </c>
      <c r="AD22" s="23" t="n">
        <f aca="false">SUMPRODUCT(INDEX(ImgA,$B22-ImgA_y0+1-25,AD$7-ImgA_x0+1-25):INDEX(ImgA,$B22-ImgA_y0+1+25,AD$7-ImgA_x0+1+25),Disco)/SUM(Disco)</f>
        <v>100.516417910448</v>
      </c>
      <c r="AE22" s="23" t="n">
        <f aca="false">SUMPRODUCT(INDEX(ImgA,$B22-ImgA_y0+1-25,AE$7-ImgA_x0+1-25):INDEX(ImgA,$B22-ImgA_y0+1+25,AE$7-ImgA_x0+1+25),Disco)/SUM(Disco)</f>
        <v>99.7402985074627</v>
      </c>
      <c r="AF22" s="23" t="n">
        <f aca="false">SUMPRODUCT(INDEX(ImgA,$B22-ImgA_y0+1-25,AF$7-ImgA_x0+1-25):INDEX(ImgA,$B22-ImgA_y0+1+25,AF$7-ImgA_x0+1+25),Disco)/SUM(Disco)</f>
        <v>99.3004975124378</v>
      </c>
      <c r="AG22" s="23" t="n">
        <f aca="false">SUMPRODUCT(INDEX(ImgA,$B22-ImgA_y0+1-25,AG$7-ImgA_x0+1-25):INDEX(ImgA,$B22-ImgA_y0+1+25,AG$7-ImgA_x0+1+25),Disco)/SUM(Disco)</f>
        <v>98.8189054726368</v>
      </c>
      <c r="AH22" s="23" t="n">
        <f aca="false">SUMPRODUCT(INDEX(ImgA,$B22-ImgA_y0+1-25,AH$7-ImgA_x0+1-25):INDEX(ImgA,$B22-ImgA_y0+1+25,AH$7-ImgA_x0+1+25),Disco)/SUM(Disco)</f>
        <v>98.3293532338308</v>
      </c>
      <c r="AI22" s="23" t="n">
        <f aca="false">SUMPRODUCT(INDEX(ImgA,$B22-ImgA_y0+1-25,AI$7-ImgA_x0+1-25):INDEX(ImgA,$B22-ImgA_y0+1+25,AI$7-ImgA_x0+1+25),Disco)/SUM(Disco)</f>
        <v>97.910447761194</v>
      </c>
      <c r="AJ22" s="23" t="n">
        <f aca="false">SUMPRODUCT(INDEX(ImgA,$B22-ImgA_y0+1-25,AJ$7-ImgA_x0+1-25):INDEX(ImgA,$B22-ImgA_y0+1+25,AJ$7-ImgA_x0+1+25),Disco)/SUM(Disco)</f>
        <v>97.2786069651741</v>
      </c>
      <c r="AK22" s="23" t="n">
        <f aca="false">SUMPRODUCT(INDEX(ImgA,$B22-ImgA_y0+1-25,AK$7-ImgA_x0+1-25):INDEX(ImgA,$B22-ImgA_y0+1+25,AK$7-ImgA_x0+1+25),Disco)/SUM(Disco)</f>
        <v>96.4935323383085</v>
      </c>
      <c r="AL22" s="23" t="n">
        <f aca="false">SUMPRODUCT(INDEX(ImgA,$B22-ImgA_y0+1-25,AL$7-ImgA_x0+1-25):INDEX(ImgA,$B22-ImgA_y0+1+25,AL$7-ImgA_x0+1+25),Disco)/SUM(Disco)</f>
        <v>95.8348258706468</v>
      </c>
      <c r="AM22" s="23" t="n">
        <f aca="false">SUMPRODUCT(INDEX(ImgA,$B22-ImgA_y0+1-25,AM$7-ImgA_x0+1-25):INDEX(ImgA,$B22-ImgA_y0+1+25,AM$7-ImgA_x0+1+25),Disco)/SUM(Disco)</f>
        <v>95.3074626865672</v>
      </c>
      <c r="AN22" s="23" t="n">
        <f aca="false">SUMPRODUCT(INDEX(ImgA,$B22-ImgA_y0+1-25,AN$7-ImgA_x0+1-25):INDEX(ImgA,$B22-ImgA_y0+1+25,AN$7-ImgA_x0+1+25),Disco)/SUM(Disco)</f>
        <v>94.6567164179105</v>
      </c>
      <c r="AO22" s="23" t="n">
        <f aca="false">SUMPRODUCT(INDEX(ImgA,$B22-ImgA_y0+1-25,AO$7-ImgA_x0+1-25):INDEX(ImgA,$B22-ImgA_y0+1+25,AO$7-ImgA_x0+1+25),Disco)/SUM(Disco)</f>
        <v>94.2069651741294</v>
      </c>
      <c r="AP22" s="23" t="n">
        <f aca="false">SUMPRODUCT(INDEX(ImgA,$B22-ImgA_y0+1-25,AP$7-ImgA_x0+1-25):INDEX(ImgA,$B22-ImgA_y0+1+25,AP$7-ImgA_x0+1+25),Disco)/SUM(Disco)</f>
        <v>93.7373134328358</v>
      </c>
      <c r="AQ22" s="23" t="n">
        <f aca="false">SUMPRODUCT(INDEX(ImgA,$B22-ImgA_y0+1-25,AQ$7-ImgA_x0+1-25):INDEX(ImgA,$B22-ImgA_y0+1+25,AQ$7-ImgA_x0+1+25),Disco)/SUM(Disco)</f>
        <v>93.1273631840796</v>
      </c>
      <c r="AR22" s="23" t="n">
        <f aca="false">SUMPRODUCT(INDEX(ImgA,$B22-ImgA_y0+1-25,AR$7-ImgA_x0+1-25):INDEX(ImgA,$B22-ImgA_y0+1+25,AR$7-ImgA_x0+1+25),Disco)/SUM(Disco)</f>
        <v>92.4726368159204</v>
      </c>
      <c r="AS22" s="23" t="n">
        <f aca="false">SUMPRODUCT(INDEX(ImgA,$B22-ImgA_y0+1-25,AS$7-ImgA_x0+1-25):INDEX(ImgA,$B22-ImgA_y0+1+25,AS$7-ImgA_x0+1+25),Disco)/SUM(Disco)</f>
        <v>91.2208955223881</v>
      </c>
      <c r="AT22" s="23" t="n">
        <f aca="false">SUMPRODUCT(INDEX(ImgA,$B22-ImgA_y0+1-25,AT$7-ImgA_x0+1-25):INDEX(ImgA,$B22-ImgA_y0+1+25,AT$7-ImgA_x0+1+25),Disco)/SUM(Disco)</f>
        <v>89.5681592039801</v>
      </c>
      <c r="AU22" s="23" t="n">
        <f aca="false">SUMPRODUCT(INDEX(ImgA,$B22-ImgA_y0+1-25,AU$7-ImgA_x0+1-25):INDEX(ImgA,$B22-ImgA_y0+1+25,AU$7-ImgA_x0+1+25),Disco)/SUM(Disco)</f>
        <v>87.6208955223881</v>
      </c>
      <c r="AV22" s="23" t="n">
        <f aca="false">SUMPRODUCT(INDEX(ImgA,$B22-ImgA_y0+1-25,AV$7-ImgA_x0+1-25):INDEX(ImgA,$B22-ImgA_y0+1+25,AV$7-ImgA_x0+1+25),Disco)/SUM(Disco)</f>
        <v>85.5004975124378</v>
      </c>
      <c r="AW22" s="23" t="n">
        <f aca="false">SUMPRODUCT(INDEX(ImgA,$B22-ImgA_y0+1-25,AW$7-ImgA_x0+1-25):INDEX(ImgA,$B22-ImgA_y0+1+25,AW$7-ImgA_x0+1+25),Disco)/SUM(Disco)</f>
        <v>84.3174129353234</v>
      </c>
      <c r="AX22" s="23" t="n">
        <f aca="false">SUMPRODUCT(INDEX(ImgA,$B22-ImgA_y0+1-25,AX$7-ImgA_x0+1-25):INDEX(ImgA,$B22-ImgA_y0+1+25,AX$7-ImgA_x0+1+25),Disco)/SUM(Disco)</f>
        <v>83.2805970149254</v>
      </c>
      <c r="AY22" s="23" t="n">
        <f aca="false">SUMPRODUCT(INDEX(ImgA,$B22-ImgA_y0+1-25,AY$7-ImgA_x0+1-25):INDEX(ImgA,$B22-ImgA_y0+1+25,AY$7-ImgA_x0+1+25),Disco)/SUM(Disco)</f>
        <v>82.5492537313433</v>
      </c>
      <c r="AZ22" s="23" t="n">
        <f aca="false">SUMPRODUCT(INDEX(ImgA,$B22-ImgA_y0+1-25,AZ$7-ImgA_x0+1-25):INDEX(ImgA,$B22-ImgA_y0+1+25,AZ$7-ImgA_x0+1+25),Disco)/SUM(Disco)</f>
        <v>82.171144278607</v>
      </c>
      <c r="BA22" s="23" t="n">
        <f aca="false">SUMPRODUCT(INDEX(ImgA,$B22-ImgA_y0+1-25,BA$7-ImgA_x0+1-25):INDEX(ImgA,$B22-ImgA_y0+1+25,BA$7-ImgA_x0+1+25),Disco)/SUM(Disco)</f>
        <v>82.0019900497512</v>
      </c>
      <c r="BB22" s="23" t="n">
        <f aca="false">SUMPRODUCT(INDEX(ImgA,$B22-ImgA_y0+1-25,BB$7-ImgA_x0+1-25):INDEX(ImgA,$B22-ImgA_y0+1+25,BB$7-ImgA_x0+1+25),Disco)/SUM(Disco)</f>
        <v>82.2646766169154</v>
      </c>
      <c r="BC22" s="23" t="n">
        <f aca="false">SUMPRODUCT(INDEX(ImgA,$B22-ImgA_y0+1-25,BC$7-ImgA_x0+1-25):INDEX(ImgA,$B22-ImgA_y0+1+25,BC$7-ImgA_x0+1+25),Disco)/SUM(Disco)</f>
        <v>82.452736318408</v>
      </c>
      <c r="BD22" s="23" t="n">
        <f aca="false">SUMPRODUCT(INDEX(ImgA,$B22-ImgA_y0+1-25,BD$7-ImgA_x0+1-25):INDEX(ImgA,$B22-ImgA_y0+1+25,BD$7-ImgA_x0+1+25),Disco)/SUM(Disco)</f>
        <v>82.0825870646766</v>
      </c>
      <c r="BE22" s="23" t="n">
        <f aca="false">SUMPRODUCT(INDEX(ImgA,$B22-ImgA_y0+1-25,BE$7-ImgA_x0+1-25):INDEX(ImgA,$B22-ImgA_y0+1+25,BE$7-ImgA_x0+1+25),Disco)/SUM(Disco)</f>
        <v>81.6497512437811</v>
      </c>
      <c r="BF22" s="23" t="n">
        <f aca="false">SUMPRODUCT(INDEX(ImgA,$B22-ImgA_y0+1-25,BF$7-ImgA_x0+1-25):INDEX(ImgA,$B22-ImgA_y0+1+25,BF$7-ImgA_x0+1+25),Disco)/SUM(Disco)</f>
        <v>81.5044776119403</v>
      </c>
      <c r="BG22" s="23" t="n">
        <f aca="false">SUMPRODUCT(INDEX(ImgA,$B22-ImgA_y0+1-25,BG$7-ImgA_x0+1-25):INDEX(ImgA,$B22-ImgA_y0+1+25,BG$7-ImgA_x0+1+25),Disco)/SUM(Disco)</f>
        <v>82.3243781094527</v>
      </c>
      <c r="BH22" s="23" t="n">
        <f aca="false">SUMPRODUCT(INDEX(ImgA,$B22-ImgA_y0+1-25,BH$7-ImgA_x0+1-25):INDEX(ImgA,$B22-ImgA_y0+1+25,BH$7-ImgA_x0+1+25),Disco)/SUM(Disco)</f>
        <v>82.6109452736318</v>
      </c>
      <c r="BI22" s="23" t="n">
        <f aca="false">SUMPRODUCT(INDEX(ImgA,$B22-ImgA_y0+1-25,BI$7-ImgA_x0+1-25):INDEX(ImgA,$B22-ImgA_y0+1+25,BI$7-ImgA_x0+1+25),Disco)/SUM(Disco)</f>
        <v>83.0845771144279</v>
      </c>
      <c r="BJ22" s="23" t="n">
        <f aca="false">SUMPRODUCT(INDEX(ImgA,$B22-ImgA_y0+1-25,BJ$7-ImgA_x0+1-25):INDEX(ImgA,$B22-ImgA_y0+1+25,BJ$7-ImgA_x0+1+25),Disco)/SUM(Disco)</f>
        <v>83.6477611940299</v>
      </c>
      <c r="BK22" s="23" t="n">
        <f aca="false">SUMPRODUCT(INDEX(ImgA,$B22-ImgA_y0+1-25,BK$7-ImgA_x0+1-25):INDEX(ImgA,$B22-ImgA_y0+1+25,BK$7-ImgA_x0+1+25),Disco)/SUM(Disco)</f>
        <v>84.6597014925373</v>
      </c>
      <c r="BL22" s="23" t="n">
        <f aca="false">SUMPRODUCT(INDEX(ImgA,$B22-ImgA_y0+1-25,BL$7-ImgA_x0+1-25):INDEX(ImgA,$B22-ImgA_y0+1+25,BL$7-ImgA_x0+1+25),Disco)/SUM(Disco)</f>
        <v>85.6716417910448</v>
      </c>
      <c r="BM22" s="23" t="n">
        <f aca="false">SUMPRODUCT(INDEX(ImgA,$B22-ImgA_y0+1-25,BM$7-ImgA_x0+1-25):INDEX(ImgA,$B22-ImgA_y0+1+25,BM$7-ImgA_x0+1+25),Disco)/SUM(Disco)</f>
        <v>86.7333333333333</v>
      </c>
      <c r="BN22" s="23" t="n">
        <f aca="false">SUMPRODUCT(INDEX(ImgA,$B22-ImgA_y0+1-25,BN$7-ImgA_x0+1-25):INDEX(ImgA,$B22-ImgA_y0+1+25,BN$7-ImgA_x0+1+25),Disco)/SUM(Disco)</f>
        <v>87.7243781094527</v>
      </c>
    </row>
    <row r="23" customFormat="false" ht="39.75" hidden="false" customHeight="true" outlineLevel="0" collapsed="false">
      <c r="B23" s="17" t="n">
        <v>85</v>
      </c>
      <c r="C23" s="23" t="n">
        <f aca="false">SUMPRODUCT(INDEX(ImgA,$B23-ImgA_y0+1-25,C$7-ImgA_x0+1-25):INDEX(ImgA,$B23-ImgA_y0+1+25,C$7-ImgA_x0+1+25),Disco)/SUM(Disco)</f>
        <v>93.3034825870647</v>
      </c>
      <c r="D23" s="23" t="n">
        <f aca="false">SUMPRODUCT(INDEX(ImgA,$B23-ImgA_y0+1-25,D$7-ImgA_x0+1-25):INDEX(ImgA,$B23-ImgA_y0+1+25,D$7-ImgA_x0+1+25),Disco)/SUM(Disco)</f>
        <v>96.4965174129353</v>
      </c>
      <c r="E23" s="23" t="n">
        <f aca="false">SUMPRODUCT(INDEX(ImgA,$B23-ImgA_y0+1-25,E$7-ImgA_x0+1-25):INDEX(ImgA,$B23-ImgA_y0+1+25,E$7-ImgA_x0+1+25),Disco)/SUM(Disco)</f>
        <v>99.6656716417911</v>
      </c>
      <c r="F23" s="23" t="n">
        <f aca="false">SUMPRODUCT(INDEX(ImgA,$B23-ImgA_y0+1-25,F$7-ImgA_x0+1-25):INDEX(ImgA,$B23-ImgA_y0+1+25,F$7-ImgA_x0+1+25),Disco)/SUM(Disco)</f>
        <v>102.270646766169</v>
      </c>
      <c r="G23" s="23" t="n">
        <f aca="false">SUMPRODUCT(INDEX(ImgA,$B23-ImgA_y0+1-25,G$7-ImgA_x0+1-25):INDEX(ImgA,$B23-ImgA_y0+1+25,G$7-ImgA_x0+1+25),Disco)/SUM(Disco)</f>
        <v>104.908457711443</v>
      </c>
      <c r="H23" s="23" t="n">
        <f aca="false">SUMPRODUCT(INDEX(ImgA,$B23-ImgA_y0+1-25,H$7-ImgA_x0+1-25):INDEX(ImgA,$B23-ImgA_y0+1+25,H$7-ImgA_x0+1+25),Disco)/SUM(Disco)</f>
        <v>107.731343283582</v>
      </c>
      <c r="I23" s="23" t="n">
        <f aca="false">SUMPRODUCT(INDEX(ImgA,$B23-ImgA_y0+1-25,I$7-ImgA_x0+1-25):INDEX(ImgA,$B23-ImgA_y0+1+25,I$7-ImgA_x0+1+25),Disco)/SUM(Disco)</f>
        <v>110.66368159204</v>
      </c>
      <c r="J23" s="23" t="n">
        <f aca="false">SUMPRODUCT(INDEX(ImgA,$B23-ImgA_y0+1-25,J$7-ImgA_x0+1-25):INDEX(ImgA,$B23-ImgA_y0+1+25,J$7-ImgA_x0+1+25),Disco)/SUM(Disco)</f>
        <v>113.567164179104</v>
      </c>
      <c r="K23" s="23" t="n">
        <f aca="false">SUMPRODUCT(INDEX(ImgA,$B23-ImgA_y0+1-25,K$7-ImgA_x0+1-25):INDEX(ImgA,$B23-ImgA_y0+1+25,K$7-ImgA_x0+1+25),Disco)/SUM(Disco)</f>
        <v>116.740298507463</v>
      </c>
      <c r="L23" s="23" t="n">
        <f aca="false">SUMPRODUCT(INDEX(ImgA,$B23-ImgA_y0+1-25,L$7-ImgA_x0+1-25):INDEX(ImgA,$B23-ImgA_y0+1+25,L$7-ImgA_x0+1+25),Disco)/SUM(Disco)</f>
        <v>119.961194029851</v>
      </c>
      <c r="M23" s="23" t="n">
        <f aca="false">SUMPRODUCT(INDEX(ImgA,$B23-ImgA_y0+1-25,M$7-ImgA_x0+1-25):INDEX(ImgA,$B23-ImgA_y0+1+25,M$7-ImgA_x0+1+25),Disco)/SUM(Disco)</f>
        <v>122.687562189055</v>
      </c>
      <c r="N23" s="23" t="n">
        <f aca="false">SUMPRODUCT(INDEX(ImgA,$B23-ImgA_y0+1-25,N$7-ImgA_x0+1-25):INDEX(ImgA,$B23-ImgA_y0+1+25,N$7-ImgA_x0+1+25),Disco)/SUM(Disco)</f>
        <v>124.398009950249</v>
      </c>
      <c r="O23" s="23" t="n">
        <f aca="false">SUMPRODUCT(INDEX(ImgA,$B23-ImgA_y0+1-25,O$7-ImgA_x0+1-25):INDEX(ImgA,$B23-ImgA_y0+1+25,O$7-ImgA_x0+1+25),Disco)/SUM(Disco)</f>
        <v>125.993034825871</v>
      </c>
      <c r="P23" s="23" t="n">
        <f aca="false">SUMPRODUCT(INDEX(ImgA,$B23-ImgA_y0+1-25,P$7-ImgA_x0+1-25):INDEX(ImgA,$B23-ImgA_y0+1+25,P$7-ImgA_x0+1+25),Disco)/SUM(Disco)</f>
        <v>127.489552238806</v>
      </c>
      <c r="Q23" s="23" t="n">
        <f aca="false">SUMPRODUCT(INDEX(ImgA,$B23-ImgA_y0+1-25,Q$7-ImgA_x0+1-25):INDEX(ImgA,$B23-ImgA_y0+1+25,Q$7-ImgA_x0+1+25),Disco)/SUM(Disco)</f>
        <v>128.680597014925</v>
      </c>
      <c r="R23" s="23" t="n">
        <f aca="false">SUMPRODUCT(INDEX(ImgA,$B23-ImgA_y0+1-25,R$7-ImgA_x0+1-25):INDEX(ImgA,$B23-ImgA_y0+1+25,R$7-ImgA_x0+1+25),Disco)/SUM(Disco)</f>
        <v>129.190049751244</v>
      </c>
      <c r="S23" s="23" t="n">
        <f aca="false">SUMPRODUCT(INDEX(ImgA,$B23-ImgA_y0+1-25,S$7-ImgA_x0+1-25):INDEX(ImgA,$B23-ImgA_y0+1+25,S$7-ImgA_x0+1+25),Disco)/SUM(Disco)</f>
        <v>128.621890547264</v>
      </c>
      <c r="T23" s="23" t="n">
        <f aca="false">SUMPRODUCT(INDEX(ImgA,$B23-ImgA_y0+1-25,T$7-ImgA_x0+1-25):INDEX(ImgA,$B23-ImgA_y0+1+25,T$7-ImgA_x0+1+25),Disco)/SUM(Disco)</f>
        <v>126.855721393035</v>
      </c>
      <c r="U23" s="23" t="n">
        <f aca="false">SUMPRODUCT(INDEX(ImgA,$B23-ImgA_y0+1-25,U$7-ImgA_x0+1-25):INDEX(ImgA,$B23-ImgA_y0+1+25,U$7-ImgA_x0+1+25),Disco)/SUM(Disco)</f>
        <v>123.593034825871</v>
      </c>
      <c r="V23" s="23" t="n">
        <f aca="false">SUMPRODUCT(INDEX(ImgA,$B23-ImgA_y0+1-25,V$7-ImgA_x0+1-25):INDEX(ImgA,$B23-ImgA_y0+1+25,V$7-ImgA_x0+1+25),Disco)/SUM(Disco)</f>
        <v>120.424875621891</v>
      </c>
      <c r="W23" s="23" t="n">
        <f aca="false">SUMPRODUCT(INDEX(ImgA,$B23-ImgA_y0+1-25,W$7-ImgA_x0+1-25):INDEX(ImgA,$B23-ImgA_y0+1+25,W$7-ImgA_x0+1+25),Disco)/SUM(Disco)</f>
        <v>117.310447761194</v>
      </c>
      <c r="X23" s="23" t="n">
        <f aca="false">SUMPRODUCT(INDEX(ImgA,$B23-ImgA_y0+1-25,X$7-ImgA_x0+1-25):INDEX(ImgA,$B23-ImgA_y0+1+25,X$7-ImgA_x0+1+25),Disco)/SUM(Disco)</f>
        <v>114.07960199005</v>
      </c>
      <c r="Y23" s="23" t="n">
        <f aca="false">SUMPRODUCT(INDEX(ImgA,$B23-ImgA_y0+1-25,Y$7-ImgA_x0+1-25):INDEX(ImgA,$B23-ImgA_y0+1+25,Y$7-ImgA_x0+1+25),Disco)/SUM(Disco)</f>
        <v>111.106467661692</v>
      </c>
      <c r="Z23" s="23" t="n">
        <f aca="false">SUMPRODUCT(INDEX(ImgA,$B23-ImgA_y0+1-25,Z$7-ImgA_x0+1-25):INDEX(ImgA,$B23-ImgA_y0+1+25,Z$7-ImgA_x0+1+25),Disco)/SUM(Disco)</f>
        <v>108.821890547264</v>
      </c>
      <c r="AA23" s="23" t="n">
        <f aca="false">SUMPRODUCT(INDEX(ImgA,$B23-ImgA_y0+1-25,AA$7-ImgA_x0+1-25):INDEX(ImgA,$B23-ImgA_y0+1+25,AA$7-ImgA_x0+1+25),Disco)/SUM(Disco)</f>
        <v>106.906467661692</v>
      </c>
      <c r="AB23" s="23" t="n">
        <f aca="false">SUMPRODUCT(INDEX(ImgA,$B23-ImgA_y0+1-25,AB$7-ImgA_x0+1-25):INDEX(ImgA,$B23-ImgA_y0+1+25,AB$7-ImgA_x0+1+25),Disco)/SUM(Disco)</f>
        <v>105.50447761194</v>
      </c>
      <c r="AC23" s="23" t="n">
        <f aca="false">SUMPRODUCT(INDEX(ImgA,$B23-ImgA_y0+1-25,AC$7-ImgA_x0+1-25):INDEX(ImgA,$B23-ImgA_y0+1+25,AC$7-ImgA_x0+1+25),Disco)/SUM(Disco)</f>
        <v>104.051741293532</v>
      </c>
      <c r="AD23" s="23" t="n">
        <f aca="false">SUMPRODUCT(INDEX(ImgA,$B23-ImgA_y0+1-25,AD$7-ImgA_x0+1-25):INDEX(ImgA,$B23-ImgA_y0+1+25,AD$7-ImgA_x0+1+25),Disco)/SUM(Disco)</f>
        <v>102.599004975124</v>
      </c>
      <c r="AE23" s="23" t="n">
        <f aca="false">SUMPRODUCT(INDEX(ImgA,$B23-ImgA_y0+1-25,AE$7-ImgA_x0+1-25):INDEX(ImgA,$B23-ImgA_y0+1+25,AE$7-ImgA_x0+1+25),Disco)/SUM(Disco)</f>
        <v>101.762189054726</v>
      </c>
      <c r="AF23" s="23" t="n">
        <f aca="false">SUMPRODUCT(INDEX(ImgA,$B23-ImgA_y0+1-25,AF$7-ImgA_x0+1-25):INDEX(ImgA,$B23-ImgA_y0+1+25,AF$7-ImgA_x0+1+25),Disco)/SUM(Disco)</f>
        <v>101.125373134328</v>
      </c>
      <c r="AG23" s="23" t="n">
        <f aca="false">SUMPRODUCT(INDEX(ImgA,$B23-ImgA_y0+1-25,AG$7-ImgA_x0+1-25):INDEX(ImgA,$B23-ImgA_y0+1+25,AG$7-ImgA_x0+1+25),Disco)/SUM(Disco)</f>
        <v>100.645771144279</v>
      </c>
      <c r="AH23" s="23" t="n">
        <f aca="false">SUMPRODUCT(INDEX(ImgA,$B23-ImgA_y0+1-25,AH$7-ImgA_x0+1-25):INDEX(ImgA,$B23-ImgA_y0+1+25,AH$7-ImgA_x0+1+25),Disco)/SUM(Disco)</f>
        <v>100.250746268657</v>
      </c>
      <c r="AI23" s="23" t="n">
        <f aca="false">SUMPRODUCT(INDEX(ImgA,$B23-ImgA_y0+1-25,AI$7-ImgA_x0+1-25):INDEX(ImgA,$B23-ImgA_y0+1+25,AI$7-ImgA_x0+1+25),Disco)/SUM(Disco)</f>
        <v>99.8805970149254</v>
      </c>
      <c r="AJ23" s="23" t="n">
        <f aca="false">SUMPRODUCT(INDEX(ImgA,$B23-ImgA_y0+1-25,AJ$7-ImgA_x0+1-25):INDEX(ImgA,$B23-ImgA_y0+1+25,AJ$7-ImgA_x0+1+25),Disco)/SUM(Disco)</f>
        <v>99.2507462686567</v>
      </c>
      <c r="AK23" s="23" t="n">
        <f aca="false">SUMPRODUCT(INDEX(ImgA,$B23-ImgA_y0+1-25,AK$7-ImgA_x0+1-25):INDEX(ImgA,$B23-ImgA_y0+1+25,AK$7-ImgA_x0+1+25),Disco)/SUM(Disco)</f>
        <v>98.5452736318408</v>
      </c>
      <c r="AL23" s="23" t="n">
        <f aca="false">SUMPRODUCT(INDEX(ImgA,$B23-ImgA_y0+1-25,AL$7-ImgA_x0+1-25):INDEX(ImgA,$B23-ImgA_y0+1+25,AL$7-ImgA_x0+1+25),Disco)/SUM(Disco)</f>
        <v>97.9293532338309</v>
      </c>
      <c r="AM23" s="23" t="n">
        <f aca="false">SUMPRODUCT(INDEX(ImgA,$B23-ImgA_y0+1-25,AM$7-ImgA_x0+1-25):INDEX(ImgA,$B23-ImgA_y0+1+25,AM$7-ImgA_x0+1+25),Disco)/SUM(Disco)</f>
        <v>97.192039800995</v>
      </c>
      <c r="AN23" s="23" t="n">
        <f aca="false">SUMPRODUCT(INDEX(ImgA,$B23-ImgA_y0+1-25,AN$7-ImgA_x0+1-25):INDEX(ImgA,$B23-ImgA_y0+1+25,AN$7-ImgA_x0+1+25),Disco)/SUM(Disco)</f>
        <v>96.592039800995</v>
      </c>
      <c r="AO23" s="23" t="n">
        <f aca="false">SUMPRODUCT(INDEX(ImgA,$B23-ImgA_y0+1-25,AO$7-ImgA_x0+1-25):INDEX(ImgA,$B23-ImgA_y0+1+25,AO$7-ImgA_x0+1+25),Disco)/SUM(Disco)</f>
        <v>96.334328358209</v>
      </c>
      <c r="AP23" s="23" t="n">
        <f aca="false">SUMPRODUCT(INDEX(ImgA,$B23-ImgA_y0+1-25,AP$7-ImgA_x0+1-25):INDEX(ImgA,$B23-ImgA_y0+1+25,AP$7-ImgA_x0+1+25),Disco)/SUM(Disco)</f>
        <v>96.0825870646766</v>
      </c>
      <c r="AQ23" s="23" t="n">
        <f aca="false">SUMPRODUCT(INDEX(ImgA,$B23-ImgA_y0+1-25,AQ$7-ImgA_x0+1-25):INDEX(ImgA,$B23-ImgA_y0+1+25,AQ$7-ImgA_x0+1+25),Disco)/SUM(Disco)</f>
        <v>95.6199004975124</v>
      </c>
      <c r="AR23" s="23" t="n">
        <f aca="false">SUMPRODUCT(INDEX(ImgA,$B23-ImgA_y0+1-25,AR$7-ImgA_x0+1-25):INDEX(ImgA,$B23-ImgA_y0+1+25,AR$7-ImgA_x0+1+25),Disco)/SUM(Disco)</f>
        <v>94.7791044776119</v>
      </c>
      <c r="AS23" s="23" t="n">
        <f aca="false">SUMPRODUCT(INDEX(ImgA,$B23-ImgA_y0+1-25,AS$7-ImgA_x0+1-25):INDEX(ImgA,$B23-ImgA_y0+1+25,AS$7-ImgA_x0+1+25),Disco)/SUM(Disco)</f>
        <v>93.7203980099502</v>
      </c>
      <c r="AT23" s="23" t="n">
        <f aca="false">SUMPRODUCT(INDEX(ImgA,$B23-ImgA_y0+1-25,AT$7-ImgA_x0+1-25):INDEX(ImgA,$B23-ImgA_y0+1+25,AT$7-ImgA_x0+1+25),Disco)/SUM(Disco)</f>
        <v>92.3064676616915</v>
      </c>
      <c r="AU23" s="23" t="n">
        <f aca="false">SUMPRODUCT(INDEX(ImgA,$B23-ImgA_y0+1-25,AU$7-ImgA_x0+1-25):INDEX(ImgA,$B23-ImgA_y0+1+25,AU$7-ImgA_x0+1+25),Disco)/SUM(Disco)</f>
        <v>90.710447761194</v>
      </c>
      <c r="AV23" s="23" t="n">
        <f aca="false">SUMPRODUCT(INDEX(ImgA,$B23-ImgA_y0+1-25,AV$7-ImgA_x0+1-25):INDEX(ImgA,$B23-ImgA_y0+1+25,AV$7-ImgA_x0+1+25),Disco)/SUM(Disco)</f>
        <v>88.7373134328358</v>
      </c>
      <c r="AW23" s="23" t="n">
        <f aca="false">SUMPRODUCT(INDEX(ImgA,$B23-ImgA_y0+1-25,AW$7-ImgA_x0+1-25):INDEX(ImgA,$B23-ImgA_y0+1+25,AW$7-ImgA_x0+1+25),Disco)/SUM(Disco)</f>
        <v>87.3820895522388</v>
      </c>
      <c r="AX23" s="23" t="n">
        <f aca="false">SUMPRODUCT(INDEX(ImgA,$B23-ImgA_y0+1-25,AX$7-ImgA_x0+1-25):INDEX(ImgA,$B23-ImgA_y0+1+25,AX$7-ImgA_x0+1+25),Disco)/SUM(Disco)</f>
        <v>86.3124378109453</v>
      </c>
      <c r="AY23" s="23" t="n">
        <f aca="false">SUMPRODUCT(INDEX(ImgA,$B23-ImgA_y0+1-25,AY$7-ImgA_x0+1-25):INDEX(ImgA,$B23-ImgA_y0+1+25,AY$7-ImgA_x0+1+25),Disco)/SUM(Disco)</f>
        <v>85.4626865671642</v>
      </c>
      <c r="AZ23" s="23" t="n">
        <f aca="false">SUMPRODUCT(INDEX(ImgA,$B23-ImgA_y0+1-25,AZ$7-ImgA_x0+1-25):INDEX(ImgA,$B23-ImgA_y0+1+25,AZ$7-ImgA_x0+1+25),Disco)/SUM(Disco)</f>
        <v>84.9910447761194</v>
      </c>
      <c r="BA23" s="23" t="n">
        <f aca="false">SUMPRODUCT(INDEX(ImgA,$B23-ImgA_y0+1-25,BA$7-ImgA_x0+1-25):INDEX(ImgA,$B23-ImgA_y0+1+25,BA$7-ImgA_x0+1+25),Disco)/SUM(Disco)</f>
        <v>84.6417910447761</v>
      </c>
      <c r="BB23" s="23" t="n">
        <f aca="false">SUMPRODUCT(INDEX(ImgA,$B23-ImgA_y0+1-25,BB$7-ImgA_x0+1-25):INDEX(ImgA,$B23-ImgA_y0+1+25,BB$7-ImgA_x0+1+25),Disco)/SUM(Disco)</f>
        <v>84.836815920398</v>
      </c>
      <c r="BC23" s="23" t="n">
        <f aca="false">SUMPRODUCT(INDEX(ImgA,$B23-ImgA_y0+1-25,BC$7-ImgA_x0+1-25):INDEX(ImgA,$B23-ImgA_y0+1+25,BC$7-ImgA_x0+1+25),Disco)/SUM(Disco)</f>
        <v>85.1283582089552</v>
      </c>
      <c r="BD23" s="23" t="n">
        <f aca="false">SUMPRODUCT(INDEX(ImgA,$B23-ImgA_y0+1-25,BD$7-ImgA_x0+1-25):INDEX(ImgA,$B23-ImgA_y0+1+25,BD$7-ImgA_x0+1+25),Disco)/SUM(Disco)</f>
        <v>84.9990049751244</v>
      </c>
      <c r="BE23" s="23" t="n">
        <f aca="false">SUMPRODUCT(INDEX(ImgA,$B23-ImgA_y0+1-25,BE$7-ImgA_x0+1-25):INDEX(ImgA,$B23-ImgA_y0+1+25,BE$7-ImgA_x0+1+25),Disco)/SUM(Disco)</f>
        <v>84.7562189054726</v>
      </c>
      <c r="BF23" s="23" t="n">
        <f aca="false">SUMPRODUCT(INDEX(ImgA,$B23-ImgA_y0+1-25,BF$7-ImgA_x0+1-25):INDEX(ImgA,$B23-ImgA_y0+1+25,BF$7-ImgA_x0+1+25),Disco)/SUM(Disco)</f>
        <v>84.6557213930348</v>
      </c>
      <c r="BG23" s="23" t="n">
        <f aca="false">SUMPRODUCT(INDEX(ImgA,$B23-ImgA_y0+1-25,BG$7-ImgA_x0+1-25):INDEX(ImgA,$B23-ImgA_y0+1+25,BG$7-ImgA_x0+1+25),Disco)/SUM(Disco)</f>
        <v>85.1701492537313</v>
      </c>
      <c r="BH23" s="23" t="n">
        <f aca="false">SUMPRODUCT(INDEX(ImgA,$B23-ImgA_y0+1-25,BH$7-ImgA_x0+1-25):INDEX(ImgA,$B23-ImgA_y0+1+25,BH$7-ImgA_x0+1+25),Disco)/SUM(Disco)</f>
        <v>85.4905472636816</v>
      </c>
      <c r="BI23" s="23" t="n">
        <f aca="false">SUMPRODUCT(INDEX(ImgA,$B23-ImgA_y0+1-25,BI$7-ImgA_x0+1-25):INDEX(ImgA,$B23-ImgA_y0+1+25,BI$7-ImgA_x0+1+25),Disco)/SUM(Disco)</f>
        <v>85.6577114427861</v>
      </c>
      <c r="BJ23" s="23" t="n">
        <f aca="false">SUMPRODUCT(INDEX(ImgA,$B23-ImgA_y0+1-25,BJ$7-ImgA_x0+1-25):INDEX(ImgA,$B23-ImgA_y0+1+25,BJ$7-ImgA_x0+1+25),Disco)/SUM(Disco)</f>
        <v>86.3154228855721</v>
      </c>
      <c r="BK23" s="23" t="n">
        <f aca="false">SUMPRODUCT(INDEX(ImgA,$B23-ImgA_y0+1-25,BK$7-ImgA_x0+1-25):INDEX(ImgA,$B23-ImgA_y0+1+25,BK$7-ImgA_x0+1+25),Disco)/SUM(Disco)</f>
        <v>86.8189054726368</v>
      </c>
      <c r="BL23" s="23" t="n">
        <f aca="false">SUMPRODUCT(INDEX(ImgA,$B23-ImgA_y0+1-25,BL$7-ImgA_x0+1-25):INDEX(ImgA,$B23-ImgA_y0+1+25,BL$7-ImgA_x0+1+25),Disco)/SUM(Disco)</f>
        <v>87.6905472636816</v>
      </c>
      <c r="BM23" s="23" t="n">
        <f aca="false">SUMPRODUCT(INDEX(ImgA,$B23-ImgA_y0+1-25,BM$7-ImgA_x0+1-25):INDEX(ImgA,$B23-ImgA_y0+1+25,BM$7-ImgA_x0+1+25),Disco)/SUM(Disco)</f>
        <v>88.5164179104478</v>
      </c>
      <c r="BN23" s="23" t="n">
        <f aca="false">SUMPRODUCT(INDEX(ImgA,$B23-ImgA_y0+1-25,BN$7-ImgA_x0+1-25):INDEX(ImgA,$B23-ImgA_y0+1+25,BN$7-ImgA_x0+1+25),Disco)/SUM(Disco)</f>
        <v>89.2407960199005</v>
      </c>
      <c r="BQ23" s="19" t="s">
        <v>148</v>
      </c>
    </row>
    <row r="24" customFormat="false" ht="10.5" hidden="false" customHeight="true" outlineLevel="0" collapsed="false">
      <c r="B24" s="17" t="n">
        <v>86</v>
      </c>
      <c r="C24" s="23" t="n">
        <f aca="false">SUMPRODUCT(INDEX(ImgA,$B24-ImgA_y0+1-25,C$7-ImgA_x0+1-25):INDEX(ImgA,$B24-ImgA_y0+1+25,C$7-ImgA_x0+1+25),Disco)/SUM(Disco)</f>
        <v>93.6587064676617</v>
      </c>
      <c r="D24" s="23" t="n">
        <f aca="false">SUMPRODUCT(INDEX(ImgA,$B24-ImgA_y0+1-25,D$7-ImgA_x0+1-25):INDEX(ImgA,$B24-ImgA_y0+1+25,D$7-ImgA_x0+1+25),Disco)/SUM(Disco)</f>
        <v>96.7124378109453</v>
      </c>
      <c r="E24" s="23" t="n">
        <f aca="false">SUMPRODUCT(INDEX(ImgA,$B24-ImgA_y0+1-25,E$7-ImgA_x0+1-25):INDEX(ImgA,$B24-ImgA_y0+1+25,E$7-ImgA_x0+1+25),Disco)/SUM(Disco)</f>
        <v>99.9223880597015</v>
      </c>
      <c r="F24" s="23" t="n">
        <f aca="false">SUMPRODUCT(INDEX(ImgA,$B24-ImgA_y0+1-25,F$7-ImgA_x0+1-25):INDEX(ImgA,$B24-ImgA_y0+1+25,F$7-ImgA_x0+1+25),Disco)/SUM(Disco)</f>
        <v>102.503482587065</v>
      </c>
      <c r="G24" s="23" t="n">
        <f aca="false">SUMPRODUCT(INDEX(ImgA,$B24-ImgA_y0+1-25,G$7-ImgA_x0+1-25):INDEX(ImgA,$B24-ImgA_y0+1+25,G$7-ImgA_x0+1+25),Disco)/SUM(Disco)</f>
        <v>104.998009950249</v>
      </c>
      <c r="H24" s="23" t="n">
        <f aca="false">SUMPRODUCT(INDEX(ImgA,$B24-ImgA_y0+1-25,H$7-ImgA_x0+1-25):INDEX(ImgA,$B24-ImgA_y0+1+25,H$7-ImgA_x0+1+25),Disco)/SUM(Disco)</f>
        <v>107.806965174129</v>
      </c>
      <c r="I24" s="23" t="n">
        <f aca="false">SUMPRODUCT(INDEX(ImgA,$B24-ImgA_y0+1-25,I$7-ImgA_x0+1-25):INDEX(ImgA,$B24-ImgA_y0+1+25,I$7-ImgA_x0+1+25),Disco)/SUM(Disco)</f>
        <v>110.907462686567</v>
      </c>
      <c r="J24" s="23" t="n">
        <f aca="false">SUMPRODUCT(INDEX(ImgA,$B24-ImgA_y0+1-25,J$7-ImgA_x0+1-25):INDEX(ImgA,$B24-ImgA_y0+1+25,J$7-ImgA_x0+1+25),Disco)/SUM(Disco)</f>
        <v>113.738308457711</v>
      </c>
      <c r="K24" s="23" t="n">
        <f aca="false">SUMPRODUCT(INDEX(ImgA,$B24-ImgA_y0+1-25,K$7-ImgA_x0+1-25):INDEX(ImgA,$B24-ImgA_y0+1+25,K$7-ImgA_x0+1+25),Disco)/SUM(Disco)</f>
        <v>116.757213930348</v>
      </c>
      <c r="L24" s="23" t="n">
        <f aca="false">SUMPRODUCT(INDEX(ImgA,$B24-ImgA_y0+1-25,L$7-ImgA_x0+1-25):INDEX(ImgA,$B24-ImgA_y0+1+25,L$7-ImgA_x0+1+25),Disco)/SUM(Disco)</f>
        <v>119.731343283582</v>
      </c>
      <c r="M24" s="23" t="n">
        <f aca="false">SUMPRODUCT(INDEX(ImgA,$B24-ImgA_y0+1-25,M$7-ImgA_x0+1-25):INDEX(ImgA,$B24-ImgA_y0+1+25,M$7-ImgA_x0+1+25),Disco)/SUM(Disco)</f>
        <v>122.140298507463</v>
      </c>
      <c r="N24" s="23" t="n">
        <f aca="false">SUMPRODUCT(INDEX(ImgA,$B24-ImgA_y0+1-25,N$7-ImgA_x0+1-25):INDEX(ImgA,$B24-ImgA_y0+1+25,N$7-ImgA_x0+1+25),Disco)/SUM(Disco)</f>
        <v>124.260696517413</v>
      </c>
      <c r="O24" s="23" t="n">
        <f aca="false">SUMPRODUCT(INDEX(ImgA,$B24-ImgA_y0+1-25,O$7-ImgA_x0+1-25):INDEX(ImgA,$B24-ImgA_y0+1+25,O$7-ImgA_x0+1+25),Disco)/SUM(Disco)</f>
        <v>126.28855721393</v>
      </c>
      <c r="P24" s="23" t="n">
        <f aca="false">SUMPRODUCT(INDEX(ImgA,$B24-ImgA_y0+1-25,P$7-ImgA_x0+1-25):INDEX(ImgA,$B24-ImgA_y0+1+25,P$7-ImgA_x0+1+25),Disco)/SUM(Disco)</f>
        <v>128.249751243781</v>
      </c>
      <c r="Q24" s="23" t="n">
        <f aca="false">SUMPRODUCT(INDEX(ImgA,$B24-ImgA_y0+1-25,Q$7-ImgA_x0+1-25):INDEX(ImgA,$B24-ImgA_y0+1+25,Q$7-ImgA_x0+1+25),Disco)/SUM(Disco)</f>
        <v>130.189054726368</v>
      </c>
      <c r="R24" s="23" t="n">
        <f aca="false">SUMPRODUCT(INDEX(ImgA,$B24-ImgA_y0+1-25,R$7-ImgA_x0+1-25):INDEX(ImgA,$B24-ImgA_y0+1+25,R$7-ImgA_x0+1+25),Disco)/SUM(Disco)</f>
        <v>131.807960199005</v>
      </c>
      <c r="S24" s="23" t="n">
        <f aca="false">SUMPRODUCT(INDEX(ImgA,$B24-ImgA_y0+1-25,S$7-ImgA_x0+1-25):INDEX(ImgA,$B24-ImgA_y0+1+25,S$7-ImgA_x0+1+25),Disco)/SUM(Disco)</f>
        <v>131.630845771144</v>
      </c>
      <c r="T24" s="23" t="n">
        <f aca="false">SUMPRODUCT(INDEX(ImgA,$B24-ImgA_y0+1-25,T$7-ImgA_x0+1-25):INDEX(ImgA,$B24-ImgA_y0+1+25,T$7-ImgA_x0+1+25),Disco)/SUM(Disco)</f>
        <v>129.875621890547</v>
      </c>
      <c r="U24" s="23" t="n">
        <f aca="false">SUMPRODUCT(INDEX(ImgA,$B24-ImgA_y0+1-25,U$7-ImgA_x0+1-25):INDEX(ImgA,$B24-ImgA_y0+1+25,U$7-ImgA_x0+1+25),Disco)/SUM(Disco)</f>
        <v>125.874626865672</v>
      </c>
      <c r="V24" s="23" t="n">
        <f aca="false">SUMPRODUCT(INDEX(ImgA,$B24-ImgA_y0+1-25,V$7-ImgA_x0+1-25):INDEX(ImgA,$B24-ImgA_y0+1+25,V$7-ImgA_x0+1+25),Disco)/SUM(Disco)</f>
        <v>122.497512437811</v>
      </c>
      <c r="W24" s="23" t="n">
        <f aca="false">SUMPRODUCT(INDEX(ImgA,$B24-ImgA_y0+1-25,W$7-ImgA_x0+1-25):INDEX(ImgA,$B24-ImgA_y0+1+25,W$7-ImgA_x0+1+25),Disco)/SUM(Disco)</f>
        <v>119.190049751244</v>
      </c>
      <c r="X24" s="23" t="n">
        <f aca="false">SUMPRODUCT(INDEX(ImgA,$B24-ImgA_y0+1-25,X$7-ImgA_x0+1-25):INDEX(ImgA,$B24-ImgA_y0+1+25,X$7-ImgA_x0+1+25),Disco)/SUM(Disco)</f>
        <v>115.276616915423</v>
      </c>
      <c r="Y24" s="23" t="n">
        <f aca="false">SUMPRODUCT(INDEX(ImgA,$B24-ImgA_y0+1-25,Y$7-ImgA_x0+1-25):INDEX(ImgA,$B24-ImgA_y0+1+25,Y$7-ImgA_x0+1+25),Disco)/SUM(Disco)</f>
        <v>111.897512437811</v>
      </c>
      <c r="Z24" s="23" t="n">
        <f aca="false">SUMPRODUCT(INDEX(ImgA,$B24-ImgA_y0+1-25,Z$7-ImgA_x0+1-25):INDEX(ImgA,$B24-ImgA_y0+1+25,Z$7-ImgA_x0+1+25),Disco)/SUM(Disco)</f>
        <v>109.751243781095</v>
      </c>
      <c r="AA24" s="23" t="n">
        <f aca="false">SUMPRODUCT(INDEX(ImgA,$B24-ImgA_y0+1-25,AA$7-ImgA_x0+1-25):INDEX(ImgA,$B24-ImgA_y0+1+25,AA$7-ImgA_x0+1+25),Disco)/SUM(Disco)</f>
        <v>107.9592039801</v>
      </c>
      <c r="AB24" s="23" t="n">
        <f aca="false">SUMPRODUCT(INDEX(ImgA,$B24-ImgA_y0+1-25,AB$7-ImgA_x0+1-25):INDEX(ImgA,$B24-ImgA_y0+1+25,AB$7-ImgA_x0+1+25),Disco)/SUM(Disco)</f>
        <v>106.636815920398</v>
      </c>
      <c r="AC24" s="23" t="n">
        <f aca="false">SUMPRODUCT(INDEX(ImgA,$B24-ImgA_y0+1-25,AC$7-ImgA_x0+1-25):INDEX(ImgA,$B24-ImgA_y0+1+25,AC$7-ImgA_x0+1+25),Disco)/SUM(Disco)</f>
        <v>105.239800995025</v>
      </c>
      <c r="AD24" s="23" t="n">
        <f aca="false">SUMPRODUCT(INDEX(ImgA,$B24-ImgA_y0+1-25,AD$7-ImgA_x0+1-25):INDEX(ImgA,$B24-ImgA_y0+1+25,AD$7-ImgA_x0+1+25),Disco)/SUM(Disco)</f>
        <v>104.013930348259</v>
      </c>
      <c r="AE24" s="23" t="n">
        <f aca="false">SUMPRODUCT(INDEX(ImgA,$B24-ImgA_y0+1-25,AE$7-ImgA_x0+1-25):INDEX(ImgA,$B24-ImgA_y0+1+25,AE$7-ImgA_x0+1+25),Disco)/SUM(Disco)</f>
        <v>103.486567164179</v>
      </c>
      <c r="AF24" s="23" t="n">
        <f aca="false">SUMPRODUCT(INDEX(ImgA,$B24-ImgA_y0+1-25,AF$7-ImgA_x0+1-25):INDEX(ImgA,$B24-ImgA_y0+1+25,AF$7-ImgA_x0+1+25),Disco)/SUM(Disco)</f>
        <v>102.977114427861</v>
      </c>
      <c r="AG24" s="23" t="n">
        <f aca="false">SUMPRODUCT(INDEX(ImgA,$B24-ImgA_y0+1-25,AG$7-ImgA_x0+1-25):INDEX(ImgA,$B24-ImgA_y0+1+25,AG$7-ImgA_x0+1+25),Disco)/SUM(Disco)</f>
        <v>102.668656716418</v>
      </c>
      <c r="AH24" s="23" t="n">
        <f aca="false">SUMPRODUCT(INDEX(ImgA,$B24-ImgA_y0+1-25,AH$7-ImgA_x0+1-25):INDEX(ImgA,$B24-ImgA_y0+1+25,AH$7-ImgA_x0+1+25),Disco)/SUM(Disco)</f>
        <v>102.379104477612</v>
      </c>
      <c r="AI24" s="23" t="n">
        <f aca="false">SUMPRODUCT(INDEX(ImgA,$B24-ImgA_y0+1-25,AI$7-ImgA_x0+1-25):INDEX(ImgA,$B24-ImgA_y0+1+25,AI$7-ImgA_x0+1+25),Disco)/SUM(Disco)</f>
        <v>101.926368159204</v>
      </c>
      <c r="AJ24" s="23" t="n">
        <f aca="false">SUMPRODUCT(INDEX(ImgA,$B24-ImgA_y0+1-25,AJ$7-ImgA_x0+1-25):INDEX(ImgA,$B24-ImgA_y0+1+25,AJ$7-ImgA_x0+1+25),Disco)/SUM(Disco)</f>
        <v>101.402985074627</v>
      </c>
      <c r="AK24" s="23" t="n">
        <f aca="false">SUMPRODUCT(INDEX(ImgA,$B24-ImgA_y0+1-25,AK$7-ImgA_x0+1-25):INDEX(ImgA,$B24-ImgA_y0+1+25,AK$7-ImgA_x0+1+25),Disco)/SUM(Disco)</f>
        <v>100.72039800995</v>
      </c>
      <c r="AL24" s="23" t="n">
        <f aca="false">SUMPRODUCT(INDEX(ImgA,$B24-ImgA_y0+1-25,AL$7-ImgA_x0+1-25):INDEX(ImgA,$B24-ImgA_y0+1+25,AL$7-ImgA_x0+1+25),Disco)/SUM(Disco)</f>
        <v>100.061691542289</v>
      </c>
      <c r="AM24" s="23" t="n">
        <f aca="false">SUMPRODUCT(INDEX(ImgA,$B24-ImgA_y0+1-25,AM$7-ImgA_x0+1-25):INDEX(ImgA,$B24-ImgA_y0+1+25,AM$7-ImgA_x0+1+25),Disco)/SUM(Disco)</f>
        <v>99.3990049751244</v>
      </c>
      <c r="AN24" s="23" t="n">
        <f aca="false">SUMPRODUCT(INDEX(ImgA,$B24-ImgA_y0+1-25,AN$7-ImgA_x0+1-25):INDEX(ImgA,$B24-ImgA_y0+1+25,AN$7-ImgA_x0+1+25),Disco)/SUM(Disco)</f>
        <v>98.8905472636816</v>
      </c>
      <c r="AO24" s="23" t="n">
        <f aca="false">SUMPRODUCT(INDEX(ImgA,$B24-ImgA_y0+1-25,AO$7-ImgA_x0+1-25):INDEX(ImgA,$B24-ImgA_y0+1+25,AO$7-ImgA_x0+1+25),Disco)/SUM(Disco)</f>
        <v>98.6119402985075</v>
      </c>
      <c r="AP24" s="23" t="n">
        <f aca="false">SUMPRODUCT(INDEX(ImgA,$B24-ImgA_y0+1-25,AP$7-ImgA_x0+1-25):INDEX(ImgA,$B24-ImgA_y0+1+25,AP$7-ImgA_x0+1+25),Disco)/SUM(Disco)</f>
        <v>98.3353233830846</v>
      </c>
      <c r="AQ24" s="23" t="n">
        <f aca="false">SUMPRODUCT(INDEX(ImgA,$B24-ImgA_y0+1-25,AQ$7-ImgA_x0+1-25):INDEX(ImgA,$B24-ImgA_y0+1+25,AQ$7-ImgA_x0+1+25),Disco)/SUM(Disco)</f>
        <v>97.889552238806</v>
      </c>
      <c r="AR24" s="23" t="n">
        <f aca="false">SUMPRODUCT(INDEX(ImgA,$B24-ImgA_y0+1-25,AR$7-ImgA_x0+1-25):INDEX(ImgA,$B24-ImgA_y0+1+25,AR$7-ImgA_x0+1+25),Disco)/SUM(Disco)</f>
        <v>97.1890547263682</v>
      </c>
      <c r="AS24" s="23" t="n">
        <f aca="false">SUMPRODUCT(INDEX(ImgA,$B24-ImgA_y0+1-25,AS$7-ImgA_x0+1-25):INDEX(ImgA,$B24-ImgA_y0+1+25,AS$7-ImgA_x0+1+25),Disco)/SUM(Disco)</f>
        <v>96.1562189054726</v>
      </c>
      <c r="AT24" s="23" t="n">
        <f aca="false">SUMPRODUCT(INDEX(ImgA,$B24-ImgA_y0+1-25,AT$7-ImgA_x0+1-25):INDEX(ImgA,$B24-ImgA_y0+1+25,AT$7-ImgA_x0+1+25),Disco)/SUM(Disco)</f>
        <v>95.2149253731343</v>
      </c>
      <c r="AU24" s="23" t="n">
        <f aca="false">SUMPRODUCT(INDEX(ImgA,$B24-ImgA_y0+1-25,AU$7-ImgA_x0+1-25):INDEX(ImgA,$B24-ImgA_y0+1+25,AU$7-ImgA_x0+1+25),Disco)/SUM(Disco)</f>
        <v>93.9213930348259</v>
      </c>
      <c r="AV24" s="23" t="n">
        <f aca="false">SUMPRODUCT(INDEX(ImgA,$B24-ImgA_y0+1-25,AV$7-ImgA_x0+1-25):INDEX(ImgA,$B24-ImgA_y0+1+25,AV$7-ImgA_x0+1+25),Disco)/SUM(Disco)</f>
        <v>92.3144278606965</v>
      </c>
      <c r="AW24" s="23" t="n">
        <f aca="false">SUMPRODUCT(INDEX(ImgA,$B24-ImgA_y0+1-25,AW$7-ImgA_x0+1-25):INDEX(ImgA,$B24-ImgA_y0+1+25,AW$7-ImgA_x0+1+25),Disco)/SUM(Disco)</f>
        <v>90.8905472636816</v>
      </c>
      <c r="AX24" s="23" t="n">
        <f aca="false">SUMPRODUCT(INDEX(ImgA,$B24-ImgA_y0+1-25,AX$7-ImgA_x0+1-25):INDEX(ImgA,$B24-ImgA_y0+1+25,AX$7-ImgA_x0+1+25),Disco)/SUM(Disco)</f>
        <v>89.7870646766169</v>
      </c>
      <c r="AY24" s="23" t="n">
        <f aca="false">SUMPRODUCT(INDEX(ImgA,$B24-ImgA_y0+1-25,AY$7-ImgA_x0+1-25):INDEX(ImgA,$B24-ImgA_y0+1+25,AY$7-ImgA_x0+1+25),Disco)/SUM(Disco)</f>
        <v>88.7223880597015</v>
      </c>
      <c r="AZ24" s="23" t="n">
        <f aca="false">SUMPRODUCT(INDEX(ImgA,$B24-ImgA_y0+1-25,AZ$7-ImgA_x0+1-25):INDEX(ImgA,$B24-ImgA_y0+1+25,AZ$7-ImgA_x0+1+25),Disco)/SUM(Disco)</f>
        <v>87.9114427860697</v>
      </c>
      <c r="BA24" s="23" t="n">
        <f aca="false">SUMPRODUCT(INDEX(ImgA,$B24-ImgA_y0+1-25,BA$7-ImgA_x0+1-25):INDEX(ImgA,$B24-ImgA_y0+1+25,BA$7-ImgA_x0+1+25),Disco)/SUM(Disco)</f>
        <v>87.5980099502488</v>
      </c>
      <c r="BB24" s="23" t="n">
        <f aca="false">SUMPRODUCT(INDEX(ImgA,$B24-ImgA_y0+1-25,BB$7-ImgA_x0+1-25):INDEX(ImgA,$B24-ImgA_y0+1+25,BB$7-ImgA_x0+1+25),Disco)/SUM(Disco)</f>
        <v>87.8587064676617</v>
      </c>
      <c r="BC24" s="23" t="n">
        <f aca="false">SUMPRODUCT(INDEX(ImgA,$B24-ImgA_y0+1-25,BC$7-ImgA_x0+1-25):INDEX(ImgA,$B24-ImgA_y0+1+25,BC$7-ImgA_x0+1+25),Disco)/SUM(Disco)</f>
        <v>88.134328358209</v>
      </c>
      <c r="BD24" s="23" t="n">
        <f aca="false">SUMPRODUCT(INDEX(ImgA,$B24-ImgA_y0+1-25,BD$7-ImgA_x0+1-25):INDEX(ImgA,$B24-ImgA_y0+1+25,BD$7-ImgA_x0+1+25),Disco)/SUM(Disco)</f>
        <v>88.0169154228856</v>
      </c>
      <c r="BE24" s="23" t="n">
        <f aca="false">SUMPRODUCT(INDEX(ImgA,$B24-ImgA_y0+1-25,BE$7-ImgA_x0+1-25):INDEX(ImgA,$B24-ImgA_y0+1+25,BE$7-ImgA_x0+1+25),Disco)/SUM(Disco)</f>
        <v>87.9114427860697</v>
      </c>
      <c r="BF24" s="23" t="n">
        <f aca="false">SUMPRODUCT(INDEX(ImgA,$B24-ImgA_y0+1-25,BF$7-ImgA_x0+1-25):INDEX(ImgA,$B24-ImgA_y0+1+25,BF$7-ImgA_x0+1+25),Disco)/SUM(Disco)</f>
        <v>87.8477611940299</v>
      </c>
      <c r="BG24" s="23" t="n">
        <f aca="false">SUMPRODUCT(INDEX(ImgA,$B24-ImgA_y0+1-25,BG$7-ImgA_x0+1-25):INDEX(ImgA,$B24-ImgA_y0+1+25,BG$7-ImgA_x0+1+25),Disco)/SUM(Disco)</f>
        <v>88.0716417910448</v>
      </c>
      <c r="BH24" s="23" t="n">
        <f aca="false">SUMPRODUCT(INDEX(ImgA,$B24-ImgA_y0+1-25,BH$7-ImgA_x0+1-25):INDEX(ImgA,$B24-ImgA_y0+1+25,BH$7-ImgA_x0+1+25),Disco)/SUM(Disco)</f>
        <v>88.4915422885572</v>
      </c>
      <c r="BI24" s="23" t="n">
        <f aca="false">SUMPRODUCT(INDEX(ImgA,$B24-ImgA_y0+1-25,BI$7-ImgA_x0+1-25):INDEX(ImgA,$B24-ImgA_y0+1+25,BI$7-ImgA_x0+1+25),Disco)/SUM(Disco)</f>
        <v>88.4029850746269</v>
      </c>
      <c r="BJ24" s="23" t="n">
        <f aca="false">SUMPRODUCT(INDEX(ImgA,$B24-ImgA_y0+1-25,BJ$7-ImgA_x0+1-25):INDEX(ImgA,$B24-ImgA_y0+1+25,BJ$7-ImgA_x0+1+25),Disco)/SUM(Disco)</f>
        <v>88.7323383084577</v>
      </c>
      <c r="BK24" s="23" t="n">
        <f aca="false">SUMPRODUCT(INDEX(ImgA,$B24-ImgA_y0+1-25,BK$7-ImgA_x0+1-25):INDEX(ImgA,$B24-ImgA_y0+1+25,BK$7-ImgA_x0+1+25),Disco)/SUM(Disco)</f>
        <v>89.1452736318408</v>
      </c>
      <c r="BL24" s="23" t="n">
        <f aca="false">SUMPRODUCT(INDEX(ImgA,$B24-ImgA_y0+1-25,BL$7-ImgA_x0+1-25):INDEX(ImgA,$B24-ImgA_y0+1+25,BL$7-ImgA_x0+1+25),Disco)/SUM(Disco)</f>
        <v>89.7213930348259</v>
      </c>
      <c r="BM24" s="23" t="n">
        <f aca="false">SUMPRODUCT(INDEX(ImgA,$B24-ImgA_y0+1-25,BM$7-ImgA_x0+1-25):INDEX(ImgA,$B24-ImgA_y0+1+25,BM$7-ImgA_x0+1+25),Disco)/SUM(Disco)</f>
        <v>90.4398009950249</v>
      </c>
      <c r="BN24" s="23" t="n">
        <f aca="false">SUMPRODUCT(INDEX(ImgA,$B24-ImgA_y0+1-25,BN$7-ImgA_x0+1-25):INDEX(ImgA,$B24-ImgA_y0+1+25,BN$7-ImgA_x0+1+25),Disco)/SUM(Disco)</f>
        <v>90.9800995024876</v>
      </c>
    </row>
    <row r="25" customFormat="false" ht="10.5" hidden="false" customHeight="true" outlineLevel="0" collapsed="false">
      <c r="B25" s="17" t="n">
        <v>87</v>
      </c>
      <c r="C25" s="23" t="n">
        <f aca="false">SUMPRODUCT(INDEX(ImgA,$B25-ImgA_y0+1-25,C$7-ImgA_x0+1-25):INDEX(ImgA,$B25-ImgA_y0+1+25,C$7-ImgA_x0+1+25),Disco)/SUM(Disco)</f>
        <v>93.6636815920398</v>
      </c>
      <c r="D25" s="23" t="n">
        <f aca="false">SUMPRODUCT(INDEX(ImgA,$B25-ImgA_y0+1-25,D$7-ImgA_x0+1-25):INDEX(ImgA,$B25-ImgA_y0+1+25,D$7-ImgA_x0+1+25),Disco)/SUM(Disco)</f>
        <v>96.4945273631841</v>
      </c>
      <c r="E25" s="23" t="n">
        <f aca="false">SUMPRODUCT(INDEX(ImgA,$B25-ImgA_y0+1-25,E$7-ImgA_x0+1-25):INDEX(ImgA,$B25-ImgA_y0+1+25,E$7-ImgA_x0+1+25),Disco)/SUM(Disco)</f>
        <v>99.4686567164179</v>
      </c>
      <c r="F25" s="23" t="n">
        <f aca="false">SUMPRODUCT(INDEX(ImgA,$B25-ImgA_y0+1-25,F$7-ImgA_x0+1-25):INDEX(ImgA,$B25-ImgA_y0+1+25,F$7-ImgA_x0+1+25),Disco)/SUM(Disco)</f>
        <v>102.230845771144</v>
      </c>
      <c r="G25" s="23" t="n">
        <f aca="false">SUMPRODUCT(INDEX(ImgA,$B25-ImgA_y0+1-25,G$7-ImgA_x0+1-25):INDEX(ImgA,$B25-ImgA_y0+1+25,G$7-ImgA_x0+1+25),Disco)/SUM(Disco)</f>
        <v>104.862686567164</v>
      </c>
      <c r="H25" s="23" t="n">
        <f aca="false">SUMPRODUCT(INDEX(ImgA,$B25-ImgA_y0+1-25,H$7-ImgA_x0+1-25):INDEX(ImgA,$B25-ImgA_y0+1+25,H$7-ImgA_x0+1+25),Disco)/SUM(Disco)</f>
        <v>107.755223880597</v>
      </c>
      <c r="I25" s="23" t="n">
        <f aca="false">SUMPRODUCT(INDEX(ImgA,$B25-ImgA_y0+1-25,I$7-ImgA_x0+1-25):INDEX(ImgA,$B25-ImgA_y0+1+25,I$7-ImgA_x0+1+25),Disco)/SUM(Disco)</f>
        <v>110.935323383085</v>
      </c>
      <c r="J25" s="23" t="n">
        <f aca="false">SUMPRODUCT(INDEX(ImgA,$B25-ImgA_y0+1-25,J$7-ImgA_x0+1-25):INDEX(ImgA,$B25-ImgA_y0+1+25,J$7-ImgA_x0+1+25),Disco)/SUM(Disco)</f>
        <v>113.732338308458</v>
      </c>
      <c r="K25" s="23" t="n">
        <f aca="false">SUMPRODUCT(INDEX(ImgA,$B25-ImgA_y0+1-25,K$7-ImgA_x0+1-25):INDEX(ImgA,$B25-ImgA_y0+1+25,K$7-ImgA_x0+1+25),Disco)/SUM(Disco)</f>
        <v>116.731343283582</v>
      </c>
      <c r="L25" s="23" t="n">
        <f aca="false">SUMPRODUCT(INDEX(ImgA,$B25-ImgA_y0+1-25,L$7-ImgA_x0+1-25):INDEX(ImgA,$B25-ImgA_y0+1+25,L$7-ImgA_x0+1+25),Disco)/SUM(Disco)</f>
        <v>118.798009950249</v>
      </c>
      <c r="M25" s="23" t="n">
        <f aca="false">SUMPRODUCT(INDEX(ImgA,$B25-ImgA_y0+1-25,M$7-ImgA_x0+1-25):INDEX(ImgA,$B25-ImgA_y0+1+25,M$7-ImgA_x0+1+25),Disco)/SUM(Disco)</f>
        <v>121.333333333333</v>
      </c>
      <c r="N25" s="23" t="n">
        <f aca="false">SUMPRODUCT(INDEX(ImgA,$B25-ImgA_y0+1-25,N$7-ImgA_x0+1-25):INDEX(ImgA,$B25-ImgA_y0+1+25,N$7-ImgA_x0+1+25),Disco)/SUM(Disco)</f>
        <v>123.985074626866</v>
      </c>
      <c r="O25" s="23" t="n">
        <f aca="false">SUMPRODUCT(INDEX(ImgA,$B25-ImgA_y0+1-25,O$7-ImgA_x0+1-25):INDEX(ImgA,$B25-ImgA_y0+1+25,O$7-ImgA_x0+1+25),Disco)/SUM(Disco)</f>
        <v>126.308457711443</v>
      </c>
      <c r="P25" s="23" t="n">
        <f aca="false">SUMPRODUCT(INDEX(ImgA,$B25-ImgA_y0+1-25,P$7-ImgA_x0+1-25):INDEX(ImgA,$B25-ImgA_y0+1+25,P$7-ImgA_x0+1+25),Disco)/SUM(Disco)</f>
        <v>128.912437810945</v>
      </c>
      <c r="Q25" s="23" t="n">
        <f aca="false">SUMPRODUCT(INDEX(ImgA,$B25-ImgA_y0+1-25,Q$7-ImgA_x0+1-25):INDEX(ImgA,$B25-ImgA_y0+1+25,Q$7-ImgA_x0+1+25),Disco)/SUM(Disco)</f>
        <v>132.1592039801</v>
      </c>
      <c r="R25" s="23" t="n">
        <f aca="false">SUMPRODUCT(INDEX(ImgA,$B25-ImgA_y0+1-25,R$7-ImgA_x0+1-25):INDEX(ImgA,$B25-ImgA_y0+1+25,R$7-ImgA_x0+1+25),Disco)/SUM(Disco)</f>
        <v>133.822885572139</v>
      </c>
      <c r="S25" s="23" t="n">
        <f aca="false">SUMPRODUCT(INDEX(ImgA,$B25-ImgA_y0+1-25,S$7-ImgA_x0+1-25):INDEX(ImgA,$B25-ImgA_y0+1+25,S$7-ImgA_x0+1+25),Disco)/SUM(Disco)</f>
        <v>133.630845771144</v>
      </c>
      <c r="T25" s="23" t="n">
        <f aca="false">SUMPRODUCT(INDEX(ImgA,$B25-ImgA_y0+1-25,T$7-ImgA_x0+1-25):INDEX(ImgA,$B25-ImgA_y0+1+25,T$7-ImgA_x0+1+25),Disco)/SUM(Disco)</f>
        <v>132.029850746269</v>
      </c>
      <c r="U25" s="23" t="n">
        <f aca="false">SUMPRODUCT(INDEX(ImgA,$B25-ImgA_y0+1-25,U$7-ImgA_x0+1-25):INDEX(ImgA,$B25-ImgA_y0+1+25,U$7-ImgA_x0+1+25),Disco)/SUM(Disco)</f>
        <v>127.933333333333</v>
      </c>
      <c r="V25" s="23" t="n">
        <f aca="false">SUMPRODUCT(INDEX(ImgA,$B25-ImgA_y0+1-25,V$7-ImgA_x0+1-25):INDEX(ImgA,$B25-ImgA_y0+1+25,V$7-ImgA_x0+1+25),Disco)/SUM(Disco)</f>
        <v>124.140298507463</v>
      </c>
      <c r="W25" s="23" t="n">
        <f aca="false">SUMPRODUCT(INDEX(ImgA,$B25-ImgA_y0+1-25,W$7-ImgA_x0+1-25):INDEX(ImgA,$B25-ImgA_y0+1+25,W$7-ImgA_x0+1+25),Disco)/SUM(Disco)</f>
        <v>120.253731343284</v>
      </c>
      <c r="X25" s="23" t="n">
        <f aca="false">SUMPRODUCT(INDEX(ImgA,$B25-ImgA_y0+1-25,X$7-ImgA_x0+1-25):INDEX(ImgA,$B25-ImgA_y0+1+25,X$7-ImgA_x0+1+25),Disco)/SUM(Disco)</f>
        <v>115.821890547264</v>
      </c>
      <c r="Y25" s="23" t="n">
        <f aca="false">SUMPRODUCT(INDEX(ImgA,$B25-ImgA_y0+1-25,Y$7-ImgA_x0+1-25):INDEX(ImgA,$B25-ImgA_y0+1+25,Y$7-ImgA_x0+1+25),Disco)/SUM(Disco)</f>
        <v>112.177114427861</v>
      </c>
      <c r="Z25" s="23" t="n">
        <f aca="false">SUMPRODUCT(INDEX(ImgA,$B25-ImgA_y0+1-25,Z$7-ImgA_x0+1-25):INDEX(ImgA,$B25-ImgA_y0+1+25,Z$7-ImgA_x0+1+25),Disco)/SUM(Disco)</f>
        <v>110.116417910448</v>
      </c>
      <c r="AA25" s="23" t="n">
        <f aca="false">SUMPRODUCT(INDEX(ImgA,$B25-ImgA_y0+1-25,AA$7-ImgA_x0+1-25):INDEX(ImgA,$B25-ImgA_y0+1+25,AA$7-ImgA_x0+1+25),Disco)/SUM(Disco)</f>
        <v>108.588059701493</v>
      </c>
      <c r="AB25" s="23" t="n">
        <f aca="false">SUMPRODUCT(INDEX(ImgA,$B25-ImgA_y0+1-25,AB$7-ImgA_x0+1-25):INDEX(ImgA,$B25-ImgA_y0+1+25,AB$7-ImgA_x0+1+25),Disco)/SUM(Disco)</f>
        <v>107.287562189055</v>
      </c>
      <c r="AC25" s="23" t="n">
        <f aca="false">SUMPRODUCT(INDEX(ImgA,$B25-ImgA_y0+1-25,AC$7-ImgA_x0+1-25):INDEX(ImgA,$B25-ImgA_y0+1+25,AC$7-ImgA_x0+1+25),Disco)/SUM(Disco)</f>
        <v>105.907462686567</v>
      </c>
      <c r="AD25" s="23" t="n">
        <f aca="false">SUMPRODUCT(INDEX(ImgA,$B25-ImgA_y0+1-25,AD$7-ImgA_x0+1-25):INDEX(ImgA,$B25-ImgA_y0+1+25,AD$7-ImgA_x0+1+25),Disco)/SUM(Disco)</f>
        <v>104.894527363184</v>
      </c>
      <c r="AE25" s="23" t="n">
        <f aca="false">SUMPRODUCT(INDEX(ImgA,$B25-ImgA_y0+1-25,AE$7-ImgA_x0+1-25):INDEX(ImgA,$B25-ImgA_y0+1+25,AE$7-ImgA_x0+1+25),Disco)/SUM(Disco)</f>
        <v>104.691542288557</v>
      </c>
      <c r="AF25" s="23" t="n">
        <f aca="false">SUMPRODUCT(INDEX(ImgA,$B25-ImgA_y0+1-25,AF$7-ImgA_x0+1-25):INDEX(ImgA,$B25-ImgA_y0+1+25,AF$7-ImgA_x0+1+25),Disco)/SUM(Disco)</f>
        <v>104.496517412935</v>
      </c>
      <c r="AG25" s="23" t="n">
        <f aca="false">SUMPRODUCT(INDEX(ImgA,$B25-ImgA_y0+1-25,AG$7-ImgA_x0+1-25):INDEX(ImgA,$B25-ImgA_y0+1+25,AG$7-ImgA_x0+1+25),Disco)/SUM(Disco)</f>
        <v>104.083582089552</v>
      </c>
      <c r="AH25" s="23" t="n">
        <f aca="false">SUMPRODUCT(INDEX(ImgA,$B25-ImgA_y0+1-25,AH$7-ImgA_x0+1-25):INDEX(ImgA,$B25-ImgA_y0+1+25,AH$7-ImgA_x0+1+25),Disco)/SUM(Disco)</f>
        <v>103.839800995025</v>
      </c>
      <c r="AI25" s="23" t="n">
        <f aca="false">SUMPRODUCT(INDEX(ImgA,$B25-ImgA_y0+1-25,AI$7-ImgA_x0+1-25):INDEX(ImgA,$B25-ImgA_y0+1+25,AI$7-ImgA_x0+1+25),Disco)/SUM(Disco)</f>
        <v>103.662686567164</v>
      </c>
      <c r="AJ25" s="23" t="n">
        <f aca="false">SUMPRODUCT(INDEX(ImgA,$B25-ImgA_y0+1-25,AJ$7-ImgA_x0+1-25):INDEX(ImgA,$B25-ImgA_y0+1+25,AJ$7-ImgA_x0+1+25),Disco)/SUM(Disco)</f>
        <v>103.264676616915</v>
      </c>
      <c r="AK25" s="23" t="n">
        <f aca="false">SUMPRODUCT(INDEX(ImgA,$B25-ImgA_y0+1-25,AK$7-ImgA_x0+1-25):INDEX(ImgA,$B25-ImgA_y0+1+25,AK$7-ImgA_x0+1+25),Disco)/SUM(Disco)</f>
        <v>102.709452736318</v>
      </c>
      <c r="AL25" s="23" t="n">
        <f aca="false">SUMPRODUCT(INDEX(ImgA,$B25-ImgA_y0+1-25,AL$7-ImgA_x0+1-25):INDEX(ImgA,$B25-ImgA_y0+1+25,AL$7-ImgA_x0+1+25),Disco)/SUM(Disco)</f>
        <v>102.278606965174</v>
      </c>
      <c r="AM25" s="23" t="n">
        <f aca="false">SUMPRODUCT(INDEX(ImgA,$B25-ImgA_y0+1-25,AM$7-ImgA_x0+1-25):INDEX(ImgA,$B25-ImgA_y0+1+25,AM$7-ImgA_x0+1+25),Disco)/SUM(Disco)</f>
        <v>101.61592039801</v>
      </c>
      <c r="AN25" s="23" t="n">
        <f aca="false">SUMPRODUCT(INDEX(ImgA,$B25-ImgA_y0+1-25,AN$7-ImgA_x0+1-25):INDEX(ImgA,$B25-ImgA_y0+1+25,AN$7-ImgA_x0+1+25),Disco)/SUM(Disco)</f>
        <v>101.04776119403</v>
      </c>
      <c r="AO25" s="23" t="n">
        <f aca="false">SUMPRODUCT(INDEX(ImgA,$B25-ImgA_y0+1-25,AO$7-ImgA_x0+1-25):INDEX(ImgA,$B25-ImgA_y0+1+25,AO$7-ImgA_x0+1+25),Disco)/SUM(Disco)</f>
        <v>100.871641791045</v>
      </c>
      <c r="AP25" s="23" t="n">
        <f aca="false">SUMPRODUCT(INDEX(ImgA,$B25-ImgA_y0+1-25,AP$7-ImgA_x0+1-25):INDEX(ImgA,$B25-ImgA_y0+1+25,AP$7-ImgA_x0+1+25),Disco)/SUM(Disco)</f>
        <v>100.532338308458</v>
      </c>
      <c r="AQ25" s="23" t="n">
        <f aca="false">SUMPRODUCT(INDEX(ImgA,$B25-ImgA_y0+1-25,AQ$7-ImgA_x0+1-25):INDEX(ImgA,$B25-ImgA_y0+1+25,AQ$7-ImgA_x0+1+25),Disco)/SUM(Disco)</f>
        <v>99.9741293532338</v>
      </c>
      <c r="AR25" s="23" t="n">
        <f aca="false">SUMPRODUCT(INDEX(ImgA,$B25-ImgA_y0+1-25,AR$7-ImgA_x0+1-25):INDEX(ImgA,$B25-ImgA_y0+1+25,AR$7-ImgA_x0+1+25),Disco)/SUM(Disco)</f>
        <v>99.4159203980099</v>
      </c>
      <c r="AS25" s="23" t="n">
        <f aca="false">SUMPRODUCT(INDEX(ImgA,$B25-ImgA_y0+1-25,AS$7-ImgA_x0+1-25):INDEX(ImgA,$B25-ImgA_y0+1+25,AS$7-ImgA_x0+1+25),Disco)/SUM(Disco)</f>
        <v>98.6975124378109</v>
      </c>
      <c r="AT25" s="23" t="n">
        <f aca="false">SUMPRODUCT(INDEX(ImgA,$B25-ImgA_y0+1-25,AT$7-ImgA_x0+1-25):INDEX(ImgA,$B25-ImgA_y0+1+25,AT$7-ImgA_x0+1+25),Disco)/SUM(Disco)</f>
        <v>97.7701492537314</v>
      </c>
      <c r="AU25" s="23" t="n">
        <f aca="false">SUMPRODUCT(INDEX(ImgA,$B25-ImgA_y0+1-25,AU$7-ImgA_x0+1-25):INDEX(ImgA,$B25-ImgA_y0+1+25,AU$7-ImgA_x0+1+25),Disco)/SUM(Disco)</f>
        <v>96.8059701492537</v>
      </c>
      <c r="AV25" s="23" t="n">
        <f aca="false">SUMPRODUCT(INDEX(ImgA,$B25-ImgA_y0+1-25,AV$7-ImgA_x0+1-25):INDEX(ImgA,$B25-ImgA_y0+1+25,AV$7-ImgA_x0+1+25),Disco)/SUM(Disco)</f>
        <v>95.3353233830846</v>
      </c>
      <c r="AW25" s="23" t="n">
        <f aca="false">SUMPRODUCT(INDEX(ImgA,$B25-ImgA_y0+1-25,AW$7-ImgA_x0+1-25):INDEX(ImgA,$B25-ImgA_y0+1+25,AW$7-ImgA_x0+1+25),Disco)/SUM(Disco)</f>
        <v>94.1393034825871</v>
      </c>
      <c r="AX25" s="23" t="n">
        <f aca="false">SUMPRODUCT(INDEX(ImgA,$B25-ImgA_y0+1-25,AX$7-ImgA_x0+1-25):INDEX(ImgA,$B25-ImgA_y0+1+25,AX$7-ImgA_x0+1+25),Disco)/SUM(Disco)</f>
        <v>93.0169154228856</v>
      </c>
      <c r="AY25" s="23" t="n">
        <f aca="false">SUMPRODUCT(INDEX(ImgA,$B25-ImgA_y0+1-25,AY$7-ImgA_x0+1-25):INDEX(ImgA,$B25-ImgA_y0+1+25,AY$7-ImgA_x0+1+25),Disco)/SUM(Disco)</f>
        <v>92.097512437811</v>
      </c>
      <c r="AZ25" s="23" t="n">
        <f aca="false">SUMPRODUCT(INDEX(ImgA,$B25-ImgA_y0+1-25,AZ$7-ImgA_x0+1-25):INDEX(ImgA,$B25-ImgA_y0+1+25,AZ$7-ImgA_x0+1+25),Disco)/SUM(Disco)</f>
        <v>91.0706467661692</v>
      </c>
      <c r="BA25" s="23" t="n">
        <f aca="false">SUMPRODUCT(INDEX(ImgA,$B25-ImgA_y0+1-25,BA$7-ImgA_x0+1-25):INDEX(ImgA,$B25-ImgA_y0+1+25,BA$7-ImgA_x0+1+25),Disco)/SUM(Disco)</f>
        <v>90.7751243781095</v>
      </c>
      <c r="BB25" s="23" t="n">
        <f aca="false">SUMPRODUCT(INDEX(ImgA,$B25-ImgA_y0+1-25,BB$7-ImgA_x0+1-25):INDEX(ImgA,$B25-ImgA_y0+1+25,BB$7-ImgA_x0+1+25),Disco)/SUM(Disco)</f>
        <v>90.8258706467662</v>
      </c>
      <c r="BC25" s="23" t="n">
        <f aca="false">SUMPRODUCT(INDEX(ImgA,$B25-ImgA_y0+1-25,BC$7-ImgA_x0+1-25):INDEX(ImgA,$B25-ImgA_y0+1+25,BC$7-ImgA_x0+1+25),Disco)/SUM(Disco)</f>
        <v>90.8487562189055</v>
      </c>
      <c r="BD25" s="23" t="n">
        <f aca="false">SUMPRODUCT(INDEX(ImgA,$B25-ImgA_y0+1-25,BD$7-ImgA_x0+1-25):INDEX(ImgA,$B25-ImgA_y0+1+25,BD$7-ImgA_x0+1+25),Disco)/SUM(Disco)</f>
        <v>90.7273631840796</v>
      </c>
      <c r="BE25" s="23" t="n">
        <f aca="false">SUMPRODUCT(INDEX(ImgA,$B25-ImgA_y0+1-25,BE$7-ImgA_x0+1-25):INDEX(ImgA,$B25-ImgA_y0+1+25,BE$7-ImgA_x0+1+25),Disco)/SUM(Disco)</f>
        <v>90.571144278607</v>
      </c>
      <c r="BF25" s="23" t="n">
        <f aca="false">SUMPRODUCT(INDEX(ImgA,$B25-ImgA_y0+1-25,BF$7-ImgA_x0+1-25):INDEX(ImgA,$B25-ImgA_y0+1+25,BF$7-ImgA_x0+1+25),Disco)/SUM(Disco)</f>
        <v>90.6656716417911</v>
      </c>
      <c r="BG25" s="23" t="n">
        <f aca="false">SUMPRODUCT(INDEX(ImgA,$B25-ImgA_y0+1-25,BG$7-ImgA_x0+1-25):INDEX(ImgA,$B25-ImgA_y0+1+25,BG$7-ImgA_x0+1+25),Disco)/SUM(Disco)</f>
        <v>91.0278606965174</v>
      </c>
      <c r="BH25" s="23" t="n">
        <f aca="false">SUMPRODUCT(INDEX(ImgA,$B25-ImgA_y0+1-25,BH$7-ImgA_x0+1-25):INDEX(ImgA,$B25-ImgA_y0+1+25,BH$7-ImgA_x0+1+25),Disco)/SUM(Disco)</f>
        <v>91.1820895522388</v>
      </c>
      <c r="BI25" s="23" t="n">
        <f aca="false">SUMPRODUCT(INDEX(ImgA,$B25-ImgA_y0+1-25,BI$7-ImgA_x0+1-25):INDEX(ImgA,$B25-ImgA_y0+1+25,BI$7-ImgA_x0+1+25),Disco)/SUM(Disco)</f>
        <v>90.844776119403</v>
      </c>
      <c r="BJ25" s="23" t="n">
        <f aca="false">SUMPRODUCT(INDEX(ImgA,$B25-ImgA_y0+1-25,BJ$7-ImgA_x0+1-25):INDEX(ImgA,$B25-ImgA_y0+1+25,BJ$7-ImgA_x0+1+25),Disco)/SUM(Disco)</f>
        <v>90.7850746268657</v>
      </c>
      <c r="BK25" s="23" t="n">
        <f aca="false">SUMPRODUCT(INDEX(ImgA,$B25-ImgA_y0+1-25,BK$7-ImgA_x0+1-25):INDEX(ImgA,$B25-ImgA_y0+1+25,BK$7-ImgA_x0+1+25),Disco)/SUM(Disco)</f>
        <v>91.1482587064677</v>
      </c>
      <c r="BL25" s="23" t="n">
        <f aca="false">SUMPRODUCT(INDEX(ImgA,$B25-ImgA_y0+1-25,BL$7-ImgA_x0+1-25):INDEX(ImgA,$B25-ImgA_y0+1+25,BL$7-ImgA_x0+1+25),Disco)/SUM(Disco)</f>
        <v>91.6955223880597</v>
      </c>
      <c r="BM25" s="23" t="n">
        <f aca="false">SUMPRODUCT(INDEX(ImgA,$B25-ImgA_y0+1-25,BM$7-ImgA_x0+1-25):INDEX(ImgA,$B25-ImgA_y0+1+25,BM$7-ImgA_x0+1+25),Disco)/SUM(Disco)</f>
        <v>92.192039800995</v>
      </c>
      <c r="BN25" s="23" t="n">
        <f aca="false">SUMPRODUCT(INDEX(ImgA,$B25-ImgA_y0+1-25,BN$7-ImgA_x0+1-25):INDEX(ImgA,$B25-ImgA_y0+1+25,BN$7-ImgA_x0+1+25),Disco)/SUM(Disco)</f>
        <v>92.8248756218905</v>
      </c>
    </row>
    <row r="26" customFormat="false" ht="10.5" hidden="false" customHeight="true" outlineLevel="0" collapsed="false">
      <c r="B26" s="17" t="n">
        <v>88</v>
      </c>
      <c r="C26" s="23" t="n">
        <f aca="false">SUMPRODUCT(INDEX(ImgA,$B26-ImgA_y0+1-25,C$7-ImgA_x0+1-25):INDEX(ImgA,$B26-ImgA_y0+1+25,C$7-ImgA_x0+1+25),Disco)/SUM(Disco)</f>
        <v>93.2069651741294</v>
      </c>
      <c r="D26" s="23" t="n">
        <f aca="false">SUMPRODUCT(INDEX(ImgA,$B26-ImgA_y0+1-25,D$7-ImgA_x0+1-25):INDEX(ImgA,$B26-ImgA_y0+1+25,D$7-ImgA_x0+1+25),Disco)/SUM(Disco)</f>
        <v>95.8646766169154</v>
      </c>
      <c r="E26" s="23" t="n">
        <f aca="false">SUMPRODUCT(INDEX(ImgA,$B26-ImgA_y0+1-25,E$7-ImgA_x0+1-25):INDEX(ImgA,$B26-ImgA_y0+1+25,E$7-ImgA_x0+1+25),Disco)/SUM(Disco)</f>
        <v>98.6995024875622</v>
      </c>
      <c r="F26" s="23" t="n">
        <f aca="false">SUMPRODUCT(INDEX(ImgA,$B26-ImgA_y0+1-25,F$7-ImgA_x0+1-25):INDEX(ImgA,$B26-ImgA_y0+1+25,F$7-ImgA_x0+1+25),Disco)/SUM(Disco)</f>
        <v>101.354228855721</v>
      </c>
      <c r="G26" s="23" t="n">
        <f aca="false">SUMPRODUCT(INDEX(ImgA,$B26-ImgA_y0+1-25,G$7-ImgA_x0+1-25):INDEX(ImgA,$B26-ImgA_y0+1+25,G$7-ImgA_x0+1+25),Disco)/SUM(Disco)</f>
        <v>104.160199004975</v>
      </c>
      <c r="H26" s="23" t="n">
        <f aca="false">SUMPRODUCT(INDEX(ImgA,$B26-ImgA_y0+1-25,H$7-ImgA_x0+1-25):INDEX(ImgA,$B26-ImgA_y0+1+25,H$7-ImgA_x0+1+25),Disco)/SUM(Disco)</f>
        <v>107.363184079602</v>
      </c>
      <c r="I26" s="23" t="n">
        <f aca="false">SUMPRODUCT(INDEX(ImgA,$B26-ImgA_y0+1-25,I$7-ImgA_x0+1-25):INDEX(ImgA,$B26-ImgA_y0+1+25,I$7-ImgA_x0+1+25),Disco)/SUM(Disco)</f>
        <v>110.406965174129</v>
      </c>
      <c r="J26" s="23" t="n">
        <f aca="false">SUMPRODUCT(INDEX(ImgA,$B26-ImgA_y0+1-25,J$7-ImgA_x0+1-25):INDEX(ImgA,$B26-ImgA_y0+1+25,J$7-ImgA_x0+1+25),Disco)/SUM(Disco)</f>
        <v>113.140298507463</v>
      </c>
      <c r="K26" s="23" t="n">
        <f aca="false">SUMPRODUCT(INDEX(ImgA,$B26-ImgA_y0+1-25,K$7-ImgA_x0+1-25):INDEX(ImgA,$B26-ImgA_y0+1+25,K$7-ImgA_x0+1+25),Disco)/SUM(Disco)</f>
        <v>115.610945273632</v>
      </c>
      <c r="L26" s="23" t="n">
        <f aca="false">SUMPRODUCT(INDEX(ImgA,$B26-ImgA_y0+1-25,L$7-ImgA_x0+1-25):INDEX(ImgA,$B26-ImgA_y0+1+25,L$7-ImgA_x0+1+25),Disco)/SUM(Disco)</f>
        <v>117.544278606965</v>
      </c>
      <c r="M26" s="23" t="n">
        <f aca="false">SUMPRODUCT(INDEX(ImgA,$B26-ImgA_y0+1-25,M$7-ImgA_x0+1-25):INDEX(ImgA,$B26-ImgA_y0+1+25,M$7-ImgA_x0+1+25),Disco)/SUM(Disco)</f>
        <v>120.185074626866</v>
      </c>
      <c r="N26" s="23" t="n">
        <f aca="false">SUMPRODUCT(INDEX(ImgA,$B26-ImgA_y0+1-25,N$7-ImgA_x0+1-25):INDEX(ImgA,$B26-ImgA_y0+1+25,N$7-ImgA_x0+1+25),Disco)/SUM(Disco)</f>
        <v>123.076616915423</v>
      </c>
      <c r="O26" s="23" t="n">
        <f aca="false">SUMPRODUCT(INDEX(ImgA,$B26-ImgA_y0+1-25,O$7-ImgA_x0+1-25):INDEX(ImgA,$B26-ImgA_y0+1+25,O$7-ImgA_x0+1+25),Disco)/SUM(Disco)</f>
        <v>125.851741293532</v>
      </c>
      <c r="P26" s="23" t="n">
        <f aca="false">SUMPRODUCT(INDEX(ImgA,$B26-ImgA_y0+1-25,P$7-ImgA_x0+1-25):INDEX(ImgA,$B26-ImgA_y0+1+25,P$7-ImgA_x0+1+25),Disco)/SUM(Disco)</f>
        <v>128.653731343284</v>
      </c>
      <c r="Q26" s="23" t="n">
        <f aca="false">SUMPRODUCT(INDEX(ImgA,$B26-ImgA_y0+1-25,Q$7-ImgA_x0+1-25):INDEX(ImgA,$B26-ImgA_y0+1+25,Q$7-ImgA_x0+1+25),Disco)/SUM(Disco)</f>
        <v>132.270646766169</v>
      </c>
      <c r="R26" s="23" t="n">
        <f aca="false">SUMPRODUCT(INDEX(ImgA,$B26-ImgA_y0+1-25,R$7-ImgA_x0+1-25):INDEX(ImgA,$B26-ImgA_y0+1+25,R$7-ImgA_x0+1+25),Disco)/SUM(Disco)</f>
        <v>134.50447761194</v>
      </c>
      <c r="S26" s="23" t="n">
        <f aca="false">SUMPRODUCT(INDEX(ImgA,$B26-ImgA_y0+1-25,S$7-ImgA_x0+1-25):INDEX(ImgA,$B26-ImgA_y0+1+25,S$7-ImgA_x0+1+25),Disco)/SUM(Disco)</f>
        <v>134.29552238806</v>
      </c>
      <c r="T26" s="23" t="n">
        <f aca="false">SUMPRODUCT(INDEX(ImgA,$B26-ImgA_y0+1-25,T$7-ImgA_x0+1-25):INDEX(ImgA,$B26-ImgA_y0+1+25,T$7-ImgA_x0+1+25),Disco)/SUM(Disco)</f>
        <v>132.691542288557</v>
      </c>
      <c r="U26" s="23" t="n">
        <f aca="false">SUMPRODUCT(INDEX(ImgA,$B26-ImgA_y0+1-25,U$7-ImgA_x0+1-25):INDEX(ImgA,$B26-ImgA_y0+1+25,U$7-ImgA_x0+1+25),Disco)/SUM(Disco)</f>
        <v>128.975124378109</v>
      </c>
      <c r="V26" s="23" t="n">
        <f aca="false">SUMPRODUCT(INDEX(ImgA,$B26-ImgA_y0+1-25,V$7-ImgA_x0+1-25):INDEX(ImgA,$B26-ImgA_y0+1+25,V$7-ImgA_x0+1+25),Disco)/SUM(Disco)</f>
        <v>124.887562189055</v>
      </c>
      <c r="W26" s="23" t="n">
        <f aca="false">SUMPRODUCT(INDEX(ImgA,$B26-ImgA_y0+1-25,W$7-ImgA_x0+1-25):INDEX(ImgA,$B26-ImgA_y0+1+25,W$7-ImgA_x0+1+25),Disco)/SUM(Disco)</f>
        <v>120.434825870647</v>
      </c>
      <c r="X26" s="23" t="n">
        <f aca="false">SUMPRODUCT(INDEX(ImgA,$B26-ImgA_y0+1-25,X$7-ImgA_x0+1-25):INDEX(ImgA,$B26-ImgA_y0+1+25,X$7-ImgA_x0+1+25),Disco)/SUM(Disco)</f>
        <v>115.73631840796</v>
      </c>
      <c r="Y26" s="23" t="n">
        <f aca="false">SUMPRODUCT(INDEX(ImgA,$B26-ImgA_y0+1-25,Y$7-ImgA_x0+1-25):INDEX(ImgA,$B26-ImgA_y0+1+25,Y$7-ImgA_x0+1+25),Disco)/SUM(Disco)</f>
        <v>112.084577114428</v>
      </c>
      <c r="Z26" s="23" t="n">
        <f aca="false">SUMPRODUCT(INDEX(ImgA,$B26-ImgA_y0+1-25,Z$7-ImgA_x0+1-25):INDEX(ImgA,$B26-ImgA_y0+1+25,Z$7-ImgA_x0+1+25),Disco)/SUM(Disco)</f>
        <v>110.020895522388</v>
      </c>
      <c r="AA26" s="23" t="n">
        <f aca="false">SUMPRODUCT(INDEX(ImgA,$B26-ImgA_y0+1-25,AA$7-ImgA_x0+1-25):INDEX(ImgA,$B26-ImgA_y0+1+25,AA$7-ImgA_x0+1+25),Disco)/SUM(Disco)</f>
        <v>108.604975124378</v>
      </c>
      <c r="AB26" s="23" t="n">
        <f aca="false">SUMPRODUCT(INDEX(ImgA,$B26-ImgA_y0+1-25,AB$7-ImgA_x0+1-25):INDEX(ImgA,$B26-ImgA_y0+1+25,AB$7-ImgA_x0+1+25),Disco)/SUM(Disco)</f>
        <v>107.358208955224</v>
      </c>
      <c r="AC26" s="23" t="n">
        <f aca="false">SUMPRODUCT(INDEX(ImgA,$B26-ImgA_y0+1-25,AC$7-ImgA_x0+1-25):INDEX(ImgA,$B26-ImgA_y0+1+25,AC$7-ImgA_x0+1+25),Disco)/SUM(Disco)</f>
        <v>106.09552238806</v>
      </c>
      <c r="AD26" s="23" t="n">
        <f aca="false">SUMPRODUCT(INDEX(ImgA,$B26-ImgA_y0+1-25,AD$7-ImgA_x0+1-25):INDEX(ImgA,$B26-ImgA_y0+1+25,AD$7-ImgA_x0+1+25),Disco)/SUM(Disco)</f>
        <v>105.232835820896</v>
      </c>
      <c r="AE26" s="23" t="n">
        <f aca="false">SUMPRODUCT(INDEX(ImgA,$B26-ImgA_y0+1-25,AE$7-ImgA_x0+1-25):INDEX(ImgA,$B26-ImgA_y0+1+25,AE$7-ImgA_x0+1+25),Disco)/SUM(Disco)</f>
        <v>105.241791044776</v>
      </c>
      <c r="AF26" s="23" t="n">
        <f aca="false">SUMPRODUCT(INDEX(ImgA,$B26-ImgA_y0+1-25,AF$7-ImgA_x0+1-25):INDEX(ImgA,$B26-ImgA_y0+1+25,AF$7-ImgA_x0+1+25),Disco)/SUM(Disco)</f>
        <v>105.294527363184</v>
      </c>
      <c r="AG26" s="23" t="n">
        <f aca="false">SUMPRODUCT(INDEX(ImgA,$B26-ImgA_y0+1-25,AG$7-ImgA_x0+1-25):INDEX(ImgA,$B26-ImgA_y0+1+25,AG$7-ImgA_x0+1+25),Disco)/SUM(Disco)</f>
        <v>105.065671641791</v>
      </c>
      <c r="AH26" s="23" t="n">
        <f aca="false">SUMPRODUCT(INDEX(ImgA,$B26-ImgA_y0+1-25,AH$7-ImgA_x0+1-25):INDEX(ImgA,$B26-ImgA_y0+1+25,AH$7-ImgA_x0+1+25),Disco)/SUM(Disco)</f>
        <v>104.87960199005</v>
      </c>
      <c r="AI26" s="23" t="n">
        <f aca="false">SUMPRODUCT(INDEX(ImgA,$B26-ImgA_y0+1-25,AI$7-ImgA_x0+1-25):INDEX(ImgA,$B26-ImgA_y0+1+25,AI$7-ImgA_x0+1+25),Disco)/SUM(Disco)</f>
        <v>104.867661691542</v>
      </c>
      <c r="AJ26" s="23" t="n">
        <f aca="false">SUMPRODUCT(INDEX(ImgA,$B26-ImgA_y0+1-25,AJ$7-ImgA_x0+1-25):INDEX(ImgA,$B26-ImgA_y0+1+25,AJ$7-ImgA_x0+1+25),Disco)/SUM(Disco)</f>
        <v>104.694527363184</v>
      </c>
      <c r="AK26" s="23" t="n">
        <f aca="false">SUMPRODUCT(INDEX(ImgA,$B26-ImgA_y0+1-25,AK$7-ImgA_x0+1-25):INDEX(ImgA,$B26-ImgA_y0+1+25,AK$7-ImgA_x0+1+25),Disco)/SUM(Disco)</f>
        <v>104.410945273632</v>
      </c>
      <c r="AL26" s="23" t="n">
        <f aca="false">SUMPRODUCT(INDEX(ImgA,$B26-ImgA_y0+1-25,AL$7-ImgA_x0+1-25):INDEX(ImgA,$B26-ImgA_y0+1+25,AL$7-ImgA_x0+1+25),Disco)/SUM(Disco)</f>
        <v>104.098507462687</v>
      </c>
      <c r="AM26" s="23" t="n">
        <f aca="false">SUMPRODUCT(INDEX(ImgA,$B26-ImgA_y0+1-25,AM$7-ImgA_x0+1-25):INDEX(ImgA,$B26-ImgA_y0+1+25,AM$7-ImgA_x0+1+25),Disco)/SUM(Disco)</f>
        <v>103.515422885572</v>
      </c>
      <c r="AN26" s="23" t="n">
        <f aca="false">SUMPRODUCT(INDEX(ImgA,$B26-ImgA_y0+1-25,AN$7-ImgA_x0+1-25):INDEX(ImgA,$B26-ImgA_y0+1+25,AN$7-ImgA_x0+1+25),Disco)/SUM(Disco)</f>
        <v>103.019900497512</v>
      </c>
      <c r="AO26" s="23" t="n">
        <f aca="false">SUMPRODUCT(INDEX(ImgA,$B26-ImgA_y0+1-25,AO$7-ImgA_x0+1-25):INDEX(ImgA,$B26-ImgA_y0+1+25,AO$7-ImgA_x0+1+25),Disco)/SUM(Disco)</f>
        <v>102.92736318408</v>
      </c>
      <c r="AP26" s="23" t="n">
        <f aca="false">SUMPRODUCT(INDEX(ImgA,$B26-ImgA_y0+1-25,AP$7-ImgA_x0+1-25):INDEX(ImgA,$B26-ImgA_y0+1+25,AP$7-ImgA_x0+1+25),Disco)/SUM(Disco)</f>
        <v>102.723383084577</v>
      </c>
      <c r="AQ26" s="23" t="n">
        <f aca="false">SUMPRODUCT(INDEX(ImgA,$B26-ImgA_y0+1-25,AQ$7-ImgA_x0+1-25):INDEX(ImgA,$B26-ImgA_y0+1+25,AQ$7-ImgA_x0+1+25),Disco)/SUM(Disco)</f>
        <v>102.289552238806</v>
      </c>
      <c r="AR26" s="23" t="n">
        <f aca="false">SUMPRODUCT(INDEX(ImgA,$B26-ImgA_y0+1-25,AR$7-ImgA_x0+1-25):INDEX(ImgA,$B26-ImgA_y0+1+25,AR$7-ImgA_x0+1+25),Disco)/SUM(Disco)</f>
        <v>101.855721393035</v>
      </c>
      <c r="AS26" s="23" t="n">
        <f aca="false">SUMPRODUCT(INDEX(ImgA,$B26-ImgA_y0+1-25,AS$7-ImgA_x0+1-25):INDEX(ImgA,$B26-ImgA_y0+1+25,AS$7-ImgA_x0+1+25),Disco)/SUM(Disco)</f>
        <v>101.200995024876</v>
      </c>
      <c r="AT26" s="23" t="n">
        <f aca="false">SUMPRODUCT(INDEX(ImgA,$B26-ImgA_y0+1-25,AT$7-ImgA_x0+1-25):INDEX(ImgA,$B26-ImgA_y0+1+25,AT$7-ImgA_x0+1+25),Disco)/SUM(Disco)</f>
        <v>100.317412935323</v>
      </c>
      <c r="AU26" s="23" t="n">
        <f aca="false">SUMPRODUCT(INDEX(ImgA,$B26-ImgA_y0+1-25,AU$7-ImgA_x0+1-25):INDEX(ImgA,$B26-ImgA_y0+1+25,AU$7-ImgA_x0+1+25),Disco)/SUM(Disco)</f>
        <v>99.2706467661692</v>
      </c>
      <c r="AV26" s="23" t="n">
        <f aca="false">SUMPRODUCT(INDEX(ImgA,$B26-ImgA_y0+1-25,AV$7-ImgA_x0+1-25):INDEX(ImgA,$B26-ImgA_y0+1+25,AV$7-ImgA_x0+1+25),Disco)/SUM(Disco)</f>
        <v>97.8457711442786</v>
      </c>
      <c r="AW26" s="23" t="n">
        <f aca="false">SUMPRODUCT(INDEX(ImgA,$B26-ImgA_y0+1-25,AW$7-ImgA_x0+1-25):INDEX(ImgA,$B26-ImgA_y0+1+25,AW$7-ImgA_x0+1+25),Disco)/SUM(Disco)</f>
        <v>96.9004975124378</v>
      </c>
      <c r="AX26" s="23" t="n">
        <f aca="false">SUMPRODUCT(INDEX(ImgA,$B26-ImgA_y0+1-25,AX$7-ImgA_x0+1-25):INDEX(ImgA,$B26-ImgA_y0+1+25,AX$7-ImgA_x0+1+25),Disco)/SUM(Disco)</f>
        <v>95.8218905472637</v>
      </c>
      <c r="AY26" s="23" t="n">
        <f aca="false">SUMPRODUCT(INDEX(ImgA,$B26-ImgA_y0+1-25,AY$7-ImgA_x0+1-25):INDEX(ImgA,$B26-ImgA_y0+1+25,AY$7-ImgA_x0+1+25),Disco)/SUM(Disco)</f>
        <v>95.0149253731343</v>
      </c>
      <c r="AZ26" s="23" t="n">
        <f aca="false">SUMPRODUCT(INDEX(ImgA,$B26-ImgA_y0+1-25,AZ$7-ImgA_x0+1-25):INDEX(ImgA,$B26-ImgA_y0+1+25,AZ$7-ImgA_x0+1+25),Disco)/SUM(Disco)</f>
        <v>93.992039800995</v>
      </c>
      <c r="BA26" s="23" t="n">
        <f aca="false">SUMPRODUCT(INDEX(ImgA,$B26-ImgA_y0+1-25,BA$7-ImgA_x0+1-25):INDEX(ImgA,$B26-ImgA_y0+1+25,BA$7-ImgA_x0+1+25),Disco)/SUM(Disco)</f>
        <v>93.4199004975124</v>
      </c>
      <c r="BB26" s="23" t="n">
        <f aca="false">SUMPRODUCT(INDEX(ImgA,$B26-ImgA_y0+1-25,BB$7-ImgA_x0+1-25):INDEX(ImgA,$B26-ImgA_y0+1+25,BB$7-ImgA_x0+1+25),Disco)/SUM(Disco)</f>
        <v>93.4059701492537</v>
      </c>
      <c r="BC26" s="23" t="n">
        <f aca="false">SUMPRODUCT(INDEX(ImgA,$B26-ImgA_y0+1-25,BC$7-ImgA_x0+1-25):INDEX(ImgA,$B26-ImgA_y0+1+25,BC$7-ImgA_x0+1+25),Disco)/SUM(Disco)</f>
        <v>93.3114427860697</v>
      </c>
      <c r="BD26" s="23" t="n">
        <f aca="false">SUMPRODUCT(INDEX(ImgA,$B26-ImgA_y0+1-25,BD$7-ImgA_x0+1-25):INDEX(ImgA,$B26-ImgA_y0+1+25,BD$7-ImgA_x0+1+25),Disco)/SUM(Disco)</f>
        <v>93.1363184079602</v>
      </c>
      <c r="BE26" s="23" t="n">
        <f aca="false">SUMPRODUCT(INDEX(ImgA,$B26-ImgA_y0+1-25,BE$7-ImgA_x0+1-25):INDEX(ImgA,$B26-ImgA_y0+1+25,BE$7-ImgA_x0+1+25),Disco)/SUM(Disco)</f>
        <v>92.9900497512438</v>
      </c>
      <c r="BF26" s="23" t="n">
        <f aca="false">SUMPRODUCT(INDEX(ImgA,$B26-ImgA_y0+1-25,BF$7-ImgA_x0+1-25):INDEX(ImgA,$B26-ImgA_y0+1+25,BF$7-ImgA_x0+1+25),Disco)/SUM(Disco)</f>
        <v>93.2835820895522</v>
      </c>
      <c r="BG26" s="23" t="n">
        <f aca="false">SUMPRODUCT(INDEX(ImgA,$B26-ImgA_y0+1-25,BG$7-ImgA_x0+1-25):INDEX(ImgA,$B26-ImgA_y0+1+25,BG$7-ImgA_x0+1+25),Disco)/SUM(Disco)</f>
        <v>93.771144278607</v>
      </c>
      <c r="BH26" s="23" t="n">
        <f aca="false">SUMPRODUCT(INDEX(ImgA,$B26-ImgA_y0+1-25,BH$7-ImgA_x0+1-25):INDEX(ImgA,$B26-ImgA_y0+1+25,BH$7-ImgA_x0+1+25),Disco)/SUM(Disco)</f>
        <v>93.6029850746269</v>
      </c>
      <c r="BI26" s="23" t="n">
        <f aca="false">SUMPRODUCT(INDEX(ImgA,$B26-ImgA_y0+1-25,BI$7-ImgA_x0+1-25):INDEX(ImgA,$B26-ImgA_y0+1+25,BI$7-ImgA_x0+1+25),Disco)/SUM(Disco)</f>
        <v>93.0905472636816</v>
      </c>
      <c r="BJ26" s="23" t="n">
        <f aca="false">SUMPRODUCT(INDEX(ImgA,$B26-ImgA_y0+1-25,BJ$7-ImgA_x0+1-25):INDEX(ImgA,$B26-ImgA_y0+1+25,BJ$7-ImgA_x0+1+25),Disco)/SUM(Disco)</f>
        <v>92.9611940298507</v>
      </c>
      <c r="BK26" s="23" t="n">
        <f aca="false">SUMPRODUCT(INDEX(ImgA,$B26-ImgA_y0+1-25,BK$7-ImgA_x0+1-25):INDEX(ImgA,$B26-ImgA_y0+1+25,BK$7-ImgA_x0+1+25),Disco)/SUM(Disco)</f>
        <v>93.1383084577115</v>
      </c>
      <c r="BL26" s="23" t="n">
        <f aca="false">SUMPRODUCT(INDEX(ImgA,$B26-ImgA_y0+1-25,BL$7-ImgA_x0+1-25):INDEX(ImgA,$B26-ImgA_y0+1+25,BL$7-ImgA_x0+1+25),Disco)/SUM(Disco)</f>
        <v>93.5452736318408</v>
      </c>
      <c r="BM26" s="23" t="n">
        <f aca="false">SUMPRODUCT(INDEX(ImgA,$B26-ImgA_y0+1-25,BM$7-ImgA_x0+1-25):INDEX(ImgA,$B26-ImgA_y0+1+25,BM$7-ImgA_x0+1+25),Disco)/SUM(Disco)</f>
        <v>93.9840796019901</v>
      </c>
      <c r="BN26" s="23" t="n">
        <f aca="false">SUMPRODUCT(INDEX(ImgA,$B26-ImgA_y0+1-25,BN$7-ImgA_x0+1-25):INDEX(ImgA,$B26-ImgA_y0+1+25,BN$7-ImgA_x0+1+25),Disco)/SUM(Disco)</f>
        <v>94.4796019900498</v>
      </c>
    </row>
    <row r="27" customFormat="false" ht="10.5" hidden="false" customHeight="true" outlineLevel="0" collapsed="false">
      <c r="B27" s="17" t="n">
        <v>89</v>
      </c>
      <c r="C27" s="23" t="n">
        <f aca="false">SUMPRODUCT(INDEX(ImgA,$B27-ImgA_y0+1-25,C$7-ImgA_x0+1-25):INDEX(ImgA,$B27-ImgA_y0+1+25,C$7-ImgA_x0+1+25),Disco)/SUM(Disco)</f>
        <v>92.5641791044776</v>
      </c>
      <c r="D27" s="23" t="n">
        <f aca="false">SUMPRODUCT(INDEX(ImgA,$B27-ImgA_y0+1-25,D$7-ImgA_x0+1-25):INDEX(ImgA,$B27-ImgA_y0+1+25,D$7-ImgA_x0+1+25),Disco)/SUM(Disco)</f>
        <v>95.0437810945274</v>
      </c>
      <c r="E27" s="23" t="n">
        <f aca="false">SUMPRODUCT(INDEX(ImgA,$B27-ImgA_y0+1-25,E$7-ImgA_x0+1-25):INDEX(ImgA,$B27-ImgA_y0+1+25,E$7-ImgA_x0+1+25),Disco)/SUM(Disco)</f>
        <v>97.6437810945274</v>
      </c>
      <c r="F27" s="23" t="n">
        <f aca="false">SUMPRODUCT(INDEX(ImgA,$B27-ImgA_y0+1-25,F$7-ImgA_x0+1-25):INDEX(ImgA,$B27-ImgA_y0+1+25,F$7-ImgA_x0+1+25),Disco)/SUM(Disco)</f>
        <v>100.037810945274</v>
      </c>
      <c r="G27" s="23" t="n">
        <f aca="false">SUMPRODUCT(INDEX(ImgA,$B27-ImgA_y0+1-25,G$7-ImgA_x0+1-25):INDEX(ImgA,$B27-ImgA_y0+1+25,G$7-ImgA_x0+1+25),Disco)/SUM(Disco)</f>
        <v>102.696517412935</v>
      </c>
      <c r="H27" s="23" t="n">
        <f aca="false">SUMPRODUCT(INDEX(ImgA,$B27-ImgA_y0+1-25,H$7-ImgA_x0+1-25):INDEX(ImgA,$B27-ImgA_y0+1+25,H$7-ImgA_x0+1+25),Disco)/SUM(Disco)</f>
        <v>105.746268656716</v>
      </c>
      <c r="I27" s="23" t="n">
        <f aca="false">SUMPRODUCT(INDEX(ImgA,$B27-ImgA_y0+1-25,I$7-ImgA_x0+1-25):INDEX(ImgA,$B27-ImgA_y0+1+25,I$7-ImgA_x0+1+25),Disco)/SUM(Disco)</f>
        <v>108.867661691542</v>
      </c>
      <c r="J27" s="23" t="n">
        <f aca="false">SUMPRODUCT(INDEX(ImgA,$B27-ImgA_y0+1-25,J$7-ImgA_x0+1-25):INDEX(ImgA,$B27-ImgA_y0+1+25,J$7-ImgA_x0+1+25),Disco)/SUM(Disco)</f>
        <v>111.580099502488</v>
      </c>
      <c r="K27" s="23" t="n">
        <f aca="false">SUMPRODUCT(INDEX(ImgA,$B27-ImgA_y0+1-25,K$7-ImgA_x0+1-25):INDEX(ImgA,$B27-ImgA_y0+1+25,K$7-ImgA_x0+1+25),Disco)/SUM(Disco)</f>
        <v>113.674626865672</v>
      </c>
      <c r="L27" s="23" t="n">
        <f aca="false">SUMPRODUCT(INDEX(ImgA,$B27-ImgA_y0+1-25,L$7-ImgA_x0+1-25):INDEX(ImgA,$B27-ImgA_y0+1+25,L$7-ImgA_x0+1+25),Disco)/SUM(Disco)</f>
        <v>115.932338308458</v>
      </c>
      <c r="M27" s="23" t="n">
        <f aca="false">SUMPRODUCT(INDEX(ImgA,$B27-ImgA_y0+1-25,M$7-ImgA_x0+1-25):INDEX(ImgA,$B27-ImgA_y0+1+25,M$7-ImgA_x0+1+25),Disco)/SUM(Disco)</f>
        <v>118.513432835821</v>
      </c>
      <c r="N27" s="23" t="n">
        <f aca="false">SUMPRODUCT(INDEX(ImgA,$B27-ImgA_y0+1-25,N$7-ImgA_x0+1-25):INDEX(ImgA,$B27-ImgA_y0+1+25,N$7-ImgA_x0+1+25),Disco)/SUM(Disco)</f>
        <v>121.341293532338</v>
      </c>
      <c r="O27" s="23" t="n">
        <f aca="false">SUMPRODUCT(INDEX(ImgA,$B27-ImgA_y0+1-25,O$7-ImgA_x0+1-25):INDEX(ImgA,$B27-ImgA_y0+1+25,O$7-ImgA_x0+1+25),Disco)/SUM(Disco)</f>
        <v>124.052736318408</v>
      </c>
      <c r="P27" s="23" t="n">
        <f aca="false">SUMPRODUCT(INDEX(ImgA,$B27-ImgA_y0+1-25,P$7-ImgA_x0+1-25):INDEX(ImgA,$B27-ImgA_y0+1+25,P$7-ImgA_x0+1+25),Disco)/SUM(Disco)</f>
        <v>126.563184079602</v>
      </c>
      <c r="Q27" s="23" t="n">
        <f aca="false">SUMPRODUCT(INDEX(ImgA,$B27-ImgA_y0+1-25,Q$7-ImgA_x0+1-25):INDEX(ImgA,$B27-ImgA_y0+1+25,Q$7-ImgA_x0+1+25),Disco)/SUM(Disco)</f>
        <v>129.739303482587</v>
      </c>
      <c r="R27" s="23" t="n">
        <f aca="false">SUMPRODUCT(INDEX(ImgA,$B27-ImgA_y0+1-25,R$7-ImgA_x0+1-25):INDEX(ImgA,$B27-ImgA_y0+1+25,R$7-ImgA_x0+1+25),Disco)/SUM(Disco)</f>
        <v>132.616915422886</v>
      </c>
      <c r="S27" s="23" t="n">
        <f aca="false">SUMPRODUCT(INDEX(ImgA,$B27-ImgA_y0+1-25,S$7-ImgA_x0+1-25):INDEX(ImgA,$B27-ImgA_y0+1+25,S$7-ImgA_x0+1+25),Disco)/SUM(Disco)</f>
        <v>132.905472636816</v>
      </c>
      <c r="T27" s="23" t="n">
        <f aca="false">SUMPRODUCT(INDEX(ImgA,$B27-ImgA_y0+1-25,T$7-ImgA_x0+1-25):INDEX(ImgA,$B27-ImgA_y0+1+25,T$7-ImgA_x0+1+25),Disco)/SUM(Disco)</f>
        <v>131.155223880597</v>
      </c>
      <c r="U27" s="23" t="n">
        <f aca="false">SUMPRODUCT(INDEX(ImgA,$B27-ImgA_y0+1-25,U$7-ImgA_x0+1-25):INDEX(ImgA,$B27-ImgA_y0+1+25,U$7-ImgA_x0+1+25),Disco)/SUM(Disco)</f>
        <v>127.462686567164</v>
      </c>
      <c r="V27" s="23" t="n">
        <f aca="false">SUMPRODUCT(INDEX(ImgA,$B27-ImgA_y0+1-25,V$7-ImgA_x0+1-25):INDEX(ImgA,$B27-ImgA_y0+1+25,V$7-ImgA_x0+1+25),Disco)/SUM(Disco)</f>
        <v>123.650746268657</v>
      </c>
      <c r="W27" s="23" t="n">
        <f aca="false">SUMPRODUCT(INDEX(ImgA,$B27-ImgA_y0+1-25,W$7-ImgA_x0+1-25):INDEX(ImgA,$B27-ImgA_y0+1+25,W$7-ImgA_x0+1+25),Disco)/SUM(Disco)</f>
        <v>119.458706467662</v>
      </c>
      <c r="X27" s="23" t="n">
        <f aca="false">SUMPRODUCT(INDEX(ImgA,$B27-ImgA_y0+1-25,X$7-ImgA_x0+1-25):INDEX(ImgA,$B27-ImgA_y0+1+25,X$7-ImgA_x0+1+25),Disco)/SUM(Disco)</f>
        <v>115.062686567164</v>
      </c>
      <c r="Y27" s="23" t="n">
        <f aca="false">SUMPRODUCT(INDEX(ImgA,$B27-ImgA_y0+1-25,Y$7-ImgA_x0+1-25):INDEX(ImgA,$B27-ImgA_y0+1+25,Y$7-ImgA_x0+1+25),Disco)/SUM(Disco)</f>
        <v>111.625870646766</v>
      </c>
      <c r="Z27" s="23" t="n">
        <f aca="false">SUMPRODUCT(INDEX(ImgA,$B27-ImgA_y0+1-25,Z$7-ImgA_x0+1-25):INDEX(ImgA,$B27-ImgA_y0+1+25,Z$7-ImgA_x0+1+25),Disco)/SUM(Disco)</f>
        <v>109.535323383085</v>
      </c>
      <c r="AA27" s="23" t="n">
        <f aca="false">SUMPRODUCT(INDEX(ImgA,$B27-ImgA_y0+1-25,AA$7-ImgA_x0+1-25):INDEX(ImgA,$B27-ImgA_y0+1+25,AA$7-ImgA_x0+1+25),Disco)/SUM(Disco)</f>
        <v>108.077611940299</v>
      </c>
      <c r="AB27" s="23" t="n">
        <f aca="false">SUMPRODUCT(INDEX(ImgA,$B27-ImgA_y0+1-25,AB$7-ImgA_x0+1-25):INDEX(ImgA,$B27-ImgA_y0+1+25,AB$7-ImgA_x0+1+25),Disco)/SUM(Disco)</f>
        <v>106.801990049751</v>
      </c>
      <c r="AC27" s="23" t="n">
        <f aca="false">SUMPRODUCT(INDEX(ImgA,$B27-ImgA_y0+1-25,AC$7-ImgA_x0+1-25):INDEX(ImgA,$B27-ImgA_y0+1+25,AC$7-ImgA_x0+1+25),Disco)/SUM(Disco)</f>
        <v>105.645771144279</v>
      </c>
      <c r="AD27" s="23" t="n">
        <f aca="false">SUMPRODUCT(INDEX(ImgA,$B27-ImgA_y0+1-25,AD$7-ImgA_x0+1-25):INDEX(ImgA,$B27-ImgA_y0+1+25,AD$7-ImgA_x0+1+25),Disco)/SUM(Disco)</f>
        <v>105.14328358209</v>
      </c>
      <c r="AE27" s="23" t="n">
        <f aca="false">SUMPRODUCT(INDEX(ImgA,$B27-ImgA_y0+1-25,AE$7-ImgA_x0+1-25):INDEX(ImgA,$B27-ImgA_y0+1+25,AE$7-ImgA_x0+1+25),Disco)/SUM(Disco)</f>
        <v>105.369154228856</v>
      </c>
      <c r="AF27" s="23" t="n">
        <f aca="false">SUMPRODUCT(INDEX(ImgA,$B27-ImgA_y0+1-25,AF$7-ImgA_x0+1-25):INDEX(ImgA,$B27-ImgA_y0+1+25,AF$7-ImgA_x0+1+25),Disco)/SUM(Disco)</f>
        <v>105.697512437811</v>
      </c>
      <c r="AG27" s="23" t="n">
        <f aca="false">SUMPRODUCT(INDEX(ImgA,$B27-ImgA_y0+1-25,AG$7-ImgA_x0+1-25):INDEX(ImgA,$B27-ImgA_y0+1+25,AG$7-ImgA_x0+1+25),Disco)/SUM(Disco)</f>
        <v>105.853731343284</v>
      </c>
      <c r="AH27" s="23" t="n">
        <f aca="false">SUMPRODUCT(INDEX(ImgA,$B27-ImgA_y0+1-25,AH$7-ImgA_x0+1-25):INDEX(ImgA,$B27-ImgA_y0+1+25,AH$7-ImgA_x0+1+25),Disco)/SUM(Disco)</f>
        <v>105.85671641791</v>
      </c>
      <c r="AI27" s="23" t="n">
        <f aca="false">SUMPRODUCT(INDEX(ImgA,$B27-ImgA_y0+1-25,AI$7-ImgA_x0+1-25):INDEX(ImgA,$B27-ImgA_y0+1+25,AI$7-ImgA_x0+1+25),Disco)/SUM(Disco)</f>
        <v>106.044776119403</v>
      </c>
      <c r="AJ27" s="23" t="n">
        <f aca="false">SUMPRODUCT(INDEX(ImgA,$B27-ImgA_y0+1-25,AJ$7-ImgA_x0+1-25):INDEX(ImgA,$B27-ImgA_y0+1+25,AJ$7-ImgA_x0+1+25),Disco)/SUM(Disco)</f>
        <v>106.054726368159</v>
      </c>
      <c r="AK27" s="23" t="n">
        <f aca="false">SUMPRODUCT(INDEX(ImgA,$B27-ImgA_y0+1-25,AK$7-ImgA_x0+1-25):INDEX(ImgA,$B27-ImgA_y0+1+25,AK$7-ImgA_x0+1+25),Disco)/SUM(Disco)</f>
        <v>105.862686567164</v>
      </c>
      <c r="AL27" s="23" t="n">
        <f aca="false">SUMPRODUCT(INDEX(ImgA,$B27-ImgA_y0+1-25,AL$7-ImgA_x0+1-25):INDEX(ImgA,$B27-ImgA_y0+1+25,AL$7-ImgA_x0+1+25),Disco)/SUM(Disco)</f>
        <v>105.670646766169</v>
      </c>
      <c r="AM27" s="23" t="n">
        <f aca="false">SUMPRODUCT(INDEX(ImgA,$B27-ImgA_y0+1-25,AM$7-ImgA_x0+1-25):INDEX(ImgA,$B27-ImgA_y0+1+25,AM$7-ImgA_x0+1+25),Disco)/SUM(Disco)</f>
        <v>105.293532338308</v>
      </c>
      <c r="AN27" s="23" t="n">
        <f aca="false">SUMPRODUCT(INDEX(ImgA,$B27-ImgA_y0+1-25,AN$7-ImgA_x0+1-25):INDEX(ImgA,$B27-ImgA_y0+1+25,AN$7-ImgA_x0+1+25),Disco)/SUM(Disco)</f>
        <v>104.990049751244</v>
      </c>
      <c r="AO27" s="23" t="n">
        <f aca="false">SUMPRODUCT(INDEX(ImgA,$B27-ImgA_y0+1-25,AO$7-ImgA_x0+1-25):INDEX(ImgA,$B27-ImgA_y0+1+25,AO$7-ImgA_x0+1+25),Disco)/SUM(Disco)</f>
        <v>104.875621890547</v>
      </c>
      <c r="AP27" s="23" t="n">
        <f aca="false">SUMPRODUCT(INDEX(ImgA,$B27-ImgA_y0+1-25,AP$7-ImgA_x0+1-25):INDEX(ImgA,$B27-ImgA_y0+1+25,AP$7-ImgA_x0+1+25),Disco)/SUM(Disco)</f>
        <v>104.63184079602</v>
      </c>
      <c r="AQ27" s="23" t="n">
        <f aca="false">SUMPRODUCT(INDEX(ImgA,$B27-ImgA_y0+1-25,AQ$7-ImgA_x0+1-25):INDEX(ImgA,$B27-ImgA_y0+1+25,AQ$7-ImgA_x0+1+25),Disco)/SUM(Disco)</f>
        <v>104.308457711443</v>
      </c>
      <c r="AR27" s="23" t="n">
        <f aca="false">SUMPRODUCT(INDEX(ImgA,$B27-ImgA_y0+1-25,AR$7-ImgA_x0+1-25):INDEX(ImgA,$B27-ImgA_y0+1+25,AR$7-ImgA_x0+1+25),Disco)/SUM(Disco)</f>
        <v>103.969154228856</v>
      </c>
      <c r="AS27" s="23" t="n">
        <f aca="false">SUMPRODUCT(INDEX(ImgA,$B27-ImgA_y0+1-25,AS$7-ImgA_x0+1-25):INDEX(ImgA,$B27-ImgA_y0+1+25,AS$7-ImgA_x0+1+25),Disco)/SUM(Disco)</f>
        <v>103.353233830846</v>
      </c>
      <c r="AT27" s="23" t="n">
        <f aca="false">SUMPRODUCT(INDEX(ImgA,$B27-ImgA_y0+1-25,AT$7-ImgA_x0+1-25):INDEX(ImgA,$B27-ImgA_y0+1+25,AT$7-ImgA_x0+1+25),Disco)/SUM(Disco)</f>
        <v>102.67263681592</v>
      </c>
      <c r="AU27" s="23" t="n">
        <f aca="false">SUMPRODUCT(INDEX(ImgA,$B27-ImgA_y0+1-25,AU$7-ImgA_x0+1-25):INDEX(ImgA,$B27-ImgA_y0+1+25,AU$7-ImgA_x0+1+25),Disco)/SUM(Disco)</f>
        <v>101.58407960199</v>
      </c>
      <c r="AV27" s="23" t="n">
        <f aca="false">SUMPRODUCT(INDEX(ImgA,$B27-ImgA_y0+1-25,AV$7-ImgA_x0+1-25):INDEX(ImgA,$B27-ImgA_y0+1+25,AV$7-ImgA_x0+1+25),Disco)/SUM(Disco)</f>
        <v>100.437810945274</v>
      </c>
      <c r="AW27" s="23" t="n">
        <f aca="false">SUMPRODUCT(INDEX(ImgA,$B27-ImgA_y0+1-25,AW$7-ImgA_x0+1-25):INDEX(ImgA,$B27-ImgA_y0+1+25,AW$7-ImgA_x0+1+25),Disco)/SUM(Disco)</f>
        <v>99.5791044776119</v>
      </c>
      <c r="AX27" s="23" t="n">
        <f aca="false">SUMPRODUCT(INDEX(ImgA,$B27-ImgA_y0+1-25,AX$7-ImgA_x0+1-25):INDEX(ImgA,$B27-ImgA_y0+1+25,AX$7-ImgA_x0+1+25),Disco)/SUM(Disco)</f>
        <v>98.7542288557214</v>
      </c>
      <c r="AY27" s="23" t="n">
        <f aca="false">SUMPRODUCT(INDEX(ImgA,$B27-ImgA_y0+1-25,AY$7-ImgA_x0+1-25):INDEX(ImgA,$B27-ImgA_y0+1+25,AY$7-ImgA_x0+1+25),Disco)/SUM(Disco)</f>
        <v>98.097512437811</v>
      </c>
      <c r="AZ27" s="23" t="n">
        <f aca="false">SUMPRODUCT(INDEX(ImgA,$B27-ImgA_y0+1-25,AZ$7-ImgA_x0+1-25):INDEX(ImgA,$B27-ImgA_y0+1+25,AZ$7-ImgA_x0+1+25),Disco)/SUM(Disco)</f>
        <v>97.2318407960199</v>
      </c>
      <c r="BA27" s="23" t="n">
        <f aca="false">SUMPRODUCT(INDEX(ImgA,$B27-ImgA_y0+1-25,BA$7-ImgA_x0+1-25):INDEX(ImgA,$B27-ImgA_y0+1+25,BA$7-ImgA_x0+1+25),Disco)/SUM(Disco)</f>
        <v>96.3542288557214</v>
      </c>
      <c r="BB27" s="23" t="n">
        <f aca="false">SUMPRODUCT(INDEX(ImgA,$B27-ImgA_y0+1-25,BB$7-ImgA_x0+1-25):INDEX(ImgA,$B27-ImgA_y0+1+25,BB$7-ImgA_x0+1+25),Disco)/SUM(Disco)</f>
        <v>96.0925373134328</v>
      </c>
      <c r="BC27" s="23" t="n">
        <f aca="false">SUMPRODUCT(INDEX(ImgA,$B27-ImgA_y0+1-25,BC$7-ImgA_x0+1-25):INDEX(ImgA,$B27-ImgA_y0+1+25,BC$7-ImgA_x0+1+25),Disco)/SUM(Disco)</f>
        <v>96.0149253731343</v>
      </c>
      <c r="BD27" s="23" t="n">
        <f aca="false">SUMPRODUCT(INDEX(ImgA,$B27-ImgA_y0+1-25,BD$7-ImgA_x0+1-25):INDEX(ImgA,$B27-ImgA_y0+1+25,BD$7-ImgA_x0+1+25),Disco)/SUM(Disco)</f>
        <v>95.6537313432836</v>
      </c>
      <c r="BE27" s="23" t="n">
        <f aca="false">SUMPRODUCT(INDEX(ImgA,$B27-ImgA_y0+1-25,BE$7-ImgA_x0+1-25):INDEX(ImgA,$B27-ImgA_y0+1+25,BE$7-ImgA_x0+1+25),Disco)/SUM(Disco)</f>
        <v>95.4009950248756</v>
      </c>
      <c r="BF27" s="23" t="n">
        <f aca="false">SUMPRODUCT(INDEX(ImgA,$B27-ImgA_y0+1-25,BF$7-ImgA_x0+1-25):INDEX(ImgA,$B27-ImgA_y0+1+25,BF$7-ImgA_x0+1+25),Disco)/SUM(Disco)</f>
        <v>95.3990049751244</v>
      </c>
      <c r="BG27" s="23" t="n">
        <f aca="false">SUMPRODUCT(INDEX(ImgA,$B27-ImgA_y0+1-25,BG$7-ImgA_x0+1-25):INDEX(ImgA,$B27-ImgA_y0+1+25,BG$7-ImgA_x0+1+25),Disco)/SUM(Disco)</f>
        <v>95.8</v>
      </c>
      <c r="BH27" s="23" t="n">
        <f aca="false">SUMPRODUCT(INDEX(ImgA,$B27-ImgA_y0+1-25,BH$7-ImgA_x0+1-25):INDEX(ImgA,$B27-ImgA_y0+1+25,BH$7-ImgA_x0+1+25),Disco)/SUM(Disco)</f>
        <v>95.7084577114428</v>
      </c>
      <c r="BI27" s="23" t="n">
        <f aca="false">SUMPRODUCT(INDEX(ImgA,$B27-ImgA_y0+1-25,BI$7-ImgA_x0+1-25):INDEX(ImgA,$B27-ImgA_y0+1+25,BI$7-ImgA_x0+1+25),Disco)/SUM(Disco)</f>
        <v>95.1651741293532</v>
      </c>
      <c r="BJ27" s="23" t="n">
        <f aca="false">SUMPRODUCT(INDEX(ImgA,$B27-ImgA_y0+1-25,BJ$7-ImgA_x0+1-25):INDEX(ImgA,$B27-ImgA_y0+1+25,BJ$7-ImgA_x0+1+25),Disco)/SUM(Disco)</f>
        <v>95.0616915422886</v>
      </c>
      <c r="BK27" s="23" t="n">
        <f aca="false">SUMPRODUCT(INDEX(ImgA,$B27-ImgA_y0+1-25,BK$7-ImgA_x0+1-25):INDEX(ImgA,$B27-ImgA_y0+1+25,BK$7-ImgA_x0+1+25),Disco)/SUM(Disco)</f>
        <v>95.036815920398</v>
      </c>
      <c r="BL27" s="23" t="n">
        <f aca="false">SUMPRODUCT(INDEX(ImgA,$B27-ImgA_y0+1-25,BL$7-ImgA_x0+1-25):INDEX(ImgA,$B27-ImgA_y0+1+25,BL$7-ImgA_x0+1+25),Disco)/SUM(Disco)</f>
        <v>95.318407960199</v>
      </c>
      <c r="BM27" s="23" t="n">
        <f aca="false">SUMPRODUCT(INDEX(ImgA,$B27-ImgA_y0+1-25,BM$7-ImgA_x0+1-25):INDEX(ImgA,$B27-ImgA_y0+1+25,BM$7-ImgA_x0+1+25),Disco)/SUM(Disco)</f>
        <v>95.7621890547264</v>
      </c>
      <c r="BN27" s="23" t="n">
        <f aca="false">SUMPRODUCT(INDEX(ImgA,$B27-ImgA_y0+1-25,BN$7-ImgA_x0+1-25):INDEX(ImgA,$B27-ImgA_y0+1+25,BN$7-ImgA_x0+1+25),Disco)/SUM(Disco)</f>
        <v>96.192039800995</v>
      </c>
    </row>
    <row r="28" customFormat="false" ht="10.5" hidden="false" customHeight="true" outlineLevel="0" collapsed="false">
      <c r="B28" s="17" t="n">
        <v>90</v>
      </c>
      <c r="C28" s="23" t="n">
        <f aca="false">SUMPRODUCT(INDEX(ImgA,$B28-ImgA_y0+1-25,C$7-ImgA_x0+1-25):INDEX(ImgA,$B28-ImgA_y0+1+25,C$7-ImgA_x0+1+25),Disco)/SUM(Disco)</f>
        <v>91.7860696517413</v>
      </c>
      <c r="D28" s="23" t="n">
        <f aca="false">SUMPRODUCT(INDEX(ImgA,$B28-ImgA_y0+1-25,D$7-ImgA_x0+1-25):INDEX(ImgA,$B28-ImgA_y0+1+25,D$7-ImgA_x0+1+25),Disco)/SUM(Disco)</f>
        <v>94.0606965174129</v>
      </c>
      <c r="E28" s="23" t="n">
        <f aca="false">SUMPRODUCT(INDEX(ImgA,$B28-ImgA_y0+1-25,E$7-ImgA_x0+1-25):INDEX(ImgA,$B28-ImgA_y0+1+25,E$7-ImgA_x0+1+25),Disco)/SUM(Disco)</f>
        <v>96.2328358208955</v>
      </c>
      <c r="F28" s="23" t="n">
        <f aca="false">SUMPRODUCT(INDEX(ImgA,$B28-ImgA_y0+1-25,F$7-ImgA_x0+1-25):INDEX(ImgA,$B28-ImgA_y0+1+25,F$7-ImgA_x0+1+25),Disco)/SUM(Disco)</f>
        <v>98.4557213930348</v>
      </c>
      <c r="G28" s="23" t="n">
        <f aca="false">SUMPRODUCT(INDEX(ImgA,$B28-ImgA_y0+1-25,G$7-ImgA_x0+1-25):INDEX(ImgA,$B28-ImgA_y0+1+25,G$7-ImgA_x0+1+25),Disco)/SUM(Disco)</f>
        <v>101.12736318408</v>
      </c>
      <c r="H28" s="23" t="n">
        <f aca="false">SUMPRODUCT(INDEX(ImgA,$B28-ImgA_y0+1-25,H$7-ImgA_x0+1-25):INDEX(ImgA,$B28-ImgA_y0+1+25,H$7-ImgA_x0+1+25),Disco)/SUM(Disco)</f>
        <v>103.776119402985</v>
      </c>
      <c r="I28" s="23" t="n">
        <f aca="false">SUMPRODUCT(INDEX(ImgA,$B28-ImgA_y0+1-25,I$7-ImgA_x0+1-25):INDEX(ImgA,$B28-ImgA_y0+1+25,I$7-ImgA_x0+1+25),Disco)/SUM(Disco)</f>
        <v>106.453731343284</v>
      </c>
      <c r="J28" s="23" t="n">
        <f aca="false">SUMPRODUCT(INDEX(ImgA,$B28-ImgA_y0+1-25,J$7-ImgA_x0+1-25):INDEX(ImgA,$B28-ImgA_y0+1+25,J$7-ImgA_x0+1+25),Disco)/SUM(Disco)</f>
        <v>109.112437810945</v>
      </c>
      <c r="K28" s="23" t="n">
        <f aca="false">SUMPRODUCT(INDEX(ImgA,$B28-ImgA_y0+1-25,K$7-ImgA_x0+1-25):INDEX(ImgA,$B28-ImgA_y0+1+25,K$7-ImgA_x0+1+25),Disco)/SUM(Disco)</f>
        <v>111.261691542289</v>
      </c>
      <c r="L28" s="23" t="n">
        <f aca="false">SUMPRODUCT(INDEX(ImgA,$B28-ImgA_y0+1-25,L$7-ImgA_x0+1-25):INDEX(ImgA,$B28-ImgA_y0+1+25,L$7-ImgA_x0+1+25),Disco)/SUM(Disco)</f>
        <v>113.466666666667</v>
      </c>
      <c r="M28" s="23" t="n">
        <f aca="false">SUMPRODUCT(INDEX(ImgA,$B28-ImgA_y0+1-25,M$7-ImgA_x0+1-25):INDEX(ImgA,$B28-ImgA_y0+1+25,M$7-ImgA_x0+1+25),Disco)/SUM(Disco)</f>
        <v>115.96815920398</v>
      </c>
      <c r="N28" s="23" t="n">
        <f aca="false">SUMPRODUCT(INDEX(ImgA,$B28-ImgA_y0+1-25,N$7-ImgA_x0+1-25):INDEX(ImgA,$B28-ImgA_y0+1+25,N$7-ImgA_x0+1+25),Disco)/SUM(Disco)</f>
        <v>118.430845771144</v>
      </c>
      <c r="O28" s="23" t="n">
        <f aca="false">SUMPRODUCT(INDEX(ImgA,$B28-ImgA_y0+1-25,O$7-ImgA_x0+1-25):INDEX(ImgA,$B28-ImgA_y0+1+25,O$7-ImgA_x0+1+25),Disco)/SUM(Disco)</f>
        <v>120.854726368159</v>
      </c>
      <c r="P28" s="23" t="n">
        <f aca="false">SUMPRODUCT(INDEX(ImgA,$B28-ImgA_y0+1-25,P$7-ImgA_x0+1-25):INDEX(ImgA,$B28-ImgA_y0+1+25,P$7-ImgA_x0+1+25),Disco)/SUM(Disco)</f>
        <v>123.151243781095</v>
      </c>
      <c r="Q28" s="23" t="n">
        <f aca="false">SUMPRODUCT(INDEX(ImgA,$B28-ImgA_y0+1-25,Q$7-ImgA_x0+1-25):INDEX(ImgA,$B28-ImgA_y0+1+25,Q$7-ImgA_x0+1+25),Disco)/SUM(Disco)</f>
        <v>125.443781094527</v>
      </c>
      <c r="R28" s="23" t="n">
        <f aca="false">SUMPRODUCT(INDEX(ImgA,$B28-ImgA_y0+1-25,R$7-ImgA_x0+1-25):INDEX(ImgA,$B28-ImgA_y0+1+25,R$7-ImgA_x0+1+25),Disco)/SUM(Disco)</f>
        <v>127.207960199005</v>
      </c>
      <c r="S28" s="23" t="n">
        <f aca="false">SUMPRODUCT(INDEX(ImgA,$B28-ImgA_y0+1-25,S$7-ImgA_x0+1-25):INDEX(ImgA,$B28-ImgA_y0+1+25,S$7-ImgA_x0+1+25),Disco)/SUM(Disco)</f>
        <v>127.671641791045</v>
      </c>
      <c r="T28" s="23" t="n">
        <f aca="false">SUMPRODUCT(INDEX(ImgA,$B28-ImgA_y0+1-25,T$7-ImgA_x0+1-25):INDEX(ImgA,$B28-ImgA_y0+1+25,T$7-ImgA_x0+1+25),Disco)/SUM(Disco)</f>
        <v>126.825870646766</v>
      </c>
      <c r="U28" s="23" t="n">
        <f aca="false">SUMPRODUCT(INDEX(ImgA,$B28-ImgA_y0+1-25,U$7-ImgA_x0+1-25):INDEX(ImgA,$B28-ImgA_y0+1+25,U$7-ImgA_x0+1+25),Disco)/SUM(Disco)</f>
        <v>124.113432835821</v>
      </c>
      <c r="V28" s="23" t="n">
        <f aca="false">SUMPRODUCT(INDEX(ImgA,$B28-ImgA_y0+1-25,V$7-ImgA_x0+1-25):INDEX(ImgA,$B28-ImgA_y0+1+25,V$7-ImgA_x0+1+25),Disco)/SUM(Disco)</f>
        <v>120.810945273632</v>
      </c>
      <c r="W28" s="23" t="n">
        <f aca="false">SUMPRODUCT(INDEX(ImgA,$B28-ImgA_y0+1-25,W$7-ImgA_x0+1-25):INDEX(ImgA,$B28-ImgA_y0+1+25,W$7-ImgA_x0+1+25),Disco)/SUM(Disco)</f>
        <v>116.98407960199</v>
      </c>
      <c r="X28" s="23" t="n">
        <f aca="false">SUMPRODUCT(INDEX(ImgA,$B28-ImgA_y0+1-25,X$7-ImgA_x0+1-25):INDEX(ImgA,$B28-ImgA_y0+1+25,X$7-ImgA_x0+1+25),Disco)/SUM(Disco)</f>
        <v>113.138308457711</v>
      </c>
      <c r="Y28" s="23" t="n">
        <f aca="false">SUMPRODUCT(INDEX(ImgA,$B28-ImgA_y0+1-25,Y$7-ImgA_x0+1-25):INDEX(ImgA,$B28-ImgA_y0+1+25,Y$7-ImgA_x0+1+25),Disco)/SUM(Disco)</f>
        <v>110.371144278607</v>
      </c>
      <c r="Z28" s="23" t="n">
        <f aca="false">SUMPRODUCT(INDEX(ImgA,$B28-ImgA_y0+1-25,Z$7-ImgA_x0+1-25):INDEX(ImgA,$B28-ImgA_y0+1+25,Z$7-ImgA_x0+1+25),Disco)/SUM(Disco)</f>
        <v>108.648756218905</v>
      </c>
      <c r="AA28" s="23" t="n">
        <f aca="false">SUMPRODUCT(INDEX(ImgA,$B28-ImgA_y0+1-25,AA$7-ImgA_x0+1-25):INDEX(ImgA,$B28-ImgA_y0+1+25,AA$7-ImgA_x0+1+25),Disco)/SUM(Disco)</f>
        <v>107.038805970149</v>
      </c>
      <c r="AB28" s="23" t="n">
        <f aca="false">SUMPRODUCT(INDEX(ImgA,$B28-ImgA_y0+1-25,AB$7-ImgA_x0+1-25):INDEX(ImgA,$B28-ImgA_y0+1+25,AB$7-ImgA_x0+1+25),Disco)/SUM(Disco)</f>
        <v>105.938308457711</v>
      </c>
      <c r="AC28" s="23" t="n">
        <f aca="false">SUMPRODUCT(INDEX(ImgA,$B28-ImgA_y0+1-25,AC$7-ImgA_x0+1-25):INDEX(ImgA,$B28-ImgA_y0+1+25,AC$7-ImgA_x0+1+25),Disco)/SUM(Disco)</f>
        <v>105.318407960199</v>
      </c>
      <c r="AD28" s="23" t="n">
        <f aca="false">SUMPRODUCT(INDEX(ImgA,$B28-ImgA_y0+1-25,AD$7-ImgA_x0+1-25):INDEX(ImgA,$B28-ImgA_y0+1+25,AD$7-ImgA_x0+1+25),Disco)/SUM(Disco)</f>
        <v>105.027860696517</v>
      </c>
      <c r="AE28" s="23" t="n">
        <f aca="false">SUMPRODUCT(INDEX(ImgA,$B28-ImgA_y0+1-25,AE$7-ImgA_x0+1-25):INDEX(ImgA,$B28-ImgA_y0+1+25,AE$7-ImgA_x0+1+25),Disco)/SUM(Disco)</f>
        <v>105.27960199005</v>
      </c>
      <c r="AF28" s="23" t="n">
        <f aca="false">SUMPRODUCT(INDEX(ImgA,$B28-ImgA_y0+1-25,AF$7-ImgA_x0+1-25):INDEX(ImgA,$B28-ImgA_y0+1+25,AF$7-ImgA_x0+1+25),Disco)/SUM(Disco)</f>
        <v>105.633830845771</v>
      </c>
      <c r="AG28" s="23" t="n">
        <f aca="false">SUMPRODUCT(INDEX(ImgA,$B28-ImgA_y0+1-25,AG$7-ImgA_x0+1-25):INDEX(ImgA,$B28-ImgA_y0+1+25,AG$7-ImgA_x0+1+25),Disco)/SUM(Disco)</f>
        <v>106.04776119403</v>
      </c>
      <c r="AH28" s="23" t="n">
        <f aca="false">SUMPRODUCT(INDEX(ImgA,$B28-ImgA_y0+1-25,AH$7-ImgA_x0+1-25):INDEX(ImgA,$B28-ImgA_y0+1+25,AH$7-ImgA_x0+1+25),Disco)/SUM(Disco)</f>
        <v>106.65671641791</v>
      </c>
      <c r="AI28" s="23" t="n">
        <f aca="false">SUMPRODUCT(INDEX(ImgA,$B28-ImgA_y0+1-25,AI$7-ImgA_x0+1-25):INDEX(ImgA,$B28-ImgA_y0+1+25,AI$7-ImgA_x0+1+25),Disco)/SUM(Disco)</f>
        <v>107.110447761194</v>
      </c>
      <c r="AJ28" s="23" t="n">
        <f aca="false">SUMPRODUCT(INDEX(ImgA,$B28-ImgA_y0+1-25,AJ$7-ImgA_x0+1-25):INDEX(ImgA,$B28-ImgA_y0+1+25,AJ$7-ImgA_x0+1+25),Disco)/SUM(Disco)</f>
        <v>107.249751243781</v>
      </c>
      <c r="AK28" s="23" t="n">
        <f aca="false">SUMPRODUCT(INDEX(ImgA,$B28-ImgA_y0+1-25,AK$7-ImgA_x0+1-25):INDEX(ImgA,$B28-ImgA_y0+1+25,AK$7-ImgA_x0+1+25),Disco)/SUM(Disco)</f>
        <v>107.260696517413</v>
      </c>
      <c r="AL28" s="23" t="n">
        <f aca="false">SUMPRODUCT(INDEX(ImgA,$B28-ImgA_y0+1-25,AL$7-ImgA_x0+1-25):INDEX(ImgA,$B28-ImgA_y0+1+25,AL$7-ImgA_x0+1+25),Disco)/SUM(Disco)</f>
        <v>107.348258706468</v>
      </c>
      <c r="AM28" s="23" t="n">
        <f aca="false">SUMPRODUCT(INDEX(ImgA,$B28-ImgA_y0+1-25,AM$7-ImgA_x0+1-25):INDEX(ImgA,$B28-ImgA_y0+1+25,AM$7-ImgA_x0+1+25),Disco)/SUM(Disco)</f>
        <v>107.060696517413</v>
      </c>
      <c r="AN28" s="23" t="n">
        <f aca="false">SUMPRODUCT(INDEX(ImgA,$B28-ImgA_y0+1-25,AN$7-ImgA_x0+1-25):INDEX(ImgA,$B28-ImgA_y0+1+25,AN$7-ImgA_x0+1+25),Disco)/SUM(Disco)</f>
        <v>106.774129353234</v>
      </c>
      <c r="AO28" s="23" t="n">
        <f aca="false">SUMPRODUCT(INDEX(ImgA,$B28-ImgA_y0+1-25,AO$7-ImgA_x0+1-25):INDEX(ImgA,$B28-ImgA_y0+1+25,AO$7-ImgA_x0+1+25),Disco)/SUM(Disco)</f>
        <v>106.836815920398</v>
      </c>
      <c r="AP28" s="23" t="n">
        <f aca="false">SUMPRODUCT(INDEX(ImgA,$B28-ImgA_y0+1-25,AP$7-ImgA_x0+1-25):INDEX(ImgA,$B28-ImgA_y0+1+25,AP$7-ImgA_x0+1+25),Disco)/SUM(Disco)</f>
        <v>106.651741293532</v>
      </c>
      <c r="AQ28" s="23" t="n">
        <f aca="false">SUMPRODUCT(INDEX(ImgA,$B28-ImgA_y0+1-25,AQ$7-ImgA_x0+1-25):INDEX(ImgA,$B28-ImgA_y0+1+25,AQ$7-ImgA_x0+1+25),Disco)/SUM(Disco)</f>
        <v>106.303482587065</v>
      </c>
      <c r="AR28" s="23" t="n">
        <f aca="false">SUMPRODUCT(INDEX(ImgA,$B28-ImgA_y0+1-25,AR$7-ImgA_x0+1-25):INDEX(ImgA,$B28-ImgA_y0+1+25,AR$7-ImgA_x0+1+25),Disco)/SUM(Disco)</f>
        <v>105.954228855721</v>
      </c>
      <c r="AS28" s="23" t="n">
        <f aca="false">SUMPRODUCT(INDEX(ImgA,$B28-ImgA_y0+1-25,AS$7-ImgA_x0+1-25):INDEX(ImgA,$B28-ImgA_y0+1+25,AS$7-ImgA_x0+1+25),Disco)/SUM(Disco)</f>
        <v>105.587064676617</v>
      </c>
      <c r="AT28" s="23" t="n">
        <f aca="false">SUMPRODUCT(INDEX(ImgA,$B28-ImgA_y0+1-25,AT$7-ImgA_x0+1-25):INDEX(ImgA,$B28-ImgA_y0+1+25,AT$7-ImgA_x0+1+25),Disco)/SUM(Disco)</f>
        <v>104.989054726368</v>
      </c>
      <c r="AU28" s="23" t="n">
        <f aca="false">SUMPRODUCT(INDEX(ImgA,$B28-ImgA_y0+1-25,AU$7-ImgA_x0+1-25):INDEX(ImgA,$B28-ImgA_y0+1+25,AU$7-ImgA_x0+1+25),Disco)/SUM(Disco)</f>
        <v>104.131343283582</v>
      </c>
      <c r="AV28" s="23" t="n">
        <f aca="false">SUMPRODUCT(INDEX(ImgA,$B28-ImgA_y0+1-25,AV$7-ImgA_x0+1-25):INDEX(ImgA,$B28-ImgA_y0+1+25,AV$7-ImgA_x0+1+25),Disco)/SUM(Disco)</f>
        <v>102.855721393035</v>
      </c>
      <c r="AW28" s="23" t="n">
        <f aca="false">SUMPRODUCT(INDEX(ImgA,$B28-ImgA_y0+1-25,AW$7-ImgA_x0+1-25):INDEX(ImgA,$B28-ImgA_y0+1+25,AW$7-ImgA_x0+1+25),Disco)/SUM(Disco)</f>
        <v>101.98407960199</v>
      </c>
      <c r="AX28" s="23" t="n">
        <f aca="false">SUMPRODUCT(INDEX(ImgA,$B28-ImgA_y0+1-25,AX$7-ImgA_x0+1-25):INDEX(ImgA,$B28-ImgA_y0+1+25,AX$7-ImgA_x0+1+25),Disco)/SUM(Disco)</f>
        <v>101.192039800995</v>
      </c>
      <c r="AY28" s="23" t="n">
        <f aca="false">SUMPRODUCT(INDEX(ImgA,$B28-ImgA_y0+1-25,AY$7-ImgA_x0+1-25):INDEX(ImgA,$B28-ImgA_y0+1+25,AY$7-ImgA_x0+1+25),Disco)/SUM(Disco)</f>
        <v>100.643781094527</v>
      </c>
      <c r="AZ28" s="23" t="n">
        <f aca="false">SUMPRODUCT(INDEX(ImgA,$B28-ImgA_y0+1-25,AZ$7-ImgA_x0+1-25):INDEX(ImgA,$B28-ImgA_y0+1+25,AZ$7-ImgA_x0+1+25),Disco)/SUM(Disco)</f>
        <v>99.9761194029851</v>
      </c>
      <c r="BA28" s="23" t="n">
        <f aca="false">SUMPRODUCT(INDEX(ImgA,$B28-ImgA_y0+1-25,BA$7-ImgA_x0+1-25):INDEX(ImgA,$B28-ImgA_y0+1+25,BA$7-ImgA_x0+1+25),Disco)/SUM(Disco)</f>
        <v>98.9840796019901</v>
      </c>
      <c r="BB28" s="23" t="n">
        <f aca="false">SUMPRODUCT(INDEX(ImgA,$B28-ImgA_y0+1-25,BB$7-ImgA_x0+1-25):INDEX(ImgA,$B28-ImgA_y0+1+25,BB$7-ImgA_x0+1+25),Disco)/SUM(Disco)</f>
        <v>98.3681592039801</v>
      </c>
      <c r="BC28" s="23" t="n">
        <f aca="false">SUMPRODUCT(INDEX(ImgA,$B28-ImgA_y0+1-25,BC$7-ImgA_x0+1-25):INDEX(ImgA,$B28-ImgA_y0+1+25,BC$7-ImgA_x0+1+25),Disco)/SUM(Disco)</f>
        <v>98.2467661691542</v>
      </c>
      <c r="BD28" s="23" t="n">
        <f aca="false">SUMPRODUCT(INDEX(ImgA,$B28-ImgA_y0+1-25,BD$7-ImgA_x0+1-25):INDEX(ImgA,$B28-ImgA_y0+1+25,BD$7-ImgA_x0+1+25),Disco)/SUM(Disco)</f>
        <v>97.9363184079602</v>
      </c>
      <c r="BE28" s="23" t="n">
        <f aca="false">SUMPRODUCT(INDEX(ImgA,$B28-ImgA_y0+1-25,BE$7-ImgA_x0+1-25):INDEX(ImgA,$B28-ImgA_y0+1+25,BE$7-ImgA_x0+1+25),Disco)/SUM(Disco)</f>
        <v>97.5990049751244</v>
      </c>
      <c r="BF28" s="23" t="n">
        <f aca="false">SUMPRODUCT(INDEX(ImgA,$B28-ImgA_y0+1-25,BF$7-ImgA_x0+1-25):INDEX(ImgA,$B28-ImgA_y0+1+25,BF$7-ImgA_x0+1+25),Disco)/SUM(Disco)</f>
        <v>97.3781094527363</v>
      </c>
      <c r="BG28" s="23" t="n">
        <f aca="false">SUMPRODUCT(INDEX(ImgA,$B28-ImgA_y0+1-25,BG$7-ImgA_x0+1-25):INDEX(ImgA,$B28-ImgA_y0+1+25,BG$7-ImgA_x0+1+25),Disco)/SUM(Disco)</f>
        <v>97.5532338308458</v>
      </c>
      <c r="BH28" s="23" t="n">
        <f aca="false">SUMPRODUCT(INDEX(ImgA,$B28-ImgA_y0+1-25,BH$7-ImgA_x0+1-25):INDEX(ImgA,$B28-ImgA_y0+1+25,BH$7-ImgA_x0+1+25),Disco)/SUM(Disco)</f>
        <v>97.4507462686567</v>
      </c>
      <c r="BI28" s="23" t="n">
        <f aca="false">SUMPRODUCT(INDEX(ImgA,$B28-ImgA_y0+1-25,BI$7-ImgA_x0+1-25):INDEX(ImgA,$B28-ImgA_y0+1+25,BI$7-ImgA_x0+1+25),Disco)/SUM(Disco)</f>
        <v>97.0845771144279</v>
      </c>
      <c r="BJ28" s="23" t="n">
        <f aca="false">SUMPRODUCT(INDEX(ImgA,$B28-ImgA_y0+1-25,BJ$7-ImgA_x0+1-25):INDEX(ImgA,$B28-ImgA_y0+1+25,BJ$7-ImgA_x0+1+25),Disco)/SUM(Disco)</f>
        <v>97.0388059701493</v>
      </c>
      <c r="BK28" s="23" t="n">
        <f aca="false">SUMPRODUCT(INDEX(ImgA,$B28-ImgA_y0+1-25,BK$7-ImgA_x0+1-25):INDEX(ImgA,$B28-ImgA_y0+1+25,BK$7-ImgA_x0+1+25),Disco)/SUM(Disco)</f>
        <v>96.971144278607</v>
      </c>
      <c r="BL28" s="23" t="n">
        <f aca="false">SUMPRODUCT(INDEX(ImgA,$B28-ImgA_y0+1-25,BL$7-ImgA_x0+1-25):INDEX(ImgA,$B28-ImgA_y0+1+25,BL$7-ImgA_x0+1+25),Disco)/SUM(Disco)</f>
        <v>97.1671641791045</v>
      </c>
      <c r="BM28" s="23" t="n">
        <f aca="false">SUMPRODUCT(INDEX(ImgA,$B28-ImgA_y0+1-25,BM$7-ImgA_x0+1-25):INDEX(ImgA,$B28-ImgA_y0+1+25,BM$7-ImgA_x0+1+25),Disco)/SUM(Disco)</f>
        <v>97.4676616915423</v>
      </c>
      <c r="BN28" s="23" t="n">
        <f aca="false">SUMPRODUCT(INDEX(ImgA,$B28-ImgA_y0+1-25,BN$7-ImgA_x0+1-25):INDEX(ImgA,$B28-ImgA_y0+1+25,BN$7-ImgA_x0+1+25),Disco)/SUM(Disco)</f>
        <v>97.8099502487562</v>
      </c>
    </row>
    <row r="29" customFormat="false" ht="10.5" hidden="false" customHeight="true" outlineLevel="0" collapsed="false">
      <c r="B29" s="17" t="n">
        <v>91</v>
      </c>
      <c r="C29" s="23" t="n">
        <f aca="false">SUMPRODUCT(INDEX(ImgA,$B29-ImgA_y0+1-25,C$7-ImgA_x0+1-25):INDEX(ImgA,$B29-ImgA_y0+1+25,C$7-ImgA_x0+1+25),Disco)/SUM(Disco)</f>
        <v>90.5651741293532</v>
      </c>
      <c r="D29" s="23" t="n">
        <f aca="false">SUMPRODUCT(INDEX(ImgA,$B29-ImgA_y0+1-25,D$7-ImgA_x0+1-25):INDEX(ImgA,$B29-ImgA_y0+1+25,D$7-ImgA_x0+1+25),Disco)/SUM(Disco)</f>
        <v>92.7522388059702</v>
      </c>
      <c r="E29" s="23" t="n">
        <f aca="false">SUMPRODUCT(INDEX(ImgA,$B29-ImgA_y0+1-25,E$7-ImgA_x0+1-25):INDEX(ImgA,$B29-ImgA_y0+1+25,E$7-ImgA_x0+1+25),Disco)/SUM(Disco)</f>
        <v>94.9641791044776</v>
      </c>
      <c r="F29" s="23" t="n">
        <f aca="false">SUMPRODUCT(INDEX(ImgA,$B29-ImgA_y0+1-25,F$7-ImgA_x0+1-25):INDEX(ImgA,$B29-ImgA_y0+1+25,F$7-ImgA_x0+1+25),Disco)/SUM(Disco)</f>
        <v>97.1442786069652</v>
      </c>
      <c r="G29" s="23" t="n">
        <f aca="false">SUMPRODUCT(INDEX(ImgA,$B29-ImgA_y0+1-25,G$7-ImgA_x0+1-25):INDEX(ImgA,$B29-ImgA_y0+1+25,G$7-ImgA_x0+1+25),Disco)/SUM(Disco)</f>
        <v>99.2905472636816</v>
      </c>
      <c r="H29" s="23" t="n">
        <f aca="false">SUMPRODUCT(INDEX(ImgA,$B29-ImgA_y0+1-25,H$7-ImgA_x0+1-25):INDEX(ImgA,$B29-ImgA_y0+1+25,H$7-ImgA_x0+1+25),Disco)/SUM(Disco)</f>
        <v>101.237810945274</v>
      </c>
      <c r="I29" s="23" t="n">
        <f aca="false">SUMPRODUCT(INDEX(ImgA,$B29-ImgA_y0+1-25,I$7-ImgA_x0+1-25):INDEX(ImgA,$B29-ImgA_y0+1+25,I$7-ImgA_x0+1+25),Disco)/SUM(Disco)</f>
        <v>103.239800995025</v>
      </c>
      <c r="J29" s="23" t="n">
        <f aca="false">SUMPRODUCT(INDEX(ImgA,$B29-ImgA_y0+1-25,J$7-ImgA_x0+1-25):INDEX(ImgA,$B29-ImgA_y0+1+25,J$7-ImgA_x0+1+25),Disco)/SUM(Disco)</f>
        <v>105.890547263682</v>
      </c>
      <c r="K29" s="23" t="n">
        <f aca="false">SUMPRODUCT(INDEX(ImgA,$B29-ImgA_y0+1-25,K$7-ImgA_x0+1-25):INDEX(ImgA,$B29-ImgA_y0+1+25,K$7-ImgA_x0+1+25),Disco)/SUM(Disco)</f>
        <v>108.482587064677</v>
      </c>
      <c r="L29" s="23" t="n">
        <f aca="false">SUMPRODUCT(INDEX(ImgA,$B29-ImgA_y0+1-25,L$7-ImgA_x0+1-25):INDEX(ImgA,$B29-ImgA_y0+1+25,L$7-ImgA_x0+1+25),Disco)/SUM(Disco)</f>
        <v>110.71144278607</v>
      </c>
      <c r="M29" s="23" t="n">
        <f aca="false">SUMPRODUCT(INDEX(ImgA,$B29-ImgA_y0+1-25,M$7-ImgA_x0+1-25):INDEX(ImgA,$B29-ImgA_y0+1+25,M$7-ImgA_x0+1+25),Disco)/SUM(Disco)</f>
        <v>113.007960199005</v>
      </c>
      <c r="N29" s="23" t="n">
        <f aca="false">SUMPRODUCT(INDEX(ImgA,$B29-ImgA_y0+1-25,N$7-ImgA_x0+1-25):INDEX(ImgA,$B29-ImgA_y0+1+25,N$7-ImgA_x0+1+25),Disco)/SUM(Disco)</f>
        <v>115.286567164179</v>
      </c>
      <c r="O29" s="23" t="n">
        <f aca="false">SUMPRODUCT(INDEX(ImgA,$B29-ImgA_y0+1-25,O$7-ImgA_x0+1-25):INDEX(ImgA,$B29-ImgA_y0+1+25,O$7-ImgA_x0+1+25),Disco)/SUM(Disco)</f>
        <v>117.293532338308</v>
      </c>
      <c r="P29" s="23" t="n">
        <f aca="false">SUMPRODUCT(INDEX(ImgA,$B29-ImgA_y0+1-25,P$7-ImgA_x0+1-25):INDEX(ImgA,$B29-ImgA_y0+1+25,P$7-ImgA_x0+1+25),Disco)/SUM(Disco)</f>
        <v>119.2</v>
      </c>
      <c r="Q29" s="23" t="n">
        <f aca="false">SUMPRODUCT(INDEX(ImgA,$B29-ImgA_y0+1-25,Q$7-ImgA_x0+1-25):INDEX(ImgA,$B29-ImgA_y0+1+25,Q$7-ImgA_x0+1+25),Disco)/SUM(Disco)</f>
        <v>121.105472636816</v>
      </c>
      <c r="R29" s="23" t="n">
        <f aca="false">SUMPRODUCT(INDEX(ImgA,$B29-ImgA_y0+1-25,R$7-ImgA_x0+1-25):INDEX(ImgA,$B29-ImgA_y0+1+25,R$7-ImgA_x0+1+25),Disco)/SUM(Disco)</f>
        <v>122.388059701493</v>
      </c>
      <c r="S29" s="23" t="n">
        <f aca="false">SUMPRODUCT(INDEX(ImgA,$B29-ImgA_y0+1-25,S$7-ImgA_x0+1-25):INDEX(ImgA,$B29-ImgA_y0+1+25,S$7-ImgA_x0+1+25),Disco)/SUM(Disco)</f>
        <v>122.861691542289</v>
      </c>
      <c r="T29" s="23" t="n">
        <f aca="false">SUMPRODUCT(INDEX(ImgA,$B29-ImgA_y0+1-25,T$7-ImgA_x0+1-25):INDEX(ImgA,$B29-ImgA_y0+1+25,T$7-ImgA_x0+1+25),Disco)/SUM(Disco)</f>
        <v>122.375124378109</v>
      </c>
      <c r="U29" s="23" t="n">
        <f aca="false">SUMPRODUCT(INDEX(ImgA,$B29-ImgA_y0+1-25,U$7-ImgA_x0+1-25):INDEX(ImgA,$B29-ImgA_y0+1+25,U$7-ImgA_x0+1+25),Disco)/SUM(Disco)</f>
        <v>120.301492537313</v>
      </c>
      <c r="V29" s="23" t="n">
        <f aca="false">SUMPRODUCT(INDEX(ImgA,$B29-ImgA_y0+1-25,V$7-ImgA_x0+1-25):INDEX(ImgA,$B29-ImgA_y0+1+25,V$7-ImgA_x0+1+25),Disco)/SUM(Disco)</f>
        <v>117.616915422886</v>
      </c>
      <c r="W29" s="23" t="n">
        <f aca="false">SUMPRODUCT(INDEX(ImgA,$B29-ImgA_y0+1-25,W$7-ImgA_x0+1-25):INDEX(ImgA,$B29-ImgA_y0+1+25,W$7-ImgA_x0+1+25),Disco)/SUM(Disco)</f>
        <v>114.181094527363</v>
      </c>
      <c r="X29" s="23" t="n">
        <f aca="false">SUMPRODUCT(INDEX(ImgA,$B29-ImgA_y0+1-25,X$7-ImgA_x0+1-25):INDEX(ImgA,$B29-ImgA_y0+1+25,X$7-ImgA_x0+1+25),Disco)/SUM(Disco)</f>
        <v>110.891542288557</v>
      </c>
      <c r="Y29" s="23" t="n">
        <f aca="false">SUMPRODUCT(INDEX(ImgA,$B29-ImgA_y0+1-25,Y$7-ImgA_x0+1-25):INDEX(ImgA,$B29-ImgA_y0+1+25,Y$7-ImgA_x0+1+25),Disco)/SUM(Disco)</f>
        <v>108.767164179104</v>
      </c>
      <c r="Z29" s="23" t="n">
        <f aca="false">SUMPRODUCT(INDEX(ImgA,$B29-ImgA_y0+1-25,Z$7-ImgA_x0+1-25):INDEX(ImgA,$B29-ImgA_y0+1+25,Z$7-ImgA_x0+1+25),Disco)/SUM(Disco)</f>
        <v>107.510447761194</v>
      </c>
      <c r="AA29" s="23" t="n">
        <f aca="false">SUMPRODUCT(INDEX(ImgA,$B29-ImgA_y0+1-25,AA$7-ImgA_x0+1-25):INDEX(ImgA,$B29-ImgA_y0+1+25,AA$7-ImgA_x0+1+25),Disco)/SUM(Disco)</f>
        <v>106.064676616915</v>
      </c>
      <c r="AB29" s="23" t="n">
        <f aca="false">SUMPRODUCT(INDEX(ImgA,$B29-ImgA_y0+1-25,AB$7-ImgA_x0+1-25):INDEX(ImgA,$B29-ImgA_y0+1+25,AB$7-ImgA_x0+1+25),Disco)/SUM(Disco)</f>
        <v>105.001990049751</v>
      </c>
      <c r="AC29" s="23" t="n">
        <f aca="false">SUMPRODUCT(INDEX(ImgA,$B29-ImgA_y0+1-25,AC$7-ImgA_x0+1-25):INDEX(ImgA,$B29-ImgA_y0+1+25,AC$7-ImgA_x0+1+25),Disco)/SUM(Disco)</f>
        <v>104.581094527363</v>
      </c>
      <c r="AD29" s="23" t="n">
        <f aca="false">SUMPRODUCT(INDEX(ImgA,$B29-ImgA_y0+1-25,AD$7-ImgA_x0+1-25):INDEX(ImgA,$B29-ImgA_y0+1+25,AD$7-ImgA_x0+1+25),Disco)/SUM(Disco)</f>
        <v>104.5592039801</v>
      </c>
      <c r="AE29" s="23" t="n">
        <f aca="false">SUMPRODUCT(INDEX(ImgA,$B29-ImgA_y0+1-25,AE$7-ImgA_x0+1-25):INDEX(ImgA,$B29-ImgA_y0+1+25,AE$7-ImgA_x0+1+25),Disco)/SUM(Disco)</f>
        <v>104.916417910448</v>
      </c>
      <c r="AF29" s="23" t="n">
        <f aca="false">SUMPRODUCT(INDEX(ImgA,$B29-ImgA_y0+1-25,AF$7-ImgA_x0+1-25):INDEX(ImgA,$B29-ImgA_y0+1+25,AF$7-ImgA_x0+1+25),Disco)/SUM(Disco)</f>
        <v>105.335323383085</v>
      </c>
      <c r="AG29" s="23" t="n">
        <f aca="false">SUMPRODUCT(INDEX(ImgA,$B29-ImgA_y0+1-25,AG$7-ImgA_x0+1-25):INDEX(ImgA,$B29-ImgA_y0+1+25,AG$7-ImgA_x0+1+25),Disco)/SUM(Disco)</f>
        <v>106.008955223881</v>
      </c>
      <c r="AH29" s="23" t="n">
        <f aca="false">SUMPRODUCT(INDEX(ImgA,$B29-ImgA_y0+1-25,AH$7-ImgA_x0+1-25):INDEX(ImgA,$B29-ImgA_y0+1+25,AH$7-ImgA_x0+1+25),Disco)/SUM(Disco)</f>
        <v>106.926368159204</v>
      </c>
      <c r="AI29" s="23" t="n">
        <f aca="false">SUMPRODUCT(INDEX(ImgA,$B29-ImgA_y0+1-25,AI$7-ImgA_x0+1-25):INDEX(ImgA,$B29-ImgA_y0+1+25,AI$7-ImgA_x0+1+25),Disco)/SUM(Disco)</f>
        <v>107.710447761194</v>
      </c>
      <c r="AJ29" s="23" t="n">
        <f aca="false">SUMPRODUCT(INDEX(ImgA,$B29-ImgA_y0+1-25,AJ$7-ImgA_x0+1-25):INDEX(ImgA,$B29-ImgA_y0+1+25,AJ$7-ImgA_x0+1+25),Disco)/SUM(Disco)</f>
        <v>107.933333333333</v>
      </c>
      <c r="AK29" s="23" t="n">
        <f aca="false">SUMPRODUCT(INDEX(ImgA,$B29-ImgA_y0+1-25,AK$7-ImgA_x0+1-25):INDEX(ImgA,$B29-ImgA_y0+1+25,AK$7-ImgA_x0+1+25),Disco)/SUM(Disco)</f>
        <v>108.202985074627</v>
      </c>
      <c r="AL29" s="23" t="n">
        <f aca="false">SUMPRODUCT(INDEX(ImgA,$B29-ImgA_y0+1-25,AL$7-ImgA_x0+1-25):INDEX(ImgA,$B29-ImgA_y0+1+25,AL$7-ImgA_x0+1+25),Disco)/SUM(Disco)</f>
        <v>108.470646766169</v>
      </c>
      <c r="AM29" s="23" t="n">
        <f aca="false">SUMPRODUCT(INDEX(ImgA,$B29-ImgA_y0+1-25,AM$7-ImgA_x0+1-25):INDEX(ImgA,$B29-ImgA_y0+1+25,AM$7-ImgA_x0+1+25),Disco)/SUM(Disco)</f>
        <v>108.424875621891</v>
      </c>
      <c r="AN29" s="23" t="n">
        <f aca="false">SUMPRODUCT(INDEX(ImgA,$B29-ImgA_y0+1-25,AN$7-ImgA_x0+1-25):INDEX(ImgA,$B29-ImgA_y0+1+25,AN$7-ImgA_x0+1+25),Disco)/SUM(Disco)</f>
        <v>108.230845771144</v>
      </c>
      <c r="AO29" s="23" t="n">
        <f aca="false">SUMPRODUCT(INDEX(ImgA,$B29-ImgA_y0+1-25,AO$7-ImgA_x0+1-25):INDEX(ImgA,$B29-ImgA_y0+1+25,AO$7-ImgA_x0+1+25),Disco)/SUM(Disco)</f>
        <v>108.325373134328</v>
      </c>
      <c r="AP29" s="23" t="n">
        <f aca="false">SUMPRODUCT(INDEX(ImgA,$B29-ImgA_y0+1-25,AP$7-ImgA_x0+1-25):INDEX(ImgA,$B29-ImgA_y0+1+25,AP$7-ImgA_x0+1+25),Disco)/SUM(Disco)</f>
        <v>108.408955223881</v>
      </c>
      <c r="AQ29" s="23" t="n">
        <f aca="false">SUMPRODUCT(INDEX(ImgA,$B29-ImgA_y0+1-25,AQ$7-ImgA_x0+1-25):INDEX(ImgA,$B29-ImgA_y0+1+25,AQ$7-ImgA_x0+1+25),Disco)/SUM(Disco)</f>
        <v>108.23184079602</v>
      </c>
      <c r="AR29" s="23" t="n">
        <f aca="false">SUMPRODUCT(INDEX(ImgA,$B29-ImgA_y0+1-25,AR$7-ImgA_x0+1-25):INDEX(ImgA,$B29-ImgA_y0+1+25,AR$7-ImgA_x0+1+25),Disco)/SUM(Disco)</f>
        <v>108.08855721393</v>
      </c>
      <c r="AS29" s="23" t="n">
        <f aca="false">SUMPRODUCT(INDEX(ImgA,$B29-ImgA_y0+1-25,AS$7-ImgA_x0+1-25):INDEX(ImgA,$B29-ImgA_y0+1+25,AS$7-ImgA_x0+1+25),Disco)/SUM(Disco)</f>
        <v>107.651741293532</v>
      </c>
      <c r="AT29" s="23" t="n">
        <f aca="false">SUMPRODUCT(INDEX(ImgA,$B29-ImgA_y0+1-25,AT$7-ImgA_x0+1-25):INDEX(ImgA,$B29-ImgA_y0+1+25,AT$7-ImgA_x0+1+25),Disco)/SUM(Disco)</f>
        <v>107.253731343284</v>
      </c>
      <c r="AU29" s="23" t="n">
        <f aca="false">SUMPRODUCT(INDEX(ImgA,$B29-ImgA_y0+1-25,AU$7-ImgA_x0+1-25):INDEX(ImgA,$B29-ImgA_y0+1+25,AU$7-ImgA_x0+1+25),Disco)/SUM(Disco)</f>
        <v>106.617910447761</v>
      </c>
      <c r="AV29" s="23" t="n">
        <f aca="false">SUMPRODUCT(INDEX(ImgA,$B29-ImgA_y0+1-25,AV$7-ImgA_x0+1-25):INDEX(ImgA,$B29-ImgA_y0+1+25,AV$7-ImgA_x0+1+25),Disco)/SUM(Disco)</f>
        <v>105.5592039801</v>
      </c>
      <c r="AW29" s="23" t="n">
        <f aca="false">SUMPRODUCT(INDEX(ImgA,$B29-ImgA_y0+1-25,AW$7-ImgA_x0+1-25):INDEX(ImgA,$B29-ImgA_y0+1+25,AW$7-ImgA_x0+1+25),Disco)/SUM(Disco)</f>
        <v>104.732338308458</v>
      </c>
      <c r="AX29" s="23" t="n">
        <f aca="false">SUMPRODUCT(INDEX(ImgA,$B29-ImgA_y0+1-25,AX$7-ImgA_x0+1-25):INDEX(ImgA,$B29-ImgA_y0+1+25,AX$7-ImgA_x0+1+25),Disco)/SUM(Disco)</f>
        <v>103.942288557214</v>
      </c>
      <c r="AY29" s="23" t="n">
        <f aca="false">SUMPRODUCT(INDEX(ImgA,$B29-ImgA_y0+1-25,AY$7-ImgA_x0+1-25):INDEX(ImgA,$B29-ImgA_y0+1+25,AY$7-ImgA_x0+1+25),Disco)/SUM(Disco)</f>
        <v>103.38407960199</v>
      </c>
      <c r="AZ29" s="23" t="n">
        <f aca="false">SUMPRODUCT(INDEX(ImgA,$B29-ImgA_y0+1-25,AZ$7-ImgA_x0+1-25):INDEX(ImgA,$B29-ImgA_y0+1+25,AZ$7-ImgA_x0+1+25),Disco)/SUM(Disco)</f>
        <v>102.78407960199</v>
      </c>
      <c r="BA29" s="23" t="n">
        <f aca="false">SUMPRODUCT(INDEX(ImgA,$B29-ImgA_y0+1-25,BA$7-ImgA_x0+1-25):INDEX(ImgA,$B29-ImgA_y0+1+25,BA$7-ImgA_x0+1+25),Disco)/SUM(Disco)</f>
        <v>101.837810945274</v>
      </c>
      <c r="BB29" s="23" t="n">
        <f aca="false">SUMPRODUCT(INDEX(ImgA,$B29-ImgA_y0+1-25,BB$7-ImgA_x0+1-25):INDEX(ImgA,$B29-ImgA_y0+1+25,BB$7-ImgA_x0+1+25),Disco)/SUM(Disco)</f>
        <v>101.020895522388</v>
      </c>
      <c r="BC29" s="23" t="n">
        <f aca="false">SUMPRODUCT(INDEX(ImgA,$B29-ImgA_y0+1-25,BC$7-ImgA_x0+1-25):INDEX(ImgA,$B29-ImgA_y0+1+25,BC$7-ImgA_x0+1+25),Disco)/SUM(Disco)</f>
        <v>100.751243781095</v>
      </c>
      <c r="BD29" s="23" t="n">
        <f aca="false">SUMPRODUCT(INDEX(ImgA,$B29-ImgA_y0+1-25,BD$7-ImgA_x0+1-25):INDEX(ImgA,$B29-ImgA_y0+1+25,BD$7-ImgA_x0+1+25),Disco)/SUM(Disco)</f>
        <v>100.659701492537</v>
      </c>
      <c r="BE29" s="23" t="n">
        <f aca="false">SUMPRODUCT(INDEX(ImgA,$B29-ImgA_y0+1-25,BE$7-ImgA_x0+1-25):INDEX(ImgA,$B29-ImgA_y0+1+25,BE$7-ImgA_x0+1+25),Disco)/SUM(Disco)</f>
        <v>100.062686567164</v>
      </c>
      <c r="BF29" s="23" t="n">
        <f aca="false">SUMPRODUCT(INDEX(ImgA,$B29-ImgA_y0+1-25,BF$7-ImgA_x0+1-25):INDEX(ImgA,$B29-ImgA_y0+1+25,BF$7-ImgA_x0+1+25),Disco)/SUM(Disco)</f>
        <v>99.6616915422886</v>
      </c>
      <c r="BG29" s="23" t="n">
        <f aca="false">SUMPRODUCT(INDEX(ImgA,$B29-ImgA_y0+1-25,BG$7-ImgA_x0+1-25):INDEX(ImgA,$B29-ImgA_y0+1+25,BG$7-ImgA_x0+1+25),Disco)/SUM(Disco)</f>
        <v>99.6398009950249</v>
      </c>
      <c r="BH29" s="23" t="n">
        <f aca="false">SUMPRODUCT(INDEX(ImgA,$B29-ImgA_y0+1-25,BH$7-ImgA_x0+1-25):INDEX(ImgA,$B29-ImgA_y0+1+25,BH$7-ImgA_x0+1+25),Disco)/SUM(Disco)</f>
        <v>99.2189054726368</v>
      </c>
      <c r="BI29" s="23" t="n">
        <f aca="false">SUMPRODUCT(INDEX(ImgA,$B29-ImgA_y0+1-25,BI$7-ImgA_x0+1-25):INDEX(ImgA,$B29-ImgA_y0+1+25,BI$7-ImgA_x0+1+25),Disco)/SUM(Disco)</f>
        <v>98.7482587064677</v>
      </c>
      <c r="BJ29" s="23" t="n">
        <f aca="false">SUMPRODUCT(INDEX(ImgA,$B29-ImgA_y0+1-25,BJ$7-ImgA_x0+1-25):INDEX(ImgA,$B29-ImgA_y0+1+25,BJ$7-ImgA_x0+1+25),Disco)/SUM(Disco)</f>
        <v>98.6318407960199</v>
      </c>
      <c r="BK29" s="23" t="n">
        <f aca="false">SUMPRODUCT(INDEX(ImgA,$B29-ImgA_y0+1-25,BK$7-ImgA_x0+1-25):INDEX(ImgA,$B29-ImgA_y0+1+25,BK$7-ImgA_x0+1+25),Disco)/SUM(Disco)</f>
        <v>98.6298507462687</v>
      </c>
      <c r="BL29" s="23" t="n">
        <f aca="false">SUMPRODUCT(INDEX(ImgA,$B29-ImgA_y0+1-25,BL$7-ImgA_x0+1-25):INDEX(ImgA,$B29-ImgA_y0+1+25,BL$7-ImgA_x0+1+25),Disco)/SUM(Disco)</f>
        <v>98.8398009950249</v>
      </c>
      <c r="BM29" s="23" t="n">
        <f aca="false">SUMPRODUCT(INDEX(ImgA,$B29-ImgA_y0+1-25,BM$7-ImgA_x0+1-25):INDEX(ImgA,$B29-ImgA_y0+1+25,BM$7-ImgA_x0+1+25),Disco)/SUM(Disco)</f>
        <v>99.0855721393035</v>
      </c>
      <c r="BN29" s="23" t="n">
        <f aca="false">SUMPRODUCT(INDEX(ImgA,$B29-ImgA_y0+1-25,BN$7-ImgA_x0+1-25):INDEX(ImgA,$B29-ImgA_y0+1+25,BN$7-ImgA_x0+1+25),Disco)/SUM(Disco)</f>
        <v>99.3164179104478</v>
      </c>
    </row>
    <row r="30" customFormat="false" ht="10.5" hidden="false" customHeight="true" outlineLevel="0" collapsed="false">
      <c r="B30" s="17" t="n">
        <v>92</v>
      </c>
      <c r="C30" s="23" t="n">
        <f aca="false">SUMPRODUCT(INDEX(ImgA,$B30-ImgA_y0+1-25,C$7-ImgA_x0+1-25):INDEX(ImgA,$B30-ImgA_y0+1+25,C$7-ImgA_x0+1+25),Disco)/SUM(Disco)</f>
        <v>89.5651741293532</v>
      </c>
      <c r="D30" s="23" t="n">
        <f aca="false">SUMPRODUCT(INDEX(ImgA,$B30-ImgA_y0+1-25,D$7-ImgA_x0+1-25):INDEX(ImgA,$B30-ImgA_y0+1+25,D$7-ImgA_x0+1+25),Disco)/SUM(Disco)</f>
        <v>91.6119402985075</v>
      </c>
      <c r="E30" s="23" t="n">
        <f aca="false">SUMPRODUCT(INDEX(ImgA,$B30-ImgA_y0+1-25,E$7-ImgA_x0+1-25):INDEX(ImgA,$B30-ImgA_y0+1+25,E$7-ImgA_x0+1+25),Disco)/SUM(Disco)</f>
        <v>93.6338308457711</v>
      </c>
      <c r="F30" s="23" t="n">
        <f aca="false">SUMPRODUCT(INDEX(ImgA,$B30-ImgA_y0+1-25,F$7-ImgA_x0+1-25):INDEX(ImgA,$B30-ImgA_y0+1+25,F$7-ImgA_x0+1+25),Disco)/SUM(Disco)</f>
        <v>95.4845771144279</v>
      </c>
      <c r="G30" s="23" t="n">
        <f aca="false">SUMPRODUCT(INDEX(ImgA,$B30-ImgA_y0+1-25,G$7-ImgA_x0+1-25):INDEX(ImgA,$B30-ImgA_y0+1+25,G$7-ImgA_x0+1+25),Disco)/SUM(Disco)</f>
        <v>96.9980099502488</v>
      </c>
      <c r="H30" s="23" t="n">
        <f aca="false">SUMPRODUCT(INDEX(ImgA,$B30-ImgA_y0+1-25,H$7-ImgA_x0+1-25):INDEX(ImgA,$B30-ImgA_y0+1+25,H$7-ImgA_x0+1+25),Disco)/SUM(Disco)</f>
        <v>98.7472636815921</v>
      </c>
      <c r="I30" s="23" t="n">
        <f aca="false">SUMPRODUCT(INDEX(ImgA,$B30-ImgA_y0+1-25,I$7-ImgA_x0+1-25):INDEX(ImgA,$B30-ImgA_y0+1+25,I$7-ImgA_x0+1+25),Disco)/SUM(Disco)</f>
        <v>100.325373134328</v>
      </c>
      <c r="J30" s="23" t="n">
        <f aca="false">SUMPRODUCT(INDEX(ImgA,$B30-ImgA_y0+1-25,J$7-ImgA_x0+1-25):INDEX(ImgA,$B30-ImgA_y0+1+25,J$7-ImgA_x0+1+25),Disco)/SUM(Disco)</f>
        <v>102.478606965174</v>
      </c>
      <c r="K30" s="23" t="n">
        <f aca="false">SUMPRODUCT(INDEX(ImgA,$B30-ImgA_y0+1-25,K$7-ImgA_x0+1-25):INDEX(ImgA,$B30-ImgA_y0+1+25,K$7-ImgA_x0+1+25),Disco)/SUM(Disco)</f>
        <v>105.167164179104</v>
      </c>
      <c r="L30" s="23" t="n">
        <f aca="false">SUMPRODUCT(INDEX(ImgA,$B30-ImgA_y0+1-25,L$7-ImgA_x0+1-25):INDEX(ImgA,$B30-ImgA_y0+1+25,L$7-ImgA_x0+1+25),Disco)/SUM(Disco)</f>
        <v>107.578109452736</v>
      </c>
      <c r="M30" s="23" t="n">
        <f aca="false">SUMPRODUCT(INDEX(ImgA,$B30-ImgA_y0+1-25,M$7-ImgA_x0+1-25):INDEX(ImgA,$B30-ImgA_y0+1+25,M$7-ImgA_x0+1+25),Disco)/SUM(Disco)</f>
        <v>109.786069651741</v>
      </c>
      <c r="N30" s="23" t="n">
        <f aca="false">SUMPRODUCT(INDEX(ImgA,$B30-ImgA_y0+1-25,N$7-ImgA_x0+1-25):INDEX(ImgA,$B30-ImgA_y0+1+25,N$7-ImgA_x0+1+25),Disco)/SUM(Disco)</f>
        <v>111.755223880597</v>
      </c>
      <c r="O30" s="23" t="n">
        <f aca="false">SUMPRODUCT(INDEX(ImgA,$B30-ImgA_y0+1-25,O$7-ImgA_x0+1-25):INDEX(ImgA,$B30-ImgA_y0+1+25,O$7-ImgA_x0+1+25),Disco)/SUM(Disco)</f>
        <v>113.464676616915</v>
      </c>
      <c r="P30" s="23" t="n">
        <f aca="false">SUMPRODUCT(INDEX(ImgA,$B30-ImgA_y0+1-25,P$7-ImgA_x0+1-25):INDEX(ImgA,$B30-ImgA_y0+1+25,P$7-ImgA_x0+1+25),Disco)/SUM(Disco)</f>
        <v>114.898507462687</v>
      </c>
      <c r="Q30" s="23" t="n">
        <f aca="false">SUMPRODUCT(INDEX(ImgA,$B30-ImgA_y0+1-25,Q$7-ImgA_x0+1-25):INDEX(ImgA,$B30-ImgA_y0+1+25,Q$7-ImgA_x0+1+25),Disco)/SUM(Disco)</f>
        <v>116.662686567164</v>
      </c>
      <c r="R30" s="23" t="n">
        <f aca="false">SUMPRODUCT(INDEX(ImgA,$B30-ImgA_y0+1-25,R$7-ImgA_x0+1-25):INDEX(ImgA,$B30-ImgA_y0+1+25,R$7-ImgA_x0+1+25),Disco)/SUM(Disco)</f>
        <v>117.875621890547</v>
      </c>
      <c r="S30" s="23" t="n">
        <f aca="false">SUMPRODUCT(INDEX(ImgA,$B30-ImgA_y0+1-25,S$7-ImgA_x0+1-25):INDEX(ImgA,$B30-ImgA_y0+1+25,S$7-ImgA_x0+1+25),Disco)/SUM(Disco)</f>
        <v>118.398009950249</v>
      </c>
      <c r="T30" s="23" t="n">
        <f aca="false">SUMPRODUCT(INDEX(ImgA,$B30-ImgA_y0+1-25,T$7-ImgA_x0+1-25):INDEX(ImgA,$B30-ImgA_y0+1+25,T$7-ImgA_x0+1+25),Disco)/SUM(Disco)</f>
        <v>117.786069651741</v>
      </c>
      <c r="U30" s="23" t="n">
        <f aca="false">SUMPRODUCT(INDEX(ImgA,$B30-ImgA_y0+1-25,U$7-ImgA_x0+1-25):INDEX(ImgA,$B30-ImgA_y0+1+25,U$7-ImgA_x0+1+25),Disco)/SUM(Disco)</f>
        <v>115.964179104478</v>
      </c>
      <c r="V30" s="23" t="n">
        <f aca="false">SUMPRODUCT(INDEX(ImgA,$B30-ImgA_y0+1-25,V$7-ImgA_x0+1-25):INDEX(ImgA,$B30-ImgA_y0+1+25,V$7-ImgA_x0+1+25),Disco)/SUM(Disco)</f>
        <v>113.703482587065</v>
      </c>
      <c r="W30" s="23" t="n">
        <f aca="false">SUMPRODUCT(INDEX(ImgA,$B30-ImgA_y0+1-25,W$7-ImgA_x0+1-25):INDEX(ImgA,$B30-ImgA_y0+1+25,W$7-ImgA_x0+1+25),Disco)/SUM(Disco)</f>
        <v>110.666666666667</v>
      </c>
      <c r="X30" s="23" t="n">
        <f aca="false">SUMPRODUCT(INDEX(ImgA,$B30-ImgA_y0+1-25,X$7-ImgA_x0+1-25):INDEX(ImgA,$B30-ImgA_y0+1+25,X$7-ImgA_x0+1+25),Disco)/SUM(Disco)</f>
        <v>108.27263681592</v>
      </c>
      <c r="Y30" s="23" t="n">
        <f aca="false">SUMPRODUCT(INDEX(ImgA,$B30-ImgA_y0+1-25,Y$7-ImgA_x0+1-25):INDEX(ImgA,$B30-ImgA_y0+1+25,Y$7-ImgA_x0+1+25),Disco)/SUM(Disco)</f>
        <v>106.861691542289</v>
      </c>
      <c r="Z30" s="23" t="n">
        <f aca="false">SUMPRODUCT(INDEX(ImgA,$B30-ImgA_y0+1-25,Z$7-ImgA_x0+1-25):INDEX(ImgA,$B30-ImgA_y0+1+25,Z$7-ImgA_x0+1+25),Disco)/SUM(Disco)</f>
        <v>105.808955223881</v>
      </c>
      <c r="AA30" s="23" t="n">
        <f aca="false">SUMPRODUCT(INDEX(ImgA,$B30-ImgA_y0+1-25,AA$7-ImgA_x0+1-25):INDEX(ImgA,$B30-ImgA_y0+1+25,AA$7-ImgA_x0+1+25),Disco)/SUM(Disco)</f>
        <v>104.745273631841</v>
      </c>
      <c r="AB30" s="23" t="n">
        <f aca="false">SUMPRODUCT(INDEX(ImgA,$B30-ImgA_y0+1-25,AB$7-ImgA_x0+1-25):INDEX(ImgA,$B30-ImgA_y0+1+25,AB$7-ImgA_x0+1+25),Disco)/SUM(Disco)</f>
        <v>104.025870646766</v>
      </c>
      <c r="AC30" s="23" t="n">
        <f aca="false">SUMPRODUCT(INDEX(ImgA,$B30-ImgA_y0+1-25,AC$7-ImgA_x0+1-25):INDEX(ImgA,$B30-ImgA_y0+1+25,AC$7-ImgA_x0+1+25),Disco)/SUM(Disco)</f>
        <v>103.602985074627</v>
      </c>
      <c r="AD30" s="23" t="n">
        <f aca="false">SUMPRODUCT(INDEX(ImgA,$B30-ImgA_y0+1-25,AD$7-ImgA_x0+1-25):INDEX(ImgA,$B30-ImgA_y0+1+25,AD$7-ImgA_x0+1+25),Disco)/SUM(Disco)</f>
        <v>103.595024875622</v>
      </c>
      <c r="AE30" s="23" t="n">
        <f aca="false">SUMPRODUCT(INDEX(ImgA,$B30-ImgA_y0+1-25,AE$7-ImgA_x0+1-25):INDEX(ImgA,$B30-ImgA_y0+1+25,AE$7-ImgA_x0+1+25),Disco)/SUM(Disco)</f>
        <v>104.037810945274</v>
      </c>
      <c r="AF30" s="23" t="n">
        <f aca="false">SUMPRODUCT(INDEX(ImgA,$B30-ImgA_y0+1-25,AF$7-ImgA_x0+1-25):INDEX(ImgA,$B30-ImgA_y0+1+25,AF$7-ImgA_x0+1+25),Disco)/SUM(Disco)</f>
        <v>104.758208955224</v>
      </c>
      <c r="AG30" s="23" t="n">
        <f aca="false">SUMPRODUCT(INDEX(ImgA,$B30-ImgA_y0+1-25,AG$7-ImgA_x0+1-25):INDEX(ImgA,$B30-ImgA_y0+1+25,AG$7-ImgA_x0+1+25),Disco)/SUM(Disco)</f>
        <v>105.957213930348</v>
      </c>
      <c r="AH30" s="23" t="n">
        <f aca="false">SUMPRODUCT(INDEX(ImgA,$B30-ImgA_y0+1-25,AH$7-ImgA_x0+1-25):INDEX(ImgA,$B30-ImgA_y0+1+25,AH$7-ImgA_x0+1+25),Disco)/SUM(Disco)</f>
        <v>107.139303482587</v>
      </c>
      <c r="AI30" s="23" t="n">
        <f aca="false">SUMPRODUCT(INDEX(ImgA,$B30-ImgA_y0+1-25,AI$7-ImgA_x0+1-25):INDEX(ImgA,$B30-ImgA_y0+1+25,AI$7-ImgA_x0+1+25),Disco)/SUM(Disco)</f>
        <v>107.938308457711</v>
      </c>
      <c r="AJ30" s="23" t="n">
        <f aca="false">SUMPRODUCT(INDEX(ImgA,$B30-ImgA_y0+1-25,AJ$7-ImgA_x0+1-25):INDEX(ImgA,$B30-ImgA_y0+1+25,AJ$7-ImgA_x0+1+25),Disco)/SUM(Disco)</f>
        <v>108.381094527363</v>
      </c>
      <c r="AK30" s="23" t="n">
        <f aca="false">SUMPRODUCT(INDEX(ImgA,$B30-ImgA_y0+1-25,AK$7-ImgA_x0+1-25):INDEX(ImgA,$B30-ImgA_y0+1+25,AK$7-ImgA_x0+1+25),Disco)/SUM(Disco)</f>
        <v>108.836815920398</v>
      </c>
      <c r="AL30" s="23" t="n">
        <f aca="false">SUMPRODUCT(INDEX(ImgA,$B30-ImgA_y0+1-25,AL$7-ImgA_x0+1-25):INDEX(ImgA,$B30-ImgA_y0+1+25,AL$7-ImgA_x0+1+25),Disco)/SUM(Disco)</f>
        <v>109.248756218905</v>
      </c>
      <c r="AM30" s="23" t="n">
        <f aca="false">SUMPRODUCT(INDEX(ImgA,$B30-ImgA_y0+1-25,AM$7-ImgA_x0+1-25):INDEX(ImgA,$B30-ImgA_y0+1+25,AM$7-ImgA_x0+1+25),Disco)/SUM(Disco)</f>
        <v>109.271641791045</v>
      </c>
      <c r="AN30" s="23" t="n">
        <f aca="false">SUMPRODUCT(INDEX(ImgA,$B30-ImgA_y0+1-25,AN$7-ImgA_x0+1-25):INDEX(ImgA,$B30-ImgA_y0+1+25,AN$7-ImgA_x0+1+25),Disco)/SUM(Disco)</f>
        <v>109.29552238806</v>
      </c>
      <c r="AO30" s="23" t="n">
        <f aca="false">SUMPRODUCT(INDEX(ImgA,$B30-ImgA_y0+1-25,AO$7-ImgA_x0+1-25):INDEX(ImgA,$B30-ImgA_y0+1+25,AO$7-ImgA_x0+1+25),Disco)/SUM(Disco)</f>
        <v>109.413930348259</v>
      </c>
      <c r="AP30" s="23" t="n">
        <f aca="false">SUMPRODUCT(INDEX(ImgA,$B30-ImgA_y0+1-25,AP$7-ImgA_x0+1-25):INDEX(ImgA,$B30-ImgA_y0+1+25,AP$7-ImgA_x0+1+25),Disco)/SUM(Disco)</f>
        <v>109.696517412935</v>
      </c>
      <c r="AQ30" s="23" t="n">
        <f aca="false">SUMPRODUCT(INDEX(ImgA,$B30-ImgA_y0+1-25,AQ$7-ImgA_x0+1-25):INDEX(ImgA,$B30-ImgA_y0+1+25,AQ$7-ImgA_x0+1+25),Disco)/SUM(Disco)</f>
        <v>109.823880597015</v>
      </c>
      <c r="AR30" s="23" t="n">
        <f aca="false">SUMPRODUCT(INDEX(ImgA,$B30-ImgA_y0+1-25,AR$7-ImgA_x0+1-25):INDEX(ImgA,$B30-ImgA_y0+1+25,AR$7-ImgA_x0+1+25),Disco)/SUM(Disco)</f>
        <v>109.740298507463</v>
      </c>
      <c r="AS30" s="23" t="n">
        <f aca="false">SUMPRODUCT(INDEX(ImgA,$B30-ImgA_y0+1-25,AS$7-ImgA_x0+1-25):INDEX(ImgA,$B30-ImgA_y0+1+25,AS$7-ImgA_x0+1+25),Disco)/SUM(Disco)</f>
        <v>109.609950248756</v>
      </c>
      <c r="AT30" s="23" t="n">
        <f aca="false">SUMPRODUCT(INDEX(ImgA,$B30-ImgA_y0+1-25,AT$7-ImgA_x0+1-25):INDEX(ImgA,$B30-ImgA_y0+1+25,AT$7-ImgA_x0+1+25),Disco)/SUM(Disco)</f>
        <v>109.271641791045</v>
      </c>
      <c r="AU30" s="23" t="n">
        <f aca="false">SUMPRODUCT(INDEX(ImgA,$B30-ImgA_y0+1-25,AU$7-ImgA_x0+1-25):INDEX(ImgA,$B30-ImgA_y0+1+25,AU$7-ImgA_x0+1+25),Disco)/SUM(Disco)</f>
        <v>108.806965174129</v>
      </c>
      <c r="AV30" s="23" t="n">
        <f aca="false">SUMPRODUCT(INDEX(ImgA,$B30-ImgA_y0+1-25,AV$7-ImgA_x0+1-25):INDEX(ImgA,$B30-ImgA_y0+1+25,AV$7-ImgA_x0+1+25),Disco)/SUM(Disco)</f>
        <v>108.128358208955</v>
      </c>
      <c r="AW30" s="23" t="n">
        <f aca="false">SUMPRODUCT(INDEX(ImgA,$B30-ImgA_y0+1-25,AW$7-ImgA_x0+1-25):INDEX(ImgA,$B30-ImgA_y0+1+25,AW$7-ImgA_x0+1+25),Disco)/SUM(Disco)</f>
        <v>107.391044776119</v>
      </c>
      <c r="AX30" s="23" t="n">
        <f aca="false">SUMPRODUCT(INDEX(ImgA,$B30-ImgA_y0+1-25,AX$7-ImgA_x0+1-25):INDEX(ImgA,$B30-ImgA_y0+1+25,AX$7-ImgA_x0+1+25),Disco)/SUM(Disco)</f>
        <v>106.760199004975</v>
      </c>
      <c r="AY30" s="23" t="n">
        <f aca="false">SUMPRODUCT(INDEX(ImgA,$B30-ImgA_y0+1-25,AY$7-ImgA_x0+1-25):INDEX(ImgA,$B30-ImgA_y0+1+25,AY$7-ImgA_x0+1+25),Disco)/SUM(Disco)</f>
        <v>106.183084577114</v>
      </c>
      <c r="AZ30" s="23" t="n">
        <f aca="false">SUMPRODUCT(INDEX(ImgA,$B30-ImgA_y0+1-25,AZ$7-ImgA_x0+1-25):INDEX(ImgA,$B30-ImgA_y0+1+25,AZ$7-ImgA_x0+1+25),Disco)/SUM(Disco)</f>
        <v>105.586069651741</v>
      </c>
      <c r="BA30" s="23" t="n">
        <f aca="false">SUMPRODUCT(INDEX(ImgA,$B30-ImgA_y0+1-25,BA$7-ImgA_x0+1-25):INDEX(ImgA,$B30-ImgA_y0+1+25,BA$7-ImgA_x0+1+25),Disco)/SUM(Disco)</f>
        <v>104.709452736318</v>
      </c>
      <c r="BB30" s="23" t="n">
        <f aca="false">SUMPRODUCT(INDEX(ImgA,$B30-ImgA_y0+1-25,BB$7-ImgA_x0+1-25):INDEX(ImgA,$B30-ImgA_y0+1+25,BB$7-ImgA_x0+1+25),Disco)/SUM(Disco)</f>
        <v>103.85671641791</v>
      </c>
      <c r="BC30" s="23" t="n">
        <f aca="false">SUMPRODUCT(INDEX(ImgA,$B30-ImgA_y0+1-25,BC$7-ImgA_x0+1-25):INDEX(ImgA,$B30-ImgA_y0+1+25,BC$7-ImgA_x0+1+25),Disco)/SUM(Disco)</f>
        <v>103.460696517413</v>
      </c>
      <c r="BD30" s="23" t="n">
        <f aca="false">SUMPRODUCT(INDEX(ImgA,$B30-ImgA_y0+1-25,BD$7-ImgA_x0+1-25):INDEX(ImgA,$B30-ImgA_y0+1+25,BD$7-ImgA_x0+1+25),Disco)/SUM(Disco)</f>
        <v>103.228855721393</v>
      </c>
      <c r="BE30" s="23" t="n">
        <f aca="false">SUMPRODUCT(INDEX(ImgA,$B30-ImgA_y0+1-25,BE$7-ImgA_x0+1-25):INDEX(ImgA,$B30-ImgA_y0+1+25,BE$7-ImgA_x0+1+25),Disco)/SUM(Disco)</f>
        <v>102.476616915423</v>
      </c>
      <c r="BF30" s="23" t="n">
        <f aca="false">SUMPRODUCT(INDEX(ImgA,$B30-ImgA_y0+1-25,BF$7-ImgA_x0+1-25):INDEX(ImgA,$B30-ImgA_y0+1+25,BF$7-ImgA_x0+1+25),Disco)/SUM(Disco)</f>
        <v>101.858706467662</v>
      </c>
      <c r="BG30" s="23" t="n">
        <f aca="false">SUMPRODUCT(INDEX(ImgA,$B30-ImgA_y0+1-25,BG$7-ImgA_x0+1-25):INDEX(ImgA,$B30-ImgA_y0+1+25,BG$7-ImgA_x0+1+25),Disco)/SUM(Disco)</f>
        <v>101.538308457711</v>
      </c>
      <c r="BH30" s="23" t="n">
        <f aca="false">SUMPRODUCT(INDEX(ImgA,$B30-ImgA_y0+1-25,BH$7-ImgA_x0+1-25):INDEX(ImgA,$B30-ImgA_y0+1+25,BH$7-ImgA_x0+1+25),Disco)/SUM(Disco)</f>
        <v>100.919402985075</v>
      </c>
      <c r="BI30" s="23" t="n">
        <f aca="false">SUMPRODUCT(INDEX(ImgA,$B30-ImgA_y0+1-25,BI$7-ImgA_x0+1-25):INDEX(ImgA,$B30-ImgA_y0+1+25,BI$7-ImgA_x0+1+25),Disco)/SUM(Disco)</f>
        <v>100.232835820896</v>
      </c>
      <c r="BJ30" s="23" t="n">
        <f aca="false">SUMPRODUCT(INDEX(ImgA,$B30-ImgA_y0+1-25,BJ$7-ImgA_x0+1-25):INDEX(ImgA,$B30-ImgA_y0+1+25,BJ$7-ImgA_x0+1+25),Disco)/SUM(Disco)</f>
        <v>99.8686567164179</v>
      </c>
      <c r="BK30" s="23" t="n">
        <f aca="false">SUMPRODUCT(INDEX(ImgA,$B30-ImgA_y0+1-25,BK$7-ImgA_x0+1-25):INDEX(ImgA,$B30-ImgA_y0+1+25,BK$7-ImgA_x0+1+25),Disco)/SUM(Disco)</f>
        <v>99.8218905472637</v>
      </c>
      <c r="BL30" s="23" t="n">
        <f aca="false">SUMPRODUCT(INDEX(ImgA,$B30-ImgA_y0+1-25,BL$7-ImgA_x0+1-25):INDEX(ImgA,$B30-ImgA_y0+1+25,BL$7-ImgA_x0+1+25),Disco)/SUM(Disco)</f>
        <v>99.9014925373134</v>
      </c>
      <c r="BM30" s="23" t="n">
        <f aca="false">SUMPRODUCT(INDEX(ImgA,$B30-ImgA_y0+1-25,BM$7-ImgA_x0+1-25):INDEX(ImgA,$B30-ImgA_y0+1+25,BM$7-ImgA_x0+1+25),Disco)/SUM(Disco)</f>
        <v>100.162189054726</v>
      </c>
      <c r="BN30" s="23" t="n">
        <f aca="false">SUMPRODUCT(INDEX(ImgA,$B30-ImgA_y0+1-25,BN$7-ImgA_x0+1-25):INDEX(ImgA,$B30-ImgA_y0+1+25,BN$7-ImgA_x0+1+25),Disco)/SUM(Disco)</f>
        <v>100.377114427861</v>
      </c>
    </row>
    <row r="31" customFormat="false" ht="10.5" hidden="false" customHeight="true" outlineLevel="0" collapsed="false">
      <c r="B31" s="17" t="n">
        <v>93</v>
      </c>
      <c r="C31" s="23" t="n">
        <f aca="false">SUMPRODUCT(INDEX(ImgA,$B31-ImgA_y0+1-25,C$7-ImgA_x0+1-25):INDEX(ImgA,$B31-ImgA_y0+1+25,C$7-ImgA_x0+1+25),Disco)/SUM(Disco)</f>
        <v>88.428855721393</v>
      </c>
      <c r="D31" s="23" t="n">
        <f aca="false">SUMPRODUCT(INDEX(ImgA,$B31-ImgA_y0+1-25,D$7-ImgA_x0+1-25):INDEX(ImgA,$B31-ImgA_y0+1+25,D$7-ImgA_x0+1+25),Disco)/SUM(Disco)</f>
        <v>90.4199004975124</v>
      </c>
      <c r="E31" s="23" t="n">
        <f aca="false">SUMPRODUCT(INDEX(ImgA,$B31-ImgA_y0+1-25,E$7-ImgA_x0+1-25):INDEX(ImgA,$B31-ImgA_y0+1+25,E$7-ImgA_x0+1+25),Disco)/SUM(Disco)</f>
        <v>92.1194029850746</v>
      </c>
      <c r="F31" s="23" t="n">
        <f aca="false">SUMPRODUCT(INDEX(ImgA,$B31-ImgA_y0+1-25,F$7-ImgA_x0+1-25):INDEX(ImgA,$B31-ImgA_y0+1+25,F$7-ImgA_x0+1+25),Disco)/SUM(Disco)</f>
        <v>93.4557213930348</v>
      </c>
      <c r="G31" s="23" t="n">
        <f aca="false">SUMPRODUCT(INDEX(ImgA,$B31-ImgA_y0+1-25,G$7-ImgA_x0+1-25):INDEX(ImgA,$B31-ImgA_y0+1+25,G$7-ImgA_x0+1+25),Disco)/SUM(Disco)</f>
        <v>94.7213930348259</v>
      </c>
      <c r="H31" s="23" t="n">
        <f aca="false">SUMPRODUCT(INDEX(ImgA,$B31-ImgA_y0+1-25,H$7-ImgA_x0+1-25):INDEX(ImgA,$B31-ImgA_y0+1+25,H$7-ImgA_x0+1+25),Disco)/SUM(Disco)</f>
        <v>96.2885572139304</v>
      </c>
      <c r="I31" s="23" t="n">
        <f aca="false">SUMPRODUCT(INDEX(ImgA,$B31-ImgA_y0+1-25,I$7-ImgA_x0+1-25):INDEX(ImgA,$B31-ImgA_y0+1+25,I$7-ImgA_x0+1+25),Disco)/SUM(Disco)</f>
        <v>97.7532338308458</v>
      </c>
      <c r="J31" s="23" t="n">
        <f aca="false">SUMPRODUCT(INDEX(ImgA,$B31-ImgA_y0+1-25,J$7-ImgA_x0+1-25):INDEX(ImgA,$B31-ImgA_y0+1+25,J$7-ImgA_x0+1+25),Disco)/SUM(Disco)</f>
        <v>99.5721393034826</v>
      </c>
      <c r="K31" s="23" t="n">
        <f aca="false">SUMPRODUCT(INDEX(ImgA,$B31-ImgA_y0+1-25,K$7-ImgA_x0+1-25):INDEX(ImgA,$B31-ImgA_y0+1+25,K$7-ImgA_x0+1+25),Disco)/SUM(Disco)</f>
        <v>102.044776119403</v>
      </c>
      <c r="L31" s="23" t="n">
        <f aca="false">SUMPRODUCT(INDEX(ImgA,$B31-ImgA_y0+1-25,L$7-ImgA_x0+1-25):INDEX(ImgA,$B31-ImgA_y0+1+25,L$7-ImgA_x0+1+25),Disco)/SUM(Disco)</f>
        <v>104.406965174129</v>
      </c>
      <c r="M31" s="23" t="n">
        <f aca="false">SUMPRODUCT(INDEX(ImgA,$B31-ImgA_y0+1-25,M$7-ImgA_x0+1-25):INDEX(ImgA,$B31-ImgA_y0+1+25,M$7-ImgA_x0+1+25),Disco)/SUM(Disco)</f>
        <v>106.401990049751</v>
      </c>
      <c r="N31" s="23" t="n">
        <f aca="false">SUMPRODUCT(INDEX(ImgA,$B31-ImgA_y0+1-25,N$7-ImgA_x0+1-25):INDEX(ImgA,$B31-ImgA_y0+1+25,N$7-ImgA_x0+1+25),Disco)/SUM(Disco)</f>
        <v>108.417910447761</v>
      </c>
      <c r="O31" s="23" t="n">
        <f aca="false">SUMPRODUCT(INDEX(ImgA,$B31-ImgA_y0+1-25,O$7-ImgA_x0+1-25):INDEX(ImgA,$B31-ImgA_y0+1+25,O$7-ImgA_x0+1+25),Disco)/SUM(Disco)</f>
        <v>109.76815920398</v>
      </c>
      <c r="P31" s="23" t="n">
        <f aca="false">SUMPRODUCT(INDEX(ImgA,$B31-ImgA_y0+1-25,P$7-ImgA_x0+1-25):INDEX(ImgA,$B31-ImgA_y0+1+25,P$7-ImgA_x0+1+25),Disco)/SUM(Disco)</f>
        <v>110.881592039801</v>
      </c>
      <c r="Q31" s="23" t="n">
        <f aca="false">SUMPRODUCT(INDEX(ImgA,$B31-ImgA_y0+1-25,Q$7-ImgA_x0+1-25):INDEX(ImgA,$B31-ImgA_y0+1+25,Q$7-ImgA_x0+1+25),Disco)/SUM(Disco)</f>
        <v>112.224875621891</v>
      </c>
      <c r="R31" s="23" t="n">
        <f aca="false">SUMPRODUCT(INDEX(ImgA,$B31-ImgA_y0+1-25,R$7-ImgA_x0+1-25):INDEX(ImgA,$B31-ImgA_y0+1+25,R$7-ImgA_x0+1+25),Disco)/SUM(Disco)</f>
        <v>113.329353233831</v>
      </c>
      <c r="S31" s="23" t="n">
        <f aca="false">SUMPRODUCT(INDEX(ImgA,$B31-ImgA_y0+1-25,S$7-ImgA_x0+1-25):INDEX(ImgA,$B31-ImgA_y0+1+25,S$7-ImgA_x0+1+25),Disco)/SUM(Disco)</f>
        <v>113.636815920398</v>
      </c>
      <c r="T31" s="23" t="n">
        <f aca="false">SUMPRODUCT(INDEX(ImgA,$B31-ImgA_y0+1-25,T$7-ImgA_x0+1-25):INDEX(ImgA,$B31-ImgA_y0+1+25,T$7-ImgA_x0+1+25),Disco)/SUM(Disco)</f>
        <v>112.785074626866</v>
      </c>
      <c r="U31" s="23" t="n">
        <f aca="false">SUMPRODUCT(INDEX(ImgA,$B31-ImgA_y0+1-25,U$7-ImgA_x0+1-25):INDEX(ImgA,$B31-ImgA_y0+1+25,U$7-ImgA_x0+1+25),Disco)/SUM(Disco)</f>
        <v>111.396019900498</v>
      </c>
      <c r="V31" s="23" t="n">
        <f aca="false">SUMPRODUCT(INDEX(ImgA,$B31-ImgA_y0+1-25,V$7-ImgA_x0+1-25):INDEX(ImgA,$B31-ImgA_y0+1+25,V$7-ImgA_x0+1+25),Disco)/SUM(Disco)</f>
        <v>109.401990049751</v>
      </c>
      <c r="W31" s="23" t="n">
        <f aca="false">SUMPRODUCT(INDEX(ImgA,$B31-ImgA_y0+1-25,W$7-ImgA_x0+1-25):INDEX(ImgA,$B31-ImgA_y0+1+25,W$7-ImgA_x0+1+25),Disco)/SUM(Disco)</f>
        <v>107.340298507463</v>
      </c>
      <c r="X31" s="23" t="n">
        <f aca="false">SUMPRODUCT(INDEX(ImgA,$B31-ImgA_y0+1-25,X$7-ImgA_x0+1-25):INDEX(ImgA,$B31-ImgA_y0+1+25,X$7-ImgA_x0+1+25),Disco)/SUM(Disco)</f>
        <v>105.687562189055</v>
      </c>
      <c r="Y31" s="23" t="n">
        <f aca="false">SUMPRODUCT(INDEX(ImgA,$B31-ImgA_y0+1-25,Y$7-ImgA_x0+1-25):INDEX(ImgA,$B31-ImgA_y0+1+25,Y$7-ImgA_x0+1+25),Disco)/SUM(Disco)</f>
        <v>104.678606965174</v>
      </c>
      <c r="Z31" s="23" t="n">
        <f aca="false">SUMPRODUCT(INDEX(ImgA,$B31-ImgA_y0+1-25,Z$7-ImgA_x0+1-25):INDEX(ImgA,$B31-ImgA_y0+1+25,Z$7-ImgA_x0+1+25),Disco)/SUM(Disco)</f>
        <v>103.971144278607</v>
      </c>
      <c r="AA31" s="23" t="n">
        <f aca="false">SUMPRODUCT(INDEX(ImgA,$B31-ImgA_y0+1-25,AA$7-ImgA_x0+1-25):INDEX(ImgA,$B31-ImgA_y0+1+25,AA$7-ImgA_x0+1+25),Disco)/SUM(Disco)</f>
        <v>103.244776119403</v>
      </c>
      <c r="AB31" s="23" t="n">
        <f aca="false">SUMPRODUCT(INDEX(ImgA,$B31-ImgA_y0+1-25,AB$7-ImgA_x0+1-25):INDEX(ImgA,$B31-ImgA_y0+1+25,AB$7-ImgA_x0+1+25),Disco)/SUM(Disco)</f>
        <v>102.931343283582</v>
      </c>
      <c r="AC31" s="23" t="n">
        <f aca="false">SUMPRODUCT(INDEX(ImgA,$B31-ImgA_y0+1-25,AC$7-ImgA_x0+1-25):INDEX(ImgA,$B31-ImgA_y0+1+25,AC$7-ImgA_x0+1+25),Disco)/SUM(Disco)</f>
        <v>102.55223880597</v>
      </c>
      <c r="AD31" s="23" t="n">
        <f aca="false">SUMPRODUCT(INDEX(ImgA,$B31-ImgA_y0+1-25,AD$7-ImgA_x0+1-25):INDEX(ImgA,$B31-ImgA_y0+1+25,AD$7-ImgA_x0+1+25),Disco)/SUM(Disco)</f>
        <v>102.556218905473</v>
      </c>
      <c r="AE31" s="23" t="n">
        <f aca="false">SUMPRODUCT(INDEX(ImgA,$B31-ImgA_y0+1-25,AE$7-ImgA_x0+1-25):INDEX(ImgA,$B31-ImgA_y0+1+25,AE$7-ImgA_x0+1+25),Disco)/SUM(Disco)</f>
        <v>103.110447761194</v>
      </c>
      <c r="AF31" s="23" t="n">
        <f aca="false">SUMPRODUCT(INDEX(ImgA,$B31-ImgA_y0+1-25,AF$7-ImgA_x0+1-25):INDEX(ImgA,$B31-ImgA_y0+1+25,AF$7-ImgA_x0+1+25),Disco)/SUM(Disco)</f>
        <v>104.175124378109</v>
      </c>
      <c r="AG31" s="23" t="n">
        <f aca="false">SUMPRODUCT(INDEX(ImgA,$B31-ImgA_y0+1-25,AG$7-ImgA_x0+1-25):INDEX(ImgA,$B31-ImgA_y0+1+25,AG$7-ImgA_x0+1+25),Disco)/SUM(Disco)</f>
        <v>105.652736318408</v>
      </c>
      <c r="AH31" s="23" t="n">
        <f aca="false">SUMPRODUCT(INDEX(ImgA,$B31-ImgA_y0+1-25,AH$7-ImgA_x0+1-25):INDEX(ImgA,$B31-ImgA_y0+1+25,AH$7-ImgA_x0+1+25),Disco)/SUM(Disco)</f>
        <v>107.053731343284</v>
      </c>
      <c r="AI31" s="23" t="n">
        <f aca="false">SUMPRODUCT(INDEX(ImgA,$B31-ImgA_y0+1-25,AI$7-ImgA_x0+1-25):INDEX(ImgA,$B31-ImgA_y0+1+25,AI$7-ImgA_x0+1+25),Disco)/SUM(Disco)</f>
        <v>108.073631840796</v>
      </c>
      <c r="AJ31" s="23" t="n">
        <f aca="false">SUMPRODUCT(INDEX(ImgA,$B31-ImgA_y0+1-25,AJ$7-ImgA_x0+1-25):INDEX(ImgA,$B31-ImgA_y0+1+25,AJ$7-ImgA_x0+1+25),Disco)/SUM(Disco)</f>
        <v>108.702487562189</v>
      </c>
      <c r="AK31" s="23" t="n">
        <f aca="false">SUMPRODUCT(INDEX(ImgA,$B31-ImgA_y0+1-25,AK$7-ImgA_x0+1-25):INDEX(ImgA,$B31-ImgA_y0+1+25,AK$7-ImgA_x0+1+25),Disco)/SUM(Disco)</f>
        <v>109.289552238806</v>
      </c>
      <c r="AL31" s="23" t="n">
        <f aca="false">SUMPRODUCT(INDEX(ImgA,$B31-ImgA_y0+1-25,AL$7-ImgA_x0+1-25):INDEX(ImgA,$B31-ImgA_y0+1+25,AL$7-ImgA_x0+1+25),Disco)/SUM(Disco)</f>
        <v>109.873631840796</v>
      </c>
      <c r="AM31" s="23" t="n">
        <f aca="false">SUMPRODUCT(INDEX(ImgA,$B31-ImgA_y0+1-25,AM$7-ImgA_x0+1-25):INDEX(ImgA,$B31-ImgA_y0+1+25,AM$7-ImgA_x0+1+25),Disco)/SUM(Disco)</f>
        <v>109.941293532338</v>
      </c>
      <c r="AN31" s="23" t="n">
        <f aca="false">SUMPRODUCT(INDEX(ImgA,$B31-ImgA_y0+1-25,AN$7-ImgA_x0+1-25):INDEX(ImgA,$B31-ImgA_y0+1+25,AN$7-ImgA_x0+1+25),Disco)/SUM(Disco)</f>
        <v>110.045771144279</v>
      </c>
      <c r="AO31" s="23" t="n">
        <f aca="false">SUMPRODUCT(INDEX(ImgA,$B31-ImgA_y0+1-25,AO$7-ImgA_x0+1-25):INDEX(ImgA,$B31-ImgA_y0+1+25,AO$7-ImgA_x0+1+25),Disco)/SUM(Disco)</f>
        <v>110.464676616915</v>
      </c>
      <c r="AP31" s="23" t="n">
        <f aca="false">SUMPRODUCT(INDEX(ImgA,$B31-ImgA_y0+1-25,AP$7-ImgA_x0+1-25):INDEX(ImgA,$B31-ImgA_y0+1+25,AP$7-ImgA_x0+1+25),Disco)/SUM(Disco)</f>
        <v>110.865671641791</v>
      </c>
      <c r="AQ31" s="23" t="n">
        <f aca="false">SUMPRODUCT(INDEX(ImgA,$B31-ImgA_y0+1-25,AQ$7-ImgA_x0+1-25):INDEX(ImgA,$B31-ImgA_y0+1+25,AQ$7-ImgA_x0+1+25),Disco)/SUM(Disco)</f>
        <v>111.137313432836</v>
      </c>
      <c r="AR31" s="23" t="n">
        <f aca="false">SUMPRODUCT(INDEX(ImgA,$B31-ImgA_y0+1-25,AR$7-ImgA_x0+1-25):INDEX(ImgA,$B31-ImgA_y0+1+25,AR$7-ImgA_x0+1+25),Disco)/SUM(Disco)</f>
        <v>111.314427860697</v>
      </c>
      <c r="AS31" s="23" t="n">
        <f aca="false">SUMPRODUCT(INDEX(ImgA,$B31-ImgA_y0+1-25,AS$7-ImgA_x0+1-25):INDEX(ImgA,$B31-ImgA_y0+1+25,AS$7-ImgA_x0+1+25),Disco)/SUM(Disco)</f>
        <v>111.306467661692</v>
      </c>
      <c r="AT31" s="23" t="n">
        <f aca="false">SUMPRODUCT(INDEX(ImgA,$B31-ImgA_y0+1-25,AT$7-ImgA_x0+1-25):INDEX(ImgA,$B31-ImgA_y0+1+25,AT$7-ImgA_x0+1+25),Disco)/SUM(Disco)</f>
        <v>111.025870646766</v>
      </c>
      <c r="AU31" s="23" t="n">
        <f aca="false">SUMPRODUCT(INDEX(ImgA,$B31-ImgA_y0+1-25,AU$7-ImgA_x0+1-25):INDEX(ImgA,$B31-ImgA_y0+1+25,AU$7-ImgA_x0+1+25),Disco)/SUM(Disco)</f>
        <v>110.646766169154</v>
      </c>
      <c r="AV31" s="23" t="n">
        <f aca="false">SUMPRODUCT(INDEX(ImgA,$B31-ImgA_y0+1-25,AV$7-ImgA_x0+1-25):INDEX(ImgA,$B31-ImgA_y0+1+25,AV$7-ImgA_x0+1+25),Disco)/SUM(Disco)</f>
        <v>110.257711442786</v>
      </c>
      <c r="AW31" s="23" t="n">
        <f aca="false">SUMPRODUCT(INDEX(ImgA,$B31-ImgA_y0+1-25,AW$7-ImgA_x0+1-25):INDEX(ImgA,$B31-ImgA_y0+1+25,AW$7-ImgA_x0+1+25),Disco)/SUM(Disco)</f>
        <v>109.706467661692</v>
      </c>
      <c r="AX31" s="23" t="n">
        <f aca="false">SUMPRODUCT(INDEX(ImgA,$B31-ImgA_y0+1-25,AX$7-ImgA_x0+1-25):INDEX(ImgA,$B31-ImgA_y0+1+25,AX$7-ImgA_x0+1+25),Disco)/SUM(Disco)</f>
        <v>109.32736318408</v>
      </c>
      <c r="AY31" s="23" t="n">
        <f aca="false">SUMPRODUCT(INDEX(ImgA,$B31-ImgA_y0+1-25,AY$7-ImgA_x0+1-25):INDEX(ImgA,$B31-ImgA_y0+1+25,AY$7-ImgA_x0+1+25),Disco)/SUM(Disco)</f>
        <v>108.705472636816</v>
      </c>
      <c r="AZ31" s="23" t="n">
        <f aca="false">SUMPRODUCT(INDEX(ImgA,$B31-ImgA_y0+1-25,AZ$7-ImgA_x0+1-25):INDEX(ImgA,$B31-ImgA_y0+1+25,AZ$7-ImgA_x0+1+25),Disco)/SUM(Disco)</f>
        <v>108.055721393035</v>
      </c>
      <c r="BA31" s="23" t="n">
        <f aca="false">SUMPRODUCT(INDEX(ImgA,$B31-ImgA_y0+1-25,BA$7-ImgA_x0+1-25):INDEX(ImgA,$B31-ImgA_y0+1+25,BA$7-ImgA_x0+1+25),Disco)/SUM(Disco)</f>
        <v>107.372139303483</v>
      </c>
      <c r="BB31" s="23" t="n">
        <f aca="false">SUMPRODUCT(INDEX(ImgA,$B31-ImgA_y0+1-25,BB$7-ImgA_x0+1-25):INDEX(ImgA,$B31-ImgA_y0+1+25,BB$7-ImgA_x0+1+25),Disco)/SUM(Disco)</f>
        <v>106.622885572139</v>
      </c>
      <c r="BC31" s="23" t="n">
        <f aca="false">SUMPRODUCT(INDEX(ImgA,$B31-ImgA_y0+1-25,BC$7-ImgA_x0+1-25):INDEX(ImgA,$B31-ImgA_y0+1+25,BC$7-ImgA_x0+1+25),Disco)/SUM(Disco)</f>
        <v>106.252736318408</v>
      </c>
      <c r="BD31" s="23" t="n">
        <f aca="false">SUMPRODUCT(INDEX(ImgA,$B31-ImgA_y0+1-25,BD$7-ImgA_x0+1-25):INDEX(ImgA,$B31-ImgA_y0+1+25,BD$7-ImgA_x0+1+25),Disco)/SUM(Disco)</f>
        <v>105.791044776119</v>
      </c>
      <c r="BE31" s="23" t="n">
        <f aca="false">SUMPRODUCT(INDEX(ImgA,$B31-ImgA_y0+1-25,BE$7-ImgA_x0+1-25):INDEX(ImgA,$B31-ImgA_y0+1+25,BE$7-ImgA_x0+1+25),Disco)/SUM(Disco)</f>
        <v>104.96815920398</v>
      </c>
      <c r="BF31" s="23" t="n">
        <f aca="false">SUMPRODUCT(INDEX(ImgA,$B31-ImgA_y0+1-25,BF$7-ImgA_x0+1-25):INDEX(ImgA,$B31-ImgA_y0+1+25,BF$7-ImgA_x0+1+25),Disco)/SUM(Disco)</f>
        <v>104.249751243781</v>
      </c>
      <c r="BG31" s="23" t="n">
        <f aca="false">SUMPRODUCT(INDEX(ImgA,$B31-ImgA_y0+1-25,BG$7-ImgA_x0+1-25):INDEX(ImgA,$B31-ImgA_y0+1+25,BG$7-ImgA_x0+1+25),Disco)/SUM(Disco)</f>
        <v>103.510447761194</v>
      </c>
      <c r="BH31" s="23" t="n">
        <f aca="false">SUMPRODUCT(INDEX(ImgA,$B31-ImgA_y0+1-25,BH$7-ImgA_x0+1-25):INDEX(ImgA,$B31-ImgA_y0+1+25,BH$7-ImgA_x0+1+25),Disco)/SUM(Disco)</f>
        <v>102.602985074627</v>
      </c>
      <c r="BI31" s="23" t="n">
        <f aca="false">SUMPRODUCT(INDEX(ImgA,$B31-ImgA_y0+1-25,BI$7-ImgA_x0+1-25):INDEX(ImgA,$B31-ImgA_y0+1+25,BI$7-ImgA_x0+1+25),Disco)/SUM(Disco)</f>
        <v>101.685572139303</v>
      </c>
      <c r="BJ31" s="23" t="n">
        <f aca="false">SUMPRODUCT(INDEX(ImgA,$B31-ImgA_y0+1-25,BJ$7-ImgA_x0+1-25):INDEX(ImgA,$B31-ImgA_y0+1+25,BJ$7-ImgA_x0+1+25),Disco)/SUM(Disco)</f>
        <v>101.185074626866</v>
      </c>
      <c r="BK31" s="23" t="n">
        <f aca="false">SUMPRODUCT(INDEX(ImgA,$B31-ImgA_y0+1-25,BK$7-ImgA_x0+1-25):INDEX(ImgA,$B31-ImgA_y0+1+25,BK$7-ImgA_x0+1+25),Disco)/SUM(Disco)</f>
        <v>101.006965174129</v>
      </c>
      <c r="BL31" s="23" t="n">
        <f aca="false">SUMPRODUCT(INDEX(ImgA,$B31-ImgA_y0+1-25,BL$7-ImgA_x0+1-25):INDEX(ImgA,$B31-ImgA_y0+1+25,BL$7-ImgA_x0+1+25),Disco)/SUM(Disco)</f>
        <v>100.951243781095</v>
      </c>
      <c r="BM31" s="23" t="n">
        <f aca="false">SUMPRODUCT(INDEX(ImgA,$B31-ImgA_y0+1-25,BM$7-ImgA_x0+1-25):INDEX(ImgA,$B31-ImgA_y0+1+25,BM$7-ImgA_x0+1+25),Disco)/SUM(Disco)</f>
        <v>100.970149253731</v>
      </c>
      <c r="BN31" s="23" t="n">
        <f aca="false">SUMPRODUCT(INDEX(ImgA,$B31-ImgA_y0+1-25,BN$7-ImgA_x0+1-25):INDEX(ImgA,$B31-ImgA_y0+1+25,BN$7-ImgA_x0+1+25),Disco)/SUM(Disco)</f>
        <v>100.898507462687</v>
      </c>
    </row>
    <row r="32" customFormat="false" ht="10.5" hidden="false" customHeight="true" outlineLevel="0" collapsed="false">
      <c r="B32" s="17" t="n">
        <v>94</v>
      </c>
      <c r="C32" s="23" t="n">
        <f aca="false">SUMPRODUCT(INDEX(ImgA,$B32-ImgA_y0+1-25,C$7-ImgA_x0+1-25):INDEX(ImgA,$B32-ImgA_y0+1+25,C$7-ImgA_x0+1+25),Disco)/SUM(Disco)</f>
        <v>87.1273631840796</v>
      </c>
      <c r="D32" s="23" t="n">
        <f aca="false">SUMPRODUCT(INDEX(ImgA,$B32-ImgA_y0+1-25,D$7-ImgA_x0+1-25):INDEX(ImgA,$B32-ImgA_y0+1+25,D$7-ImgA_x0+1+25),Disco)/SUM(Disco)</f>
        <v>88.9412935323383</v>
      </c>
      <c r="E32" s="23" t="n">
        <f aca="false">SUMPRODUCT(INDEX(ImgA,$B32-ImgA_y0+1-25,E$7-ImgA_x0+1-25):INDEX(ImgA,$B32-ImgA_y0+1+25,E$7-ImgA_x0+1+25),Disco)/SUM(Disco)</f>
        <v>90.5930348258707</v>
      </c>
      <c r="F32" s="23" t="n">
        <f aca="false">SUMPRODUCT(INDEX(ImgA,$B32-ImgA_y0+1-25,F$7-ImgA_x0+1-25):INDEX(ImgA,$B32-ImgA_y0+1+25,F$7-ImgA_x0+1+25),Disco)/SUM(Disco)</f>
        <v>91.9870646766169</v>
      </c>
      <c r="G32" s="23" t="n">
        <f aca="false">SUMPRODUCT(INDEX(ImgA,$B32-ImgA_y0+1-25,G$7-ImgA_x0+1-25):INDEX(ImgA,$B32-ImgA_y0+1+25,G$7-ImgA_x0+1+25),Disco)/SUM(Disco)</f>
        <v>92.9820895522388</v>
      </c>
      <c r="H32" s="23" t="n">
        <f aca="false">SUMPRODUCT(INDEX(ImgA,$B32-ImgA_y0+1-25,H$7-ImgA_x0+1-25):INDEX(ImgA,$B32-ImgA_y0+1+25,H$7-ImgA_x0+1+25),Disco)/SUM(Disco)</f>
        <v>94.0189054726368</v>
      </c>
      <c r="I32" s="23" t="n">
        <f aca="false">SUMPRODUCT(INDEX(ImgA,$B32-ImgA_y0+1-25,I$7-ImgA_x0+1-25):INDEX(ImgA,$B32-ImgA_y0+1+25,I$7-ImgA_x0+1+25),Disco)/SUM(Disco)</f>
        <v>95.4129353233831</v>
      </c>
      <c r="J32" s="23" t="n">
        <f aca="false">SUMPRODUCT(INDEX(ImgA,$B32-ImgA_y0+1-25,J$7-ImgA_x0+1-25):INDEX(ImgA,$B32-ImgA_y0+1+25,J$7-ImgA_x0+1+25),Disco)/SUM(Disco)</f>
        <v>96.9681592039801</v>
      </c>
      <c r="K32" s="23" t="n">
        <f aca="false">SUMPRODUCT(INDEX(ImgA,$B32-ImgA_y0+1-25,K$7-ImgA_x0+1-25):INDEX(ImgA,$B32-ImgA_y0+1+25,K$7-ImgA_x0+1+25),Disco)/SUM(Disco)</f>
        <v>98.9164179104478</v>
      </c>
      <c r="L32" s="23" t="n">
        <f aca="false">SUMPRODUCT(INDEX(ImgA,$B32-ImgA_y0+1-25,L$7-ImgA_x0+1-25):INDEX(ImgA,$B32-ImgA_y0+1+25,L$7-ImgA_x0+1+25),Disco)/SUM(Disco)</f>
        <v>101.160199004975</v>
      </c>
      <c r="M32" s="23" t="n">
        <f aca="false">SUMPRODUCT(INDEX(ImgA,$B32-ImgA_y0+1-25,M$7-ImgA_x0+1-25):INDEX(ImgA,$B32-ImgA_y0+1+25,M$7-ImgA_x0+1+25),Disco)/SUM(Disco)</f>
        <v>103.323383084577</v>
      </c>
      <c r="N32" s="23" t="n">
        <f aca="false">SUMPRODUCT(INDEX(ImgA,$B32-ImgA_y0+1-25,N$7-ImgA_x0+1-25):INDEX(ImgA,$B32-ImgA_y0+1+25,N$7-ImgA_x0+1+25),Disco)/SUM(Disco)</f>
        <v>105.147263681592</v>
      </c>
      <c r="O32" s="23" t="n">
        <f aca="false">SUMPRODUCT(INDEX(ImgA,$B32-ImgA_y0+1-25,O$7-ImgA_x0+1-25):INDEX(ImgA,$B32-ImgA_y0+1+25,O$7-ImgA_x0+1+25),Disco)/SUM(Disco)</f>
        <v>106.280597014925</v>
      </c>
      <c r="P32" s="23" t="n">
        <f aca="false">SUMPRODUCT(INDEX(ImgA,$B32-ImgA_y0+1-25,P$7-ImgA_x0+1-25):INDEX(ImgA,$B32-ImgA_y0+1+25,P$7-ImgA_x0+1+25),Disco)/SUM(Disco)</f>
        <v>107.119402985075</v>
      </c>
      <c r="Q32" s="23" t="n">
        <f aca="false">SUMPRODUCT(INDEX(ImgA,$B32-ImgA_y0+1-25,Q$7-ImgA_x0+1-25):INDEX(ImgA,$B32-ImgA_y0+1+25,Q$7-ImgA_x0+1+25),Disco)/SUM(Disco)</f>
        <v>108.050746268657</v>
      </c>
      <c r="R32" s="23" t="n">
        <f aca="false">SUMPRODUCT(INDEX(ImgA,$B32-ImgA_y0+1-25,R$7-ImgA_x0+1-25):INDEX(ImgA,$B32-ImgA_y0+1+25,R$7-ImgA_x0+1+25),Disco)/SUM(Disco)</f>
        <v>108.676616915423</v>
      </c>
      <c r="S32" s="23" t="n">
        <f aca="false">SUMPRODUCT(INDEX(ImgA,$B32-ImgA_y0+1-25,S$7-ImgA_x0+1-25):INDEX(ImgA,$B32-ImgA_y0+1+25,S$7-ImgA_x0+1+25),Disco)/SUM(Disco)</f>
        <v>108.670646766169</v>
      </c>
      <c r="T32" s="23" t="n">
        <f aca="false">SUMPRODUCT(INDEX(ImgA,$B32-ImgA_y0+1-25,T$7-ImgA_x0+1-25):INDEX(ImgA,$B32-ImgA_y0+1+25,T$7-ImgA_x0+1+25),Disco)/SUM(Disco)</f>
        <v>107.873631840796</v>
      </c>
      <c r="U32" s="23" t="n">
        <f aca="false">SUMPRODUCT(INDEX(ImgA,$B32-ImgA_y0+1-25,U$7-ImgA_x0+1-25):INDEX(ImgA,$B32-ImgA_y0+1+25,U$7-ImgA_x0+1+25),Disco)/SUM(Disco)</f>
        <v>106.742288557214</v>
      </c>
      <c r="V32" s="23" t="n">
        <f aca="false">SUMPRODUCT(INDEX(ImgA,$B32-ImgA_y0+1-25,V$7-ImgA_x0+1-25):INDEX(ImgA,$B32-ImgA_y0+1+25,V$7-ImgA_x0+1+25),Disco)/SUM(Disco)</f>
        <v>105.438805970149</v>
      </c>
      <c r="W32" s="23" t="n">
        <f aca="false">SUMPRODUCT(INDEX(ImgA,$B32-ImgA_y0+1-25,W$7-ImgA_x0+1-25):INDEX(ImgA,$B32-ImgA_y0+1+25,W$7-ImgA_x0+1+25),Disco)/SUM(Disco)</f>
        <v>104.23184079602</v>
      </c>
      <c r="X32" s="23" t="n">
        <f aca="false">SUMPRODUCT(INDEX(ImgA,$B32-ImgA_y0+1-25,X$7-ImgA_x0+1-25):INDEX(ImgA,$B32-ImgA_y0+1+25,X$7-ImgA_x0+1+25),Disco)/SUM(Disco)</f>
        <v>103.262686567164</v>
      </c>
      <c r="Y32" s="23" t="n">
        <f aca="false">SUMPRODUCT(INDEX(ImgA,$B32-ImgA_y0+1-25,Y$7-ImgA_x0+1-25):INDEX(ImgA,$B32-ImgA_y0+1+25,Y$7-ImgA_x0+1+25),Disco)/SUM(Disco)</f>
        <v>102.438805970149</v>
      </c>
      <c r="Z32" s="23" t="n">
        <f aca="false">SUMPRODUCT(INDEX(ImgA,$B32-ImgA_y0+1-25,Z$7-ImgA_x0+1-25):INDEX(ImgA,$B32-ImgA_y0+1+25,Z$7-ImgA_x0+1+25),Disco)/SUM(Disco)</f>
        <v>101.982089552239</v>
      </c>
      <c r="AA32" s="23" t="n">
        <f aca="false">SUMPRODUCT(INDEX(ImgA,$B32-ImgA_y0+1-25,AA$7-ImgA_x0+1-25):INDEX(ImgA,$B32-ImgA_y0+1+25,AA$7-ImgA_x0+1+25),Disco)/SUM(Disco)</f>
        <v>101.697512437811</v>
      </c>
      <c r="AB32" s="23" t="n">
        <f aca="false">SUMPRODUCT(INDEX(ImgA,$B32-ImgA_y0+1-25,AB$7-ImgA_x0+1-25):INDEX(ImgA,$B32-ImgA_y0+1+25,AB$7-ImgA_x0+1+25),Disco)/SUM(Disco)</f>
        <v>101.512437810945</v>
      </c>
      <c r="AC32" s="23" t="n">
        <f aca="false">SUMPRODUCT(INDEX(ImgA,$B32-ImgA_y0+1-25,AC$7-ImgA_x0+1-25):INDEX(ImgA,$B32-ImgA_y0+1+25,AC$7-ImgA_x0+1+25),Disco)/SUM(Disco)</f>
        <v>101.199004975124</v>
      </c>
      <c r="AD32" s="23" t="n">
        <f aca="false">SUMPRODUCT(INDEX(ImgA,$B32-ImgA_y0+1-25,AD$7-ImgA_x0+1-25):INDEX(ImgA,$B32-ImgA_y0+1+25,AD$7-ImgA_x0+1+25),Disco)/SUM(Disco)</f>
        <v>101.224875621891</v>
      </c>
      <c r="AE32" s="23" t="n">
        <f aca="false">SUMPRODUCT(INDEX(ImgA,$B32-ImgA_y0+1-25,AE$7-ImgA_x0+1-25):INDEX(ImgA,$B32-ImgA_y0+1+25,AE$7-ImgA_x0+1+25),Disco)/SUM(Disco)</f>
        <v>102.076616915423</v>
      </c>
      <c r="AF32" s="23" t="n">
        <f aca="false">SUMPRODUCT(INDEX(ImgA,$B32-ImgA_y0+1-25,AF$7-ImgA_x0+1-25):INDEX(ImgA,$B32-ImgA_y0+1+25,AF$7-ImgA_x0+1+25),Disco)/SUM(Disco)</f>
        <v>103.316417910448</v>
      </c>
      <c r="AG32" s="23" t="n">
        <f aca="false">SUMPRODUCT(INDEX(ImgA,$B32-ImgA_y0+1-25,AG$7-ImgA_x0+1-25):INDEX(ImgA,$B32-ImgA_y0+1+25,AG$7-ImgA_x0+1+25),Disco)/SUM(Disco)</f>
        <v>104.87960199005</v>
      </c>
      <c r="AH32" s="23" t="n">
        <f aca="false">SUMPRODUCT(INDEX(ImgA,$B32-ImgA_y0+1-25,AH$7-ImgA_x0+1-25):INDEX(ImgA,$B32-ImgA_y0+1+25,AH$7-ImgA_x0+1+25),Disco)/SUM(Disco)</f>
        <v>106.347263681592</v>
      </c>
      <c r="AI32" s="23" t="n">
        <f aca="false">SUMPRODUCT(INDEX(ImgA,$B32-ImgA_y0+1-25,AI$7-ImgA_x0+1-25):INDEX(ImgA,$B32-ImgA_y0+1+25,AI$7-ImgA_x0+1+25),Disco)/SUM(Disco)</f>
        <v>107.558208955224</v>
      </c>
      <c r="AJ32" s="23" t="n">
        <f aca="false">SUMPRODUCT(INDEX(ImgA,$B32-ImgA_y0+1-25,AJ$7-ImgA_x0+1-25):INDEX(ImgA,$B32-ImgA_y0+1+25,AJ$7-ImgA_x0+1+25),Disco)/SUM(Disco)</f>
        <v>108.724378109453</v>
      </c>
      <c r="AK32" s="23" t="n">
        <f aca="false">SUMPRODUCT(INDEX(ImgA,$B32-ImgA_y0+1-25,AK$7-ImgA_x0+1-25):INDEX(ImgA,$B32-ImgA_y0+1+25,AK$7-ImgA_x0+1+25),Disco)/SUM(Disco)</f>
        <v>109.551243781095</v>
      </c>
      <c r="AL32" s="23" t="n">
        <f aca="false">SUMPRODUCT(INDEX(ImgA,$B32-ImgA_y0+1-25,AL$7-ImgA_x0+1-25):INDEX(ImgA,$B32-ImgA_y0+1+25,AL$7-ImgA_x0+1+25),Disco)/SUM(Disco)</f>
        <v>110.167164179104</v>
      </c>
      <c r="AM32" s="23" t="n">
        <f aca="false">SUMPRODUCT(INDEX(ImgA,$B32-ImgA_y0+1-25,AM$7-ImgA_x0+1-25):INDEX(ImgA,$B32-ImgA_y0+1+25,AM$7-ImgA_x0+1+25),Disco)/SUM(Disco)</f>
        <v>110.362189054726</v>
      </c>
      <c r="AN32" s="23" t="n">
        <f aca="false">SUMPRODUCT(INDEX(ImgA,$B32-ImgA_y0+1-25,AN$7-ImgA_x0+1-25):INDEX(ImgA,$B32-ImgA_y0+1+25,AN$7-ImgA_x0+1+25),Disco)/SUM(Disco)</f>
        <v>110.830845771144</v>
      </c>
      <c r="AO32" s="23" t="n">
        <f aca="false">SUMPRODUCT(INDEX(ImgA,$B32-ImgA_y0+1-25,AO$7-ImgA_x0+1-25):INDEX(ImgA,$B32-ImgA_y0+1+25,AO$7-ImgA_x0+1+25),Disco)/SUM(Disco)</f>
        <v>111.492537313433</v>
      </c>
      <c r="AP32" s="23" t="n">
        <f aca="false">SUMPRODUCT(INDEX(ImgA,$B32-ImgA_y0+1-25,AP$7-ImgA_x0+1-25):INDEX(ImgA,$B32-ImgA_y0+1+25,AP$7-ImgA_x0+1+25),Disco)/SUM(Disco)</f>
        <v>112.046766169154</v>
      </c>
      <c r="AQ32" s="23" t="n">
        <f aca="false">SUMPRODUCT(INDEX(ImgA,$B32-ImgA_y0+1-25,AQ$7-ImgA_x0+1-25):INDEX(ImgA,$B32-ImgA_y0+1+25,AQ$7-ImgA_x0+1+25),Disco)/SUM(Disco)</f>
        <v>112.449751243781</v>
      </c>
      <c r="AR32" s="23" t="n">
        <f aca="false">SUMPRODUCT(INDEX(ImgA,$B32-ImgA_y0+1-25,AR$7-ImgA_x0+1-25):INDEX(ImgA,$B32-ImgA_y0+1+25,AR$7-ImgA_x0+1+25),Disco)/SUM(Disco)</f>
        <v>112.723383084577</v>
      </c>
      <c r="AS32" s="23" t="n">
        <f aca="false">SUMPRODUCT(INDEX(ImgA,$B32-ImgA_y0+1-25,AS$7-ImgA_x0+1-25):INDEX(ImgA,$B32-ImgA_y0+1+25,AS$7-ImgA_x0+1+25),Disco)/SUM(Disco)</f>
        <v>112.811940298507</v>
      </c>
      <c r="AT32" s="23" t="n">
        <f aca="false">SUMPRODUCT(INDEX(ImgA,$B32-ImgA_y0+1-25,AT$7-ImgA_x0+1-25):INDEX(ImgA,$B32-ImgA_y0+1+25,AT$7-ImgA_x0+1+25),Disco)/SUM(Disco)</f>
        <v>112.678606965174</v>
      </c>
      <c r="AU32" s="23" t="n">
        <f aca="false">SUMPRODUCT(INDEX(ImgA,$B32-ImgA_y0+1-25,AU$7-ImgA_x0+1-25):INDEX(ImgA,$B32-ImgA_y0+1+25,AU$7-ImgA_x0+1+25),Disco)/SUM(Disco)</f>
        <v>112.544278606965</v>
      </c>
      <c r="AV32" s="23" t="n">
        <f aca="false">SUMPRODUCT(INDEX(ImgA,$B32-ImgA_y0+1-25,AV$7-ImgA_x0+1-25):INDEX(ImgA,$B32-ImgA_y0+1+25,AV$7-ImgA_x0+1+25),Disco)/SUM(Disco)</f>
        <v>112.525373134328</v>
      </c>
      <c r="AW32" s="23" t="n">
        <f aca="false">SUMPRODUCT(INDEX(ImgA,$B32-ImgA_y0+1-25,AW$7-ImgA_x0+1-25):INDEX(ImgA,$B32-ImgA_y0+1+25,AW$7-ImgA_x0+1+25),Disco)/SUM(Disco)</f>
        <v>112.240796019901</v>
      </c>
      <c r="AX32" s="23" t="n">
        <f aca="false">SUMPRODUCT(INDEX(ImgA,$B32-ImgA_y0+1-25,AX$7-ImgA_x0+1-25):INDEX(ImgA,$B32-ImgA_y0+1+25,AX$7-ImgA_x0+1+25),Disco)/SUM(Disco)</f>
        <v>111.997014925373</v>
      </c>
      <c r="AY32" s="23" t="n">
        <f aca="false">SUMPRODUCT(INDEX(ImgA,$B32-ImgA_y0+1-25,AY$7-ImgA_x0+1-25):INDEX(ImgA,$B32-ImgA_y0+1+25,AY$7-ImgA_x0+1+25),Disco)/SUM(Disco)</f>
        <v>111.349253731343</v>
      </c>
      <c r="AZ32" s="23" t="n">
        <f aca="false">SUMPRODUCT(INDEX(ImgA,$B32-ImgA_y0+1-25,AZ$7-ImgA_x0+1-25):INDEX(ImgA,$B32-ImgA_y0+1+25,AZ$7-ImgA_x0+1+25),Disco)/SUM(Disco)</f>
        <v>110.669651741294</v>
      </c>
      <c r="BA32" s="23" t="n">
        <f aca="false">SUMPRODUCT(INDEX(ImgA,$B32-ImgA_y0+1-25,BA$7-ImgA_x0+1-25):INDEX(ImgA,$B32-ImgA_y0+1+25,BA$7-ImgA_x0+1+25),Disco)/SUM(Disco)</f>
        <v>110.12039800995</v>
      </c>
      <c r="BB32" s="23" t="n">
        <f aca="false">SUMPRODUCT(INDEX(ImgA,$B32-ImgA_y0+1-25,BB$7-ImgA_x0+1-25):INDEX(ImgA,$B32-ImgA_y0+1+25,BB$7-ImgA_x0+1+25),Disco)/SUM(Disco)</f>
        <v>109.493532338308</v>
      </c>
      <c r="BC32" s="23" t="n">
        <f aca="false">SUMPRODUCT(INDEX(ImgA,$B32-ImgA_y0+1-25,BC$7-ImgA_x0+1-25):INDEX(ImgA,$B32-ImgA_y0+1+25,BC$7-ImgA_x0+1+25),Disco)/SUM(Disco)</f>
        <v>109.234825870647</v>
      </c>
      <c r="BD32" s="23" t="n">
        <f aca="false">SUMPRODUCT(INDEX(ImgA,$B32-ImgA_y0+1-25,BD$7-ImgA_x0+1-25):INDEX(ImgA,$B32-ImgA_y0+1+25,BD$7-ImgA_x0+1+25),Disco)/SUM(Disco)</f>
        <v>108.534328358209</v>
      </c>
      <c r="BE32" s="23" t="n">
        <f aca="false">SUMPRODUCT(INDEX(ImgA,$B32-ImgA_y0+1-25,BE$7-ImgA_x0+1-25):INDEX(ImgA,$B32-ImgA_y0+1+25,BE$7-ImgA_x0+1+25),Disco)/SUM(Disco)</f>
        <v>107.5592039801</v>
      </c>
      <c r="BF32" s="23" t="n">
        <f aca="false">SUMPRODUCT(INDEX(ImgA,$B32-ImgA_y0+1-25,BF$7-ImgA_x0+1-25):INDEX(ImgA,$B32-ImgA_y0+1+25,BF$7-ImgA_x0+1+25),Disco)/SUM(Disco)</f>
        <v>106.728358208955</v>
      </c>
      <c r="BG32" s="23" t="n">
        <f aca="false">SUMPRODUCT(INDEX(ImgA,$B32-ImgA_y0+1-25,BG$7-ImgA_x0+1-25):INDEX(ImgA,$B32-ImgA_y0+1+25,BG$7-ImgA_x0+1+25),Disco)/SUM(Disco)</f>
        <v>105.581094527363</v>
      </c>
      <c r="BH32" s="23" t="n">
        <f aca="false">SUMPRODUCT(INDEX(ImgA,$B32-ImgA_y0+1-25,BH$7-ImgA_x0+1-25):INDEX(ImgA,$B32-ImgA_y0+1+25,BH$7-ImgA_x0+1+25),Disco)/SUM(Disco)</f>
        <v>104.290547263682</v>
      </c>
      <c r="BI32" s="23" t="n">
        <f aca="false">SUMPRODUCT(INDEX(ImgA,$B32-ImgA_y0+1-25,BI$7-ImgA_x0+1-25):INDEX(ImgA,$B32-ImgA_y0+1+25,BI$7-ImgA_x0+1+25),Disco)/SUM(Disco)</f>
        <v>103.122388059701</v>
      </c>
      <c r="BJ32" s="23" t="n">
        <f aca="false">SUMPRODUCT(INDEX(ImgA,$B32-ImgA_y0+1-25,BJ$7-ImgA_x0+1-25):INDEX(ImgA,$B32-ImgA_y0+1+25,BJ$7-ImgA_x0+1+25),Disco)/SUM(Disco)</f>
        <v>102.440796019901</v>
      </c>
      <c r="BK32" s="23" t="n">
        <f aca="false">SUMPRODUCT(INDEX(ImgA,$B32-ImgA_y0+1-25,BK$7-ImgA_x0+1-25):INDEX(ImgA,$B32-ImgA_y0+1+25,BK$7-ImgA_x0+1+25),Disco)/SUM(Disco)</f>
        <v>102.091542288557</v>
      </c>
      <c r="BL32" s="23" t="n">
        <f aca="false">SUMPRODUCT(INDEX(ImgA,$B32-ImgA_y0+1-25,BL$7-ImgA_x0+1-25):INDEX(ImgA,$B32-ImgA_y0+1+25,BL$7-ImgA_x0+1+25),Disco)/SUM(Disco)</f>
        <v>101.93631840796</v>
      </c>
      <c r="BM32" s="23" t="n">
        <f aca="false">SUMPRODUCT(INDEX(ImgA,$B32-ImgA_y0+1-25,BM$7-ImgA_x0+1-25):INDEX(ImgA,$B32-ImgA_y0+1+25,BM$7-ImgA_x0+1+25),Disco)/SUM(Disco)</f>
        <v>101.869651741294</v>
      </c>
      <c r="BN32" s="23" t="n">
        <f aca="false">SUMPRODUCT(INDEX(ImgA,$B32-ImgA_y0+1-25,BN$7-ImgA_x0+1-25):INDEX(ImgA,$B32-ImgA_y0+1+25,BN$7-ImgA_x0+1+25),Disco)/SUM(Disco)</f>
        <v>101.671641791045</v>
      </c>
    </row>
    <row r="33" customFormat="false" ht="10.5" hidden="false" customHeight="true" outlineLevel="0" collapsed="false">
      <c r="B33" s="17" t="n">
        <v>95</v>
      </c>
      <c r="C33" s="23" t="n">
        <f aca="false">SUMPRODUCT(INDEX(ImgA,$B33-ImgA_y0+1-25,C$7-ImgA_x0+1-25):INDEX(ImgA,$B33-ImgA_y0+1+25,C$7-ImgA_x0+1+25),Disco)/SUM(Disco)</f>
        <v>86.297512437811</v>
      </c>
      <c r="D33" s="23" t="n">
        <f aca="false">SUMPRODUCT(INDEX(ImgA,$B33-ImgA_y0+1-25,D$7-ImgA_x0+1-25):INDEX(ImgA,$B33-ImgA_y0+1+25,D$7-ImgA_x0+1+25),Disco)/SUM(Disco)</f>
        <v>87.8099502487562</v>
      </c>
      <c r="E33" s="23" t="n">
        <f aca="false">SUMPRODUCT(INDEX(ImgA,$B33-ImgA_y0+1-25,E$7-ImgA_x0+1-25):INDEX(ImgA,$B33-ImgA_y0+1+25,E$7-ImgA_x0+1+25),Disco)/SUM(Disco)</f>
        <v>89.3303482587065</v>
      </c>
      <c r="F33" s="23" t="n">
        <f aca="false">SUMPRODUCT(INDEX(ImgA,$B33-ImgA_y0+1-25,F$7-ImgA_x0+1-25):INDEX(ImgA,$B33-ImgA_y0+1+25,F$7-ImgA_x0+1+25),Disco)/SUM(Disco)</f>
        <v>90.6606965174129</v>
      </c>
      <c r="G33" s="23" t="n">
        <f aca="false">SUMPRODUCT(INDEX(ImgA,$B33-ImgA_y0+1-25,G$7-ImgA_x0+1-25):INDEX(ImgA,$B33-ImgA_y0+1+25,G$7-ImgA_x0+1+25),Disco)/SUM(Disco)</f>
        <v>91.3960199004975</v>
      </c>
      <c r="H33" s="23" t="n">
        <f aca="false">SUMPRODUCT(INDEX(ImgA,$B33-ImgA_y0+1-25,H$7-ImgA_x0+1-25):INDEX(ImgA,$B33-ImgA_y0+1+25,H$7-ImgA_x0+1+25),Disco)/SUM(Disco)</f>
        <v>92.1024875621891</v>
      </c>
      <c r="I33" s="23" t="n">
        <f aca="false">SUMPRODUCT(INDEX(ImgA,$B33-ImgA_y0+1-25,I$7-ImgA_x0+1-25):INDEX(ImgA,$B33-ImgA_y0+1+25,I$7-ImgA_x0+1+25),Disco)/SUM(Disco)</f>
        <v>93.0577114427861</v>
      </c>
      <c r="J33" s="23" t="n">
        <f aca="false">SUMPRODUCT(INDEX(ImgA,$B33-ImgA_y0+1-25,J$7-ImgA_x0+1-25):INDEX(ImgA,$B33-ImgA_y0+1+25,J$7-ImgA_x0+1+25),Disco)/SUM(Disco)</f>
        <v>94.347263681592</v>
      </c>
      <c r="K33" s="23" t="n">
        <f aca="false">SUMPRODUCT(INDEX(ImgA,$B33-ImgA_y0+1-25,K$7-ImgA_x0+1-25):INDEX(ImgA,$B33-ImgA_y0+1+25,K$7-ImgA_x0+1+25),Disco)/SUM(Disco)</f>
        <v>96.0606965174129</v>
      </c>
      <c r="L33" s="23" t="n">
        <f aca="false">SUMPRODUCT(INDEX(ImgA,$B33-ImgA_y0+1-25,L$7-ImgA_x0+1-25):INDEX(ImgA,$B33-ImgA_y0+1+25,L$7-ImgA_x0+1+25),Disco)/SUM(Disco)</f>
        <v>98.0139303482587</v>
      </c>
      <c r="M33" s="23" t="n">
        <f aca="false">SUMPRODUCT(INDEX(ImgA,$B33-ImgA_y0+1-25,M$7-ImgA_x0+1-25):INDEX(ImgA,$B33-ImgA_y0+1+25,M$7-ImgA_x0+1+25),Disco)/SUM(Disco)</f>
        <v>99.9482587064677</v>
      </c>
      <c r="N33" s="23" t="n">
        <f aca="false">SUMPRODUCT(INDEX(ImgA,$B33-ImgA_y0+1-25,N$7-ImgA_x0+1-25):INDEX(ImgA,$B33-ImgA_y0+1+25,N$7-ImgA_x0+1+25),Disco)/SUM(Disco)</f>
        <v>101.671641791045</v>
      </c>
      <c r="O33" s="23" t="n">
        <f aca="false">SUMPRODUCT(INDEX(ImgA,$B33-ImgA_y0+1-25,O$7-ImgA_x0+1-25):INDEX(ImgA,$B33-ImgA_y0+1+25,O$7-ImgA_x0+1+25),Disco)/SUM(Disco)</f>
        <v>102.843781094527</v>
      </c>
      <c r="P33" s="23" t="n">
        <f aca="false">SUMPRODUCT(INDEX(ImgA,$B33-ImgA_y0+1-25,P$7-ImgA_x0+1-25):INDEX(ImgA,$B33-ImgA_y0+1+25,P$7-ImgA_x0+1+25),Disco)/SUM(Disco)</f>
        <v>103.599004975124</v>
      </c>
      <c r="Q33" s="23" t="n">
        <f aca="false">SUMPRODUCT(INDEX(ImgA,$B33-ImgA_y0+1-25,Q$7-ImgA_x0+1-25):INDEX(ImgA,$B33-ImgA_y0+1+25,Q$7-ImgA_x0+1+25),Disco)/SUM(Disco)</f>
        <v>104.251741293532</v>
      </c>
      <c r="R33" s="23" t="n">
        <f aca="false">SUMPRODUCT(INDEX(ImgA,$B33-ImgA_y0+1-25,R$7-ImgA_x0+1-25):INDEX(ImgA,$B33-ImgA_y0+1+25,R$7-ImgA_x0+1+25),Disco)/SUM(Disco)</f>
        <v>104.372139303483</v>
      </c>
      <c r="S33" s="23" t="n">
        <f aca="false">SUMPRODUCT(INDEX(ImgA,$B33-ImgA_y0+1-25,S$7-ImgA_x0+1-25):INDEX(ImgA,$B33-ImgA_y0+1+25,S$7-ImgA_x0+1+25),Disco)/SUM(Disco)</f>
        <v>104.09552238806</v>
      </c>
      <c r="T33" s="23" t="n">
        <f aca="false">SUMPRODUCT(INDEX(ImgA,$B33-ImgA_y0+1-25,T$7-ImgA_x0+1-25):INDEX(ImgA,$B33-ImgA_y0+1+25,T$7-ImgA_x0+1+25),Disco)/SUM(Disco)</f>
        <v>103.44776119403</v>
      </c>
      <c r="U33" s="23" t="n">
        <f aca="false">SUMPRODUCT(INDEX(ImgA,$B33-ImgA_y0+1-25,U$7-ImgA_x0+1-25):INDEX(ImgA,$B33-ImgA_y0+1+25,U$7-ImgA_x0+1+25),Disco)/SUM(Disco)</f>
        <v>102.891542288557</v>
      </c>
      <c r="V33" s="23" t="n">
        <f aca="false">SUMPRODUCT(INDEX(ImgA,$B33-ImgA_y0+1-25,V$7-ImgA_x0+1-25):INDEX(ImgA,$B33-ImgA_y0+1+25,V$7-ImgA_x0+1+25),Disco)/SUM(Disco)</f>
        <v>102.022885572139</v>
      </c>
      <c r="W33" s="23" t="n">
        <f aca="false">SUMPRODUCT(INDEX(ImgA,$B33-ImgA_y0+1-25,W$7-ImgA_x0+1-25):INDEX(ImgA,$B33-ImgA_y0+1+25,W$7-ImgA_x0+1+25),Disco)/SUM(Disco)</f>
        <v>101.16815920398</v>
      </c>
      <c r="X33" s="23" t="n">
        <f aca="false">SUMPRODUCT(INDEX(ImgA,$B33-ImgA_y0+1-25,X$7-ImgA_x0+1-25):INDEX(ImgA,$B33-ImgA_y0+1+25,X$7-ImgA_x0+1+25),Disco)/SUM(Disco)</f>
        <v>100.455721393035</v>
      </c>
      <c r="Y33" s="23" t="n">
        <f aca="false">SUMPRODUCT(INDEX(ImgA,$B33-ImgA_y0+1-25,Y$7-ImgA_x0+1-25):INDEX(ImgA,$B33-ImgA_y0+1+25,Y$7-ImgA_x0+1+25),Disco)/SUM(Disco)</f>
        <v>99.9462686567164</v>
      </c>
      <c r="Z33" s="23" t="n">
        <f aca="false">SUMPRODUCT(INDEX(ImgA,$B33-ImgA_y0+1-25,Z$7-ImgA_x0+1-25):INDEX(ImgA,$B33-ImgA_y0+1+25,Z$7-ImgA_x0+1+25),Disco)/SUM(Disco)</f>
        <v>99.7373134328358</v>
      </c>
      <c r="AA33" s="23" t="n">
        <f aca="false">SUMPRODUCT(INDEX(ImgA,$B33-ImgA_y0+1-25,AA$7-ImgA_x0+1-25):INDEX(ImgA,$B33-ImgA_y0+1+25,AA$7-ImgA_x0+1+25),Disco)/SUM(Disco)</f>
        <v>99.7194029850746</v>
      </c>
      <c r="AB33" s="23" t="n">
        <f aca="false">SUMPRODUCT(INDEX(ImgA,$B33-ImgA_y0+1-25,AB$7-ImgA_x0+1-25):INDEX(ImgA,$B33-ImgA_y0+1+25,AB$7-ImgA_x0+1+25),Disco)/SUM(Disco)</f>
        <v>99.5432835820896</v>
      </c>
      <c r="AC33" s="23" t="n">
        <f aca="false">SUMPRODUCT(INDEX(ImgA,$B33-ImgA_y0+1-25,AC$7-ImgA_x0+1-25):INDEX(ImgA,$B33-ImgA_y0+1+25,AC$7-ImgA_x0+1+25),Disco)/SUM(Disco)</f>
        <v>99.4497512437811</v>
      </c>
      <c r="AD33" s="23" t="n">
        <f aca="false">SUMPRODUCT(INDEX(ImgA,$B33-ImgA_y0+1-25,AD$7-ImgA_x0+1-25):INDEX(ImgA,$B33-ImgA_y0+1+25,AD$7-ImgA_x0+1+25),Disco)/SUM(Disco)</f>
        <v>99.7781094527363</v>
      </c>
      <c r="AE33" s="23" t="n">
        <f aca="false">SUMPRODUCT(INDEX(ImgA,$B33-ImgA_y0+1-25,AE$7-ImgA_x0+1-25):INDEX(ImgA,$B33-ImgA_y0+1+25,AE$7-ImgA_x0+1+25),Disco)/SUM(Disco)</f>
        <v>100.698507462687</v>
      </c>
      <c r="AF33" s="23" t="n">
        <f aca="false">SUMPRODUCT(INDEX(ImgA,$B33-ImgA_y0+1-25,AF$7-ImgA_x0+1-25):INDEX(ImgA,$B33-ImgA_y0+1+25,AF$7-ImgA_x0+1+25),Disco)/SUM(Disco)</f>
        <v>101.937313432836</v>
      </c>
      <c r="AG33" s="23" t="n">
        <f aca="false">SUMPRODUCT(INDEX(ImgA,$B33-ImgA_y0+1-25,AG$7-ImgA_x0+1-25):INDEX(ImgA,$B33-ImgA_y0+1+25,AG$7-ImgA_x0+1+25),Disco)/SUM(Disco)</f>
        <v>103.419900497512</v>
      </c>
      <c r="AH33" s="23" t="n">
        <f aca="false">SUMPRODUCT(INDEX(ImgA,$B33-ImgA_y0+1-25,AH$7-ImgA_x0+1-25):INDEX(ImgA,$B33-ImgA_y0+1+25,AH$7-ImgA_x0+1+25),Disco)/SUM(Disco)</f>
        <v>104.802985074627</v>
      </c>
      <c r="AI33" s="23" t="n">
        <f aca="false">SUMPRODUCT(INDEX(ImgA,$B33-ImgA_y0+1-25,AI$7-ImgA_x0+1-25):INDEX(ImgA,$B33-ImgA_y0+1+25,AI$7-ImgA_x0+1+25),Disco)/SUM(Disco)</f>
        <v>106.163184079602</v>
      </c>
      <c r="AJ33" s="23" t="n">
        <f aca="false">SUMPRODUCT(INDEX(ImgA,$B33-ImgA_y0+1-25,AJ$7-ImgA_x0+1-25):INDEX(ImgA,$B33-ImgA_y0+1+25,AJ$7-ImgA_x0+1+25),Disco)/SUM(Disco)</f>
        <v>107.833830845771</v>
      </c>
      <c r="AK33" s="23" t="n">
        <f aca="false">SUMPRODUCT(INDEX(ImgA,$B33-ImgA_y0+1-25,AK$7-ImgA_x0+1-25):INDEX(ImgA,$B33-ImgA_y0+1+25,AK$7-ImgA_x0+1+25),Disco)/SUM(Disco)</f>
        <v>109.010945273632</v>
      </c>
      <c r="AL33" s="23" t="n">
        <f aca="false">SUMPRODUCT(INDEX(ImgA,$B33-ImgA_y0+1-25,AL$7-ImgA_x0+1-25):INDEX(ImgA,$B33-ImgA_y0+1+25,AL$7-ImgA_x0+1+25),Disco)/SUM(Disco)</f>
        <v>109.562189054726</v>
      </c>
      <c r="AM33" s="23" t="n">
        <f aca="false">SUMPRODUCT(INDEX(ImgA,$B33-ImgA_y0+1-25,AM$7-ImgA_x0+1-25):INDEX(ImgA,$B33-ImgA_y0+1+25,AM$7-ImgA_x0+1+25),Disco)/SUM(Disco)</f>
        <v>109.980099502488</v>
      </c>
      <c r="AN33" s="23" t="n">
        <f aca="false">SUMPRODUCT(INDEX(ImgA,$B33-ImgA_y0+1-25,AN$7-ImgA_x0+1-25):INDEX(ImgA,$B33-ImgA_y0+1+25,AN$7-ImgA_x0+1+25),Disco)/SUM(Disco)</f>
        <v>110.788059701493</v>
      </c>
      <c r="AO33" s="23" t="n">
        <f aca="false">SUMPRODUCT(INDEX(ImgA,$B33-ImgA_y0+1-25,AO$7-ImgA_x0+1-25):INDEX(ImgA,$B33-ImgA_y0+1+25,AO$7-ImgA_x0+1+25),Disco)/SUM(Disco)</f>
        <v>111.740298507463</v>
      </c>
      <c r="AP33" s="23" t="n">
        <f aca="false">SUMPRODUCT(INDEX(ImgA,$B33-ImgA_y0+1-25,AP$7-ImgA_x0+1-25):INDEX(ImgA,$B33-ImgA_y0+1+25,AP$7-ImgA_x0+1+25),Disco)/SUM(Disco)</f>
        <v>112.566169154229</v>
      </c>
      <c r="AQ33" s="23" t="n">
        <f aca="false">SUMPRODUCT(INDEX(ImgA,$B33-ImgA_y0+1-25,AQ$7-ImgA_x0+1-25):INDEX(ImgA,$B33-ImgA_y0+1+25,AQ$7-ImgA_x0+1+25),Disco)/SUM(Disco)</f>
        <v>113.26368159204</v>
      </c>
      <c r="AR33" s="23" t="n">
        <f aca="false">SUMPRODUCT(INDEX(ImgA,$B33-ImgA_y0+1-25,AR$7-ImgA_x0+1-25):INDEX(ImgA,$B33-ImgA_y0+1+25,AR$7-ImgA_x0+1+25),Disco)/SUM(Disco)</f>
        <v>113.674626865672</v>
      </c>
      <c r="AS33" s="23" t="n">
        <f aca="false">SUMPRODUCT(INDEX(ImgA,$B33-ImgA_y0+1-25,AS$7-ImgA_x0+1-25):INDEX(ImgA,$B33-ImgA_y0+1+25,AS$7-ImgA_x0+1+25),Disco)/SUM(Disco)</f>
        <v>114.023880597015</v>
      </c>
      <c r="AT33" s="23" t="n">
        <f aca="false">SUMPRODUCT(INDEX(ImgA,$B33-ImgA_y0+1-25,AT$7-ImgA_x0+1-25):INDEX(ImgA,$B33-ImgA_y0+1+25,AT$7-ImgA_x0+1+25),Disco)/SUM(Disco)</f>
        <v>114.306467661692</v>
      </c>
      <c r="AU33" s="23" t="n">
        <f aca="false">SUMPRODUCT(INDEX(ImgA,$B33-ImgA_y0+1-25,AU$7-ImgA_x0+1-25):INDEX(ImgA,$B33-ImgA_y0+1+25,AU$7-ImgA_x0+1+25),Disco)/SUM(Disco)</f>
        <v>114.561194029851</v>
      </c>
      <c r="AV33" s="23" t="n">
        <f aca="false">SUMPRODUCT(INDEX(ImgA,$B33-ImgA_y0+1-25,AV$7-ImgA_x0+1-25):INDEX(ImgA,$B33-ImgA_y0+1+25,AV$7-ImgA_x0+1+25),Disco)/SUM(Disco)</f>
        <v>114.800995024876</v>
      </c>
      <c r="AW33" s="23" t="n">
        <f aca="false">SUMPRODUCT(INDEX(ImgA,$B33-ImgA_y0+1-25,AW$7-ImgA_x0+1-25):INDEX(ImgA,$B33-ImgA_y0+1+25,AW$7-ImgA_x0+1+25),Disco)/SUM(Disco)</f>
        <v>114.659701492537</v>
      </c>
      <c r="AX33" s="23" t="n">
        <f aca="false">SUMPRODUCT(INDEX(ImgA,$B33-ImgA_y0+1-25,AX$7-ImgA_x0+1-25):INDEX(ImgA,$B33-ImgA_y0+1+25,AX$7-ImgA_x0+1+25),Disco)/SUM(Disco)</f>
        <v>114.43184079602</v>
      </c>
      <c r="AY33" s="23" t="n">
        <f aca="false">SUMPRODUCT(INDEX(ImgA,$B33-ImgA_y0+1-25,AY$7-ImgA_x0+1-25):INDEX(ImgA,$B33-ImgA_y0+1+25,AY$7-ImgA_x0+1+25),Disco)/SUM(Disco)</f>
        <v>114.085572139303</v>
      </c>
      <c r="AZ33" s="23" t="n">
        <f aca="false">SUMPRODUCT(INDEX(ImgA,$B33-ImgA_y0+1-25,AZ$7-ImgA_x0+1-25):INDEX(ImgA,$B33-ImgA_y0+1+25,AZ$7-ImgA_x0+1+25),Disco)/SUM(Disco)</f>
        <v>113.506467661692</v>
      </c>
      <c r="BA33" s="23" t="n">
        <f aca="false">SUMPRODUCT(INDEX(ImgA,$B33-ImgA_y0+1-25,BA$7-ImgA_x0+1-25):INDEX(ImgA,$B33-ImgA_y0+1+25,BA$7-ImgA_x0+1+25),Disco)/SUM(Disco)</f>
        <v>112.937313432836</v>
      </c>
      <c r="BB33" s="23" t="n">
        <f aca="false">SUMPRODUCT(INDEX(ImgA,$B33-ImgA_y0+1-25,BB$7-ImgA_x0+1-25):INDEX(ImgA,$B33-ImgA_y0+1+25,BB$7-ImgA_x0+1+25),Disco)/SUM(Disco)</f>
        <v>112.505472636816</v>
      </c>
      <c r="BC33" s="23" t="n">
        <f aca="false">SUMPRODUCT(INDEX(ImgA,$B33-ImgA_y0+1-25,BC$7-ImgA_x0+1-25):INDEX(ImgA,$B33-ImgA_y0+1+25,BC$7-ImgA_x0+1+25),Disco)/SUM(Disco)</f>
        <v>112.1592039801</v>
      </c>
      <c r="BD33" s="23" t="n">
        <f aca="false">SUMPRODUCT(INDEX(ImgA,$B33-ImgA_y0+1-25,BD$7-ImgA_x0+1-25):INDEX(ImgA,$B33-ImgA_y0+1+25,BD$7-ImgA_x0+1+25),Disco)/SUM(Disco)</f>
        <v>111.315422885572</v>
      </c>
      <c r="BE33" s="23" t="n">
        <f aca="false">SUMPRODUCT(INDEX(ImgA,$B33-ImgA_y0+1-25,BE$7-ImgA_x0+1-25):INDEX(ImgA,$B33-ImgA_y0+1+25,BE$7-ImgA_x0+1+25),Disco)/SUM(Disco)</f>
        <v>110.275621890547</v>
      </c>
      <c r="BF33" s="23" t="n">
        <f aca="false">SUMPRODUCT(INDEX(ImgA,$B33-ImgA_y0+1-25,BF$7-ImgA_x0+1-25):INDEX(ImgA,$B33-ImgA_y0+1+25,BF$7-ImgA_x0+1+25),Disco)/SUM(Disco)</f>
        <v>109.206965174129</v>
      </c>
      <c r="BG33" s="23" t="n">
        <f aca="false">SUMPRODUCT(INDEX(ImgA,$B33-ImgA_y0+1-25,BG$7-ImgA_x0+1-25):INDEX(ImgA,$B33-ImgA_y0+1+25,BG$7-ImgA_x0+1+25),Disco)/SUM(Disco)</f>
        <v>107.705472636816</v>
      </c>
      <c r="BH33" s="23" t="n">
        <f aca="false">SUMPRODUCT(INDEX(ImgA,$B33-ImgA_y0+1-25,BH$7-ImgA_x0+1-25):INDEX(ImgA,$B33-ImgA_y0+1+25,BH$7-ImgA_x0+1+25),Disco)/SUM(Disco)</f>
        <v>106.042786069652</v>
      </c>
      <c r="BI33" s="23" t="n">
        <f aca="false">SUMPRODUCT(INDEX(ImgA,$B33-ImgA_y0+1-25,BI$7-ImgA_x0+1-25):INDEX(ImgA,$B33-ImgA_y0+1+25,BI$7-ImgA_x0+1+25),Disco)/SUM(Disco)</f>
        <v>104.664676616915</v>
      </c>
      <c r="BJ33" s="23" t="n">
        <f aca="false">SUMPRODUCT(INDEX(ImgA,$B33-ImgA_y0+1-25,BJ$7-ImgA_x0+1-25):INDEX(ImgA,$B33-ImgA_y0+1+25,BJ$7-ImgA_x0+1+25),Disco)/SUM(Disco)</f>
        <v>103.700497512438</v>
      </c>
      <c r="BK33" s="23" t="n">
        <f aca="false">SUMPRODUCT(INDEX(ImgA,$B33-ImgA_y0+1-25,BK$7-ImgA_x0+1-25):INDEX(ImgA,$B33-ImgA_y0+1+25,BK$7-ImgA_x0+1+25),Disco)/SUM(Disco)</f>
        <v>103.15223880597</v>
      </c>
      <c r="BL33" s="23" t="n">
        <f aca="false">SUMPRODUCT(INDEX(ImgA,$B33-ImgA_y0+1-25,BL$7-ImgA_x0+1-25):INDEX(ImgA,$B33-ImgA_y0+1+25,BL$7-ImgA_x0+1+25),Disco)/SUM(Disco)</f>
        <v>102.853731343284</v>
      </c>
      <c r="BM33" s="23" t="n">
        <f aca="false">SUMPRODUCT(INDEX(ImgA,$B33-ImgA_y0+1-25,BM$7-ImgA_x0+1-25):INDEX(ImgA,$B33-ImgA_y0+1+25,BM$7-ImgA_x0+1+25),Disco)/SUM(Disco)</f>
        <v>102.575124378109</v>
      </c>
      <c r="BN33" s="23" t="n">
        <f aca="false">SUMPRODUCT(INDEX(ImgA,$B33-ImgA_y0+1-25,BN$7-ImgA_x0+1-25):INDEX(ImgA,$B33-ImgA_y0+1+25,BN$7-ImgA_x0+1+25),Disco)/SUM(Disco)</f>
        <v>102.342288557214</v>
      </c>
    </row>
    <row r="34" customFormat="false" ht="10.5" hidden="false" customHeight="true" outlineLevel="0" collapsed="false">
      <c r="B34" s="17" t="n">
        <v>96</v>
      </c>
      <c r="C34" s="23" t="n">
        <f aca="false">SUMPRODUCT(INDEX(ImgA,$B34-ImgA_y0+1-25,C$7-ImgA_x0+1-25):INDEX(ImgA,$B34-ImgA_y0+1+25,C$7-ImgA_x0+1+25),Disco)/SUM(Disco)</f>
        <v>85.7671641791045</v>
      </c>
      <c r="D34" s="23" t="n">
        <f aca="false">SUMPRODUCT(INDEX(ImgA,$B34-ImgA_y0+1-25,D$7-ImgA_x0+1-25):INDEX(ImgA,$B34-ImgA_y0+1+25,D$7-ImgA_x0+1+25),Disco)/SUM(Disco)</f>
        <v>86.955223880597</v>
      </c>
      <c r="E34" s="23" t="n">
        <f aca="false">SUMPRODUCT(INDEX(ImgA,$B34-ImgA_y0+1-25,E$7-ImgA_x0+1-25):INDEX(ImgA,$B34-ImgA_y0+1+25,E$7-ImgA_x0+1+25),Disco)/SUM(Disco)</f>
        <v>88.4009950248756</v>
      </c>
      <c r="F34" s="23" t="n">
        <f aca="false">SUMPRODUCT(INDEX(ImgA,$B34-ImgA_y0+1-25,F$7-ImgA_x0+1-25):INDEX(ImgA,$B34-ImgA_y0+1+25,F$7-ImgA_x0+1+25),Disco)/SUM(Disco)</f>
        <v>89.4776119402985</v>
      </c>
      <c r="G34" s="23" t="n">
        <f aca="false">SUMPRODUCT(INDEX(ImgA,$B34-ImgA_y0+1-25,G$7-ImgA_x0+1-25):INDEX(ImgA,$B34-ImgA_y0+1+25,G$7-ImgA_x0+1+25),Disco)/SUM(Disco)</f>
        <v>90.0756218905473</v>
      </c>
      <c r="H34" s="23" t="n">
        <f aca="false">SUMPRODUCT(INDEX(ImgA,$B34-ImgA_y0+1-25,H$7-ImgA_x0+1-25):INDEX(ImgA,$B34-ImgA_y0+1+25,H$7-ImgA_x0+1+25),Disco)/SUM(Disco)</f>
        <v>90.4975124378109</v>
      </c>
      <c r="I34" s="23" t="n">
        <f aca="false">SUMPRODUCT(INDEX(ImgA,$B34-ImgA_y0+1-25,I$7-ImgA_x0+1-25):INDEX(ImgA,$B34-ImgA_y0+1+25,I$7-ImgA_x0+1+25),Disco)/SUM(Disco)</f>
        <v>91.1014925373134</v>
      </c>
      <c r="J34" s="23" t="n">
        <f aca="false">SUMPRODUCT(INDEX(ImgA,$B34-ImgA_y0+1-25,J$7-ImgA_x0+1-25):INDEX(ImgA,$B34-ImgA_y0+1+25,J$7-ImgA_x0+1+25),Disco)/SUM(Disco)</f>
        <v>92.2686567164179</v>
      </c>
      <c r="K34" s="23" t="n">
        <f aca="false">SUMPRODUCT(INDEX(ImgA,$B34-ImgA_y0+1-25,K$7-ImgA_x0+1-25):INDEX(ImgA,$B34-ImgA_y0+1+25,K$7-ImgA_x0+1+25),Disco)/SUM(Disco)</f>
        <v>93.5880597014925</v>
      </c>
      <c r="L34" s="23" t="n">
        <f aca="false">SUMPRODUCT(INDEX(ImgA,$B34-ImgA_y0+1-25,L$7-ImgA_x0+1-25):INDEX(ImgA,$B34-ImgA_y0+1+25,L$7-ImgA_x0+1+25),Disco)/SUM(Disco)</f>
        <v>94.992039800995</v>
      </c>
      <c r="M34" s="23" t="n">
        <f aca="false">SUMPRODUCT(INDEX(ImgA,$B34-ImgA_y0+1-25,M$7-ImgA_x0+1-25):INDEX(ImgA,$B34-ImgA_y0+1+25,M$7-ImgA_x0+1+25),Disco)/SUM(Disco)</f>
        <v>96.5492537313433</v>
      </c>
      <c r="N34" s="23" t="n">
        <f aca="false">SUMPRODUCT(INDEX(ImgA,$B34-ImgA_y0+1-25,N$7-ImgA_x0+1-25):INDEX(ImgA,$B34-ImgA_y0+1+25,N$7-ImgA_x0+1+25),Disco)/SUM(Disco)</f>
        <v>97.9154228855721</v>
      </c>
      <c r="O34" s="23" t="n">
        <f aca="false">SUMPRODUCT(INDEX(ImgA,$B34-ImgA_y0+1-25,O$7-ImgA_x0+1-25):INDEX(ImgA,$B34-ImgA_y0+1+25,O$7-ImgA_x0+1+25),Disco)/SUM(Disco)</f>
        <v>99.0149253731343</v>
      </c>
      <c r="P34" s="23" t="n">
        <f aca="false">SUMPRODUCT(INDEX(ImgA,$B34-ImgA_y0+1-25,P$7-ImgA_x0+1-25):INDEX(ImgA,$B34-ImgA_y0+1+25,P$7-ImgA_x0+1+25),Disco)/SUM(Disco)</f>
        <v>99.5383084577114</v>
      </c>
      <c r="Q34" s="23" t="n">
        <f aca="false">SUMPRODUCT(INDEX(ImgA,$B34-ImgA_y0+1-25,Q$7-ImgA_x0+1-25):INDEX(ImgA,$B34-ImgA_y0+1+25,Q$7-ImgA_x0+1+25),Disco)/SUM(Disco)</f>
        <v>99.7601990049751</v>
      </c>
      <c r="R34" s="23" t="n">
        <f aca="false">SUMPRODUCT(INDEX(ImgA,$B34-ImgA_y0+1-25,R$7-ImgA_x0+1-25):INDEX(ImgA,$B34-ImgA_y0+1+25,R$7-ImgA_x0+1+25),Disco)/SUM(Disco)</f>
        <v>99.644776119403</v>
      </c>
      <c r="S34" s="23" t="n">
        <f aca="false">SUMPRODUCT(INDEX(ImgA,$B34-ImgA_y0+1-25,S$7-ImgA_x0+1-25):INDEX(ImgA,$B34-ImgA_y0+1+25,S$7-ImgA_x0+1+25),Disco)/SUM(Disco)</f>
        <v>99.7442786069652</v>
      </c>
      <c r="T34" s="23" t="n">
        <f aca="false">SUMPRODUCT(INDEX(ImgA,$B34-ImgA_y0+1-25,T$7-ImgA_x0+1-25):INDEX(ImgA,$B34-ImgA_y0+1+25,T$7-ImgA_x0+1+25),Disco)/SUM(Disco)</f>
        <v>99.5860696517413</v>
      </c>
      <c r="U34" s="23" t="n">
        <f aca="false">SUMPRODUCT(INDEX(ImgA,$B34-ImgA_y0+1-25,U$7-ImgA_x0+1-25):INDEX(ImgA,$B34-ImgA_y0+1+25,U$7-ImgA_x0+1+25),Disco)/SUM(Disco)</f>
        <v>99.2407960199005</v>
      </c>
      <c r="V34" s="23" t="n">
        <f aca="false">SUMPRODUCT(INDEX(ImgA,$B34-ImgA_y0+1-25,V$7-ImgA_x0+1-25):INDEX(ImgA,$B34-ImgA_y0+1+25,V$7-ImgA_x0+1+25),Disco)/SUM(Disco)</f>
        <v>98.7532338308458</v>
      </c>
      <c r="W34" s="23" t="n">
        <f aca="false">SUMPRODUCT(INDEX(ImgA,$B34-ImgA_y0+1-25,W$7-ImgA_x0+1-25):INDEX(ImgA,$B34-ImgA_y0+1+25,W$7-ImgA_x0+1+25),Disco)/SUM(Disco)</f>
        <v>98.1970149253731</v>
      </c>
      <c r="X34" s="23" t="n">
        <f aca="false">SUMPRODUCT(INDEX(ImgA,$B34-ImgA_y0+1-25,X$7-ImgA_x0+1-25):INDEX(ImgA,$B34-ImgA_y0+1+25,X$7-ImgA_x0+1+25),Disco)/SUM(Disco)</f>
        <v>97.7412935323383</v>
      </c>
      <c r="Y34" s="23" t="n">
        <f aca="false">SUMPRODUCT(INDEX(ImgA,$B34-ImgA_y0+1-25,Y$7-ImgA_x0+1-25):INDEX(ImgA,$B34-ImgA_y0+1+25,Y$7-ImgA_x0+1+25),Disco)/SUM(Disco)</f>
        <v>97.6845771144279</v>
      </c>
      <c r="Z34" s="23" t="n">
        <f aca="false">SUMPRODUCT(INDEX(ImgA,$B34-ImgA_y0+1-25,Z$7-ImgA_x0+1-25):INDEX(ImgA,$B34-ImgA_y0+1+25,Z$7-ImgA_x0+1+25),Disco)/SUM(Disco)</f>
        <v>97.6776119402985</v>
      </c>
      <c r="AA34" s="23" t="n">
        <f aca="false">SUMPRODUCT(INDEX(ImgA,$B34-ImgA_y0+1-25,AA$7-ImgA_x0+1-25):INDEX(ImgA,$B34-ImgA_y0+1+25,AA$7-ImgA_x0+1+25),Disco)/SUM(Disco)</f>
        <v>97.7064676616916</v>
      </c>
      <c r="AB34" s="23" t="n">
        <f aca="false">SUMPRODUCT(INDEX(ImgA,$B34-ImgA_y0+1-25,AB$7-ImgA_x0+1-25):INDEX(ImgA,$B34-ImgA_y0+1+25,AB$7-ImgA_x0+1+25),Disco)/SUM(Disco)</f>
        <v>97.5701492537313</v>
      </c>
      <c r="AC34" s="23" t="n">
        <f aca="false">SUMPRODUCT(INDEX(ImgA,$B34-ImgA_y0+1-25,AC$7-ImgA_x0+1-25):INDEX(ImgA,$B34-ImgA_y0+1+25,AC$7-ImgA_x0+1+25),Disco)/SUM(Disco)</f>
        <v>97.6786069651741</v>
      </c>
      <c r="AD34" s="23" t="n">
        <f aca="false">SUMPRODUCT(INDEX(ImgA,$B34-ImgA_y0+1-25,AD$7-ImgA_x0+1-25):INDEX(ImgA,$B34-ImgA_y0+1+25,AD$7-ImgA_x0+1+25),Disco)/SUM(Disco)</f>
        <v>98.2407960199005</v>
      </c>
      <c r="AE34" s="23" t="n">
        <f aca="false">SUMPRODUCT(INDEX(ImgA,$B34-ImgA_y0+1-25,AE$7-ImgA_x0+1-25):INDEX(ImgA,$B34-ImgA_y0+1+25,AE$7-ImgA_x0+1+25),Disco)/SUM(Disco)</f>
        <v>99.2009950248756</v>
      </c>
      <c r="AF34" s="23" t="n">
        <f aca="false">SUMPRODUCT(INDEX(ImgA,$B34-ImgA_y0+1-25,AF$7-ImgA_x0+1-25):INDEX(ImgA,$B34-ImgA_y0+1+25,AF$7-ImgA_x0+1+25),Disco)/SUM(Disco)</f>
        <v>100.509452736318</v>
      </c>
      <c r="AG34" s="23" t="n">
        <f aca="false">SUMPRODUCT(INDEX(ImgA,$B34-ImgA_y0+1-25,AG$7-ImgA_x0+1-25):INDEX(ImgA,$B34-ImgA_y0+1+25,AG$7-ImgA_x0+1+25),Disco)/SUM(Disco)</f>
        <v>101.906467661692</v>
      </c>
      <c r="AH34" s="23" t="n">
        <f aca="false">SUMPRODUCT(INDEX(ImgA,$B34-ImgA_y0+1-25,AH$7-ImgA_x0+1-25):INDEX(ImgA,$B34-ImgA_y0+1+25,AH$7-ImgA_x0+1+25),Disco)/SUM(Disco)</f>
        <v>103.323383084577</v>
      </c>
      <c r="AI34" s="23" t="n">
        <f aca="false">SUMPRODUCT(INDEX(ImgA,$B34-ImgA_y0+1-25,AI$7-ImgA_x0+1-25):INDEX(ImgA,$B34-ImgA_y0+1+25,AI$7-ImgA_x0+1+25),Disco)/SUM(Disco)</f>
        <v>104.994029850746</v>
      </c>
      <c r="AJ34" s="23" t="n">
        <f aca="false">SUMPRODUCT(INDEX(ImgA,$B34-ImgA_y0+1-25,AJ$7-ImgA_x0+1-25):INDEX(ImgA,$B34-ImgA_y0+1+25,AJ$7-ImgA_x0+1+25),Disco)/SUM(Disco)</f>
        <v>106.747263681592</v>
      </c>
      <c r="AK34" s="23" t="n">
        <f aca="false">SUMPRODUCT(INDEX(ImgA,$B34-ImgA_y0+1-25,AK$7-ImgA_x0+1-25):INDEX(ImgA,$B34-ImgA_y0+1+25,AK$7-ImgA_x0+1+25),Disco)/SUM(Disco)</f>
        <v>108.078606965174</v>
      </c>
      <c r="AL34" s="23" t="n">
        <f aca="false">SUMPRODUCT(INDEX(ImgA,$B34-ImgA_y0+1-25,AL$7-ImgA_x0+1-25):INDEX(ImgA,$B34-ImgA_y0+1+25,AL$7-ImgA_x0+1+25),Disco)/SUM(Disco)</f>
        <v>108.541293532338</v>
      </c>
      <c r="AM34" s="23" t="n">
        <f aca="false">SUMPRODUCT(INDEX(ImgA,$B34-ImgA_y0+1-25,AM$7-ImgA_x0+1-25):INDEX(ImgA,$B34-ImgA_y0+1+25,AM$7-ImgA_x0+1+25),Disco)/SUM(Disco)</f>
        <v>109.043781094527</v>
      </c>
      <c r="AN34" s="23" t="n">
        <f aca="false">SUMPRODUCT(INDEX(ImgA,$B34-ImgA_y0+1-25,AN$7-ImgA_x0+1-25):INDEX(ImgA,$B34-ImgA_y0+1+25,AN$7-ImgA_x0+1+25),Disco)/SUM(Disco)</f>
        <v>110.126368159204</v>
      </c>
      <c r="AO34" s="23" t="n">
        <f aca="false">SUMPRODUCT(INDEX(ImgA,$B34-ImgA_y0+1-25,AO$7-ImgA_x0+1-25):INDEX(ImgA,$B34-ImgA_y0+1+25,AO$7-ImgA_x0+1+25),Disco)/SUM(Disco)</f>
        <v>111.338308457711</v>
      </c>
      <c r="AP34" s="23" t="n">
        <f aca="false">SUMPRODUCT(INDEX(ImgA,$B34-ImgA_y0+1-25,AP$7-ImgA_x0+1-25):INDEX(ImgA,$B34-ImgA_y0+1+25,AP$7-ImgA_x0+1+25),Disco)/SUM(Disco)</f>
        <v>112.419900497512</v>
      </c>
      <c r="AQ34" s="23" t="n">
        <f aca="false">SUMPRODUCT(INDEX(ImgA,$B34-ImgA_y0+1-25,AQ$7-ImgA_x0+1-25):INDEX(ImgA,$B34-ImgA_y0+1+25,AQ$7-ImgA_x0+1+25),Disco)/SUM(Disco)</f>
        <v>113.462686567164</v>
      </c>
      <c r="AR34" s="23" t="n">
        <f aca="false">SUMPRODUCT(INDEX(ImgA,$B34-ImgA_y0+1-25,AR$7-ImgA_x0+1-25):INDEX(ImgA,$B34-ImgA_y0+1+25,AR$7-ImgA_x0+1+25),Disco)/SUM(Disco)</f>
        <v>114.300497512438</v>
      </c>
      <c r="AS34" s="23" t="n">
        <f aca="false">SUMPRODUCT(INDEX(ImgA,$B34-ImgA_y0+1-25,AS$7-ImgA_x0+1-25):INDEX(ImgA,$B34-ImgA_y0+1+25,AS$7-ImgA_x0+1+25),Disco)/SUM(Disco)</f>
        <v>114.84776119403</v>
      </c>
      <c r="AT34" s="23" t="n">
        <f aca="false">SUMPRODUCT(INDEX(ImgA,$B34-ImgA_y0+1-25,AT$7-ImgA_x0+1-25):INDEX(ImgA,$B34-ImgA_y0+1+25,AT$7-ImgA_x0+1+25),Disco)/SUM(Disco)</f>
        <v>115.438805970149</v>
      </c>
      <c r="AU34" s="23" t="n">
        <f aca="false">SUMPRODUCT(INDEX(ImgA,$B34-ImgA_y0+1-25,AU$7-ImgA_x0+1-25):INDEX(ImgA,$B34-ImgA_y0+1+25,AU$7-ImgA_x0+1+25),Disco)/SUM(Disco)</f>
        <v>116.185074626866</v>
      </c>
      <c r="AV34" s="23" t="n">
        <f aca="false">SUMPRODUCT(INDEX(ImgA,$B34-ImgA_y0+1-25,AV$7-ImgA_x0+1-25):INDEX(ImgA,$B34-ImgA_y0+1+25,AV$7-ImgA_x0+1+25),Disco)/SUM(Disco)</f>
        <v>116.705472636816</v>
      </c>
      <c r="AW34" s="23" t="n">
        <f aca="false">SUMPRODUCT(INDEX(ImgA,$B34-ImgA_y0+1-25,AW$7-ImgA_x0+1-25):INDEX(ImgA,$B34-ImgA_y0+1+25,AW$7-ImgA_x0+1+25),Disco)/SUM(Disco)</f>
        <v>116.771144278607</v>
      </c>
      <c r="AX34" s="23" t="n">
        <f aca="false">SUMPRODUCT(INDEX(ImgA,$B34-ImgA_y0+1-25,AX$7-ImgA_x0+1-25):INDEX(ImgA,$B34-ImgA_y0+1+25,AX$7-ImgA_x0+1+25),Disco)/SUM(Disco)</f>
        <v>116.566169154229</v>
      </c>
      <c r="AY34" s="23" t="n">
        <f aca="false">SUMPRODUCT(INDEX(ImgA,$B34-ImgA_y0+1-25,AY$7-ImgA_x0+1-25):INDEX(ImgA,$B34-ImgA_y0+1+25,AY$7-ImgA_x0+1+25),Disco)/SUM(Disco)</f>
        <v>116.467661691542</v>
      </c>
      <c r="AZ34" s="23" t="n">
        <f aca="false">SUMPRODUCT(INDEX(ImgA,$B34-ImgA_y0+1-25,AZ$7-ImgA_x0+1-25):INDEX(ImgA,$B34-ImgA_y0+1+25,AZ$7-ImgA_x0+1+25),Disco)/SUM(Disco)</f>
        <v>116.131343283582</v>
      </c>
      <c r="BA34" s="23" t="n">
        <f aca="false">SUMPRODUCT(INDEX(ImgA,$B34-ImgA_y0+1-25,BA$7-ImgA_x0+1-25):INDEX(ImgA,$B34-ImgA_y0+1+25,BA$7-ImgA_x0+1+25),Disco)/SUM(Disco)</f>
        <v>115.638805970149</v>
      </c>
      <c r="BB34" s="23" t="n">
        <f aca="false">SUMPRODUCT(INDEX(ImgA,$B34-ImgA_y0+1-25,BB$7-ImgA_x0+1-25):INDEX(ImgA,$B34-ImgA_y0+1+25,BB$7-ImgA_x0+1+25),Disco)/SUM(Disco)</f>
        <v>115.307462686567</v>
      </c>
      <c r="BC34" s="23" t="n">
        <f aca="false">SUMPRODUCT(INDEX(ImgA,$B34-ImgA_y0+1-25,BC$7-ImgA_x0+1-25):INDEX(ImgA,$B34-ImgA_y0+1+25,BC$7-ImgA_x0+1+25),Disco)/SUM(Disco)</f>
        <v>114.917412935323</v>
      </c>
      <c r="BD34" s="23" t="n">
        <f aca="false">SUMPRODUCT(INDEX(ImgA,$B34-ImgA_y0+1-25,BD$7-ImgA_x0+1-25):INDEX(ImgA,$B34-ImgA_y0+1+25,BD$7-ImgA_x0+1+25),Disco)/SUM(Disco)</f>
        <v>114.098507462687</v>
      </c>
      <c r="BE34" s="23" t="n">
        <f aca="false">SUMPRODUCT(INDEX(ImgA,$B34-ImgA_y0+1-25,BE$7-ImgA_x0+1-25):INDEX(ImgA,$B34-ImgA_y0+1+25,BE$7-ImgA_x0+1+25),Disco)/SUM(Disco)</f>
        <v>113.051741293532</v>
      </c>
      <c r="BF34" s="23" t="n">
        <f aca="false">SUMPRODUCT(INDEX(ImgA,$B34-ImgA_y0+1-25,BF$7-ImgA_x0+1-25):INDEX(ImgA,$B34-ImgA_y0+1+25,BF$7-ImgA_x0+1+25),Disco)/SUM(Disco)</f>
        <v>111.744278606965</v>
      </c>
      <c r="BG34" s="23" t="n">
        <f aca="false">SUMPRODUCT(INDEX(ImgA,$B34-ImgA_y0+1-25,BG$7-ImgA_x0+1-25):INDEX(ImgA,$B34-ImgA_y0+1+25,BG$7-ImgA_x0+1+25),Disco)/SUM(Disco)</f>
        <v>109.985074626866</v>
      </c>
      <c r="BH34" s="23" t="n">
        <f aca="false">SUMPRODUCT(INDEX(ImgA,$B34-ImgA_y0+1-25,BH$7-ImgA_x0+1-25):INDEX(ImgA,$B34-ImgA_y0+1+25,BH$7-ImgA_x0+1+25),Disco)/SUM(Disco)</f>
        <v>107.900497512438</v>
      </c>
      <c r="BI34" s="23" t="n">
        <f aca="false">SUMPRODUCT(INDEX(ImgA,$B34-ImgA_y0+1-25,BI$7-ImgA_x0+1-25):INDEX(ImgA,$B34-ImgA_y0+1+25,BI$7-ImgA_x0+1+25),Disco)/SUM(Disco)</f>
        <v>106.283582089552</v>
      </c>
      <c r="BJ34" s="23" t="n">
        <f aca="false">SUMPRODUCT(INDEX(ImgA,$B34-ImgA_y0+1-25,BJ$7-ImgA_x0+1-25):INDEX(ImgA,$B34-ImgA_y0+1+25,BJ$7-ImgA_x0+1+25),Disco)/SUM(Disco)</f>
        <v>105.082587064677</v>
      </c>
      <c r="BK34" s="23" t="n">
        <f aca="false">SUMPRODUCT(INDEX(ImgA,$B34-ImgA_y0+1-25,BK$7-ImgA_x0+1-25):INDEX(ImgA,$B34-ImgA_y0+1+25,BK$7-ImgA_x0+1+25),Disco)/SUM(Disco)</f>
        <v>104.260696517413</v>
      </c>
      <c r="BL34" s="23" t="n">
        <f aca="false">SUMPRODUCT(INDEX(ImgA,$B34-ImgA_y0+1-25,BL$7-ImgA_x0+1-25):INDEX(ImgA,$B34-ImgA_y0+1+25,BL$7-ImgA_x0+1+25),Disco)/SUM(Disco)</f>
        <v>103.805970149254</v>
      </c>
      <c r="BM34" s="23" t="n">
        <f aca="false">SUMPRODUCT(INDEX(ImgA,$B34-ImgA_y0+1-25,BM$7-ImgA_x0+1-25):INDEX(ImgA,$B34-ImgA_y0+1+25,BM$7-ImgA_x0+1+25),Disco)/SUM(Disco)</f>
        <v>103.421890547264</v>
      </c>
      <c r="BN34" s="23" t="n">
        <f aca="false">SUMPRODUCT(INDEX(ImgA,$B34-ImgA_y0+1-25,BN$7-ImgA_x0+1-25):INDEX(ImgA,$B34-ImgA_y0+1+25,BN$7-ImgA_x0+1+25),Disco)/SUM(Disco)</f>
        <v>103.140298507463</v>
      </c>
    </row>
    <row r="35" customFormat="false" ht="10.5" hidden="false" customHeight="true" outlineLevel="0" collapsed="false">
      <c r="B35" s="17" t="n">
        <v>97</v>
      </c>
      <c r="C35" s="23" t="n">
        <f aca="false">SUMPRODUCT(INDEX(ImgA,$B35-ImgA_y0+1-25,C$7-ImgA_x0+1-25):INDEX(ImgA,$B35-ImgA_y0+1+25,C$7-ImgA_x0+1+25),Disco)/SUM(Disco)</f>
        <v>85.4487562189055</v>
      </c>
      <c r="D35" s="23" t="n">
        <f aca="false">SUMPRODUCT(INDEX(ImgA,$B35-ImgA_y0+1-25,D$7-ImgA_x0+1-25):INDEX(ImgA,$B35-ImgA_y0+1+25,D$7-ImgA_x0+1+25),Disco)/SUM(Disco)</f>
        <v>86.4417910447761</v>
      </c>
      <c r="E35" s="23" t="n">
        <f aca="false">SUMPRODUCT(INDEX(ImgA,$B35-ImgA_y0+1-25,E$7-ImgA_x0+1-25):INDEX(ImgA,$B35-ImgA_y0+1+25,E$7-ImgA_x0+1+25),Disco)/SUM(Disco)</f>
        <v>87.4218905472637</v>
      </c>
      <c r="F35" s="23" t="n">
        <f aca="false">SUMPRODUCT(INDEX(ImgA,$B35-ImgA_y0+1-25,F$7-ImgA_x0+1-25):INDEX(ImgA,$B35-ImgA_y0+1+25,F$7-ImgA_x0+1+25),Disco)/SUM(Disco)</f>
        <v>88.1452736318408</v>
      </c>
      <c r="G35" s="23" t="n">
        <f aca="false">SUMPRODUCT(INDEX(ImgA,$B35-ImgA_y0+1-25,G$7-ImgA_x0+1-25):INDEX(ImgA,$B35-ImgA_y0+1+25,G$7-ImgA_x0+1+25),Disco)/SUM(Disco)</f>
        <v>88.8388059701493</v>
      </c>
      <c r="H35" s="23" t="n">
        <f aca="false">SUMPRODUCT(INDEX(ImgA,$B35-ImgA_y0+1-25,H$7-ImgA_x0+1-25):INDEX(ImgA,$B35-ImgA_y0+1+25,H$7-ImgA_x0+1+25),Disco)/SUM(Disco)</f>
        <v>89.3930348258706</v>
      </c>
      <c r="I35" s="23" t="n">
        <f aca="false">SUMPRODUCT(INDEX(ImgA,$B35-ImgA_y0+1-25,I$7-ImgA_x0+1-25):INDEX(ImgA,$B35-ImgA_y0+1+25,I$7-ImgA_x0+1+25),Disco)/SUM(Disco)</f>
        <v>89.6119402985075</v>
      </c>
      <c r="J35" s="23" t="n">
        <f aca="false">SUMPRODUCT(INDEX(ImgA,$B35-ImgA_y0+1-25,J$7-ImgA_x0+1-25):INDEX(ImgA,$B35-ImgA_y0+1+25,J$7-ImgA_x0+1+25),Disco)/SUM(Disco)</f>
        <v>90.1144278606965</v>
      </c>
      <c r="K35" s="23" t="n">
        <f aca="false">SUMPRODUCT(INDEX(ImgA,$B35-ImgA_y0+1-25,K$7-ImgA_x0+1-25):INDEX(ImgA,$B35-ImgA_y0+1+25,K$7-ImgA_x0+1+25),Disco)/SUM(Disco)</f>
        <v>91.1084577114428</v>
      </c>
      <c r="L35" s="23" t="n">
        <f aca="false">SUMPRODUCT(INDEX(ImgA,$B35-ImgA_y0+1-25,L$7-ImgA_x0+1-25):INDEX(ImgA,$B35-ImgA_y0+1+25,L$7-ImgA_x0+1+25),Disco)/SUM(Disco)</f>
        <v>92.1900497512438</v>
      </c>
      <c r="M35" s="23" t="n">
        <f aca="false">SUMPRODUCT(INDEX(ImgA,$B35-ImgA_y0+1-25,M$7-ImgA_x0+1-25):INDEX(ImgA,$B35-ImgA_y0+1+25,M$7-ImgA_x0+1+25),Disco)/SUM(Disco)</f>
        <v>93.4049751243781</v>
      </c>
      <c r="N35" s="23" t="n">
        <f aca="false">SUMPRODUCT(INDEX(ImgA,$B35-ImgA_y0+1-25,N$7-ImgA_x0+1-25):INDEX(ImgA,$B35-ImgA_y0+1+25,N$7-ImgA_x0+1+25),Disco)/SUM(Disco)</f>
        <v>94.6179104477612</v>
      </c>
      <c r="O35" s="23" t="n">
        <f aca="false">SUMPRODUCT(INDEX(ImgA,$B35-ImgA_y0+1-25,O$7-ImgA_x0+1-25):INDEX(ImgA,$B35-ImgA_y0+1+25,O$7-ImgA_x0+1+25),Disco)/SUM(Disco)</f>
        <v>95.4517412935323</v>
      </c>
      <c r="P35" s="23" t="n">
        <f aca="false">SUMPRODUCT(INDEX(ImgA,$B35-ImgA_y0+1-25,P$7-ImgA_x0+1-25):INDEX(ImgA,$B35-ImgA_y0+1+25,P$7-ImgA_x0+1+25),Disco)/SUM(Disco)</f>
        <v>95.7761194029851</v>
      </c>
      <c r="Q35" s="23" t="n">
        <f aca="false">SUMPRODUCT(INDEX(ImgA,$B35-ImgA_y0+1-25,Q$7-ImgA_x0+1-25):INDEX(ImgA,$B35-ImgA_y0+1+25,Q$7-ImgA_x0+1+25),Disco)/SUM(Disco)</f>
        <v>95.7701492537314</v>
      </c>
      <c r="R35" s="23" t="n">
        <f aca="false">SUMPRODUCT(INDEX(ImgA,$B35-ImgA_y0+1-25,R$7-ImgA_x0+1-25):INDEX(ImgA,$B35-ImgA_y0+1+25,R$7-ImgA_x0+1+25),Disco)/SUM(Disco)</f>
        <v>95.6865671641791</v>
      </c>
      <c r="S35" s="23" t="n">
        <f aca="false">SUMPRODUCT(INDEX(ImgA,$B35-ImgA_y0+1-25,S$7-ImgA_x0+1-25):INDEX(ImgA,$B35-ImgA_y0+1+25,S$7-ImgA_x0+1+25),Disco)/SUM(Disco)</f>
        <v>96.0208955223881</v>
      </c>
      <c r="T35" s="23" t="n">
        <f aca="false">SUMPRODUCT(INDEX(ImgA,$B35-ImgA_y0+1-25,T$7-ImgA_x0+1-25):INDEX(ImgA,$B35-ImgA_y0+1+25,T$7-ImgA_x0+1+25),Disco)/SUM(Disco)</f>
        <v>96.2049751243781</v>
      </c>
      <c r="U35" s="23" t="n">
        <f aca="false">SUMPRODUCT(INDEX(ImgA,$B35-ImgA_y0+1-25,U$7-ImgA_x0+1-25):INDEX(ImgA,$B35-ImgA_y0+1+25,U$7-ImgA_x0+1+25),Disco)/SUM(Disco)</f>
        <v>96.2666666666667</v>
      </c>
      <c r="V35" s="23" t="n">
        <f aca="false">SUMPRODUCT(INDEX(ImgA,$B35-ImgA_y0+1-25,V$7-ImgA_x0+1-25):INDEX(ImgA,$B35-ImgA_y0+1+25,V$7-ImgA_x0+1+25),Disco)/SUM(Disco)</f>
        <v>95.8865671641791</v>
      </c>
      <c r="W35" s="23" t="n">
        <f aca="false">SUMPRODUCT(INDEX(ImgA,$B35-ImgA_y0+1-25,W$7-ImgA_x0+1-25):INDEX(ImgA,$B35-ImgA_y0+1+25,W$7-ImgA_x0+1+25),Disco)/SUM(Disco)</f>
        <v>95.4109452736318</v>
      </c>
      <c r="X35" s="23" t="n">
        <f aca="false">SUMPRODUCT(INDEX(ImgA,$B35-ImgA_y0+1-25,X$7-ImgA_x0+1-25):INDEX(ImgA,$B35-ImgA_y0+1+25,X$7-ImgA_x0+1+25),Disco)/SUM(Disco)</f>
        <v>95.3582089552239</v>
      </c>
      <c r="Y35" s="23" t="n">
        <f aca="false">SUMPRODUCT(INDEX(ImgA,$B35-ImgA_y0+1-25,Y$7-ImgA_x0+1-25):INDEX(ImgA,$B35-ImgA_y0+1+25,Y$7-ImgA_x0+1+25),Disco)/SUM(Disco)</f>
        <v>95.681592039801</v>
      </c>
      <c r="Z35" s="23" t="n">
        <f aca="false">SUMPRODUCT(INDEX(ImgA,$B35-ImgA_y0+1-25,Z$7-ImgA_x0+1-25):INDEX(ImgA,$B35-ImgA_y0+1+25,Z$7-ImgA_x0+1+25),Disco)/SUM(Disco)</f>
        <v>95.7124378109453</v>
      </c>
      <c r="AA35" s="23" t="n">
        <f aca="false">SUMPRODUCT(INDEX(ImgA,$B35-ImgA_y0+1-25,AA$7-ImgA_x0+1-25):INDEX(ImgA,$B35-ImgA_y0+1+25,AA$7-ImgA_x0+1+25),Disco)/SUM(Disco)</f>
        <v>95.6109452736318</v>
      </c>
      <c r="AB35" s="23" t="n">
        <f aca="false">SUMPRODUCT(INDEX(ImgA,$B35-ImgA_y0+1-25,AB$7-ImgA_x0+1-25):INDEX(ImgA,$B35-ImgA_y0+1+25,AB$7-ImgA_x0+1+25),Disco)/SUM(Disco)</f>
        <v>95.8388059701493</v>
      </c>
      <c r="AC35" s="23" t="n">
        <f aca="false">SUMPRODUCT(INDEX(ImgA,$B35-ImgA_y0+1-25,AC$7-ImgA_x0+1-25):INDEX(ImgA,$B35-ImgA_y0+1+25,AC$7-ImgA_x0+1+25),Disco)/SUM(Disco)</f>
        <v>96.2855721393035</v>
      </c>
      <c r="AD35" s="23" t="n">
        <f aca="false">SUMPRODUCT(INDEX(ImgA,$B35-ImgA_y0+1-25,AD$7-ImgA_x0+1-25):INDEX(ImgA,$B35-ImgA_y0+1+25,AD$7-ImgA_x0+1+25),Disco)/SUM(Disco)</f>
        <v>96.9004975124378</v>
      </c>
      <c r="AE35" s="23" t="n">
        <f aca="false">SUMPRODUCT(INDEX(ImgA,$B35-ImgA_y0+1-25,AE$7-ImgA_x0+1-25):INDEX(ImgA,$B35-ImgA_y0+1+25,AE$7-ImgA_x0+1+25),Disco)/SUM(Disco)</f>
        <v>97.8786069651741</v>
      </c>
      <c r="AF35" s="23" t="n">
        <f aca="false">SUMPRODUCT(INDEX(ImgA,$B35-ImgA_y0+1-25,AF$7-ImgA_x0+1-25):INDEX(ImgA,$B35-ImgA_y0+1+25,AF$7-ImgA_x0+1+25),Disco)/SUM(Disco)</f>
        <v>99.1512437810945</v>
      </c>
      <c r="AG35" s="23" t="n">
        <f aca="false">SUMPRODUCT(INDEX(ImgA,$B35-ImgA_y0+1-25,AG$7-ImgA_x0+1-25):INDEX(ImgA,$B35-ImgA_y0+1+25,AG$7-ImgA_x0+1+25),Disco)/SUM(Disco)</f>
        <v>100.375124378109</v>
      </c>
      <c r="AH35" s="23" t="n">
        <f aca="false">SUMPRODUCT(INDEX(ImgA,$B35-ImgA_y0+1-25,AH$7-ImgA_x0+1-25):INDEX(ImgA,$B35-ImgA_y0+1+25,AH$7-ImgA_x0+1+25),Disco)/SUM(Disco)</f>
        <v>101.894527363184</v>
      </c>
      <c r="AI35" s="23" t="n">
        <f aca="false">SUMPRODUCT(INDEX(ImgA,$B35-ImgA_y0+1-25,AI$7-ImgA_x0+1-25):INDEX(ImgA,$B35-ImgA_y0+1+25,AI$7-ImgA_x0+1+25),Disco)/SUM(Disco)</f>
        <v>103.6407960199</v>
      </c>
      <c r="AJ35" s="23" t="n">
        <f aca="false">SUMPRODUCT(INDEX(ImgA,$B35-ImgA_y0+1-25,AJ$7-ImgA_x0+1-25):INDEX(ImgA,$B35-ImgA_y0+1+25,AJ$7-ImgA_x0+1+25),Disco)/SUM(Disco)</f>
        <v>105.342288557214</v>
      </c>
      <c r="AK35" s="23" t="n">
        <f aca="false">SUMPRODUCT(INDEX(ImgA,$B35-ImgA_y0+1-25,AK$7-ImgA_x0+1-25):INDEX(ImgA,$B35-ImgA_y0+1+25,AK$7-ImgA_x0+1+25),Disco)/SUM(Disco)</f>
        <v>106.595024875622</v>
      </c>
      <c r="AL35" s="23" t="n">
        <f aca="false">SUMPRODUCT(INDEX(ImgA,$B35-ImgA_y0+1-25,AL$7-ImgA_x0+1-25):INDEX(ImgA,$B35-ImgA_y0+1+25,AL$7-ImgA_x0+1+25),Disco)/SUM(Disco)</f>
        <v>107.12039800995</v>
      </c>
      <c r="AM35" s="23" t="n">
        <f aca="false">SUMPRODUCT(INDEX(ImgA,$B35-ImgA_y0+1-25,AM$7-ImgA_x0+1-25):INDEX(ImgA,$B35-ImgA_y0+1+25,AM$7-ImgA_x0+1+25),Disco)/SUM(Disco)</f>
        <v>107.806965174129</v>
      </c>
      <c r="AN35" s="23" t="n">
        <f aca="false">SUMPRODUCT(INDEX(ImgA,$B35-ImgA_y0+1-25,AN$7-ImgA_x0+1-25):INDEX(ImgA,$B35-ImgA_y0+1+25,AN$7-ImgA_x0+1+25),Disco)/SUM(Disco)</f>
        <v>108.958208955224</v>
      </c>
      <c r="AO35" s="23" t="n">
        <f aca="false">SUMPRODUCT(INDEX(ImgA,$B35-ImgA_y0+1-25,AO$7-ImgA_x0+1-25):INDEX(ImgA,$B35-ImgA_y0+1+25,AO$7-ImgA_x0+1+25),Disco)/SUM(Disco)</f>
        <v>110.151243781095</v>
      </c>
      <c r="AP35" s="23" t="n">
        <f aca="false">SUMPRODUCT(INDEX(ImgA,$B35-ImgA_y0+1-25,AP$7-ImgA_x0+1-25):INDEX(ImgA,$B35-ImgA_y0+1+25,AP$7-ImgA_x0+1+25),Disco)/SUM(Disco)</f>
        <v>111.426865671642</v>
      </c>
      <c r="AQ35" s="23" t="n">
        <f aca="false">SUMPRODUCT(INDEX(ImgA,$B35-ImgA_y0+1-25,AQ$7-ImgA_x0+1-25):INDEX(ImgA,$B35-ImgA_y0+1+25,AQ$7-ImgA_x0+1+25),Disco)/SUM(Disco)</f>
        <v>112.795024875622</v>
      </c>
      <c r="AR35" s="23" t="n">
        <f aca="false">SUMPRODUCT(INDEX(ImgA,$B35-ImgA_y0+1-25,AR$7-ImgA_x0+1-25):INDEX(ImgA,$B35-ImgA_y0+1+25,AR$7-ImgA_x0+1+25),Disco)/SUM(Disco)</f>
        <v>114.050746268657</v>
      </c>
      <c r="AS35" s="23" t="n">
        <f aca="false">SUMPRODUCT(INDEX(ImgA,$B35-ImgA_y0+1-25,AS$7-ImgA_x0+1-25):INDEX(ImgA,$B35-ImgA_y0+1+25,AS$7-ImgA_x0+1+25),Disco)/SUM(Disco)</f>
        <v>115.105472636816</v>
      </c>
      <c r="AT35" s="23" t="n">
        <f aca="false">SUMPRODUCT(INDEX(ImgA,$B35-ImgA_y0+1-25,AT$7-ImgA_x0+1-25):INDEX(ImgA,$B35-ImgA_y0+1+25,AT$7-ImgA_x0+1+25),Disco)/SUM(Disco)</f>
        <v>116.258706467662</v>
      </c>
      <c r="AU35" s="23" t="n">
        <f aca="false">SUMPRODUCT(INDEX(ImgA,$B35-ImgA_y0+1-25,AU$7-ImgA_x0+1-25):INDEX(ImgA,$B35-ImgA_y0+1+25,AU$7-ImgA_x0+1+25),Disco)/SUM(Disco)</f>
        <v>117.480597014925</v>
      </c>
      <c r="AV35" s="23" t="n">
        <f aca="false">SUMPRODUCT(INDEX(ImgA,$B35-ImgA_y0+1-25,AV$7-ImgA_x0+1-25):INDEX(ImgA,$B35-ImgA_y0+1+25,AV$7-ImgA_x0+1+25),Disco)/SUM(Disco)</f>
        <v>118.119402985075</v>
      </c>
      <c r="AW35" s="23" t="n">
        <f aca="false">SUMPRODUCT(INDEX(ImgA,$B35-ImgA_y0+1-25,AW$7-ImgA_x0+1-25):INDEX(ImgA,$B35-ImgA_y0+1+25,AW$7-ImgA_x0+1+25),Disco)/SUM(Disco)</f>
        <v>118.206965174129</v>
      </c>
      <c r="AX35" s="23" t="n">
        <f aca="false">SUMPRODUCT(INDEX(ImgA,$B35-ImgA_y0+1-25,AX$7-ImgA_x0+1-25):INDEX(ImgA,$B35-ImgA_y0+1+25,AX$7-ImgA_x0+1+25),Disco)/SUM(Disco)</f>
        <v>118.12736318408</v>
      </c>
      <c r="AY35" s="23" t="n">
        <f aca="false">SUMPRODUCT(INDEX(ImgA,$B35-ImgA_y0+1-25,AY$7-ImgA_x0+1-25):INDEX(ImgA,$B35-ImgA_y0+1+25,AY$7-ImgA_x0+1+25),Disco)/SUM(Disco)</f>
        <v>118.313432835821</v>
      </c>
      <c r="AZ35" s="23" t="n">
        <f aca="false">SUMPRODUCT(INDEX(ImgA,$B35-ImgA_y0+1-25,AZ$7-ImgA_x0+1-25):INDEX(ImgA,$B35-ImgA_y0+1+25,AZ$7-ImgA_x0+1+25),Disco)/SUM(Disco)</f>
        <v>118.513432835821</v>
      </c>
      <c r="BA35" s="23" t="n">
        <f aca="false">SUMPRODUCT(INDEX(ImgA,$B35-ImgA_y0+1-25,BA$7-ImgA_x0+1-25):INDEX(ImgA,$B35-ImgA_y0+1+25,BA$7-ImgA_x0+1+25),Disco)/SUM(Disco)</f>
        <v>118.297512437811</v>
      </c>
      <c r="BB35" s="23" t="n">
        <f aca="false">SUMPRODUCT(INDEX(ImgA,$B35-ImgA_y0+1-25,BB$7-ImgA_x0+1-25):INDEX(ImgA,$B35-ImgA_y0+1+25,BB$7-ImgA_x0+1+25),Disco)/SUM(Disco)</f>
        <v>117.969154228856</v>
      </c>
      <c r="BC35" s="23" t="n">
        <f aca="false">SUMPRODUCT(INDEX(ImgA,$B35-ImgA_y0+1-25,BC$7-ImgA_x0+1-25):INDEX(ImgA,$B35-ImgA_y0+1+25,BC$7-ImgA_x0+1+25),Disco)/SUM(Disco)</f>
        <v>117.612935323383</v>
      </c>
      <c r="BD35" s="23" t="n">
        <f aca="false">SUMPRODUCT(INDEX(ImgA,$B35-ImgA_y0+1-25,BD$7-ImgA_x0+1-25):INDEX(ImgA,$B35-ImgA_y0+1+25,BD$7-ImgA_x0+1+25),Disco)/SUM(Disco)</f>
        <v>116.811940298507</v>
      </c>
      <c r="BE35" s="23" t="n">
        <f aca="false">SUMPRODUCT(INDEX(ImgA,$B35-ImgA_y0+1-25,BE$7-ImgA_x0+1-25):INDEX(ImgA,$B35-ImgA_y0+1+25,BE$7-ImgA_x0+1+25),Disco)/SUM(Disco)</f>
        <v>115.729353233831</v>
      </c>
      <c r="BF35" s="23" t="n">
        <f aca="false">SUMPRODUCT(INDEX(ImgA,$B35-ImgA_y0+1-25,BF$7-ImgA_x0+1-25):INDEX(ImgA,$B35-ImgA_y0+1+25,BF$7-ImgA_x0+1+25),Disco)/SUM(Disco)</f>
        <v>114.209950248756</v>
      </c>
      <c r="BG35" s="23" t="n">
        <f aca="false">SUMPRODUCT(INDEX(ImgA,$B35-ImgA_y0+1-25,BG$7-ImgA_x0+1-25):INDEX(ImgA,$B35-ImgA_y0+1+25,BG$7-ImgA_x0+1+25),Disco)/SUM(Disco)</f>
        <v>112.267661691542</v>
      </c>
      <c r="BH35" s="23" t="n">
        <f aca="false">SUMPRODUCT(INDEX(ImgA,$B35-ImgA_y0+1-25,BH$7-ImgA_x0+1-25):INDEX(ImgA,$B35-ImgA_y0+1+25,BH$7-ImgA_x0+1+25),Disco)/SUM(Disco)</f>
        <v>109.842786069652</v>
      </c>
      <c r="BI35" s="23" t="n">
        <f aca="false">SUMPRODUCT(INDEX(ImgA,$B35-ImgA_y0+1-25,BI$7-ImgA_x0+1-25):INDEX(ImgA,$B35-ImgA_y0+1+25,BI$7-ImgA_x0+1+25),Disco)/SUM(Disco)</f>
        <v>108.007960199005</v>
      </c>
      <c r="BJ35" s="23" t="n">
        <f aca="false">SUMPRODUCT(INDEX(ImgA,$B35-ImgA_y0+1-25,BJ$7-ImgA_x0+1-25):INDEX(ImgA,$B35-ImgA_y0+1+25,BJ$7-ImgA_x0+1+25),Disco)/SUM(Disco)</f>
        <v>106.578109452736</v>
      </c>
      <c r="BK35" s="23" t="n">
        <f aca="false">SUMPRODUCT(INDEX(ImgA,$B35-ImgA_y0+1-25,BK$7-ImgA_x0+1-25):INDEX(ImgA,$B35-ImgA_y0+1+25,BK$7-ImgA_x0+1+25),Disco)/SUM(Disco)</f>
        <v>105.480597014925</v>
      </c>
      <c r="BL35" s="23" t="n">
        <f aca="false">SUMPRODUCT(INDEX(ImgA,$B35-ImgA_y0+1-25,BL$7-ImgA_x0+1-25):INDEX(ImgA,$B35-ImgA_y0+1+25,BL$7-ImgA_x0+1+25),Disco)/SUM(Disco)</f>
        <v>104.754228855721</v>
      </c>
      <c r="BM35" s="23" t="n">
        <f aca="false">SUMPRODUCT(INDEX(ImgA,$B35-ImgA_y0+1-25,BM$7-ImgA_x0+1-25):INDEX(ImgA,$B35-ImgA_y0+1+25,BM$7-ImgA_x0+1+25),Disco)/SUM(Disco)</f>
        <v>104.232835820896</v>
      </c>
      <c r="BN35" s="23" t="n">
        <f aca="false">SUMPRODUCT(INDEX(ImgA,$B35-ImgA_y0+1-25,BN$7-ImgA_x0+1-25):INDEX(ImgA,$B35-ImgA_y0+1+25,BN$7-ImgA_x0+1+25),Disco)/SUM(Disco)</f>
        <v>103.813930348259</v>
      </c>
    </row>
    <row r="36" customFormat="false" ht="10.5" hidden="false" customHeight="true" outlineLevel="0" collapsed="false">
      <c r="B36" s="17" t="n">
        <v>98</v>
      </c>
      <c r="C36" s="23" t="n">
        <f aca="false">SUMPRODUCT(INDEX(ImgA,$B36-ImgA_y0+1-25,C$7-ImgA_x0+1-25):INDEX(ImgA,$B36-ImgA_y0+1+25,C$7-ImgA_x0+1+25),Disco)/SUM(Disco)</f>
        <v>85.4885572139304</v>
      </c>
      <c r="D36" s="23" t="n">
        <f aca="false">SUMPRODUCT(INDEX(ImgA,$B36-ImgA_y0+1-25,D$7-ImgA_x0+1-25):INDEX(ImgA,$B36-ImgA_y0+1+25,D$7-ImgA_x0+1+25),Disco)/SUM(Disco)</f>
        <v>86.1751243781095</v>
      </c>
      <c r="E36" s="23" t="n">
        <f aca="false">SUMPRODUCT(INDEX(ImgA,$B36-ImgA_y0+1-25,E$7-ImgA_x0+1-25):INDEX(ImgA,$B36-ImgA_y0+1+25,E$7-ImgA_x0+1+25),Disco)/SUM(Disco)</f>
        <v>86.8835820895522</v>
      </c>
      <c r="F36" s="23" t="n">
        <f aca="false">SUMPRODUCT(INDEX(ImgA,$B36-ImgA_y0+1-25,F$7-ImgA_x0+1-25):INDEX(ImgA,$B36-ImgA_y0+1+25,F$7-ImgA_x0+1+25),Disco)/SUM(Disco)</f>
        <v>87.4308457711443</v>
      </c>
      <c r="G36" s="23" t="n">
        <f aca="false">SUMPRODUCT(INDEX(ImgA,$B36-ImgA_y0+1-25,G$7-ImgA_x0+1-25):INDEX(ImgA,$B36-ImgA_y0+1+25,G$7-ImgA_x0+1+25),Disco)/SUM(Disco)</f>
        <v>87.8726368159204</v>
      </c>
      <c r="H36" s="23" t="n">
        <f aca="false">SUMPRODUCT(INDEX(ImgA,$B36-ImgA_y0+1-25,H$7-ImgA_x0+1-25):INDEX(ImgA,$B36-ImgA_y0+1+25,H$7-ImgA_x0+1+25),Disco)/SUM(Disco)</f>
        <v>88.3592039800995</v>
      </c>
      <c r="I36" s="23" t="n">
        <f aca="false">SUMPRODUCT(INDEX(ImgA,$B36-ImgA_y0+1-25,I$7-ImgA_x0+1-25):INDEX(ImgA,$B36-ImgA_y0+1+25,I$7-ImgA_x0+1+25),Disco)/SUM(Disco)</f>
        <v>88.6129353233831</v>
      </c>
      <c r="J36" s="23" t="n">
        <f aca="false">SUMPRODUCT(INDEX(ImgA,$B36-ImgA_y0+1-25,J$7-ImgA_x0+1-25):INDEX(ImgA,$B36-ImgA_y0+1+25,J$7-ImgA_x0+1+25),Disco)/SUM(Disco)</f>
        <v>88.5731343283582</v>
      </c>
      <c r="K36" s="23" t="n">
        <f aca="false">SUMPRODUCT(INDEX(ImgA,$B36-ImgA_y0+1-25,K$7-ImgA_x0+1-25):INDEX(ImgA,$B36-ImgA_y0+1+25,K$7-ImgA_x0+1+25),Disco)/SUM(Disco)</f>
        <v>88.8646766169154</v>
      </c>
      <c r="L36" s="23" t="n">
        <f aca="false">SUMPRODUCT(INDEX(ImgA,$B36-ImgA_y0+1-25,L$7-ImgA_x0+1-25):INDEX(ImgA,$B36-ImgA_y0+1+25,L$7-ImgA_x0+1+25),Disco)/SUM(Disco)</f>
        <v>89.6189054726368</v>
      </c>
      <c r="M36" s="23" t="n">
        <f aca="false">SUMPRODUCT(INDEX(ImgA,$B36-ImgA_y0+1-25,M$7-ImgA_x0+1-25):INDEX(ImgA,$B36-ImgA_y0+1+25,M$7-ImgA_x0+1+25),Disco)/SUM(Disco)</f>
        <v>90.436815920398</v>
      </c>
      <c r="N36" s="23" t="n">
        <f aca="false">SUMPRODUCT(INDEX(ImgA,$B36-ImgA_y0+1-25,N$7-ImgA_x0+1-25):INDEX(ImgA,$B36-ImgA_y0+1+25,N$7-ImgA_x0+1+25),Disco)/SUM(Disco)</f>
        <v>91.3482587064677</v>
      </c>
      <c r="O36" s="23" t="n">
        <f aca="false">SUMPRODUCT(INDEX(ImgA,$B36-ImgA_y0+1-25,O$7-ImgA_x0+1-25):INDEX(ImgA,$B36-ImgA_y0+1+25,O$7-ImgA_x0+1+25),Disco)/SUM(Disco)</f>
        <v>91.9731343283582</v>
      </c>
      <c r="P36" s="23" t="n">
        <f aca="false">SUMPRODUCT(INDEX(ImgA,$B36-ImgA_y0+1-25,P$7-ImgA_x0+1-25):INDEX(ImgA,$B36-ImgA_y0+1+25,P$7-ImgA_x0+1+25),Disco)/SUM(Disco)</f>
        <v>92.334328358209</v>
      </c>
      <c r="Q36" s="23" t="n">
        <f aca="false">SUMPRODUCT(INDEX(ImgA,$B36-ImgA_y0+1-25,Q$7-ImgA_x0+1-25):INDEX(ImgA,$B36-ImgA_y0+1+25,Q$7-ImgA_x0+1+25),Disco)/SUM(Disco)</f>
        <v>92.4328358208955</v>
      </c>
      <c r="R36" s="23" t="n">
        <f aca="false">SUMPRODUCT(INDEX(ImgA,$B36-ImgA_y0+1-25,R$7-ImgA_x0+1-25):INDEX(ImgA,$B36-ImgA_y0+1+25,R$7-ImgA_x0+1+25),Disco)/SUM(Disco)</f>
        <v>92.5840796019901</v>
      </c>
      <c r="S36" s="23" t="n">
        <f aca="false">SUMPRODUCT(INDEX(ImgA,$B36-ImgA_y0+1-25,S$7-ImgA_x0+1-25):INDEX(ImgA,$B36-ImgA_y0+1+25,S$7-ImgA_x0+1+25),Disco)/SUM(Disco)</f>
        <v>92.9383084577114</v>
      </c>
      <c r="T36" s="23" t="n">
        <f aca="false">SUMPRODUCT(INDEX(ImgA,$B36-ImgA_y0+1-25,T$7-ImgA_x0+1-25):INDEX(ImgA,$B36-ImgA_y0+1+25,T$7-ImgA_x0+1+25),Disco)/SUM(Disco)</f>
        <v>93.2398009950249</v>
      </c>
      <c r="U36" s="23" t="n">
        <f aca="false">SUMPRODUCT(INDEX(ImgA,$B36-ImgA_y0+1-25,U$7-ImgA_x0+1-25):INDEX(ImgA,$B36-ImgA_y0+1+25,U$7-ImgA_x0+1+25),Disco)/SUM(Disco)</f>
        <v>93.4975124378109</v>
      </c>
      <c r="V36" s="23" t="n">
        <f aca="false">SUMPRODUCT(INDEX(ImgA,$B36-ImgA_y0+1-25,V$7-ImgA_x0+1-25):INDEX(ImgA,$B36-ImgA_y0+1+25,V$7-ImgA_x0+1+25),Disco)/SUM(Disco)</f>
        <v>93.3164179104478</v>
      </c>
      <c r="W36" s="23" t="n">
        <f aca="false">SUMPRODUCT(INDEX(ImgA,$B36-ImgA_y0+1-25,W$7-ImgA_x0+1-25):INDEX(ImgA,$B36-ImgA_y0+1+25,W$7-ImgA_x0+1+25),Disco)/SUM(Disco)</f>
        <v>93.0646766169154</v>
      </c>
      <c r="X36" s="23" t="n">
        <f aca="false">SUMPRODUCT(INDEX(ImgA,$B36-ImgA_y0+1-25,X$7-ImgA_x0+1-25):INDEX(ImgA,$B36-ImgA_y0+1+25,X$7-ImgA_x0+1+25),Disco)/SUM(Disco)</f>
        <v>93.1393034825871</v>
      </c>
      <c r="Y36" s="23" t="n">
        <f aca="false">SUMPRODUCT(INDEX(ImgA,$B36-ImgA_y0+1-25,Y$7-ImgA_x0+1-25):INDEX(ImgA,$B36-ImgA_y0+1+25,Y$7-ImgA_x0+1+25),Disco)/SUM(Disco)</f>
        <v>93.5233830845771</v>
      </c>
      <c r="Z36" s="23" t="n">
        <f aca="false">SUMPRODUCT(INDEX(ImgA,$B36-ImgA_y0+1-25,Z$7-ImgA_x0+1-25):INDEX(ImgA,$B36-ImgA_y0+1+25,Z$7-ImgA_x0+1+25),Disco)/SUM(Disco)</f>
        <v>93.7512437810945</v>
      </c>
      <c r="AA36" s="23" t="n">
        <f aca="false">SUMPRODUCT(INDEX(ImgA,$B36-ImgA_y0+1-25,AA$7-ImgA_x0+1-25):INDEX(ImgA,$B36-ImgA_y0+1+25,AA$7-ImgA_x0+1+25),Disco)/SUM(Disco)</f>
        <v>93.7870646766169</v>
      </c>
      <c r="AB36" s="23" t="n">
        <f aca="false">SUMPRODUCT(INDEX(ImgA,$B36-ImgA_y0+1-25,AB$7-ImgA_x0+1-25):INDEX(ImgA,$B36-ImgA_y0+1+25,AB$7-ImgA_x0+1+25),Disco)/SUM(Disco)</f>
        <v>94.1761194029851</v>
      </c>
      <c r="AC36" s="23" t="n">
        <f aca="false">SUMPRODUCT(INDEX(ImgA,$B36-ImgA_y0+1-25,AC$7-ImgA_x0+1-25):INDEX(ImgA,$B36-ImgA_y0+1+25,AC$7-ImgA_x0+1+25),Disco)/SUM(Disco)</f>
        <v>94.7522388059702</v>
      </c>
      <c r="AD36" s="23" t="n">
        <f aca="false">SUMPRODUCT(INDEX(ImgA,$B36-ImgA_y0+1-25,AD$7-ImgA_x0+1-25):INDEX(ImgA,$B36-ImgA_y0+1+25,AD$7-ImgA_x0+1+25),Disco)/SUM(Disco)</f>
        <v>95.5582089552239</v>
      </c>
      <c r="AE36" s="23" t="n">
        <f aca="false">SUMPRODUCT(INDEX(ImgA,$B36-ImgA_y0+1-25,AE$7-ImgA_x0+1-25):INDEX(ImgA,$B36-ImgA_y0+1+25,AE$7-ImgA_x0+1+25),Disco)/SUM(Disco)</f>
        <v>96.452736318408</v>
      </c>
      <c r="AF36" s="23" t="n">
        <f aca="false">SUMPRODUCT(INDEX(ImgA,$B36-ImgA_y0+1-25,AF$7-ImgA_x0+1-25):INDEX(ImgA,$B36-ImgA_y0+1+25,AF$7-ImgA_x0+1+25),Disco)/SUM(Disco)</f>
        <v>97.3980099502488</v>
      </c>
      <c r="AG36" s="23" t="n">
        <f aca="false">SUMPRODUCT(INDEX(ImgA,$B36-ImgA_y0+1-25,AG$7-ImgA_x0+1-25):INDEX(ImgA,$B36-ImgA_y0+1+25,AG$7-ImgA_x0+1+25),Disco)/SUM(Disco)</f>
        <v>98.681592039801</v>
      </c>
      <c r="AH36" s="23" t="n">
        <f aca="false">SUMPRODUCT(INDEX(ImgA,$B36-ImgA_y0+1-25,AH$7-ImgA_x0+1-25):INDEX(ImgA,$B36-ImgA_y0+1+25,AH$7-ImgA_x0+1+25),Disco)/SUM(Disco)</f>
        <v>100.381094527363</v>
      </c>
      <c r="AI36" s="23" t="n">
        <f aca="false">SUMPRODUCT(INDEX(ImgA,$B36-ImgA_y0+1-25,AI$7-ImgA_x0+1-25):INDEX(ImgA,$B36-ImgA_y0+1+25,AI$7-ImgA_x0+1+25),Disco)/SUM(Disco)</f>
        <v>102.060696517413</v>
      </c>
      <c r="AJ36" s="23" t="n">
        <f aca="false">SUMPRODUCT(INDEX(ImgA,$B36-ImgA_y0+1-25,AJ$7-ImgA_x0+1-25):INDEX(ImgA,$B36-ImgA_y0+1+25,AJ$7-ImgA_x0+1+25),Disco)/SUM(Disco)</f>
        <v>103.466666666667</v>
      </c>
      <c r="AK36" s="23" t="n">
        <f aca="false">SUMPRODUCT(INDEX(ImgA,$B36-ImgA_y0+1-25,AK$7-ImgA_x0+1-25):INDEX(ImgA,$B36-ImgA_y0+1+25,AK$7-ImgA_x0+1+25),Disco)/SUM(Disco)</f>
        <v>104.593034825871</v>
      </c>
      <c r="AL36" s="23" t="n">
        <f aca="false">SUMPRODUCT(INDEX(ImgA,$B36-ImgA_y0+1-25,AL$7-ImgA_x0+1-25):INDEX(ImgA,$B36-ImgA_y0+1+25,AL$7-ImgA_x0+1+25),Disco)/SUM(Disco)</f>
        <v>105.31144278607</v>
      </c>
      <c r="AM36" s="23" t="n">
        <f aca="false">SUMPRODUCT(INDEX(ImgA,$B36-ImgA_y0+1-25,AM$7-ImgA_x0+1-25):INDEX(ImgA,$B36-ImgA_y0+1+25,AM$7-ImgA_x0+1+25),Disco)/SUM(Disco)</f>
        <v>106.189054726368</v>
      </c>
      <c r="AN36" s="23" t="n">
        <f aca="false">SUMPRODUCT(INDEX(ImgA,$B36-ImgA_y0+1-25,AN$7-ImgA_x0+1-25):INDEX(ImgA,$B36-ImgA_y0+1+25,AN$7-ImgA_x0+1+25),Disco)/SUM(Disco)</f>
        <v>107.305472636816</v>
      </c>
      <c r="AO36" s="23" t="n">
        <f aca="false">SUMPRODUCT(INDEX(ImgA,$B36-ImgA_y0+1-25,AO$7-ImgA_x0+1-25):INDEX(ImgA,$B36-ImgA_y0+1+25,AO$7-ImgA_x0+1+25),Disco)/SUM(Disco)</f>
        <v>108.623880597015</v>
      </c>
      <c r="AP36" s="23" t="n">
        <f aca="false">SUMPRODUCT(INDEX(ImgA,$B36-ImgA_y0+1-25,AP$7-ImgA_x0+1-25):INDEX(ImgA,$B36-ImgA_y0+1+25,AP$7-ImgA_x0+1+25),Disco)/SUM(Disco)</f>
        <v>110.030845771144</v>
      </c>
      <c r="AQ36" s="23" t="n">
        <f aca="false">SUMPRODUCT(INDEX(ImgA,$B36-ImgA_y0+1-25,AQ$7-ImgA_x0+1-25):INDEX(ImgA,$B36-ImgA_y0+1+25,AQ$7-ImgA_x0+1+25),Disco)/SUM(Disco)</f>
        <v>111.470646766169</v>
      </c>
      <c r="AR36" s="23" t="n">
        <f aca="false">SUMPRODUCT(INDEX(ImgA,$B36-ImgA_y0+1-25,AR$7-ImgA_x0+1-25):INDEX(ImgA,$B36-ImgA_y0+1+25,AR$7-ImgA_x0+1+25),Disco)/SUM(Disco)</f>
        <v>113.085572139303</v>
      </c>
      <c r="AS36" s="23" t="n">
        <f aca="false">SUMPRODUCT(INDEX(ImgA,$B36-ImgA_y0+1-25,AS$7-ImgA_x0+1-25):INDEX(ImgA,$B36-ImgA_y0+1+25,AS$7-ImgA_x0+1+25),Disco)/SUM(Disco)</f>
        <v>114.881592039801</v>
      </c>
      <c r="AT36" s="23" t="n">
        <f aca="false">SUMPRODUCT(INDEX(ImgA,$B36-ImgA_y0+1-25,AT$7-ImgA_x0+1-25):INDEX(ImgA,$B36-ImgA_y0+1+25,AT$7-ImgA_x0+1+25),Disco)/SUM(Disco)</f>
        <v>116.58407960199</v>
      </c>
      <c r="AU36" s="23" t="n">
        <f aca="false">SUMPRODUCT(INDEX(ImgA,$B36-ImgA_y0+1-25,AU$7-ImgA_x0+1-25):INDEX(ImgA,$B36-ImgA_y0+1+25,AU$7-ImgA_x0+1+25),Disco)/SUM(Disco)</f>
        <v>118.045771144279</v>
      </c>
      <c r="AV36" s="23" t="n">
        <f aca="false">SUMPRODUCT(INDEX(ImgA,$B36-ImgA_y0+1-25,AV$7-ImgA_x0+1-25):INDEX(ImgA,$B36-ImgA_y0+1+25,AV$7-ImgA_x0+1+25),Disco)/SUM(Disco)</f>
        <v>118.857711442786</v>
      </c>
      <c r="AW36" s="23" t="n">
        <f aca="false">SUMPRODUCT(INDEX(ImgA,$B36-ImgA_y0+1-25,AW$7-ImgA_x0+1-25):INDEX(ImgA,$B36-ImgA_y0+1+25,AW$7-ImgA_x0+1+25),Disco)/SUM(Disco)</f>
        <v>119.164179104478</v>
      </c>
      <c r="AX36" s="23" t="n">
        <f aca="false">SUMPRODUCT(INDEX(ImgA,$B36-ImgA_y0+1-25,AX$7-ImgA_x0+1-25):INDEX(ImgA,$B36-ImgA_y0+1+25,AX$7-ImgA_x0+1+25),Disco)/SUM(Disco)</f>
        <v>119.299502487562</v>
      </c>
      <c r="AY36" s="23" t="n">
        <f aca="false">SUMPRODUCT(INDEX(ImgA,$B36-ImgA_y0+1-25,AY$7-ImgA_x0+1-25):INDEX(ImgA,$B36-ImgA_y0+1+25,AY$7-ImgA_x0+1+25),Disco)/SUM(Disco)</f>
        <v>119.593034825871</v>
      </c>
      <c r="AZ36" s="23" t="n">
        <f aca="false">SUMPRODUCT(INDEX(ImgA,$B36-ImgA_y0+1-25,AZ$7-ImgA_x0+1-25):INDEX(ImgA,$B36-ImgA_y0+1+25,AZ$7-ImgA_x0+1+25),Disco)/SUM(Disco)</f>
        <v>120.149253731343</v>
      </c>
      <c r="BA36" s="23" t="n">
        <f aca="false">SUMPRODUCT(INDEX(ImgA,$B36-ImgA_y0+1-25,BA$7-ImgA_x0+1-25):INDEX(ImgA,$B36-ImgA_y0+1+25,BA$7-ImgA_x0+1+25),Disco)/SUM(Disco)</f>
        <v>120.475621890547</v>
      </c>
      <c r="BB36" s="23" t="n">
        <f aca="false">SUMPRODUCT(INDEX(ImgA,$B36-ImgA_y0+1-25,BB$7-ImgA_x0+1-25):INDEX(ImgA,$B36-ImgA_y0+1+25,BB$7-ImgA_x0+1+25),Disco)/SUM(Disco)</f>
        <v>120.49552238806</v>
      </c>
      <c r="BC36" s="23" t="n">
        <f aca="false">SUMPRODUCT(INDEX(ImgA,$B36-ImgA_y0+1-25,BC$7-ImgA_x0+1-25):INDEX(ImgA,$B36-ImgA_y0+1+25,BC$7-ImgA_x0+1+25),Disco)/SUM(Disco)</f>
        <v>120.285572139303</v>
      </c>
      <c r="BD36" s="23" t="n">
        <f aca="false">SUMPRODUCT(INDEX(ImgA,$B36-ImgA_y0+1-25,BD$7-ImgA_x0+1-25):INDEX(ImgA,$B36-ImgA_y0+1+25,BD$7-ImgA_x0+1+25),Disco)/SUM(Disco)</f>
        <v>119.500497512438</v>
      </c>
      <c r="BE36" s="23" t="n">
        <f aca="false">SUMPRODUCT(INDEX(ImgA,$B36-ImgA_y0+1-25,BE$7-ImgA_x0+1-25):INDEX(ImgA,$B36-ImgA_y0+1+25,BE$7-ImgA_x0+1+25),Disco)/SUM(Disco)</f>
        <v>118.385074626866</v>
      </c>
      <c r="BF36" s="23" t="n">
        <f aca="false">SUMPRODUCT(INDEX(ImgA,$B36-ImgA_y0+1-25,BF$7-ImgA_x0+1-25):INDEX(ImgA,$B36-ImgA_y0+1+25,BF$7-ImgA_x0+1+25),Disco)/SUM(Disco)</f>
        <v>116.712437810945</v>
      </c>
      <c r="BG36" s="23" t="n">
        <f aca="false">SUMPRODUCT(INDEX(ImgA,$B36-ImgA_y0+1-25,BG$7-ImgA_x0+1-25):INDEX(ImgA,$B36-ImgA_y0+1+25,BG$7-ImgA_x0+1+25),Disco)/SUM(Disco)</f>
        <v>114.413930348259</v>
      </c>
      <c r="BH36" s="23" t="n">
        <f aca="false">SUMPRODUCT(INDEX(ImgA,$B36-ImgA_y0+1-25,BH$7-ImgA_x0+1-25):INDEX(ImgA,$B36-ImgA_y0+1+25,BH$7-ImgA_x0+1+25),Disco)/SUM(Disco)</f>
        <v>111.802985074627</v>
      </c>
      <c r="BI36" s="23" t="n">
        <f aca="false">SUMPRODUCT(INDEX(ImgA,$B36-ImgA_y0+1-25,BI$7-ImgA_x0+1-25):INDEX(ImgA,$B36-ImgA_y0+1+25,BI$7-ImgA_x0+1+25),Disco)/SUM(Disco)</f>
        <v>109.670646766169</v>
      </c>
      <c r="BJ36" s="23" t="n">
        <f aca="false">SUMPRODUCT(INDEX(ImgA,$B36-ImgA_y0+1-25,BJ$7-ImgA_x0+1-25):INDEX(ImgA,$B36-ImgA_y0+1+25,BJ$7-ImgA_x0+1+25),Disco)/SUM(Disco)</f>
        <v>108.065671641791</v>
      </c>
      <c r="BK36" s="23" t="n">
        <f aca="false">SUMPRODUCT(INDEX(ImgA,$B36-ImgA_y0+1-25,BK$7-ImgA_x0+1-25):INDEX(ImgA,$B36-ImgA_y0+1+25,BK$7-ImgA_x0+1+25),Disco)/SUM(Disco)</f>
        <v>106.72039800995</v>
      </c>
      <c r="BL36" s="23" t="n">
        <f aca="false">SUMPRODUCT(INDEX(ImgA,$B36-ImgA_y0+1-25,BL$7-ImgA_x0+1-25):INDEX(ImgA,$B36-ImgA_y0+1+25,BL$7-ImgA_x0+1+25),Disco)/SUM(Disco)</f>
        <v>105.699502487562</v>
      </c>
      <c r="BM36" s="23" t="n">
        <f aca="false">SUMPRODUCT(INDEX(ImgA,$B36-ImgA_y0+1-25,BM$7-ImgA_x0+1-25):INDEX(ImgA,$B36-ImgA_y0+1+25,BM$7-ImgA_x0+1+25),Disco)/SUM(Disco)</f>
        <v>104.860696517413</v>
      </c>
      <c r="BN36" s="23" t="n">
        <f aca="false">SUMPRODUCT(INDEX(ImgA,$B36-ImgA_y0+1-25,BN$7-ImgA_x0+1-25):INDEX(ImgA,$B36-ImgA_y0+1+25,BN$7-ImgA_x0+1+25),Disco)/SUM(Disco)</f>
        <v>104.262686567164</v>
      </c>
    </row>
    <row r="37" customFormat="false" ht="10.5" hidden="false" customHeight="true" outlineLevel="0" collapsed="false">
      <c r="B37" s="17" t="n">
        <v>99</v>
      </c>
      <c r="C37" s="23" t="n">
        <f aca="false">SUMPRODUCT(INDEX(ImgA,$B37-ImgA_y0+1-25,C$7-ImgA_x0+1-25):INDEX(ImgA,$B37-ImgA_y0+1+25,C$7-ImgA_x0+1+25),Disco)/SUM(Disco)</f>
        <v>85.881592039801</v>
      </c>
      <c r="D37" s="23" t="n">
        <f aca="false">SUMPRODUCT(INDEX(ImgA,$B37-ImgA_y0+1-25,D$7-ImgA_x0+1-25):INDEX(ImgA,$B37-ImgA_y0+1+25,D$7-ImgA_x0+1+25),Disco)/SUM(Disco)</f>
        <v>86.1691542288557</v>
      </c>
      <c r="E37" s="23" t="n">
        <f aca="false">SUMPRODUCT(INDEX(ImgA,$B37-ImgA_y0+1-25,E$7-ImgA_x0+1-25):INDEX(ImgA,$B37-ImgA_y0+1+25,E$7-ImgA_x0+1+25),Disco)/SUM(Disco)</f>
        <v>86.5850746268657</v>
      </c>
      <c r="F37" s="23" t="n">
        <f aca="false">SUMPRODUCT(INDEX(ImgA,$B37-ImgA_y0+1-25,F$7-ImgA_x0+1-25):INDEX(ImgA,$B37-ImgA_y0+1+25,F$7-ImgA_x0+1+25),Disco)/SUM(Disco)</f>
        <v>87.0965174129353</v>
      </c>
      <c r="G37" s="23" t="n">
        <f aca="false">SUMPRODUCT(INDEX(ImgA,$B37-ImgA_y0+1-25,G$7-ImgA_x0+1-25):INDEX(ImgA,$B37-ImgA_y0+1+25,G$7-ImgA_x0+1+25),Disco)/SUM(Disco)</f>
        <v>87.5691542288557</v>
      </c>
      <c r="H37" s="23" t="n">
        <f aca="false">SUMPRODUCT(INDEX(ImgA,$B37-ImgA_y0+1-25,H$7-ImgA_x0+1-25):INDEX(ImgA,$B37-ImgA_y0+1+25,H$7-ImgA_x0+1+25),Disco)/SUM(Disco)</f>
        <v>87.7830845771144</v>
      </c>
      <c r="I37" s="23" t="n">
        <f aca="false">SUMPRODUCT(INDEX(ImgA,$B37-ImgA_y0+1-25,I$7-ImgA_x0+1-25):INDEX(ImgA,$B37-ImgA_y0+1+25,I$7-ImgA_x0+1+25),Disco)/SUM(Disco)</f>
        <v>87.8646766169154</v>
      </c>
      <c r="J37" s="23" t="n">
        <f aca="false">SUMPRODUCT(INDEX(ImgA,$B37-ImgA_y0+1-25,J$7-ImgA_x0+1-25):INDEX(ImgA,$B37-ImgA_y0+1+25,J$7-ImgA_x0+1+25),Disco)/SUM(Disco)</f>
        <v>87.828855721393</v>
      </c>
      <c r="K37" s="23" t="n">
        <f aca="false">SUMPRODUCT(INDEX(ImgA,$B37-ImgA_y0+1-25,K$7-ImgA_x0+1-25):INDEX(ImgA,$B37-ImgA_y0+1+25,K$7-ImgA_x0+1+25),Disco)/SUM(Disco)</f>
        <v>87.7064676616916</v>
      </c>
      <c r="L37" s="23" t="n">
        <f aca="false">SUMPRODUCT(INDEX(ImgA,$B37-ImgA_y0+1-25,L$7-ImgA_x0+1-25):INDEX(ImgA,$B37-ImgA_y0+1+25,L$7-ImgA_x0+1+25),Disco)/SUM(Disco)</f>
        <v>87.7412935323383</v>
      </c>
      <c r="M37" s="23" t="n">
        <f aca="false">SUMPRODUCT(INDEX(ImgA,$B37-ImgA_y0+1-25,M$7-ImgA_x0+1-25):INDEX(ImgA,$B37-ImgA_y0+1+25,M$7-ImgA_x0+1+25),Disco)/SUM(Disco)</f>
        <v>87.9890547263682</v>
      </c>
      <c r="N37" s="23" t="n">
        <f aca="false">SUMPRODUCT(INDEX(ImgA,$B37-ImgA_y0+1-25,N$7-ImgA_x0+1-25):INDEX(ImgA,$B37-ImgA_y0+1+25,N$7-ImgA_x0+1+25),Disco)/SUM(Disco)</f>
        <v>88.4099502487562</v>
      </c>
      <c r="O37" s="23" t="n">
        <f aca="false">SUMPRODUCT(INDEX(ImgA,$B37-ImgA_y0+1-25,O$7-ImgA_x0+1-25):INDEX(ImgA,$B37-ImgA_y0+1+25,O$7-ImgA_x0+1+25),Disco)/SUM(Disco)</f>
        <v>88.763184079602</v>
      </c>
      <c r="P37" s="23" t="n">
        <f aca="false">SUMPRODUCT(INDEX(ImgA,$B37-ImgA_y0+1-25,P$7-ImgA_x0+1-25):INDEX(ImgA,$B37-ImgA_y0+1+25,P$7-ImgA_x0+1+25),Disco)/SUM(Disco)</f>
        <v>89.1174129353234</v>
      </c>
      <c r="Q37" s="23" t="n">
        <f aca="false">SUMPRODUCT(INDEX(ImgA,$B37-ImgA_y0+1-25,Q$7-ImgA_x0+1-25):INDEX(ImgA,$B37-ImgA_y0+1+25,Q$7-ImgA_x0+1+25),Disco)/SUM(Disco)</f>
        <v>89.5303482587065</v>
      </c>
      <c r="R37" s="23" t="n">
        <f aca="false">SUMPRODUCT(INDEX(ImgA,$B37-ImgA_y0+1-25,R$7-ImgA_x0+1-25):INDEX(ImgA,$B37-ImgA_y0+1+25,R$7-ImgA_x0+1+25),Disco)/SUM(Disco)</f>
        <v>90.1273631840796</v>
      </c>
      <c r="S37" s="23" t="n">
        <f aca="false">SUMPRODUCT(INDEX(ImgA,$B37-ImgA_y0+1-25,S$7-ImgA_x0+1-25):INDEX(ImgA,$B37-ImgA_y0+1+25,S$7-ImgA_x0+1+25),Disco)/SUM(Disco)</f>
        <v>90.4328358208955</v>
      </c>
      <c r="T37" s="23" t="n">
        <f aca="false">SUMPRODUCT(INDEX(ImgA,$B37-ImgA_y0+1-25,T$7-ImgA_x0+1-25):INDEX(ImgA,$B37-ImgA_y0+1+25,T$7-ImgA_x0+1+25),Disco)/SUM(Disco)</f>
        <v>90.6915422885572</v>
      </c>
      <c r="U37" s="23" t="n">
        <f aca="false">SUMPRODUCT(INDEX(ImgA,$B37-ImgA_y0+1-25,U$7-ImgA_x0+1-25):INDEX(ImgA,$B37-ImgA_y0+1+25,U$7-ImgA_x0+1+25),Disco)/SUM(Disco)</f>
        <v>90.8805970149254</v>
      </c>
      <c r="V37" s="23" t="n">
        <f aca="false">SUMPRODUCT(INDEX(ImgA,$B37-ImgA_y0+1-25,V$7-ImgA_x0+1-25):INDEX(ImgA,$B37-ImgA_y0+1+25,V$7-ImgA_x0+1+25),Disco)/SUM(Disco)</f>
        <v>91.0378109452736</v>
      </c>
      <c r="W37" s="23" t="n">
        <f aca="false">SUMPRODUCT(INDEX(ImgA,$B37-ImgA_y0+1-25,W$7-ImgA_x0+1-25):INDEX(ImgA,$B37-ImgA_y0+1+25,W$7-ImgA_x0+1+25),Disco)/SUM(Disco)</f>
        <v>91.0417910447761</v>
      </c>
      <c r="X37" s="23" t="n">
        <f aca="false">SUMPRODUCT(INDEX(ImgA,$B37-ImgA_y0+1-25,X$7-ImgA_x0+1-25):INDEX(ImgA,$B37-ImgA_y0+1+25,X$7-ImgA_x0+1+25),Disco)/SUM(Disco)</f>
        <v>91.1880597014925</v>
      </c>
      <c r="Y37" s="23" t="n">
        <f aca="false">SUMPRODUCT(INDEX(ImgA,$B37-ImgA_y0+1-25,Y$7-ImgA_x0+1-25):INDEX(ImgA,$B37-ImgA_y0+1+25,Y$7-ImgA_x0+1+25),Disco)/SUM(Disco)</f>
        <v>91.4109452736318</v>
      </c>
      <c r="Z37" s="23" t="n">
        <f aca="false">SUMPRODUCT(INDEX(ImgA,$B37-ImgA_y0+1-25,Z$7-ImgA_x0+1-25):INDEX(ImgA,$B37-ImgA_y0+1+25,Z$7-ImgA_x0+1+25),Disco)/SUM(Disco)</f>
        <v>91.5860696517413</v>
      </c>
      <c r="AA37" s="23" t="n">
        <f aca="false">SUMPRODUCT(INDEX(ImgA,$B37-ImgA_y0+1-25,AA$7-ImgA_x0+1-25):INDEX(ImgA,$B37-ImgA_y0+1+25,AA$7-ImgA_x0+1+25),Disco)/SUM(Disco)</f>
        <v>91.7164179104478</v>
      </c>
      <c r="AB37" s="23" t="n">
        <f aca="false">SUMPRODUCT(INDEX(ImgA,$B37-ImgA_y0+1-25,AB$7-ImgA_x0+1-25):INDEX(ImgA,$B37-ImgA_y0+1+25,AB$7-ImgA_x0+1+25),Disco)/SUM(Disco)</f>
        <v>92.318407960199</v>
      </c>
      <c r="AC37" s="23" t="n">
        <f aca="false">SUMPRODUCT(INDEX(ImgA,$B37-ImgA_y0+1-25,AC$7-ImgA_x0+1-25):INDEX(ImgA,$B37-ImgA_y0+1+25,AC$7-ImgA_x0+1+25),Disco)/SUM(Disco)</f>
        <v>93.1373134328358</v>
      </c>
      <c r="AD37" s="23" t="n">
        <f aca="false">SUMPRODUCT(INDEX(ImgA,$B37-ImgA_y0+1-25,AD$7-ImgA_x0+1-25):INDEX(ImgA,$B37-ImgA_y0+1+25,AD$7-ImgA_x0+1+25),Disco)/SUM(Disco)</f>
        <v>93.8915422885572</v>
      </c>
      <c r="AE37" s="23" t="n">
        <f aca="false">SUMPRODUCT(INDEX(ImgA,$B37-ImgA_y0+1-25,AE$7-ImgA_x0+1-25):INDEX(ImgA,$B37-ImgA_y0+1+25,AE$7-ImgA_x0+1+25),Disco)/SUM(Disco)</f>
        <v>94.4726368159204</v>
      </c>
      <c r="AF37" s="23" t="n">
        <f aca="false">SUMPRODUCT(INDEX(ImgA,$B37-ImgA_y0+1-25,AF$7-ImgA_x0+1-25):INDEX(ImgA,$B37-ImgA_y0+1+25,AF$7-ImgA_x0+1+25),Disco)/SUM(Disco)</f>
        <v>95.4109452736318</v>
      </c>
      <c r="AG37" s="23" t="n">
        <f aca="false">SUMPRODUCT(INDEX(ImgA,$B37-ImgA_y0+1-25,AG$7-ImgA_x0+1-25):INDEX(ImgA,$B37-ImgA_y0+1+25,AG$7-ImgA_x0+1+25),Disco)/SUM(Disco)</f>
        <v>96.9502487562189</v>
      </c>
      <c r="AH37" s="23" t="n">
        <f aca="false">SUMPRODUCT(INDEX(ImgA,$B37-ImgA_y0+1-25,AH$7-ImgA_x0+1-25):INDEX(ImgA,$B37-ImgA_y0+1+25,AH$7-ImgA_x0+1+25),Disco)/SUM(Disco)</f>
        <v>98.7910447761194</v>
      </c>
      <c r="AI37" s="23" t="n">
        <f aca="false">SUMPRODUCT(INDEX(ImgA,$B37-ImgA_y0+1-25,AI$7-ImgA_x0+1-25):INDEX(ImgA,$B37-ImgA_y0+1+25,AI$7-ImgA_x0+1+25),Disco)/SUM(Disco)</f>
        <v>100.629850746269</v>
      </c>
      <c r="AJ37" s="23" t="n">
        <f aca="false">SUMPRODUCT(INDEX(ImgA,$B37-ImgA_y0+1-25,AJ$7-ImgA_x0+1-25):INDEX(ImgA,$B37-ImgA_y0+1+25,AJ$7-ImgA_x0+1+25),Disco)/SUM(Disco)</f>
        <v>101.81592039801</v>
      </c>
      <c r="AK37" s="23" t="n">
        <f aca="false">SUMPRODUCT(INDEX(ImgA,$B37-ImgA_y0+1-25,AK$7-ImgA_x0+1-25):INDEX(ImgA,$B37-ImgA_y0+1+25,AK$7-ImgA_x0+1+25),Disco)/SUM(Disco)</f>
        <v>102.891542288557</v>
      </c>
      <c r="AL37" s="23" t="n">
        <f aca="false">SUMPRODUCT(INDEX(ImgA,$B37-ImgA_y0+1-25,AL$7-ImgA_x0+1-25):INDEX(ImgA,$B37-ImgA_y0+1+25,AL$7-ImgA_x0+1+25),Disco)/SUM(Disco)</f>
        <v>103.937313432836</v>
      </c>
      <c r="AM37" s="23" t="n">
        <f aca="false">SUMPRODUCT(INDEX(ImgA,$B37-ImgA_y0+1-25,AM$7-ImgA_x0+1-25):INDEX(ImgA,$B37-ImgA_y0+1+25,AM$7-ImgA_x0+1+25),Disco)/SUM(Disco)</f>
        <v>105</v>
      </c>
      <c r="AN37" s="23" t="n">
        <f aca="false">SUMPRODUCT(INDEX(ImgA,$B37-ImgA_y0+1-25,AN$7-ImgA_x0+1-25):INDEX(ImgA,$B37-ImgA_y0+1+25,AN$7-ImgA_x0+1+25),Disco)/SUM(Disco)</f>
        <v>106.117412935323</v>
      </c>
      <c r="AO37" s="23" t="n">
        <f aca="false">SUMPRODUCT(INDEX(ImgA,$B37-ImgA_y0+1-25,AO$7-ImgA_x0+1-25):INDEX(ImgA,$B37-ImgA_y0+1+25,AO$7-ImgA_x0+1+25),Disco)/SUM(Disco)</f>
        <v>107.443781094527</v>
      </c>
      <c r="AP37" s="23" t="n">
        <f aca="false">SUMPRODUCT(INDEX(ImgA,$B37-ImgA_y0+1-25,AP$7-ImgA_x0+1-25):INDEX(ImgA,$B37-ImgA_y0+1+25,AP$7-ImgA_x0+1+25),Disco)/SUM(Disco)</f>
        <v>108.862686567164</v>
      </c>
      <c r="AQ37" s="23" t="n">
        <f aca="false">SUMPRODUCT(INDEX(ImgA,$B37-ImgA_y0+1-25,AQ$7-ImgA_x0+1-25):INDEX(ImgA,$B37-ImgA_y0+1+25,AQ$7-ImgA_x0+1+25),Disco)/SUM(Disco)</f>
        <v>110.575124378109</v>
      </c>
      <c r="AR37" s="23" t="n">
        <f aca="false">SUMPRODUCT(INDEX(ImgA,$B37-ImgA_y0+1-25,AR$7-ImgA_x0+1-25):INDEX(ImgA,$B37-ImgA_y0+1+25,AR$7-ImgA_x0+1+25),Disco)/SUM(Disco)</f>
        <v>112.362189054726</v>
      </c>
      <c r="AS37" s="23" t="n">
        <f aca="false">SUMPRODUCT(INDEX(ImgA,$B37-ImgA_y0+1-25,AS$7-ImgA_x0+1-25):INDEX(ImgA,$B37-ImgA_y0+1+25,AS$7-ImgA_x0+1+25),Disco)/SUM(Disco)</f>
        <v>114.266666666667</v>
      </c>
      <c r="AT37" s="23" t="n">
        <f aca="false">SUMPRODUCT(INDEX(ImgA,$B37-ImgA_y0+1-25,AT$7-ImgA_x0+1-25):INDEX(ImgA,$B37-ImgA_y0+1+25,AT$7-ImgA_x0+1+25),Disco)/SUM(Disco)</f>
        <v>116.27960199005</v>
      </c>
      <c r="AU37" s="23" t="n">
        <f aca="false">SUMPRODUCT(INDEX(ImgA,$B37-ImgA_y0+1-25,AU$7-ImgA_x0+1-25):INDEX(ImgA,$B37-ImgA_y0+1+25,AU$7-ImgA_x0+1+25),Disco)/SUM(Disco)</f>
        <v>118.050746268657</v>
      </c>
      <c r="AV37" s="23" t="n">
        <f aca="false">SUMPRODUCT(INDEX(ImgA,$B37-ImgA_y0+1-25,AV$7-ImgA_x0+1-25):INDEX(ImgA,$B37-ImgA_y0+1+25,AV$7-ImgA_x0+1+25),Disco)/SUM(Disco)</f>
        <v>119.163184079602</v>
      </c>
      <c r="AW37" s="23" t="n">
        <f aca="false">SUMPRODUCT(INDEX(ImgA,$B37-ImgA_y0+1-25,AW$7-ImgA_x0+1-25):INDEX(ImgA,$B37-ImgA_y0+1+25,AW$7-ImgA_x0+1+25),Disco)/SUM(Disco)</f>
        <v>119.76815920398</v>
      </c>
      <c r="AX37" s="23" t="n">
        <f aca="false">SUMPRODUCT(INDEX(ImgA,$B37-ImgA_y0+1-25,AX$7-ImgA_x0+1-25):INDEX(ImgA,$B37-ImgA_y0+1+25,AX$7-ImgA_x0+1+25),Disco)/SUM(Disco)</f>
        <v>120.300497512438</v>
      </c>
      <c r="AY37" s="23" t="n">
        <f aca="false">SUMPRODUCT(INDEX(ImgA,$B37-ImgA_y0+1-25,AY$7-ImgA_x0+1-25):INDEX(ImgA,$B37-ImgA_y0+1+25,AY$7-ImgA_x0+1+25),Disco)/SUM(Disco)</f>
        <v>120.424875621891</v>
      </c>
      <c r="AZ37" s="23" t="n">
        <f aca="false">SUMPRODUCT(INDEX(ImgA,$B37-ImgA_y0+1-25,AZ$7-ImgA_x0+1-25):INDEX(ImgA,$B37-ImgA_y0+1+25,AZ$7-ImgA_x0+1+25),Disco)/SUM(Disco)</f>
        <v>121.062686567164</v>
      </c>
      <c r="BA37" s="23" t="n">
        <f aca="false">SUMPRODUCT(INDEX(ImgA,$B37-ImgA_y0+1-25,BA$7-ImgA_x0+1-25):INDEX(ImgA,$B37-ImgA_y0+1+25,BA$7-ImgA_x0+1+25),Disco)/SUM(Disco)</f>
        <v>121.792039800995</v>
      </c>
      <c r="BB37" s="23" t="n">
        <f aca="false">SUMPRODUCT(INDEX(ImgA,$B37-ImgA_y0+1-25,BB$7-ImgA_x0+1-25):INDEX(ImgA,$B37-ImgA_y0+1+25,BB$7-ImgA_x0+1+25),Disco)/SUM(Disco)</f>
        <v>122.209950248756</v>
      </c>
      <c r="BC37" s="23" t="n">
        <f aca="false">SUMPRODUCT(INDEX(ImgA,$B37-ImgA_y0+1-25,BC$7-ImgA_x0+1-25):INDEX(ImgA,$B37-ImgA_y0+1+25,BC$7-ImgA_x0+1+25),Disco)/SUM(Disco)</f>
        <v>122.347263681592</v>
      </c>
      <c r="BD37" s="23" t="n">
        <f aca="false">SUMPRODUCT(INDEX(ImgA,$B37-ImgA_y0+1-25,BD$7-ImgA_x0+1-25):INDEX(ImgA,$B37-ImgA_y0+1+25,BD$7-ImgA_x0+1+25),Disco)/SUM(Disco)</f>
        <v>121.828855721393</v>
      </c>
      <c r="BE37" s="23" t="n">
        <f aca="false">SUMPRODUCT(INDEX(ImgA,$B37-ImgA_y0+1-25,BE$7-ImgA_x0+1-25):INDEX(ImgA,$B37-ImgA_y0+1+25,BE$7-ImgA_x0+1+25),Disco)/SUM(Disco)</f>
        <v>120.807960199005</v>
      </c>
      <c r="BF37" s="23" t="n">
        <f aca="false">SUMPRODUCT(INDEX(ImgA,$B37-ImgA_y0+1-25,BF$7-ImgA_x0+1-25):INDEX(ImgA,$B37-ImgA_y0+1+25,BF$7-ImgA_x0+1+25),Disco)/SUM(Disco)</f>
        <v>119.09552238806</v>
      </c>
      <c r="BG37" s="23" t="n">
        <f aca="false">SUMPRODUCT(INDEX(ImgA,$B37-ImgA_y0+1-25,BG$7-ImgA_x0+1-25):INDEX(ImgA,$B37-ImgA_y0+1+25,BG$7-ImgA_x0+1+25),Disco)/SUM(Disco)</f>
        <v>116.525373134328</v>
      </c>
      <c r="BH37" s="23" t="n">
        <f aca="false">SUMPRODUCT(INDEX(ImgA,$B37-ImgA_y0+1-25,BH$7-ImgA_x0+1-25):INDEX(ImgA,$B37-ImgA_y0+1+25,BH$7-ImgA_x0+1+25),Disco)/SUM(Disco)</f>
        <v>113.812935323383</v>
      </c>
      <c r="BI37" s="23" t="n">
        <f aca="false">SUMPRODUCT(INDEX(ImgA,$B37-ImgA_y0+1-25,BI$7-ImgA_x0+1-25):INDEX(ImgA,$B37-ImgA_y0+1+25,BI$7-ImgA_x0+1+25),Disco)/SUM(Disco)</f>
        <v>111.386069651741</v>
      </c>
      <c r="BJ37" s="23" t="n">
        <f aca="false">SUMPRODUCT(INDEX(ImgA,$B37-ImgA_y0+1-25,BJ$7-ImgA_x0+1-25):INDEX(ImgA,$B37-ImgA_y0+1+25,BJ$7-ImgA_x0+1+25),Disco)/SUM(Disco)</f>
        <v>109.486567164179</v>
      </c>
      <c r="BK37" s="23" t="n">
        <f aca="false">SUMPRODUCT(INDEX(ImgA,$B37-ImgA_y0+1-25,BK$7-ImgA_x0+1-25):INDEX(ImgA,$B37-ImgA_y0+1+25,BK$7-ImgA_x0+1+25),Disco)/SUM(Disco)</f>
        <v>107.902487562189</v>
      </c>
      <c r="BL37" s="23" t="n">
        <f aca="false">SUMPRODUCT(INDEX(ImgA,$B37-ImgA_y0+1-25,BL$7-ImgA_x0+1-25):INDEX(ImgA,$B37-ImgA_y0+1+25,BL$7-ImgA_x0+1+25),Disco)/SUM(Disco)</f>
        <v>106.642786069652</v>
      </c>
      <c r="BM37" s="23" t="n">
        <f aca="false">SUMPRODUCT(INDEX(ImgA,$B37-ImgA_y0+1-25,BM$7-ImgA_x0+1-25):INDEX(ImgA,$B37-ImgA_y0+1+25,BM$7-ImgA_x0+1+25),Disco)/SUM(Disco)</f>
        <v>105.555223880597</v>
      </c>
      <c r="BN37" s="23" t="n">
        <f aca="false">SUMPRODUCT(INDEX(ImgA,$B37-ImgA_y0+1-25,BN$7-ImgA_x0+1-25):INDEX(ImgA,$B37-ImgA_y0+1+25,BN$7-ImgA_x0+1+25),Disco)/SUM(Disco)</f>
        <v>104.686567164179</v>
      </c>
    </row>
    <row r="38" customFormat="false" ht="10.5" hidden="false" customHeight="true" outlineLevel="0" collapsed="false">
      <c r="B38" s="17" t="n">
        <v>100</v>
      </c>
      <c r="C38" s="23" t="n">
        <f aca="false">SUMPRODUCT(INDEX(ImgA,$B38-ImgA_y0+1-25,C$7-ImgA_x0+1-25):INDEX(ImgA,$B38-ImgA_y0+1+25,C$7-ImgA_x0+1+25),Disco)/SUM(Disco)</f>
        <v>86.2547263681592</v>
      </c>
      <c r="D38" s="23" t="n">
        <f aca="false">SUMPRODUCT(INDEX(ImgA,$B38-ImgA_y0+1-25,D$7-ImgA_x0+1-25):INDEX(ImgA,$B38-ImgA_y0+1+25,D$7-ImgA_x0+1+25),Disco)/SUM(Disco)</f>
        <v>86.6457711442786</v>
      </c>
      <c r="E38" s="23" t="n">
        <f aca="false">SUMPRODUCT(INDEX(ImgA,$B38-ImgA_y0+1-25,E$7-ImgA_x0+1-25):INDEX(ImgA,$B38-ImgA_y0+1+25,E$7-ImgA_x0+1+25),Disco)/SUM(Disco)</f>
        <v>86.9233830845771</v>
      </c>
      <c r="F38" s="23" t="n">
        <f aca="false">SUMPRODUCT(INDEX(ImgA,$B38-ImgA_y0+1-25,F$7-ImgA_x0+1-25):INDEX(ImgA,$B38-ImgA_y0+1+25,F$7-ImgA_x0+1+25),Disco)/SUM(Disco)</f>
        <v>87.1960199004975</v>
      </c>
      <c r="G38" s="23" t="n">
        <f aca="false">SUMPRODUCT(INDEX(ImgA,$B38-ImgA_y0+1-25,G$7-ImgA_x0+1-25):INDEX(ImgA,$B38-ImgA_y0+1+25,G$7-ImgA_x0+1+25),Disco)/SUM(Disco)</f>
        <v>87.5283582089552</v>
      </c>
      <c r="H38" s="23" t="n">
        <f aca="false">SUMPRODUCT(INDEX(ImgA,$B38-ImgA_y0+1-25,H$7-ImgA_x0+1-25):INDEX(ImgA,$B38-ImgA_y0+1+25,H$7-ImgA_x0+1+25),Disco)/SUM(Disco)</f>
        <v>87.6825870646766</v>
      </c>
      <c r="I38" s="23" t="n">
        <f aca="false">SUMPRODUCT(INDEX(ImgA,$B38-ImgA_y0+1-25,I$7-ImgA_x0+1-25):INDEX(ImgA,$B38-ImgA_y0+1+25,I$7-ImgA_x0+1+25),Disco)/SUM(Disco)</f>
        <v>87.5990049751244</v>
      </c>
      <c r="J38" s="23" t="n">
        <f aca="false">SUMPRODUCT(INDEX(ImgA,$B38-ImgA_y0+1-25,J$7-ImgA_x0+1-25):INDEX(ImgA,$B38-ImgA_y0+1+25,J$7-ImgA_x0+1+25),Disco)/SUM(Disco)</f>
        <v>87.473631840796</v>
      </c>
      <c r="K38" s="23" t="n">
        <f aca="false">SUMPRODUCT(INDEX(ImgA,$B38-ImgA_y0+1-25,K$7-ImgA_x0+1-25):INDEX(ImgA,$B38-ImgA_y0+1+25,K$7-ImgA_x0+1+25),Disco)/SUM(Disco)</f>
        <v>87.2955223880597</v>
      </c>
      <c r="L38" s="23" t="n">
        <f aca="false">SUMPRODUCT(INDEX(ImgA,$B38-ImgA_y0+1-25,L$7-ImgA_x0+1-25):INDEX(ImgA,$B38-ImgA_y0+1+25,L$7-ImgA_x0+1+25),Disco)/SUM(Disco)</f>
        <v>87.0258706467662</v>
      </c>
      <c r="M38" s="23" t="n">
        <f aca="false">SUMPRODUCT(INDEX(ImgA,$B38-ImgA_y0+1-25,M$7-ImgA_x0+1-25):INDEX(ImgA,$B38-ImgA_y0+1+25,M$7-ImgA_x0+1+25),Disco)/SUM(Disco)</f>
        <v>86.6457711442786</v>
      </c>
      <c r="N38" s="23" t="n">
        <f aca="false">SUMPRODUCT(INDEX(ImgA,$B38-ImgA_y0+1-25,N$7-ImgA_x0+1-25):INDEX(ImgA,$B38-ImgA_y0+1+25,N$7-ImgA_x0+1+25),Disco)/SUM(Disco)</f>
        <v>86.3094527363184</v>
      </c>
      <c r="O38" s="23" t="n">
        <f aca="false">SUMPRODUCT(INDEX(ImgA,$B38-ImgA_y0+1-25,O$7-ImgA_x0+1-25):INDEX(ImgA,$B38-ImgA_y0+1+25,O$7-ImgA_x0+1+25),Disco)/SUM(Disco)</f>
        <v>86.3621890547264</v>
      </c>
      <c r="P38" s="23" t="n">
        <f aca="false">SUMPRODUCT(INDEX(ImgA,$B38-ImgA_y0+1-25,P$7-ImgA_x0+1-25):INDEX(ImgA,$B38-ImgA_y0+1+25,P$7-ImgA_x0+1+25),Disco)/SUM(Disco)</f>
        <v>86.7820895522388</v>
      </c>
      <c r="Q38" s="23" t="n">
        <f aca="false">SUMPRODUCT(INDEX(ImgA,$B38-ImgA_y0+1-25,Q$7-ImgA_x0+1-25):INDEX(ImgA,$B38-ImgA_y0+1+25,Q$7-ImgA_x0+1+25),Disco)/SUM(Disco)</f>
        <v>87.3522388059702</v>
      </c>
      <c r="R38" s="23" t="n">
        <f aca="false">SUMPRODUCT(INDEX(ImgA,$B38-ImgA_y0+1-25,R$7-ImgA_x0+1-25):INDEX(ImgA,$B38-ImgA_y0+1+25,R$7-ImgA_x0+1+25),Disco)/SUM(Disco)</f>
        <v>88.1771144278607</v>
      </c>
      <c r="S38" s="23" t="n">
        <f aca="false">SUMPRODUCT(INDEX(ImgA,$B38-ImgA_y0+1-25,S$7-ImgA_x0+1-25):INDEX(ImgA,$B38-ImgA_y0+1+25,S$7-ImgA_x0+1+25),Disco)/SUM(Disco)</f>
        <v>88.571144278607</v>
      </c>
      <c r="T38" s="23" t="n">
        <f aca="false">SUMPRODUCT(INDEX(ImgA,$B38-ImgA_y0+1-25,T$7-ImgA_x0+1-25):INDEX(ImgA,$B38-ImgA_y0+1+25,T$7-ImgA_x0+1+25),Disco)/SUM(Disco)</f>
        <v>88.7213930348259</v>
      </c>
      <c r="U38" s="23" t="n">
        <f aca="false">SUMPRODUCT(INDEX(ImgA,$B38-ImgA_y0+1-25,U$7-ImgA_x0+1-25):INDEX(ImgA,$B38-ImgA_y0+1+25,U$7-ImgA_x0+1+25),Disco)/SUM(Disco)</f>
        <v>88.8716417910448</v>
      </c>
      <c r="V38" s="23" t="n">
        <f aca="false">SUMPRODUCT(INDEX(ImgA,$B38-ImgA_y0+1-25,V$7-ImgA_x0+1-25):INDEX(ImgA,$B38-ImgA_y0+1+25,V$7-ImgA_x0+1+25),Disco)/SUM(Disco)</f>
        <v>89.1422885572139</v>
      </c>
      <c r="W38" s="23" t="n">
        <f aca="false">SUMPRODUCT(INDEX(ImgA,$B38-ImgA_y0+1-25,W$7-ImgA_x0+1-25):INDEX(ImgA,$B38-ImgA_y0+1+25,W$7-ImgA_x0+1+25),Disco)/SUM(Disco)</f>
        <v>89.2089552238806</v>
      </c>
      <c r="X38" s="23" t="n">
        <f aca="false">SUMPRODUCT(INDEX(ImgA,$B38-ImgA_y0+1-25,X$7-ImgA_x0+1-25):INDEX(ImgA,$B38-ImgA_y0+1+25,X$7-ImgA_x0+1+25),Disco)/SUM(Disco)</f>
        <v>89.1213930348259</v>
      </c>
      <c r="Y38" s="23" t="n">
        <f aca="false">SUMPRODUCT(INDEX(ImgA,$B38-ImgA_y0+1-25,Y$7-ImgA_x0+1-25):INDEX(ImgA,$B38-ImgA_y0+1+25,Y$7-ImgA_x0+1+25),Disco)/SUM(Disco)</f>
        <v>89.044776119403</v>
      </c>
      <c r="Z38" s="23" t="n">
        <f aca="false">SUMPRODUCT(INDEX(ImgA,$B38-ImgA_y0+1-25,Z$7-ImgA_x0+1-25):INDEX(ImgA,$B38-ImgA_y0+1+25,Z$7-ImgA_x0+1+25),Disco)/SUM(Disco)</f>
        <v>89.2199004975124</v>
      </c>
      <c r="AA38" s="23" t="n">
        <f aca="false">SUMPRODUCT(INDEX(ImgA,$B38-ImgA_y0+1-25,AA$7-ImgA_x0+1-25):INDEX(ImgA,$B38-ImgA_y0+1+25,AA$7-ImgA_x0+1+25),Disco)/SUM(Disco)</f>
        <v>89.436815920398</v>
      </c>
      <c r="AB38" s="23" t="n">
        <f aca="false">SUMPRODUCT(INDEX(ImgA,$B38-ImgA_y0+1-25,AB$7-ImgA_x0+1-25):INDEX(ImgA,$B38-ImgA_y0+1+25,AB$7-ImgA_x0+1+25),Disco)/SUM(Disco)</f>
        <v>90.1313432835821</v>
      </c>
      <c r="AC38" s="23" t="n">
        <f aca="false">SUMPRODUCT(INDEX(ImgA,$B38-ImgA_y0+1-25,AC$7-ImgA_x0+1-25):INDEX(ImgA,$B38-ImgA_y0+1+25,AC$7-ImgA_x0+1+25),Disco)/SUM(Disco)</f>
        <v>90.8</v>
      </c>
      <c r="AD38" s="23" t="n">
        <f aca="false">SUMPRODUCT(INDEX(ImgA,$B38-ImgA_y0+1-25,AD$7-ImgA_x0+1-25):INDEX(ImgA,$B38-ImgA_y0+1+25,AD$7-ImgA_x0+1+25),Disco)/SUM(Disco)</f>
        <v>91.3751243781095</v>
      </c>
      <c r="AE38" s="23" t="n">
        <f aca="false">SUMPRODUCT(INDEX(ImgA,$B38-ImgA_y0+1-25,AE$7-ImgA_x0+1-25):INDEX(ImgA,$B38-ImgA_y0+1+25,AE$7-ImgA_x0+1+25),Disco)/SUM(Disco)</f>
        <v>91.971144278607</v>
      </c>
      <c r="AF38" s="23" t="n">
        <f aca="false">SUMPRODUCT(INDEX(ImgA,$B38-ImgA_y0+1-25,AF$7-ImgA_x0+1-25):INDEX(ImgA,$B38-ImgA_y0+1+25,AF$7-ImgA_x0+1+25),Disco)/SUM(Disco)</f>
        <v>93.3661691542289</v>
      </c>
      <c r="AG38" s="23" t="n">
        <f aca="false">SUMPRODUCT(INDEX(ImgA,$B38-ImgA_y0+1-25,AG$7-ImgA_x0+1-25):INDEX(ImgA,$B38-ImgA_y0+1+25,AG$7-ImgA_x0+1+25),Disco)/SUM(Disco)</f>
        <v>95.1691542288557</v>
      </c>
      <c r="AH38" s="23" t="n">
        <f aca="false">SUMPRODUCT(INDEX(ImgA,$B38-ImgA_y0+1-25,AH$7-ImgA_x0+1-25):INDEX(ImgA,$B38-ImgA_y0+1+25,AH$7-ImgA_x0+1+25),Disco)/SUM(Disco)</f>
        <v>96.9850746268657</v>
      </c>
      <c r="AI38" s="23" t="n">
        <f aca="false">SUMPRODUCT(INDEX(ImgA,$B38-ImgA_y0+1-25,AI$7-ImgA_x0+1-25):INDEX(ImgA,$B38-ImgA_y0+1+25,AI$7-ImgA_x0+1+25),Disco)/SUM(Disco)</f>
        <v>98.7233830845771</v>
      </c>
      <c r="AJ38" s="23" t="n">
        <f aca="false">SUMPRODUCT(INDEX(ImgA,$B38-ImgA_y0+1-25,AJ$7-ImgA_x0+1-25):INDEX(ImgA,$B38-ImgA_y0+1+25,AJ$7-ImgA_x0+1+25),Disco)/SUM(Disco)</f>
        <v>100.097512437811</v>
      </c>
      <c r="AK38" s="23" t="n">
        <f aca="false">SUMPRODUCT(INDEX(ImgA,$B38-ImgA_y0+1-25,AK$7-ImgA_x0+1-25):INDEX(ImgA,$B38-ImgA_y0+1+25,AK$7-ImgA_x0+1+25),Disco)/SUM(Disco)</f>
        <v>101.499502487562</v>
      </c>
      <c r="AL38" s="23" t="n">
        <f aca="false">SUMPRODUCT(INDEX(ImgA,$B38-ImgA_y0+1-25,AL$7-ImgA_x0+1-25):INDEX(ImgA,$B38-ImgA_y0+1+25,AL$7-ImgA_x0+1+25),Disco)/SUM(Disco)</f>
        <v>102.634825870647</v>
      </c>
      <c r="AM38" s="23" t="n">
        <f aca="false">SUMPRODUCT(INDEX(ImgA,$B38-ImgA_y0+1-25,AM$7-ImgA_x0+1-25):INDEX(ImgA,$B38-ImgA_y0+1+25,AM$7-ImgA_x0+1+25),Disco)/SUM(Disco)</f>
        <v>103.63184079602</v>
      </c>
      <c r="AN38" s="23" t="n">
        <f aca="false">SUMPRODUCT(INDEX(ImgA,$B38-ImgA_y0+1-25,AN$7-ImgA_x0+1-25):INDEX(ImgA,$B38-ImgA_y0+1+25,AN$7-ImgA_x0+1+25),Disco)/SUM(Disco)</f>
        <v>104.926368159204</v>
      </c>
      <c r="AO38" s="23" t="n">
        <f aca="false">SUMPRODUCT(INDEX(ImgA,$B38-ImgA_y0+1-25,AO$7-ImgA_x0+1-25):INDEX(ImgA,$B38-ImgA_y0+1+25,AO$7-ImgA_x0+1+25),Disco)/SUM(Disco)</f>
        <v>106.361194029851</v>
      </c>
      <c r="AP38" s="23" t="n">
        <f aca="false">SUMPRODUCT(INDEX(ImgA,$B38-ImgA_y0+1-25,AP$7-ImgA_x0+1-25):INDEX(ImgA,$B38-ImgA_y0+1+25,AP$7-ImgA_x0+1+25),Disco)/SUM(Disco)</f>
        <v>107.907462686567</v>
      </c>
      <c r="AQ38" s="23" t="n">
        <f aca="false">SUMPRODUCT(INDEX(ImgA,$B38-ImgA_y0+1-25,AQ$7-ImgA_x0+1-25):INDEX(ImgA,$B38-ImgA_y0+1+25,AQ$7-ImgA_x0+1+25),Disco)/SUM(Disco)</f>
        <v>109.791044776119</v>
      </c>
      <c r="AR38" s="23" t="n">
        <f aca="false">SUMPRODUCT(INDEX(ImgA,$B38-ImgA_y0+1-25,AR$7-ImgA_x0+1-25):INDEX(ImgA,$B38-ImgA_y0+1+25,AR$7-ImgA_x0+1+25),Disco)/SUM(Disco)</f>
        <v>111.749253731343</v>
      </c>
      <c r="AS38" s="23" t="n">
        <f aca="false">SUMPRODUCT(INDEX(ImgA,$B38-ImgA_y0+1-25,AS$7-ImgA_x0+1-25):INDEX(ImgA,$B38-ImgA_y0+1+25,AS$7-ImgA_x0+1+25),Disco)/SUM(Disco)</f>
        <v>113.698507462687</v>
      </c>
      <c r="AT38" s="23" t="n">
        <f aca="false">SUMPRODUCT(INDEX(ImgA,$B38-ImgA_y0+1-25,AT$7-ImgA_x0+1-25):INDEX(ImgA,$B38-ImgA_y0+1+25,AT$7-ImgA_x0+1+25),Disco)/SUM(Disco)</f>
        <v>115.691542288557</v>
      </c>
      <c r="AU38" s="23" t="n">
        <f aca="false">SUMPRODUCT(INDEX(ImgA,$B38-ImgA_y0+1-25,AU$7-ImgA_x0+1-25):INDEX(ImgA,$B38-ImgA_y0+1+25,AU$7-ImgA_x0+1+25),Disco)/SUM(Disco)</f>
        <v>117.621890547264</v>
      </c>
      <c r="AV38" s="23" t="n">
        <f aca="false">SUMPRODUCT(INDEX(ImgA,$B38-ImgA_y0+1-25,AV$7-ImgA_x0+1-25):INDEX(ImgA,$B38-ImgA_y0+1+25,AV$7-ImgA_x0+1+25),Disco)/SUM(Disco)</f>
        <v>118.914427860697</v>
      </c>
      <c r="AW38" s="23" t="n">
        <f aca="false">SUMPRODUCT(INDEX(ImgA,$B38-ImgA_y0+1-25,AW$7-ImgA_x0+1-25):INDEX(ImgA,$B38-ImgA_y0+1+25,AW$7-ImgA_x0+1+25),Disco)/SUM(Disco)</f>
        <v>119.868656716418</v>
      </c>
      <c r="AX38" s="23" t="n">
        <f aca="false">SUMPRODUCT(INDEX(ImgA,$B38-ImgA_y0+1-25,AX$7-ImgA_x0+1-25):INDEX(ImgA,$B38-ImgA_y0+1+25,AX$7-ImgA_x0+1+25),Disco)/SUM(Disco)</f>
        <v>120.68855721393</v>
      </c>
      <c r="AY38" s="23" t="n">
        <f aca="false">SUMPRODUCT(INDEX(ImgA,$B38-ImgA_y0+1-25,AY$7-ImgA_x0+1-25):INDEX(ImgA,$B38-ImgA_y0+1+25,AY$7-ImgA_x0+1+25),Disco)/SUM(Disco)</f>
        <v>121.054726368159</v>
      </c>
      <c r="AZ38" s="23" t="n">
        <f aca="false">SUMPRODUCT(INDEX(ImgA,$B38-ImgA_y0+1-25,AZ$7-ImgA_x0+1-25):INDEX(ImgA,$B38-ImgA_y0+1+25,AZ$7-ImgA_x0+1+25),Disco)/SUM(Disco)</f>
        <v>121.790049751244</v>
      </c>
      <c r="BA38" s="23" t="n">
        <f aca="false">SUMPRODUCT(INDEX(ImgA,$B38-ImgA_y0+1-25,BA$7-ImgA_x0+1-25):INDEX(ImgA,$B38-ImgA_y0+1+25,BA$7-ImgA_x0+1+25),Disco)/SUM(Disco)</f>
        <v>122.749253731343</v>
      </c>
      <c r="BB38" s="23" t="n">
        <f aca="false">SUMPRODUCT(INDEX(ImgA,$B38-ImgA_y0+1-25,BB$7-ImgA_x0+1-25):INDEX(ImgA,$B38-ImgA_y0+1+25,BB$7-ImgA_x0+1+25),Disco)/SUM(Disco)</f>
        <v>123.389054726368</v>
      </c>
      <c r="BC38" s="23" t="n">
        <f aca="false">SUMPRODUCT(INDEX(ImgA,$B38-ImgA_y0+1-25,BC$7-ImgA_x0+1-25):INDEX(ImgA,$B38-ImgA_y0+1+25,BC$7-ImgA_x0+1+25),Disco)/SUM(Disco)</f>
        <v>123.702487562189</v>
      </c>
      <c r="BD38" s="23" t="n">
        <f aca="false">SUMPRODUCT(INDEX(ImgA,$B38-ImgA_y0+1-25,BD$7-ImgA_x0+1-25):INDEX(ImgA,$B38-ImgA_y0+1+25,BD$7-ImgA_x0+1+25),Disco)/SUM(Disco)</f>
        <v>123.450746268657</v>
      </c>
      <c r="BE38" s="23" t="n">
        <f aca="false">SUMPRODUCT(INDEX(ImgA,$B38-ImgA_y0+1-25,BE$7-ImgA_x0+1-25):INDEX(ImgA,$B38-ImgA_y0+1+25,BE$7-ImgA_x0+1+25),Disco)/SUM(Disco)</f>
        <v>122.66368159204</v>
      </c>
      <c r="BF38" s="23" t="n">
        <f aca="false">SUMPRODUCT(INDEX(ImgA,$B38-ImgA_y0+1-25,BF$7-ImgA_x0+1-25):INDEX(ImgA,$B38-ImgA_y0+1+25,BF$7-ImgA_x0+1+25),Disco)/SUM(Disco)</f>
        <v>121.252736318408</v>
      </c>
      <c r="BG38" s="23" t="n">
        <f aca="false">SUMPRODUCT(INDEX(ImgA,$B38-ImgA_y0+1-25,BG$7-ImgA_x0+1-25):INDEX(ImgA,$B38-ImgA_y0+1+25,BG$7-ImgA_x0+1+25),Disco)/SUM(Disco)</f>
        <v>118.69552238806</v>
      </c>
      <c r="BH38" s="23" t="n">
        <f aca="false">SUMPRODUCT(INDEX(ImgA,$B38-ImgA_y0+1-25,BH$7-ImgA_x0+1-25):INDEX(ImgA,$B38-ImgA_y0+1+25,BH$7-ImgA_x0+1+25),Disco)/SUM(Disco)</f>
        <v>115.827860696517</v>
      </c>
      <c r="BI38" s="23" t="n">
        <f aca="false">SUMPRODUCT(INDEX(ImgA,$B38-ImgA_y0+1-25,BI$7-ImgA_x0+1-25):INDEX(ImgA,$B38-ImgA_y0+1+25,BI$7-ImgA_x0+1+25),Disco)/SUM(Disco)</f>
        <v>113.154228855721</v>
      </c>
      <c r="BJ38" s="23" t="n">
        <f aca="false">SUMPRODUCT(INDEX(ImgA,$B38-ImgA_y0+1-25,BJ$7-ImgA_x0+1-25):INDEX(ImgA,$B38-ImgA_y0+1+25,BJ$7-ImgA_x0+1+25),Disco)/SUM(Disco)</f>
        <v>110.912437810945</v>
      </c>
      <c r="BK38" s="23" t="n">
        <f aca="false">SUMPRODUCT(INDEX(ImgA,$B38-ImgA_y0+1-25,BK$7-ImgA_x0+1-25):INDEX(ImgA,$B38-ImgA_y0+1+25,BK$7-ImgA_x0+1+25),Disco)/SUM(Disco)</f>
        <v>109.170149253731</v>
      </c>
      <c r="BL38" s="23" t="n">
        <f aca="false">SUMPRODUCT(INDEX(ImgA,$B38-ImgA_y0+1-25,BL$7-ImgA_x0+1-25):INDEX(ImgA,$B38-ImgA_y0+1+25,BL$7-ImgA_x0+1+25),Disco)/SUM(Disco)</f>
        <v>107.651741293532</v>
      </c>
      <c r="BM38" s="23" t="n">
        <f aca="false">SUMPRODUCT(INDEX(ImgA,$B38-ImgA_y0+1-25,BM$7-ImgA_x0+1-25):INDEX(ImgA,$B38-ImgA_y0+1+25,BM$7-ImgA_x0+1+25),Disco)/SUM(Disco)</f>
        <v>106.287562189055</v>
      </c>
      <c r="BN38" s="23" t="n">
        <f aca="false">SUMPRODUCT(INDEX(ImgA,$B38-ImgA_y0+1-25,BN$7-ImgA_x0+1-25):INDEX(ImgA,$B38-ImgA_y0+1+25,BN$7-ImgA_x0+1+25),Disco)/SUM(Disco)</f>
        <v>105.197014925373</v>
      </c>
    </row>
    <row r="39" customFormat="false" ht="10.5" hidden="false" customHeight="true" outlineLevel="0" collapsed="false">
      <c r="B39" s="17" t="n">
        <v>101</v>
      </c>
      <c r="C39" s="23" t="n">
        <f aca="false">SUMPRODUCT(INDEX(ImgA,$B39-ImgA_y0+1-25,C$7-ImgA_x0+1-25):INDEX(ImgA,$B39-ImgA_y0+1+25,C$7-ImgA_x0+1+25),Disco)/SUM(Disco)</f>
        <v>86.6169154228856</v>
      </c>
      <c r="D39" s="23" t="n">
        <f aca="false">SUMPRODUCT(INDEX(ImgA,$B39-ImgA_y0+1-25,D$7-ImgA_x0+1-25):INDEX(ImgA,$B39-ImgA_y0+1+25,D$7-ImgA_x0+1+25),Disco)/SUM(Disco)</f>
        <v>87.1134328358209</v>
      </c>
      <c r="E39" s="23" t="n">
        <f aca="false">SUMPRODUCT(INDEX(ImgA,$B39-ImgA_y0+1-25,E$7-ImgA_x0+1-25):INDEX(ImgA,$B39-ImgA_y0+1+25,E$7-ImgA_x0+1+25),Disco)/SUM(Disco)</f>
        <v>87.5243781094527</v>
      </c>
      <c r="F39" s="23" t="n">
        <f aca="false">SUMPRODUCT(INDEX(ImgA,$B39-ImgA_y0+1-25,F$7-ImgA_x0+1-25):INDEX(ImgA,$B39-ImgA_y0+1+25,F$7-ImgA_x0+1+25),Disco)/SUM(Disco)</f>
        <v>87.7273631840796</v>
      </c>
      <c r="G39" s="23" t="n">
        <f aca="false">SUMPRODUCT(INDEX(ImgA,$B39-ImgA_y0+1-25,G$7-ImgA_x0+1-25):INDEX(ImgA,$B39-ImgA_y0+1+25,G$7-ImgA_x0+1+25),Disco)/SUM(Disco)</f>
        <v>87.7044776119403</v>
      </c>
      <c r="H39" s="23" t="n">
        <f aca="false">SUMPRODUCT(INDEX(ImgA,$B39-ImgA_y0+1-25,H$7-ImgA_x0+1-25):INDEX(ImgA,$B39-ImgA_y0+1+25,H$7-ImgA_x0+1+25),Disco)/SUM(Disco)</f>
        <v>87.6616915422886</v>
      </c>
      <c r="I39" s="23" t="n">
        <f aca="false">SUMPRODUCT(INDEX(ImgA,$B39-ImgA_y0+1-25,I$7-ImgA_x0+1-25):INDEX(ImgA,$B39-ImgA_y0+1+25,I$7-ImgA_x0+1+25),Disco)/SUM(Disco)</f>
        <v>87.6189054726368</v>
      </c>
      <c r="J39" s="23" t="n">
        <f aca="false">SUMPRODUCT(INDEX(ImgA,$B39-ImgA_y0+1-25,J$7-ImgA_x0+1-25):INDEX(ImgA,$B39-ImgA_y0+1+25,J$7-ImgA_x0+1+25),Disco)/SUM(Disco)</f>
        <v>87.4378109452736</v>
      </c>
      <c r="K39" s="23" t="n">
        <f aca="false">SUMPRODUCT(INDEX(ImgA,$B39-ImgA_y0+1-25,K$7-ImgA_x0+1-25):INDEX(ImgA,$B39-ImgA_y0+1+25,K$7-ImgA_x0+1+25),Disco)/SUM(Disco)</f>
        <v>87.244776119403</v>
      </c>
      <c r="L39" s="23" t="n">
        <f aca="false">SUMPRODUCT(INDEX(ImgA,$B39-ImgA_y0+1-25,L$7-ImgA_x0+1-25):INDEX(ImgA,$B39-ImgA_y0+1+25,L$7-ImgA_x0+1+25),Disco)/SUM(Disco)</f>
        <v>86.7890547263682</v>
      </c>
      <c r="M39" s="23" t="n">
        <f aca="false">SUMPRODUCT(INDEX(ImgA,$B39-ImgA_y0+1-25,M$7-ImgA_x0+1-25):INDEX(ImgA,$B39-ImgA_y0+1+25,M$7-ImgA_x0+1+25),Disco)/SUM(Disco)</f>
        <v>86.0995024875622</v>
      </c>
      <c r="N39" s="23" t="n">
        <f aca="false">SUMPRODUCT(INDEX(ImgA,$B39-ImgA_y0+1-25,N$7-ImgA_x0+1-25):INDEX(ImgA,$B39-ImgA_y0+1+25,N$7-ImgA_x0+1+25),Disco)/SUM(Disco)</f>
        <v>85.4825870646766</v>
      </c>
      <c r="O39" s="23" t="n">
        <f aca="false">SUMPRODUCT(INDEX(ImgA,$B39-ImgA_y0+1-25,O$7-ImgA_x0+1-25):INDEX(ImgA,$B39-ImgA_y0+1+25,O$7-ImgA_x0+1+25),Disco)/SUM(Disco)</f>
        <v>85.2805970149254</v>
      </c>
      <c r="P39" s="23" t="n">
        <f aca="false">SUMPRODUCT(INDEX(ImgA,$B39-ImgA_y0+1-25,P$7-ImgA_x0+1-25):INDEX(ImgA,$B39-ImgA_y0+1+25,P$7-ImgA_x0+1+25),Disco)/SUM(Disco)</f>
        <v>85.4606965174129</v>
      </c>
      <c r="Q39" s="23" t="n">
        <f aca="false">SUMPRODUCT(INDEX(ImgA,$B39-ImgA_y0+1-25,Q$7-ImgA_x0+1-25):INDEX(ImgA,$B39-ImgA_y0+1+25,Q$7-ImgA_x0+1+25),Disco)/SUM(Disco)</f>
        <v>85.9393034825871</v>
      </c>
      <c r="R39" s="23" t="n">
        <f aca="false">SUMPRODUCT(INDEX(ImgA,$B39-ImgA_y0+1-25,R$7-ImgA_x0+1-25):INDEX(ImgA,$B39-ImgA_y0+1+25,R$7-ImgA_x0+1+25),Disco)/SUM(Disco)</f>
        <v>86.7114427860697</v>
      </c>
      <c r="S39" s="23" t="n">
        <f aca="false">SUMPRODUCT(INDEX(ImgA,$B39-ImgA_y0+1-25,S$7-ImgA_x0+1-25):INDEX(ImgA,$B39-ImgA_y0+1+25,S$7-ImgA_x0+1+25),Disco)/SUM(Disco)</f>
        <v>87.326368159204</v>
      </c>
      <c r="T39" s="23" t="n">
        <f aca="false">SUMPRODUCT(INDEX(ImgA,$B39-ImgA_y0+1-25,T$7-ImgA_x0+1-25):INDEX(ImgA,$B39-ImgA_y0+1+25,T$7-ImgA_x0+1+25),Disco)/SUM(Disco)</f>
        <v>87.5213930348259</v>
      </c>
      <c r="U39" s="23" t="n">
        <f aca="false">SUMPRODUCT(INDEX(ImgA,$B39-ImgA_y0+1-25,U$7-ImgA_x0+1-25):INDEX(ImgA,$B39-ImgA_y0+1+25,U$7-ImgA_x0+1+25),Disco)/SUM(Disco)</f>
        <v>87.4437810945274</v>
      </c>
      <c r="V39" s="23" t="n">
        <f aca="false">SUMPRODUCT(INDEX(ImgA,$B39-ImgA_y0+1-25,V$7-ImgA_x0+1-25):INDEX(ImgA,$B39-ImgA_y0+1+25,V$7-ImgA_x0+1+25),Disco)/SUM(Disco)</f>
        <v>87.3054726368159</v>
      </c>
      <c r="W39" s="23" t="n">
        <f aca="false">SUMPRODUCT(INDEX(ImgA,$B39-ImgA_y0+1-25,W$7-ImgA_x0+1-25):INDEX(ImgA,$B39-ImgA_y0+1+25,W$7-ImgA_x0+1+25),Disco)/SUM(Disco)</f>
        <v>87.21592039801</v>
      </c>
      <c r="X39" s="23" t="n">
        <f aca="false">SUMPRODUCT(INDEX(ImgA,$B39-ImgA_y0+1-25,X$7-ImgA_x0+1-25):INDEX(ImgA,$B39-ImgA_y0+1+25,X$7-ImgA_x0+1+25),Disco)/SUM(Disco)</f>
        <v>86.8248756218905</v>
      </c>
      <c r="Y39" s="23" t="n">
        <f aca="false">SUMPRODUCT(INDEX(ImgA,$B39-ImgA_y0+1-25,Y$7-ImgA_x0+1-25):INDEX(ImgA,$B39-ImgA_y0+1+25,Y$7-ImgA_x0+1+25),Disco)/SUM(Disco)</f>
        <v>86.7353233830846</v>
      </c>
      <c r="Z39" s="23" t="n">
        <f aca="false">SUMPRODUCT(INDEX(ImgA,$B39-ImgA_y0+1-25,Z$7-ImgA_x0+1-25):INDEX(ImgA,$B39-ImgA_y0+1+25,Z$7-ImgA_x0+1+25),Disco)/SUM(Disco)</f>
        <v>87.0845771144279</v>
      </c>
      <c r="AA39" s="23" t="n">
        <f aca="false">SUMPRODUCT(INDEX(ImgA,$B39-ImgA_y0+1-25,AA$7-ImgA_x0+1-25):INDEX(ImgA,$B39-ImgA_y0+1+25,AA$7-ImgA_x0+1+25),Disco)/SUM(Disco)</f>
        <v>87.4467661691542</v>
      </c>
      <c r="AB39" s="23" t="n">
        <f aca="false">SUMPRODUCT(INDEX(ImgA,$B39-ImgA_y0+1-25,AB$7-ImgA_x0+1-25):INDEX(ImgA,$B39-ImgA_y0+1+25,AB$7-ImgA_x0+1+25),Disco)/SUM(Disco)</f>
        <v>87.7174129353234</v>
      </c>
      <c r="AC39" s="23" t="n">
        <f aca="false">SUMPRODUCT(INDEX(ImgA,$B39-ImgA_y0+1-25,AC$7-ImgA_x0+1-25):INDEX(ImgA,$B39-ImgA_y0+1+25,AC$7-ImgA_x0+1+25),Disco)/SUM(Disco)</f>
        <v>88.0139303482587</v>
      </c>
      <c r="AD39" s="23" t="n">
        <f aca="false">SUMPRODUCT(INDEX(ImgA,$B39-ImgA_y0+1-25,AD$7-ImgA_x0+1-25):INDEX(ImgA,$B39-ImgA_y0+1+25,AD$7-ImgA_x0+1+25),Disco)/SUM(Disco)</f>
        <v>88.5502487562189</v>
      </c>
      <c r="AE39" s="23" t="n">
        <f aca="false">SUMPRODUCT(INDEX(ImgA,$B39-ImgA_y0+1-25,AE$7-ImgA_x0+1-25):INDEX(ImgA,$B39-ImgA_y0+1+25,AE$7-ImgA_x0+1+25),Disco)/SUM(Disco)</f>
        <v>89.452736318408</v>
      </c>
      <c r="AF39" s="23" t="n">
        <f aca="false">SUMPRODUCT(INDEX(ImgA,$B39-ImgA_y0+1-25,AF$7-ImgA_x0+1-25):INDEX(ImgA,$B39-ImgA_y0+1+25,AF$7-ImgA_x0+1+25),Disco)/SUM(Disco)</f>
        <v>91.0109452736319</v>
      </c>
      <c r="AG39" s="23" t="n">
        <f aca="false">SUMPRODUCT(INDEX(ImgA,$B39-ImgA_y0+1-25,AG$7-ImgA_x0+1-25):INDEX(ImgA,$B39-ImgA_y0+1+25,AG$7-ImgA_x0+1+25),Disco)/SUM(Disco)</f>
        <v>92.7830845771144</v>
      </c>
      <c r="AH39" s="23" t="n">
        <f aca="false">SUMPRODUCT(INDEX(ImgA,$B39-ImgA_y0+1-25,AH$7-ImgA_x0+1-25):INDEX(ImgA,$B39-ImgA_y0+1+25,AH$7-ImgA_x0+1+25),Disco)/SUM(Disco)</f>
        <v>94.4358208955224</v>
      </c>
      <c r="AI39" s="23" t="n">
        <f aca="false">SUMPRODUCT(INDEX(ImgA,$B39-ImgA_y0+1-25,AI$7-ImgA_x0+1-25):INDEX(ImgA,$B39-ImgA_y0+1+25,AI$7-ImgA_x0+1+25),Disco)/SUM(Disco)</f>
        <v>96.065671641791</v>
      </c>
      <c r="AJ39" s="23" t="n">
        <f aca="false">SUMPRODUCT(INDEX(ImgA,$B39-ImgA_y0+1-25,AJ$7-ImgA_x0+1-25):INDEX(ImgA,$B39-ImgA_y0+1+25,AJ$7-ImgA_x0+1+25),Disco)/SUM(Disco)</f>
        <v>97.8905472636816</v>
      </c>
      <c r="AK39" s="23" t="n">
        <f aca="false">SUMPRODUCT(INDEX(ImgA,$B39-ImgA_y0+1-25,AK$7-ImgA_x0+1-25):INDEX(ImgA,$B39-ImgA_y0+1+25,AK$7-ImgA_x0+1+25),Disco)/SUM(Disco)</f>
        <v>99.5810945273632</v>
      </c>
      <c r="AL39" s="23" t="n">
        <f aca="false">SUMPRODUCT(INDEX(ImgA,$B39-ImgA_y0+1-25,AL$7-ImgA_x0+1-25):INDEX(ImgA,$B39-ImgA_y0+1+25,AL$7-ImgA_x0+1+25),Disco)/SUM(Disco)</f>
        <v>100.913432835821</v>
      </c>
      <c r="AM39" s="23" t="n">
        <f aca="false">SUMPRODUCT(INDEX(ImgA,$B39-ImgA_y0+1-25,AM$7-ImgA_x0+1-25):INDEX(ImgA,$B39-ImgA_y0+1+25,AM$7-ImgA_x0+1+25),Disco)/SUM(Disco)</f>
        <v>102.173134328358</v>
      </c>
      <c r="AN39" s="23" t="n">
        <f aca="false">SUMPRODUCT(INDEX(ImgA,$B39-ImgA_y0+1-25,AN$7-ImgA_x0+1-25):INDEX(ImgA,$B39-ImgA_y0+1+25,AN$7-ImgA_x0+1+25),Disco)/SUM(Disco)</f>
        <v>103.613930348259</v>
      </c>
      <c r="AO39" s="23" t="n">
        <f aca="false">SUMPRODUCT(INDEX(ImgA,$B39-ImgA_y0+1-25,AO$7-ImgA_x0+1-25):INDEX(ImgA,$B39-ImgA_y0+1+25,AO$7-ImgA_x0+1+25),Disco)/SUM(Disco)</f>
        <v>105.292537313433</v>
      </c>
      <c r="AP39" s="23" t="n">
        <f aca="false">SUMPRODUCT(INDEX(ImgA,$B39-ImgA_y0+1-25,AP$7-ImgA_x0+1-25):INDEX(ImgA,$B39-ImgA_y0+1+25,AP$7-ImgA_x0+1+25),Disco)/SUM(Disco)</f>
        <v>106.965174129353</v>
      </c>
      <c r="AQ39" s="23" t="n">
        <f aca="false">SUMPRODUCT(INDEX(ImgA,$B39-ImgA_y0+1-25,AQ$7-ImgA_x0+1-25):INDEX(ImgA,$B39-ImgA_y0+1+25,AQ$7-ImgA_x0+1+25),Disco)/SUM(Disco)</f>
        <v>108.766169154229</v>
      </c>
      <c r="AR39" s="23" t="n">
        <f aca="false">SUMPRODUCT(INDEX(ImgA,$B39-ImgA_y0+1-25,AR$7-ImgA_x0+1-25):INDEX(ImgA,$B39-ImgA_y0+1+25,AR$7-ImgA_x0+1+25),Disco)/SUM(Disco)</f>
        <v>110.687562189055</v>
      </c>
      <c r="AS39" s="23" t="n">
        <f aca="false">SUMPRODUCT(INDEX(ImgA,$B39-ImgA_y0+1-25,AS$7-ImgA_x0+1-25):INDEX(ImgA,$B39-ImgA_y0+1+25,AS$7-ImgA_x0+1+25),Disco)/SUM(Disco)</f>
        <v>112.791044776119</v>
      </c>
      <c r="AT39" s="23" t="n">
        <f aca="false">SUMPRODUCT(INDEX(ImgA,$B39-ImgA_y0+1-25,AT$7-ImgA_x0+1-25):INDEX(ImgA,$B39-ImgA_y0+1+25,AT$7-ImgA_x0+1+25),Disco)/SUM(Disco)</f>
        <v>114.864676616915</v>
      </c>
      <c r="AU39" s="23" t="n">
        <f aca="false">SUMPRODUCT(INDEX(ImgA,$B39-ImgA_y0+1-25,AU$7-ImgA_x0+1-25):INDEX(ImgA,$B39-ImgA_y0+1+25,AU$7-ImgA_x0+1+25),Disco)/SUM(Disco)</f>
        <v>116.723383084577</v>
      </c>
      <c r="AV39" s="23" t="n">
        <f aca="false">SUMPRODUCT(INDEX(ImgA,$B39-ImgA_y0+1-25,AV$7-ImgA_x0+1-25):INDEX(ImgA,$B39-ImgA_y0+1+25,AV$7-ImgA_x0+1+25),Disco)/SUM(Disco)</f>
        <v>118.232835820896</v>
      </c>
      <c r="AW39" s="23" t="n">
        <f aca="false">SUMPRODUCT(INDEX(ImgA,$B39-ImgA_y0+1-25,AW$7-ImgA_x0+1-25):INDEX(ImgA,$B39-ImgA_y0+1+25,AW$7-ImgA_x0+1+25),Disco)/SUM(Disco)</f>
        <v>119.47263681592</v>
      </c>
      <c r="AX39" s="23" t="n">
        <f aca="false">SUMPRODUCT(INDEX(ImgA,$B39-ImgA_y0+1-25,AX$7-ImgA_x0+1-25):INDEX(ImgA,$B39-ImgA_y0+1+25,AX$7-ImgA_x0+1+25),Disco)/SUM(Disco)</f>
        <v>120.470646766169</v>
      </c>
      <c r="AY39" s="23" t="n">
        <f aca="false">SUMPRODUCT(INDEX(ImgA,$B39-ImgA_y0+1-25,AY$7-ImgA_x0+1-25):INDEX(ImgA,$B39-ImgA_y0+1+25,AY$7-ImgA_x0+1+25),Disco)/SUM(Disco)</f>
        <v>121.392039800995</v>
      </c>
      <c r="AZ39" s="23" t="n">
        <f aca="false">SUMPRODUCT(INDEX(ImgA,$B39-ImgA_y0+1-25,AZ$7-ImgA_x0+1-25):INDEX(ImgA,$B39-ImgA_y0+1+25,AZ$7-ImgA_x0+1+25),Disco)/SUM(Disco)</f>
        <v>122.329353233831</v>
      </c>
      <c r="BA39" s="23" t="n">
        <f aca="false">SUMPRODUCT(INDEX(ImgA,$B39-ImgA_y0+1-25,BA$7-ImgA_x0+1-25):INDEX(ImgA,$B39-ImgA_y0+1+25,BA$7-ImgA_x0+1+25),Disco)/SUM(Disco)</f>
        <v>123.477611940299</v>
      </c>
      <c r="BB39" s="23" t="n">
        <f aca="false">SUMPRODUCT(INDEX(ImgA,$B39-ImgA_y0+1-25,BB$7-ImgA_x0+1-25):INDEX(ImgA,$B39-ImgA_y0+1+25,BB$7-ImgA_x0+1+25),Disco)/SUM(Disco)</f>
        <v>124.163184079602</v>
      </c>
      <c r="BC39" s="23" t="n">
        <f aca="false">SUMPRODUCT(INDEX(ImgA,$B39-ImgA_y0+1-25,BC$7-ImgA_x0+1-25):INDEX(ImgA,$B39-ImgA_y0+1+25,BC$7-ImgA_x0+1+25),Disco)/SUM(Disco)</f>
        <v>124.528358208955</v>
      </c>
      <c r="BD39" s="23" t="n">
        <f aca="false">SUMPRODUCT(INDEX(ImgA,$B39-ImgA_y0+1-25,BD$7-ImgA_x0+1-25):INDEX(ImgA,$B39-ImgA_y0+1+25,BD$7-ImgA_x0+1+25),Disco)/SUM(Disco)</f>
        <v>124.469651741294</v>
      </c>
      <c r="BE39" s="23" t="n">
        <f aca="false">SUMPRODUCT(INDEX(ImgA,$B39-ImgA_y0+1-25,BE$7-ImgA_x0+1-25):INDEX(ImgA,$B39-ImgA_y0+1+25,BE$7-ImgA_x0+1+25),Disco)/SUM(Disco)</f>
        <v>123.981094527363</v>
      </c>
      <c r="BF39" s="23" t="n">
        <f aca="false">SUMPRODUCT(INDEX(ImgA,$B39-ImgA_y0+1-25,BF$7-ImgA_x0+1-25):INDEX(ImgA,$B39-ImgA_y0+1+25,BF$7-ImgA_x0+1+25),Disco)/SUM(Disco)</f>
        <v>122.667661691542</v>
      </c>
      <c r="BG39" s="23" t="n">
        <f aca="false">SUMPRODUCT(INDEX(ImgA,$B39-ImgA_y0+1-25,BG$7-ImgA_x0+1-25):INDEX(ImgA,$B39-ImgA_y0+1+25,BG$7-ImgA_x0+1+25),Disco)/SUM(Disco)</f>
        <v>120.481592039801</v>
      </c>
      <c r="BH39" s="23" t="n">
        <f aca="false">SUMPRODUCT(INDEX(ImgA,$B39-ImgA_y0+1-25,BH$7-ImgA_x0+1-25):INDEX(ImgA,$B39-ImgA_y0+1+25,BH$7-ImgA_x0+1+25),Disco)/SUM(Disco)</f>
        <v>117.797014925373</v>
      </c>
      <c r="BI39" s="23" t="n">
        <f aca="false">SUMPRODUCT(INDEX(ImgA,$B39-ImgA_y0+1-25,BI$7-ImgA_x0+1-25):INDEX(ImgA,$B39-ImgA_y0+1+25,BI$7-ImgA_x0+1+25),Disco)/SUM(Disco)</f>
        <v>115.020895522388</v>
      </c>
      <c r="BJ39" s="23" t="n">
        <f aca="false">SUMPRODUCT(INDEX(ImgA,$B39-ImgA_y0+1-25,BJ$7-ImgA_x0+1-25):INDEX(ImgA,$B39-ImgA_y0+1+25,BJ$7-ImgA_x0+1+25),Disco)/SUM(Disco)</f>
        <v>112.482587064677</v>
      </c>
      <c r="BK39" s="23" t="n">
        <f aca="false">SUMPRODUCT(INDEX(ImgA,$B39-ImgA_y0+1-25,BK$7-ImgA_x0+1-25):INDEX(ImgA,$B39-ImgA_y0+1+25,BK$7-ImgA_x0+1+25),Disco)/SUM(Disco)</f>
        <v>110.452736318408</v>
      </c>
      <c r="BL39" s="23" t="n">
        <f aca="false">SUMPRODUCT(INDEX(ImgA,$B39-ImgA_y0+1-25,BL$7-ImgA_x0+1-25):INDEX(ImgA,$B39-ImgA_y0+1+25,BL$7-ImgA_x0+1+25),Disco)/SUM(Disco)</f>
        <v>108.725373134328</v>
      </c>
      <c r="BM39" s="23" t="n">
        <f aca="false">SUMPRODUCT(INDEX(ImgA,$B39-ImgA_y0+1-25,BM$7-ImgA_x0+1-25):INDEX(ImgA,$B39-ImgA_y0+1+25,BM$7-ImgA_x0+1+25),Disco)/SUM(Disco)</f>
        <v>107.074626865672</v>
      </c>
      <c r="BN39" s="23" t="n">
        <f aca="false">SUMPRODUCT(INDEX(ImgA,$B39-ImgA_y0+1-25,BN$7-ImgA_x0+1-25):INDEX(ImgA,$B39-ImgA_y0+1+25,BN$7-ImgA_x0+1+25),Disco)/SUM(Disco)</f>
        <v>105.744278606965</v>
      </c>
    </row>
    <row r="40" customFormat="false" ht="10.5" hidden="false" customHeight="true" outlineLevel="0" collapsed="false">
      <c r="B40" s="17" t="n">
        <v>102</v>
      </c>
      <c r="C40" s="23" t="n">
        <f aca="false">SUMPRODUCT(INDEX(ImgA,$B40-ImgA_y0+1-25,C$7-ImgA_x0+1-25):INDEX(ImgA,$B40-ImgA_y0+1+25,C$7-ImgA_x0+1+25),Disco)/SUM(Disco)</f>
        <v>87.2407960199005</v>
      </c>
      <c r="D40" s="23" t="n">
        <f aca="false">SUMPRODUCT(INDEX(ImgA,$B40-ImgA_y0+1-25,D$7-ImgA_x0+1-25):INDEX(ImgA,$B40-ImgA_y0+1+25,D$7-ImgA_x0+1+25),Disco)/SUM(Disco)</f>
        <v>87.5084577114428</v>
      </c>
      <c r="E40" s="23" t="n">
        <f aca="false">SUMPRODUCT(INDEX(ImgA,$B40-ImgA_y0+1-25,E$7-ImgA_x0+1-25):INDEX(ImgA,$B40-ImgA_y0+1+25,E$7-ImgA_x0+1+25),Disco)/SUM(Disco)</f>
        <v>87.7641791044776</v>
      </c>
      <c r="F40" s="23" t="n">
        <f aca="false">SUMPRODUCT(INDEX(ImgA,$B40-ImgA_y0+1-25,F$7-ImgA_x0+1-25):INDEX(ImgA,$B40-ImgA_y0+1+25,F$7-ImgA_x0+1+25),Disco)/SUM(Disco)</f>
        <v>87.926368159204</v>
      </c>
      <c r="G40" s="23" t="n">
        <f aca="false">SUMPRODUCT(INDEX(ImgA,$B40-ImgA_y0+1-25,G$7-ImgA_x0+1-25):INDEX(ImgA,$B40-ImgA_y0+1+25,G$7-ImgA_x0+1+25),Disco)/SUM(Disco)</f>
        <v>87.9024875621891</v>
      </c>
      <c r="H40" s="23" t="n">
        <f aca="false">SUMPRODUCT(INDEX(ImgA,$B40-ImgA_y0+1-25,H$7-ImgA_x0+1-25):INDEX(ImgA,$B40-ImgA_y0+1+25,H$7-ImgA_x0+1+25),Disco)/SUM(Disco)</f>
        <v>87.8119402985075</v>
      </c>
      <c r="I40" s="23" t="n">
        <f aca="false">SUMPRODUCT(INDEX(ImgA,$B40-ImgA_y0+1-25,I$7-ImgA_x0+1-25):INDEX(ImgA,$B40-ImgA_y0+1+25,I$7-ImgA_x0+1+25),Disco)/SUM(Disco)</f>
        <v>87.6716417910448</v>
      </c>
      <c r="J40" s="23" t="n">
        <f aca="false">SUMPRODUCT(INDEX(ImgA,$B40-ImgA_y0+1-25,J$7-ImgA_x0+1-25):INDEX(ImgA,$B40-ImgA_y0+1+25,J$7-ImgA_x0+1+25),Disco)/SUM(Disco)</f>
        <v>87.4398009950249</v>
      </c>
      <c r="K40" s="23" t="n">
        <f aca="false">SUMPRODUCT(INDEX(ImgA,$B40-ImgA_y0+1-25,K$7-ImgA_x0+1-25):INDEX(ImgA,$B40-ImgA_y0+1+25,K$7-ImgA_x0+1+25),Disco)/SUM(Disco)</f>
        <v>87.0437810945274</v>
      </c>
      <c r="L40" s="23" t="n">
        <f aca="false">SUMPRODUCT(INDEX(ImgA,$B40-ImgA_y0+1-25,L$7-ImgA_x0+1-25):INDEX(ImgA,$B40-ImgA_y0+1+25,L$7-ImgA_x0+1+25),Disco)/SUM(Disco)</f>
        <v>86.2587064676617</v>
      </c>
      <c r="M40" s="23" t="n">
        <f aca="false">SUMPRODUCT(INDEX(ImgA,$B40-ImgA_y0+1-25,M$7-ImgA_x0+1-25):INDEX(ImgA,$B40-ImgA_y0+1+25,M$7-ImgA_x0+1+25),Disco)/SUM(Disco)</f>
        <v>85.5771144278607</v>
      </c>
      <c r="N40" s="23" t="n">
        <f aca="false">SUMPRODUCT(INDEX(ImgA,$B40-ImgA_y0+1-25,N$7-ImgA_x0+1-25):INDEX(ImgA,$B40-ImgA_y0+1+25,N$7-ImgA_x0+1+25),Disco)/SUM(Disco)</f>
        <v>85.2238805970149</v>
      </c>
      <c r="O40" s="23" t="n">
        <f aca="false">SUMPRODUCT(INDEX(ImgA,$B40-ImgA_y0+1-25,O$7-ImgA_x0+1-25):INDEX(ImgA,$B40-ImgA_y0+1+25,O$7-ImgA_x0+1+25),Disco)/SUM(Disco)</f>
        <v>85.0417910447761</v>
      </c>
      <c r="P40" s="23" t="n">
        <f aca="false">SUMPRODUCT(INDEX(ImgA,$B40-ImgA_y0+1-25,P$7-ImgA_x0+1-25):INDEX(ImgA,$B40-ImgA_y0+1+25,P$7-ImgA_x0+1+25),Disco)/SUM(Disco)</f>
        <v>85.0228855721393</v>
      </c>
      <c r="Q40" s="23" t="n">
        <f aca="false">SUMPRODUCT(INDEX(ImgA,$B40-ImgA_y0+1-25,Q$7-ImgA_x0+1-25):INDEX(ImgA,$B40-ImgA_y0+1+25,Q$7-ImgA_x0+1+25),Disco)/SUM(Disco)</f>
        <v>85.2517412935323</v>
      </c>
      <c r="R40" s="23" t="n">
        <f aca="false">SUMPRODUCT(INDEX(ImgA,$B40-ImgA_y0+1-25,R$7-ImgA_x0+1-25):INDEX(ImgA,$B40-ImgA_y0+1+25,R$7-ImgA_x0+1+25),Disco)/SUM(Disco)</f>
        <v>85.7562189054726</v>
      </c>
      <c r="S40" s="23" t="n">
        <f aca="false">SUMPRODUCT(INDEX(ImgA,$B40-ImgA_y0+1-25,S$7-ImgA_x0+1-25):INDEX(ImgA,$B40-ImgA_y0+1+25,S$7-ImgA_x0+1+25),Disco)/SUM(Disco)</f>
        <v>86.2786069651741</v>
      </c>
      <c r="T40" s="23" t="n">
        <f aca="false">SUMPRODUCT(INDEX(ImgA,$B40-ImgA_y0+1-25,T$7-ImgA_x0+1-25):INDEX(ImgA,$B40-ImgA_y0+1+25,T$7-ImgA_x0+1+25),Disco)/SUM(Disco)</f>
        <v>86.3641791044776</v>
      </c>
      <c r="U40" s="23" t="n">
        <f aca="false">SUMPRODUCT(INDEX(ImgA,$B40-ImgA_y0+1-25,U$7-ImgA_x0+1-25):INDEX(ImgA,$B40-ImgA_y0+1+25,U$7-ImgA_x0+1+25),Disco)/SUM(Disco)</f>
        <v>86.310447761194</v>
      </c>
      <c r="V40" s="23" t="n">
        <f aca="false">SUMPRODUCT(INDEX(ImgA,$B40-ImgA_y0+1-25,V$7-ImgA_x0+1-25):INDEX(ImgA,$B40-ImgA_y0+1+25,V$7-ImgA_x0+1+25),Disco)/SUM(Disco)</f>
        <v>86.0189054726368</v>
      </c>
      <c r="W40" s="23" t="n">
        <f aca="false">SUMPRODUCT(INDEX(ImgA,$B40-ImgA_y0+1-25,W$7-ImgA_x0+1-25):INDEX(ImgA,$B40-ImgA_y0+1+25,W$7-ImgA_x0+1+25),Disco)/SUM(Disco)</f>
        <v>85.7313432835821</v>
      </c>
      <c r="X40" s="23" t="n">
        <f aca="false">SUMPRODUCT(INDEX(ImgA,$B40-ImgA_y0+1-25,X$7-ImgA_x0+1-25):INDEX(ImgA,$B40-ImgA_y0+1+25,X$7-ImgA_x0+1+25),Disco)/SUM(Disco)</f>
        <v>85.1970149253731</v>
      </c>
      <c r="Y40" s="23" t="n">
        <f aca="false">SUMPRODUCT(INDEX(ImgA,$B40-ImgA_y0+1-25,Y$7-ImgA_x0+1-25):INDEX(ImgA,$B40-ImgA_y0+1+25,Y$7-ImgA_x0+1+25),Disco)/SUM(Disco)</f>
        <v>85.0557213930348</v>
      </c>
      <c r="Z40" s="23" t="n">
        <f aca="false">SUMPRODUCT(INDEX(ImgA,$B40-ImgA_y0+1-25,Z$7-ImgA_x0+1-25):INDEX(ImgA,$B40-ImgA_y0+1+25,Z$7-ImgA_x0+1+25),Disco)/SUM(Disco)</f>
        <v>85.1273631840796</v>
      </c>
      <c r="AA40" s="23" t="n">
        <f aca="false">SUMPRODUCT(INDEX(ImgA,$B40-ImgA_y0+1-25,AA$7-ImgA_x0+1-25):INDEX(ImgA,$B40-ImgA_y0+1+25,AA$7-ImgA_x0+1+25),Disco)/SUM(Disco)</f>
        <v>85.0855721393035</v>
      </c>
      <c r="AB40" s="23" t="n">
        <f aca="false">SUMPRODUCT(INDEX(ImgA,$B40-ImgA_y0+1-25,AB$7-ImgA_x0+1-25):INDEX(ImgA,$B40-ImgA_y0+1+25,AB$7-ImgA_x0+1+25),Disco)/SUM(Disco)</f>
        <v>85.1462686567164</v>
      </c>
      <c r="AC40" s="23" t="n">
        <f aca="false">SUMPRODUCT(INDEX(ImgA,$B40-ImgA_y0+1-25,AC$7-ImgA_x0+1-25):INDEX(ImgA,$B40-ImgA_y0+1+25,AC$7-ImgA_x0+1+25),Disco)/SUM(Disco)</f>
        <v>85.5114427860697</v>
      </c>
      <c r="AD40" s="23" t="n">
        <f aca="false">SUMPRODUCT(INDEX(ImgA,$B40-ImgA_y0+1-25,AD$7-ImgA_x0+1-25):INDEX(ImgA,$B40-ImgA_y0+1+25,AD$7-ImgA_x0+1+25),Disco)/SUM(Disco)</f>
        <v>86.0756218905473</v>
      </c>
      <c r="AE40" s="23" t="n">
        <f aca="false">SUMPRODUCT(INDEX(ImgA,$B40-ImgA_y0+1-25,AE$7-ImgA_x0+1-25):INDEX(ImgA,$B40-ImgA_y0+1+25,AE$7-ImgA_x0+1+25),Disco)/SUM(Disco)</f>
        <v>87.0716417910448</v>
      </c>
      <c r="AF40" s="23" t="n">
        <f aca="false">SUMPRODUCT(INDEX(ImgA,$B40-ImgA_y0+1-25,AF$7-ImgA_x0+1-25):INDEX(ImgA,$B40-ImgA_y0+1+25,AF$7-ImgA_x0+1+25),Disco)/SUM(Disco)</f>
        <v>88.4766169154229</v>
      </c>
      <c r="AG40" s="23" t="n">
        <f aca="false">SUMPRODUCT(INDEX(ImgA,$B40-ImgA_y0+1-25,AG$7-ImgA_x0+1-25):INDEX(ImgA,$B40-ImgA_y0+1+25,AG$7-ImgA_x0+1+25),Disco)/SUM(Disco)</f>
        <v>90.0547263681592</v>
      </c>
      <c r="AH40" s="23" t="n">
        <f aca="false">SUMPRODUCT(INDEX(ImgA,$B40-ImgA_y0+1-25,AH$7-ImgA_x0+1-25):INDEX(ImgA,$B40-ImgA_y0+1+25,AH$7-ImgA_x0+1+25),Disco)/SUM(Disco)</f>
        <v>91.7810945273632</v>
      </c>
      <c r="AI40" s="23" t="n">
        <f aca="false">SUMPRODUCT(INDEX(ImgA,$B40-ImgA_y0+1-25,AI$7-ImgA_x0+1-25):INDEX(ImgA,$B40-ImgA_y0+1+25,AI$7-ImgA_x0+1+25),Disco)/SUM(Disco)</f>
        <v>93.6258706467662</v>
      </c>
      <c r="AJ40" s="23" t="n">
        <f aca="false">SUMPRODUCT(INDEX(ImgA,$B40-ImgA_y0+1-25,AJ$7-ImgA_x0+1-25):INDEX(ImgA,$B40-ImgA_y0+1+25,AJ$7-ImgA_x0+1+25),Disco)/SUM(Disco)</f>
        <v>95.6985074626866</v>
      </c>
      <c r="AK40" s="23" t="n">
        <f aca="false">SUMPRODUCT(INDEX(ImgA,$B40-ImgA_y0+1-25,AK$7-ImgA_x0+1-25):INDEX(ImgA,$B40-ImgA_y0+1+25,AK$7-ImgA_x0+1+25),Disco)/SUM(Disco)</f>
        <v>97.7432835820896</v>
      </c>
      <c r="AL40" s="23" t="n">
        <f aca="false">SUMPRODUCT(INDEX(ImgA,$B40-ImgA_y0+1-25,AL$7-ImgA_x0+1-25):INDEX(ImgA,$B40-ImgA_y0+1+25,AL$7-ImgA_x0+1+25),Disco)/SUM(Disco)</f>
        <v>99.4268656716418</v>
      </c>
      <c r="AM40" s="23" t="n">
        <f aca="false">SUMPRODUCT(INDEX(ImgA,$B40-ImgA_y0+1-25,AM$7-ImgA_x0+1-25):INDEX(ImgA,$B40-ImgA_y0+1+25,AM$7-ImgA_x0+1+25),Disco)/SUM(Disco)</f>
        <v>101.100497512438</v>
      </c>
      <c r="AN40" s="23" t="n">
        <f aca="false">SUMPRODUCT(INDEX(ImgA,$B40-ImgA_y0+1-25,AN$7-ImgA_x0+1-25):INDEX(ImgA,$B40-ImgA_y0+1+25,AN$7-ImgA_x0+1+25),Disco)/SUM(Disco)</f>
        <v>102.746268656716</v>
      </c>
      <c r="AO40" s="23" t="n">
        <f aca="false">SUMPRODUCT(INDEX(ImgA,$B40-ImgA_y0+1-25,AO$7-ImgA_x0+1-25):INDEX(ImgA,$B40-ImgA_y0+1+25,AO$7-ImgA_x0+1+25),Disco)/SUM(Disco)</f>
        <v>104.434825870647</v>
      </c>
      <c r="AP40" s="23" t="n">
        <f aca="false">SUMPRODUCT(INDEX(ImgA,$B40-ImgA_y0+1-25,AP$7-ImgA_x0+1-25):INDEX(ImgA,$B40-ImgA_y0+1+25,AP$7-ImgA_x0+1+25),Disco)/SUM(Disco)</f>
        <v>106.113432835821</v>
      </c>
      <c r="AQ40" s="23" t="n">
        <f aca="false">SUMPRODUCT(INDEX(ImgA,$B40-ImgA_y0+1-25,AQ$7-ImgA_x0+1-25):INDEX(ImgA,$B40-ImgA_y0+1+25,AQ$7-ImgA_x0+1+25),Disco)/SUM(Disco)</f>
        <v>107.794029850746</v>
      </c>
      <c r="AR40" s="23" t="n">
        <f aca="false">SUMPRODUCT(INDEX(ImgA,$B40-ImgA_y0+1-25,AR$7-ImgA_x0+1-25):INDEX(ImgA,$B40-ImgA_y0+1+25,AR$7-ImgA_x0+1+25),Disco)/SUM(Disco)</f>
        <v>109.503482587065</v>
      </c>
      <c r="AS40" s="23" t="n">
        <f aca="false">SUMPRODUCT(INDEX(ImgA,$B40-ImgA_y0+1-25,AS$7-ImgA_x0+1-25):INDEX(ImgA,$B40-ImgA_y0+1+25,AS$7-ImgA_x0+1+25),Disco)/SUM(Disco)</f>
        <v>111.550248756219</v>
      </c>
      <c r="AT40" s="23" t="n">
        <f aca="false">SUMPRODUCT(INDEX(ImgA,$B40-ImgA_y0+1-25,AT$7-ImgA_x0+1-25):INDEX(ImgA,$B40-ImgA_y0+1+25,AT$7-ImgA_x0+1+25),Disco)/SUM(Disco)</f>
        <v>113.690547263682</v>
      </c>
      <c r="AU40" s="23" t="n">
        <f aca="false">SUMPRODUCT(INDEX(ImgA,$B40-ImgA_y0+1-25,AU$7-ImgA_x0+1-25):INDEX(ImgA,$B40-ImgA_y0+1+25,AU$7-ImgA_x0+1+25),Disco)/SUM(Disco)</f>
        <v>115.64776119403</v>
      </c>
      <c r="AV40" s="23" t="n">
        <f aca="false">SUMPRODUCT(INDEX(ImgA,$B40-ImgA_y0+1-25,AV$7-ImgA_x0+1-25):INDEX(ImgA,$B40-ImgA_y0+1+25,AV$7-ImgA_x0+1+25),Disco)/SUM(Disco)</f>
        <v>117.113432835821</v>
      </c>
      <c r="AW40" s="23" t="n">
        <f aca="false">SUMPRODUCT(INDEX(ImgA,$B40-ImgA_y0+1-25,AW$7-ImgA_x0+1-25):INDEX(ImgA,$B40-ImgA_y0+1+25,AW$7-ImgA_x0+1+25),Disco)/SUM(Disco)</f>
        <v>118.284577114428</v>
      </c>
      <c r="AX40" s="23" t="n">
        <f aca="false">SUMPRODUCT(INDEX(ImgA,$B40-ImgA_y0+1-25,AX$7-ImgA_x0+1-25):INDEX(ImgA,$B40-ImgA_y0+1+25,AX$7-ImgA_x0+1+25),Disco)/SUM(Disco)</f>
        <v>119.634825870647</v>
      </c>
      <c r="AY40" s="23" t="n">
        <f aca="false">SUMPRODUCT(INDEX(ImgA,$B40-ImgA_y0+1-25,AY$7-ImgA_x0+1-25):INDEX(ImgA,$B40-ImgA_y0+1+25,AY$7-ImgA_x0+1+25),Disco)/SUM(Disco)</f>
        <v>121.255721393035</v>
      </c>
      <c r="AZ40" s="23" t="n">
        <f aca="false">SUMPRODUCT(INDEX(ImgA,$B40-ImgA_y0+1-25,AZ$7-ImgA_x0+1-25):INDEX(ImgA,$B40-ImgA_y0+1+25,AZ$7-ImgA_x0+1+25),Disco)/SUM(Disco)</f>
        <v>122.702487562189</v>
      </c>
      <c r="BA40" s="23" t="n">
        <f aca="false">SUMPRODUCT(INDEX(ImgA,$B40-ImgA_y0+1-25,BA$7-ImgA_x0+1-25):INDEX(ImgA,$B40-ImgA_y0+1+25,BA$7-ImgA_x0+1+25),Disco)/SUM(Disco)</f>
        <v>123.869651741294</v>
      </c>
      <c r="BB40" s="23" t="n">
        <f aca="false">SUMPRODUCT(INDEX(ImgA,$B40-ImgA_y0+1-25,BB$7-ImgA_x0+1-25):INDEX(ImgA,$B40-ImgA_y0+1+25,BB$7-ImgA_x0+1+25),Disco)/SUM(Disco)</f>
        <v>124.75223880597</v>
      </c>
      <c r="BC40" s="23" t="n">
        <f aca="false">SUMPRODUCT(INDEX(ImgA,$B40-ImgA_y0+1-25,BC$7-ImgA_x0+1-25):INDEX(ImgA,$B40-ImgA_y0+1+25,BC$7-ImgA_x0+1+25),Disco)/SUM(Disco)</f>
        <v>125.114427860697</v>
      </c>
      <c r="BD40" s="23" t="n">
        <f aca="false">SUMPRODUCT(INDEX(ImgA,$B40-ImgA_y0+1-25,BD$7-ImgA_x0+1-25):INDEX(ImgA,$B40-ImgA_y0+1+25,BD$7-ImgA_x0+1+25),Disco)/SUM(Disco)</f>
        <v>125.013930348259</v>
      </c>
      <c r="BE40" s="23" t="n">
        <f aca="false">SUMPRODUCT(INDEX(ImgA,$B40-ImgA_y0+1-25,BE$7-ImgA_x0+1-25):INDEX(ImgA,$B40-ImgA_y0+1+25,BE$7-ImgA_x0+1+25),Disco)/SUM(Disco)</f>
        <v>124.706467661692</v>
      </c>
      <c r="BF40" s="23" t="n">
        <f aca="false">SUMPRODUCT(INDEX(ImgA,$B40-ImgA_y0+1-25,BF$7-ImgA_x0+1-25):INDEX(ImgA,$B40-ImgA_y0+1+25,BF$7-ImgA_x0+1+25),Disco)/SUM(Disco)</f>
        <v>123.501492537313</v>
      </c>
      <c r="BG40" s="23" t="n">
        <f aca="false">SUMPRODUCT(INDEX(ImgA,$B40-ImgA_y0+1-25,BG$7-ImgA_x0+1-25):INDEX(ImgA,$B40-ImgA_y0+1+25,BG$7-ImgA_x0+1+25),Disco)/SUM(Disco)</f>
        <v>121.613930348259</v>
      </c>
      <c r="BH40" s="23" t="n">
        <f aca="false">SUMPRODUCT(INDEX(ImgA,$B40-ImgA_y0+1-25,BH$7-ImgA_x0+1-25):INDEX(ImgA,$B40-ImgA_y0+1+25,BH$7-ImgA_x0+1+25),Disco)/SUM(Disco)</f>
        <v>119.242786069652</v>
      </c>
      <c r="BI40" s="23" t="n">
        <f aca="false">SUMPRODUCT(INDEX(ImgA,$B40-ImgA_y0+1-25,BI$7-ImgA_x0+1-25):INDEX(ImgA,$B40-ImgA_y0+1+25,BI$7-ImgA_x0+1+25),Disco)/SUM(Disco)</f>
        <v>116.804975124378</v>
      </c>
      <c r="BJ40" s="23" t="n">
        <f aca="false">SUMPRODUCT(INDEX(ImgA,$B40-ImgA_y0+1-25,BJ$7-ImgA_x0+1-25):INDEX(ImgA,$B40-ImgA_y0+1+25,BJ$7-ImgA_x0+1+25),Disco)/SUM(Disco)</f>
        <v>114.190049751244</v>
      </c>
      <c r="BK40" s="23" t="n">
        <f aca="false">SUMPRODUCT(INDEX(ImgA,$B40-ImgA_y0+1-25,BK$7-ImgA_x0+1-25):INDEX(ImgA,$B40-ImgA_y0+1+25,BK$7-ImgA_x0+1+25),Disco)/SUM(Disco)</f>
        <v>111.794029850746</v>
      </c>
      <c r="BL40" s="23" t="n">
        <f aca="false">SUMPRODUCT(INDEX(ImgA,$B40-ImgA_y0+1-25,BL$7-ImgA_x0+1-25):INDEX(ImgA,$B40-ImgA_y0+1+25,BL$7-ImgA_x0+1+25),Disco)/SUM(Disco)</f>
        <v>109.721393034826</v>
      </c>
      <c r="BM40" s="23" t="n">
        <f aca="false">SUMPRODUCT(INDEX(ImgA,$B40-ImgA_y0+1-25,BM$7-ImgA_x0+1-25):INDEX(ImgA,$B40-ImgA_y0+1+25,BM$7-ImgA_x0+1+25),Disco)/SUM(Disco)</f>
        <v>107.944278606965</v>
      </c>
      <c r="BN40" s="23" t="n">
        <f aca="false">SUMPRODUCT(INDEX(ImgA,$B40-ImgA_y0+1-25,BN$7-ImgA_x0+1-25):INDEX(ImgA,$B40-ImgA_y0+1+25,BN$7-ImgA_x0+1+25),Disco)/SUM(Disco)</f>
        <v>106.273631840796</v>
      </c>
    </row>
    <row r="41" customFormat="false" ht="10.5" hidden="false" customHeight="true" outlineLevel="0" collapsed="false">
      <c r="B41" s="17" t="n">
        <v>103</v>
      </c>
      <c r="C41" s="23" t="n">
        <f aca="false">SUMPRODUCT(INDEX(ImgA,$B41-ImgA_y0+1-25,C$7-ImgA_x0+1-25):INDEX(ImgA,$B41-ImgA_y0+1+25,C$7-ImgA_x0+1+25),Disco)/SUM(Disco)</f>
        <v>88.1452736318408</v>
      </c>
      <c r="D41" s="23" t="n">
        <f aca="false">SUMPRODUCT(INDEX(ImgA,$B41-ImgA_y0+1-25,D$7-ImgA_x0+1-25):INDEX(ImgA,$B41-ImgA_y0+1+25,D$7-ImgA_x0+1+25),Disco)/SUM(Disco)</f>
        <v>88.1164179104478</v>
      </c>
      <c r="E41" s="23" t="n">
        <f aca="false">SUMPRODUCT(INDEX(ImgA,$B41-ImgA_y0+1-25,E$7-ImgA_x0+1-25):INDEX(ImgA,$B41-ImgA_y0+1+25,E$7-ImgA_x0+1+25),Disco)/SUM(Disco)</f>
        <v>88.0029850746269</v>
      </c>
      <c r="F41" s="23" t="n">
        <f aca="false">SUMPRODUCT(INDEX(ImgA,$B41-ImgA_y0+1-25,F$7-ImgA_x0+1-25):INDEX(ImgA,$B41-ImgA_y0+1+25,F$7-ImgA_x0+1+25),Disco)/SUM(Disco)</f>
        <v>87.9850746268657</v>
      </c>
      <c r="G41" s="23" t="n">
        <f aca="false">SUMPRODUCT(INDEX(ImgA,$B41-ImgA_y0+1-25,G$7-ImgA_x0+1-25):INDEX(ImgA,$B41-ImgA_y0+1+25,G$7-ImgA_x0+1+25),Disco)/SUM(Disco)</f>
        <v>87.9532338308458</v>
      </c>
      <c r="H41" s="23" t="n">
        <f aca="false">SUMPRODUCT(INDEX(ImgA,$B41-ImgA_y0+1-25,H$7-ImgA_x0+1-25):INDEX(ImgA,$B41-ImgA_y0+1+25,H$7-ImgA_x0+1+25),Disco)/SUM(Disco)</f>
        <v>87.7771144278607</v>
      </c>
      <c r="I41" s="23" t="n">
        <f aca="false">SUMPRODUCT(INDEX(ImgA,$B41-ImgA_y0+1-25,I$7-ImgA_x0+1-25):INDEX(ImgA,$B41-ImgA_y0+1+25,I$7-ImgA_x0+1+25),Disco)/SUM(Disco)</f>
        <v>87.510447761194</v>
      </c>
      <c r="J41" s="23" t="n">
        <f aca="false">SUMPRODUCT(INDEX(ImgA,$B41-ImgA_y0+1-25,J$7-ImgA_x0+1-25):INDEX(ImgA,$B41-ImgA_y0+1+25,J$7-ImgA_x0+1+25),Disco)/SUM(Disco)</f>
        <v>87.2716417910448</v>
      </c>
      <c r="K41" s="23" t="n">
        <f aca="false">SUMPRODUCT(INDEX(ImgA,$B41-ImgA_y0+1-25,K$7-ImgA_x0+1-25):INDEX(ImgA,$B41-ImgA_y0+1+25,K$7-ImgA_x0+1+25),Disco)/SUM(Disco)</f>
        <v>86.7004975124378</v>
      </c>
      <c r="L41" s="23" t="n">
        <f aca="false">SUMPRODUCT(INDEX(ImgA,$B41-ImgA_y0+1-25,L$7-ImgA_x0+1-25):INDEX(ImgA,$B41-ImgA_y0+1+25,L$7-ImgA_x0+1+25),Disco)/SUM(Disco)</f>
        <v>86.1721393034826</v>
      </c>
      <c r="M41" s="23" t="n">
        <f aca="false">SUMPRODUCT(INDEX(ImgA,$B41-ImgA_y0+1-25,M$7-ImgA_x0+1-25):INDEX(ImgA,$B41-ImgA_y0+1+25,M$7-ImgA_x0+1+25),Disco)/SUM(Disco)</f>
        <v>85.7174129353234</v>
      </c>
      <c r="N41" s="23" t="n">
        <f aca="false">SUMPRODUCT(INDEX(ImgA,$B41-ImgA_y0+1-25,N$7-ImgA_x0+1-25):INDEX(ImgA,$B41-ImgA_y0+1+25,N$7-ImgA_x0+1+25),Disco)/SUM(Disco)</f>
        <v>85.3293532338308</v>
      </c>
      <c r="O41" s="23" t="n">
        <f aca="false">SUMPRODUCT(INDEX(ImgA,$B41-ImgA_y0+1-25,O$7-ImgA_x0+1-25):INDEX(ImgA,$B41-ImgA_y0+1+25,O$7-ImgA_x0+1+25),Disco)/SUM(Disco)</f>
        <v>84.6487562189055</v>
      </c>
      <c r="P41" s="23" t="n">
        <f aca="false">SUMPRODUCT(INDEX(ImgA,$B41-ImgA_y0+1-25,P$7-ImgA_x0+1-25):INDEX(ImgA,$B41-ImgA_y0+1+25,P$7-ImgA_x0+1+25),Disco)/SUM(Disco)</f>
        <v>84.2696517412935</v>
      </c>
      <c r="Q41" s="23" t="n">
        <f aca="false">SUMPRODUCT(INDEX(ImgA,$B41-ImgA_y0+1-25,Q$7-ImgA_x0+1-25):INDEX(ImgA,$B41-ImgA_y0+1+25,Q$7-ImgA_x0+1+25),Disco)/SUM(Disco)</f>
        <v>84.2696517412935</v>
      </c>
      <c r="R41" s="23" t="n">
        <f aca="false">SUMPRODUCT(INDEX(ImgA,$B41-ImgA_y0+1-25,R$7-ImgA_x0+1-25):INDEX(ImgA,$B41-ImgA_y0+1+25,R$7-ImgA_x0+1+25),Disco)/SUM(Disco)</f>
        <v>84.6169154228856</v>
      </c>
      <c r="S41" s="23" t="n">
        <f aca="false">SUMPRODUCT(INDEX(ImgA,$B41-ImgA_y0+1-25,S$7-ImgA_x0+1-25):INDEX(ImgA,$B41-ImgA_y0+1+25,S$7-ImgA_x0+1+25),Disco)/SUM(Disco)</f>
        <v>84.8925373134328</v>
      </c>
      <c r="T41" s="23" t="n">
        <f aca="false">SUMPRODUCT(INDEX(ImgA,$B41-ImgA_y0+1-25,T$7-ImgA_x0+1-25):INDEX(ImgA,$B41-ImgA_y0+1+25,T$7-ImgA_x0+1+25),Disco)/SUM(Disco)</f>
        <v>85.0199004975124</v>
      </c>
      <c r="U41" s="23" t="n">
        <f aca="false">SUMPRODUCT(INDEX(ImgA,$B41-ImgA_y0+1-25,U$7-ImgA_x0+1-25):INDEX(ImgA,$B41-ImgA_y0+1+25,U$7-ImgA_x0+1+25),Disco)/SUM(Disco)</f>
        <v>84.9074626865672</v>
      </c>
      <c r="V41" s="23" t="n">
        <f aca="false">SUMPRODUCT(INDEX(ImgA,$B41-ImgA_y0+1-25,V$7-ImgA_x0+1-25):INDEX(ImgA,$B41-ImgA_y0+1+25,V$7-ImgA_x0+1+25),Disco)/SUM(Disco)</f>
        <v>84.607960199005</v>
      </c>
      <c r="W41" s="23" t="n">
        <f aca="false">SUMPRODUCT(INDEX(ImgA,$B41-ImgA_y0+1-25,W$7-ImgA_x0+1-25):INDEX(ImgA,$B41-ImgA_y0+1+25,W$7-ImgA_x0+1+25),Disco)/SUM(Disco)</f>
        <v>84.1512437810945</v>
      </c>
      <c r="X41" s="23" t="n">
        <f aca="false">SUMPRODUCT(INDEX(ImgA,$B41-ImgA_y0+1-25,X$7-ImgA_x0+1-25):INDEX(ImgA,$B41-ImgA_y0+1+25,X$7-ImgA_x0+1+25),Disco)/SUM(Disco)</f>
        <v>83.555223880597</v>
      </c>
      <c r="Y41" s="23" t="n">
        <f aca="false">SUMPRODUCT(INDEX(ImgA,$B41-ImgA_y0+1-25,Y$7-ImgA_x0+1-25):INDEX(ImgA,$B41-ImgA_y0+1+25,Y$7-ImgA_x0+1+25),Disco)/SUM(Disco)</f>
        <v>83.3482587064677</v>
      </c>
      <c r="Z41" s="23" t="n">
        <f aca="false">SUMPRODUCT(INDEX(ImgA,$B41-ImgA_y0+1-25,Z$7-ImgA_x0+1-25):INDEX(ImgA,$B41-ImgA_y0+1+25,Z$7-ImgA_x0+1+25),Disco)/SUM(Disco)</f>
        <v>83.3810945273632</v>
      </c>
      <c r="AA41" s="23" t="n">
        <f aca="false">SUMPRODUCT(INDEX(ImgA,$B41-ImgA_y0+1-25,AA$7-ImgA_x0+1-25):INDEX(ImgA,$B41-ImgA_y0+1+25,AA$7-ImgA_x0+1+25),Disco)/SUM(Disco)</f>
        <v>83.171144278607</v>
      </c>
      <c r="AB41" s="23" t="n">
        <f aca="false">SUMPRODUCT(INDEX(ImgA,$B41-ImgA_y0+1-25,AB$7-ImgA_x0+1-25):INDEX(ImgA,$B41-ImgA_y0+1+25,AB$7-ImgA_x0+1+25),Disco)/SUM(Disco)</f>
        <v>83.1691542288557</v>
      </c>
      <c r="AC41" s="23" t="n">
        <f aca="false">SUMPRODUCT(INDEX(ImgA,$B41-ImgA_y0+1-25,AC$7-ImgA_x0+1-25):INDEX(ImgA,$B41-ImgA_y0+1+25,AC$7-ImgA_x0+1+25),Disco)/SUM(Disco)</f>
        <v>83.5691542288557</v>
      </c>
      <c r="AD41" s="23" t="n">
        <f aca="false">SUMPRODUCT(INDEX(ImgA,$B41-ImgA_y0+1-25,AD$7-ImgA_x0+1-25):INDEX(ImgA,$B41-ImgA_y0+1+25,AD$7-ImgA_x0+1+25),Disco)/SUM(Disco)</f>
        <v>84.289552238806</v>
      </c>
      <c r="AE41" s="23" t="n">
        <f aca="false">SUMPRODUCT(INDEX(ImgA,$B41-ImgA_y0+1-25,AE$7-ImgA_x0+1-25):INDEX(ImgA,$B41-ImgA_y0+1+25,AE$7-ImgA_x0+1+25),Disco)/SUM(Disco)</f>
        <v>85.0407960199005</v>
      </c>
      <c r="AF41" s="23" t="n">
        <f aca="false">SUMPRODUCT(INDEX(ImgA,$B41-ImgA_y0+1-25,AF$7-ImgA_x0+1-25):INDEX(ImgA,$B41-ImgA_y0+1+25,AF$7-ImgA_x0+1+25),Disco)/SUM(Disco)</f>
        <v>86.3064676616915</v>
      </c>
      <c r="AG41" s="23" t="n">
        <f aca="false">SUMPRODUCT(INDEX(ImgA,$B41-ImgA_y0+1-25,AG$7-ImgA_x0+1-25):INDEX(ImgA,$B41-ImgA_y0+1+25,AG$7-ImgA_x0+1+25),Disco)/SUM(Disco)</f>
        <v>87.8407960199005</v>
      </c>
      <c r="AH41" s="23" t="n">
        <f aca="false">SUMPRODUCT(INDEX(ImgA,$B41-ImgA_y0+1-25,AH$7-ImgA_x0+1-25):INDEX(ImgA,$B41-ImgA_y0+1+25,AH$7-ImgA_x0+1+25),Disco)/SUM(Disco)</f>
        <v>89.8019900497512</v>
      </c>
      <c r="AI41" s="23" t="n">
        <f aca="false">SUMPRODUCT(INDEX(ImgA,$B41-ImgA_y0+1-25,AI$7-ImgA_x0+1-25):INDEX(ImgA,$B41-ImgA_y0+1+25,AI$7-ImgA_x0+1+25),Disco)/SUM(Disco)</f>
        <v>91.8766169154229</v>
      </c>
      <c r="AJ41" s="23" t="n">
        <f aca="false">SUMPRODUCT(INDEX(ImgA,$B41-ImgA_y0+1-25,AJ$7-ImgA_x0+1-25):INDEX(ImgA,$B41-ImgA_y0+1+25,AJ$7-ImgA_x0+1+25),Disco)/SUM(Disco)</f>
        <v>93.955223880597</v>
      </c>
      <c r="AK41" s="23" t="n">
        <f aca="false">SUMPRODUCT(INDEX(ImgA,$B41-ImgA_y0+1-25,AK$7-ImgA_x0+1-25):INDEX(ImgA,$B41-ImgA_y0+1+25,AK$7-ImgA_x0+1+25),Disco)/SUM(Disco)</f>
        <v>96.1462686567164</v>
      </c>
      <c r="AL41" s="23" t="n">
        <f aca="false">SUMPRODUCT(INDEX(ImgA,$B41-ImgA_y0+1-25,AL$7-ImgA_x0+1-25):INDEX(ImgA,$B41-ImgA_y0+1+25,AL$7-ImgA_x0+1+25),Disco)/SUM(Disco)</f>
        <v>97.9900497512438</v>
      </c>
      <c r="AM41" s="23" t="n">
        <f aca="false">SUMPRODUCT(INDEX(ImgA,$B41-ImgA_y0+1-25,AM$7-ImgA_x0+1-25):INDEX(ImgA,$B41-ImgA_y0+1+25,AM$7-ImgA_x0+1+25),Disco)/SUM(Disco)</f>
        <v>99.8696517412935</v>
      </c>
      <c r="AN41" s="23" t="n">
        <f aca="false">SUMPRODUCT(INDEX(ImgA,$B41-ImgA_y0+1-25,AN$7-ImgA_x0+1-25):INDEX(ImgA,$B41-ImgA_y0+1+25,AN$7-ImgA_x0+1+25),Disco)/SUM(Disco)</f>
        <v>101.805970149254</v>
      </c>
      <c r="AO41" s="23" t="n">
        <f aca="false">SUMPRODUCT(INDEX(ImgA,$B41-ImgA_y0+1-25,AO$7-ImgA_x0+1-25):INDEX(ImgA,$B41-ImgA_y0+1+25,AO$7-ImgA_x0+1+25),Disco)/SUM(Disco)</f>
        <v>103.639800995025</v>
      </c>
      <c r="AP41" s="23" t="n">
        <f aca="false">SUMPRODUCT(INDEX(ImgA,$B41-ImgA_y0+1-25,AP$7-ImgA_x0+1-25):INDEX(ImgA,$B41-ImgA_y0+1+25,AP$7-ImgA_x0+1+25),Disco)/SUM(Disco)</f>
        <v>105.376119402985</v>
      </c>
      <c r="AQ41" s="23" t="n">
        <f aca="false">SUMPRODUCT(INDEX(ImgA,$B41-ImgA_y0+1-25,AQ$7-ImgA_x0+1-25):INDEX(ImgA,$B41-ImgA_y0+1+25,AQ$7-ImgA_x0+1+25),Disco)/SUM(Disco)</f>
        <v>106.946268656716</v>
      </c>
      <c r="AR41" s="23" t="n">
        <f aca="false">SUMPRODUCT(INDEX(ImgA,$B41-ImgA_y0+1-25,AR$7-ImgA_x0+1-25):INDEX(ImgA,$B41-ImgA_y0+1+25,AR$7-ImgA_x0+1+25),Disco)/SUM(Disco)</f>
        <v>108.537313432836</v>
      </c>
      <c r="AS41" s="23" t="n">
        <f aca="false">SUMPRODUCT(INDEX(ImgA,$B41-ImgA_y0+1-25,AS$7-ImgA_x0+1-25):INDEX(ImgA,$B41-ImgA_y0+1+25,AS$7-ImgA_x0+1+25),Disco)/SUM(Disco)</f>
        <v>110.498507462687</v>
      </c>
      <c r="AT41" s="23" t="n">
        <f aca="false">SUMPRODUCT(INDEX(ImgA,$B41-ImgA_y0+1-25,AT$7-ImgA_x0+1-25):INDEX(ImgA,$B41-ImgA_y0+1+25,AT$7-ImgA_x0+1+25),Disco)/SUM(Disco)</f>
        <v>112.620895522388</v>
      </c>
      <c r="AU41" s="23" t="n">
        <f aca="false">SUMPRODUCT(INDEX(ImgA,$B41-ImgA_y0+1-25,AU$7-ImgA_x0+1-25):INDEX(ImgA,$B41-ImgA_y0+1+25,AU$7-ImgA_x0+1+25),Disco)/SUM(Disco)</f>
        <v>114.371144278607</v>
      </c>
      <c r="AV41" s="23" t="n">
        <f aca="false">SUMPRODUCT(INDEX(ImgA,$B41-ImgA_y0+1-25,AV$7-ImgA_x0+1-25):INDEX(ImgA,$B41-ImgA_y0+1+25,AV$7-ImgA_x0+1+25),Disco)/SUM(Disco)</f>
        <v>115.776119402985</v>
      </c>
      <c r="AW41" s="23" t="n">
        <f aca="false">SUMPRODUCT(INDEX(ImgA,$B41-ImgA_y0+1-25,AW$7-ImgA_x0+1-25):INDEX(ImgA,$B41-ImgA_y0+1+25,AW$7-ImgA_x0+1+25),Disco)/SUM(Disco)</f>
        <v>116.940298507463</v>
      </c>
      <c r="AX41" s="23" t="n">
        <f aca="false">SUMPRODUCT(INDEX(ImgA,$B41-ImgA_y0+1-25,AX$7-ImgA_x0+1-25):INDEX(ImgA,$B41-ImgA_y0+1+25,AX$7-ImgA_x0+1+25),Disco)/SUM(Disco)</f>
        <v>118.677611940299</v>
      </c>
      <c r="AY41" s="23" t="n">
        <f aca="false">SUMPRODUCT(INDEX(ImgA,$B41-ImgA_y0+1-25,AY$7-ImgA_x0+1-25):INDEX(ImgA,$B41-ImgA_y0+1+25,AY$7-ImgA_x0+1+25),Disco)/SUM(Disco)</f>
        <v>120.603980099503</v>
      </c>
      <c r="AZ41" s="23" t="n">
        <f aca="false">SUMPRODUCT(INDEX(ImgA,$B41-ImgA_y0+1-25,AZ$7-ImgA_x0+1-25):INDEX(ImgA,$B41-ImgA_y0+1+25,AZ$7-ImgA_x0+1+25),Disco)/SUM(Disco)</f>
        <v>122.406965174129</v>
      </c>
      <c r="BA41" s="23" t="n">
        <f aca="false">SUMPRODUCT(INDEX(ImgA,$B41-ImgA_y0+1-25,BA$7-ImgA_x0+1-25):INDEX(ImgA,$B41-ImgA_y0+1+25,BA$7-ImgA_x0+1+25),Disco)/SUM(Disco)</f>
        <v>123.696517412935</v>
      </c>
      <c r="BB41" s="23" t="n">
        <f aca="false">SUMPRODUCT(INDEX(ImgA,$B41-ImgA_y0+1-25,BB$7-ImgA_x0+1-25):INDEX(ImgA,$B41-ImgA_y0+1+25,BB$7-ImgA_x0+1+25),Disco)/SUM(Disco)</f>
        <v>124.606965174129</v>
      </c>
      <c r="BC41" s="23" t="n">
        <f aca="false">SUMPRODUCT(INDEX(ImgA,$B41-ImgA_y0+1-25,BC$7-ImgA_x0+1-25):INDEX(ImgA,$B41-ImgA_y0+1+25,BC$7-ImgA_x0+1+25),Disco)/SUM(Disco)</f>
        <v>125.299502487562</v>
      </c>
      <c r="BD41" s="23" t="n">
        <f aca="false">SUMPRODUCT(INDEX(ImgA,$B41-ImgA_y0+1-25,BD$7-ImgA_x0+1-25):INDEX(ImgA,$B41-ImgA_y0+1+25,BD$7-ImgA_x0+1+25),Disco)/SUM(Disco)</f>
        <v>125.333333333333</v>
      </c>
      <c r="BE41" s="23" t="n">
        <f aca="false">SUMPRODUCT(INDEX(ImgA,$B41-ImgA_y0+1-25,BE$7-ImgA_x0+1-25):INDEX(ImgA,$B41-ImgA_y0+1+25,BE$7-ImgA_x0+1+25),Disco)/SUM(Disco)</f>
        <v>124.85671641791</v>
      </c>
      <c r="BF41" s="23" t="n">
        <f aca="false">SUMPRODUCT(INDEX(ImgA,$B41-ImgA_y0+1-25,BF$7-ImgA_x0+1-25):INDEX(ImgA,$B41-ImgA_y0+1+25,BF$7-ImgA_x0+1+25),Disco)/SUM(Disco)</f>
        <v>123.643781094527</v>
      </c>
      <c r="BG41" s="23" t="n">
        <f aca="false">SUMPRODUCT(INDEX(ImgA,$B41-ImgA_y0+1-25,BG$7-ImgA_x0+1-25):INDEX(ImgA,$B41-ImgA_y0+1+25,BG$7-ImgA_x0+1+25),Disco)/SUM(Disco)</f>
        <v>122.041791044776</v>
      </c>
      <c r="BH41" s="23" t="n">
        <f aca="false">SUMPRODUCT(INDEX(ImgA,$B41-ImgA_y0+1-25,BH$7-ImgA_x0+1-25):INDEX(ImgA,$B41-ImgA_y0+1+25,BH$7-ImgA_x0+1+25),Disco)/SUM(Disco)</f>
        <v>120.046766169154</v>
      </c>
      <c r="BI41" s="23" t="n">
        <f aca="false">SUMPRODUCT(INDEX(ImgA,$B41-ImgA_y0+1-25,BI$7-ImgA_x0+1-25):INDEX(ImgA,$B41-ImgA_y0+1+25,BI$7-ImgA_x0+1+25),Disco)/SUM(Disco)</f>
        <v>117.836815920398</v>
      </c>
      <c r="BJ41" s="23" t="n">
        <f aca="false">SUMPRODUCT(INDEX(ImgA,$B41-ImgA_y0+1-25,BJ$7-ImgA_x0+1-25):INDEX(ImgA,$B41-ImgA_y0+1+25,BJ$7-ImgA_x0+1+25),Disco)/SUM(Disco)</f>
        <v>115.635820895522</v>
      </c>
      <c r="BK41" s="23" t="n">
        <f aca="false">SUMPRODUCT(INDEX(ImgA,$B41-ImgA_y0+1-25,BK$7-ImgA_x0+1-25):INDEX(ImgA,$B41-ImgA_y0+1+25,BK$7-ImgA_x0+1+25),Disco)/SUM(Disco)</f>
        <v>113.12736318408</v>
      </c>
      <c r="BL41" s="23" t="n">
        <f aca="false">SUMPRODUCT(INDEX(ImgA,$B41-ImgA_y0+1-25,BL$7-ImgA_x0+1-25):INDEX(ImgA,$B41-ImgA_y0+1+25,BL$7-ImgA_x0+1+25),Disco)/SUM(Disco)</f>
        <v>110.881592039801</v>
      </c>
      <c r="BM41" s="23" t="n">
        <f aca="false">SUMPRODUCT(INDEX(ImgA,$B41-ImgA_y0+1-25,BM$7-ImgA_x0+1-25):INDEX(ImgA,$B41-ImgA_y0+1+25,BM$7-ImgA_x0+1+25),Disco)/SUM(Disco)</f>
        <v>108.838805970149</v>
      </c>
      <c r="BN41" s="23" t="n">
        <f aca="false">SUMPRODUCT(INDEX(ImgA,$B41-ImgA_y0+1-25,BN$7-ImgA_x0+1-25):INDEX(ImgA,$B41-ImgA_y0+1+25,BN$7-ImgA_x0+1+25),Disco)/SUM(Disco)</f>
        <v>106.874626865672</v>
      </c>
    </row>
    <row r="42" customFormat="false" ht="10.5" hidden="false" customHeight="true" outlineLevel="0" collapsed="false">
      <c r="B42" s="17" t="n">
        <v>104</v>
      </c>
      <c r="C42" s="23" t="n">
        <f aca="false">SUMPRODUCT(INDEX(ImgA,$B42-ImgA_y0+1-25,C$7-ImgA_x0+1-25):INDEX(ImgA,$B42-ImgA_y0+1+25,C$7-ImgA_x0+1+25),Disco)/SUM(Disco)</f>
        <v>89.0328358208955</v>
      </c>
      <c r="D42" s="23" t="n">
        <f aca="false">SUMPRODUCT(INDEX(ImgA,$B42-ImgA_y0+1-25,D$7-ImgA_x0+1-25):INDEX(ImgA,$B42-ImgA_y0+1+25,D$7-ImgA_x0+1+25),Disco)/SUM(Disco)</f>
        <v>88.8388059701493</v>
      </c>
      <c r="E42" s="23" t="n">
        <f aca="false">SUMPRODUCT(INDEX(ImgA,$B42-ImgA_y0+1-25,E$7-ImgA_x0+1-25):INDEX(ImgA,$B42-ImgA_y0+1+25,E$7-ImgA_x0+1+25),Disco)/SUM(Disco)</f>
        <v>88.4805970149254</v>
      </c>
      <c r="F42" s="23" t="n">
        <f aca="false">SUMPRODUCT(INDEX(ImgA,$B42-ImgA_y0+1-25,F$7-ImgA_x0+1-25):INDEX(ImgA,$B42-ImgA_y0+1+25,F$7-ImgA_x0+1+25),Disco)/SUM(Disco)</f>
        <v>88.1940298507463</v>
      </c>
      <c r="G42" s="23" t="n">
        <f aca="false">SUMPRODUCT(INDEX(ImgA,$B42-ImgA_y0+1-25,G$7-ImgA_x0+1-25):INDEX(ImgA,$B42-ImgA_y0+1+25,G$7-ImgA_x0+1+25),Disco)/SUM(Disco)</f>
        <v>88.0328358208955</v>
      </c>
      <c r="H42" s="23" t="n">
        <f aca="false">SUMPRODUCT(INDEX(ImgA,$B42-ImgA_y0+1-25,H$7-ImgA_x0+1-25):INDEX(ImgA,$B42-ImgA_y0+1+25,H$7-ImgA_x0+1+25),Disco)/SUM(Disco)</f>
        <v>87.6577114427861</v>
      </c>
      <c r="I42" s="23" t="n">
        <f aca="false">SUMPRODUCT(INDEX(ImgA,$B42-ImgA_y0+1-25,I$7-ImgA_x0+1-25):INDEX(ImgA,$B42-ImgA_y0+1+25,I$7-ImgA_x0+1+25),Disco)/SUM(Disco)</f>
        <v>87.1492537313433</v>
      </c>
      <c r="J42" s="23" t="n">
        <f aca="false">SUMPRODUCT(INDEX(ImgA,$B42-ImgA_y0+1-25,J$7-ImgA_x0+1-25):INDEX(ImgA,$B42-ImgA_y0+1+25,J$7-ImgA_x0+1+25),Disco)/SUM(Disco)</f>
        <v>86.9791044776119</v>
      </c>
      <c r="K42" s="23" t="n">
        <f aca="false">SUMPRODUCT(INDEX(ImgA,$B42-ImgA_y0+1-25,K$7-ImgA_x0+1-25):INDEX(ImgA,$B42-ImgA_y0+1+25,K$7-ImgA_x0+1+25),Disco)/SUM(Disco)</f>
        <v>86.6129353233831</v>
      </c>
      <c r="L42" s="23" t="n">
        <f aca="false">SUMPRODUCT(INDEX(ImgA,$B42-ImgA_y0+1-25,L$7-ImgA_x0+1-25):INDEX(ImgA,$B42-ImgA_y0+1+25,L$7-ImgA_x0+1+25),Disco)/SUM(Disco)</f>
        <v>86.3124378109453</v>
      </c>
      <c r="M42" s="23" t="n">
        <f aca="false">SUMPRODUCT(INDEX(ImgA,$B42-ImgA_y0+1-25,M$7-ImgA_x0+1-25):INDEX(ImgA,$B42-ImgA_y0+1+25,M$7-ImgA_x0+1+25),Disco)/SUM(Disco)</f>
        <v>86.0059701492537</v>
      </c>
      <c r="N42" s="23" t="n">
        <f aca="false">SUMPRODUCT(INDEX(ImgA,$B42-ImgA_y0+1-25,N$7-ImgA_x0+1-25):INDEX(ImgA,$B42-ImgA_y0+1+25,N$7-ImgA_x0+1+25),Disco)/SUM(Disco)</f>
        <v>85.334328358209</v>
      </c>
      <c r="O42" s="23" t="n">
        <f aca="false">SUMPRODUCT(INDEX(ImgA,$B42-ImgA_y0+1-25,O$7-ImgA_x0+1-25):INDEX(ImgA,$B42-ImgA_y0+1+25,O$7-ImgA_x0+1+25),Disco)/SUM(Disco)</f>
        <v>84.563184079602</v>
      </c>
      <c r="P42" s="23" t="n">
        <f aca="false">SUMPRODUCT(INDEX(ImgA,$B42-ImgA_y0+1-25,P$7-ImgA_x0+1-25):INDEX(ImgA,$B42-ImgA_y0+1+25,P$7-ImgA_x0+1+25),Disco)/SUM(Disco)</f>
        <v>83.5641791044776</v>
      </c>
      <c r="Q42" s="23" t="n">
        <f aca="false">SUMPRODUCT(INDEX(ImgA,$B42-ImgA_y0+1-25,Q$7-ImgA_x0+1-25):INDEX(ImgA,$B42-ImgA_y0+1+25,Q$7-ImgA_x0+1+25),Disco)/SUM(Disco)</f>
        <v>82.918407960199</v>
      </c>
      <c r="R42" s="23" t="n">
        <f aca="false">SUMPRODUCT(INDEX(ImgA,$B42-ImgA_y0+1-25,R$7-ImgA_x0+1-25):INDEX(ImgA,$B42-ImgA_y0+1+25,R$7-ImgA_x0+1+25),Disco)/SUM(Disco)</f>
        <v>82.9990049751244</v>
      </c>
      <c r="S42" s="23" t="n">
        <f aca="false">SUMPRODUCT(INDEX(ImgA,$B42-ImgA_y0+1-25,S$7-ImgA_x0+1-25):INDEX(ImgA,$B42-ImgA_y0+1+25,S$7-ImgA_x0+1+25),Disco)/SUM(Disco)</f>
        <v>83.0437810945274</v>
      </c>
      <c r="T42" s="23" t="n">
        <f aca="false">SUMPRODUCT(INDEX(ImgA,$B42-ImgA_y0+1-25,T$7-ImgA_x0+1-25):INDEX(ImgA,$B42-ImgA_y0+1+25,T$7-ImgA_x0+1+25),Disco)/SUM(Disco)</f>
        <v>83.2248756218906</v>
      </c>
      <c r="U42" s="23" t="n">
        <f aca="false">SUMPRODUCT(INDEX(ImgA,$B42-ImgA_y0+1-25,U$7-ImgA_x0+1-25):INDEX(ImgA,$B42-ImgA_y0+1+25,U$7-ImgA_x0+1+25),Disco)/SUM(Disco)</f>
        <v>83.1771144278607</v>
      </c>
      <c r="V42" s="23" t="n">
        <f aca="false">SUMPRODUCT(INDEX(ImgA,$B42-ImgA_y0+1-25,V$7-ImgA_x0+1-25):INDEX(ImgA,$B42-ImgA_y0+1+25,V$7-ImgA_x0+1+25),Disco)/SUM(Disco)</f>
        <v>82.9054726368159</v>
      </c>
      <c r="W42" s="23" t="n">
        <f aca="false">SUMPRODUCT(INDEX(ImgA,$B42-ImgA_y0+1-25,W$7-ImgA_x0+1-25):INDEX(ImgA,$B42-ImgA_y0+1+25,W$7-ImgA_x0+1+25),Disco)/SUM(Disco)</f>
        <v>82.4298507462687</v>
      </c>
      <c r="X42" s="23" t="n">
        <f aca="false">SUMPRODUCT(INDEX(ImgA,$B42-ImgA_y0+1-25,X$7-ImgA_x0+1-25):INDEX(ImgA,$B42-ImgA_y0+1+25,X$7-ImgA_x0+1+25),Disco)/SUM(Disco)</f>
        <v>81.8756218905473</v>
      </c>
      <c r="Y42" s="23" t="n">
        <f aca="false">SUMPRODUCT(INDEX(ImgA,$B42-ImgA_y0+1-25,Y$7-ImgA_x0+1-25):INDEX(ImgA,$B42-ImgA_y0+1+25,Y$7-ImgA_x0+1+25),Disco)/SUM(Disco)</f>
        <v>81.81592039801</v>
      </c>
      <c r="Z42" s="23" t="n">
        <f aca="false">SUMPRODUCT(INDEX(ImgA,$B42-ImgA_y0+1-25,Z$7-ImgA_x0+1-25):INDEX(ImgA,$B42-ImgA_y0+1+25,Z$7-ImgA_x0+1+25),Disco)/SUM(Disco)</f>
        <v>81.6925373134328</v>
      </c>
      <c r="AA42" s="23" t="n">
        <f aca="false">SUMPRODUCT(INDEX(ImgA,$B42-ImgA_y0+1-25,AA$7-ImgA_x0+1-25):INDEX(ImgA,$B42-ImgA_y0+1+25,AA$7-ImgA_x0+1+25),Disco)/SUM(Disco)</f>
        <v>81.5562189054726</v>
      </c>
      <c r="AB42" s="23" t="n">
        <f aca="false">SUMPRODUCT(INDEX(ImgA,$B42-ImgA_y0+1-25,AB$7-ImgA_x0+1-25):INDEX(ImgA,$B42-ImgA_y0+1+25,AB$7-ImgA_x0+1+25),Disco)/SUM(Disco)</f>
        <v>81.6676616915423</v>
      </c>
      <c r="AC42" s="23" t="n">
        <f aca="false">SUMPRODUCT(INDEX(ImgA,$B42-ImgA_y0+1-25,AC$7-ImgA_x0+1-25):INDEX(ImgA,$B42-ImgA_y0+1+25,AC$7-ImgA_x0+1+25),Disco)/SUM(Disco)</f>
        <v>81.9134328358209</v>
      </c>
      <c r="AD42" s="23" t="n">
        <f aca="false">SUMPRODUCT(INDEX(ImgA,$B42-ImgA_y0+1-25,AD$7-ImgA_x0+1-25):INDEX(ImgA,$B42-ImgA_y0+1+25,AD$7-ImgA_x0+1+25),Disco)/SUM(Disco)</f>
        <v>82.4457711442786</v>
      </c>
      <c r="AE42" s="23" t="n">
        <f aca="false">SUMPRODUCT(INDEX(ImgA,$B42-ImgA_y0+1-25,AE$7-ImgA_x0+1-25):INDEX(ImgA,$B42-ImgA_y0+1+25,AE$7-ImgA_x0+1+25),Disco)/SUM(Disco)</f>
        <v>83.2437810945274</v>
      </c>
      <c r="AF42" s="23" t="n">
        <f aca="false">SUMPRODUCT(INDEX(ImgA,$B42-ImgA_y0+1-25,AF$7-ImgA_x0+1-25):INDEX(ImgA,$B42-ImgA_y0+1+25,AF$7-ImgA_x0+1+25),Disco)/SUM(Disco)</f>
        <v>84.6676616915423</v>
      </c>
      <c r="AG42" s="23" t="n">
        <f aca="false">SUMPRODUCT(INDEX(ImgA,$B42-ImgA_y0+1-25,AG$7-ImgA_x0+1-25):INDEX(ImgA,$B42-ImgA_y0+1+25,AG$7-ImgA_x0+1+25),Disco)/SUM(Disco)</f>
        <v>86.4965174129353</v>
      </c>
      <c r="AH42" s="23" t="n">
        <f aca="false">SUMPRODUCT(INDEX(ImgA,$B42-ImgA_y0+1-25,AH$7-ImgA_x0+1-25):INDEX(ImgA,$B42-ImgA_y0+1+25,AH$7-ImgA_x0+1+25),Disco)/SUM(Disco)</f>
        <v>88.6179104477612</v>
      </c>
      <c r="AI42" s="23" t="n">
        <f aca="false">SUMPRODUCT(INDEX(ImgA,$B42-ImgA_y0+1-25,AI$7-ImgA_x0+1-25):INDEX(ImgA,$B42-ImgA_y0+1+25,AI$7-ImgA_x0+1+25),Disco)/SUM(Disco)</f>
        <v>90.9094527363184</v>
      </c>
      <c r="AJ42" s="23" t="n">
        <f aca="false">SUMPRODUCT(INDEX(ImgA,$B42-ImgA_y0+1-25,AJ$7-ImgA_x0+1-25):INDEX(ImgA,$B42-ImgA_y0+1+25,AJ$7-ImgA_x0+1+25),Disco)/SUM(Disco)</f>
        <v>93.0905472636816</v>
      </c>
      <c r="AK42" s="23" t="n">
        <f aca="false">SUMPRODUCT(INDEX(ImgA,$B42-ImgA_y0+1-25,AK$7-ImgA_x0+1-25):INDEX(ImgA,$B42-ImgA_y0+1+25,AK$7-ImgA_x0+1+25),Disco)/SUM(Disco)</f>
        <v>95.3542288557214</v>
      </c>
      <c r="AL42" s="23" t="n">
        <f aca="false">SUMPRODUCT(INDEX(ImgA,$B42-ImgA_y0+1-25,AL$7-ImgA_x0+1-25):INDEX(ImgA,$B42-ImgA_y0+1+25,AL$7-ImgA_x0+1+25),Disco)/SUM(Disco)</f>
        <v>97.3701492537313</v>
      </c>
      <c r="AM42" s="23" t="n">
        <f aca="false">SUMPRODUCT(INDEX(ImgA,$B42-ImgA_y0+1-25,AM$7-ImgA_x0+1-25):INDEX(ImgA,$B42-ImgA_y0+1+25,AM$7-ImgA_x0+1+25),Disco)/SUM(Disco)</f>
        <v>99.5213930348259</v>
      </c>
      <c r="AN42" s="23" t="n">
        <f aca="false">SUMPRODUCT(INDEX(ImgA,$B42-ImgA_y0+1-25,AN$7-ImgA_x0+1-25):INDEX(ImgA,$B42-ImgA_y0+1+25,AN$7-ImgA_x0+1+25),Disco)/SUM(Disco)</f>
        <v>101.623880597015</v>
      </c>
      <c r="AO42" s="23" t="n">
        <f aca="false">SUMPRODUCT(INDEX(ImgA,$B42-ImgA_y0+1-25,AO$7-ImgA_x0+1-25):INDEX(ImgA,$B42-ImgA_y0+1+25,AO$7-ImgA_x0+1+25),Disco)/SUM(Disco)</f>
        <v>103.444776119403</v>
      </c>
      <c r="AP42" s="23" t="n">
        <f aca="false">SUMPRODUCT(INDEX(ImgA,$B42-ImgA_y0+1-25,AP$7-ImgA_x0+1-25):INDEX(ImgA,$B42-ImgA_y0+1+25,AP$7-ImgA_x0+1+25),Disco)/SUM(Disco)</f>
        <v>105.232835820896</v>
      </c>
      <c r="AQ42" s="23" t="n">
        <f aca="false">SUMPRODUCT(INDEX(ImgA,$B42-ImgA_y0+1-25,AQ$7-ImgA_x0+1-25):INDEX(ImgA,$B42-ImgA_y0+1+25,AQ$7-ImgA_x0+1+25),Disco)/SUM(Disco)</f>
        <v>106.931343283582</v>
      </c>
      <c r="AR42" s="23" t="n">
        <f aca="false">SUMPRODUCT(INDEX(ImgA,$B42-ImgA_y0+1-25,AR$7-ImgA_x0+1-25):INDEX(ImgA,$B42-ImgA_y0+1+25,AR$7-ImgA_x0+1+25),Disco)/SUM(Disco)</f>
        <v>108.50447761194</v>
      </c>
      <c r="AS42" s="23" t="n">
        <f aca="false">SUMPRODUCT(INDEX(ImgA,$B42-ImgA_y0+1-25,AS$7-ImgA_x0+1-25):INDEX(ImgA,$B42-ImgA_y0+1+25,AS$7-ImgA_x0+1+25),Disco)/SUM(Disco)</f>
        <v>110.108457711443</v>
      </c>
      <c r="AT42" s="23" t="n">
        <f aca="false">SUMPRODUCT(INDEX(ImgA,$B42-ImgA_y0+1-25,AT$7-ImgA_x0+1-25):INDEX(ImgA,$B42-ImgA_y0+1+25,AT$7-ImgA_x0+1+25),Disco)/SUM(Disco)</f>
        <v>111.668656716418</v>
      </c>
      <c r="AU42" s="23" t="n">
        <f aca="false">SUMPRODUCT(INDEX(ImgA,$B42-ImgA_y0+1-25,AU$7-ImgA_x0+1-25):INDEX(ImgA,$B42-ImgA_y0+1+25,AU$7-ImgA_x0+1+25),Disco)/SUM(Disco)</f>
        <v>113.118407960199</v>
      </c>
      <c r="AV42" s="23" t="n">
        <f aca="false">SUMPRODUCT(INDEX(ImgA,$B42-ImgA_y0+1-25,AV$7-ImgA_x0+1-25):INDEX(ImgA,$B42-ImgA_y0+1+25,AV$7-ImgA_x0+1+25),Disco)/SUM(Disco)</f>
        <v>114.497512437811</v>
      </c>
      <c r="AW42" s="23" t="n">
        <f aca="false">SUMPRODUCT(INDEX(ImgA,$B42-ImgA_y0+1-25,AW$7-ImgA_x0+1-25):INDEX(ImgA,$B42-ImgA_y0+1+25,AW$7-ImgA_x0+1+25),Disco)/SUM(Disco)</f>
        <v>115.908457711443</v>
      </c>
      <c r="AX42" s="23" t="n">
        <f aca="false">SUMPRODUCT(INDEX(ImgA,$B42-ImgA_y0+1-25,AX$7-ImgA_x0+1-25):INDEX(ImgA,$B42-ImgA_y0+1+25,AX$7-ImgA_x0+1+25),Disco)/SUM(Disco)</f>
        <v>117.762189054726</v>
      </c>
      <c r="AY42" s="23" t="n">
        <f aca="false">SUMPRODUCT(INDEX(ImgA,$B42-ImgA_y0+1-25,AY$7-ImgA_x0+1-25):INDEX(ImgA,$B42-ImgA_y0+1+25,AY$7-ImgA_x0+1+25),Disco)/SUM(Disco)</f>
        <v>119.92736318408</v>
      </c>
      <c r="AZ42" s="23" t="n">
        <f aca="false">SUMPRODUCT(INDEX(ImgA,$B42-ImgA_y0+1-25,AZ$7-ImgA_x0+1-25):INDEX(ImgA,$B42-ImgA_y0+1+25,AZ$7-ImgA_x0+1+25),Disco)/SUM(Disco)</f>
        <v>121.957213930348</v>
      </c>
      <c r="BA42" s="23" t="n">
        <f aca="false">SUMPRODUCT(INDEX(ImgA,$B42-ImgA_y0+1-25,BA$7-ImgA_x0+1-25):INDEX(ImgA,$B42-ImgA_y0+1+25,BA$7-ImgA_x0+1+25),Disco)/SUM(Disco)</f>
        <v>123.26368159204</v>
      </c>
      <c r="BB42" s="23" t="n">
        <f aca="false">SUMPRODUCT(INDEX(ImgA,$B42-ImgA_y0+1-25,BB$7-ImgA_x0+1-25):INDEX(ImgA,$B42-ImgA_y0+1+25,BB$7-ImgA_x0+1+25),Disco)/SUM(Disco)</f>
        <v>124.192039800995</v>
      </c>
      <c r="BC42" s="23" t="n">
        <f aca="false">SUMPRODUCT(INDEX(ImgA,$B42-ImgA_y0+1-25,BC$7-ImgA_x0+1-25):INDEX(ImgA,$B42-ImgA_y0+1+25,BC$7-ImgA_x0+1+25),Disco)/SUM(Disco)</f>
        <v>124.962189054726</v>
      </c>
      <c r="BD42" s="23" t="n">
        <f aca="false">SUMPRODUCT(INDEX(ImgA,$B42-ImgA_y0+1-25,BD$7-ImgA_x0+1-25):INDEX(ImgA,$B42-ImgA_y0+1+25,BD$7-ImgA_x0+1+25),Disco)/SUM(Disco)</f>
        <v>125.144278606965</v>
      </c>
      <c r="BE42" s="23" t="n">
        <f aca="false">SUMPRODUCT(INDEX(ImgA,$B42-ImgA_y0+1-25,BE$7-ImgA_x0+1-25):INDEX(ImgA,$B42-ImgA_y0+1+25,BE$7-ImgA_x0+1+25),Disco)/SUM(Disco)</f>
        <v>124.526368159204</v>
      </c>
      <c r="BF42" s="23" t="n">
        <f aca="false">SUMPRODUCT(INDEX(ImgA,$B42-ImgA_y0+1-25,BF$7-ImgA_x0+1-25):INDEX(ImgA,$B42-ImgA_y0+1+25,BF$7-ImgA_x0+1+25),Disco)/SUM(Disco)</f>
        <v>123.442786069652</v>
      </c>
      <c r="BG42" s="23" t="n">
        <f aca="false">SUMPRODUCT(INDEX(ImgA,$B42-ImgA_y0+1-25,BG$7-ImgA_x0+1-25):INDEX(ImgA,$B42-ImgA_y0+1+25,BG$7-ImgA_x0+1+25),Disco)/SUM(Disco)</f>
        <v>122.067661691542</v>
      </c>
      <c r="BH42" s="23" t="n">
        <f aca="false">SUMPRODUCT(INDEX(ImgA,$B42-ImgA_y0+1-25,BH$7-ImgA_x0+1-25):INDEX(ImgA,$B42-ImgA_y0+1+25,BH$7-ImgA_x0+1+25),Disco)/SUM(Disco)</f>
        <v>120.397014925373</v>
      </c>
      <c r="BI42" s="23" t="n">
        <f aca="false">SUMPRODUCT(INDEX(ImgA,$B42-ImgA_y0+1-25,BI$7-ImgA_x0+1-25):INDEX(ImgA,$B42-ImgA_y0+1+25,BI$7-ImgA_x0+1+25),Disco)/SUM(Disco)</f>
        <v>118.514427860697</v>
      </c>
      <c r="BJ42" s="23" t="n">
        <f aca="false">SUMPRODUCT(INDEX(ImgA,$B42-ImgA_y0+1-25,BJ$7-ImgA_x0+1-25):INDEX(ImgA,$B42-ImgA_y0+1+25,BJ$7-ImgA_x0+1+25),Disco)/SUM(Disco)</f>
        <v>116.296517412935</v>
      </c>
      <c r="BK42" s="23" t="n">
        <f aca="false">SUMPRODUCT(INDEX(ImgA,$B42-ImgA_y0+1-25,BK$7-ImgA_x0+1-25):INDEX(ImgA,$B42-ImgA_y0+1+25,BK$7-ImgA_x0+1+25),Disco)/SUM(Disco)</f>
        <v>114.106467661692</v>
      </c>
      <c r="BL42" s="23" t="n">
        <f aca="false">SUMPRODUCT(INDEX(ImgA,$B42-ImgA_y0+1-25,BL$7-ImgA_x0+1-25):INDEX(ImgA,$B42-ImgA_y0+1+25,BL$7-ImgA_x0+1+25),Disco)/SUM(Disco)</f>
        <v>111.850746268657</v>
      </c>
      <c r="BM42" s="23" t="n">
        <f aca="false">SUMPRODUCT(INDEX(ImgA,$B42-ImgA_y0+1-25,BM$7-ImgA_x0+1-25):INDEX(ImgA,$B42-ImgA_y0+1+25,BM$7-ImgA_x0+1+25),Disco)/SUM(Disco)</f>
        <v>109.716417910448</v>
      </c>
      <c r="BN42" s="23" t="n">
        <f aca="false">SUMPRODUCT(INDEX(ImgA,$B42-ImgA_y0+1-25,BN$7-ImgA_x0+1-25):INDEX(ImgA,$B42-ImgA_y0+1+25,BN$7-ImgA_x0+1+25),Disco)/SUM(Disco)</f>
        <v>107.507462686567</v>
      </c>
    </row>
    <row r="43" customFormat="false" ht="10.5" hidden="false" customHeight="true" outlineLevel="0" collapsed="false">
      <c r="B43" s="17" t="n">
        <v>105</v>
      </c>
      <c r="C43" s="23" t="n">
        <f aca="false">SUMPRODUCT(INDEX(ImgA,$B43-ImgA_y0+1-25,C$7-ImgA_x0+1-25):INDEX(ImgA,$B43-ImgA_y0+1+25,C$7-ImgA_x0+1+25),Disco)/SUM(Disco)</f>
        <v>89.7283582089552</v>
      </c>
      <c r="D43" s="23" t="n">
        <f aca="false">SUMPRODUCT(INDEX(ImgA,$B43-ImgA_y0+1-25,D$7-ImgA_x0+1-25):INDEX(ImgA,$B43-ImgA_y0+1+25,D$7-ImgA_x0+1+25),Disco)/SUM(Disco)</f>
        <v>89.5114427860697</v>
      </c>
      <c r="E43" s="23" t="n">
        <f aca="false">SUMPRODUCT(INDEX(ImgA,$B43-ImgA_y0+1-25,E$7-ImgA_x0+1-25):INDEX(ImgA,$B43-ImgA_y0+1+25,E$7-ImgA_x0+1+25),Disco)/SUM(Disco)</f>
        <v>89.044776119403</v>
      </c>
      <c r="F43" s="23" t="n">
        <f aca="false">SUMPRODUCT(INDEX(ImgA,$B43-ImgA_y0+1-25,F$7-ImgA_x0+1-25):INDEX(ImgA,$B43-ImgA_y0+1+25,F$7-ImgA_x0+1+25),Disco)/SUM(Disco)</f>
        <v>88.6039800995025</v>
      </c>
      <c r="G43" s="23" t="n">
        <f aca="false">SUMPRODUCT(INDEX(ImgA,$B43-ImgA_y0+1-25,G$7-ImgA_x0+1-25):INDEX(ImgA,$B43-ImgA_y0+1+25,G$7-ImgA_x0+1+25),Disco)/SUM(Disco)</f>
        <v>88.2</v>
      </c>
      <c r="H43" s="23" t="n">
        <f aca="false">SUMPRODUCT(INDEX(ImgA,$B43-ImgA_y0+1-25,H$7-ImgA_x0+1-25):INDEX(ImgA,$B43-ImgA_y0+1+25,H$7-ImgA_x0+1+25),Disco)/SUM(Disco)</f>
        <v>87.8766169154229</v>
      </c>
      <c r="I43" s="23" t="n">
        <f aca="false">SUMPRODUCT(INDEX(ImgA,$B43-ImgA_y0+1-25,I$7-ImgA_x0+1-25):INDEX(ImgA,$B43-ImgA_y0+1+25,I$7-ImgA_x0+1+25),Disco)/SUM(Disco)</f>
        <v>87.4228855721393</v>
      </c>
      <c r="J43" s="23" t="n">
        <f aca="false">SUMPRODUCT(INDEX(ImgA,$B43-ImgA_y0+1-25,J$7-ImgA_x0+1-25):INDEX(ImgA,$B43-ImgA_y0+1+25,J$7-ImgA_x0+1+25),Disco)/SUM(Disco)</f>
        <v>86.926368159204</v>
      </c>
      <c r="K43" s="23" t="n">
        <f aca="false">SUMPRODUCT(INDEX(ImgA,$B43-ImgA_y0+1-25,K$7-ImgA_x0+1-25):INDEX(ImgA,$B43-ImgA_y0+1+25,K$7-ImgA_x0+1+25),Disco)/SUM(Disco)</f>
        <v>86.61592039801</v>
      </c>
      <c r="L43" s="23" t="n">
        <f aca="false">SUMPRODUCT(INDEX(ImgA,$B43-ImgA_y0+1-25,L$7-ImgA_x0+1-25):INDEX(ImgA,$B43-ImgA_y0+1+25,L$7-ImgA_x0+1+25),Disco)/SUM(Disco)</f>
        <v>86.3024875621891</v>
      </c>
      <c r="M43" s="23" t="n">
        <f aca="false">SUMPRODUCT(INDEX(ImgA,$B43-ImgA_y0+1-25,M$7-ImgA_x0+1-25):INDEX(ImgA,$B43-ImgA_y0+1+25,M$7-ImgA_x0+1+25),Disco)/SUM(Disco)</f>
        <v>85.7761194029851</v>
      </c>
      <c r="N43" s="23" t="n">
        <f aca="false">SUMPRODUCT(INDEX(ImgA,$B43-ImgA_y0+1-25,N$7-ImgA_x0+1-25):INDEX(ImgA,$B43-ImgA_y0+1+25,N$7-ImgA_x0+1+25),Disco)/SUM(Disco)</f>
        <v>85.0019900497512</v>
      </c>
      <c r="O43" s="23" t="n">
        <f aca="false">SUMPRODUCT(INDEX(ImgA,$B43-ImgA_y0+1-25,O$7-ImgA_x0+1-25):INDEX(ImgA,$B43-ImgA_y0+1+25,O$7-ImgA_x0+1+25),Disco)/SUM(Disco)</f>
        <v>83.9621890547264</v>
      </c>
      <c r="P43" s="23" t="n">
        <f aca="false">SUMPRODUCT(INDEX(ImgA,$B43-ImgA_y0+1-25,P$7-ImgA_x0+1-25):INDEX(ImgA,$B43-ImgA_y0+1+25,P$7-ImgA_x0+1+25),Disco)/SUM(Disco)</f>
        <v>82.8388059701493</v>
      </c>
      <c r="Q43" s="23" t="n">
        <f aca="false">SUMPRODUCT(INDEX(ImgA,$B43-ImgA_y0+1-25,Q$7-ImgA_x0+1-25):INDEX(ImgA,$B43-ImgA_y0+1+25,Q$7-ImgA_x0+1+25),Disco)/SUM(Disco)</f>
        <v>81.6676616915423</v>
      </c>
      <c r="R43" s="23" t="n">
        <f aca="false">SUMPRODUCT(INDEX(ImgA,$B43-ImgA_y0+1-25,R$7-ImgA_x0+1-25):INDEX(ImgA,$B43-ImgA_y0+1+25,R$7-ImgA_x0+1+25),Disco)/SUM(Disco)</f>
        <v>80.9094527363184</v>
      </c>
      <c r="S43" s="23" t="n">
        <f aca="false">SUMPRODUCT(INDEX(ImgA,$B43-ImgA_y0+1-25,S$7-ImgA_x0+1-25):INDEX(ImgA,$B43-ImgA_y0+1+25,S$7-ImgA_x0+1+25),Disco)/SUM(Disco)</f>
        <v>80.7572139303483</v>
      </c>
      <c r="T43" s="23" t="n">
        <f aca="false">SUMPRODUCT(INDEX(ImgA,$B43-ImgA_y0+1-25,T$7-ImgA_x0+1-25):INDEX(ImgA,$B43-ImgA_y0+1+25,T$7-ImgA_x0+1+25),Disco)/SUM(Disco)</f>
        <v>80.7323383084577</v>
      </c>
      <c r="U43" s="23" t="n">
        <f aca="false">SUMPRODUCT(INDEX(ImgA,$B43-ImgA_y0+1-25,U$7-ImgA_x0+1-25):INDEX(ImgA,$B43-ImgA_y0+1+25,U$7-ImgA_x0+1+25),Disco)/SUM(Disco)</f>
        <v>80.6457711442786</v>
      </c>
      <c r="V43" s="23" t="n">
        <f aca="false">SUMPRODUCT(INDEX(ImgA,$B43-ImgA_y0+1-25,V$7-ImgA_x0+1-25):INDEX(ImgA,$B43-ImgA_y0+1+25,V$7-ImgA_x0+1+25),Disco)/SUM(Disco)</f>
        <v>80.5601990049751</v>
      </c>
      <c r="W43" s="23" t="n">
        <f aca="false">SUMPRODUCT(INDEX(ImgA,$B43-ImgA_y0+1-25,W$7-ImgA_x0+1-25):INDEX(ImgA,$B43-ImgA_y0+1+25,W$7-ImgA_x0+1+25),Disco)/SUM(Disco)</f>
        <v>80.6009950248756</v>
      </c>
      <c r="X43" s="23" t="n">
        <f aca="false">SUMPRODUCT(INDEX(ImgA,$B43-ImgA_y0+1-25,X$7-ImgA_x0+1-25):INDEX(ImgA,$B43-ImgA_y0+1+25,X$7-ImgA_x0+1+25),Disco)/SUM(Disco)</f>
        <v>80.4985074626866</v>
      </c>
      <c r="Y43" s="23" t="n">
        <f aca="false">SUMPRODUCT(INDEX(ImgA,$B43-ImgA_y0+1-25,Y$7-ImgA_x0+1-25):INDEX(ImgA,$B43-ImgA_y0+1+25,Y$7-ImgA_x0+1+25),Disco)/SUM(Disco)</f>
        <v>80.4308457711443</v>
      </c>
      <c r="Z43" s="23" t="n">
        <f aca="false">SUMPRODUCT(INDEX(ImgA,$B43-ImgA_y0+1-25,Z$7-ImgA_x0+1-25):INDEX(ImgA,$B43-ImgA_y0+1+25,Z$7-ImgA_x0+1+25),Disco)/SUM(Disco)</f>
        <v>80.2796019900498</v>
      </c>
      <c r="AA43" s="23" t="n">
        <f aca="false">SUMPRODUCT(INDEX(ImgA,$B43-ImgA_y0+1-25,AA$7-ImgA_x0+1-25):INDEX(ImgA,$B43-ImgA_y0+1+25,AA$7-ImgA_x0+1+25),Disco)/SUM(Disco)</f>
        <v>80.2318407960199</v>
      </c>
      <c r="AB43" s="23" t="n">
        <f aca="false">SUMPRODUCT(INDEX(ImgA,$B43-ImgA_y0+1-25,AB$7-ImgA_x0+1-25):INDEX(ImgA,$B43-ImgA_y0+1+25,AB$7-ImgA_x0+1+25),Disco)/SUM(Disco)</f>
        <v>80.4119402985075</v>
      </c>
      <c r="AC43" s="23" t="n">
        <f aca="false">SUMPRODUCT(INDEX(ImgA,$B43-ImgA_y0+1-25,AC$7-ImgA_x0+1-25):INDEX(ImgA,$B43-ImgA_y0+1+25,AC$7-ImgA_x0+1+25),Disco)/SUM(Disco)</f>
        <v>80.9611940298507</v>
      </c>
      <c r="AD43" s="23" t="n">
        <f aca="false">SUMPRODUCT(INDEX(ImgA,$B43-ImgA_y0+1-25,AD$7-ImgA_x0+1-25):INDEX(ImgA,$B43-ImgA_y0+1+25,AD$7-ImgA_x0+1+25),Disco)/SUM(Disco)</f>
        <v>81.6248756218906</v>
      </c>
      <c r="AE43" s="23" t="n">
        <f aca="false">SUMPRODUCT(INDEX(ImgA,$B43-ImgA_y0+1-25,AE$7-ImgA_x0+1-25):INDEX(ImgA,$B43-ImgA_y0+1+25,AE$7-ImgA_x0+1+25),Disco)/SUM(Disco)</f>
        <v>82.5154228855721</v>
      </c>
      <c r="AF43" s="23" t="n">
        <f aca="false">SUMPRODUCT(INDEX(ImgA,$B43-ImgA_y0+1-25,AF$7-ImgA_x0+1-25):INDEX(ImgA,$B43-ImgA_y0+1+25,AF$7-ImgA_x0+1+25),Disco)/SUM(Disco)</f>
        <v>84.0636815920398</v>
      </c>
      <c r="AG43" s="23" t="n">
        <f aca="false">SUMPRODUCT(INDEX(ImgA,$B43-ImgA_y0+1-25,AG$7-ImgA_x0+1-25):INDEX(ImgA,$B43-ImgA_y0+1+25,AG$7-ImgA_x0+1+25),Disco)/SUM(Disco)</f>
        <v>86.0646766169154</v>
      </c>
      <c r="AH43" s="23" t="n">
        <f aca="false">SUMPRODUCT(INDEX(ImgA,$B43-ImgA_y0+1-25,AH$7-ImgA_x0+1-25):INDEX(ImgA,$B43-ImgA_y0+1+25,AH$7-ImgA_x0+1+25),Disco)/SUM(Disco)</f>
        <v>88.1283582089552</v>
      </c>
      <c r="AI43" s="23" t="n">
        <f aca="false">SUMPRODUCT(INDEX(ImgA,$B43-ImgA_y0+1-25,AI$7-ImgA_x0+1-25):INDEX(ImgA,$B43-ImgA_y0+1+25,AI$7-ImgA_x0+1+25),Disco)/SUM(Disco)</f>
        <v>90.2606965174129</v>
      </c>
      <c r="AJ43" s="23" t="n">
        <f aca="false">SUMPRODUCT(INDEX(ImgA,$B43-ImgA_y0+1-25,AJ$7-ImgA_x0+1-25):INDEX(ImgA,$B43-ImgA_y0+1+25,AJ$7-ImgA_x0+1+25),Disco)/SUM(Disco)</f>
        <v>92.4228855721393</v>
      </c>
      <c r="AK43" s="23" t="n">
        <f aca="false">SUMPRODUCT(INDEX(ImgA,$B43-ImgA_y0+1-25,AK$7-ImgA_x0+1-25):INDEX(ImgA,$B43-ImgA_y0+1+25,AK$7-ImgA_x0+1+25),Disco)/SUM(Disco)</f>
        <v>94.7313432835821</v>
      </c>
      <c r="AL43" s="23" t="n">
        <f aca="false">SUMPRODUCT(INDEX(ImgA,$B43-ImgA_y0+1-25,AL$7-ImgA_x0+1-25):INDEX(ImgA,$B43-ImgA_y0+1+25,AL$7-ImgA_x0+1+25),Disco)/SUM(Disco)</f>
        <v>96.7671641791045</v>
      </c>
      <c r="AM43" s="23" t="n">
        <f aca="false">SUMPRODUCT(INDEX(ImgA,$B43-ImgA_y0+1-25,AM$7-ImgA_x0+1-25):INDEX(ImgA,$B43-ImgA_y0+1+25,AM$7-ImgA_x0+1+25),Disco)/SUM(Disco)</f>
        <v>98.8348258706468</v>
      </c>
      <c r="AN43" s="23" t="n">
        <f aca="false">SUMPRODUCT(INDEX(ImgA,$B43-ImgA_y0+1-25,AN$7-ImgA_x0+1-25):INDEX(ImgA,$B43-ImgA_y0+1+25,AN$7-ImgA_x0+1+25),Disco)/SUM(Disco)</f>
        <v>101.007960199005</v>
      </c>
      <c r="AO43" s="23" t="n">
        <f aca="false">SUMPRODUCT(INDEX(ImgA,$B43-ImgA_y0+1-25,AO$7-ImgA_x0+1-25):INDEX(ImgA,$B43-ImgA_y0+1+25,AO$7-ImgA_x0+1+25),Disco)/SUM(Disco)</f>
        <v>103.051741293532</v>
      </c>
      <c r="AP43" s="23" t="n">
        <f aca="false">SUMPRODUCT(INDEX(ImgA,$B43-ImgA_y0+1-25,AP$7-ImgA_x0+1-25):INDEX(ImgA,$B43-ImgA_y0+1+25,AP$7-ImgA_x0+1+25),Disco)/SUM(Disco)</f>
        <v>104.838805970149</v>
      </c>
      <c r="AQ43" s="23" t="n">
        <f aca="false">SUMPRODUCT(INDEX(ImgA,$B43-ImgA_y0+1-25,AQ$7-ImgA_x0+1-25):INDEX(ImgA,$B43-ImgA_y0+1+25,AQ$7-ImgA_x0+1+25),Disco)/SUM(Disco)</f>
        <v>106.708457711443</v>
      </c>
      <c r="AR43" s="23" t="n">
        <f aca="false">SUMPRODUCT(INDEX(ImgA,$B43-ImgA_y0+1-25,AR$7-ImgA_x0+1-25):INDEX(ImgA,$B43-ImgA_y0+1+25,AR$7-ImgA_x0+1+25),Disco)/SUM(Disco)</f>
        <v>108.513432835821</v>
      </c>
      <c r="AS43" s="23" t="n">
        <f aca="false">SUMPRODUCT(INDEX(ImgA,$B43-ImgA_y0+1-25,AS$7-ImgA_x0+1-25):INDEX(ImgA,$B43-ImgA_y0+1+25,AS$7-ImgA_x0+1+25),Disco)/SUM(Disco)</f>
        <v>109.800995024876</v>
      </c>
      <c r="AT43" s="23" t="n">
        <f aca="false">SUMPRODUCT(INDEX(ImgA,$B43-ImgA_y0+1-25,AT$7-ImgA_x0+1-25):INDEX(ImgA,$B43-ImgA_y0+1+25,AT$7-ImgA_x0+1+25),Disco)/SUM(Disco)</f>
        <v>110.978109452736</v>
      </c>
      <c r="AU43" s="23" t="n">
        <f aca="false">SUMPRODUCT(INDEX(ImgA,$B43-ImgA_y0+1-25,AU$7-ImgA_x0+1-25):INDEX(ImgA,$B43-ImgA_y0+1+25,AU$7-ImgA_x0+1+25),Disco)/SUM(Disco)</f>
        <v>112.324378109453</v>
      </c>
      <c r="AV43" s="23" t="n">
        <f aca="false">SUMPRODUCT(INDEX(ImgA,$B43-ImgA_y0+1-25,AV$7-ImgA_x0+1-25):INDEX(ImgA,$B43-ImgA_y0+1+25,AV$7-ImgA_x0+1+25),Disco)/SUM(Disco)</f>
        <v>113.789054726368</v>
      </c>
      <c r="AW43" s="23" t="n">
        <f aca="false">SUMPRODUCT(INDEX(ImgA,$B43-ImgA_y0+1-25,AW$7-ImgA_x0+1-25):INDEX(ImgA,$B43-ImgA_y0+1+25,AW$7-ImgA_x0+1+25),Disco)/SUM(Disco)</f>
        <v>115.466666666667</v>
      </c>
      <c r="AX43" s="23" t="n">
        <f aca="false">SUMPRODUCT(INDEX(ImgA,$B43-ImgA_y0+1-25,AX$7-ImgA_x0+1-25):INDEX(ImgA,$B43-ImgA_y0+1+25,AX$7-ImgA_x0+1+25),Disco)/SUM(Disco)</f>
        <v>117.428855721393</v>
      </c>
      <c r="AY43" s="23" t="n">
        <f aca="false">SUMPRODUCT(INDEX(ImgA,$B43-ImgA_y0+1-25,AY$7-ImgA_x0+1-25):INDEX(ImgA,$B43-ImgA_y0+1+25,AY$7-ImgA_x0+1+25),Disco)/SUM(Disco)</f>
        <v>119.496517412935</v>
      </c>
      <c r="AZ43" s="23" t="n">
        <f aca="false">SUMPRODUCT(INDEX(ImgA,$B43-ImgA_y0+1-25,AZ$7-ImgA_x0+1-25):INDEX(ImgA,$B43-ImgA_y0+1+25,AZ$7-ImgA_x0+1+25),Disco)/SUM(Disco)</f>
        <v>121.466666666667</v>
      </c>
      <c r="BA43" s="23" t="n">
        <f aca="false">SUMPRODUCT(INDEX(ImgA,$B43-ImgA_y0+1-25,BA$7-ImgA_x0+1-25):INDEX(ImgA,$B43-ImgA_y0+1+25,BA$7-ImgA_x0+1+25),Disco)/SUM(Disco)</f>
        <v>122.956218905473</v>
      </c>
      <c r="BB43" s="23" t="n">
        <f aca="false">SUMPRODUCT(INDEX(ImgA,$B43-ImgA_y0+1-25,BB$7-ImgA_x0+1-25):INDEX(ImgA,$B43-ImgA_y0+1+25,BB$7-ImgA_x0+1+25),Disco)/SUM(Disco)</f>
        <v>123.925373134328</v>
      </c>
      <c r="BC43" s="23" t="n">
        <f aca="false">SUMPRODUCT(INDEX(ImgA,$B43-ImgA_y0+1-25,BC$7-ImgA_x0+1-25):INDEX(ImgA,$B43-ImgA_y0+1+25,BC$7-ImgA_x0+1+25),Disco)/SUM(Disco)</f>
        <v>124.443781094527</v>
      </c>
      <c r="BD43" s="23" t="n">
        <f aca="false">SUMPRODUCT(INDEX(ImgA,$B43-ImgA_y0+1-25,BD$7-ImgA_x0+1-25):INDEX(ImgA,$B43-ImgA_y0+1+25,BD$7-ImgA_x0+1+25),Disco)/SUM(Disco)</f>
        <v>124.562189054726</v>
      </c>
      <c r="BE43" s="23" t="n">
        <f aca="false">SUMPRODUCT(INDEX(ImgA,$B43-ImgA_y0+1-25,BE$7-ImgA_x0+1-25):INDEX(ImgA,$B43-ImgA_y0+1+25,BE$7-ImgA_x0+1+25),Disco)/SUM(Disco)</f>
        <v>123.715422885572</v>
      </c>
      <c r="BF43" s="23" t="n">
        <f aca="false">SUMPRODUCT(INDEX(ImgA,$B43-ImgA_y0+1-25,BF$7-ImgA_x0+1-25):INDEX(ImgA,$B43-ImgA_y0+1+25,BF$7-ImgA_x0+1+25),Disco)/SUM(Disco)</f>
        <v>122.751243781095</v>
      </c>
      <c r="BG43" s="23" t="n">
        <f aca="false">SUMPRODUCT(INDEX(ImgA,$B43-ImgA_y0+1-25,BG$7-ImgA_x0+1-25):INDEX(ImgA,$B43-ImgA_y0+1+25,BG$7-ImgA_x0+1+25),Disco)/SUM(Disco)</f>
        <v>121.74328358209</v>
      </c>
      <c r="BH43" s="23" t="n">
        <f aca="false">SUMPRODUCT(INDEX(ImgA,$B43-ImgA_y0+1-25,BH$7-ImgA_x0+1-25):INDEX(ImgA,$B43-ImgA_y0+1+25,BH$7-ImgA_x0+1+25),Disco)/SUM(Disco)</f>
        <v>120.365174129353</v>
      </c>
      <c r="BI43" s="23" t="n">
        <f aca="false">SUMPRODUCT(INDEX(ImgA,$B43-ImgA_y0+1-25,BI$7-ImgA_x0+1-25):INDEX(ImgA,$B43-ImgA_y0+1+25,BI$7-ImgA_x0+1+25),Disco)/SUM(Disco)</f>
        <v>118.76815920398</v>
      </c>
      <c r="BJ43" s="23" t="n">
        <f aca="false">SUMPRODUCT(INDEX(ImgA,$B43-ImgA_y0+1-25,BJ$7-ImgA_x0+1-25):INDEX(ImgA,$B43-ImgA_y0+1+25,BJ$7-ImgA_x0+1+25),Disco)/SUM(Disco)</f>
        <v>116.745273631841</v>
      </c>
      <c r="BK43" s="23" t="n">
        <f aca="false">SUMPRODUCT(INDEX(ImgA,$B43-ImgA_y0+1-25,BK$7-ImgA_x0+1-25):INDEX(ImgA,$B43-ImgA_y0+1+25,BK$7-ImgA_x0+1+25),Disco)/SUM(Disco)</f>
        <v>114.491542288557</v>
      </c>
      <c r="BL43" s="23" t="n">
        <f aca="false">SUMPRODUCT(INDEX(ImgA,$B43-ImgA_y0+1-25,BL$7-ImgA_x0+1-25):INDEX(ImgA,$B43-ImgA_y0+1+25,BL$7-ImgA_x0+1+25),Disco)/SUM(Disco)</f>
        <v>112.529353233831</v>
      </c>
      <c r="BM43" s="23" t="n">
        <f aca="false">SUMPRODUCT(INDEX(ImgA,$B43-ImgA_y0+1-25,BM$7-ImgA_x0+1-25):INDEX(ImgA,$B43-ImgA_y0+1+25,BM$7-ImgA_x0+1+25),Disco)/SUM(Disco)</f>
        <v>110.372139303483</v>
      </c>
      <c r="BN43" s="23" t="n">
        <f aca="false">SUMPRODUCT(INDEX(ImgA,$B43-ImgA_y0+1-25,BN$7-ImgA_x0+1-25):INDEX(ImgA,$B43-ImgA_y0+1+25,BN$7-ImgA_x0+1+25),Disco)/SUM(Disco)</f>
        <v>108.108457711443</v>
      </c>
    </row>
    <row r="44" customFormat="false" ht="10.5" hidden="false" customHeight="true" outlineLevel="0" collapsed="false">
      <c r="B44" s="17" t="n">
        <v>106</v>
      </c>
      <c r="C44" s="23" t="n">
        <f aca="false">SUMPRODUCT(INDEX(ImgA,$B44-ImgA_y0+1-25,C$7-ImgA_x0+1-25):INDEX(ImgA,$B44-ImgA_y0+1+25,C$7-ImgA_x0+1+25),Disco)/SUM(Disco)</f>
        <v>90.1432835820896</v>
      </c>
      <c r="D44" s="23" t="n">
        <f aca="false">SUMPRODUCT(INDEX(ImgA,$B44-ImgA_y0+1-25,D$7-ImgA_x0+1-25):INDEX(ImgA,$B44-ImgA_y0+1+25,D$7-ImgA_x0+1+25),Disco)/SUM(Disco)</f>
        <v>90.0796019900498</v>
      </c>
      <c r="E44" s="23" t="n">
        <f aca="false">SUMPRODUCT(INDEX(ImgA,$B44-ImgA_y0+1-25,E$7-ImgA_x0+1-25):INDEX(ImgA,$B44-ImgA_y0+1+25,E$7-ImgA_x0+1+25),Disco)/SUM(Disco)</f>
        <v>89.689552238806</v>
      </c>
      <c r="F44" s="23" t="n">
        <f aca="false">SUMPRODUCT(INDEX(ImgA,$B44-ImgA_y0+1-25,F$7-ImgA_x0+1-25):INDEX(ImgA,$B44-ImgA_y0+1+25,F$7-ImgA_x0+1+25),Disco)/SUM(Disco)</f>
        <v>89.2338308457711</v>
      </c>
      <c r="G44" s="23" t="n">
        <f aca="false">SUMPRODUCT(INDEX(ImgA,$B44-ImgA_y0+1-25,G$7-ImgA_x0+1-25):INDEX(ImgA,$B44-ImgA_y0+1+25,G$7-ImgA_x0+1+25),Disco)/SUM(Disco)</f>
        <v>88.8338308457712</v>
      </c>
      <c r="H44" s="23" t="n">
        <f aca="false">SUMPRODUCT(INDEX(ImgA,$B44-ImgA_y0+1-25,H$7-ImgA_x0+1-25):INDEX(ImgA,$B44-ImgA_y0+1+25,H$7-ImgA_x0+1+25),Disco)/SUM(Disco)</f>
        <v>88.4915422885572</v>
      </c>
      <c r="I44" s="23" t="n">
        <f aca="false">SUMPRODUCT(INDEX(ImgA,$B44-ImgA_y0+1-25,I$7-ImgA_x0+1-25):INDEX(ImgA,$B44-ImgA_y0+1+25,I$7-ImgA_x0+1+25),Disco)/SUM(Disco)</f>
        <v>87.9393034825871</v>
      </c>
      <c r="J44" s="23" t="n">
        <f aca="false">SUMPRODUCT(INDEX(ImgA,$B44-ImgA_y0+1-25,J$7-ImgA_x0+1-25):INDEX(ImgA,$B44-ImgA_y0+1+25,J$7-ImgA_x0+1+25),Disco)/SUM(Disco)</f>
        <v>87.4407960199005</v>
      </c>
      <c r="K44" s="23" t="n">
        <f aca="false">SUMPRODUCT(INDEX(ImgA,$B44-ImgA_y0+1-25,K$7-ImgA_x0+1-25):INDEX(ImgA,$B44-ImgA_y0+1+25,K$7-ImgA_x0+1+25),Disco)/SUM(Disco)</f>
        <v>87.0308457711443</v>
      </c>
      <c r="L44" s="23" t="n">
        <f aca="false">SUMPRODUCT(INDEX(ImgA,$B44-ImgA_y0+1-25,L$7-ImgA_x0+1-25):INDEX(ImgA,$B44-ImgA_y0+1+25,L$7-ImgA_x0+1+25),Disco)/SUM(Disco)</f>
        <v>86.2855721393035</v>
      </c>
      <c r="M44" s="23" t="n">
        <f aca="false">SUMPRODUCT(INDEX(ImgA,$B44-ImgA_y0+1-25,M$7-ImgA_x0+1-25):INDEX(ImgA,$B44-ImgA_y0+1+25,M$7-ImgA_x0+1+25),Disco)/SUM(Disco)</f>
        <v>85.3681592039801</v>
      </c>
      <c r="N44" s="23" t="n">
        <f aca="false">SUMPRODUCT(INDEX(ImgA,$B44-ImgA_y0+1-25,N$7-ImgA_x0+1-25):INDEX(ImgA,$B44-ImgA_y0+1+25,N$7-ImgA_x0+1+25),Disco)/SUM(Disco)</f>
        <v>84.3124378109453</v>
      </c>
      <c r="O44" s="23" t="n">
        <f aca="false">SUMPRODUCT(INDEX(ImgA,$B44-ImgA_y0+1-25,O$7-ImgA_x0+1-25):INDEX(ImgA,$B44-ImgA_y0+1+25,O$7-ImgA_x0+1+25),Disco)/SUM(Disco)</f>
        <v>82.9004975124378</v>
      </c>
      <c r="P44" s="23" t="n">
        <f aca="false">SUMPRODUCT(INDEX(ImgA,$B44-ImgA_y0+1-25,P$7-ImgA_x0+1-25):INDEX(ImgA,$B44-ImgA_y0+1+25,P$7-ImgA_x0+1+25),Disco)/SUM(Disco)</f>
        <v>81.510447761194</v>
      </c>
      <c r="Q44" s="23" t="n">
        <f aca="false">SUMPRODUCT(INDEX(ImgA,$B44-ImgA_y0+1-25,Q$7-ImgA_x0+1-25):INDEX(ImgA,$B44-ImgA_y0+1+25,Q$7-ImgA_x0+1+25),Disco)/SUM(Disco)</f>
        <v>80.2686567164179</v>
      </c>
      <c r="R44" s="23" t="n">
        <f aca="false">SUMPRODUCT(INDEX(ImgA,$B44-ImgA_y0+1-25,R$7-ImgA_x0+1-25):INDEX(ImgA,$B44-ImgA_y0+1+25,R$7-ImgA_x0+1+25),Disco)/SUM(Disco)</f>
        <v>79.1880597014925</v>
      </c>
      <c r="S44" s="23" t="n">
        <f aca="false">SUMPRODUCT(INDEX(ImgA,$B44-ImgA_y0+1-25,S$7-ImgA_x0+1-25):INDEX(ImgA,$B44-ImgA_y0+1+25,S$7-ImgA_x0+1+25),Disco)/SUM(Disco)</f>
        <v>78.5810945273632</v>
      </c>
      <c r="T44" s="23" t="n">
        <f aca="false">SUMPRODUCT(INDEX(ImgA,$B44-ImgA_y0+1-25,T$7-ImgA_x0+1-25):INDEX(ImgA,$B44-ImgA_y0+1+25,T$7-ImgA_x0+1+25),Disco)/SUM(Disco)</f>
        <v>78.1791044776119</v>
      </c>
      <c r="U44" s="23" t="n">
        <f aca="false">SUMPRODUCT(INDEX(ImgA,$B44-ImgA_y0+1-25,U$7-ImgA_x0+1-25):INDEX(ImgA,$B44-ImgA_y0+1+25,U$7-ImgA_x0+1+25),Disco)/SUM(Disco)</f>
        <v>78.0268656716418</v>
      </c>
      <c r="V44" s="23" t="n">
        <f aca="false">SUMPRODUCT(INDEX(ImgA,$B44-ImgA_y0+1-25,V$7-ImgA_x0+1-25):INDEX(ImgA,$B44-ImgA_y0+1+25,V$7-ImgA_x0+1+25),Disco)/SUM(Disco)</f>
        <v>77.9890547263682</v>
      </c>
      <c r="W44" s="23" t="n">
        <f aca="false">SUMPRODUCT(INDEX(ImgA,$B44-ImgA_y0+1-25,W$7-ImgA_x0+1-25):INDEX(ImgA,$B44-ImgA_y0+1+25,W$7-ImgA_x0+1+25),Disco)/SUM(Disco)</f>
        <v>78.3373134328358</v>
      </c>
      <c r="X44" s="23" t="n">
        <f aca="false">SUMPRODUCT(INDEX(ImgA,$B44-ImgA_y0+1-25,X$7-ImgA_x0+1-25):INDEX(ImgA,$B44-ImgA_y0+1+25,X$7-ImgA_x0+1+25),Disco)/SUM(Disco)</f>
        <v>78.7383084577114</v>
      </c>
      <c r="Y44" s="23" t="n">
        <f aca="false">SUMPRODUCT(INDEX(ImgA,$B44-ImgA_y0+1-25,Y$7-ImgA_x0+1-25):INDEX(ImgA,$B44-ImgA_y0+1+25,Y$7-ImgA_x0+1+25),Disco)/SUM(Disco)</f>
        <v>79.0875621890547</v>
      </c>
      <c r="Z44" s="23" t="n">
        <f aca="false">SUMPRODUCT(INDEX(ImgA,$B44-ImgA_y0+1-25,Z$7-ImgA_x0+1-25):INDEX(ImgA,$B44-ImgA_y0+1+25,Z$7-ImgA_x0+1+25),Disco)/SUM(Disco)</f>
        <v>79.4308457711443</v>
      </c>
      <c r="AA44" s="23" t="n">
        <f aca="false">SUMPRODUCT(INDEX(ImgA,$B44-ImgA_y0+1-25,AA$7-ImgA_x0+1-25):INDEX(ImgA,$B44-ImgA_y0+1+25,AA$7-ImgA_x0+1+25),Disco)/SUM(Disco)</f>
        <v>79.7144278606965</v>
      </c>
      <c r="AB44" s="23" t="n">
        <f aca="false">SUMPRODUCT(INDEX(ImgA,$B44-ImgA_y0+1-25,AB$7-ImgA_x0+1-25):INDEX(ImgA,$B44-ImgA_y0+1+25,AB$7-ImgA_x0+1+25),Disco)/SUM(Disco)</f>
        <v>80.1203980099503</v>
      </c>
      <c r="AC44" s="23" t="n">
        <f aca="false">SUMPRODUCT(INDEX(ImgA,$B44-ImgA_y0+1-25,AC$7-ImgA_x0+1-25):INDEX(ImgA,$B44-ImgA_y0+1+25,AC$7-ImgA_x0+1+25),Disco)/SUM(Disco)</f>
        <v>80.5213930348259</v>
      </c>
      <c r="AD44" s="23" t="n">
        <f aca="false">SUMPRODUCT(INDEX(ImgA,$B44-ImgA_y0+1-25,AD$7-ImgA_x0+1-25):INDEX(ImgA,$B44-ImgA_y0+1+25,AD$7-ImgA_x0+1+25),Disco)/SUM(Disco)</f>
        <v>81.171144278607</v>
      </c>
      <c r="AE44" s="23" t="n">
        <f aca="false">SUMPRODUCT(INDEX(ImgA,$B44-ImgA_y0+1-25,AE$7-ImgA_x0+1-25):INDEX(ImgA,$B44-ImgA_y0+1+25,AE$7-ImgA_x0+1+25),Disco)/SUM(Disco)</f>
        <v>82.3860696517413</v>
      </c>
      <c r="AF44" s="23" t="n">
        <f aca="false">SUMPRODUCT(INDEX(ImgA,$B44-ImgA_y0+1-25,AF$7-ImgA_x0+1-25):INDEX(ImgA,$B44-ImgA_y0+1+25,AF$7-ImgA_x0+1+25),Disco)/SUM(Disco)</f>
        <v>83.9611940298507</v>
      </c>
      <c r="AG44" s="23" t="n">
        <f aca="false">SUMPRODUCT(INDEX(ImgA,$B44-ImgA_y0+1-25,AG$7-ImgA_x0+1-25):INDEX(ImgA,$B44-ImgA_y0+1+25,AG$7-ImgA_x0+1+25),Disco)/SUM(Disco)</f>
        <v>85.6139303482587</v>
      </c>
      <c r="AH44" s="23" t="n">
        <f aca="false">SUMPRODUCT(INDEX(ImgA,$B44-ImgA_y0+1-25,AH$7-ImgA_x0+1-25):INDEX(ImgA,$B44-ImgA_y0+1+25,AH$7-ImgA_x0+1+25),Disco)/SUM(Disco)</f>
        <v>87.6706467661692</v>
      </c>
      <c r="AI44" s="23" t="n">
        <f aca="false">SUMPRODUCT(INDEX(ImgA,$B44-ImgA_y0+1-25,AI$7-ImgA_x0+1-25):INDEX(ImgA,$B44-ImgA_y0+1+25,AI$7-ImgA_x0+1+25),Disco)/SUM(Disco)</f>
        <v>89.7402985074627</v>
      </c>
      <c r="AJ44" s="23" t="n">
        <f aca="false">SUMPRODUCT(INDEX(ImgA,$B44-ImgA_y0+1-25,AJ$7-ImgA_x0+1-25):INDEX(ImgA,$B44-ImgA_y0+1+25,AJ$7-ImgA_x0+1+25),Disco)/SUM(Disco)</f>
        <v>91.8616915422886</v>
      </c>
      <c r="AK44" s="23" t="n">
        <f aca="false">SUMPRODUCT(INDEX(ImgA,$B44-ImgA_y0+1-25,AK$7-ImgA_x0+1-25):INDEX(ImgA,$B44-ImgA_y0+1+25,AK$7-ImgA_x0+1+25),Disco)/SUM(Disco)</f>
        <v>93.9810945273632</v>
      </c>
      <c r="AL44" s="23" t="n">
        <f aca="false">SUMPRODUCT(INDEX(ImgA,$B44-ImgA_y0+1-25,AL$7-ImgA_x0+1-25):INDEX(ImgA,$B44-ImgA_y0+1+25,AL$7-ImgA_x0+1+25),Disco)/SUM(Disco)</f>
        <v>96.0995024875622</v>
      </c>
      <c r="AM44" s="23" t="n">
        <f aca="false">SUMPRODUCT(INDEX(ImgA,$B44-ImgA_y0+1-25,AM$7-ImgA_x0+1-25):INDEX(ImgA,$B44-ImgA_y0+1+25,AM$7-ImgA_x0+1+25),Disco)/SUM(Disco)</f>
        <v>98.2039800995025</v>
      </c>
      <c r="AN44" s="23" t="n">
        <f aca="false">SUMPRODUCT(INDEX(ImgA,$B44-ImgA_y0+1-25,AN$7-ImgA_x0+1-25):INDEX(ImgA,$B44-ImgA_y0+1+25,AN$7-ImgA_x0+1+25),Disco)/SUM(Disco)</f>
        <v>100.356218905473</v>
      </c>
      <c r="AO44" s="23" t="n">
        <f aca="false">SUMPRODUCT(INDEX(ImgA,$B44-ImgA_y0+1-25,AO$7-ImgA_x0+1-25):INDEX(ImgA,$B44-ImgA_y0+1+25,AO$7-ImgA_x0+1+25),Disco)/SUM(Disco)</f>
        <v>102.593034825871</v>
      </c>
      <c r="AP44" s="23" t="n">
        <f aca="false">SUMPRODUCT(INDEX(ImgA,$B44-ImgA_y0+1-25,AP$7-ImgA_x0+1-25):INDEX(ImgA,$B44-ImgA_y0+1+25,AP$7-ImgA_x0+1+25),Disco)/SUM(Disco)</f>
        <v>104.630845771144</v>
      </c>
      <c r="AQ44" s="23" t="n">
        <f aca="false">SUMPRODUCT(INDEX(ImgA,$B44-ImgA_y0+1-25,AQ$7-ImgA_x0+1-25):INDEX(ImgA,$B44-ImgA_y0+1+25,AQ$7-ImgA_x0+1+25),Disco)/SUM(Disco)</f>
        <v>106.381094527363</v>
      </c>
      <c r="AR44" s="23" t="n">
        <f aca="false">SUMPRODUCT(INDEX(ImgA,$B44-ImgA_y0+1-25,AR$7-ImgA_x0+1-25):INDEX(ImgA,$B44-ImgA_y0+1+25,AR$7-ImgA_x0+1+25),Disco)/SUM(Disco)</f>
        <v>108.034825870647</v>
      </c>
      <c r="AS44" s="23" t="n">
        <f aca="false">SUMPRODUCT(INDEX(ImgA,$B44-ImgA_y0+1-25,AS$7-ImgA_x0+1-25):INDEX(ImgA,$B44-ImgA_y0+1+25,AS$7-ImgA_x0+1+25),Disco)/SUM(Disco)</f>
        <v>109.32039800995</v>
      </c>
      <c r="AT44" s="23" t="n">
        <f aca="false">SUMPRODUCT(INDEX(ImgA,$B44-ImgA_y0+1-25,AT$7-ImgA_x0+1-25):INDEX(ImgA,$B44-ImgA_y0+1+25,AT$7-ImgA_x0+1+25),Disco)/SUM(Disco)</f>
        <v>110.346268656716</v>
      </c>
      <c r="AU44" s="23" t="n">
        <f aca="false">SUMPRODUCT(INDEX(ImgA,$B44-ImgA_y0+1-25,AU$7-ImgA_x0+1-25):INDEX(ImgA,$B44-ImgA_y0+1+25,AU$7-ImgA_x0+1+25),Disco)/SUM(Disco)</f>
        <v>111.639800995025</v>
      </c>
      <c r="AV44" s="23" t="n">
        <f aca="false">SUMPRODUCT(INDEX(ImgA,$B44-ImgA_y0+1-25,AV$7-ImgA_x0+1-25):INDEX(ImgA,$B44-ImgA_y0+1+25,AV$7-ImgA_x0+1+25),Disco)/SUM(Disco)</f>
        <v>113.114427860697</v>
      </c>
      <c r="AW44" s="23" t="n">
        <f aca="false">SUMPRODUCT(INDEX(ImgA,$B44-ImgA_y0+1-25,AW$7-ImgA_x0+1-25):INDEX(ImgA,$B44-ImgA_y0+1+25,AW$7-ImgA_x0+1+25),Disco)/SUM(Disco)</f>
        <v>115.076616915423</v>
      </c>
      <c r="AX44" s="23" t="n">
        <f aca="false">SUMPRODUCT(INDEX(ImgA,$B44-ImgA_y0+1-25,AX$7-ImgA_x0+1-25):INDEX(ImgA,$B44-ImgA_y0+1+25,AX$7-ImgA_x0+1+25),Disco)/SUM(Disco)</f>
        <v>117.277611940299</v>
      </c>
      <c r="AY44" s="23" t="n">
        <f aca="false">SUMPRODUCT(INDEX(ImgA,$B44-ImgA_y0+1-25,AY$7-ImgA_x0+1-25):INDEX(ImgA,$B44-ImgA_y0+1+25,AY$7-ImgA_x0+1+25),Disco)/SUM(Disco)</f>
        <v>119.452736318408</v>
      </c>
      <c r="AZ44" s="23" t="n">
        <f aca="false">SUMPRODUCT(INDEX(ImgA,$B44-ImgA_y0+1-25,AZ$7-ImgA_x0+1-25):INDEX(ImgA,$B44-ImgA_y0+1+25,AZ$7-ImgA_x0+1+25),Disco)/SUM(Disco)</f>
        <v>121.326368159204</v>
      </c>
      <c r="BA44" s="23" t="n">
        <f aca="false">SUMPRODUCT(INDEX(ImgA,$B44-ImgA_y0+1-25,BA$7-ImgA_x0+1-25):INDEX(ImgA,$B44-ImgA_y0+1+25,BA$7-ImgA_x0+1+25),Disco)/SUM(Disco)</f>
        <v>122.782089552239</v>
      </c>
      <c r="BB44" s="23" t="n">
        <f aca="false">SUMPRODUCT(INDEX(ImgA,$B44-ImgA_y0+1-25,BB$7-ImgA_x0+1-25):INDEX(ImgA,$B44-ImgA_y0+1+25,BB$7-ImgA_x0+1+25),Disco)/SUM(Disco)</f>
        <v>123.591044776119</v>
      </c>
      <c r="BC44" s="23" t="n">
        <f aca="false">SUMPRODUCT(INDEX(ImgA,$B44-ImgA_y0+1-25,BC$7-ImgA_x0+1-25):INDEX(ImgA,$B44-ImgA_y0+1+25,BC$7-ImgA_x0+1+25),Disco)/SUM(Disco)</f>
        <v>123.901492537313</v>
      </c>
      <c r="BD44" s="23" t="n">
        <f aca="false">SUMPRODUCT(INDEX(ImgA,$B44-ImgA_y0+1-25,BD$7-ImgA_x0+1-25):INDEX(ImgA,$B44-ImgA_y0+1+25,BD$7-ImgA_x0+1+25),Disco)/SUM(Disco)</f>
        <v>123.806965174129</v>
      </c>
      <c r="BE44" s="23" t="n">
        <f aca="false">SUMPRODUCT(INDEX(ImgA,$B44-ImgA_y0+1-25,BE$7-ImgA_x0+1-25):INDEX(ImgA,$B44-ImgA_y0+1+25,BE$7-ImgA_x0+1+25),Disco)/SUM(Disco)</f>
        <v>122.87960199005</v>
      </c>
      <c r="BF44" s="23" t="n">
        <f aca="false">SUMPRODUCT(INDEX(ImgA,$B44-ImgA_y0+1-25,BF$7-ImgA_x0+1-25):INDEX(ImgA,$B44-ImgA_y0+1+25,BF$7-ImgA_x0+1+25),Disco)/SUM(Disco)</f>
        <v>121.721393034826</v>
      </c>
      <c r="BG44" s="23" t="n">
        <f aca="false">SUMPRODUCT(INDEX(ImgA,$B44-ImgA_y0+1-25,BG$7-ImgA_x0+1-25):INDEX(ImgA,$B44-ImgA_y0+1+25,BG$7-ImgA_x0+1+25),Disco)/SUM(Disco)</f>
        <v>120.907462686567</v>
      </c>
      <c r="BH44" s="23" t="n">
        <f aca="false">SUMPRODUCT(INDEX(ImgA,$B44-ImgA_y0+1-25,BH$7-ImgA_x0+1-25):INDEX(ImgA,$B44-ImgA_y0+1+25,BH$7-ImgA_x0+1+25),Disco)/SUM(Disco)</f>
        <v>119.81592039801</v>
      </c>
      <c r="BI44" s="23" t="n">
        <f aca="false">SUMPRODUCT(INDEX(ImgA,$B44-ImgA_y0+1-25,BI$7-ImgA_x0+1-25):INDEX(ImgA,$B44-ImgA_y0+1+25,BI$7-ImgA_x0+1+25),Disco)/SUM(Disco)</f>
        <v>118.474626865672</v>
      </c>
      <c r="BJ44" s="23" t="n">
        <f aca="false">SUMPRODUCT(INDEX(ImgA,$B44-ImgA_y0+1-25,BJ$7-ImgA_x0+1-25):INDEX(ImgA,$B44-ImgA_y0+1+25,BJ$7-ImgA_x0+1+25),Disco)/SUM(Disco)</f>
        <v>116.87263681592</v>
      </c>
      <c r="BK44" s="23" t="n">
        <f aca="false">SUMPRODUCT(INDEX(ImgA,$B44-ImgA_y0+1-25,BK$7-ImgA_x0+1-25):INDEX(ImgA,$B44-ImgA_y0+1+25,BK$7-ImgA_x0+1+25),Disco)/SUM(Disco)</f>
        <v>114.827860696517</v>
      </c>
      <c r="BL44" s="23" t="n">
        <f aca="false">SUMPRODUCT(INDEX(ImgA,$B44-ImgA_y0+1-25,BL$7-ImgA_x0+1-25):INDEX(ImgA,$B44-ImgA_y0+1+25,BL$7-ImgA_x0+1+25),Disco)/SUM(Disco)</f>
        <v>112.945273631841</v>
      </c>
      <c r="BM44" s="23" t="n">
        <f aca="false">SUMPRODUCT(INDEX(ImgA,$B44-ImgA_y0+1-25,BM$7-ImgA_x0+1-25):INDEX(ImgA,$B44-ImgA_y0+1+25,BM$7-ImgA_x0+1+25),Disco)/SUM(Disco)</f>
        <v>110.966169154229</v>
      </c>
      <c r="BN44" s="23" t="n">
        <f aca="false">SUMPRODUCT(INDEX(ImgA,$B44-ImgA_y0+1-25,BN$7-ImgA_x0+1-25):INDEX(ImgA,$B44-ImgA_y0+1+25,BN$7-ImgA_x0+1+25),Disco)/SUM(Disco)</f>
        <v>108.667661691542</v>
      </c>
    </row>
    <row r="45" customFormat="false" ht="10.5" hidden="false" customHeight="true" outlineLevel="0" collapsed="false">
      <c r="B45" s="17" t="n">
        <v>107</v>
      </c>
      <c r="C45" s="23" t="n">
        <f aca="false">SUMPRODUCT(INDEX(ImgA,$B45-ImgA_y0+1-25,C$7-ImgA_x0+1-25):INDEX(ImgA,$B45-ImgA_y0+1+25,C$7-ImgA_x0+1+25),Disco)/SUM(Disco)</f>
        <v>90.5452736318408</v>
      </c>
      <c r="D45" s="23" t="n">
        <f aca="false">SUMPRODUCT(INDEX(ImgA,$B45-ImgA_y0+1-25,D$7-ImgA_x0+1-25):INDEX(ImgA,$B45-ImgA_y0+1+25,D$7-ImgA_x0+1+25),Disco)/SUM(Disco)</f>
        <v>90.2537313432836</v>
      </c>
      <c r="E45" s="23" t="n">
        <f aca="false">SUMPRODUCT(INDEX(ImgA,$B45-ImgA_y0+1-25,E$7-ImgA_x0+1-25):INDEX(ImgA,$B45-ImgA_y0+1+25,E$7-ImgA_x0+1+25),Disco)/SUM(Disco)</f>
        <v>90.0696517412935</v>
      </c>
      <c r="F45" s="23" t="n">
        <f aca="false">SUMPRODUCT(INDEX(ImgA,$B45-ImgA_y0+1-25,F$7-ImgA_x0+1-25):INDEX(ImgA,$B45-ImgA_y0+1+25,F$7-ImgA_x0+1+25),Disco)/SUM(Disco)</f>
        <v>89.9492537313433</v>
      </c>
      <c r="G45" s="23" t="n">
        <f aca="false">SUMPRODUCT(INDEX(ImgA,$B45-ImgA_y0+1-25,G$7-ImgA_x0+1-25):INDEX(ImgA,$B45-ImgA_y0+1+25,G$7-ImgA_x0+1+25),Disco)/SUM(Disco)</f>
        <v>89.6796019900498</v>
      </c>
      <c r="H45" s="23" t="n">
        <f aca="false">SUMPRODUCT(INDEX(ImgA,$B45-ImgA_y0+1-25,H$7-ImgA_x0+1-25):INDEX(ImgA,$B45-ImgA_y0+1+25,H$7-ImgA_x0+1+25),Disco)/SUM(Disco)</f>
        <v>89.1960199004975</v>
      </c>
      <c r="I45" s="23" t="n">
        <f aca="false">SUMPRODUCT(INDEX(ImgA,$B45-ImgA_y0+1-25,I$7-ImgA_x0+1-25):INDEX(ImgA,$B45-ImgA_y0+1+25,I$7-ImgA_x0+1+25),Disco)/SUM(Disco)</f>
        <v>88.5412935323383</v>
      </c>
      <c r="J45" s="23" t="n">
        <f aca="false">SUMPRODUCT(INDEX(ImgA,$B45-ImgA_y0+1-25,J$7-ImgA_x0+1-25):INDEX(ImgA,$B45-ImgA_y0+1+25,J$7-ImgA_x0+1+25),Disco)/SUM(Disco)</f>
        <v>87.9273631840796</v>
      </c>
      <c r="K45" s="23" t="n">
        <f aca="false">SUMPRODUCT(INDEX(ImgA,$B45-ImgA_y0+1-25,K$7-ImgA_x0+1-25):INDEX(ImgA,$B45-ImgA_y0+1+25,K$7-ImgA_x0+1+25),Disco)/SUM(Disco)</f>
        <v>87.4268656716418</v>
      </c>
      <c r="L45" s="23" t="n">
        <f aca="false">SUMPRODUCT(INDEX(ImgA,$B45-ImgA_y0+1-25,L$7-ImgA_x0+1-25):INDEX(ImgA,$B45-ImgA_y0+1+25,L$7-ImgA_x0+1+25),Disco)/SUM(Disco)</f>
        <v>86.5243781094527</v>
      </c>
      <c r="M45" s="23" t="n">
        <f aca="false">SUMPRODUCT(INDEX(ImgA,$B45-ImgA_y0+1-25,M$7-ImgA_x0+1-25):INDEX(ImgA,$B45-ImgA_y0+1+25,M$7-ImgA_x0+1+25),Disco)/SUM(Disco)</f>
        <v>85.3422885572139</v>
      </c>
      <c r="N45" s="23" t="n">
        <f aca="false">SUMPRODUCT(INDEX(ImgA,$B45-ImgA_y0+1-25,N$7-ImgA_x0+1-25):INDEX(ImgA,$B45-ImgA_y0+1+25,N$7-ImgA_x0+1+25),Disco)/SUM(Disco)</f>
        <v>84.0766169154229</v>
      </c>
      <c r="O45" s="23" t="n">
        <f aca="false">SUMPRODUCT(INDEX(ImgA,$B45-ImgA_y0+1-25,O$7-ImgA_x0+1-25):INDEX(ImgA,$B45-ImgA_y0+1+25,O$7-ImgA_x0+1+25),Disco)/SUM(Disco)</f>
        <v>82.4</v>
      </c>
      <c r="P45" s="23" t="n">
        <f aca="false">SUMPRODUCT(INDEX(ImgA,$B45-ImgA_y0+1-25,P$7-ImgA_x0+1-25):INDEX(ImgA,$B45-ImgA_y0+1+25,P$7-ImgA_x0+1+25),Disco)/SUM(Disco)</f>
        <v>80.7462686567164</v>
      </c>
      <c r="Q45" s="23" t="n">
        <f aca="false">SUMPRODUCT(INDEX(ImgA,$B45-ImgA_y0+1-25,Q$7-ImgA_x0+1-25):INDEX(ImgA,$B45-ImgA_y0+1+25,Q$7-ImgA_x0+1+25),Disco)/SUM(Disco)</f>
        <v>79.1751243781095</v>
      </c>
      <c r="R45" s="23" t="n">
        <f aca="false">SUMPRODUCT(INDEX(ImgA,$B45-ImgA_y0+1-25,R$7-ImgA_x0+1-25):INDEX(ImgA,$B45-ImgA_y0+1+25,R$7-ImgA_x0+1+25),Disco)/SUM(Disco)</f>
        <v>78.0557213930348</v>
      </c>
      <c r="S45" s="23" t="n">
        <f aca="false">SUMPRODUCT(INDEX(ImgA,$B45-ImgA_y0+1-25,S$7-ImgA_x0+1-25):INDEX(ImgA,$B45-ImgA_y0+1+25,S$7-ImgA_x0+1+25),Disco)/SUM(Disco)</f>
        <v>77.2786069651741</v>
      </c>
      <c r="T45" s="23" t="n">
        <f aca="false">SUMPRODUCT(INDEX(ImgA,$B45-ImgA_y0+1-25,T$7-ImgA_x0+1-25):INDEX(ImgA,$B45-ImgA_y0+1+25,T$7-ImgA_x0+1+25),Disco)/SUM(Disco)</f>
        <v>76.6825870646766</v>
      </c>
      <c r="U45" s="23" t="n">
        <f aca="false">SUMPRODUCT(INDEX(ImgA,$B45-ImgA_y0+1-25,U$7-ImgA_x0+1-25):INDEX(ImgA,$B45-ImgA_y0+1+25,U$7-ImgA_x0+1+25),Disco)/SUM(Disco)</f>
        <v>76.2696517412935</v>
      </c>
      <c r="V45" s="23" t="n">
        <f aca="false">SUMPRODUCT(INDEX(ImgA,$B45-ImgA_y0+1-25,V$7-ImgA_x0+1-25):INDEX(ImgA,$B45-ImgA_y0+1+25,V$7-ImgA_x0+1+25),Disco)/SUM(Disco)</f>
        <v>76.1800995024876</v>
      </c>
      <c r="W45" s="23" t="n">
        <f aca="false">SUMPRODUCT(INDEX(ImgA,$B45-ImgA_y0+1-25,W$7-ImgA_x0+1-25):INDEX(ImgA,$B45-ImgA_y0+1+25,W$7-ImgA_x0+1+25),Disco)/SUM(Disco)</f>
        <v>76.6437810945274</v>
      </c>
      <c r="X45" s="23" t="n">
        <f aca="false">SUMPRODUCT(INDEX(ImgA,$B45-ImgA_y0+1-25,X$7-ImgA_x0+1-25):INDEX(ImgA,$B45-ImgA_y0+1+25,X$7-ImgA_x0+1+25),Disco)/SUM(Disco)</f>
        <v>77.2616915422886</v>
      </c>
      <c r="Y45" s="23" t="n">
        <f aca="false">SUMPRODUCT(INDEX(ImgA,$B45-ImgA_y0+1-25,Y$7-ImgA_x0+1-25):INDEX(ImgA,$B45-ImgA_y0+1+25,Y$7-ImgA_x0+1+25),Disco)/SUM(Disco)</f>
        <v>78.0507462686567</v>
      </c>
      <c r="Z45" s="23" t="n">
        <f aca="false">SUMPRODUCT(INDEX(ImgA,$B45-ImgA_y0+1-25,Z$7-ImgA_x0+1-25):INDEX(ImgA,$B45-ImgA_y0+1+25,Z$7-ImgA_x0+1+25),Disco)/SUM(Disco)</f>
        <v>78.6497512437811</v>
      </c>
      <c r="AA45" s="23" t="n">
        <f aca="false">SUMPRODUCT(INDEX(ImgA,$B45-ImgA_y0+1-25,AA$7-ImgA_x0+1-25):INDEX(ImgA,$B45-ImgA_y0+1+25,AA$7-ImgA_x0+1+25),Disco)/SUM(Disco)</f>
        <v>79.3462686567164</v>
      </c>
      <c r="AB45" s="23" t="n">
        <f aca="false">SUMPRODUCT(INDEX(ImgA,$B45-ImgA_y0+1-25,AB$7-ImgA_x0+1-25):INDEX(ImgA,$B45-ImgA_y0+1+25,AB$7-ImgA_x0+1+25),Disco)/SUM(Disco)</f>
        <v>79.9601990049751</v>
      </c>
      <c r="AC45" s="23" t="n">
        <f aca="false">SUMPRODUCT(INDEX(ImgA,$B45-ImgA_y0+1-25,AC$7-ImgA_x0+1-25):INDEX(ImgA,$B45-ImgA_y0+1+25,AC$7-ImgA_x0+1+25),Disco)/SUM(Disco)</f>
        <v>80.5154228855721</v>
      </c>
      <c r="AD45" s="23" t="n">
        <f aca="false">SUMPRODUCT(INDEX(ImgA,$B45-ImgA_y0+1-25,AD$7-ImgA_x0+1-25):INDEX(ImgA,$B45-ImgA_y0+1+25,AD$7-ImgA_x0+1+25),Disco)/SUM(Disco)</f>
        <v>81.3383084577115</v>
      </c>
      <c r="AE45" s="23" t="n">
        <f aca="false">SUMPRODUCT(INDEX(ImgA,$B45-ImgA_y0+1-25,AE$7-ImgA_x0+1-25):INDEX(ImgA,$B45-ImgA_y0+1+25,AE$7-ImgA_x0+1+25),Disco)/SUM(Disco)</f>
        <v>82.6756218905473</v>
      </c>
      <c r="AF45" s="23" t="n">
        <f aca="false">SUMPRODUCT(INDEX(ImgA,$B45-ImgA_y0+1-25,AF$7-ImgA_x0+1-25):INDEX(ImgA,$B45-ImgA_y0+1+25,AF$7-ImgA_x0+1+25),Disco)/SUM(Disco)</f>
        <v>84.0686567164179</v>
      </c>
      <c r="AG45" s="23" t="n">
        <f aca="false">SUMPRODUCT(INDEX(ImgA,$B45-ImgA_y0+1-25,AG$7-ImgA_x0+1-25):INDEX(ImgA,$B45-ImgA_y0+1+25,AG$7-ImgA_x0+1+25),Disco)/SUM(Disco)</f>
        <v>85.6318407960199</v>
      </c>
      <c r="AH45" s="23" t="n">
        <f aca="false">SUMPRODUCT(INDEX(ImgA,$B45-ImgA_y0+1-25,AH$7-ImgA_x0+1-25):INDEX(ImgA,$B45-ImgA_y0+1+25,AH$7-ImgA_x0+1+25),Disco)/SUM(Disco)</f>
        <v>87.4069651741294</v>
      </c>
      <c r="AI45" s="23" t="n">
        <f aca="false">SUMPRODUCT(INDEX(ImgA,$B45-ImgA_y0+1-25,AI$7-ImgA_x0+1-25):INDEX(ImgA,$B45-ImgA_y0+1+25,AI$7-ImgA_x0+1+25),Disco)/SUM(Disco)</f>
        <v>89.3721393034826</v>
      </c>
      <c r="AJ45" s="23" t="n">
        <f aca="false">SUMPRODUCT(INDEX(ImgA,$B45-ImgA_y0+1-25,AJ$7-ImgA_x0+1-25):INDEX(ImgA,$B45-ImgA_y0+1+25,AJ$7-ImgA_x0+1+25),Disco)/SUM(Disco)</f>
        <v>91.4686567164179</v>
      </c>
      <c r="AK45" s="23" t="n">
        <f aca="false">SUMPRODUCT(INDEX(ImgA,$B45-ImgA_y0+1-25,AK$7-ImgA_x0+1-25):INDEX(ImgA,$B45-ImgA_y0+1+25,AK$7-ImgA_x0+1+25),Disco)/SUM(Disco)</f>
        <v>93.4069651741294</v>
      </c>
      <c r="AL45" s="23" t="n">
        <f aca="false">SUMPRODUCT(INDEX(ImgA,$B45-ImgA_y0+1-25,AL$7-ImgA_x0+1-25):INDEX(ImgA,$B45-ImgA_y0+1+25,AL$7-ImgA_x0+1+25),Disco)/SUM(Disco)</f>
        <v>95.3601990049751</v>
      </c>
      <c r="AM45" s="23" t="n">
        <f aca="false">SUMPRODUCT(INDEX(ImgA,$B45-ImgA_y0+1-25,AM$7-ImgA_x0+1-25):INDEX(ImgA,$B45-ImgA_y0+1+25,AM$7-ImgA_x0+1+25),Disco)/SUM(Disco)</f>
        <v>97.5661691542289</v>
      </c>
      <c r="AN45" s="23" t="n">
        <f aca="false">SUMPRODUCT(INDEX(ImgA,$B45-ImgA_y0+1-25,AN$7-ImgA_x0+1-25):INDEX(ImgA,$B45-ImgA_y0+1+25,AN$7-ImgA_x0+1+25),Disco)/SUM(Disco)</f>
        <v>99.7532338308458</v>
      </c>
      <c r="AO45" s="23" t="n">
        <f aca="false">SUMPRODUCT(INDEX(ImgA,$B45-ImgA_y0+1-25,AO$7-ImgA_x0+1-25):INDEX(ImgA,$B45-ImgA_y0+1+25,AO$7-ImgA_x0+1+25),Disco)/SUM(Disco)</f>
        <v>101.93631840796</v>
      </c>
      <c r="AP45" s="23" t="n">
        <f aca="false">SUMPRODUCT(INDEX(ImgA,$B45-ImgA_y0+1-25,AP$7-ImgA_x0+1-25):INDEX(ImgA,$B45-ImgA_y0+1+25,AP$7-ImgA_x0+1+25),Disco)/SUM(Disco)</f>
        <v>104.178109452736</v>
      </c>
      <c r="AQ45" s="23" t="n">
        <f aca="false">SUMPRODUCT(INDEX(ImgA,$B45-ImgA_y0+1-25,AQ$7-ImgA_x0+1-25):INDEX(ImgA,$B45-ImgA_y0+1+25,AQ$7-ImgA_x0+1+25),Disco)/SUM(Disco)</f>
        <v>106.082587064677</v>
      </c>
      <c r="AR45" s="23" t="n">
        <f aca="false">SUMPRODUCT(INDEX(ImgA,$B45-ImgA_y0+1-25,AR$7-ImgA_x0+1-25):INDEX(ImgA,$B45-ImgA_y0+1+25,AR$7-ImgA_x0+1+25),Disco)/SUM(Disco)</f>
        <v>107.392039800995</v>
      </c>
      <c r="AS45" s="23" t="n">
        <f aca="false">SUMPRODUCT(INDEX(ImgA,$B45-ImgA_y0+1-25,AS$7-ImgA_x0+1-25):INDEX(ImgA,$B45-ImgA_y0+1+25,AS$7-ImgA_x0+1+25),Disco)/SUM(Disco)</f>
        <v>108.690547263682</v>
      </c>
      <c r="AT45" s="23" t="n">
        <f aca="false">SUMPRODUCT(INDEX(ImgA,$B45-ImgA_y0+1-25,AT$7-ImgA_x0+1-25):INDEX(ImgA,$B45-ImgA_y0+1+25,AT$7-ImgA_x0+1+25),Disco)/SUM(Disco)</f>
        <v>109.929353233831</v>
      </c>
      <c r="AU45" s="23" t="n">
        <f aca="false">SUMPRODUCT(INDEX(ImgA,$B45-ImgA_y0+1-25,AU$7-ImgA_x0+1-25):INDEX(ImgA,$B45-ImgA_y0+1+25,AU$7-ImgA_x0+1+25),Disco)/SUM(Disco)</f>
        <v>111.049751243781</v>
      </c>
      <c r="AV45" s="23" t="n">
        <f aca="false">SUMPRODUCT(INDEX(ImgA,$B45-ImgA_y0+1-25,AV$7-ImgA_x0+1-25):INDEX(ImgA,$B45-ImgA_y0+1+25,AV$7-ImgA_x0+1+25),Disco)/SUM(Disco)</f>
        <v>112.785074626866</v>
      </c>
      <c r="AW45" s="23" t="n">
        <f aca="false">SUMPRODUCT(INDEX(ImgA,$B45-ImgA_y0+1-25,AW$7-ImgA_x0+1-25):INDEX(ImgA,$B45-ImgA_y0+1+25,AW$7-ImgA_x0+1+25),Disco)/SUM(Disco)</f>
        <v>114.833830845771</v>
      </c>
      <c r="AX45" s="23" t="n">
        <f aca="false">SUMPRODUCT(INDEX(ImgA,$B45-ImgA_y0+1-25,AX$7-ImgA_x0+1-25):INDEX(ImgA,$B45-ImgA_y0+1+25,AX$7-ImgA_x0+1+25),Disco)/SUM(Disco)</f>
        <v>117.284577114428</v>
      </c>
      <c r="AY45" s="23" t="n">
        <f aca="false">SUMPRODUCT(INDEX(ImgA,$B45-ImgA_y0+1-25,AY$7-ImgA_x0+1-25):INDEX(ImgA,$B45-ImgA_y0+1+25,AY$7-ImgA_x0+1+25),Disco)/SUM(Disco)</f>
        <v>119.561194029851</v>
      </c>
      <c r="AZ45" s="23" t="n">
        <f aca="false">SUMPRODUCT(INDEX(ImgA,$B45-ImgA_y0+1-25,AZ$7-ImgA_x0+1-25):INDEX(ImgA,$B45-ImgA_y0+1+25,AZ$7-ImgA_x0+1+25),Disco)/SUM(Disco)</f>
        <v>121.417910447761</v>
      </c>
      <c r="BA45" s="23" t="n">
        <f aca="false">SUMPRODUCT(INDEX(ImgA,$B45-ImgA_y0+1-25,BA$7-ImgA_x0+1-25):INDEX(ImgA,$B45-ImgA_y0+1+25,BA$7-ImgA_x0+1+25),Disco)/SUM(Disco)</f>
        <v>122.818905472637</v>
      </c>
      <c r="BB45" s="23" t="n">
        <f aca="false">SUMPRODUCT(INDEX(ImgA,$B45-ImgA_y0+1-25,BB$7-ImgA_x0+1-25):INDEX(ImgA,$B45-ImgA_y0+1+25,BB$7-ImgA_x0+1+25),Disco)/SUM(Disco)</f>
        <v>123.576119402985</v>
      </c>
      <c r="BC45" s="23" t="n">
        <f aca="false">SUMPRODUCT(INDEX(ImgA,$B45-ImgA_y0+1-25,BC$7-ImgA_x0+1-25):INDEX(ImgA,$B45-ImgA_y0+1+25,BC$7-ImgA_x0+1+25),Disco)/SUM(Disco)</f>
        <v>123.665671641791</v>
      </c>
      <c r="BD45" s="23" t="n">
        <f aca="false">SUMPRODUCT(INDEX(ImgA,$B45-ImgA_y0+1-25,BD$7-ImgA_x0+1-25):INDEX(ImgA,$B45-ImgA_y0+1+25,BD$7-ImgA_x0+1+25),Disco)/SUM(Disco)</f>
        <v>123.050746268657</v>
      </c>
      <c r="BE45" s="23" t="n">
        <f aca="false">SUMPRODUCT(INDEX(ImgA,$B45-ImgA_y0+1-25,BE$7-ImgA_x0+1-25):INDEX(ImgA,$B45-ImgA_y0+1+25,BE$7-ImgA_x0+1+25),Disco)/SUM(Disco)</f>
        <v>122.146268656716</v>
      </c>
      <c r="BF45" s="23" t="n">
        <f aca="false">SUMPRODUCT(INDEX(ImgA,$B45-ImgA_y0+1-25,BF$7-ImgA_x0+1-25):INDEX(ImgA,$B45-ImgA_y0+1+25,BF$7-ImgA_x0+1+25),Disco)/SUM(Disco)</f>
        <v>121.026865671642</v>
      </c>
      <c r="BG45" s="23" t="n">
        <f aca="false">SUMPRODUCT(INDEX(ImgA,$B45-ImgA_y0+1-25,BG$7-ImgA_x0+1-25):INDEX(ImgA,$B45-ImgA_y0+1+25,BG$7-ImgA_x0+1+25),Disco)/SUM(Disco)</f>
        <v>119.989054726368</v>
      </c>
      <c r="BH45" s="23" t="n">
        <f aca="false">SUMPRODUCT(INDEX(ImgA,$B45-ImgA_y0+1-25,BH$7-ImgA_x0+1-25):INDEX(ImgA,$B45-ImgA_y0+1+25,BH$7-ImgA_x0+1+25),Disco)/SUM(Disco)</f>
        <v>119.086567164179</v>
      </c>
      <c r="BI45" s="23" t="n">
        <f aca="false">SUMPRODUCT(INDEX(ImgA,$B45-ImgA_y0+1-25,BI$7-ImgA_x0+1-25):INDEX(ImgA,$B45-ImgA_y0+1+25,BI$7-ImgA_x0+1+25),Disco)/SUM(Disco)</f>
        <v>117.87960199005</v>
      </c>
      <c r="BJ45" s="23" t="n">
        <f aca="false">SUMPRODUCT(INDEX(ImgA,$B45-ImgA_y0+1-25,BJ$7-ImgA_x0+1-25):INDEX(ImgA,$B45-ImgA_y0+1+25,BJ$7-ImgA_x0+1+25),Disco)/SUM(Disco)</f>
        <v>116.530348258706</v>
      </c>
      <c r="BK45" s="23" t="n">
        <f aca="false">SUMPRODUCT(INDEX(ImgA,$B45-ImgA_y0+1-25,BK$7-ImgA_x0+1-25):INDEX(ImgA,$B45-ImgA_y0+1+25,BK$7-ImgA_x0+1+25),Disco)/SUM(Disco)</f>
        <v>114.887562189055</v>
      </c>
      <c r="BL45" s="23" t="n">
        <f aca="false">SUMPRODUCT(INDEX(ImgA,$B45-ImgA_y0+1-25,BL$7-ImgA_x0+1-25):INDEX(ImgA,$B45-ImgA_y0+1+25,BL$7-ImgA_x0+1+25),Disco)/SUM(Disco)</f>
        <v>112.933333333333</v>
      </c>
      <c r="BM45" s="23" t="n">
        <f aca="false">SUMPRODUCT(INDEX(ImgA,$B45-ImgA_y0+1-25,BM$7-ImgA_x0+1-25):INDEX(ImgA,$B45-ImgA_y0+1+25,BM$7-ImgA_x0+1+25),Disco)/SUM(Disco)</f>
        <v>111.032835820896</v>
      </c>
      <c r="BN45" s="23" t="n">
        <f aca="false">SUMPRODUCT(INDEX(ImgA,$B45-ImgA_y0+1-25,BN$7-ImgA_x0+1-25):INDEX(ImgA,$B45-ImgA_y0+1+25,BN$7-ImgA_x0+1+25),Disco)/SUM(Disco)</f>
        <v>108.88855721393</v>
      </c>
    </row>
    <row r="46" customFormat="false" ht="10.5" hidden="false" customHeight="true" outlineLevel="0" collapsed="false">
      <c r="B46" s="17" t="n">
        <v>108</v>
      </c>
      <c r="C46" s="23" t="n">
        <f aca="false">SUMPRODUCT(INDEX(ImgA,$B46-ImgA_y0+1-25,C$7-ImgA_x0+1-25):INDEX(ImgA,$B46-ImgA_y0+1+25,C$7-ImgA_x0+1+25),Disco)/SUM(Disco)</f>
        <v>91.0169154228856</v>
      </c>
      <c r="D46" s="23" t="n">
        <f aca="false">SUMPRODUCT(INDEX(ImgA,$B46-ImgA_y0+1-25,D$7-ImgA_x0+1-25):INDEX(ImgA,$B46-ImgA_y0+1+25,D$7-ImgA_x0+1+25),Disco)/SUM(Disco)</f>
        <v>90.6019900497512</v>
      </c>
      <c r="E46" s="23" t="n">
        <f aca="false">SUMPRODUCT(INDEX(ImgA,$B46-ImgA_y0+1-25,E$7-ImgA_x0+1-25):INDEX(ImgA,$B46-ImgA_y0+1+25,E$7-ImgA_x0+1+25),Disco)/SUM(Disco)</f>
        <v>90.534328358209</v>
      </c>
      <c r="F46" s="23" t="n">
        <f aca="false">SUMPRODUCT(INDEX(ImgA,$B46-ImgA_y0+1-25,F$7-ImgA_x0+1-25):INDEX(ImgA,$B46-ImgA_y0+1+25,F$7-ImgA_x0+1+25),Disco)/SUM(Disco)</f>
        <v>90.3611940298508</v>
      </c>
      <c r="G46" s="23" t="n">
        <f aca="false">SUMPRODUCT(INDEX(ImgA,$B46-ImgA_y0+1-25,G$7-ImgA_x0+1-25):INDEX(ImgA,$B46-ImgA_y0+1+25,G$7-ImgA_x0+1+25),Disco)/SUM(Disco)</f>
        <v>90.1074626865672</v>
      </c>
      <c r="H46" s="23" t="n">
        <f aca="false">SUMPRODUCT(INDEX(ImgA,$B46-ImgA_y0+1-25,H$7-ImgA_x0+1-25):INDEX(ImgA,$B46-ImgA_y0+1+25,H$7-ImgA_x0+1+25),Disco)/SUM(Disco)</f>
        <v>89.6676616915423</v>
      </c>
      <c r="I46" s="23" t="n">
        <f aca="false">SUMPRODUCT(INDEX(ImgA,$B46-ImgA_y0+1-25,I$7-ImgA_x0+1-25):INDEX(ImgA,$B46-ImgA_y0+1+25,I$7-ImgA_x0+1+25),Disco)/SUM(Disco)</f>
        <v>88.8606965174129</v>
      </c>
      <c r="J46" s="23" t="n">
        <f aca="false">SUMPRODUCT(INDEX(ImgA,$B46-ImgA_y0+1-25,J$7-ImgA_x0+1-25):INDEX(ImgA,$B46-ImgA_y0+1+25,J$7-ImgA_x0+1+25),Disco)/SUM(Disco)</f>
        <v>88.1174129353234</v>
      </c>
      <c r="K46" s="23" t="n">
        <f aca="false">SUMPRODUCT(INDEX(ImgA,$B46-ImgA_y0+1-25,K$7-ImgA_x0+1-25):INDEX(ImgA,$B46-ImgA_y0+1+25,K$7-ImgA_x0+1+25),Disco)/SUM(Disco)</f>
        <v>87.4855721393035</v>
      </c>
      <c r="L46" s="23" t="n">
        <f aca="false">SUMPRODUCT(INDEX(ImgA,$B46-ImgA_y0+1-25,L$7-ImgA_x0+1-25):INDEX(ImgA,$B46-ImgA_y0+1+25,L$7-ImgA_x0+1+25),Disco)/SUM(Disco)</f>
        <v>86.518407960199</v>
      </c>
      <c r="M46" s="23" t="n">
        <f aca="false">SUMPRODUCT(INDEX(ImgA,$B46-ImgA_y0+1-25,M$7-ImgA_x0+1-25):INDEX(ImgA,$B46-ImgA_y0+1+25,M$7-ImgA_x0+1+25),Disco)/SUM(Disco)</f>
        <v>85.3850746268657</v>
      </c>
      <c r="N46" s="23" t="n">
        <f aca="false">SUMPRODUCT(INDEX(ImgA,$B46-ImgA_y0+1-25,N$7-ImgA_x0+1-25):INDEX(ImgA,$B46-ImgA_y0+1+25,N$7-ImgA_x0+1+25),Disco)/SUM(Disco)</f>
        <v>83.8865671641791</v>
      </c>
      <c r="O46" s="23" t="n">
        <f aca="false">SUMPRODUCT(INDEX(ImgA,$B46-ImgA_y0+1-25,O$7-ImgA_x0+1-25):INDEX(ImgA,$B46-ImgA_y0+1+25,O$7-ImgA_x0+1+25),Disco)/SUM(Disco)</f>
        <v>82.1233830845771</v>
      </c>
      <c r="P46" s="23" t="n">
        <f aca="false">SUMPRODUCT(INDEX(ImgA,$B46-ImgA_y0+1-25,P$7-ImgA_x0+1-25):INDEX(ImgA,$B46-ImgA_y0+1+25,P$7-ImgA_x0+1+25),Disco)/SUM(Disco)</f>
        <v>80.126368159204</v>
      </c>
      <c r="Q46" s="23" t="n">
        <f aca="false">SUMPRODUCT(INDEX(ImgA,$B46-ImgA_y0+1-25,Q$7-ImgA_x0+1-25):INDEX(ImgA,$B46-ImgA_y0+1+25,Q$7-ImgA_x0+1+25),Disco)/SUM(Disco)</f>
        <v>78.4766169154229</v>
      </c>
      <c r="R46" s="23" t="n">
        <f aca="false">SUMPRODUCT(INDEX(ImgA,$B46-ImgA_y0+1-25,R$7-ImgA_x0+1-25):INDEX(ImgA,$B46-ImgA_y0+1+25,R$7-ImgA_x0+1+25),Disco)/SUM(Disco)</f>
        <v>77.4228855721393</v>
      </c>
      <c r="S46" s="23" t="n">
        <f aca="false">SUMPRODUCT(INDEX(ImgA,$B46-ImgA_y0+1-25,S$7-ImgA_x0+1-25):INDEX(ImgA,$B46-ImgA_y0+1+25,S$7-ImgA_x0+1+25),Disco)/SUM(Disco)</f>
        <v>76.6308457711443</v>
      </c>
      <c r="T46" s="23" t="n">
        <f aca="false">SUMPRODUCT(INDEX(ImgA,$B46-ImgA_y0+1-25,T$7-ImgA_x0+1-25):INDEX(ImgA,$B46-ImgA_y0+1+25,T$7-ImgA_x0+1+25),Disco)/SUM(Disco)</f>
        <v>76.0099502487562</v>
      </c>
      <c r="U46" s="23" t="n">
        <f aca="false">SUMPRODUCT(INDEX(ImgA,$B46-ImgA_y0+1-25,U$7-ImgA_x0+1-25):INDEX(ImgA,$B46-ImgA_y0+1+25,U$7-ImgA_x0+1+25),Disco)/SUM(Disco)</f>
        <v>75.4825870646766</v>
      </c>
      <c r="V46" s="23" t="n">
        <f aca="false">SUMPRODUCT(INDEX(ImgA,$B46-ImgA_y0+1-25,V$7-ImgA_x0+1-25):INDEX(ImgA,$B46-ImgA_y0+1+25,V$7-ImgA_x0+1+25),Disco)/SUM(Disco)</f>
        <v>75.5253731343284</v>
      </c>
      <c r="W46" s="23" t="n">
        <f aca="false">SUMPRODUCT(INDEX(ImgA,$B46-ImgA_y0+1-25,W$7-ImgA_x0+1-25):INDEX(ImgA,$B46-ImgA_y0+1+25,W$7-ImgA_x0+1+25),Disco)/SUM(Disco)</f>
        <v>76.2179104477612</v>
      </c>
      <c r="X46" s="23" t="n">
        <f aca="false">SUMPRODUCT(INDEX(ImgA,$B46-ImgA_y0+1-25,X$7-ImgA_x0+1-25):INDEX(ImgA,$B46-ImgA_y0+1+25,X$7-ImgA_x0+1+25),Disco)/SUM(Disco)</f>
        <v>76.6915422885572</v>
      </c>
      <c r="Y46" s="23" t="n">
        <f aca="false">SUMPRODUCT(INDEX(ImgA,$B46-ImgA_y0+1-25,Y$7-ImgA_x0+1-25):INDEX(ImgA,$B46-ImgA_y0+1+25,Y$7-ImgA_x0+1+25),Disco)/SUM(Disco)</f>
        <v>77.2437810945274</v>
      </c>
      <c r="Z46" s="23" t="n">
        <f aca="false">SUMPRODUCT(INDEX(ImgA,$B46-ImgA_y0+1-25,Z$7-ImgA_x0+1-25):INDEX(ImgA,$B46-ImgA_y0+1+25,Z$7-ImgA_x0+1+25),Disco)/SUM(Disco)</f>
        <v>77.8945273631841</v>
      </c>
      <c r="AA46" s="23" t="n">
        <f aca="false">SUMPRODUCT(INDEX(ImgA,$B46-ImgA_y0+1-25,AA$7-ImgA_x0+1-25):INDEX(ImgA,$B46-ImgA_y0+1+25,AA$7-ImgA_x0+1+25),Disco)/SUM(Disco)</f>
        <v>78.710447761194</v>
      </c>
      <c r="AB46" s="23" t="n">
        <f aca="false">SUMPRODUCT(INDEX(ImgA,$B46-ImgA_y0+1-25,AB$7-ImgA_x0+1-25):INDEX(ImgA,$B46-ImgA_y0+1+25,AB$7-ImgA_x0+1+25),Disco)/SUM(Disco)</f>
        <v>79.5731343283582</v>
      </c>
      <c r="AC46" s="23" t="n">
        <f aca="false">SUMPRODUCT(INDEX(ImgA,$B46-ImgA_y0+1-25,AC$7-ImgA_x0+1-25):INDEX(ImgA,$B46-ImgA_y0+1+25,AC$7-ImgA_x0+1+25),Disco)/SUM(Disco)</f>
        <v>80.4318407960199</v>
      </c>
      <c r="AD46" s="23" t="n">
        <f aca="false">SUMPRODUCT(INDEX(ImgA,$B46-ImgA_y0+1-25,AD$7-ImgA_x0+1-25):INDEX(ImgA,$B46-ImgA_y0+1+25,AD$7-ImgA_x0+1+25),Disco)/SUM(Disco)</f>
        <v>81.2925373134328</v>
      </c>
      <c r="AE46" s="23" t="n">
        <f aca="false">SUMPRODUCT(INDEX(ImgA,$B46-ImgA_y0+1-25,AE$7-ImgA_x0+1-25):INDEX(ImgA,$B46-ImgA_y0+1+25,AE$7-ImgA_x0+1+25),Disco)/SUM(Disco)</f>
        <v>82.6487562189055</v>
      </c>
      <c r="AF46" s="23" t="n">
        <f aca="false">SUMPRODUCT(INDEX(ImgA,$B46-ImgA_y0+1-25,AF$7-ImgA_x0+1-25):INDEX(ImgA,$B46-ImgA_y0+1+25,AF$7-ImgA_x0+1+25),Disco)/SUM(Disco)</f>
        <v>83.947263681592</v>
      </c>
      <c r="AG46" s="23" t="n">
        <f aca="false">SUMPRODUCT(INDEX(ImgA,$B46-ImgA_y0+1-25,AG$7-ImgA_x0+1-25):INDEX(ImgA,$B46-ImgA_y0+1+25,AG$7-ImgA_x0+1+25),Disco)/SUM(Disco)</f>
        <v>85.4039800995025</v>
      </c>
      <c r="AH46" s="23" t="n">
        <f aca="false">SUMPRODUCT(INDEX(ImgA,$B46-ImgA_y0+1-25,AH$7-ImgA_x0+1-25):INDEX(ImgA,$B46-ImgA_y0+1+25,AH$7-ImgA_x0+1+25),Disco)/SUM(Disco)</f>
        <v>87.0199004975124</v>
      </c>
      <c r="AI46" s="23" t="n">
        <f aca="false">SUMPRODUCT(INDEX(ImgA,$B46-ImgA_y0+1-25,AI$7-ImgA_x0+1-25):INDEX(ImgA,$B46-ImgA_y0+1+25,AI$7-ImgA_x0+1+25),Disco)/SUM(Disco)</f>
        <v>88.8218905472637</v>
      </c>
      <c r="AJ46" s="23" t="n">
        <f aca="false">SUMPRODUCT(INDEX(ImgA,$B46-ImgA_y0+1-25,AJ$7-ImgA_x0+1-25):INDEX(ImgA,$B46-ImgA_y0+1+25,AJ$7-ImgA_x0+1+25),Disco)/SUM(Disco)</f>
        <v>90.8019900497512</v>
      </c>
      <c r="AK46" s="23" t="n">
        <f aca="false">SUMPRODUCT(INDEX(ImgA,$B46-ImgA_y0+1-25,AK$7-ImgA_x0+1-25):INDEX(ImgA,$B46-ImgA_y0+1+25,AK$7-ImgA_x0+1+25),Disco)/SUM(Disco)</f>
        <v>92.5273631840796</v>
      </c>
      <c r="AL46" s="23" t="n">
        <f aca="false">SUMPRODUCT(INDEX(ImgA,$B46-ImgA_y0+1-25,AL$7-ImgA_x0+1-25):INDEX(ImgA,$B46-ImgA_y0+1+25,AL$7-ImgA_x0+1+25),Disco)/SUM(Disco)</f>
        <v>94.5064676616915</v>
      </c>
      <c r="AM46" s="23" t="n">
        <f aca="false">SUMPRODUCT(INDEX(ImgA,$B46-ImgA_y0+1-25,AM$7-ImgA_x0+1-25):INDEX(ImgA,$B46-ImgA_y0+1+25,AM$7-ImgA_x0+1+25),Disco)/SUM(Disco)</f>
        <v>96.6487562189055</v>
      </c>
      <c r="AN46" s="23" t="n">
        <f aca="false">SUMPRODUCT(INDEX(ImgA,$B46-ImgA_y0+1-25,AN$7-ImgA_x0+1-25):INDEX(ImgA,$B46-ImgA_y0+1+25,AN$7-ImgA_x0+1+25),Disco)/SUM(Disco)</f>
        <v>98.8925373134328</v>
      </c>
      <c r="AO46" s="23" t="n">
        <f aca="false">SUMPRODUCT(INDEX(ImgA,$B46-ImgA_y0+1-25,AO$7-ImgA_x0+1-25):INDEX(ImgA,$B46-ImgA_y0+1+25,AO$7-ImgA_x0+1+25),Disco)/SUM(Disco)</f>
        <v>101.207960199005</v>
      </c>
      <c r="AP46" s="23" t="n">
        <f aca="false">SUMPRODUCT(INDEX(ImgA,$B46-ImgA_y0+1-25,AP$7-ImgA_x0+1-25):INDEX(ImgA,$B46-ImgA_y0+1+25,AP$7-ImgA_x0+1+25),Disco)/SUM(Disco)</f>
        <v>103.471641791045</v>
      </c>
      <c r="AQ46" s="23" t="n">
        <f aca="false">SUMPRODUCT(INDEX(ImgA,$B46-ImgA_y0+1-25,AQ$7-ImgA_x0+1-25):INDEX(ImgA,$B46-ImgA_y0+1+25,AQ$7-ImgA_x0+1+25),Disco)/SUM(Disco)</f>
        <v>105.29552238806</v>
      </c>
      <c r="AR46" s="23" t="n">
        <f aca="false">SUMPRODUCT(INDEX(ImgA,$B46-ImgA_y0+1-25,AR$7-ImgA_x0+1-25):INDEX(ImgA,$B46-ImgA_y0+1+25,AR$7-ImgA_x0+1+25),Disco)/SUM(Disco)</f>
        <v>106.586069651741</v>
      </c>
      <c r="AS46" s="23" t="n">
        <f aca="false">SUMPRODUCT(INDEX(ImgA,$B46-ImgA_y0+1-25,AS$7-ImgA_x0+1-25):INDEX(ImgA,$B46-ImgA_y0+1+25,AS$7-ImgA_x0+1+25),Disco)/SUM(Disco)</f>
        <v>107.878606965174</v>
      </c>
      <c r="AT46" s="23" t="n">
        <f aca="false">SUMPRODUCT(INDEX(ImgA,$B46-ImgA_y0+1-25,AT$7-ImgA_x0+1-25):INDEX(ImgA,$B46-ImgA_y0+1+25,AT$7-ImgA_x0+1+25),Disco)/SUM(Disco)</f>
        <v>109.034825870647</v>
      </c>
      <c r="AU46" s="23" t="n">
        <f aca="false">SUMPRODUCT(INDEX(ImgA,$B46-ImgA_y0+1-25,AU$7-ImgA_x0+1-25):INDEX(ImgA,$B46-ImgA_y0+1+25,AU$7-ImgA_x0+1+25),Disco)/SUM(Disco)</f>
        <v>110.442786069652</v>
      </c>
      <c r="AV46" s="23" t="n">
        <f aca="false">SUMPRODUCT(INDEX(ImgA,$B46-ImgA_y0+1-25,AV$7-ImgA_x0+1-25):INDEX(ImgA,$B46-ImgA_y0+1+25,AV$7-ImgA_x0+1+25),Disco)/SUM(Disco)</f>
        <v>112.286567164179</v>
      </c>
      <c r="AW46" s="23" t="n">
        <f aca="false">SUMPRODUCT(INDEX(ImgA,$B46-ImgA_y0+1-25,AW$7-ImgA_x0+1-25):INDEX(ImgA,$B46-ImgA_y0+1+25,AW$7-ImgA_x0+1+25),Disco)/SUM(Disco)</f>
        <v>114.538308457711</v>
      </c>
      <c r="AX46" s="23" t="n">
        <f aca="false">SUMPRODUCT(INDEX(ImgA,$B46-ImgA_y0+1-25,AX$7-ImgA_x0+1-25):INDEX(ImgA,$B46-ImgA_y0+1+25,AX$7-ImgA_x0+1+25),Disco)/SUM(Disco)</f>
        <v>117.065671641791</v>
      </c>
      <c r="AY46" s="23" t="n">
        <f aca="false">SUMPRODUCT(INDEX(ImgA,$B46-ImgA_y0+1-25,AY$7-ImgA_x0+1-25):INDEX(ImgA,$B46-ImgA_y0+1+25,AY$7-ImgA_x0+1+25),Disco)/SUM(Disco)</f>
        <v>119.334328358209</v>
      </c>
      <c r="AZ46" s="23" t="n">
        <f aca="false">SUMPRODUCT(INDEX(ImgA,$B46-ImgA_y0+1-25,AZ$7-ImgA_x0+1-25):INDEX(ImgA,$B46-ImgA_y0+1+25,AZ$7-ImgA_x0+1+25),Disco)/SUM(Disco)</f>
        <v>121.130348258706</v>
      </c>
      <c r="BA46" s="23" t="n">
        <f aca="false">SUMPRODUCT(INDEX(ImgA,$B46-ImgA_y0+1-25,BA$7-ImgA_x0+1-25):INDEX(ImgA,$B46-ImgA_y0+1+25,BA$7-ImgA_x0+1+25),Disco)/SUM(Disco)</f>
        <v>122.485572139303</v>
      </c>
      <c r="BB46" s="23" t="n">
        <f aca="false">SUMPRODUCT(INDEX(ImgA,$B46-ImgA_y0+1-25,BB$7-ImgA_x0+1-25):INDEX(ImgA,$B46-ImgA_y0+1+25,BB$7-ImgA_x0+1+25),Disco)/SUM(Disco)</f>
        <v>123.345273631841</v>
      </c>
      <c r="BC46" s="23" t="n">
        <f aca="false">SUMPRODUCT(INDEX(ImgA,$B46-ImgA_y0+1-25,BC$7-ImgA_x0+1-25):INDEX(ImgA,$B46-ImgA_y0+1+25,BC$7-ImgA_x0+1+25),Disco)/SUM(Disco)</f>
        <v>123.47263681592</v>
      </c>
      <c r="BD46" s="23" t="n">
        <f aca="false">SUMPRODUCT(INDEX(ImgA,$B46-ImgA_y0+1-25,BD$7-ImgA_x0+1-25):INDEX(ImgA,$B46-ImgA_y0+1+25,BD$7-ImgA_x0+1+25),Disco)/SUM(Disco)</f>
        <v>122.682587064677</v>
      </c>
      <c r="BE46" s="23" t="n">
        <f aca="false">SUMPRODUCT(INDEX(ImgA,$B46-ImgA_y0+1-25,BE$7-ImgA_x0+1-25):INDEX(ImgA,$B46-ImgA_y0+1+25,BE$7-ImgA_x0+1+25),Disco)/SUM(Disco)</f>
        <v>121.797014925373</v>
      </c>
      <c r="BF46" s="23" t="n">
        <f aca="false">SUMPRODUCT(INDEX(ImgA,$B46-ImgA_y0+1-25,BF$7-ImgA_x0+1-25):INDEX(ImgA,$B46-ImgA_y0+1+25,BF$7-ImgA_x0+1+25),Disco)/SUM(Disco)</f>
        <v>120.702487562189</v>
      </c>
      <c r="BG46" s="23" t="n">
        <f aca="false">SUMPRODUCT(INDEX(ImgA,$B46-ImgA_y0+1-25,BG$7-ImgA_x0+1-25):INDEX(ImgA,$B46-ImgA_y0+1+25,BG$7-ImgA_x0+1+25),Disco)/SUM(Disco)</f>
        <v>119.45671641791</v>
      </c>
      <c r="BH46" s="23" t="n">
        <f aca="false">SUMPRODUCT(INDEX(ImgA,$B46-ImgA_y0+1-25,BH$7-ImgA_x0+1-25):INDEX(ImgA,$B46-ImgA_y0+1+25,BH$7-ImgA_x0+1+25),Disco)/SUM(Disco)</f>
        <v>118.420895522388</v>
      </c>
      <c r="BI46" s="23" t="n">
        <f aca="false">SUMPRODUCT(INDEX(ImgA,$B46-ImgA_y0+1-25,BI$7-ImgA_x0+1-25):INDEX(ImgA,$B46-ImgA_y0+1+25,BI$7-ImgA_x0+1+25),Disco)/SUM(Disco)</f>
        <v>117.264676616915</v>
      </c>
      <c r="BJ46" s="23" t="n">
        <f aca="false">SUMPRODUCT(INDEX(ImgA,$B46-ImgA_y0+1-25,BJ$7-ImgA_x0+1-25):INDEX(ImgA,$B46-ImgA_y0+1+25,BJ$7-ImgA_x0+1+25),Disco)/SUM(Disco)</f>
        <v>116.049751243781</v>
      </c>
      <c r="BK46" s="23" t="n">
        <f aca="false">SUMPRODUCT(INDEX(ImgA,$B46-ImgA_y0+1-25,BK$7-ImgA_x0+1-25):INDEX(ImgA,$B46-ImgA_y0+1+25,BK$7-ImgA_x0+1+25),Disco)/SUM(Disco)</f>
        <v>114.809950248756</v>
      </c>
      <c r="BL46" s="23" t="n">
        <f aca="false">SUMPRODUCT(INDEX(ImgA,$B46-ImgA_y0+1-25,BL$7-ImgA_x0+1-25):INDEX(ImgA,$B46-ImgA_y0+1+25,BL$7-ImgA_x0+1+25),Disco)/SUM(Disco)</f>
        <v>113.068656716418</v>
      </c>
      <c r="BM46" s="23" t="n">
        <f aca="false">SUMPRODUCT(INDEX(ImgA,$B46-ImgA_y0+1-25,BM$7-ImgA_x0+1-25):INDEX(ImgA,$B46-ImgA_y0+1+25,BM$7-ImgA_x0+1+25),Disco)/SUM(Disco)</f>
        <v>110.978109452736</v>
      </c>
      <c r="BN46" s="23" t="n">
        <f aca="false">SUMPRODUCT(INDEX(ImgA,$B46-ImgA_y0+1-25,BN$7-ImgA_x0+1-25):INDEX(ImgA,$B46-ImgA_y0+1+25,BN$7-ImgA_x0+1+25),Disco)/SUM(Disco)</f>
        <v>109.038805970149</v>
      </c>
    </row>
    <row r="47" customFormat="false" ht="10.5" hidden="false" customHeight="true" outlineLevel="0" collapsed="false">
      <c r="B47" s="17" t="n">
        <v>109</v>
      </c>
      <c r="C47" s="23" t="n">
        <f aca="false">SUMPRODUCT(INDEX(ImgA,$B47-ImgA_y0+1-25,C$7-ImgA_x0+1-25):INDEX(ImgA,$B47-ImgA_y0+1+25,C$7-ImgA_x0+1+25),Disco)/SUM(Disco)</f>
        <v>91.7691542288557</v>
      </c>
      <c r="D47" s="23" t="n">
        <f aca="false">SUMPRODUCT(INDEX(ImgA,$B47-ImgA_y0+1-25,D$7-ImgA_x0+1-25):INDEX(ImgA,$B47-ImgA_y0+1+25,D$7-ImgA_x0+1+25),Disco)/SUM(Disco)</f>
        <v>91.1641791044776</v>
      </c>
      <c r="E47" s="23" t="n">
        <f aca="false">SUMPRODUCT(INDEX(ImgA,$B47-ImgA_y0+1-25,E$7-ImgA_x0+1-25):INDEX(ImgA,$B47-ImgA_y0+1+25,E$7-ImgA_x0+1+25),Disco)/SUM(Disco)</f>
        <v>90.918407960199</v>
      </c>
      <c r="F47" s="23" t="n">
        <f aca="false">SUMPRODUCT(INDEX(ImgA,$B47-ImgA_y0+1-25,F$7-ImgA_x0+1-25):INDEX(ImgA,$B47-ImgA_y0+1+25,F$7-ImgA_x0+1+25),Disco)/SUM(Disco)</f>
        <v>90.6407960199005</v>
      </c>
      <c r="G47" s="23" t="n">
        <f aca="false">SUMPRODUCT(INDEX(ImgA,$B47-ImgA_y0+1-25,G$7-ImgA_x0+1-25):INDEX(ImgA,$B47-ImgA_y0+1+25,G$7-ImgA_x0+1+25),Disco)/SUM(Disco)</f>
        <v>90.1432835820896</v>
      </c>
      <c r="H47" s="23" t="n">
        <f aca="false">SUMPRODUCT(INDEX(ImgA,$B47-ImgA_y0+1-25,H$7-ImgA_x0+1-25):INDEX(ImgA,$B47-ImgA_y0+1+25,H$7-ImgA_x0+1+25),Disco)/SUM(Disco)</f>
        <v>89.5134328358209</v>
      </c>
      <c r="I47" s="23" t="n">
        <f aca="false">SUMPRODUCT(INDEX(ImgA,$B47-ImgA_y0+1-25,I$7-ImgA_x0+1-25):INDEX(ImgA,$B47-ImgA_y0+1+25,I$7-ImgA_x0+1+25),Disco)/SUM(Disco)</f>
        <v>88.7472636815921</v>
      </c>
      <c r="J47" s="23" t="n">
        <f aca="false">SUMPRODUCT(INDEX(ImgA,$B47-ImgA_y0+1-25,J$7-ImgA_x0+1-25):INDEX(ImgA,$B47-ImgA_y0+1+25,J$7-ImgA_x0+1+25),Disco)/SUM(Disco)</f>
        <v>87.8228855721393</v>
      </c>
      <c r="K47" s="23" t="n">
        <f aca="false">SUMPRODUCT(INDEX(ImgA,$B47-ImgA_y0+1-25,K$7-ImgA_x0+1-25):INDEX(ImgA,$B47-ImgA_y0+1+25,K$7-ImgA_x0+1+25),Disco)/SUM(Disco)</f>
        <v>86.8268656716418</v>
      </c>
      <c r="L47" s="23" t="n">
        <f aca="false">SUMPRODUCT(INDEX(ImgA,$B47-ImgA_y0+1-25,L$7-ImgA_x0+1-25):INDEX(ImgA,$B47-ImgA_y0+1+25,L$7-ImgA_x0+1+25),Disco)/SUM(Disco)</f>
        <v>85.9243781094527</v>
      </c>
      <c r="M47" s="23" t="n">
        <f aca="false">SUMPRODUCT(INDEX(ImgA,$B47-ImgA_y0+1-25,M$7-ImgA_x0+1-25):INDEX(ImgA,$B47-ImgA_y0+1+25,M$7-ImgA_x0+1+25),Disco)/SUM(Disco)</f>
        <v>84.8407960199005</v>
      </c>
      <c r="N47" s="23" t="n">
        <f aca="false">SUMPRODUCT(INDEX(ImgA,$B47-ImgA_y0+1-25,N$7-ImgA_x0+1-25):INDEX(ImgA,$B47-ImgA_y0+1+25,N$7-ImgA_x0+1+25),Disco)/SUM(Disco)</f>
        <v>83.273631840796</v>
      </c>
      <c r="O47" s="23" t="n">
        <f aca="false">SUMPRODUCT(INDEX(ImgA,$B47-ImgA_y0+1-25,O$7-ImgA_x0+1-25):INDEX(ImgA,$B47-ImgA_y0+1+25,O$7-ImgA_x0+1+25),Disco)/SUM(Disco)</f>
        <v>81.363184079602</v>
      </c>
      <c r="P47" s="23" t="n">
        <f aca="false">SUMPRODUCT(INDEX(ImgA,$B47-ImgA_y0+1-25,P$7-ImgA_x0+1-25):INDEX(ImgA,$B47-ImgA_y0+1+25,P$7-ImgA_x0+1+25),Disco)/SUM(Disco)</f>
        <v>79.5084577114428</v>
      </c>
      <c r="Q47" s="23" t="n">
        <f aca="false">SUMPRODUCT(INDEX(ImgA,$B47-ImgA_y0+1-25,Q$7-ImgA_x0+1-25):INDEX(ImgA,$B47-ImgA_y0+1+25,Q$7-ImgA_x0+1+25),Disco)/SUM(Disco)</f>
        <v>77.8915422885572</v>
      </c>
      <c r="R47" s="23" t="n">
        <f aca="false">SUMPRODUCT(INDEX(ImgA,$B47-ImgA_y0+1-25,R$7-ImgA_x0+1-25):INDEX(ImgA,$B47-ImgA_y0+1+25,R$7-ImgA_x0+1+25),Disco)/SUM(Disco)</f>
        <v>76.7383084577114</v>
      </c>
      <c r="S47" s="23" t="n">
        <f aca="false">SUMPRODUCT(INDEX(ImgA,$B47-ImgA_y0+1-25,S$7-ImgA_x0+1-25):INDEX(ImgA,$B47-ImgA_y0+1+25,S$7-ImgA_x0+1+25),Disco)/SUM(Disco)</f>
        <v>76.110447761194</v>
      </c>
      <c r="T47" s="23" t="n">
        <f aca="false">SUMPRODUCT(INDEX(ImgA,$B47-ImgA_y0+1-25,T$7-ImgA_x0+1-25):INDEX(ImgA,$B47-ImgA_y0+1+25,T$7-ImgA_x0+1+25),Disco)/SUM(Disco)</f>
        <v>75.5781094527363</v>
      </c>
      <c r="U47" s="23" t="n">
        <f aca="false">SUMPRODUCT(INDEX(ImgA,$B47-ImgA_y0+1-25,U$7-ImgA_x0+1-25):INDEX(ImgA,$B47-ImgA_y0+1+25,U$7-ImgA_x0+1+25),Disco)/SUM(Disco)</f>
        <v>75.2487562189055</v>
      </c>
      <c r="V47" s="23" t="n">
        <f aca="false">SUMPRODUCT(INDEX(ImgA,$B47-ImgA_y0+1-25,V$7-ImgA_x0+1-25):INDEX(ImgA,$B47-ImgA_y0+1+25,V$7-ImgA_x0+1+25),Disco)/SUM(Disco)</f>
        <v>75.452736318408</v>
      </c>
      <c r="W47" s="23" t="n">
        <f aca="false">SUMPRODUCT(INDEX(ImgA,$B47-ImgA_y0+1-25,W$7-ImgA_x0+1-25):INDEX(ImgA,$B47-ImgA_y0+1+25,W$7-ImgA_x0+1+25),Disco)/SUM(Disco)</f>
        <v>76.1084577114428</v>
      </c>
      <c r="X47" s="23" t="n">
        <f aca="false">SUMPRODUCT(INDEX(ImgA,$B47-ImgA_y0+1-25,X$7-ImgA_x0+1-25):INDEX(ImgA,$B47-ImgA_y0+1+25,X$7-ImgA_x0+1+25),Disco)/SUM(Disco)</f>
        <v>76.4995024875622</v>
      </c>
      <c r="Y47" s="23" t="n">
        <f aca="false">SUMPRODUCT(INDEX(ImgA,$B47-ImgA_y0+1-25,Y$7-ImgA_x0+1-25):INDEX(ImgA,$B47-ImgA_y0+1+25,Y$7-ImgA_x0+1+25),Disco)/SUM(Disco)</f>
        <v>76.6885572139304</v>
      </c>
      <c r="Z47" s="23" t="n">
        <f aca="false">SUMPRODUCT(INDEX(ImgA,$B47-ImgA_y0+1-25,Z$7-ImgA_x0+1-25):INDEX(ImgA,$B47-ImgA_y0+1+25,Z$7-ImgA_x0+1+25),Disco)/SUM(Disco)</f>
        <v>77.3910447761194</v>
      </c>
      <c r="AA47" s="23" t="n">
        <f aca="false">SUMPRODUCT(INDEX(ImgA,$B47-ImgA_y0+1-25,AA$7-ImgA_x0+1-25):INDEX(ImgA,$B47-ImgA_y0+1+25,AA$7-ImgA_x0+1+25),Disco)/SUM(Disco)</f>
        <v>78.1512437810945</v>
      </c>
      <c r="AB47" s="23" t="n">
        <f aca="false">SUMPRODUCT(INDEX(ImgA,$B47-ImgA_y0+1-25,AB$7-ImgA_x0+1-25):INDEX(ImgA,$B47-ImgA_y0+1+25,AB$7-ImgA_x0+1+25),Disco)/SUM(Disco)</f>
        <v>78.9990049751244</v>
      </c>
      <c r="AC47" s="23" t="n">
        <f aca="false">SUMPRODUCT(INDEX(ImgA,$B47-ImgA_y0+1-25,AC$7-ImgA_x0+1-25):INDEX(ImgA,$B47-ImgA_y0+1+25,AC$7-ImgA_x0+1+25),Disco)/SUM(Disco)</f>
        <v>79.9601990049751</v>
      </c>
      <c r="AD47" s="23" t="n">
        <f aca="false">SUMPRODUCT(INDEX(ImgA,$B47-ImgA_y0+1-25,AD$7-ImgA_x0+1-25):INDEX(ImgA,$B47-ImgA_y0+1+25,AD$7-ImgA_x0+1+25),Disco)/SUM(Disco)</f>
        <v>81.1164179104478</v>
      </c>
      <c r="AE47" s="23" t="n">
        <f aca="false">SUMPRODUCT(INDEX(ImgA,$B47-ImgA_y0+1-25,AE$7-ImgA_x0+1-25):INDEX(ImgA,$B47-ImgA_y0+1+25,AE$7-ImgA_x0+1+25),Disco)/SUM(Disco)</f>
        <v>82.6467661691542</v>
      </c>
      <c r="AF47" s="23" t="n">
        <f aca="false">SUMPRODUCT(INDEX(ImgA,$B47-ImgA_y0+1-25,AF$7-ImgA_x0+1-25):INDEX(ImgA,$B47-ImgA_y0+1+25,AF$7-ImgA_x0+1+25),Disco)/SUM(Disco)</f>
        <v>84.0437810945274</v>
      </c>
      <c r="AG47" s="23" t="n">
        <f aca="false">SUMPRODUCT(INDEX(ImgA,$B47-ImgA_y0+1-25,AG$7-ImgA_x0+1-25):INDEX(ImgA,$B47-ImgA_y0+1+25,AG$7-ImgA_x0+1+25),Disco)/SUM(Disco)</f>
        <v>85.2955223880597</v>
      </c>
      <c r="AH47" s="23" t="n">
        <f aca="false">SUMPRODUCT(INDEX(ImgA,$B47-ImgA_y0+1-25,AH$7-ImgA_x0+1-25):INDEX(ImgA,$B47-ImgA_y0+1+25,AH$7-ImgA_x0+1+25),Disco)/SUM(Disco)</f>
        <v>86.6318407960199</v>
      </c>
      <c r="AI47" s="23" t="n">
        <f aca="false">SUMPRODUCT(INDEX(ImgA,$B47-ImgA_y0+1-25,AI$7-ImgA_x0+1-25):INDEX(ImgA,$B47-ImgA_y0+1+25,AI$7-ImgA_x0+1+25),Disco)/SUM(Disco)</f>
        <v>88.2805970149254</v>
      </c>
      <c r="AJ47" s="23" t="n">
        <f aca="false">SUMPRODUCT(INDEX(ImgA,$B47-ImgA_y0+1-25,AJ$7-ImgA_x0+1-25):INDEX(ImgA,$B47-ImgA_y0+1+25,AJ$7-ImgA_x0+1+25),Disco)/SUM(Disco)</f>
        <v>90.2059701492537</v>
      </c>
      <c r="AK47" s="23" t="n">
        <f aca="false">SUMPRODUCT(INDEX(ImgA,$B47-ImgA_y0+1-25,AK$7-ImgA_x0+1-25):INDEX(ImgA,$B47-ImgA_y0+1+25,AK$7-ImgA_x0+1+25),Disco)/SUM(Disco)</f>
        <v>91.8358208955224</v>
      </c>
      <c r="AL47" s="23" t="n">
        <f aca="false">SUMPRODUCT(INDEX(ImgA,$B47-ImgA_y0+1-25,AL$7-ImgA_x0+1-25):INDEX(ImgA,$B47-ImgA_y0+1+25,AL$7-ImgA_x0+1+25),Disco)/SUM(Disco)</f>
        <v>93.734328358209</v>
      </c>
      <c r="AM47" s="23" t="n">
        <f aca="false">SUMPRODUCT(INDEX(ImgA,$B47-ImgA_y0+1-25,AM$7-ImgA_x0+1-25):INDEX(ImgA,$B47-ImgA_y0+1+25,AM$7-ImgA_x0+1+25),Disco)/SUM(Disco)</f>
        <v>95.910447761194</v>
      </c>
      <c r="AN47" s="23" t="n">
        <f aca="false">SUMPRODUCT(INDEX(ImgA,$B47-ImgA_y0+1-25,AN$7-ImgA_x0+1-25):INDEX(ImgA,$B47-ImgA_y0+1+25,AN$7-ImgA_x0+1+25),Disco)/SUM(Disco)</f>
        <v>97.9253731343284</v>
      </c>
      <c r="AO47" s="23" t="n">
        <f aca="false">SUMPRODUCT(INDEX(ImgA,$B47-ImgA_y0+1-25,AO$7-ImgA_x0+1-25):INDEX(ImgA,$B47-ImgA_y0+1+25,AO$7-ImgA_x0+1+25),Disco)/SUM(Disco)</f>
        <v>100.067661691542</v>
      </c>
      <c r="AP47" s="23" t="n">
        <f aca="false">SUMPRODUCT(INDEX(ImgA,$B47-ImgA_y0+1-25,AP$7-ImgA_x0+1-25):INDEX(ImgA,$B47-ImgA_y0+1+25,AP$7-ImgA_x0+1+25),Disco)/SUM(Disco)</f>
        <v>102.21592039801</v>
      </c>
      <c r="AQ47" s="23" t="n">
        <f aca="false">SUMPRODUCT(INDEX(ImgA,$B47-ImgA_y0+1-25,AQ$7-ImgA_x0+1-25):INDEX(ImgA,$B47-ImgA_y0+1+25,AQ$7-ImgA_x0+1+25),Disco)/SUM(Disco)</f>
        <v>104.172139303483</v>
      </c>
      <c r="AR47" s="23" t="n">
        <f aca="false">SUMPRODUCT(INDEX(ImgA,$B47-ImgA_y0+1-25,AR$7-ImgA_x0+1-25):INDEX(ImgA,$B47-ImgA_y0+1+25,AR$7-ImgA_x0+1+25),Disco)/SUM(Disco)</f>
        <v>105.626865671642</v>
      </c>
      <c r="AS47" s="23" t="n">
        <f aca="false">SUMPRODUCT(INDEX(ImgA,$B47-ImgA_y0+1-25,AS$7-ImgA_x0+1-25):INDEX(ImgA,$B47-ImgA_y0+1+25,AS$7-ImgA_x0+1+25),Disco)/SUM(Disco)</f>
        <v>106.786069651741</v>
      </c>
      <c r="AT47" s="23" t="n">
        <f aca="false">SUMPRODUCT(INDEX(ImgA,$B47-ImgA_y0+1-25,AT$7-ImgA_x0+1-25):INDEX(ImgA,$B47-ImgA_y0+1+25,AT$7-ImgA_x0+1+25),Disco)/SUM(Disco)</f>
        <v>108.223880597015</v>
      </c>
      <c r="AU47" s="23" t="n">
        <f aca="false">SUMPRODUCT(INDEX(ImgA,$B47-ImgA_y0+1-25,AU$7-ImgA_x0+1-25):INDEX(ImgA,$B47-ImgA_y0+1+25,AU$7-ImgA_x0+1+25),Disco)/SUM(Disco)</f>
        <v>109.882587064677</v>
      </c>
      <c r="AV47" s="23" t="n">
        <f aca="false">SUMPRODUCT(INDEX(ImgA,$B47-ImgA_y0+1-25,AV$7-ImgA_x0+1-25):INDEX(ImgA,$B47-ImgA_y0+1+25,AV$7-ImgA_x0+1+25),Disco)/SUM(Disco)</f>
        <v>111.886567164179</v>
      </c>
      <c r="AW47" s="23" t="n">
        <f aca="false">SUMPRODUCT(INDEX(ImgA,$B47-ImgA_y0+1-25,AW$7-ImgA_x0+1-25):INDEX(ImgA,$B47-ImgA_y0+1+25,AW$7-ImgA_x0+1+25),Disco)/SUM(Disco)</f>
        <v>114.276616915423</v>
      </c>
      <c r="AX47" s="23" t="n">
        <f aca="false">SUMPRODUCT(INDEX(ImgA,$B47-ImgA_y0+1-25,AX$7-ImgA_x0+1-25):INDEX(ImgA,$B47-ImgA_y0+1+25,AX$7-ImgA_x0+1+25),Disco)/SUM(Disco)</f>
        <v>116.721393034826</v>
      </c>
      <c r="AY47" s="23" t="n">
        <f aca="false">SUMPRODUCT(INDEX(ImgA,$B47-ImgA_y0+1-25,AY$7-ImgA_x0+1-25):INDEX(ImgA,$B47-ImgA_y0+1+25,AY$7-ImgA_x0+1+25),Disco)/SUM(Disco)</f>
        <v>118.914427860697</v>
      </c>
      <c r="AZ47" s="23" t="n">
        <f aca="false">SUMPRODUCT(INDEX(ImgA,$B47-ImgA_y0+1-25,AZ$7-ImgA_x0+1-25):INDEX(ImgA,$B47-ImgA_y0+1+25,AZ$7-ImgA_x0+1+25),Disco)/SUM(Disco)</f>
        <v>120.586069651741</v>
      </c>
      <c r="BA47" s="23" t="n">
        <f aca="false">SUMPRODUCT(INDEX(ImgA,$B47-ImgA_y0+1-25,BA$7-ImgA_x0+1-25):INDEX(ImgA,$B47-ImgA_y0+1+25,BA$7-ImgA_x0+1+25),Disco)/SUM(Disco)</f>
        <v>121.770149253731</v>
      </c>
      <c r="BB47" s="23" t="n">
        <f aca="false">SUMPRODUCT(INDEX(ImgA,$B47-ImgA_y0+1-25,BB$7-ImgA_x0+1-25):INDEX(ImgA,$B47-ImgA_y0+1+25,BB$7-ImgA_x0+1+25),Disco)/SUM(Disco)</f>
        <v>122.530348258706</v>
      </c>
      <c r="BC47" s="23" t="n">
        <f aca="false">SUMPRODUCT(INDEX(ImgA,$B47-ImgA_y0+1-25,BC$7-ImgA_x0+1-25):INDEX(ImgA,$B47-ImgA_y0+1+25,BC$7-ImgA_x0+1+25),Disco)/SUM(Disco)</f>
        <v>122.571144278607</v>
      </c>
      <c r="BD47" s="23" t="n">
        <f aca="false">SUMPRODUCT(INDEX(ImgA,$B47-ImgA_y0+1-25,BD$7-ImgA_x0+1-25):INDEX(ImgA,$B47-ImgA_y0+1+25,BD$7-ImgA_x0+1+25),Disco)/SUM(Disco)</f>
        <v>122.129353233831</v>
      </c>
      <c r="BE47" s="23" t="n">
        <f aca="false">SUMPRODUCT(INDEX(ImgA,$B47-ImgA_y0+1-25,BE$7-ImgA_x0+1-25):INDEX(ImgA,$B47-ImgA_y0+1+25,BE$7-ImgA_x0+1+25),Disco)/SUM(Disco)</f>
        <v>121.297512437811</v>
      </c>
      <c r="BF47" s="23" t="n">
        <f aca="false">SUMPRODUCT(INDEX(ImgA,$B47-ImgA_y0+1-25,BF$7-ImgA_x0+1-25):INDEX(ImgA,$B47-ImgA_y0+1+25,BF$7-ImgA_x0+1+25),Disco)/SUM(Disco)</f>
        <v>120.453731343284</v>
      </c>
      <c r="BG47" s="23" t="n">
        <f aca="false">SUMPRODUCT(INDEX(ImgA,$B47-ImgA_y0+1-25,BG$7-ImgA_x0+1-25):INDEX(ImgA,$B47-ImgA_y0+1+25,BG$7-ImgA_x0+1+25),Disco)/SUM(Disco)</f>
        <v>119.243781094527</v>
      </c>
      <c r="BH47" s="23" t="n">
        <f aca="false">SUMPRODUCT(INDEX(ImgA,$B47-ImgA_y0+1-25,BH$7-ImgA_x0+1-25):INDEX(ImgA,$B47-ImgA_y0+1+25,BH$7-ImgA_x0+1+25),Disco)/SUM(Disco)</f>
        <v>118.01592039801</v>
      </c>
      <c r="BI47" s="23" t="n">
        <f aca="false">SUMPRODUCT(INDEX(ImgA,$B47-ImgA_y0+1-25,BI$7-ImgA_x0+1-25):INDEX(ImgA,$B47-ImgA_y0+1+25,BI$7-ImgA_x0+1+25),Disco)/SUM(Disco)</f>
        <v>116.877611940299</v>
      </c>
      <c r="BJ47" s="23" t="n">
        <f aca="false">SUMPRODUCT(INDEX(ImgA,$B47-ImgA_y0+1-25,BJ$7-ImgA_x0+1-25):INDEX(ImgA,$B47-ImgA_y0+1+25,BJ$7-ImgA_x0+1+25),Disco)/SUM(Disco)</f>
        <v>115.545273631841</v>
      </c>
      <c r="BK47" s="23" t="n">
        <f aca="false">SUMPRODUCT(INDEX(ImgA,$B47-ImgA_y0+1-25,BK$7-ImgA_x0+1-25):INDEX(ImgA,$B47-ImgA_y0+1+25,BK$7-ImgA_x0+1+25),Disco)/SUM(Disco)</f>
        <v>114.403980099502</v>
      </c>
      <c r="BL47" s="23" t="n">
        <f aca="false">SUMPRODUCT(INDEX(ImgA,$B47-ImgA_y0+1-25,BL$7-ImgA_x0+1-25):INDEX(ImgA,$B47-ImgA_y0+1+25,BL$7-ImgA_x0+1+25),Disco)/SUM(Disco)</f>
        <v>113.06368159204</v>
      </c>
      <c r="BM47" s="23" t="n">
        <f aca="false">SUMPRODUCT(INDEX(ImgA,$B47-ImgA_y0+1-25,BM$7-ImgA_x0+1-25):INDEX(ImgA,$B47-ImgA_y0+1+25,BM$7-ImgA_x0+1+25),Disco)/SUM(Disco)</f>
        <v>111.208955223881</v>
      </c>
      <c r="BN47" s="23" t="n">
        <f aca="false">SUMPRODUCT(INDEX(ImgA,$B47-ImgA_y0+1-25,BN$7-ImgA_x0+1-25):INDEX(ImgA,$B47-ImgA_y0+1+25,BN$7-ImgA_x0+1+25),Disco)/SUM(Disco)</f>
        <v>109.230845771144</v>
      </c>
    </row>
    <row r="48" customFormat="false" ht="10.5" hidden="false" customHeight="true" outlineLevel="0" collapsed="false">
      <c r="B48" s="17" t="n">
        <v>110</v>
      </c>
      <c r="C48" s="23" t="n">
        <f aca="false">SUMPRODUCT(INDEX(ImgA,$B48-ImgA_y0+1-25,C$7-ImgA_x0+1-25):INDEX(ImgA,$B48-ImgA_y0+1+25,C$7-ImgA_x0+1+25),Disco)/SUM(Disco)</f>
        <v>92.6517412935323</v>
      </c>
      <c r="D48" s="23" t="n">
        <f aca="false">SUMPRODUCT(INDEX(ImgA,$B48-ImgA_y0+1-25,D$7-ImgA_x0+1-25):INDEX(ImgA,$B48-ImgA_y0+1+25,D$7-ImgA_x0+1+25),Disco)/SUM(Disco)</f>
        <v>91.8696517412935</v>
      </c>
      <c r="E48" s="23" t="n">
        <f aca="false">SUMPRODUCT(INDEX(ImgA,$B48-ImgA_y0+1-25,E$7-ImgA_x0+1-25):INDEX(ImgA,$B48-ImgA_y0+1+25,E$7-ImgA_x0+1+25),Disco)/SUM(Disco)</f>
        <v>91.4159203980099</v>
      </c>
      <c r="F48" s="23" t="n">
        <f aca="false">SUMPRODUCT(INDEX(ImgA,$B48-ImgA_y0+1-25,F$7-ImgA_x0+1-25):INDEX(ImgA,$B48-ImgA_y0+1+25,F$7-ImgA_x0+1+25),Disco)/SUM(Disco)</f>
        <v>90.9641791044776</v>
      </c>
      <c r="G48" s="23" t="n">
        <f aca="false">SUMPRODUCT(INDEX(ImgA,$B48-ImgA_y0+1-25,G$7-ImgA_x0+1-25):INDEX(ImgA,$B48-ImgA_y0+1+25,G$7-ImgA_x0+1+25),Disco)/SUM(Disco)</f>
        <v>90.2537313432836</v>
      </c>
      <c r="H48" s="23" t="n">
        <f aca="false">SUMPRODUCT(INDEX(ImgA,$B48-ImgA_y0+1-25,H$7-ImgA_x0+1-25):INDEX(ImgA,$B48-ImgA_y0+1+25,H$7-ImgA_x0+1+25),Disco)/SUM(Disco)</f>
        <v>89.1641791044776</v>
      </c>
      <c r="I48" s="23" t="n">
        <f aca="false">SUMPRODUCT(INDEX(ImgA,$B48-ImgA_y0+1-25,I$7-ImgA_x0+1-25):INDEX(ImgA,$B48-ImgA_y0+1+25,I$7-ImgA_x0+1+25),Disco)/SUM(Disco)</f>
        <v>88.1741293532338</v>
      </c>
      <c r="J48" s="23" t="n">
        <f aca="false">SUMPRODUCT(INDEX(ImgA,$B48-ImgA_y0+1-25,J$7-ImgA_x0+1-25):INDEX(ImgA,$B48-ImgA_y0+1+25,J$7-ImgA_x0+1+25),Disco)/SUM(Disco)</f>
        <v>87.0577114427861</v>
      </c>
      <c r="K48" s="23" t="n">
        <f aca="false">SUMPRODUCT(INDEX(ImgA,$B48-ImgA_y0+1-25,K$7-ImgA_x0+1-25):INDEX(ImgA,$B48-ImgA_y0+1+25,K$7-ImgA_x0+1+25),Disco)/SUM(Disco)</f>
        <v>85.8825870646766</v>
      </c>
      <c r="L48" s="23" t="n">
        <f aca="false">SUMPRODUCT(INDEX(ImgA,$B48-ImgA_y0+1-25,L$7-ImgA_x0+1-25):INDEX(ImgA,$B48-ImgA_y0+1+25,L$7-ImgA_x0+1+25),Disco)/SUM(Disco)</f>
        <v>84.9880597014925</v>
      </c>
      <c r="M48" s="23" t="n">
        <f aca="false">SUMPRODUCT(INDEX(ImgA,$B48-ImgA_y0+1-25,M$7-ImgA_x0+1-25):INDEX(ImgA,$B48-ImgA_y0+1+25,M$7-ImgA_x0+1+25),Disco)/SUM(Disco)</f>
        <v>83.807960199005</v>
      </c>
      <c r="N48" s="23" t="n">
        <f aca="false">SUMPRODUCT(INDEX(ImgA,$B48-ImgA_y0+1-25,N$7-ImgA_x0+1-25):INDEX(ImgA,$B48-ImgA_y0+1+25,N$7-ImgA_x0+1+25),Disco)/SUM(Disco)</f>
        <v>82.0388059701493</v>
      </c>
      <c r="O48" s="23" t="n">
        <f aca="false">SUMPRODUCT(INDEX(ImgA,$B48-ImgA_y0+1-25,O$7-ImgA_x0+1-25):INDEX(ImgA,$B48-ImgA_y0+1+25,O$7-ImgA_x0+1+25),Disco)/SUM(Disco)</f>
        <v>80.2726368159204</v>
      </c>
      <c r="P48" s="23" t="n">
        <f aca="false">SUMPRODUCT(INDEX(ImgA,$B48-ImgA_y0+1-25,P$7-ImgA_x0+1-25):INDEX(ImgA,$B48-ImgA_y0+1+25,P$7-ImgA_x0+1+25),Disco)/SUM(Disco)</f>
        <v>78.7960199004975</v>
      </c>
      <c r="Q48" s="23" t="n">
        <f aca="false">SUMPRODUCT(INDEX(ImgA,$B48-ImgA_y0+1-25,Q$7-ImgA_x0+1-25):INDEX(ImgA,$B48-ImgA_y0+1+25,Q$7-ImgA_x0+1+25),Disco)/SUM(Disco)</f>
        <v>77.2417910447761</v>
      </c>
      <c r="R48" s="23" t="n">
        <f aca="false">SUMPRODUCT(INDEX(ImgA,$B48-ImgA_y0+1-25,R$7-ImgA_x0+1-25):INDEX(ImgA,$B48-ImgA_y0+1+25,R$7-ImgA_x0+1+25),Disco)/SUM(Disco)</f>
        <v>76.1601990049751</v>
      </c>
      <c r="S48" s="23" t="n">
        <f aca="false">SUMPRODUCT(INDEX(ImgA,$B48-ImgA_y0+1-25,S$7-ImgA_x0+1-25):INDEX(ImgA,$B48-ImgA_y0+1+25,S$7-ImgA_x0+1+25),Disco)/SUM(Disco)</f>
        <v>75.7124378109453</v>
      </c>
      <c r="T48" s="23" t="n">
        <f aca="false">SUMPRODUCT(INDEX(ImgA,$B48-ImgA_y0+1-25,T$7-ImgA_x0+1-25):INDEX(ImgA,$B48-ImgA_y0+1+25,T$7-ImgA_x0+1+25),Disco)/SUM(Disco)</f>
        <v>75.555223880597</v>
      </c>
      <c r="U48" s="23" t="n">
        <f aca="false">SUMPRODUCT(INDEX(ImgA,$B48-ImgA_y0+1-25,U$7-ImgA_x0+1-25):INDEX(ImgA,$B48-ImgA_y0+1+25,U$7-ImgA_x0+1+25),Disco)/SUM(Disco)</f>
        <v>75.2119402985075</v>
      </c>
      <c r="V48" s="23" t="n">
        <f aca="false">SUMPRODUCT(INDEX(ImgA,$B48-ImgA_y0+1-25,V$7-ImgA_x0+1-25):INDEX(ImgA,$B48-ImgA_y0+1+25,V$7-ImgA_x0+1+25),Disco)/SUM(Disco)</f>
        <v>75.3860696517413</v>
      </c>
      <c r="W48" s="23" t="n">
        <f aca="false">SUMPRODUCT(INDEX(ImgA,$B48-ImgA_y0+1-25,W$7-ImgA_x0+1-25):INDEX(ImgA,$B48-ImgA_y0+1+25,W$7-ImgA_x0+1+25),Disco)/SUM(Disco)</f>
        <v>75.8875621890547</v>
      </c>
      <c r="X48" s="23" t="n">
        <f aca="false">SUMPRODUCT(INDEX(ImgA,$B48-ImgA_y0+1-25,X$7-ImgA_x0+1-25):INDEX(ImgA,$B48-ImgA_y0+1+25,X$7-ImgA_x0+1+25),Disco)/SUM(Disco)</f>
        <v>76.2835820895522</v>
      </c>
      <c r="Y48" s="23" t="n">
        <f aca="false">SUMPRODUCT(INDEX(ImgA,$B48-ImgA_y0+1-25,Y$7-ImgA_x0+1-25):INDEX(ImgA,$B48-ImgA_y0+1+25,Y$7-ImgA_x0+1+25),Disco)/SUM(Disco)</f>
        <v>76.4467661691542</v>
      </c>
      <c r="Z48" s="23" t="n">
        <f aca="false">SUMPRODUCT(INDEX(ImgA,$B48-ImgA_y0+1-25,Z$7-ImgA_x0+1-25):INDEX(ImgA,$B48-ImgA_y0+1+25,Z$7-ImgA_x0+1+25),Disco)/SUM(Disco)</f>
        <v>76.9333333333333</v>
      </c>
      <c r="AA48" s="23" t="n">
        <f aca="false">SUMPRODUCT(INDEX(ImgA,$B48-ImgA_y0+1-25,AA$7-ImgA_x0+1-25):INDEX(ImgA,$B48-ImgA_y0+1+25,AA$7-ImgA_x0+1+25),Disco)/SUM(Disco)</f>
        <v>77.6388059701493</v>
      </c>
      <c r="AB48" s="23" t="n">
        <f aca="false">SUMPRODUCT(INDEX(ImgA,$B48-ImgA_y0+1-25,AB$7-ImgA_x0+1-25):INDEX(ImgA,$B48-ImgA_y0+1+25,AB$7-ImgA_x0+1+25),Disco)/SUM(Disco)</f>
        <v>78.4935323383085</v>
      </c>
      <c r="AC48" s="23" t="n">
        <f aca="false">SUMPRODUCT(INDEX(ImgA,$B48-ImgA_y0+1-25,AC$7-ImgA_x0+1-25):INDEX(ImgA,$B48-ImgA_y0+1+25,AC$7-ImgA_x0+1+25),Disco)/SUM(Disco)</f>
        <v>79.5910447761194</v>
      </c>
      <c r="AD48" s="23" t="n">
        <f aca="false">SUMPRODUCT(INDEX(ImgA,$B48-ImgA_y0+1-25,AD$7-ImgA_x0+1-25):INDEX(ImgA,$B48-ImgA_y0+1+25,AD$7-ImgA_x0+1+25),Disco)/SUM(Disco)</f>
        <v>80.9691542288557</v>
      </c>
      <c r="AE48" s="23" t="n">
        <f aca="false">SUMPRODUCT(INDEX(ImgA,$B48-ImgA_y0+1-25,AE$7-ImgA_x0+1-25):INDEX(ImgA,$B48-ImgA_y0+1+25,AE$7-ImgA_x0+1+25),Disco)/SUM(Disco)</f>
        <v>82.5194029850746</v>
      </c>
      <c r="AF48" s="23" t="n">
        <f aca="false">SUMPRODUCT(INDEX(ImgA,$B48-ImgA_y0+1-25,AF$7-ImgA_x0+1-25):INDEX(ImgA,$B48-ImgA_y0+1+25,AF$7-ImgA_x0+1+25),Disco)/SUM(Disco)</f>
        <v>84.0388059701493</v>
      </c>
      <c r="AG48" s="23" t="n">
        <f aca="false">SUMPRODUCT(INDEX(ImgA,$B48-ImgA_y0+1-25,AG$7-ImgA_x0+1-25):INDEX(ImgA,$B48-ImgA_y0+1+25,AG$7-ImgA_x0+1+25),Disco)/SUM(Disco)</f>
        <v>85.3422885572139</v>
      </c>
      <c r="AH48" s="23" t="n">
        <f aca="false">SUMPRODUCT(INDEX(ImgA,$B48-ImgA_y0+1-25,AH$7-ImgA_x0+1-25):INDEX(ImgA,$B48-ImgA_y0+1+25,AH$7-ImgA_x0+1+25),Disco)/SUM(Disco)</f>
        <v>86.6398009950249</v>
      </c>
      <c r="AI48" s="23" t="n">
        <f aca="false">SUMPRODUCT(INDEX(ImgA,$B48-ImgA_y0+1-25,AI$7-ImgA_x0+1-25):INDEX(ImgA,$B48-ImgA_y0+1+25,AI$7-ImgA_x0+1+25),Disco)/SUM(Disco)</f>
        <v>87.9034825870647</v>
      </c>
      <c r="AJ48" s="23" t="n">
        <f aca="false">SUMPRODUCT(INDEX(ImgA,$B48-ImgA_y0+1-25,AJ$7-ImgA_x0+1-25):INDEX(ImgA,$B48-ImgA_y0+1+25,AJ$7-ImgA_x0+1+25),Disco)/SUM(Disco)</f>
        <v>89.5432835820896</v>
      </c>
      <c r="AK48" s="23" t="n">
        <f aca="false">SUMPRODUCT(INDEX(ImgA,$B48-ImgA_y0+1-25,AK$7-ImgA_x0+1-25):INDEX(ImgA,$B48-ImgA_y0+1+25,AK$7-ImgA_x0+1+25),Disco)/SUM(Disco)</f>
        <v>91.347263681592</v>
      </c>
      <c r="AL48" s="23" t="n">
        <f aca="false">SUMPRODUCT(INDEX(ImgA,$B48-ImgA_y0+1-25,AL$7-ImgA_x0+1-25):INDEX(ImgA,$B48-ImgA_y0+1+25,AL$7-ImgA_x0+1+25),Disco)/SUM(Disco)</f>
        <v>93.1691542288557</v>
      </c>
      <c r="AM48" s="23" t="n">
        <f aca="false">SUMPRODUCT(INDEX(ImgA,$B48-ImgA_y0+1-25,AM$7-ImgA_x0+1-25):INDEX(ImgA,$B48-ImgA_y0+1+25,AM$7-ImgA_x0+1+25),Disco)/SUM(Disco)</f>
        <v>95.0666666666667</v>
      </c>
      <c r="AN48" s="23" t="n">
        <f aca="false">SUMPRODUCT(INDEX(ImgA,$B48-ImgA_y0+1-25,AN$7-ImgA_x0+1-25):INDEX(ImgA,$B48-ImgA_y0+1+25,AN$7-ImgA_x0+1+25),Disco)/SUM(Disco)</f>
        <v>96.9990049751244</v>
      </c>
      <c r="AO48" s="23" t="n">
        <f aca="false">SUMPRODUCT(INDEX(ImgA,$B48-ImgA_y0+1-25,AO$7-ImgA_x0+1-25):INDEX(ImgA,$B48-ImgA_y0+1+25,AO$7-ImgA_x0+1+25),Disco)/SUM(Disco)</f>
        <v>98.9562189054726</v>
      </c>
      <c r="AP48" s="23" t="n">
        <f aca="false">SUMPRODUCT(INDEX(ImgA,$B48-ImgA_y0+1-25,AP$7-ImgA_x0+1-25):INDEX(ImgA,$B48-ImgA_y0+1+25,AP$7-ImgA_x0+1+25),Disco)/SUM(Disco)</f>
        <v>101.007960199005</v>
      </c>
      <c r="AQ48" s="23" t="n">
        <f aca="false">SUMPRODUCT(INDEX(ImgA,$B48-ImgA_y0+1-25,AQ$7-ImgA_x0+1-25):INDEX(ImgA,$B48-ImgA_y0+1+25,AQ$7-ImgA_x0+1+25),Disco)/SUM(Disco)</f>
        <v>102.924378109453</v>
      </c>
      <c r="AR48" s="23" t="n">
        <f aca="false">SUMPRODUCT(INDEX(ImgA,$B48-ImgA_y0+1-25,AR$7-ImgA_x0+1-25):INDEX(ImgA,$B48-ImgA_y0+1+25,AR$7-ImgA_x0+1+25),Disco)/SUM(Disco)</f>
        <v>104.507462686567</v>
      </c>
      <c r="AS48" s="23" t="n">
        <f aca="false">SUMPRODUCT(INDEX(ImgA,$B48-ImgA_y0+1-25,AS$7-ImgA_x0+1-25):INDEX(ImgA,$B48-ImgA_y0+1+25,AS$7-ImgA_x0+1+25),Disco)/SUM(Disco)</f>
        <v>105.869651741294</v>
      </c>
      <c r="AT48" s="23" t="n">
        <f aca="false">SUMPRODUCT(INDEX(ImgA,$B48-ImgA_y0+1-25,AT$7-ImgA_x0+1-25):INDEX(ImgA,$B48-ImgA_y0+1+25,AT$7-ImgA_x0+1+25),Disco)/SUM(Disco)</f>
        <v>107.620895522388</v>
      </c>
      <c r="AU48" s="23" t="n">
        <f aca="false">SUMPRODUCT(INDEX(ImgA,$B48-ImgA_y0+1-25,AU$7-ImgA_x0+1-25):INDEX(ImgA,$B48-ImgA_y0+1+25,AU$7-ImgA_x0+1+25),Disco)/SUM(Disco)</f>
        <v>109.429850746269</v>
      </c>
      <c r="AV48" s="23" t="n">
        <f aca="false">SUMPRODUCT(INDEX(ImgA,$B48-ImgA_y0+1-25,AV$7-ImgA_x0+1-25):INDEX(ImgA,$B48-ImgA_y0+1+25,AV$7-ImgA_x0+1+25),Disco)/SUM(Disco)</f>
        <v>111.541293532338</v>
      </c>
      <c r="AW48" s="23" t="n">
        <f aca="false">SUMPRODUCT(INDEX(ImgA,$B48-ImgA_y0+1-25,AW$7-ImgA_x0+1-25):INDEX(ImgA,$B48-ImgA_y0+1+25,AW$7-ImgA_x0+1+25),Disco)/SUM(Disco)</f>
        <v>113.910447761194</v>
      </c>
      <c r="AX48" s="23" t="n">
        <f aca="false">SUMPRODUCT(INDEX(ImgA,$B48-ImgA_y0+1-25,AX$7-ImgA_x0+1-25):INDEX(ImgA,$B48-ImgA_y0+1+25,AX$7-ImgA_x0+1+25),Disco)/SUM(Disco)</f>
        <v>116.275621890547</v>
      </c>
      <c r="AY48" s="23" t="n">
        <f aca="false">SUMPRODUCT(INDEX(ImgA,$B48-ImgA_y0+1-25,AY$7-ImgA_x0+1-25):INDEX(ImgA,$B48-ImgA_y0+1+25,AY$7-ImgA_x0+1+25),Disco)/SUM(Disco)</f>
        <v>118.30447761194</v>
      </c>
      <c r="AZ48" s="23" t="n">
        <f aca="false">SUMPRODUCT(INDEX(ImgA,$B48-ImgA_y0+1-25,AZ$7-ImgA_x0+1-25):INDEX(ImgA,$B48-ImgA_y0+1+25,AZ$7-ImgA_x0+1+25),Disco)/SUM(Disco)</f>
        <v>119.821890547264</v>
      </c>
      <c r="BA48" s="23" t="n">
        <f aca="false">SUMPRODUCT(INDEX(ImgA,$B48-ImgA_y0+1-25,BA$7-ImgA_x0+1-25):INDEX(ImgA,$B48-ImgA_y0+1+25,BA$7-ImgA_x0+1+25),Disco)/SUM(Disco)</f>
        <v>120.849751243781</v>
      </c>
      <c r="BB48" s="23" t="n">
        <f aca="false">SUMPRODUCT(INDEX(ImgA,$B48-ImgA_y0+1-25,BB$7-ImgA_x0+1-25):INDEX(ImgA,$B48-ImgA_y0+1+25,BB$7-ImgA_x0+1+25),Disco)/SUM(Disco)</f>
        <v>121.367164179104</v>
      </c>
      <c r="BC48" s="23" t="n">
        <f aca="false">SUMPRODUCT(INDEX(ImgA,$B48-ImgA_y0+1-25,BC$7-ImgA_x0+1-25):INDEX(ImgA,$B48-ImgA_y0+1+25,BC$7-ImgA_x0+1+25),Disco)/SUM(Disco)</f>
        <v>121.45671641791</v>
      </c>
      <c r="BD48" s="23" t="n">
        <f aca="false">SUMPRODUCT(INDEX(ImgA,$B48-ImgA_y0+1-25,BD$7-ImgA_x0+1-25):INDEX(ImgA,$B48-ImgA_y0+1+25,BD$7-ImgA_x0+1+25),Disco)/SUM(Disco)</f>
        <v>121.339303482587</v>
      </c>
      <c r="BE48" s="23" t="n">
        <f aca="false">SUMPRODUCT(INDEX(ImgA,$B48-ImgA_y0+1-25,BE$7-ImgA_x0+1-25):INDEX(ImgA,$B48-ImgA_y0+1+25,BE$7-ImgA_x0+1+25),Disco)/SUM(Disco)</f>
        <v>120.750248756219</v>
      </c>
      <c r="BF48" s="23" t="n">
        <f aca="false">SUMPRODUCT(INDEX(ImgA,$B48-ImgA_y0+1-25,BF$7-ImgA_x0+1-25):INDEX(ImgA,$B48-ImgA_y0+1+25,BF$7-ImgA_x0+1+25),Disco)/SUM(Disco)</f>
        <v>120.013930348259</v>
      </c>
      <c r="BG48" s="23" t="n">
        <f aca="false">SUMPRODUCT(INDEX(ImgA,$B48-ImgA_y0+1-25,BG$7-ImgA_x0+1-25):INDEX(ImgA,$B48-ImgA_y0+1+25,BG$7-ImgA_x0+1+25),Disco)/SUM(Disco)</f>
        <v>118.993034825871</v>
      </c>
      <c r="BH48" s="23" t="n">
        <f aca="false">SUMPRODUCT(INDEX(ImgA,$B48-ImgA_y0+1-25,BH$7-ImgA_x0+1-25):INDEX(ImgA,$B48-ImgA_y0+1+25,BH$7-ImgA_x0+1+25),Disco)/SUM(Disco)</f>
        <v>117.823880597015</v>
      </c>
      <c r="BI48" s="23" t="n">
        <f aca="false">SUMPRODUCT(INDEX(ImgA,$B48-ImgA_y0+1-25,BI$7-ImgA_x0+1-25):INDEX(ImgA,$B48-ImgA_y0+1+25,BI$7-ImgA_x0+1+25),Disco)/SUM(Disco)</f>
        <v>116.699502487562</v>
      </c>
      <c r="BJ48" s="23" t="n">
        <f aca="false">SUMPRODUCT(INDEX(ImgA,$B48-ImgA_y0+1-25,BJ$7-ImgA_x0+1-25):INDEX(ImgA,$B48-ImgA_y0+1+25,BJ$7-ImgA_x0+1+25),Disco)/SUM(Disco)</f>
        <v>115.413930348259</v>
      </c>
      <c r="BK48" s="23" t="n">
        <f aca="false">SUMPRODUCT(INDEX(ImgA,$B48-ImgA_y0+1-25,BK$7-ImgA_x0+1-25):INDEX(ImgA,$B48-ImgA_y0+1+25,BK$7-ImgA_x0+1+25),Disco)/SUM(Disco)</f>
        <v>114.076616915423</v>
      </c>
      <c r="BL48" s="23" t="n">
        <f aca="false">SUMPRODUCT(INDEX(ImgA,$B48-ImgA_y0+1-25,BL$7-ImgA_x0+1-25):INDEX(ImgA,$B48-ImgA_y0+1+25,BL$7-ImgA_x0+1+25),Disco)/SUM(Disco)</f>
        <v>112.946268656716</v>
      </c>
      <c r="BM48" s="23" t="n">
        <f aca="false">SUMPRODUCT(INDEX(ImgA,$B48-ImgA_y0+1-25,BM$7-ImgA_x0+1-25):INDEX(ImgA,$B48-ImgA_y0+1+25,BM$7-ImgA_x0+1+25),Disco)/SUM(Disco)</f>
        <v>111.454726368159</v>
      </c>
      <c r="BN48" s="23" t="n">
        <f aca="false">SUMPRODUCT(INDEX(ImgA,$B48-ImgA_y0+1-25,BN$7-ImgA_x0+1-25):INDEX(ImgA,$B48-ImgA_y0+1+25,BN$7-ImgA_x0+1+25),Disco)/SUM(Disco)</f>
        <v>109.68855721393</v>
      </c>
    </row>
    <row r="49" customFormat="false" ht="10.5" hidden="false" customHeight="true" outlineLevel="0" collapsed="false">
      <c r="B49" s="17" t="n">
        <v>111</v>
      </c>
      <c r="C49" s="23" t="n">
        <f aca="false">SUMPRODUCT(INDEX(ImgA,$B49-ImgA_y0+1-25,C$7-ImgA_x0+1-25):INDEX(ImgA,$B49-ImgA_y0+1+25,C$7-ImgA_x0+1+25),Disco)/SUM(Disco)</f>
        <v>93.6756218905473</v>
      </c>
      <c r="D49" s="23" t="n">
        <f aca="false">SUMPRODUCT(INDEX(ImgA,$B49-ImgA_y0+1-25,D$7-ImgA_x0+1-25):INDEX(ImgA,$B49-ImgA_y0+1+25,D$7-ImgA_x0+1+25),Disco)/SUM(Disco)</f>
        <v>92.8308457711443</v>
      </c>
      <c r="E49" s="23" t="n">
        <f aca="false">SUMPRODUCT(INDEX(ImgA,$B49-ImgA_y0+1-25,E$7-ImgA_x0+1-25):INDEX(ImgA,$B49-ImgA_y0+1+25,E$7-ImgA_x0+1+25),Disco)/SUM(Disco)</f>
        <v>91.852736318408</v>
      </c>
      <c r="F49" s="23" t="n">
        <f aca="false">SUMPRODUCT(INDEX(ImgA,$B49-ImgA_y0+1-25,F$7-ImgA_x0+1-25):INDEX(ImgA,$B49-ImgA_y0+1+25,F$7-ImgA_x0+1+25),Disco)/SUM(Disco)</f>
        <v>91.1572139303483</v>
      </c>
      <c r="G49" s="23" t="n">
        <f aca="false">SUMPRODUCT(INDEX(ImgA,$B49-ImgA_y0+1-25,G$7-ImgA_x0+1-25):INDEX(ImgA,$B49-ImgA_y0+1+25,G$7-ImgA_x0+1+25),Disco)/SUM(Disco)</f>
        <v>90.0477611940299</v>
      </c>
      <c r="H49" s="23" t="n">
        <f aca="false">SUMPRODUCT(INDEX(ImgA,$B49-ImgA_y0+1-25,H$7-ImgA_x0+1-25):INDEX(ImgA,$B49-ImgA_y0+1+25,H$7-ImgA_x0+1+25),Disco)/SUM(Disco)</f>
        <v>88.6129353233831</v>
      </c>
      <c r="I49" s="23" t="n">
        <f aca="false">SUMPRODUCT(INDEX(ImgA,$B49-ImgA_y0+1-25,I$7-ImgA_x0+1-25):INDEX(ImgA,$B49-ImgA_y0+1+25,I$7-ImgA_x0+1+25),Disco)/SUM(Disco)</f>
        <v>87.2646766169154</v>
      </c>
      <c r="J49" s="23" t="n">
        <f aca="false">SUMPRODUCT(INDEX(ImgA,$B49-ImgA_y0+1-25,J$7-ImgA_x0+1-25):INDEX(ImgA,$B49-ImgA_y0+1+25,J$7-ImgA_x0+1+25),Disco)/SUM(Disco)</f>
        <v>85.9542288557214</v>
      </c>
      <c r="K49" s="23" t="n">
        <f aca="false">SUMPRODUCT(INDEX(ImgA,$B49-ImgA_y0+1-25,K$7-ImgA_x0+1-25):INDEX(ImgA,$B49-ImgA_y0+1+25,K$7-ImgA_x0+1+25),Disco)/SUM(Disco)</f>
        <v>84.7542288557214</v>
      </c>
      <c r="L49" s="23" t="n">
        <f aca="false">SUMPRODUCT(INDEX(ImgA,$B49-ImgA_y0+1-25,L$7-ImgA_x0+1-25):INDEX(ImgA,$B49-ImgA_y0+1+25,L$7-ImgA_x0+1+25),Disco)/SUM(Disco)</f>
        <v>83.6248756218906</v>
      </c>
      <c r="M49" s="23" t="n">
        <f aca="false">SUMPRODUCT(INDEX(ImgA,$B49-ImgA_y0+1-25,M$7-ImgA_x0+1-25):INDEX(ImgA,$B49-ImgA_y0+1+25,M$7-ImgA_x0+1+25),Disco)/SUM(Disco)</f>
        <v>82.1522388059701</v>
      </c>
      <c r="N49" s="23" t="n">
        <f aca="false">SUMPRODUCT(INDEX(ImgA,$B49-ImgA_y0+1-25,N$7-ImgA_x0+1-25):INDEX(ImgA,$B49-ImgA_y0+1+25,N$7-ImgA_x0+1+25),Disco)/SUM(Disco)</f>
        <v>80.4477611940299</v>
      </c>
      <c r="O49" s="23" t="n">
        <f aca="false">SUMPRODUCT(INDEX(ImgA,$B49-ImgA_y0+1-25,O$7-ImgA_x0+1-25):INDEX(ImgA,$B49-ImgA_y0+1+25,O$7-ImgA_x0+1+25),Disco)/SUM(Disco)</f>
        <v>78.7651741293532</v>
      </c>
      <c r="P49" s="23" t="n">
        <f aca="false">SUMPRODUCT(INDEX(ImgA,$B49-ImgA_y0+1-25,P$7-ImgA_x0+1-25):INDEX(ImgA,$B49-ImgA_y0+1+25,P$7-ImgA_x0+1+25),Disco)/SUM(Disco)</f>
        <v>77.3124378109453</v>
      </c>
      <c r="Q49" s="23" t="n">
        <f aca="false">SUMPRODUCT(INDEX(ImgA,$B49-ImgA_y0+1-25,Q$7-ImgA_x0+1-25):INDEX(ImgA,$B49-ImgA_y0+1+25,Q$7-ImgA_x0+1+25),Disco)/SUM(Disco)</f>
        <v>76.2129353233831</v>
      </c>
      <c r="R49" s="23" t="n">
        <f aca="false">SUMPRODUCT(INDEX(ImgA,$B49-ImgA_y0+1-25,R$7-ImgA_x0+1-25):INDEX(ImgA,$B49-ImgA_y0+1+25,R$7-ImgA_x0+1+25),Disco)/SUM(Disco)</f>
        <v>75.5492537313433</v>
      </c>
      <c r="S49" s="23" t="n">
        <f aca="false">SUMPRODUCT(INDEX(ImgA,$B49-ImgA_y0+1-25,S$7-ImgA_x0+1-25):INDEX(ImgA,$B49-ImgA_y0+1+25,S$7-ImgA_x0+1+25),Disco)/SUM(Disco)</f>
        <v>75.4427860696518</v>
      </c>
      <c r="T49" s="23" t="n">
        <f aca="false">SUMPRODUCT(INDEX(ImgA,$B49-ImgA_y0+1-25,T$7-ImgA_x0+1-25):INDEX(ImgA,$B49-ImgA_y0+1+25,T$7-ImgA_x0+1+25),Disco)/SUM(Disco)</f>
        <v>75.2039800995025</v>
      </c>
      <c r="U49" s="23" t="n">
        <f aca="false">SUMPRODUCT(INDEX(ImgA,$B49-ImgA_y0+1-25,U$7-ImgA_x0+1-25):INDEX(ImgA,$B49-ImgA_y0+1+25,U$7-ImgA_x0+1+25),Disco)/SUM(Disco)</f>
        <v>75.0238805970149</v>
      </c>
      <c r="V49" s="23" t="n">
        <f aca="false">SUMPRODUCT(INDEX(ImgA,$B49-ImgA_y0+1-25,V$7-ImgA_x0+1-25):INDEX(ImgA,$B49-ImgA_y0+1+25,V$7-ImgA_x0+1+25),Disco)/SUM(Disco)</f>
        <v>75.0119402985075</v>
      </c>
      <c r="W49" s="23" t="n">
        <f aca="false">SUMPRODUCT(INDEX(ImgA,$B49-ImgA_y0+1-25,W$7-ImgA_x0+1-25):INDEX(ImgA,$B49-ImgA_y0+1+25,W$7-ImgA_x0+1+25),Disco)/SUM(Disco)</f>
        <v>75.4159203980099</v>
      </c>
      <c r="X49" s="23" t="n">
        <f aca="false">SUMPRODUCT(INDEX(ImgA,$B49-ImgA_y0+1-25,X$7-ImgA_x0+1-25):INDEX(ImgA,$B49-ImgA_y0+1+25,X$7-ImgA_x0+1+25),Disco)/SUM(Disco)</f>
        <v>75.6676616915423</v>
      </c>
      <c r="Y49" s="23" t="n">
        <f aca="false">SUMPRODUCT(INDEX(ImgA,$B49-ImgA_y0+1-25,Y$7-ImgA_x0+1-25):INDEX(ImgA,$B49-ImgA_y0+1+25,Y$7-ImgA_x0+1+25),Disco)/SUM(Disco)</f>
        <v>76.0597014925373</v>
      </c>
      <c r="Z49" s="23" t="n">
        <f aca="false">SUMPRODUCT(INDEX(ImgA,$B49-ImgA_y0+1-25,Z$7-ImgA_x0+1-25):INDEX(ImgA,$B49-ImgA_y0+1+25,Z$7-ImgA_x0+1+25),Disco)/SUM(Disco)</f>
        <v>76.5562189054726</v>
      </c>
      <c r="AA49" s="23" t="n">
        <f aca="false">SUMPRODUCT(INDEX(ImgA,$B49-ImgA_y0+1-25,AA$7-ImgA_x0+1-25):INDEX(ImgA,$B49-ImgA_y0+1+25,AA$7-ImgA_x0+1+25),Disco)/SUM(Disco)</f>
        <v>77.2</v>
      </c>
      <c r="AB49" s="23" t="n">
        <f aca="false">SUMPRODUCT(INDEX(ImgA,$B49-ImgA_y0+1-25,AB$7-ImgA_x0+1-25):INDEX(ImgA,$B49-ImgA_y0+1+25,AB$7-ImgA_x0+1+25),Disco)/SUM(Disco)</f>
        <v>77.9621890547264</v>
      </c>
      <c r="AC49" s="23" t="n">
        <f aca="false">SUMPRODUCT(INDEX(ImgA,$B49-ImgA_y0+1-25,AC$7-ImgA_x0+1-25):INDEX(ImgA,$B49-ImgA_y0+1+25,AC$7-ImgA_x0+1+25),Disco)/SUM(Disco)</f>
        <v>79.2407960199005</v>
      </c>
      <c r="AD49" s="23" t="n">
        <f aca="false">SUMPRODUCT(INDEX(ImgA,$B49-ImgA_y0+1-25,AD$7-ImgA_x0+1-25):INDEX(ImgA,$B49-ImgA_y0+1+25,AD$7-ImgA_x0+1+25),Disco)/SUM(Disco)</f>
        <v>80.8238805970149</v>
      </c>
      <c r="AE49" s="23" t="n">
        <f aca="false">SUMPRODUCT(INDEX(ImgA,$B49-ImgA_y0+1-25,AE$7-ImgA_x0+1-25):INDEX(ImgA,$B49-ImgA_y0+1+25,AE$7-ImgA_x0+1+25),Disco)/SUM(Disco)</f>
        <v>82.4029850746269</v>
      </c>
      <c r="AF49" s="23" t="n">
        <f aca="false">SUMPRODUCT(INDEX(ImgA,$B49-ImgA_y0+1-25,AF$7-ImgA_x0+1-25):INDEX(ImgA,$B49-ImgA_y0+1+25,AF$7-ImgA_x0+1+25),Disco)/SUM(Disco)</f>
        <v>83.9651741293532</v>
      </c>
      <c r="AG49" s="23" t="n">
        <f aca="false">SUMPRODUCT(INDEX(ImgA,$B49-ImgA_y0+1-25,AG$7-ImgA_x0+1-25):INDEX(ImgA,$B49-ImgA_y0+1+25,AG$7-ImgA_x0+1+25),Disco)/SUM(Disco)</f>
        <v>85.4706467661692</v>
      </c>
      <c r="AH49" s="23" t="n">
        <f aca="false">SUMPRODUCT(INDEX(ImgA,$B49-ImgA_y0+1-25,AH$7-ImgA_x0+1-25):INDEX(ImgA,$B49-ImgA_y0+1+25,AH$7-ImgA_x0+1+25),Disco)/SUM(Disco)</f>
        <v>86.9323383084577</v>
      </c>
      <c r="AI49" s="23" t="n">
        <f aca="false">SUMPRODUCT(INDEX(ImgA,$B49-ImgA_y0+1-25,AI$7-ImgA_x0+1-25):INDEX(ImgA,$B49-ImgA_y0+1+25,AI$7-ImgA_x0+1+25),Disco)/SUM(Disco)</f>
        <v>88.1253731343284</v>
      </c>
      <c r="AJ49" s="23" t="n">
        <f aca="false">SUMPRODUCT(INDEX(ImgA,$B49-ImgA_y0+1-25,AJ$7-ImgA_x0+1-25):INDEX(ImgA,$B49-ImgA_y0+1+25,AJ$7-ImgA_x0+1+25),Disco)/SUM(Disco)</f>
        <v>89.2268656716418</v>
      </c>
      <c r="AK49" s="23" t="n">
        <f aca="false">SUMPRODUCT(INDEX(ImgA,$B49-ImgA_y0+1-25,AK$7-ImgA_x0+1-25):INDEX(ImgA,$B49-ImgA_y0+1+25,AK$7-ImgA_x0+1+25),Disco)/SUM(Disco)</f>
        <v>90.6199004975124</v>
      </c>
      <c r="AL49" s="23" t="n">
        <f aca="false">SUMPRODUCT(INDEX(ImgA,$B49-ImgA_y0+1-25,AL$7-ImgA_x0+1-25):INDEX(ImgA,$B49-ImgA_y0+1+25,AL$7-ImgA_x0+1+25),Disco)/SUM(Disco)</f>
        <v>92.1880597014925</v>
      </c>
      <c r="AM49" s="23" t="n">
        <f aca="false">SUMPRODUCT(INDEX(ImgA,$B49-ImgA_y0+1-25,AM$7-ImgA_x0+1-25):INDEX(ImgA,$B49-ImgA_y0+1+25,AM$7-ImgA_x0+1+25),Disco)/SUM(Disco)</f>
        <v>93.9870646766169</v>
      </c>
      <c r="AN49" s="23" t="n">
        <f aca="false">SUMPRODUCT(INDEX(ImgA,$B49-ImgA_y0+1-25,AN$7-ImgA_x0+1-25):INDEX(ImgA,$B49-ImgA_y0+1+25,AN$7-ImgA_x0+1+25),Disco)/SUM(Disco)</f>
        <v>95.8955223880597</v>
      </c>
      <c r="AO49" s="23" t="n">
        <f aca="false">SUMPRODUCT(INDEX(ImgA,$B49-ImgA_y0+1-25,AO$7-ImgA_x0+1-25):INDEX(ImgA,$B49-ImgA_y0+1+25,AO$7-ImgA_x0+1+25),Disco)/SUM(Disco)</f>
        <v>97.8358208955224</v>
      </c>
      <c r="AP49" s="23" t="n">
        <f aca="false">SUMPRODUCT(INDEX(ImgA,$B49-ImgA_y0+1-25,AP$7-ImgA_x0+1-25):INDEX(ImgA,$B49-ImgA_y0+1+25,AP$7-ImgA_x0+1+25),Disco)/SUM(Disco)</f>
        <v>99.6935323383085</v>
      </c>
      <c r="AQ49" s="23" t="n">
        <f aca="false">SUMPRODUCT(INDEX(ImgA,$B49-ImgA_y0+1-25,AQ$7-ImgA_x0+1-25):INDEX(ImgA,$B49-ImgA_y0+1+25,AQ$7-ImgA_x0+1+25),Disco)/SUM(Disco)</f>
        <v>101.660696517413</v>
      </c>
      <c r="AR49" s="23" t="n">
        <f aca="false">SUMPRODUCT(INDEX(ImgA,$B49-ImgA_y0+1-25,AR$7-ImgA_x0+1-25):INDEX(ImgA,$B49-ImgA_y0+1+25,AR$7-ImgA_x0+1+25),Disco)/SUM(Disco)</f>
        <v>103.448756218905</v>
      </c>
      <c r="AS49" s="23" t="n">
        <f aca="false">SUMPRODUCT(INDEX(ImgA,$B49-ImgA_y0+1-25,AS$7-ImgA_x0+1-25):INDEX(ImgA,$B49-ImgA_y0+1+25,AS$7-ImgA_x0+1+25),Disco)/SUM(Disco)</f>
        <v>105.174129353234</v>
      </c>
      <c r="AT49" s="23" t="n">
        <f aca="false">SUMPRODUCT(INDEX(ImgA,$B49-ImgA_y0+1-25,AT$7-ImgA_x0+1-25):INDEX(ImgA,$B49-ImgA_y0+1+25,AT$7-ImgA_x0+1+25),Disco)/SUM(Disco)</f>
        <v>106.981094527363</v>
      </c>
      <c r="AU49" s="23" t="n">
        <f aca="false">SUMPRODUCT(INDEX(ImgA,$B49-ImgA_y0+1-25,AU$7-ImgA_x0+1-25):INDEX(ImgA,$B49-ImgA_y0+1+25,AU$7-ImgA_x0+1+25),Disco)/SUM(Disco)</f>
        <v>109.016915422886</v>
      </c>
      <c r="AV49" s="23" t="n">
        <f aca="false">SUMPRODUCT(INDEX(ImgA,$B49-ImgA_y0+1-25,AV$7-ImgA_x0+1-25):INDEX(ImgA,$B49-ImgA_y0+1+25,AV$7-ImgA_x0+1+25),Disco)/SUM(Disco)</f>
        <v>111.167164179104</v>
      </c>
      <c r="AW49" s="23" t="n">
        <f aca="false">SUMPRODUCT(INDEX(ImgA,$B49-ImgA_y0+1-25,AW$7-ImgA_x0+1-25):INDEX(ImgA,$B49-ImgA_y0+1+25,AW$7-ImgA_x0+1+25),Disco)/SUM(Disco)</f>
        <v>113.565174129353</v>
      </c>
      <c r="AX49" s="23" t="n">
        <f aca="false">SUMPRODUCT(INDEX(ImgA,$B49-ImgA_y0+1-25,AX$7-ImgA_x0+1-25):INDEX(ImgA,$B49-ImgA_y0+1+25,AX$7-ImgA_x0+1+25),Disco)/SUM(Disco)</f>
        <v>115.862686567164</v>
      </c>
      <c r="AY49" s="23" t="n">
        <f aca="false">SUMPRODUCT(INDEX(ImgA,$B49-ImgA_y0+1-25,AY$7-ImgA_x0+1-25):INDEX(ImgA,$B49-ImgA_y0+1+25,AY$7-ImgA_x0+1+25),Disco)/SUM(Disco)</f>
        <v>117.702487562189</v>
      </c>
      <c r="AZ49" s="23" t="n">
        <f aca="false">SUMPRODUCT(INDEX(ImgA,$B49-ImgA_y0+1-25,AZ$7-ImgA_x0+1-25):INDEX(ImgA,$B49-ImgA_y0+1+25,AZ$7-ImgA_x0+1+25),Disco)/SUM(Disco)</f>
        <v>119.014925373134</v>
      </c>
      <c r="BA49" s="23" t="n">
        <f aca="false">SUMPRODUCT(INDEX(ImgA,$B49-ImgA_y0+1-25,BA$7-ImgA_x0+1-25):INDEX(ImgA,$B49-ImgA_y0+1+25,BA$7-ImgA_x0+1+25),Disco)/SUM(Disco)</f>
        <v>119.945273631841</v>
      </c>
      <c r="BB49" s="23" t="n">
        <f aca="false">SUMPRODUCT(INDEX(ImgA,$B49-ImgA_y0+1-25,BB$7-ImgA_x0+1-25):INDEX(ImgA,$B49-ImgA_y0+1+25,BB$7-ImgA_x0+1+25),Disco)/SUM(Disco)</f>
        <v>120.299502487562</v>
      </c>
      <c r="BC49" s="23" t="n">
        <f aca="false">SUMPRODUCT(INDEX(ImgA,$B49-ImgA_y0+1-25,BC$7-ImgA_x0+1-25):INDEX(ImgA,$B49-ImgA_y0+1+25,BC$7-ImgA_x0+1+25),Disco)/SUM(Disco)</f>
        <v>120.449751243781</v>
      </c>
      <c r="BD49" s="23" t="n">
        <f aca="false">SUMPRODUCT(INDEX(ImgA,$B49-ImgA_y0+1-25,BD$7-ImgA_x0+1-25):INDEX(ImgA,$B49-ImgA_y0+1+25,BD$7-ImgA_x0+1+25),Disco)/SUM(Disco)</f>
        <v>120.507462686567</v>
      </c>
      <c r="BE49" s="23" t="n">
        <f aca="false">SUMPRODUCT(INDEX(ImgA,$B49-ImgA_y0+1-25,BE$7-ImgA_x0+1-25):INDEX(ImgA,$B49-ImgA_y0+1+25,BE$7-ImgA_x0+1+25),Disco)/SUM(Disco)</f>
        <v>120.178109452736</v>
      </c>
      <c r="BF49" s="23" t="n">
        <f aca="false">SUMPRODUCT(INDEX(ImgA,$B49-ImgA_y0+1-25,BF$7-ImgA_x0+1-25):INDEX(ImgA,$B49-ImgA_y0+1+25,BF$7-ImgA_x0+1+25),Disco)/SUM(Disco)</f>
        <v>119.429850746269</v>
      </c>
      <c r="BG49" s="23" t="n">
        <f aca="false">SUMPRODUCT(INDEX(ImgA,$B49-ImgA_y0+1-25,BG$7-ImgA_x0+1-25):INDEX(ImgA,$B49-ImgA_y0+1+25,BG$7-ImgA_x0+1+25),Disco)/SUM(Disco)</f>
        <v>118.548258706468</v>
      </c>
      <c r="BH49" s="23" t="n">
        <f aca="false">SUMPRODUCT(INDEX(ImgA,$B49-ImgA_y0+1-25,BH$7-ImgA_x0+1-25):INDEX(ImgA,$B49-ImgA_y0+1+25,BH$7-ImgA_x0+1+25),Disco)/SUM(Disco)</f>
        <v>117.592039800995</v>
      </c>
      <c r="BI49" s="23" t="n">
        <f aca="false">SUMPRODUCT(INDEX(ImgA,$B49-ImgA_y0+1-25,BI$7-ImgA_x0+1-25):INDEX(ImgA,$B49-ImgA_y0+1+25,BI$7-ImgA_x0+1+25),Disco)/SUM(Disco)</f>
        <v>116.564179104478</v>
      </c>
      <c r="BJ49" s="23" t="n">
        <f aca="false">SUMPRODUCT(INDEX(ImgA,$B49-ImgA_y0+1-25,BJ$7-ImgA_x0+1-25):INDEX(ImgA,$B49-ImgA_y0+1+25,BJ$7-ImgA_x0+1+25),Disco)/SUM(Disco)</f>
        <v>115.373134328358</v>
      </c>
      <c r="BK49" s="23" t="n">
        <f aca="false">SUMPRODUCT(INDEX(ImgA,$B49-ImgA_y0+1-25,BK$7-ImgA_x0+1-25):INDEX(ImgA,$B49-ImgA_y0+1+25,BK$7-ImgA_x0+1+25),Disco)/SUM(Disco)</f>
        <v>113.995024875622</v>
      </c>
      <c r="BL49" s="23" t="n">
        <f aca="false">SUMPRODUCT(INDEX(ImgA,$B49-ImgA_y0+1-25,BL$7-ImgA_x0+1-25):INDEX(ImgA,$B49-ImgA_y0+1+25,BL$7-ImgA_x0+1+25),Disco)/SUM(Disco)</f>
        <v>112.723383084577</v>
      </c>
      <c r="BM49" s="23" t="n">
        <f aca="false">SUMPRODUCT(INDEX(ImgA,$B49-ImgA_y0+1-25,BM$7-ImgA_x0+1-25):INDEX(ImgA,$B49-ImgA_y0+1+25,BM$7-ImgA_x0+1+25),Disco)/SUM(Disco)</f>
        <v>111.517412935323</v>
      </c>
      <c r="BN49" s="23" t="n">
        <f aca="false">SUMPRODUCT(INDEX(ImgA,$B49-ImgA_y0+1-25,BN$7-ImgA_x0+1-25):INDEX(ImgA,$B49-ImgA_y0+1+25,BN$7-ImgA_x0+1+25),Disco)/SUM(Disco)</f>
        <v>109.988059701493</v>
      </c>
    </row>
    <row r="50" customFormat="false" ht="10.5" hidden="false" customHeight="true" outlineLevel="0" collapsed="false">
      <c r="B50" s="17" t="n">
        <v>112</v>
      </c>
      <c r="C50" s="23" t="n">
        <f aca="false">SUMPRODUCT(INDEX(ImgA,$B50-ImgA_y0+1-25,C$7-ImgA_x0+1-25):INDEX(ImgA,$B50-ImgA_y0+1+25,C$7-ImgA_x0+1+25),Disco)/SUM(Disco)</f>
        <v>94.6805970149254</v>
      </c>
      <c r="D50" s="23" t="n">
        <f aca="false">SUMPRODUCT(INDEX(ImgA,$B50-ImgA_y0+1-25,D$7-ImgA_x0+1-25):INDEX(ImgA,$B50-ImgA_y0+1+25,D$7-ImgA_x0+1+25),Disco)/SUM(Disco)</f>
        <v>93.7910447761194</v>
      </c>
      <c r="E50" s="23" t="n">
        <f aca="false">SUMPRODUCT(INDEX(ImgA,$B50-ImgA_y0+1-25,E$7-ImgA_x0+1-25):INDEX(ImgA,$B50-ImgA_y0+1+25,E$7-ImgA_x0+1+25),Disco)/SUM(Disco)</f>
        <v>92.4119402985075</v>
      </c>
      <c r="F50" s="23" t="n">
        <f aca="false">SUMPRODUCT(INDEX(ImgA,$B50-ImgA_y0+1-25,F$7-ImgA_x0+1-25):INDEX(ImgA,$B50-ImgA_y0+1+25,F$7-ImgA_x0+1+25),Disco)/SUM(Disco)</f>
        <v>91.0925373134328</v>
      </c>
      <c r="G50" s="23" t="n">
        <f aca="false">SUMPRODUCT(INDEX(ImgA,$B50-ImgA_y0+1-25,G$7-ImgA_x0+1-25):INDEX(ImgA,$B50-ImgA_y0+1+25,G$7-ImgA_x0+1+25),Disco)/SUM(Disco)</f>
        <v>89.5681592039801</v>
      </c>
      <c r="H50" s="23" t="n">
        <f aca="false">SUMPRODUCT(INDEX(ImgA,$B50-ImgA_y0+1-25,H$7-ImgA_x0+1-25):INDEX(ImgA,$B50-ImgA_y0+1+25,H$7-ImgA_x0+1+25),Disco)/SUM(Disco)</f>
        <v>87.8626865671642</v>
      </c>
      <c r="I50" s="23" t="n">
        <f aca="false">SUMPRODUCT(INDEX(ImgA,$B50-ImgA_y0+1-25,I$7-ImgA_x0+1-25):INDEX(ImgA,$B50-ImgA_y0+1+25,I$7-ImgA_x0+1+25),Disco)/SUM(Disco)</f>
        <v>86.1283582089552</v>
      </c>
      <c r="J50" s="23" t="n">
        <f aca="false">SUMPRODUCT(INDEX(ImgA,$B50-ImgA_y0+1-25,J$7-ImgA_x0+1-25):INDEX(ImgA,$B50-ImgA_y0+1+25,J$7-ImgA_x0+1+25),Disco)/SUM(Disco)</f>
        <v>84.8746268656716</v>
      </c>
      <c r="K50" s="23" t="n">
        <f aca="false">SUMPRODUCT(INDEX(ImgA,$B50-ImgA_y0+1-25,K$7-ImgA_x0+1-25):INDEX(ImgA,$B50-ImgA_y0+1+25,K$7-ImgA_x0+1+25),Disco)/SUM(Disco)</f>
        <v>83.5402985074627</v>
      </c>
      <c r="L50" s="23" t="n">
        <f aca="false">SUMPRODUCT(INDEX(ImgA,$B50-ImgA_y0+1-25,L$7-ImgA_x0+1-25):INDEX(ImgA,$B50-ImgA_y0+1+25,L$7-ImgA_x0+1+25),Disco)/SUM(Disco)</f>
        <v>82.0467661691542</v>
      </c>
      <c r="M50" s="23" t="n">
        <f aca="false">SUMPRODUCT(INDEX(ImgA,$B50-ImgA_y0+1-25,M$7-ImgA_x0+1-25):INDEX(ImgA,$B50-ImgA_y0+1+25,M$7-ImgA_x0+1+25),Disco)/SUM(Disco)</f>
        <v>80.4437810945274</v>
      </c>
      <c r="N50" s="23" t="n">
        <f aca="false">SUMPRODUCT(INDEX(ImgA,$B50-ImgA_y0+1-25,N$7-ImgA_x0+1-25):INDEX(ImgA,$B50-ImgA_y0+1+25,N$7-ImgA_x0+1+25),Disco)/SUM(Disco)</f>
        <v>78.7462686567164</v>
      </c>
      <c r="O50" s="23" t="n">
        <f aca="false">SUMPRODUCT(INDEX(ImgA,$B50-ImgA_y0+1-25,O$7-ImgA_x0+1-25):INDEX(ImgA,$B50-ImgA_y0+1+25,O$7-ImgA_x0+1+25),Disco)/SUM(Disco)</f>
        <v>77.1940298507463</v>
      </c>
      <c r="P50" s="23" t="n">
        <f aca="false">SUMPRODUCT(INDEX(ImgA,$B50-ImgA_y0+1-25,P$7-ImgA_x0+1-25):INDEX(ImgA,$B50-ImgA_y0+1+25,P$7-ImgA_x0+1+25),Disco)/SUM(Disco)</f>
        <v>76.0199004975124</v>
      </c>
      <c r="Q50" s="23" t="n">
        <f aca="false">SUMPRODUCT(INDEX(ImgA,$B50-ImgA_y0+1-25,Q$7-ImgA_x0+1-25):INDEX(ImgA,$B50-ImgA_y0+1+25,Q$7-ImgA_x0+1+25),Disco)/SUM(Disco)</f>
        <v>75.2039800995025</v>
      </c>
      <c r="R50" s="23" t="n">
        <f aca="false">SUMPRODUCT(INDEX(ImgA,$B50-ImgA_y0+1-25,R$7-ImgA_x0+1-25):INDEX(ImgA,$B50-ImgA_y0+1+25,R$7-ImgA_x0+1+25),Disco)/SUM(Disco)</f>
        <v>74.6507462686567</v>
      </c>
      <c r="S50" s="23" t="n">
        <f aca="false">SUMPRODUCT(INDEX(ImgA,$B50-ImgA_y0+1-25,S$7-ImgA_x0+1-25):INDEX(ImgA,$B50-ImgA_y0+1+25,S$7-ImgA_x0+1+25),Disco)/SUM(Disco)</f>
        <v>74.3194029850746</v>
      </c>
      <c r="T50" s="23" t="n">
        <f aca="false">SUMPRODUCT(INDEX(ImgA,$B50-ImgA_y0+1-25,T$7-ImgA_x0+1-25):INDEX(ImgA,$B50-ImgA_y0+1+25,T$7-ImgA_x0+1+25),Disco)/SUM(Disco)</f>
        <v>74.265671641791</v>
      </c>
      <c r="U50" s="23" t="n">
        <f aca="false">SUMPRODUCT(INDEX(ImgA,$B50-ImgA_y0+1-25,U$7-ImgA_x0+1-25):INDEX(ImgA,$B50-ImgA_y0+1+25,U$7-ImgA_x0+1+25),Disco)/SUM(Disco)</f>
        <v>74.2437810945274</v>
      </c>
      <c r="V50" s="23" t="n">
        <f aca="false">SUMPRODUCT(INDEX(ImgA,$B50-ImgA_y0+1-25,V$7-ImgA_x0+1-25):INDEX(ImgA,$B50-ImgA_y0+1+25,V$7-ImgA_x0+1+25),Disco)/SUM(Disco)</f>
        <v>74.318407960199</v>
      </c>
      <c r="W50" s="23" t="n">
        <f aca="false">SUMPRODUCT(INDEX(ImgA,$B50-ImgA_y0+1-25,W$7-ImgA_x0+1-25):INDEX(ImgA,$B50-ImgA_y0+1+25,W$7-ImgA_x0+1+25),Disco)/SUM(Disco)</f>
        <v>74.607960199005</v>
      </c>
      <c r="X50" s="23" t="n">
        <f aca="false">SUMPRODUCT(INDEX(ImgA,$B50-ImgA_y0+1-25,X$7-ImgA_x0+1-25):INDEX(ImgA,$B50-ImgA_y0+1+25,X$7-ImgA_x0+1+25),Disco)/SUM(Disco)</f>
        <v>74.9303482587065</v>
      </c>
      <c r="Y50" s="23" t="n">
        <f aca="false">SUMPRODUCT(INDEX(ImgA,$B50-ImgA_y0+1-25,Y$7-ImgA_x0+1-25):INDEX(ImgA,$B50-ImgA_y0+1+25,Y$7-ImgA_x0+1+25),Disco)/SUM(Disco)</f>
        <v>75.407960199005</v>
      </c>
      <c r="Z50" s="23" t="n">
        <f aca="false">SUMPRODUCT(INDEX(ImgA,$B50-ImgA_y0+1-25,Z$7-ImgA_x0+1-25):INDEX(ImgA,$B50-ImgA_y0+1+25,Z$7-ImgA_x0+1+25),Disco)/SUM(Disco)</f>
        <v>75.9701492537314</v>
      </c>
      <c r="AA50" s="23" t="n">
        <f aca="false">SUMPRODUCT(INDEX(ImgA,$B50-ImgA_y0+1-25,AA$7-ImgA_x0+1-25):INDEX(ImgA,$B50-ImgA_y0+1+25,AA$7-ImgA_x0+1+25),Disco)/SUM(Disco)</f>
        <v>76.592039800995</v>
      </c>
      <c r="AB50" s="23" t="n">
        <f aca="false">SUMPRODUCT(INDEX(ImgA,$B50-ImgA_y0+1-25,AB$7-ImgA_x0+1-25):INDEX(ImgA,$B50-ImgA_y0+1+25,AB$7-ImgA_x0+1+25),Disco)/SUM(Disco)</f>
        <v>77.592039800995</v>
      </c>
      <c r="AC50" s="23" t="n">
        <f aca="false">SUMPRODUCT(INDEX(ImgA,$B50-ImgA_y0+1-25,AC$7-ImgA_x0+1-25):INDEX(ImgA,$B50-ImgA_y0+1+25,AC$7-ImgA_x0+1+25),Disco)/SUM(Disco)</f>
        <v>79.0417910447761</v>
      </c>
      <c r="AD50" s="23" t="n">
        <f aca="false">SUMPRODUCT(INDEX(ImgA,$B50-ImgA_y0+1-25,AD$7-ImgA_x0+1-25):INDEX(ImgA,$B50-ImgA_y0+1+25,AD$7-ImgA_x0+1+25),Disco)/SUM(Disco)</f>
        <v>80.5771144278607</v>
      </c>
      <c r="AE50" s="23" t="n">
        <f aca="false">SUMPRODUCT(INDEX(ImgA,$B50-ImgA_y0+1-25,AE$7-ImgA_x0+1-25):INDEX(ImgA,$B50-ImgA_y0+1+25,AE$7-ImgA_x0+1+25),Disco)/SUM(Disco)</f>
        <v>82.1422885572139</v>
      </c>
      <c r="AF50" s="23" t="n">
        <f aca="false">SUMPRODUCT(INDEX(ImgA,$B50-ImgA_y0+1-25,AF$7-ImgA_x0+1-25):INDEX(ImgA,$B50-ImgA_y0+1+25,AF$7-ImgA_x0+1+25),Disco)/SUM(Disco)</f>
        <v>83.8298507462687</v>
      </c>
      <c r="AG50" s="23" t="n">
        <f aca="false">SUMPRODUCT(INDEX(ImgA,$B50-ImgA_y0+1-25,AG$7-ImgA_x0+1-25):INDEX(ImgA,$B50-ImgA_y0+1+25,AG$7-ImgA_x0+1+25),Disco)/SUM(Disco)</f>
        <v>85.5502487562189</v>
      </c>
      <c r="AH50" s="23" t="n">
        <f aca="false">SUMPRODUCT(INDEX(ImgA,$B50-ImgA_y0+1-25,AH$7-ImgA_x0+1-25):INDEX(ImgA,$B50-ImgA_y0+1+25,AH$7-ImgA_x0+1+25),Disco)/SUM(Disco)</f>
        <v>87.2049751243781</v>
      </c>
      <c r="AI50" s="23" t="n">
        <f aca="false">SUMPRODUCT(INDEX(ImgA,$B50-ImgA_y0+1-25,AI$7-ImgA_x0+1-25):INDEX(ImgA,$B50-ImgA_y0+1+25,AI$7-ImgA_x0+1+25),Disco)/SUM(Disco)</f>
        <v>88.1492537313433</v>
      </c>
      <c r="AJ50" s="23" t="n">
        <f aca="false">SUMPRODUCT(INDEX(ImgA,$B50-ImgA_y0+1-25,AJ$7-ImgA_x0+1-25):INDEX(ImgA,$B50-ImgA_y0+1+25,AJ$7-ImgA_x0+1+25),Disco)/SUM(Disco)</f>
        <v>88.865671641791</v>
      </c>
      <c r="AK50" s="23" t="n">
        <f aca="false">SUMPRODUCT(INDEX(ImgA,$B50-ImgA_y0+1-25,AK$7-ImgA_x0+1-25):INDEX(ImgA,$B50-ImgA_y0+1+25,AK$7-ImgA_x0+1+25),Disco)/SUM(Disco)</f>
        <v>89.8417910447761</v>
      </c>
      <c r="AL50" s="23" t="n">
        <f aca="false">SUMPRODUCT(INDEX(ImgA,$B50-ImgA_y0+1-25,AL$7-ImgA_x0+1-25):INDEX(ImgA,$B50-ImgA_y0+1+25,AL$7-ImgA_x0+1+25),Disco)/SUM(Disco)</f>
        <v>91.2676616915423</v>
      </c>
      <c r="AM50" s="23" t="n">
        <f aca="false">SUMPRODUCT(INDEX(ImgA,$B50-ImgA_y0+1-25,AM$7-ImgA_x0+1-25):INDEX(ImgA,$B50-ImgA_y0+1+25,AM$7-ImgA_x0+1+25),Disco)/SUM(Disco)</f>
        <v>92.9084577114428</v>
      </c>
      <c r="AN50" s="23" t="n">
        <f aca="false">SUMPRODUCT(INDEX(ImgA,$B50-ImgA_y0+1-25,AN$7-ImgA_x0+1-25):INDEX(ImgA,$B50-ImgA_y0+1+25,AN$7-ImgA_x0+1+25),Disco)/SUM(Disco)</f>
        <v>94.7890547263682</v>
      </c>
      <c r="AO50" s="23" t="n">
        <f aca="false">SUMPRODUCT(INDEX(ImgA,$B50-ImgA_y0+1-25,AO$7-ImgA_x0+1-25):INDEX(ImgA,$B50-ImgA_y0+1+25,AO$7-ImgA_x0+1+25),Disco)/SUM(Disco)</f>
        <v>96.7761194029851</v>
      </c>
      <c r="AP50" s="23" t="n">
        <f aca="false">SUMPRODUCT(INDEX(ImgA,$B50-ImgA_y0+1-25,AP$7-ImgA_x0+1-25):INDEX(ImgA,$B50-ImgA_y0+1+25,AP$7-ImgA_x0+1+25),Disco)/SUM(Disco)</f>
        <v>98.6567164179105</v>
      </c>
      <c r="AQ50" s="23" t="n">
        <f aca="false">SUMPRODUCT(INDEX(ImgA,$B50-ImgA_y0+1-25,AQ$7-ImgA_x0+1-25):INDEX(ImgA,$B50-ImgA_y0+1+25,AQ$7-ImgA_x0+1+25),Disco)/SUM(Disco)</f>
        <v>100.537313432836</v>
      </c>
      <c r="AR50" s="23" t="n">
        <f aca="false">SUMPRODUCT(INDEX(ImgA,$B50-ImgA_y0+1-25,AR$7-ImgA_x0+1-25):INDEX(ImgA,$B50-ImgA_y0+1+25,AR$7-ImgA_x0+1+25),Disco)/SUM(Disco)</f>
        <v>102.642786069652</v>
      </c>
      <c r="AS50" s="23" t="n">
        <f aca="false">SUMPRODUCT(INDEX(ImgA,$B50-ImgA_y0+1-25,AS$7-ImgA_x0+1-25):INDEX(ImgA,$B50-ImgA_y0+1+25,AS$7-ImgA_x0+1+25),Disco)/SUM(Disco)</f>
        <v>104.641791044776</v>
      </c>
      <c r="AT50" s="23" t="n">
        <f aca="false">SUMPRODUCT(INDEX(ImgA,$B50-ImgA_y0+1-25,AT$7-ImgA_x0+1-25):INDEX(ImgA,$B50-ImgA_y0+1+25,AT$7-ImgA_x0+1+25),Disco)/SUM(Disco)</f>
        <v>106.699502487562</v>
      </c>
      <c r="AU50" s="23" t="n">
        <f aca="false">SUMPRODUCT(INDEX(ImgA,$B50-ImgA_y0+1-25,AU$7-ImgA_x0+1-25):INDEX(ImgA,$B50-ImgA_y0+1+25,AU$7-ImgA_x0+1+25),Disco)/SUM(Disco)</f>
        <v>108.791044776119</v>
      </c>
      <c r="AV50" s="23" t="n">
        <f aca="false">SUMPRODUCT(INDEX(ImgA,$B50-ImgA_y0+1-25,AV$7-ImgA_x0+1-25):INDEX(ImgA,$B50-ImgA_y0+1+25,AV$7-ImgA_x0+1+25),Disco)/SUM(Disco)</f>
        <v>110.841791044776</v>
      </c>
      <c r="AW50" s="23" t="n">
        <f aca="false">SUMPRODUCT(INDEX(ImgA,$B50-ImgA_y0+1-25,AW$7-ImgA_x0+1-25):INDEX(ImgA,$B50-ImgA_y0+1+25,AW$7-ImgA_x0+1+25),Disco)/SUM(Disco)</f>
        <v>113.257711442786</v>
      </c>
      <c r="AX50" s="23" t="n">
        <f aca="false">SUMPRODUCT(INDEX(ImgA,$B50-ImgA_y0+1-25,AX$7-ImgA_x0+1-25):INDEX(ImgA,$B50-ImgA_y0+1+25,AX$7-ImgA_x0+1+25),Disco)/SUM(Disco)</f>
        <v>115.402985074627</v>
      </c>
      <c r="AY50" s="23" t="n">
        <f aca="false">SUMPRODUCT(INDEX(ImgA,$B50-ImgA_y0+1-25,AY$7-ImgA_x0+1-25):INDEX(ImgA,$B50-ImgA_y0+1+25,AY$7-ImgA_x0+1+25),Disco)/SUM(Disco)</f>
        <v>117.017910447761</v>
      </c>
      <c r="AZ50" s="23" t="n">
        <f aca="false">SUMPRODUCT(INDEX(ImgA,$B50-ImgA_y0+1-25,AZ$7-ImgA_x0+1-25):INDEX(ImgA,$B50-ImgA_y0+1+25,AZ$7-ImgA_x0+1+25),Disco)/SUM(Disco)</f>
        <v>118.257711442786</v>
      </c>
      <c r="BA50" s="23" t="n">
        <f aca="false">SUMPRODUCT(INDEX(ImgA,$B50-ImgA_y0+1-25,BA$7-ImgA_x0+1-25):INDEX(ImgA,$B50-ImgA_y0+1+25,BA$7-ImgA_x0+1+25),Disco)/SUM(Disco)</f>
        <v>119.062686567164</v>
      </c>
      <c r="BB50" s="23" t="n">
        <f aca="false">SUMPRODUCT(INDEX(ImgA,$B50-ImgA_y0+1-25,BB$7-ImgA_x0+1-25):INDEX(ImgA,$B50-ImgA_y0+1+25,BB$7-ImgA_x0+1+25),Disco)/SUM(Disco)</f>
        <v>119.34328358209</v>
      </c>
      <c r="BC50" s="23" t="n">
        <f aca="false">SUMPRODUCT(INDEX(ImgA,$B50-ImgA_y0+1-25,BC$7-ImgA_x0+1-25):INDEX(ImgA,$B50-ImgA_y0+1+25,BC$7-ImgA_x0+1+25),Disco)/SUM(Disco)</f>
        <v>119.514427860697</v>
      </c>
      <c r="BD50" s="23" t="n">
        <f aca="false">SUMPRODUCT(INDEX(ImgA,$B50-ImgA_y0+1-25,BD$7-ImgA_x0+1-25):INDEX(ImgA,$B50-ImgA_y0+1+25,BD$7-ImgA_x0+1+25),Disco)/SUM(Disco)</f>
        <v>119.696517412935</v>
      </c>
      <c r="BE50" s="23" t="n">
        <f aca="false">SUMPRODUCT(INDEX(ImgA,$B50-ImgA_y0+1-25,BE$7-ImgA_x0+1-25):INDEX(ImgA,$B50-ImgA_y0+1+25,BE$7-ImgA_x0+1+25),Disco)/SUM(Disco)</f>
        <v>119.445771144279</v>
      </c>
      <c r="BF50" s="23" t="n">
        <f aca="false">SUMPRODUCT(INDEX(ImgA,$B50-ImgA_y0+1-25,BF$7-ImgA_x0+1-25):INDEX(ImgA,$B50-ImgA_y0+1+25,BF$7-ImgA_x0+1+25),Disco)/SUM(Disco)</f>
        <v>118.798009950249</v>
      </c>
      <c r="BG50" s="23" t="n">
        <f aca="false">SUMPRODUCT(INDEX(ImgA,$B50-ImgA_y0+1-25,BG$7-ImgA_x0+1-25):INDEX(ImgA,$B50-ImgA_y0+1+25,BG$7-ImgA_x0+1+25),Disco)/SUM(Disco)</f>
        <v>118.043781094527</v>
      </c>
      <c r="BH50" s="23" t="n">
        <f aca="false">SUMPRODUCT(INDEX(ImgA,$B50-ImgA_y0+1-25,BH$7-ImgA_x0+1-25):INDEX(ImgA,$B50-ImgA_y0+1+25,BH$7-ImgA_x0+1+25),Disco)/SUM(Disco)</f>
        <v>117.243781094527</v>
      </c>
      <c r="BI50" s="23" t="n">
        <f aca="false">SUMPRODUCT(INDEX(ImgA,$B50-ImgA_y0+1-25,BI$7-ImgA_x0+1-25):INDEX(ImgA,$B50-ImgA_y0+1+25,BI$7-ImgA_x0+1+25),Disco)/SUM(Disco)</f>
        <v>116.435820895522</v>
      </c>
      <c r="BJ50" s="23" t="n">
        <f aca="false">SUMPRODUCT(INDEX(ImgA,$B50-ImgA_y0+1-25,BJ$7-ImgA_x0+1-25):INDEX(ImgA,$B50-ImgA_y0+1+25,BJ$7-ImgA_x0+1+25),Disco)/SUM(Disco)</f>
        <v>115.353233830846</v>
      </c>
      <c r="BK50" s="23" t="n">
        <f aca="false">SUMPRODUCT(INDEX(ImgA,$B50-ImgA_y0+1-25,BK$7-ImgA_x0+1-25):INDEX(ImgA,$B50-ImgA_y0+1+25,BK$7-ImgA_x0+1+25),Disco)/SUM(Disco)</f>
        <v>114.09552238806</v>
      </c>
      <c r="BL50" s="23" t="n">
        <f aca="false">SUMPRODUCT(INDEX(ImgA,$B50-ImgA_y0+1-25,BL$7-ImgA_x0+1-25):INDEX(ImgA,$B50-ImgA_y0+1+25,BL$7-ImgA_x0+1+25),Disco)/SUM(Disco)</f>
        <v>112.740298507463</v>
      </c>
      <c r="BM50" s="23" t="n">
        <f aca="false">SUMPRODUCT(INDEX(ImgA,$B50-ImgA_y0+1-25,BM$7-ImgA_x0+1-25):INDEX(ImgA,$B50-ImgA_y0+1+25,BM$7-ImgA_x0+1+25),Disco)/SUM(Disco)</f>
        <v>111.416915422886</v>
      </c>
      <c r="BN50" s="23" t="n">
        <f aca="false">SUMPRODUCT(INDEX(ImgA,$B50-ImgA_y0+1-25,BN$7-ImgA_x0+1-25):INDEX(ImgA,$B50-ImgA_y0+1+25,BN$7-ImgA_x0+1+25),Disco)/SUM(Disco)</f>
        <v>110.096517412935</v>
      </c>
    </row>
    <row r="53" customFormat="false" ht="15" hidden="false" customHeight="false" outlineLevel="0" collapsed="false">
      <c r="C53" s="13" t="s">
        <v>149</v>
      </c>
    </row>
    <row r="54" customFormat="false" ht="15" hidden="false" customHeight="false" outlineLevel="0" collapsed="false">
      <c r="C54" s="16" t="n">
        <v>166</v>
      </c>
      <c r="D54" s="16" t="n">
        <v>167</v>
      </c>
      <c r="E54" s="16" t="n">
        <v>168</v>
      </c>
      <c r="F54" s="16" t="n">
        <v>169</v>
      </c>
      <c r="G54" s="16" t="n">
        <v>170</v>
      </c>
      <c r="H54" s="16" t="n">
        <v>171</v>
      </c>
      <c r="I54" s="16" t="n">
        <v>172</v>
      </c>
      <c r="J54" s="16" t="n">
        <v>173</v>
      </c>
      <c r="K54" s="16" t="n">
        <v>174</v>
      </c>
      <c r="L54" s="16" t="n">
        <v>175</v>
      </c>
      <c r="M54" s="16" t="n">
        <v>176</v>
      </c>
      <c r="N54" s="16" t="n">
        <v>177</v>
      </c>
      <c r="O54" s="16" t="n">
        <v>178</v>
      </c>
      <c r="P54" s="16" t="n">
        <v>179</v>
      </c>
      <c r="Q54" s="16" t="n">
        <v>180</v>
      </c>
      <c r="R54" s="16" t="n">
        <v>181</v>
      </c>
      <c r="S54" s="16" t="n">
        <v>182</v>
      </c>
      <c r="T54" s="16" t="n">
        <v>183</v>
      </c>
      <c r="U54" s="16" t="n">
        <v>184</v>
      </c>
      <c r="V54" s="16" t="n">
        <v>185</v>
      </c>
      <c r="W54" s="16" t="n">
        <v>186</v>
      </c>
      <c r="X54" s="16" t="n">
        <v>187</v>
      </c>
      <c r="Y54" s="16" t="n">
        <v>188</v>
      </c>
      <c r="Z54" s="16" t="n">
        <v>189</v>
      </c>
      <c r="AA54" s="16" t="n">
        <v>190</v>
      </c>
      <c r="AB54" s="16" t="n">
        <v>191</v>
      </c>
      <c r="AC54" s="16" t="n">
        <v>192</v>
      </c>
      <c r="AD54" s="16" t="n">
        <v>193</v>
      </c>
      <c r="AE54" s="16" t="n">
        <v>194</v>
      </c>
      <c r="AF54" s="16" t="n">
        <v>195</v>
      </c>
      <c r="AG54" s="16" t="n">
        <v>196</v>
      </c>
      <c r="AH54" s="16" t="n">
        <v>197</v>
      </c>
      <c r="AI54" s="16" t="n">
        <v>198</v>
      </c>
      <c r="AJ54" s="16" t="n">
        <v>199</v>
      </c>
      <c r="AK54" s="16" t="n">
        <v>200</v>
      </c>
      <c r="AL54" s="16" t="n">
        <v>201</v>
      </c>
      <c r="AM54" s="16" t="n">
        <v>202</v>
      </c>
      <c r="AN54" s="16" t="n">
        <v>203</v>
      </c>
      <c r="AO54" s="16" t="n">
        <v>204</v>
      </c>
      <c r="AP54" s="16" t="n">
        <v>205</v>
      </c>
      <c r="AQ54" s="16" t="n">
        <v>206</v>
      </c>
      <c r="AR54" s="16" t="n">
        <v>207</v>
      </c>
      <c r="AS54" s="16" t="n">
        <v>208</v>
      </c>
      <c r="AT54" s="16" t="n">
        <v>209</v>
      </c>
      <c r="AU54" s="16" t="n">
        <v>210</v>
      </c>
      <c r="AV54" s="16" t="n">
        <v>211</v>
      </c>
      <c r="AW54" s="16" t="n">
        <v>212</v>
      </c>
      <c r="AX54" s="16" t="n">
        <v>213</v>
      </c>
      <c r="AY54" s="16" t="n">
        <v>214</v>
      </c>
      <c r="AZ54" s="16" t="n">
        <v>215</v>
      </c>
      <c r="BA54" s="16" t="n">
        <v>216</v>
      </c>
      <c r="BB54" s="16" t="n">
        <v>217</v>
      </c>
      <c r="BC54" s="16" t="n">
        <v>218</v>
      </c>
      <c r="BD54" s="16" t="n">
        <v>219</v>
      </c>
      <c r="BE54" s="16" t="n">
        <v>220</v>
      </c>
      <c r="BF54" s="16" t="n">
        <v>221</v>
      </c>
      <c r="BG54" s="16" t="n">
        <v>222</v>
      </c>
      <c r="BH54" s="16" t="n">
        <v>223</v>
      </c>
      <c r="BI54" s="16" t="n">
        <v>224</v>
      </c>
      <c r="BJ54" s="16" t="n">
        <v>225</v>
      </c>
      <c r="BK54" s="16" t="n">
        <v>226</v>
      </c>
      <c r="BL54" s="16" t="n">
        <v>227</v>
      </c>
      <c r="BM54" s="16" t="n">
        <v>228</v>
      </c>
      <c r="BN54" s="16" t="n">
        <v>229</v>
      </c>
    </row>
    <row r="55" customFormat="false" ht="10.5" hidden="false" customHeight="true" outlineLevel="0" collapsed="false">
      <c r="B55" s="17" t="n">
        <v>70</v>
      </c>
      <c r="C55" s="23" t="n">
        <f aca="false">SUMPRODUCT(INDEX(ImgA,$B55-ImgA_y0+1-25,C$54-ImgA_x0+1-25):INDEX(ImgA,$B55-ImgA_y0+1+25,C$54-ImgA_x0+1+25),Anillo)/SUM(Anillo)</f>
        <v>87.5507614213198</v>
      </c>
      <c r="D55" s="23" t="n">
        <f aca="false">SUMPRODUCT(INDEX(ImgA,$B55-ImgA_y0+1-25,D$54-ImgA_x0+1-25):INDEX(ImgA,$B55-ImgA_y0+1+25,D$54-ImgA_x0+1+25),Anillo)/SUM(Anillo)</f>
        <v>84.1890862944162</v>
      </c>
      <c r="E55" s="23" t="n">
        <f aca="false">SUMPRODUCT(INDEX(ImgA,$B55-ImgA_y0+1-25,E$54-ImgA_x0+1-25):INDEX(ImgA,$B55-ImgA_y0+1+25,E$54-ImgA_x0+1+25),Anillo)/SUM(Anillo)</f>
        <v>80.2360406091371</v>
      </c>
      <c r="F55" s="23" t="n">
        <f aca="false">SUMPRODUCT(INDEX(ImgA,$B55-ImgA_y0+1-25,F$54-ImgA_x0+1-25):INDEX(ImgA,$B55-ImgA_y0+1+25,F$54-ImgA_x0+1+25),Anillo)/SUM(Anillo)</f>
        <v>76.8172588832487</v>
      </c>
      <c r="G55" s="23" t="n">
        <f aca="false">SUMPRODUCT(INDEX(ImgA,$B55-ImgA_y0+1-25,G$54-ImgA_x0+1-25):INDEX(ImgA,$B55-ImgA_y0+1+25,G$54-ImgA_x0+1+25),Anillo)/SUM(Anillo)</f>
        <v>73.5203045685279</v>
      </c>
      <c r="H55" s="23" t="n">
        <f aca="false">SUMPRODUCT(INDEX(ImgA,$B55-ImgA_y0+1-25,H$54-ImgA_x0+1-25):INDEX(ImgA,$B55-ImgA_y0+1+25,H$54-ImgA_x0+1+25),Anillo)/SUM(Anillo)</f>
        <v>71.6091370558376</v>
      </c>
      <c r="I55" s="23" t="n">
        <f aca="false">SUMPRODUCT(INDEX(ImgA,$B55-ImgA_y0+1-25,I$54-ImgA_x0+1-25):INDEX(ImgA,$B55-ImgA_y0+1+25,I$54-ImgA_x0+1+25),Anillo)/SUM(Anillo)</f>
        <v>71.3781725888325</v>
      </c>
      <c r="J55" s="23" t="n">
        <f aca="false">SUMPRODUCT(INDEX(ImgA,$B55-ImgA_y0+1-25,J$54-ImgA_x0+1-25):INDEX(ImgA,$B55-ImgA_y0+1+25,J$54-ImgA_x0+1+25),Anillo)/SUM(Anillo)</f>
        <v>70.9644670050761</v>
      </c>
      <c r="K55" s="23" t="n">
        <f aca="false">SUMPRODUCT(INDEX(ImgA,$B55-ImgA_y0+1-25,K$54-ImgA_x0+1-25):INDEX(ImgA,$B55-ImgA_y0+1+25,K$54-ImgA_x0+1+25),Anillo)/SUM(Anillo)</f>
        <v>70.4898477157361</v>
      </c>
      <c r="L55" s="23" t="n">
        <f aca="false">SUMPRODUCT(INDEX(ImgA,$B55-ImgA_y0+1-25,L$54-ImgA_x0+1-25):INDEX(ImgA,$B55-ImgA_y0+1+25,L$54-ImgA_x0+1+25),Anillo)/SUM(Anillo)</f>
        <v>70.4416243654822</v>
      </c>
      <c r="M55" s="23" t="n">
        <f aca="false">SUMPRODUCT(INDEX(ImgA,$B55-ImgA_y0+1-25,M$54-ImgA_x0+1-25):INDEX(ImgA,$B55-ImgA_y0+1+25,M$54-ImgA_x0+1+25),Anillo)/SUM(Anillo)</f>
        <v>69.6954314720812</v>
      </c>
      <c r="N55" s="23" t="n">
        <f aca="false">SUMPRODUCT(INDEX(ImgA,$B55-ImgA_y0+1-25,N$54-ImgA_x0+1-25):INDEX(ImgA,$B55-ImgA_y0+1+25,N$54-ImgA_x0+1+25),Anillo)/SUM(Anillo)</f>
        <v>68.5558375634518</v>
      </c>
      <c r="O55" s="23" t="n">
        <f aca="false">SUMPRODUCT(INDEX(ImgA,$B55-ImgA_y0+1-25,O$54-ImgA_x0+1-25):INDEX(ImgA,$B55-ImgA_y0+1+25,O$54-ImgA_x0+1+25),Anillo)/SUM(Anillo)</f>
        <v>66.7969543147208</v>
      </c>
      <c r="P55" s="23" t="n">
        <f aca="false">SUMPRODUCT(INDEX(ImgA,$B55-ImgA_y0+1-25,P$54-ImgA_x0+1-25):INDEX(ImgA,$B55-ImgA_y0+1+25,P$54-ImgA_x0+1+25),Anillo)/SUM(Anillo)</f>
        <v>65.3997461928934</v>
      </c>
      <c r="Q55" s="23" t="n">
        <f aca="false">SUMPRODUCT(INDEX(ImgA,$B55-ImgA_y0+1-25,Q$54-ImgA_x0+1-25):INDEX(ImgA,$B55-ImgA_y0+1+25,Q$54-ImgA_x0+1+25),Anillo)/SUM(Anillo)</f>
        <v>63.9809644670051</v>
      </c>
      <c r="R55" s="23" t="n">
        <f aca="false">SUMPRODUCT(INDEX(ImgA,$B55-ImgA_y0+1-25,R$54-ImgA_x0+1-25):INDEX(ImgA,$B55-ImgA_y0+1+25,R$54-ImgA_x0+1+25),Anillo)/SUM(Anillo)</f>
        <v>63.6078680203046</v>
      </c>
      <c r="S55" s="23" t="n">
        <f aca="false">SUMPRODUCT(INDEX(ImgA,$B55-ImgA_y0+1-25,S$54-ImgA_x0+1-25):INDEX(ImgA,$B55-ImgA_y0+1+25,S$54-ImgA_x0+1+25),Anillo)/SUM(Anillo)</f>
        <v>64.3959390862944</v>
      </c>
      <c r="T55" s="23" t="n">
        <f aca="false">SUMPRODUCT(INDEX(ImgA,$B55-ImgA_y0+1-25,T$54-ImgA_x0+1-25):INDEX(ImgA,$B55-ImgA_y0+1+25,T$54-ImgA_x0+1+25),Anillo)/SUM(Anillo)</f>
        <v>66.263959390863</v>
      </c>
      <c r="U55" s="23" t="n">
        <f aca="false">SUMPRODUCT(INDEX(ImgA,$B55-ImgA_y0+1-25,U$54-ImgA_x0+1-25):INDEX(ImgA,$B55-ImgA_y0+1+25,U$54-ImgA_x0+1+25),Anillo)/SUM(Anillo)</f>
        <v>69.6307106598985</v>
      </c>
      <c r="V55" s="23" t="n">
        <f aca="false">SUMPRODUCT(INDEX(ImgA,$B55-ImgA_y0+1-25,V$54-ImgA_x0+1-25):INDEX(ImgA,$B55-ImgA_y0+1+25,V$54-ImgA_x0+1+25),Anillo)/SUM(Anillo)</f>
        <v>73.7182741116751</v>
      </c>
      <c r="W55" s="23" t="n">
        <f aca="false">SUMPRODUCT(INDEX(ImgA,$B55-ImgA_y0+1-25,W$54-ImgA_x0+1-25):INDEX(ImgA,$B55-ImgA_y0+1+25,W$54-ImgA_x0+1+25),Anillo)/SUM(Anillo)</f>
        <v>77.8210659898477</v>
      </c>
      <c r="X55" s="23" t="n">
        <f aca="false">SUMPRODUCT(INDEX(ImgA,$B55-ImgA_y0+1-25,X$54-ImgA_x0+1-25):INDEX(ImgA,$B55-ImgA_y0+1+25,X$54-ImgA_x0+1+25),Anillo)/SUM(Anillo)</f>
        <v>81.2385786802031</v>
      </c>
      <c r="Y55" s="23" t="n">
        <f aca="false">SUMPRODUCT(INDEX(ImgA,$B55-ImgA_y0+1-25,Y$54-ImgA_x0+1-25):INDEX(ImgA,$B55-ImgA_y0+1+25,Y$54-ImgA_x0+1+25),Anillo)/SUM(Anillo)</f>
        <v>84</v>
      </c>
      <c r="Z55" s="23" t="n">
        <f aca="false">SUMPRODUCT(INDEX(ImgA,$B55-ImgA_y0+1-25,Z$54-ImgA_x0+1-25):INDEX(ImgA,$B55-ImgA_y0+1+25,Z$54-ImgA_x0+1+25),Anillo)/SUM(Anillo)</f>
        <v>86.5837563451777</v>
      </c>
      <c r="AA55" s="23" t="n">
        <f aca="false">SUMPRODUCT(INDEX(ImgA,$B55-ImgA_y0+1-25,AA$54-ImgA_x0+1-25):INDEX(ImgA,$B55-ImgA_y0+1+25,AA$54-ImgA_x0+1+25),Anillo)/SUM(Anillo)</f>
        <v>88.746192893401</v>
      </c>
      <c r="AB55" s="23" t="n">
        <f aca="false">SUMPRODUCT(INDEX(ImgA,$B55-ImgA_y0+1-25,AB$54-ImgA_x0+1-25):INDEX(ImgA,$B55-ImgA_y0+1+25,AB$54-ImgA_x0+1+25),Anillo)/SUM(Anillo)</f>
        <v>90.8515228426396</v>
      </c>
      <c r="AC55" s="23" t="n">
        <f aca="false">SUMPRODUCT(INDEX(ImgA,$B55-ImgA_y0+1-25,AC$54-ImgA_x0+1-25):INDEX(ImgA,$B55-ImgA_y0+1+25,AC$54-ImgA_x0+1+25),Anillo)/SUM(Anillo)</f>
        <v>92.2119289340102</v>
      </c>
      <c r="AD55" s="23" t="n">
        <f aca="false">SUMPRODUCT(INDEX(ImgA,$B55-ImgA_y0+1-25,AD$54-ImgA_x0+1-25):INDEX(ImgA,$B55-ImgA_y0+1+25,AD$54-ImgA_x0+1+25),Anillo)/SUM(Anillo)</f>
        <v>93.2246192893401</v>
      </c>
      <c r="AE55" s="23" t="n">
        <f aca="false">SUMPRODUCT(INDEX(ImgA,$B55-ImgA_y0+1-25,AE$54-ImgA_x0+1-25):INDEX(ImgA,$B55-ImgA_y0+1+25,AE$54-ImgA_x0+1+25),Anillo)/SUM(Anillo)</f>
        <v>93.9365482233503</v>
      </c>
      <c r="AF55" s="23" t="n">
        <f aca="false">SUMPRODUCT(INDEX(ImgA,$B55-ImgA_y0+1-25,AF$54-ImgA_x0+1-25):INDEX(ImgA,$B55-ImgA_y0+1+25,AF$54-ImgA_x0+1+25),Anillo)/SUM(Anillo)</f>
        <v>94.6154822335025</v>
      </c>
      <c r="AG55" s="23" t="n">
        <f aca="false">SUMPRODUCT(INDEX(ImgA,$B55-ImgA_y0+1-25,AG$54-ImgA_x0+1-25):INDEX(ImgA,$B55-ImgA_y0+1+25,AG$54-ImgA_x0+1+25),Anillo)/SUM(Anillo)</f>
        <v>96.3515228426396</v>
      </c>
      <c r="AH55" s="23" t="n">
        <f aca="false">SUMPRODUCT(INDEX(ImgA,$B55-ImgA_y0+1-25,AH$54-ImgA_x0+1-25):INDEX(ImgA,$B55-ImgA_y0+1+25,AH$54-ImgA_x0+1+25),Anillo)/SUM(Anillo)</f>
        <v>97.9060913705584</v>
      </c>
      <c r="AI55" s="23" t="n">
        <f aca="false">SUMPRODUCT(INDEX(ImgA,$B55-ImgA_y0+1-25,AI$54-ImgA_x0+1-25):INDEX(ImgA,$B55-ImgA_y0+1+25,AI$54-ImgA_x0+1+25),Anillo)/SUM(Anillo)</f>
        <v>99.0977157360406</v>
      </c>
      <c r="AJ55" s="23" t="n">
        <f aca="false">SUMPRODUCT(INDEX(ImgA,$B55-ImgA_y0+1-25,AJ$54-ImgA_x0+1-25):INDEX(ImgA,$B55-ImgA_y0+1+25,AJ$54-ImgA_x0+1+25),Anillo)/SUM(Anillo)</f>
        <v>100.836294416244</v>
      </c>
      <c r="AK55" s="23" t="n">
        <f aca="false">SUMPRODUCT(INDEX(ImgA,$B55-ImgA_y0+1-25,AK$54-ImgA_x0+1-25):INDEX(ImgA,$B55-ImgA_y0+1+25,AK$54-ImgA_x0+1+25),Anillo)/SUM(Anillo)</f>
        <v>102.705583756345</v>
      </c>
      <c r="AL55" s="23" t="n">
        <f aca="false">SUMPRODUCT(INDEX(ImgA,$B55-ImgA_y0+1-25,AL$54-ImgA_x0+1-25):INDEX(ImgA,$B55-ImgA_y0+1+25,AL$54-ImgA_x0+1+25),Anillo)/SUM(Anillo)</f>
        <v>105.229695431472</v>
      </c>
      <c r="AM55" s="23" t="n">
        <f aca="false">SUMPRODUCT(INDEX(ImgA,$B55-ImgA_y0+1-25,AM$54-ImgA_x0+1-25):INDEX(ImgA,$B55-ImgA_y0+1+25,AM$54-ImgA_x0+1+25),Anillo)/SUM(Anillo)</f>
        <v>107.56345177665</v>
      </c>
      <c r="AN55" s="23" t="n">
        <f aca="false">SUMPRODUCT(INDEX(ImgA,$B55-ImgA_y0+1-25,AN$54-ImgA_x0+1-25):INDEX(ImgA,$B55-ImgA_y0+1+25,AN$54-ImgA_x0+1+25),Anillo)/SUM(Anillo)</f>
        <v>109.718274111675</v>
      </c>
      <c r="AO55" s="23" t="n">
        <f aca="false">SUMPRODUCT(INDEX(ImgA,$B55-ImgA_y0+1-25,AO$54-ImgA_x0+1-25):INDEX(ImgA,$B55-ImgA_y0+1+25,AO$54-ImgA_x0+1+25),Anillo)/SUM(Anillo)</f>
        <v>111.082487309645</v>
      </c>
      <c r="AP55" s="23" t="n">
        <f aca="false">SUMPRODUCT(INDEX(ImgA,$B55-ImgA_y0+1-25,AP$54-ImgA_x0+1-25):INDEX(ImgA,$B55-ImgA_y0+1+25,AP$54-ImgA_x0+1+25),Anillo)/SUM(Anillo)</f>
        <v>110.294416243655</v>
      </c>
      <c r="AQ55" s="23" t="n">
        <f aca="false">SUMPRODUCT(INDEX(ImgA,$B55-ImgA_y0+1-25,AQ$54-ImgA_x0+1-25):INDEX(ImgA,$B55-ImgA_y0+1+25,AQ$54-ImgA_x0+1+25),Anillo)/SUM(Anillo)</f>
        <v>108.827411167513</v>
      </c>
      <c r="AR55" s="23" t="n">
        <f aca="false">SUMPRODUCT(INDEX(ImgA,$B55-ImgA_y0+1-25,AR$54-ImgA_x0+1-25):INDEX(ImgA,$B55-ImgA_y0+1+25,AR$54-ImgA_x0+1+25),Anillo)/SUM(Anillo)</f>
        <v>107.215736040609</v>
      </c>
      <c r="AS55" s="23" t="n">
        <f aca="false">SUMPRODUCT(INDEX(ImgA,$B55-ImgA_y0+1-25,AS$54-ImgA_x0+1-25):INDEX(ImgA,$B55-ImgA_y0+1+25,AS$54-ImgA_x0+1+25),Anillo)/SUM(Anillo)</f>
        <v>105.789340101523</v>
      </c>
      <c r="AT55" s="23" t="n">
        <f aca="false">SUMPRODUCT(INDEX(ImgA,$B55-ImgA_y0+1-25,AT$54-ImgA_x0+1-25):INDEX(ImgA,$B55-ImgA_y0+1+25,AT$54-ImgA_x0+1+25),Anillo)/SUM(Anillo)</f>
        <v>104.477157360406</v>
      </c>
      <c r="AU55" s="23" t="n">
        <f aca="false">SUMPRODUCT(INDEX(ImgA,$B55-ImgA_y0+1-25,AU$54-ImgA_x0+1-25):INDEX(ImgA,$B55-ImgA_y0+1+25,AU$54-ImgA_x0+1+25),Anillo)/SUM(Anillo)</f>
        <v>103.539340101523</v>
      </c>
      <c r="AV55" s="23" t="n">
        <f aca="false">SUMPRODUCT(INDEX(ImgA,$B55-ImgA_y0+1-25,AV$54-ImgA_x0+1-25):INDEX(ImgA,$B55-ImgA_y0+1+25,AV$54-ImgA_x0+1+25),Anillo)/SUM(Anillo)</f>
        <v>102.8769035533</v>
      </c>
      <c r="AW55" s="23" t="n">
        <f aca="false">SUMPRODUCT(INDEX(ImgA,$B55-ImgA_y0+1-25,AW$54-ImgA_x0+1-25):INDEX(ImgA,$B55-ImgA_y0+1+25,AW$54-ImgA_x0+1+25),Anillo)/SUM(Anillo)</f>
        <v>100.643401015228</v>
      </c>
      <c r="AX55" s="23" t="n">
        <f aca="false">SUMPRODUCT(INDEX(ImgA,$B55-ImgA_y0+1-25,AX$54-ImgA_x0+1-25):INDEX(ImgA,$B55-ImgA_y0+1+25,AX$54-ImgA_x0+1+25),Anillo)/SUM(Anillo)</f>
        <v>97.3058375634518</v>
      </c>
      <c r="AY55" s="23" t="n">
        <f aca="false">SUMPRODUCT(INDEX(ImgA,$B55-ImgA_y0+1-25,AY$54-ImgA_x0+1-25):INDEX(ImgA,$B55-ImgA_y0+1+25,AY$54-ImgA_x0+1+25),Anillo)/SUM(Anillo)</f>
        <v>93.3984771573604</v>
      </c>
      <c r="AZ55" s="23" t="n">
        <f aca="false">SUMPRODUCT(INDEX(ImgA,$B55-ImgA_y0+1-25,AZ$54-ImgA_x0+1-25):INDEX(ImgA,$B55-ImgA_y0+1+25,AZ$54-ImgA_x0+1+25),Anillo)/SUM(Anillo)</f>
        <v>89.9695431472081</v>
      </c>
      <c r="BA55" s="23" t="n">
        <f aca="false">SUMPRODUCT(INDEX(ImgA,$B55-ImgA_y0+1-25,BA$54-ImgA_x0+1-25):INDEX(ImgA,$B55-ImgA_y0+1+25,BA$54-ImgA_x0+1+25),Anillo)/SUM(Anillo)</f>
        <v>87.1928934010152</v>
      </c>
      <c r="BB55" s="23" t="n">
        <f aca="false">SUMPRODUCT(INDEX(ImgA,$B55-ImgA_y0+1-25,BB$54-ImgA_x0+1-25):INDEX(ImgA,$B55-ImgA_y0+1+25,BB$54-ImgA_x0+1+25),Anillo)/SUM(Anillo)</f>
        <v>85.6218274111675</v>
      </c>
      <c r="BC55" s="23" t="n">
        <f aca="false">SUMPRODUCT(INDEX(ImgA,$B55-ImgA_y0+1-25,BC$54-ImgA_x0+1-25):INDEX(ImgA,$B55-ImgA_y0+1+25,BC$54-ImgA_x0+1+25),Anillo)/SUM(Anillo)</f>
        <v>86.7779187817259</v>
      </c>
      <c r="BD55" s="23" t="n">
        <f aca="false">SUMPRODUCT(INDEX(ImgA,$B55-ImgA_y0+1-25,BD$54-ImgA_x0+1-25):INDEX(ImgA,$B55-ImgA_y0+1+25,BD$54-ImgA_x0+1+25),Anillo)/SUM(Anillo)</f>
        <v>90.0913705583756</v>
      </c>
      <c r="BE55" s="23" t="n">
        <f aca="false">SUMPRODUCT(INDEX(ImgA,$B55-ImgA_y0+1-25,BE$54-ImgA_x0+1-25):INDEX(ImgA,$B55-ImgA_y0+1+25,BE$54-ImgA_x0+1+25),Anillo)/SUM(Anillo)</f>
        <v>94.505076142132</v>
      </c>
      <c r="BF55" s="23" t="n">
        <f aca="false">SUMPRODUCT(INDEX(ImgA,$B55-ImgA_y0+1-25,BF$54-ImgA_x0+1-25):INDEX(ImgA,$B55-ImgA_y0+1+25,BF$54-ImgA_x0+1+25),Anillo)/SUM(Anillo)</f>
        <v>99.7944162436548</v>
      </c>
      <c r="BG55" s="23" t="n">
        <f aca="false">SUMPRODUCT(INDEX(ImgA,$B55-ImgA_y0+1-25,BG$54-ImgA_x0+1-25):INDEX(ImgA,$B55-ImgA_y0+1+25,BG$54-ImgA_x0+1+25),Anillo)/SUM(Anillo)</f>
        <v>105.643401015228</v>
      </c>
      <c r="BH55" s="23" t="n">
        <f aca="false">SUMPRODUCT(INDEX(ImgA,$B55-ImgA_y0+1-25,BH$54-ImgA_x0+1-25):INDEX(ImgA,$B55-ImgA_y0+1+25,BH$54-ImgA_x0+1+25),Anillo)/SUM(Anillo)</f>
        <v>111.895939086294</v>
      </c>
      <c r="BI55" s="23" t="n">
        <f aca="false">SUMPRODUCT(INDEX(ImgA,$B55-ImgA_y0+1-25,BI$54-ImgA_x0+1-25):INDEX(ImgA,$B55-ImgA_y0+1+25,BI$54-ImgA_x0+1+25),Anillo)/SUM(Anillo)</f>
        <v>116.421319796954</v>
      </c>
      <c r="BJ55" s="23" t="n">
        <f aca="false">SUMPRODUCT(INDEX(ImgA,$B55-ImgA_y0+1-25,BJ$54-ImgA_x0+1-25):INDEX(ImgA,$B55-ImgA_y0+1+25,BJ$54-ImgA_x0+1+25),Anillo)/SUM(Anillo)</f>
        <v>120.908629441624</v>
      </c>
      <c r="BK55" s="23" t="n">
        <f aca="false">SUMPRODUCT(INDEX(ImgA,$B55-ImgA_y0+1-25,BK$54-ImgA_x0+1-25):INDEX(ImgA,$B55-ImgA_y0+1+25,BK$54-ImgA_x0+1+25),Anillo)/SUM(Anillo)</f>
        <v>124.940355329949</v>
      </c>
      <c r="BL55" s="23" t="n">
        <f aca="false">SUMPRODUCT(INDEX(ImgA,$B55-ImgA_y0+1-25,BL$54-ImgA_x0+1-25):INDEX(ImgA,$B55-ImgA_y0+1+25,BL$54-ImgA_x0+1+25),Anillo)/SUM(Anillo)</f>
        <v>127.798223350254</v>
      </c>
      <c r="BM55" s="23" t="n">
        <f aca="false">SUMPRODUCT(INDEX(ImgA,$B55-ImgA_y0+1-25,BM$54-ImgA_x0+1-25):INDEX(ImgA,$B55-ImgA_y0+1+25,BM$54-ImgA_x0+1+25),Anillo)/SUM(Anillo)</f>
        <v>129.164974619289</v>
      </c>
      <c r="BN55" s="23" t="n">
        <f aca="false">SUMPRODUCT(INDEX(ImgA,$B55-ImgA_y0+1-25,BN$54-ImgA_x0+1-25):INDEX(ImgA,$B55-ImgA_y0+1+25,BN$54-ImgA_x0+1+25),Anillo)/SUM(Anillo)</f>
        <v>128.997461928934</v>
      </c>
    </row>
    <row r="56" customFormat="false" ht="10.5" hidden="false" customHeight="true" outlineLevel="0" collapsed="false">
      <c r="B56" s="17" t="n">
        <v>71</v>
      </c>
      <c r="C56" s="23" t="n">
        <f aca="false">SUMPRODUCT(INDEX(ImgA,$B56-ImgA_y0+1-25,C$54-ImgA_x0+1-25):INDEX(ImgA,$B56-ImgA_y0+1+25,C$54-ImgA_x0+1+25),Anillo)/SUM(Anillo)</f>
        <v>83.757614213198</v>
      </c>
      <c r="D56" s="23" t="n">
        <f aca="false">SUMPRODUCT(INDEX(ImgA,$B56-ImgA_y0+1-25,D$54-ImgA_x0+1-25):INDEX(ImgA,$B56-ImgA_y0+1+25,D$54-ImgA_x0+1+25),Anillo)/SUM(Anillo)</f>
        <v>80.5304568527919</v>
      </c>
      <c r="E56" s="23" t="n">
        <f aca="false">SUMPRODUCT(INDEX(ImgA,$B56-ImgA_y0+1-25,E$54-ImgA_x0+1-25):INDEX(ImgA,$B56-ImgA_y0+1+25,E$54-ImgA_x0+1+25),Anillo)/SUM(Anillo)</f>
        <v>77.4606598984772</v>
      </c>
      <c r="F56" s="23" t="n">
        <f aca="false">SUMPRODUCT(INDEX(ImgA,$B56-ImgA_y0+1-25,F$54-ImgA_x0+1-25):INDEX(ImgA,$B56-ImgA_y0+1+25,F$54-ImgA_x0+1+25),Anillo)/SUM(Anillo)</f>
        <v>74.7005076142132</v>
      </c>
      <c r="G56" s="23" t="n">
        <f aca="false">SUMPRODUCT(INDEX(ImgA,$B56-ImgA_y0+1-25,G$54-ImgA_x0+1-25):INDEX(ImgA,$B56-ImgA_y0+1+25,G$54-ImgA_x0+1+25),Anillo)/SUM(Anillo)</f>
        <v>71.6332487309645</v>
      </c>
      <c r="H56" s="23" t="n">
        <f aca="false">SUMPRODUCT(INDEX(ImgA,$B56-ImgA_y0+1-25,H$54-ImgA_x0+1-25):INDEX(ImgA,$B56-ImgA_y0+1+25,H$54-ImgA_x0+1+25),Anillo)/SUM(Anillo)</f>
        <v>68.6015228426396</v>
      </c>
      <c r="I56" s="23" t="n">
        <f aca="false">SUMPRODUCT(INDEX(ImgA,$B56-ImgA_y0+1-25,I$54-ImgA_x0+1-25):INDEX(ImgA,$B56-ImgA_y0+1+25,I$54-ImgA_x0+1+25),Anillo)/SUM(Anillo)</f>
        <v>67.492385786802</v>
      </c>
      <c r="J56" s="23" t="n">
        <f aca="false">SUMPRODUCT(INDEX(ImgA,$B56-ImgA_y0+1-25,J$54-ImgA_x0+1-25):INDEX(ImgA,$B56-ImgA_y0+1+25,J$54-ImgA_x0+1+25),Anillo)/SUM(Anillo)</f>
        <v>67.5469543147208</v>
      </c>
      <c r="K56" s="23" t="n">
        <f aca="false">SUMPRODUCT(INDEX(ImgA,$B56-ImgA_y0+1-25,K$54-ImgA_x0+1-25):INDEX(ImgA,$B56-ImgA_y0+1+25,K$54-ImgA_x0+1+25),Anillo)/SUM(Anillo)</f>
        <v>67.8032994923858</v>
      </c>
      <c r="L56" s="23" t="n">
        <f aca="false">SUMPRODUCT(INDEX(ImgA,$B56-ImgA_y0+1-25,L$54-ImgA_x0+1-25):INDEX(ImgA,$B56-ImgA_y0+1+25,L$54-ImgA_x0+1+25),Anillo)/SUM(Anillo)</f>
        <v>67.5621827411168</v>
      </c>
      <c r="M56" s="23" t="n">
        <f aca="false">SUMPRODUCT(INDEX(ImgA,$B56-ImgA_y0+1-25,M$54-ImgA_x0+1-25):INDEX(ImgA,$B56-ImgA_y0+1+25,M$54-ImgA_x0+1+25),Anillo)/SUM(Anillo)</f>
        <v>66.7931472081218</v>
      </c>
      <c r="N56" s="23" t="n">
        <f aca="false">SUMPRODUCT(INDEX(ImgA,$B56-ImgA_y0+1-25,N$54-ImgA_x0+1-25):INDEX(ImgA,$B56-ImgA_y0+1+25,N$54-ImgA_x0+1+25),Anillo)/SUM(Anillo)</f>
        <v>65.503807106599</v>
      </c>
      <c r="O56" s="23" t="n">
        <f aca="false">SUMPRODUCT(INDEX(ImgA,$B56-ImgA_y0+1-25,O$54-ImgA_x0+1-25):INDEX(ImgA,$B56-ImgA_y0+1+25,O$54-ImgA_x0+1+25),Anillo)/SUM(Anillo)</f>
        <v>64.0266497461929</v>
      </c>
      <c r="P56" s="23" t="n">
        <f aca="false">SUMPRODUCT(INDEX(ImgA,$B56-ImgA_y0+1-25,P$54-ImgA_x0+1-25):INDEX(ImgA,$B56-ImgA_y0+1+25,P$54-ImgA_x0+1+25),Anillo)/SUM(Anillo)</f>
        <v>62.7652284263959</v>
      </c>
      <c r="Q56" s="23" t="n">
        <f aca="false">SUMPRODUCT(INDEX(ImgA,$B56-ImgA_y0+1-25,Q$54-ImgA_x0+1-25):INDEX(ImgA,$B56-ImgA_y0+1+25,Q$54-ImgA_x0+1+25),Anillo)/SUM(Anillo)</f>
        <v>62.1015228426396</v>
      </c>
      <c r="R56" s="23" t="n">
        <f aca="false">SUMPRODUCT(INDEX(ImgA,$B56-ImgA_y0+1-25,R$54-ImgA_x0+1-25):INDEX(ImgA,$B56-ImgA_y0+1+25,R$54-ImgA_x0+1+25),Anillo)/SUM(Anillo)</f>
        <v>62.3616751269036</v>
      </c>
      <c r="S56" s="23" t="n">
        <f aca="false">SUMPRODUCT(INDEX(ImgA,$B56-ImgA_y0+1-25,S$54-ImgA_x0+1-25):INDEX(ImgA,$B56-ImgA_y0+1+25,S$54-ImgA_x0+1+25),Anillo)/SUM(Anillo)</f>
        <v>63.3756345177665</v>
      </c>
      <c r="T56" s="23" t="n">
        <f aca="false">SUMPRODUCT(INDEX(ImgA,$B56-ImgA_y0+1-25,T$54-ImgA_x0+1-25):INDEX(ImgA,$B56-ImgA_y0+1+25,T$54-ImgA_x0+1+25),Anillo)/SUM(Anillo)</f>
        <v>64.8096446700508</v>
      </c>
      <c r="U56" s="23" t="n">
        <f aca="false">SUMPRODUCT(INDEX(ImgA,$B56-ImgA_y0+1-25,U$54-ImgA_x0+1-25):INDEX(ImgA,$B56-ImgA_y0+1+25,U$54-ImgA_x0+1+25),Anillo)/SUM(Anillo)</f>
        <v>67.8781725888325</v>
      </c>
      <c r="V56" s="23" t="n">
        <f aca="false">SUMPRODUCT(INDEX(ImgA,$B56-ImgA_y0+1-25,V$54-ImgA_x0+1-25):INDEX(ImgA,$B56-ImgA_y0+1+25,V$54-ImgA_x0+1+25),Anillo)/SUM(Anillo)</f>
        <v>71.7677664974619</v>
      </c>
      <c r="W56" s="23" t="n">
        <f aca="false">SUMPRODUCT(INDEX(ImgA,$B56-ImgA_y0+1-25,W$54-ImgA_x0+1-25):INDEX(ImgA,$B56-ImgA_y0+1+25,W$54-ImgA_x0+1+25),Anillo)/SUM(Anillo)</f>
        <v>75.6687817258883</v>
      </c>
      <c r="X56" s="23" t="n">
        <f aca="false">SUMPRODUCT(INDEX(ImgA,$B56-ImgA_y0+1-25,X$54-ImgA_x0+1-25):INDEX(ImgA,$B56-ImgA_y0+1+25,X$54-ImgA_x0+1+25),Anillo)/SUM(Anillo)</f>
        <v>78.8401015228426</v>
      </c>
      <c r="Y56" s="23" t="n">
        <f aca="false">SUMPRODUCT(INDEX(ImgA,$B56-ImgA_y0+1-25,Y$54-ImgA_x0+1-25):INDEX(ImgA,$B56-ImgA_y0+1+25,Y$54-ImgA_x0+1+25),Anillo)/SUM(Anillo)</f>
        <v>81.8502538071066</v>
      </c>
      <c r="Z56" s="23" t="n">
        <f aca="false">SUMPRODUCT(INDEX(ImgA,$B56-ImgA_y0+1-25,Z$54-ImgA_x0+1-25):INDEX(ImgA,$B56-ImgA_y0+1+25,Z$54-ImgA_x0+1+25),Anillo)/SUM(Anillo)</f>
        <v>83.6408629441624</v>
      </c>
      <c r="AA56" s="23" t="n">
        <f aca="false">SUMPRODUCT(INDEX(ImgA,$B56-ImgA_y0+1-25,AA$54-ImgA_x0+1-25):INDEX(ImgA,$B56-ImgA_y0+1+25,AA$54-ImgA_x0+1+25),Anillo)/SUM(Anillo)</f>
        <v>86.1916243654822</v>
      </c>
      <c r="AB56" s="23" t="n">
        <f aca="false">SUMPRODUCT(INDEX(ImgA,$B56-ImgA_y0+1-25,AB$54-ImgA_x0+1-25):INDEX(ImgA,$B56-ImgA_y0+1+25,AB$54-ImgA_x0+1+25),Anillo)/SUM(Anillo)</f>
        <v>89.0203045685279</v>
      </c>
      <c r="AC56" s="23" t="n">
        <f aca="false">SUMPRODUCT(INDEX(ImgA,$B56-ImgA_y0+1-25,AC$54-ImgA_x0+1-25):INDEX(ImgA,$B56-ImgA_y0+1+25,AC$54-ImgA_x0+1+25),Anillo)/SUM(Anillo)</f>
        <v>90.3857868020305</v>
      </c>
      <c r="AD56" s="23" t="n">
        <f aca="false">SUMPRODUCT(INDEX(ImgA,$B56-ImgA_y0+1-25,AD$54-ImgA_x0+1-25):INDEX(ImgA,$B56-ImgA_y0+1+25,AD$54-ImgA_x0+1+25),Anillo)/SUM(Anillo)</f>
        <v>90.9530456852792</v>
      </c>
      <c r="AE56" s="23" t="n">
        <f aca="false">SUMPRODUCT(INDEX(ImgA,$B56-ImgA_y0+1-25,AE$54-ImgA_x0+1-25):INDEX(ImgA,$B56-ImgA_y0+1+25,AE$54-ImgA_x0+1+25),Anillo)/SUM(Anillo)</f>
        <v>91.5786802030457</v>
      </c>
      <c r="AF56" s="23" t="n">
        <f aca="false">SUMPRODUCT(INDEX(ImgA,$B56-ImgA_y0+1-25,AF$54-ImgA_x0+1-25):INDEX(ImgA,$B56-ImgA_y0+1+25,AF$54-ImgA_x0+1+25),Anillo)/SUM(Anillo)</f>
        <v>92.6027918781726</v>
      </c>
      <c r="AG56" s="23" t="n">
        <f aca="false">SUMPRODUCT(INDEX(ImgA,$B56-ImgA_y0+1-25,AG$54-ImgA_x0+1-25):INDEX(ImgA,$B56-ImgA_y0+1+25,AG$54-ImgA_x0+1+25),Anillo)/SUM(Anillo)</f>
        <v>94.1104060913706</v>
      </c>
      <c r="AH56" s="23" t="n">
        <f aca="false">SUMPRODUCT(INDEX(ImgA,$B56-ImgA_y0+1-25,AH$54-ImgA_x0+1-25):INDEX(ImgA,$B56-ImgA_y0+1+25,AH$54-ImgA_x0+1+25),Anillo)/SUM(Anillo)</f>
        <v>95.1535532994924</v>
      </c>
      <c r="AI56" s="23" t="n">
        <f aca="false">SUMPRODUCT(INDEX(ImgA,$B56-ImgA_y0+1-25,AI$54-ImgA_x0+1-25):INDEX(ImgA,$B56-ImgA_y0+1+25,AI$54-ImgA_x0+1+25),Anillo)/SUM(Anillo)</f>
        <v>96.9263959390863</v>
      </c>
      <c r="AJ56" s="23" t="n">
        <f aca="false">SUMPRODUCT(INDEX(ImgA,$B56-ImgA_y0+1-25,AJ$54-ImgA_x0+1-25):INDEX(ImgA,$B56-ImgA_y0+1+25,AJ$54-ImgA_x0+1+25),Anillo)/SUM(Anillo)</f>
        <v>98.9441624365482</v>
      </c>
      <c r="AK56" s="23" t="n">
        <f aca="false">SUMPRODUCT(INDEX(ImgA,$B56-ImgA_y0+1-25,AK$54-ImgA_x0+1-25):INDEX(ImgA,$B56-ImgA_y0+1+25,AK$54-ImgA_x0+1+25),Anillo)/SUM(Anillo)</f>
        <v>101.214467005076</v>
      </c>
      <c r="AL56" s="23" t="n">
        <f aca="false">SUMPRODUCT(INDEX(ImgA,$B56-ImgA_y0+1-25,AL$54-ImgA_x0+1-25):INDEX(ImgA,$B56-ImgA_y0+1+25,AL$54-ImgA_x0+1+25),Anillo)/SUM(Anillo)</f>
        <v>103.701776649746</v>
      </c>
      <c r="AM56" s="23" t="n">
        <f aca="false">SUMPRODUCT(INDEX(ImgA,$B56-ImgA_y0+1-25,AM$54-ImgA_x0+1-25):INDEX(ImgA,$B56-ImgA_y0+1+25,AM$54-ImgA_x0+1+25),Anillo)/SUM(Anillo)</f>
        <v>106.192893401015</v>
      </c>
      <c r="AN56" s="23" t="n">
        <f aca="false">SUMPRODUCT(INDEX(ImgA,$B56-ImgA_y0+1-25,AN$54-ImgA_x0+1-25):INDEX(ImgA,$B56-ImgA_y0+1+25,AN$54-ImgA_x0+1+25),Anillo)/SUM(Anillo)</f>
        <v>108.955583756345</v>
      </c>
      <c r="AO56" s="23" t="n">
        <f aca="false">SUMPRODUCT(INDEX(ImgA,$B56-ImgA_y0+1-25,AO$54-ImgA_x0+1-25):INDEX(ImgA,$B56-ImgA_y0+1+25,AO$54-ImgA_x0+1+25),Anillo)/SUM(Anillo)</f>
        <v>111.072335025381</v>
      </c>
      <c r="AP56" s="23" t="n">
        <f aca="false">SUMPRODUCT(INDEX(ImgA,$B56-ImgA_y0+1-25,AP$54-ImgA_x0+1-25):INDEX(ImgA,$B56-ImgA_y0+1+25,AP$54-ImgA_x0+1+25),Anillo)/SUM(Anillo)</f>
        <v>111.51269035533</v>
      </c>
      <c r="AQ56" s="23" t="n">
        <f aca="false">SUMPRODUCT(INDEX(ImgA,$B56-ImgA_y0+1-25,AQ$54-ImgA_x0+1-25):INDEX(ImgA,$B56-ImgA_y0+1+25,AQ$54-ImgA_x0+1+25),Anillo)/SUM(Anillo)</f>
        <v>110.473350253807</v>
      </c>
      <c r="AR56" s="23" t="n">
        <f aca="false">SUMPRODUCT(INDEX(ImgA,$B56-ImgA_y0+1-25,AR$54-ImgA_x0+1-25):INDEX(ImgA,$B56-ImgA_y0+1+25,AR$54-ImgA_x0+1+25),Anillo)/SUM(Anillo)</f>
        <v>108.600253807107</v>
      </c>
      <c r="AS56" s="23" t="n">
        <f aca="false">SUMPRODUCT(INDEX(ImgA,$B56-ImgA_y0+1-25,AS$54-ImgA_x0+1-25):INDEX(ImgA,$B56-ImgA_y0+1+25,AS$54-ImgA_x0+1+25),Anillo)/SUM(Anillo)</f>
        <v>107.404822335025</v>
      </c>
      <c r="AT56" s="23" t="n">
        <f aca="false">SUMPRODUCT(INDEX(ImgA,$B56-ImgA_y0+1-25,AT$54-ImgA_x0+1-25):INDEX(ImgA,$B56-ImgA_y0+1+25,AT$54-ImgA_x0+1+25),Anillo)/SUM(Anillo)</f>
        <v>106.032994923858</v>
      </c>
      <c r="AU56" s="23" t="n">
        <f aca="false">SUMPRODUCT(INDEX(ImgA,$B56-ImgA_y0+1-25,AU$54-ImgA_x0+1-25):INDEX(ImgA,$B56-ImgA_y0+1+25,AU$54-ImgA_x0+1+25),Anillo)/SUM(Anillo)</f>
        <v>105.138324873096</v>
      </c>
      <c r="AV56" s="23" t="n">
        <f aca="false">SUMPRODUCT(INDEX(ImgA,$B56-ImgA_y0+1-25,AV$54-ImgA_x0+1-25):INDEX(ImgA,$B56-ImgA_y0+1+25,AV$54-ImgA_x0+1+25),Anillo)/SUM(Anillo)</f>
        <v>104.486040609137</v>
      </c>
      <c r="AW56" s="23" t="n">
        <f aca="false">SUMPRODUCT(INDEX(ImgA,$B56-ImgA_y0+1-25,AW$54-ImgA_x0+1-25):INDEX(ImgA,$B56-ImgA_y0+1+25,AW$54-ImgA_x0+1+25),Anillo)/SUM(Anillo)</f>
        <v>102.738578680203</v>
      </c>
      <c r="AX56" s="23" t="n">
        <f aca="false">SUMPRODUCT(INDEX(ImgA,$B56-ImgA_y0+1-25,AX$54-ImgA_x0+1-25):INDEX(ImgA,$B56-ImgA_y0+1+25,AX$54-ImgA_x0+1+25),Anillo)/SUM(Anillo)</f>
        <v>99.4746192893401</v>
      </c>
      <c r="AY56" s="23" t="n">
        <f aca="false">SUMPRODUCT(INDEX(ImgA,$B56-ImgA_y0+1-25,AY$54-ImgA_x0+1-25):INDEX(ImgA,$B56-ImgA_y0+1+25,AY$54-ImgA_x0+1+25),Anillo)/SUM(Anillo)</f>
        <v>95.3794416243655</v>
      </c>
      <c r="AZ56" s="23" t="n">
        <f aca="false">SUMPRODUCT(INDEX(ImgA,$B56-ImgA_y0+1-25,AZ$54-ImgA_x0+1-25):INDEX(ImgA,$B56-ImgA_y0+1+25,AZ$54-ImgA_x0+1+25),Anillo)/SUM(Anillo)</f>
        <v>91.3895939086294</v>
      </c>
      <c r="BA56" s="23" t="n">
        <f aca="false">SUMPRODUCT(INDEX(ImgA,$B56-ImgA_y0+1-25,BA$54-ImgA_x0+1-25):INDEX(ImgA,$B56-ImgA_y0+1+25,BA$54-ImgA_x0+1+25),Anillo)/SUM(Anillo)</f>
        <v>88.3324873096447</v>
      </c>
      <c r="BB56" s="23" t="n">
        <f aca="false">SUMPRODUCT(INDEX(ImgA,$B56-ImgA_y0+1-25,BB$54-ImgA_x0+1-25):INDEX(ImgA,$B56-ImgA_y0+1+25,BB$54-ImgA_x0+1+25),Anillo)/SUM(Anillo)</f>
        <v>86.8274111675127</v>
      </c>
      <c r="BC56" s="23" t="n">
        <f aca="false">SUMPRODUCT(INDEX(ImgA,$B56-ImgA_y0+1-25,BC$54-ImgA_x0+1-25):INDEX(ImgA,$B56-ImgA_y0+1+25,BC$54-ImgA_x0+1+25),Anillo)/SUM(Anillo)</f>
        <v>87.6675126903553</v>
      </c>
      <c r="BD56" s="23" t="n">
        <f aca="false">SUMPRODUCT(INDEX(ImgA,$B56-ImgA_y0+1-25,BD$54-ImgA_x0+1-25):INDEX(ImgA,$B56-ImgA_y0+1+25,BD$54-ImgA_x0+1+25),Anillo)/SUM(Anillo)</f>
        <v>90.4619289340102</v>
      </c>
      <c r="BE56" s="23" t="n">
        <f aca="false">SUMPRODUCT(INDEX(ImgA,$B56-ImgA_y0+1-25,BE$54-ImgA_x0+1-25):INDEX(ImgA,$B56-ImgA_y0+1+25,BE$54-ImgA_x0+1+25),Anillo)/SUM(Anillo)</f>
        <v>94.8261421319797</v>
      </c>
      <c r="BF56" s="23" t="n">
        <f aca="false">SUMPRODUCT(INDEX(ImgA,$B56-ImgA_y0+1-25,BF$54-ImgA_x0+1-25):INDEX(ImgA,$B56-ImgA_y0+1+25,BF$54-ImgA_x0+1+25),Anillo)/SUM(Anillo)</f>
        <v>100.046954314721</v>
      </c>
      <c r="BG56" s="23" t="n">
        <f aca="false">SUMPRODUCT(INDEX(ImgA,$B56-ImgA_y0+1-25,BG$54-ImgA_x0+1-25):INDEX(ImgA,$B56-ImgA_y0+1+25,BG$54-ImgA_x0+1+25),Anillo)/SUM(Anillo)</f>
        <v>106.100253807107</v>
      </c>
      <c r="BH56" s="23" t="n">
        <f aca="false">SUMPRODUCT(INDEX(ImgA,$B56-ImgA_y0+1-25,BH$54-ImgA_x0+1-25):INDEX(ImgA,$B56-ImgA_y0+1+25,BH$54-ImgA_x0+1+25),Anillo)/SUM(Anillo)</f>
        <v>112.298223350254</v>
      </c>
      <c r="BI56" s="23" t="n">
        <f aca="false">SUMPRODUCT(INDEX(ImgA,$B56-ImgA_y0+1-25,BI$54-ImgA_x0+1-25):INDEX(ImgA,$B56-ImgA_y0+1+25,BI$54-ImgA_x0+1+25),Anillo)/SUM(Anillo)</f>
        <v>117.095177664975</v>
      </c>
      <c r="BJ56" s="23" t="n">
        <f aca="false">SUMPRODUCT(INDEX(ImgA,$B56-ImgA_y0+1-25,BJ$54-ImgA_x0+1-25):INDEX(ImgA,$B56-ImgA_y0+1+25,BJ$54-ImgA_x0+1+25),Anillo)/SUM(Anillo)</f>
        <v>121.687817258883</v>
      </c>
      <c r="BK56" s="23" t="n">
        <f aca="false">SUMPRODUCT(INDEX(ImgA,$B56-ImgA_y0+1-25,BK$54-ImgA_x0+1-25):INDEX(ImgA,$B56-ImgA_y0+1+25,BK$54-ImgA_x0+1+25),Anillo)/SUM(Anillo)</f>
        <v>126.059644670051</v>
      </c>
      <c r="BL56" s="23" t="n">
        <f aca="false">SUMPRODUCT(INDEX(ImgA,$B56-ImgA_y0+1-25,BL$54-ImgA_x0+1-25):INDEX(ImgA,$B56-ImgA_y0+1+25,BL$54-ImgA_x0+1+25),Anillo)/SUM(Anillo)</f>
        <v>128.715736040609</v>
      </c>
      <c r="BM56" s="23" t="n">
        <f aca="false">SUMPRODUCT(INDEX(ImgA,$B56-ImgA_y0+1-25,BM$54-ImgA_x0+1-25):INDEX(ImgA,$B56-ImgA_y0+1+25,BM$54-ImgA_x0+1+25),Anillo)/SUM(Anillo)</f>
        <v>129.482233502538</v>
      </c>
      <c r="BN56" s="23" t="n">
        <f aca="false">SUMPRODUCT(INDEX(ImgA,$B56-ImgA_y0+1-25,BN$54-ImgA_x0+1-25):INDEX(ImgA,$B56-ImgA_y0+1+25,BN$54-ImgA_x0+1+25),Anillo)/SUM(Anillo)</f>
        <v>129.625634517766</v>
      </c>
    </row>
    <row r="57" customFormat="false" ht="10.5" hidden="false" customHeight="true" outlineLevel="0" collapsed="false">
      <c r="B57" s="17" t="n">
        <v>72</v>
      </c>
      <c r="C57" s="23" t="n">
        <f aca="false">SUMPRODUCT(INDEX(ImgA,$B57-ImgA_y0+1-25,C$54-ImgA_x0+1-25):INDEX(ImgA,$B57-ImgA_y0+1+25,C$54-ImgA_x0+1+25),Anillo)/SUM(Anillo)</f>
        <v>80.4314720812183</v>
      </c>
      <c r="D57" s="23" t="n">
        <f aca="false">SUMPRODUCT(INDEX(ImgA,$B57-ImgA_y0+1-25,D$54-ImgA_x0+1-25):INDEX(ImgA,$B57-ImgA_y0+1+25,D$54-ImgA_x0+1+25),Anillo)/SUM(Anillo)</f>
        <v>77.9276649746193</v>
      </c>
      <c r="E57" s="23" t="n">
        <f aca="false">SUMPRODUCT(INDEX(ImgA,$B57-ImgA_y0+1-25,E$54-ImgA_x0+1-25):INDEX(ImgA,$B57-ImgA_y0+1+25,E$54-ImgA_x0+1+25),Anillo)/SUM(Anillo)</f>
        <v>76.0571065989848</v>
      </c>
      <c r="F57" s="23" t="n">
        <f aca="false">SUMPRODUCT(INDEX(ImgA,$B57-ImgA_y0+1-25,F$54-ImgA_x0+1-25):INDEX(ImgA,$B57-ImgA_y0+1+25,F$54-ImgA_x0+1+25),Anillo)/SUM(Anillo)</f>
        <v>72.9022842639594</v>
      </c>
      <c r="G57" s="23" t="n">
        <f aca="false">SUMPRODUCT(INDEX(ImgA,$B57-ImgA_y0+1-25,G$54-ImgA_x0+1-25):INDEX(ImgA,$B57-ImgA_y0+1+25,G$54-ImgA_x0+1+25),Anillo)/SUM(Anillo)</f>
        <v>69.1104060913706</v>
      </c>
      <c r="H57" s="23" t="n">
        <f aca="false">SUMPRODUCT(INDEX(ImgA,$B57-ImgA_y0+1-25,H$54-ImgA_x0+1-25):INDEX(ImgA,$B57-ImgA_y0+1+25,H$54-ImgA_x0+1+25),Anillo)/SUM(Anillo)</f>
        <v>65.9263959390863</v>
      </c>
      <c r="I57" s="23" t="n">
        <f aca="false">SUMPRODUCT(INDEX(ImgA,$B57-ImgA_y0+1-25,I$54-ImgA_x0+1-25):INDEX(ImgA,$B57-ImgA_y0+1+25,I$54-ImgA_x0+1+25),Anillo)/SUM(Anillo)</f>
        <v>64.9505076142132</v>
      </c>
      <c r="J57" s="23" t="n">
        <f aca="false">SUMPRODUCT(INDEX(ImgA,$B57-ImgA_y0+1-25,J$54-ImgA_x0+1-25):INDEX(ImgA,$B57-ImgA_y0+1+25,J$54-ImgA_x0+1+25),Anillo)/SUM(Anillo)</f>
        <v>65.1713197969543</v>
      </c>
      <c r="K57" s="23" t="n">
        <f aca="false">SUMPRODUCT(INDEX(ImgA,$B57-ImgA_y0+1-25,K$54-ImgA_x0+1-25):INDEX(ImgA,$B57-ImgA_y0+1+25,K$54-ImgA_x0+1+25),Anillo)/SUM(Anillo)</f>
        <v>65.7728426395939</v>
      </c>
      <c r="L57" s="23" t="n">
        <f aca="false">SUMPRODUCT(INDEX(ImgA,$B57-ImgA_y0+1-25,L$54-ImgA_x0+1-25):INDEX(ImgA,$B57-ImgA_y0+1+25,L$54-ImgA_x0+1+25),Anillo)/SUM(Anillo)</f>
        <v>65.7081218274112</v>
      </c>
      <c r="M57" s="23" t="n">
        <f aca="false">SUMPRODUCT(INDEX(ImgA,$B57-ImgA_y0+1-25,M$54-ImgA_x0+1-25):INDEX(ImgA,$B57-ImgA_y0+1+25,M$54-ImgA_x0+1+25),Anillo)/SUM(Anillo)</f>
        <v>64.9695431472081</v>
      </c>
      <c r="N57" s="23" t="n">
        <f aca="false">SUMPRODUCT(INDEX(ImgA,$B57-ImgA_y0+1-25,N$54-ImgA_x0+1-25):INDEX(ImgA,$B57-ImgA_y0+1+25,N$54-ImgA_x0+1+25),Anillo)/SUM(Anillo)</f>
        <v>63.3565989847716</v>
      </c>
      <c r="O57" s="23" t="n">
        <f aca="false">SUMPRODUCT(INDEX(ImgA,$B57-ImgA_y0+1-25,O$54-ImgA_x0+1-25):INDEX(ImgA,$B57-ImgA_y0+1+25,O$54-ImgA_x0+1+25),Anillo)/SUM(Anillo)</f>
        <v>62.4378172588833</v>
      </c>
      <c r="P57" s="23" t="n">
        <f aca="false">SUMPRODUCT(INDEX(ImgA,$B57-ImgA_y0+1-25,P$54-ImgA_x0+1-25):INDEX(ImgA,$B57-ImgA_y0+1+25,P$54-ImgA_x0+1+25),Anillo)/SUM(Anillo)</f>
        <v>61.7728426395939</v>
      </c>
      <c r="Q57" s="23" t="n">
        <f aca="false">SUMPRODUCT(INDEX(ImgA,$B57-ImgA_y0+1-25,Q$54-ImgA_x0+1-25):INDEX(ImgA,$B57-ImgA_y0+1+25,Q$54-ImgA_x0+1+25),Anillo)/SUM(Anillo)</f>
        <v>61.5786802030457</v>
      </c>
      <c r="R57" s="23" t="n">
        <f aca="false">SUMPRODUCT(INDEX(ImgA,$B57-ImgA_y0+1-25,R$54-ImgA_x0+1-25):INDEX(ImgA,$B57-ImgA_y0+1+25,R$54-ImgA_x0+1+25),Anillo)/SUM(Anillo)</f>
        <v>62.1294416243655</v>
      </c>
      <c r="S57" s="23" t="n">
        <f aca="false">SUMPRODUCT(INDEX(ImgA,$B57-ImgA_y0+1-25,S$54-ImgA_x0+1-25):INDEX(ImgA,$B57-ImgA_y0+1+25,S$54-ImgA_x0+1+25),Anillo)/SUM(Anillo)</f>
        <v>63.3845177664975</v>
      </c>
      <c r="T57" s="23" t="n">
        <f aca="false">SUMPRODUCT(INDEX(ImgA,$B57-ImgA_y0+1-25,T$54-ImgA_x0+1-25):INDEX(ImgA,$B57-ImgA_y0+1+25,T$54-ImgA_x0+1+25),Anillo)/SUM(Anillo)</f>
        <v>65.4060913705584</v>
      </c>
      <c r="U57" s="23" t="n">
        <f aca="false">SUMPRODUCT(INDEX(ImgA,$B57-ImgA_y0+1-25,U$54-ImgA_x0+1-25):INDEX(ImgA,$B57-ImgA_y0+1+25,U$54-ImgA_x0+1+25),Anillo)/SUM(Anillo)</f>
        <v>68.1954314720812</v>
      </c>
      <c r="V57" s="23" t="n">
        <f aca="false">SUMPRODUCT(INDEX(ImgA,$B57-ImgA_y0+1-25,V$54-ImgA_x0+1-25):INDEX(ImgA,$B57-ImgA_y0+1+25,V$54-ImgA_x0+1+25),Anillo)/SUM(Anillo)</f>
        <v>71.5266497461929</v>
      </c>
      <c r="W57" s="23" t="n">
        <f aca="false">SUMPRODUCT(INDEX(ImgA,$B57-ImgA_y0+1-25,W$54-ImgA_x0+1-25):INDEX(ImgA,$B57-ImgA_y0+1+25,W$54-ImgA_x0+1+25),Anillo)/SUM(Anillo)</f>
        <v>74.511421319797</v>
      </c>
      <c r="X57" s="23" t="n">
        <f aca="false">SUMPRODUCT(INDEX(ImgA,$B57-ImgA_y0+1-25,X$54-ImgA_x0+1-25):INDEX(ImgA,$B57-ImgA_y0+1+25,X$54-ImgA_x0+1+25),Anillo)/SUM(Anillo)</f>
        <v>77.4048223350254</v>
      </c>
      <c r="Y57" s="23" t="n">
        <f aca="false">SUMPRODUCT(INDEX(ImgA,$B57-ImgA_y0+1-25,Y$54-ImgA_x0+1-25):INDEX(ImgA,$B57-ImgA_y0+1+25,Y$54-ImgA_x0+1+25),Anillo)/SUM(Anillo)</f>
        <v>80.3553299492386</v>
      </c>
      <c r="Z57" s="23" t="n">
        <f aca="false">SUMPRODUCT(INDEX(ImgA,$B57-ImgA_y0+1-25,Z$54-ImgA_x0+1-25):INDEX(ImgA,$B57-ImgA_y0+1+25,Z$54-ImgA_x0+1+25),Anillo)/SUM(Anillo)</f>
        <v>82.5469543147208</v>
      </c>
      <c r="AA57" s="23" t="n">
        <f aca="false">SUMPRODUCT(INDEX(ImgA,$B57-ImgA_y0+1-25,AA$54-ImgA_x0+1-25):INDEX(ImgA,$B57-ImgA_y0+1+25,AA$54-ImgA_x0+1+25),Anillo)/SUM(Anillo)</f>
        <v>85.4530456852792</v>
      </c>
      <c r="AB57" s="23" t="n">
        <f aca="false">SUMPRODUCT(INDEX(ImgA,$B57-ImgA_y0+1-25,AB$54-ImgA_x0+1-25):INDEX(ImgA,$B57-ImgA_y0+1+25,AB$54-ImgA_x0+1+25),Anillo)/SUM(Anillo)</f>
        <v>88.3299492385787</v>
      </c>
      <c r="AC57" s="23" t="n">
        <f aca="false">SUMPRODUCT(INDEX(ImgA,$B57-ImgA_y0+1-25,AC$54-ImgA_x0+1-25):INDEX(ImgA,$B57-ImgA_y0+1+25,AC$54-ImgA_x0+1+25),Anillo)/SUM(Anillo)</f>
        <v>89.761421319797</v>
      </c>
      <c r="AD57" s="23" t="n">
        <f aca="false">SUMPRODUCT(INDEX(ImgA,$B57-ImgA_y0+1-25,AD$54-ImgA_x0+1-25):INDEX(ImgA,$B57-ImgA_y0+1+25,AD$54-ImgA_x0+1+25),Anillo)/SUM(Anillo)</f>
        <v>90.6091370558376</v>
      </c>
      <c r="AE57" s="23" t="n">
        <f aca="false">SUMPRODUCT(INDEX(ImgA,$B57-ImgA_y0+1-25,AE$54-ImgA_x0+1-25):INDEX(ImgA,$B57-ImgA_y0+1+25,AE$54-ImgA_x0+1+25),Anillo)/SUM(Anillo)</f>
        <v>91.2360406091371</v>
      </c>
      <c r="AF57" s="23" t="n">
        <f aca="false">SUMPRODUCT(INDEX(ImgA,$B57-ImgA_y0+1-25,AF$54-ImgA_x0+1-25):INDEX(ImgA,$B57-ImgA_y0+1+25,AF$54-ImgA_x0+1+25),Anillo)/SUM(Anillo)</f>
        <v>91.9695431472081</v>
      </c>
      <c r="AG57" s="23" t="n">
        <f aca="false">SUMPRODUCT(INDEX(ImgA,$B57-ImgA_y0+1-25,AG$54-ImgA_x0+1-25):INDEX(ImgA,$B57-ImgA_y0+1+25,AG$54-ImgA_x0+1+25),Anillo)/SUM(Anillo)</f>
        <v>92.7779187817259</v>
      </c>
      <c r="AH57" s="23" t="n">
        <f aca="false">SUMPRODUCT(INDEX(ImgA,$B57-ImgA_y0+1-25,AH$54-ImgA_x0+1-25):INDEX(ImgA,$B57-ImgA_y0+1+25,AH$54-ImgA_x0+1+25),Anillo)/SUM(Anillo)</f>
        <v>93.2715736040609</v>
      </c>
      <c r="AI57" s="23" t="n">
        <f aca="false">SUMPRODUCT(INDEX(ImgA,$B57-ImgA_y0+1-25,AI$54-ImgA_x0+1-25):INDEX(ImgA,$B57-ImgA_y0+1+25,AI$54-ImgA_x0+1+25),Anillo)/SUM(Anillo)</f>
        <v>94.8756345177665</v>
      </c>
      <c r="AJ57" s="23" t="n">
        <f aca="false">SUMPRODUCT(INDEX(ImgA,$B57-ImgA_y0+1-25,AJ$54-ImgA_x0+1-25):INDEX(ImgA,$B57-ImgA_y0+1+25,AJ$54-ImgA_x0+1+25),Anillo)/SUM(Anillo)</f>
        <v>97.7119289340102</v>
      </c>
      <c r="AK57" s="23" t="n">
        <f aca="false">SUMPRODUCT(INDEX(ImgA,$B57-ImgA_y0+1-25,AK$54-ImgA_x0+1-25):INDEX(ImgA,$B57-ImgA_y0+1+25,AK$54-ImgA_x0+1+25),Anillo)/SUM(Anillo)</f>
        <v>100.425126903553</v>
      </c>
      <c r="AL57" s="23" t="n">
        <f aca="false">SUMPRODUCT(INDEX(ImgA,$B57-ImgA_y0+1-25,AL$54-ImgA_x0+1-25):INDEX(ImgA,$B57-ImgA_y0+1+25,AL$54-ImgA_x0+1+25),Anillo)/SUM(Anillo)</f>
        <v>102.953045685279</v>
      </c>
      <c r="AM57" s="23" t="n">
        <f aca="false">SUMPRODUCT(INDEX(ImgA,$B57-ImgA_y0+1-25,AM$54-ImgA_x0+1-25):INDEX(ImgA,$B57-ImgA_y0+1+25,AM$54-ImgA_x0+1+25),Anillo)/SUM(Anillo)</f>
        <v>105.43654822335</v>
      </c>
      <c r="AN57" s="23" t="n">
        <f aca="false">SUMPRODUCT(INDEX(ImgA,$B57-ImgA_y0+1-25,AN$54-ImgA_x0+1-25):INDEX(ImgA,$B57-ImgA_y0+1+25,AN$54-ImgA_x0+1+25),Anillo)/SUM(Anillo)</f>
        <v>107.894670050761</v>
      </c>
      <c r="AO57" s="23" t="n">
        <f aca="false">SUMPRODUCT(INDEX(ImgA,$B57-ImgA_y0+1-25,AO$54-ImgA_x0+1-25):INDEX(ImgA,$B57-ImgA_y0+1+25,AO$54-ImgA_x0+1+25),Anillo)/SUM(Anillo)</f>
        <v>110.157360406091</v>
      </c>
      <c r="AP57" s="23" t="n">
        <f aca="false">SUMPRODUCT(INDEX(ImgA,$B57-ImgA_y0+1-25,AP$54-ImgA_x0+1-25):INDEX(ImgA,$B57-ImgA_y0+1+25,AP$54-ImgA_x0+1+25),Anillo)/SUM(Anillo)</f>
        <v>111.387055837563</v>
      </c>
      <c r="AQ57" s="23" t="n">
        <f aca="false">SUMPRODUCT(INDEX(ImgA,$B57-ImgA_y0+1-25,AQ$54-ImgA_x0+1-25):INDEX(ImgA,$B57-ImgA_y0+1+25,AQ$54-ImgA_x0+1+25),Anillo)/SUM(Anillo)</f>
        <v>111.109137055838</v>
      </c>
      <c r="AR57" s="23" t="n">
        <f aca="false">SUMPRODUCT(INDEX(ImgA,$B57-ImgA_y0+1-25,AR$54-ImgA_x0+1-25):INDEX(ImgA,$B57-ImgA_y0+1+25,AR$54-ImgA_x0+1+25),Anillo)/SUM(Anillo)</f>
        <v>109.53807106599</v>
      </c>
      <c r="AS57" s="23" t="n">
        <f aca="false">SUMPRODUCT(INDEX(ImgA,$B57-ImgA_y0+1-25,AS$54-ImgA_x0+1-25):INDEX(ImgA,$B57-ImgA_y0+1+25,AS$54-ImgA_x0+1+25),Anillo)/SUM(Anillo)</f>
        <v>108.290609137056</v>
      </c>
      <c r="AT57" s="23" t="n">
        <f aca="false">SUMPRODUCT(INDEX(ImgA,$B57-ImgA_y0+1-25,AT$54-ImgA_x0+1-25):INDEX(ImgA,$B57-ImgA_y0+1+25,AT$54-ImgA_x0+1+25),Anillo)/SUM(Anillo)</f>
        <v>106.81345177665</v>
      </c>
      <c r="AU57" s="23" t="n">
        <f aca="false">SUMPRODUCT(INDEX(ImgA,$B57-ImgA_y0+1-25,AU$54-ImgA_x0+1-25):INDEX(ImgA,$B57-ImgA_y0+1+25,AU$54-ImgA_x0+1+25),Anillo)/SUM(Anillo)</f>
        <v>105.758883248731</v>
      </c>
      <c r="AV57" s="23" t="n">
        <f aca="false">SUMPRODUCT(INDEX(ImgA,$B57-ImgA_y0+1-25,AV$54-ImgA_x0+1-25):INDEX(ImgA,$B57-ImgA_y0+1+25,AV$54-ImgA_x0+1+25),Anillo)/SUM(Anillo)</f>
        <v>104.796954314721</v>
      </c>
      <c r="AW57" s="23" t="n">
        <f aca="false">SUMPRODUCT(INDEX(ImgA,$B57-ImgA_y0+1-25,AW$54-ImgA_x0+1-25):INDEX(ImgA,$B57-ImgA_y0+1+25,AW$54-ImgA_x0+1+25),Anillo)/SUM(Anillo)</f>
        <v>103.370558375635</v>
      </c>
      <c r="AX57" s="23" t="n">
        <f aca="false">SUMPRODUCT(INDEX(ImgA,$B57-ImgA_y0+1-25,AX$54-ImgA_x0+1-25):INDEX(ImgA,$B57-ImgA_y0+1+25,AX$54-ImgA_x0+1+25),Anillo)/SUM(Anillo)</f>
        <v>100.239847715736</v>
      </c>
      <c r="AY57" s="23" t="n">
        <f aca="false">SUMPRODUCT(INDEX(ImgA,$B57-ImgA_y0+1-25,AY$54-ImgA_x0+1-25):INDEX(ImgA,$B57-ImgA_y0+1+25,AY$54-ImgA_x0+1+25),Anillo)/SUM(Anillo)</f>
        <v>96.3096446700508</v>
      </c>
      <c r="AZ57" s="23" t="n">
        <f aca="false">SUMPRODUCT(INDEX(ImgA,$B57-ImgA_y0+1-25,AZ$54-ImgA_x0+1-25):INDEX(ImgA,$B57-ImgA_y0+1+25,AZ$54-ImgA_x0+1+25),Anillo)/SUM(Anillo)</f>
        <v>92.8185279187817</v>
      </c>
      <c r="BA57" s="23" t="n">
        <f aca="false">SUMPRODUCT(INDEX(ImgA,$B57-ImgA_y0+1-25,BA$54-ImgA_x0+1-25):INDEX(ImgA,$B57-ImgA_y0+1+25,BA$54-ImgA_x0+1+25),Anillo)/SUM(Anillo)</f>
        <v>89.6967005076142</v>
      </c>
      <c r="BB57" s="23" t="n">
        <f aca="false">SUMPRODUCT(INDEX(ImgA,$B57-ImgA_y0+1-25,BB$54-ImgA_x0+1-25):INDEX(ImgA,$B57-ImgA_y0+1+25,BB$54-ImgA_x0+1+25),Anillo)/SUM(Anillo)</f>
        <v>88.6002538071066</v>
      </c>
      <c r="BC57" s="23" t="n">
        <f aca="false">SUMPRODUCT(INDEX(ImgA,$B57-ImgA_y0+1-25,BC$54-ImgA_x0+1-25):INDEX(ImgA,$B57-ImgA_y0+1+25,BC$54-ImgA_x0+1+25),Anillo)/SUM(Anillo)</f>
        <v>88.8439086294416</v>
      </c>
      <c r="BD57" s="23" t="n">
        <f aca="false">SUMPRODUCT(INDEX(ImgA,$B57-ImgA_y0+1-25,BD$54-ImgA_x0+1-25):INDEX(ImgA,$B57-ImgA_y0+1+25,BD$54-ImgA_x0+1+25),Anillo)/SUM(Anillo)</f>
        <v>91.2956852791878</v>
      </c>
      <c r="BE57" s="23" t="n">
        <f aca="false">SUMPRODUCT(INDEX(ImgA,$B57-ImgA_y0+1-25,BE$54-ImgA_x0+1-25):INDEX(ImgA,$B57-ImgA_y0+1+25,BE$54-ImgA_x0+1+25),Anillo)/SUM(Anillo)</f>
        <v>95.763959390863</v>
      </c>
      <c r="BF57" s="23" t="n">
        <f aca="false">SUMPRODUCT(INDEX(ImgA,$B57-ImgA_y0+1-25,BF$54-ImgA_x0+1-25):INDEX(ImgA,$B57-ImgA_y0+1+25,BF$54-ImgA_x0+1+25),Anillo)/SUM(Anillo)</f>
        <v>101.01269035533</v>
      </c>
      <c r="BG57" s="23" t="n">
        <f aca="false">SUMPRODUCT(INDEX(ImgA,$B57-ImgA_y0+1-25,BG$54-ImgA_x0+1-25):INDEX(ImgA,$B57-ImgA_y0+1+25,BG$54-ImgA_x0+1+25),Anillo)/SUM(Anillo)</f>
        <v>107.266497461929</v>
      </c>
      <c r="BH57" s="23" t="n">
        <f aca="false">SUMPRODUCT(INDEX(ImgA,$B57-ImgA_y0+1-25,BH$54-ImgA_x0+1-25):INDEX(ImgA,$B57-ImgA_y0+1+25,BH$54-ImgA_x0+1+25),Anillo)/SUM(Anillo)</f>
        <v>113.276649746193</v>
      </c>
      <c r="BI57" s="23" t="n">
        <f aca="false">SUMPRODUCT(INDEX(ImgA,$B57-ImgA_y0+1-25,BI$54-ImgA_x0+1-25):INDEX(ImgA,$B57-ImgA_y0+1+25,BI$54-ImgA_x0+1+25),Anillo)/SUM(Anillo)</f>
        <v>118.208121827411</v>
      </c>
      <c r="BJ57" s="23" t="n">
        <f aca="false">SUMPRODUCT(INDEX(ImgA,$B57-ImgA_y0+1-25,BJ$54-ImgA_x0+1-25):INDEX(ImgA,$B57-ImgA_y0+1+25,BJ$54-ImgA_x0+1+25),Anillo)/SUM(Anillo)</f>
        <v>122.804568527919</v>
      </c>
      <c r="BK57" s="23" t="n">
        <f aca="false">SUMPRODUCT(INDEX(ImgA,$B57-ImgA_y0+1-25,BK$54-ImgA_x0+1-25):INDEX(ImgA,$B57-ImgA_y0+1+25,BK$54-ImgA_x0+1+25),Anillo)/SUM(Anillo)</f>
        <v>127.032994923858</v>
      </c>
      <c r="BL57" s="23" t="n">
        <f aca="false">SUMPRODUCT(INDEX(ImgA,$B57-ImgA_y0+1-25,BL$54-ImgA_x0+1-25):INDEX(ImgA,$B57-ImgA_y0+1+25,BL$54-ImgA_x0+1+25),Anillo)/SUM(Anillo)</f>
        <v>129.428934010152</v>
      </c>
      <c r="BM57" s="23" t="n">
        <f aca="false">SUMPRODUCT(INDEX(ImgA,$B57-ImgA_y0+1-25,BM$54-ImgA_x0+1-25):INDEX(ImgA,$B57-ImgA_y0+1+25,BM$54-ImgA_x0+1+25),Anillo)/SUM(Anillo)</f>
        <v>129.869289340102</v>
      </c>
      <c r="BN57" s="23" t="n">
        <f aca="false">SUMPRODUCT(INDEX(ImgA,$B57-ImgA_y0+1-25,BN$54-ImgA_x0+1-25):INDEX(ImgA,$B57-ImgA_y0+1+25,BN$54-ImgA_x0+1+25),Anillo)/SUM(Anillo)</f>
        <v>129.795685279188</v>
      </c>
    </row>
    <row r="58" customFormat="false" ht="10.5" hidden="false" customHeight="true" outlineLevel="0" collapsed="false">
      <c r="B58" s="17" t="n">
        <v>73</v>
      </c>
      <c r="C58" s="23" t="n">
        <f aca="false">SUMPRODUCT(INDEX(ImgA,$B58-ImgA_y0+1-25,C$54-ImgA_x0+1-25):INDEX(ImgA,$B58-ImgA_y0+1+25,C$54-ImgA_x0+1+25),Anillo)/SUM(Anillo)</f>
        <v>78.3464467005076</v>
      </c>
      <c r="D58" s="23" t="n">
        <f aca="false">SUMPRODUCT(INDEX(ImgA,$B58-ImgA_y0+1-25,D$54-ImgA_x0+1-25):INDEX(ImgA,$B58-ImgA_y0+1+25,D$54-ImgA_x0+1+25),Anillo)/SUM(Anillo)</f>
        <v>76.2804568527919</v>
      </c>
      <c r="E58" s="23" t="n">
        <f aca="false">SUMPRODUCT(INDEX(ImgA,$B58-ImgA_y0+1-25,E$54-ImgA_x0+1-25):INDEX(ImgA,$B58-ImgA_y0+1+25,E$54-ImgA_x0+1+25),Anillo)/SUM(Anillo)</f>
        <v>74.3223350253807</v>
      </c>
      <c r="F58" s="23" t="n">
        <f aca="false">SUMPRODUCT(INDEX(ImgA,$B58-ImgA_y0+1-25,F$54-ImgA_x0+1-25):INDEX(ImgA,$B58-ImgA_y0+1+25,F$54-ImgA_x0+1+25),Anillo)/SUM(Anillo)</f>
        <v>71.2779187817259</v>
      </c>
      <c r="G58" s="23" t="n">
        <f aca="false">SUMPRODUCT(INDEX(ImgA,$B58-ImgA_y0+1-25,G$54-ImgA_x0+1-25):INDEX(ImgA,$B58-ImgA_y0+1+25,G$54-ImgA_x0+1+25),Anillo)/SUM(Anillo)</f>
        <v>67.6560913705584</v>
      </c>
      <c r="H58" s="23" t="n">
        <f aca="false">SUMPRODUCT(INDEX(ImgA,$B58-ImgA_y0+1-25,H$54-ImgA_x0+1-25):INDEX(ImgA,$B58-ImgA_y0+1+25,H$54-ImgA_x0+1+25),Anillo)/SUM(Anillo)</f>
        <v>65.0672588832487</v>
      </c>
      <c r="I58" s="23" t="n">
        <f aca="false">SUMPRODUCT(INDEX(ImgA,$B58-ImgA_y0+1-25,I$54-ImgA_x0+1-25):INDEX(ImgA,$B58-ImgA_y0+1+25,I$54-ImgA_x0+1+25),Anillo)/SUM(Anillo)</f>
        <v>63.8071065989848</v>
      </c>
      <c r="J58" s="23" t="n">
        <f aca="false">SUMPRODUCT(INDEX(ImgA,$B58-ImgA_y0+1-25,J$54-ImgA_x0+1-25):INDEX(ImgA,$B58-ImgA_y0+1+25,J$54-ImgA_x0+1+25),Anillo)/SUM(Anillo)</f>
        <v>63.8477157360406</v>
      </c>
      <c r="K58" s="23" t="n">
        <f aca="false">SUMPRODUCT(INDEX(ImgA,$B58-ImgA_y0+1-25,K$54-ImgA_x0+1-25):INDEX(ImgA,$B58-ImgA_y0+1+25,K$54-ImgA_x0+1+25),Anillo)/SUM(Anillo)</f>
        <v>64.1687817258883</v>
      </c>
      <c r="L58" s="23" t="n">
        <f aca="false">SUMPRODUCT(INDEX(ImgA,$B58-ImgA_y0+1-25,L$54-ImgA_x0+1-25):INDEX(ImgA,$B58-ImgA_y0+1+25,L$54-ImgA_x0+1+25),Anillo)/SUM(Anillo)</f>
        <v>63.8362944162437</v>
      </c>
      <c r="M58" s="23" t="n">
        <f aca="false">SUMPRODUCT(INDEX(ImgA,$B58-ImgA_y0+1-25,M$54-ImgA_x0+1-25):INDEX(ImgA,$B58-ImgA_y0+1+25,M$54-ImgA_x0+1+25),Anillo)/SUM(Anillo)</f>
        <v>62.9835025380711</v>
      </c>
      <c r="N58" s="23" t="n">
        <f aca="false">SUMPRODUCT(INDEX(ImgA,$B58-ImgA_y0+1-25,N$54-ImgA_x0+1-25):INDEX(ImgA,$B58-ImgA_y0+1+25,N$54-ImgA_x0+1+25),Anillo)/SUM(Anillo)</f>
        <v>62.1269035532995</v>
      </c>
      <c r="O58" s="23" t="n">
        <f aca="false">SUMPRODUCT(INDEX(ImgA,$B58-ImgA_y0+1-25,O$54-ImgA_x0+1-25):INDEX(ImgA,$B58-ImgA_y0+1+25,O$54-ImgA_x0+1+25),Anillo)/SUM(Anillo)</f>
        <v>62.255076142132</v>
      </c>
      <c r="P58" s="23" t="n">
        <f aca="false">SUMPRODUCT(INDEX(ImgA,$B58-ImgA_y0+1-25,P$54-ImgA_x0+1-25):INDEX(ImgA,$B58-ImgA_y0+1+25,P$54-ImgA_x0+1+25),Anillo)/SUM(Anillo)</f>
        <v>62.3857868020305</v>
      </c>
      <c r="Q58" s="23" t="n">
        <f aca="false">SUMPRODUCT(INDEX(ImgA,$B58-ImgA_y0+1-25,Q$54-ImgA_x0+1-25):INDEX(ImgA,$B58-ImgA_y0+1+25,Q$54-ImgA_x0+1+25),Anillo)/SUM(Anillo)</f>
        <v>62.2170050761421</v>
      </c>
      <c r="R58" s="23" t="n">
        <f aca="false">SUMPRODUCT(INDEX(ImgA,$B58-ImgA_y0+1-25,R$54-ImgA_x0+1-25):INDEX(ImgA,$B58-ImgA_y0+1+25,R$54-ImgA_x0+1+25),Anillo)/SUM(Anillo)</f>
        <v>62.9251269035533</v>
      </c>
      <c r="S58" s="23" t="n">
        <f aca="false">SUMPRODUCT(INDEX(ImgA,$B58-ImgA_y0+1-25,S$54-ImgA_x0+1-25):INDEX(ImgA,$B58-ImgA_y0+1+25,S$54-ImgA_x0+1+25),Anillo)/SUM(Anillo)</f>
        <v>64.7791878172589</v>
      </c>
      <c r="T58" s="23" t="n">
        <f aca="false">SUMPRODUCT(INDEX(ImgA,$B58-ImgA_y0+1-25,T$54-ImgA_x0+1-25):INDEX(ImgA,$B58-ImgA_y0+1+25,T$54-ImgA_x0+1+25),Anillo)/SUM(Anillo)</f>
        <v>67.5761421319797</v>
      </c>
      <c r="U58" s="23" t="n">
        <f aca="false">SUMPRODUCT(INDEX(ImgA,$B58-ImgA_y0+1-25,U$54-ImgA_x0+1-25):INDEX(ImgA,$B58-ImgA_y0+1+25,U$54-ImgA_x0+1+25),Anillo)/SUM(Anillo)</f>
        <v>69.9302030456853</v>
      </c>
      <c r="V58" s="23" t="n">
        <f aca="false">SUMPRODUCT(INDEX(ImgA,$B58-ImgA_y0+1-25,V$54-ImgA_x0+1-25):INDEX(ImgA,$B58-ImgA_y0+1+25,V$54-ImgA_x0+1+25),Anillo)/SUM(Anillo)</f>
        <v>72.5</v>
      </c>
      <c r="W58" s="23" t="n">
        <f aca="false">SUMPRODUCT(INDEX(ImgA,$B58-ImgA_y0+1-25,W$54-ImgA_x0+1-25):INDEX(ImgA,$B58-ImgA_y0+1+25,W$54-ImgA_x0+1+25),Anillo)/SUM(Anillo)</f>
        <v>75.2956852791878</v>
      </c>
      <c r="X58" s="23" t="n">
        <f aca="false">SUMPRODUCT(INDEX(ImgA,$B58-ImgA_y0+1-25,X$54-ImgA_x0+1-25):INDEX(ImgA,$B58-ImgA_y0+1+25,X$54-ImgA_x0+1+25),Anillo)/SUM(Anillo)</f>
        <v>78.1116751269036</v>
      </c>
      <c r="Y58" s="23" t="n">
        <f aca="false">SUMPRODUCT(INDEX(ImgA,$B58-ImgA_y0+1-25,Y$54-ImgA_x0+1-25):INDEX(ImgA,$B58-ImgA_y0+1+25,Y$54-ImgA_x0+1+25),Anillo)/SUM(Anillo)</f>
        <v>80.256345177665</v>
      </c>
      <c r="Z58" s="23" t="n">
        <f aca="false">SUMPRODUCT(INDEX(ImgA,$B58-ImgA_y0+1-25,Z$54-ImgA_x0+1-25):INDEX(ImgA,$B58-ImgA_y0+1+25,Z$54-ImgA_x0+1+25),Anillo)/SUM(Anillo)</f>
        <v>83.1852791878173</v>
      </c>
      <c r="AA58" s="23" t="n">
        <f aca="false">SUMPRODUCT(INDEX(ImgA,$B58-ImgA_y0+1-25,AA$54-ImgA_x0+1-25):INDEX(ImgA,$B58-ImgA_y0+1+25,AA$54-ImgA_x0+1+25),Anillo)/SUM(Anillo)</f>
        <v>86.0469543147208</v>
      </c>
      <c r="AB58" s="23" t="n">
        <f aca="false">SUMPRODUCT(INDEX(ImgA,$B58-ImgA_y0+1-25,AB$54-ImgA_x0+1-25):INDEX(ImgA,$B58-ImgA_y0+1+25,AB$54-ImgA_x0+1+25),Anillo)/SUM(Anillo)</f>
        <v>88.5748730964467</v>
      </c>
      <c r="AC58" s="23" t="n">
        <f aca="false">SUMPRODUCT(INDEX(ImgA,$B58-ImgA_y0+1-25,AC$54-ImgA_x0+1-25):INDEX(ImgA,$B58-ImgA_y0+1+25,AC$54-ImgA_x0+1+25),Anillo)/SUM(Anillo)</f>
        <v>90.2855329949239</v>
      </c>
      <c r="AD58" s="23" t="n">
        <f aca="false">SUMPRODUCT(INDEX(ImgA,$B58-ImgA_y0+1-25,AD$54-ImgA_x0+1-25):INDEX(ImgA,$B58-ImgA_y0+1+25,AD$54-ImgA_x0+1+25),Anillo)/SUM(Anillo)</f>
        <v>91.2309644670051</v>
      </c>
      <c r="AE58" s="23" t="n">
        <f aca="false">SUMPRODUCT(INDEX(ImgA,$B58-ImgA_y0+1-25,AE$54-ImgA_x0+1-25):INDEX(ImgA,$B58-ImgA_y0+1+25,AE$54-ImgA_x0+1+25),Anillo)/SUM(Anillo)</f>
        <v>91.8413705583756</v>
      </c>
      <c r="AF58" s="23" t="n">
        <f aca="false">SUMPRODUCT(INDEX(ImgA,$B58-ImgA_y0+1-25,AF$54-ImgA_x0+1-25):INDEX(ImgA,$B58-ImgA_y0+1+25,AF$54-ImgA_x0+1+25),Anillo)/SUM(Anillo)</f>
        <v>92.263959390863</v>
      </c>
      <c r="AG58" s="23" t="n">
        <f aca="false">SUMPRODUCT(INDEX(ImgA,$B58-ImgA_y0+1-25,AG$54-ImgA_x0+1-25):INDEX(ImgA,$B58-ImgA_y0+1+25,AG$54-ImgA_x0+1+25),Anillo)/SUM(Anillo)</f>
        <v>92.3083756345178</v>
      </c>
      <c r="AH58" s="23" t="n">
        <f aca="false">SUMPRODUCT(INDEX(ImgA,$B58-ImgA_y0+1-25,AH$54-ImgA_x0+1-25):INDEX(ImgA,$B58-ImgA_y0+1+25,AH$54-ImgA_x0+1+25),Anillo)/SUM(Anillo)</f>
        <v>92.1370558375635</v>
      </c>
      <c r="AI58" s="23" t="n">
        <f aca="false">SUMPRODUCT(INDEX(ImgA,$B58-ImgA_y0+1-25,AI$54-ImgA_x0+1-25):INDEX(ImgA,$B58-ImgA_y0+1+25,AI$54-ImgA_x0+1+25),Anillo)/SUM(Anillo)</f>
        <v>92.8413705583756</v>
      </c>
      <c r="AJ58" s="23" t="n">
        <f aca="false">SUMPRODUCT(INDEX(ImgA,$B58-ImgA_y0+1-25,AJ$54-ImgA_x0+1-25):INDEX(ImgA,$B58-ImgA_y0+1+25,AJ$54-ImgA_x0+1+25),Anillo)/SUM(Anillo)</f>
        <v>95.6598984771574</v>
      </c>
      <c r="AK58" s="23" t="n">
        <f aca="false">SUMPRODUCT(INDEX(ImgA,$B58-ImgA_y0+1-25,AK$54-ImgA_x0+1-25):INDEX(ImgA,$B58-ImgA_y0+1+25,AK$54-ImgA_x0+1+25),Anillo)/SUM(Anillo)</f>
        <v>99.2918781725888</v>
      </c>
      <c r="AL58" s="23" t="n">
        <f aca="false">SUMPRODUCT(INDEX(ImgA,$B58-ImgA_y0+1-25,AL$54-ImgA_x0+1-25):INDEX(ImgA,$B58-ImgA_y0+1+25,AL$54-ImgA_x0+1+25),Anillo)/SUM(Anillo)</f>
        <v>102.365482233503</v>
      </c>
      <c r="AM58" s="23" t="n">
        <f aca="false">SUMPRODUCT(INDEX(ImgA,$B58-ImgA_y0+1-25,AM$54-ImgA_x0+1-25):INDEX(ImgA,$B58-ImgA_y0+1+25,AM$54-ImgA_x0+1+25),Anillo)/SUM(Anillo)</f>
        <v>104.625634517767</v>
      </c>
      <c r="AN58" s="23" t="n">
        <f aca="false">SUMPRODUCT(INDEX(ImgA,$B58-ImgA_y0+1-25,AN$54-ImgA_x0+1-25):INDEX(ImgA,$B58-ImgA_y0+1+25,AN$54-ImgA_x0+1+25),Anillo)/SUM(Anillo)</f>
        <v>106.445431472081</v>
      </c>
      <c r="AO58" s="23" t="n">
        <f aca="false">SUMPRODUCT(INDEX(ImgA,$B58-ImgA_y0+1-25,AO$54-ImgA_x0+1-25):INDEX(ImgA,$B58-ImgA_y0+1+25,AO$54-ImgA_x0+1+25),Anillo)/SUM(Anillo)</f>
        <v>108.567258883249</v>
      </c>
      <c r="AP58" s="23" t="n">
        <f aca="false">SUMPRODUCT(INDEX(ImgA,$B58-ImgA_y0+1-25,AP$54-ImgA_x0+1-25):INDEX(ImgA,$B58-ImgA_y0+1+25,AP$54-ImgA_x0+1+25),Anillo)/SUM(Anillo)</f>
        <v>109.883248730964</v>
      </c>
      <c r="AQ58" s="23" t="n">
        <f aca="false">SUMPRODUCT(INDEX(ImgA,$B58-ImgA_y0+1-25,AQ$54-ImgA_x0+1-25):INDEX(ImgA,$B58-ImgA_y0+1+25,AQ$54-ImgA_x0+1+25),Anillo)/SUM(Anillo)</f>
        <v>109.833756345178</v>
      </c>
      <c r="AR58" s="23" t="n">
        <f aca="false">SUMPRODUCT(INDEX(ImgA,$B58-ImgA_y0+1-25,AR$54-ImgA_x0+1-25):INDEX(ImgA,$B58-ImgA_y0+1+25,AR$54-ImgA_x0+1+25),Anillo)/SUM(Anillo)</f>
        <v>109.480964467005</v>
      </c>
      <c r="AS58" s="23" t="n">
        <f aca="false">SUMPRODUCT(INDEX(ImgA,$B58-ImgA_y0+1-25,AS$54-ImgA_x0+1-25):INDEX(ImgA,$B58-ImgA_y0+1+25,AS$54-ImgA_x0+1+25),Anillo)/SUM(Anillo)</f>
        <v>108.776649746193</v>
      </c>
      <c r="AT58" s="23" t="n">
        <f aca="false">SUMPRODUCT(INDEX(ImgA,$B58-ImgA_y0+1-25,AT$54-ImgA_x0+1-25):INDEX(ImgA,$B58-ImgA_y0+1+25,AT$54-ImgA_x0+1+25),Anillo)/SUM(Anillo)</f>
        <v>107.241116751269</v>
      </c>
      <c r="AU58" s="23" t="n">
        <f aca="false">SUMPRODUCT(INDEX(ImgA,$B58-ImgA_y0+1-25,AU$54-ImgA_x0+1-25):INDEX(ImgA,$B58-ImgA_y0+1+25,AU$54-ImgA_x0+1+25),Anillo)/SUM(Anillo)</f>
        <v>106.194162436548</v>
      </c>
      <c r="AV58" s="23" t="n">
        <f aca="false">SUMPRODUCT(INDEX(ImgA,$B58-ImgA_y0+1-25,AV$54-ImgA_x0+1-25):INDEX(ImgA,$B58-ImgA_y0+1+25,AV$54-ImgA_x0+1+25),Anillo)/SUM(Anillo)</f>
        <v>104.779187817259</v>
      </c>
      <c r="AW58" s="23" t="n">
        <f aca="false">SUMPRODUCT(INDEX(ImgA,$B58-ImgA_y0+1-25,AW$54-ImgA_x0+1-25):INDEX(ImgA,$B58-ImgA_y0+1+25,AW$54-ImgA_x0+1+25),Anillo)/SUM(Anillo)</f>
        <v>103.131979695431</v>
      </c>
      <c r="AX58" s="23" t="n">
        <f aca="false">SUMPRODUCT(INDEX(ImgA,$B58-ImgA_y0+1-25,AX$54-ImgA_x0+1-25):INDEX(ImgA,$B58-ImgA_y0+1+25,AX$54-ImgA_x0+1+25),Anillo)/SUM(Anillo)</f>
        <v>100.526649746193</v>
      </c>
      <c r="AY58" s="23" t="n">
        <f aca="false">SUMPRODUCT(INDEX(ImgA,$B58-ImgA_y0+1-25,AY$54-ImgA_x0+1-25):INDEX(ImgA,$B58-ImgA_y0+1+25,AY$54-ImgA_x0+1+25),Anillo)/SUM(Anillo)</f>
        <v>97.1598984771574</v>
      </c>
      <c r="AZ58" s="23" t="n">
        <f aca="false">SUMPRODUCT(INDEX(ImgA,$B58-ImgA_y0+1-25,AZ$54-ImgA_x0+1-25):INDEX(ImgA,$B58-ImgA_y0+1+25,AZ$54-ImgA_x0+1+25),Anillo)/SUM(Anillo)</f>
        <v>94.0583756345178</v>
      </c>
      <c r="BA58" s="23" t="n">
        <f aca="false">SUMPRODUCT(INDEX(ImgA,$B58-ImgA_y0+1-25,BA$54-ImgA_x0+1-25):INDEX(ImgA,$B58-ImgA_y0+1+25,BA$54-ImgA_x0+1+25),Anillo)/SUM(Anillo)</f>
        <v>91.26269035533</v>
      </c>
      <c r="BB58" s="23" t="n">
        <f aca="false">SUMPRODUCT(INDEX(ImgA,$B58-ImgA_y0+1-25,BB$54-ImgA_x0+1-25):INDEX(ImgA,$B58-ImgA_y0+1+25,BB$54-ImgA_x0+1+25),Anillo)/SUM(Anillo)</f>
        <v>90.2677664974619</v>
      </c>
      <c r="BC58" s="23" t="n">
        <f aca="false">SUMPRODUCT(INDEX(ImgA,$B58-ImgA_y0+1-25,BC$54-ImgA_x0+1-25):INDEX(ImgA,$B58-ImgA_y0+1+25,BC$54-ImgA_x0+1+25),Anillo)/SUM(Anillo)</f>
        <v>90.9682741116751</v>
      </c>
      <c r="BD58" s="23" t="n">
        <f aca="false">SUMPRODUCT(INDEX(ImgA,$B58-ImgA_y0+1-25,BD$54-ImgA_x0+1-25):INDEX(ImgA,$B58-ImgA_y0+1+25,BD$54-ImgA_x0+1+25),Anillo)/SUM(Anillo)</f>
        <v>93.0520304568528</v>
      </c>
      <c r="BE58" s="23" t="n">
        <f aca="false">SUMPRODUCT(INDEX(ImgA,$B58-ImgA_y0+1-25,BE$54-ImgA_x0+1-25):INDEX(ImgA,$B58-ImgA_y0+1+25,BE$54-ImgA_x0+1+25),Anillo)/SUM(Anillo)</f>
        <v>97.3248730964467</v>
      </c>
      <c r="BF58" s="23" t="n">
        <f aca="false">SUMPRODUCT(INDEX(ImgA,$B58-ImgA_y0+1-25,BF$54-ImgA_x0+1-25):INDEX(ImgA,$B58-ImgA_y0+1+25,BF$54-ImgA_x0+1+25),Anillo)/SUM(Anillo)</f>
        <v>102.893401015228</v>
      </c>
      <c r="BG58" s="23" t="n">
        <f aca="false">SUMPRODUCT(INDEX(ImgA,$B58-ImgA_y0+1-25,BG$54-ImgA_x0+1-25):INDEX(ImgA,$B58-ImgA_y0+1+25,BG$54-ImgA_x0+1+25),Anillo)/SUM(Anillo)</f>
        <v>108.980964467005</v>
      </c>
      <c r="BH58" s="23" t="n">
        <f aca="false">SUMPRODUCT(INDEX(ImgA,$B58-ImgA_y0+1-25,BH$54-ImgA_x0+1-25):INDEX(ImgA,$B58-ImgA_y0+1+25,BH$54-ImgA_x0+1+25),Anillo)/SUM(Anillo)</f>
        <v>114.586294416244</v>
      </c>
      <c r="BI58" s="23" t="n">
        <f aca="false">SUMPRODUCT(INDEX(ImgA,$B58-ImgA_y0+1-25,BI$54-ImgA_x0+1-25):INDEX(ImgA,$B58-ImgA_y0+1+25,BI$54-ImgA_x0+1+25),Anillo)/SUM(Anillo)</f>
        <v>119.903553299492</v>
      </c>
      <c r="BJ58" s="23" t="n">
        <f aca="false">SUMPRODUCT(INDEX(ImgA,$B58-ImgA_y0+1-25,BJ$54-ImgA_x0+1-25):INDEX(ImgA,$B58-ImgA_y0+1+25,BJ$54-ImgA_x0+1+25),Anillo)/SUM(Anillo)</f>
        <v>124.27538071066</v>
      </c>
      <c r="BK58" s="23" t="n">
        <f aca="false">SUMPRODUCT(INDEX(ImgA,$B58-ImgA_y0+1-25,BK$54-ImgA_x0+1-25):INDEX(ImgA,$B58-ImgA_y0+1+25,BK$54-ImgA_x0+1+25),Anillo)/SUM(Anillo)</f>
        <v>127.723350253807</v>
      </c>
      <c r="BL58" s="23" t="n">
        <f aca="false">SUMPRODUCT(INDEX(ImgA,$B58-ImgA_y0+1-25,BL$54-ImgA_x0+1-25):INDEX(ImgA,$B58-ImgA_y0+1+25,BL$54-ImgA_x0+1+25),Anillo)/SUM(Anillo)</f>
        <v>130.067258883249</v>
      </c>
      <c r="BM58" s="23" t="n">
        <f aca="false">SUMPRODUCT(INDEX(ImgA,$B58-ImgA_y0+1-25,BM$54-ImgA_x0+1-25):INDEX(ImgA,$B58-ImgA_y0+1+25,BM$54-ImgA_x0+1+25),Anillo)/SUM(Anillo)</f>
        <v>130.28807106599</v>
      </c>
      <c r="BN58" s="23" t="n">
        <f aca="false">SUMPRODUCT(INDEX(ImgA,$B58-ImgA_y0+1-25,BN$54-ImgA_x0+1-25):INDEX(ImgA,$B58-ImgA_y0+1+25,BN$54-ImgA_x0+1+25),Anillo)/SUM(Anillo)</f>
        <v>129.969543147208</v>
      </c>
    </row>
    <row r="59" customFormat="false" ht="10.5" hidden="false" customHeight="true" outlineLevel="0" collapsed="false">
      <c r="B59" s="17" t="n">
        <v>74</v>
      </c>
      <c r="C59" s="23" t="n">
        <f aca="false">SUMPRODUCT(INDEX(ImgA,$B59-ImgA_y0+1-25,C$54-ImgA_x0+1-25):INDEX(ImgA,$B59-ImgA_y0+1+25,C$54-ImgA_x0+1+25),Anillo)/SUM(Anillo)</f>
        <v>77.8857868020305</v>
      </c>
      <c r="D59" s="23" t="n">
        <f aca="false">SUMPRODUCT(INDEX(ImgA,$B59-ImgA_y0+1-25,D$54-ImgA_x0+1-25):INDEX(ImgA,$B59-ImgA_y0+1+25,D$54-ImgA_x0+1+25),Anillo)/SUM(Anillo)</f>
        <v>75.5977157360406</v>
      </c>
      <c r="E59" s="23" t="n">
        <f aca="false">SUMPRODUCT(INDEX(ImgA,$B59-ImgA_y0+1-25,E$54-ImgA_x0+1-25):INDEX(ImgA,$B59-ImgA_y0+1+25,E$54-ImgA_x0+1+25),Anillo)/SUM(Anillo)</f>
        <v>72.6434010152284</v>
      </c>
      <c r="F59" s="23" t="n">
        <f aca="false">SUMPRODUCT(INDEX(ImgA,$B59-ImgA_y0+1-25,F$54-ImgA_x0+1-25):INDEX(ImgA,$B59-ImgA_y0+1+25,F$54-ImgA_x0+1+25),Anillo)/SUM(Anillo)</f>
        <v>69.7385786802031</v>
      </c>
      <c r="G59" s="23" t="n">
        <f aca="false">SUMPRODUCT(INDEX(ImgA,$B59-ImgA_y0+1-25,G$54-ImgA_x0+1-25):INDEX(ImgA,$B59-ImgA_y0+1+25,G$54-ImgA_x0+1+25),Anillo)/SUM(Anillo)</f>
        <v>67.0177664974619</v>
      </c>
      <c r="H59" s="23" t="n">
        <f aca="false">SUMPRODUCT(INDEX(ImgA,$B59-ImgA_y0+1-25,H$54-ImgA_x0+1-25):INDEX(ImgA,$B59-ImgA_y0+1+25,H$54-ImgA_x0+1+25),Anillo)/SUM(Anillo)</f>
        <v>65.0951776649746</v>
      </c>
      <c r="I59" s="23" t="n">
        <f aca="false">SUMPRODUCT(INDEX(ImgA,$B59-ImgA_y0+1-25,I$54-ImgA_x0+1-25):INDEX(ImgA,$B59-ImgA_y0+1+25,I$54-ImgA_x0+1+25),Anillo)/SUM(Anillo)</f>
        <v>63.8350253807107</v>
      </c>
      <c r="J59" s="23" t="n">
        <f aca="false">SUMPRODUCT(INDEX(ImgA,$B59-ImgA_y0+1-25,J$54-ImgA_x0+1-25):INDEX(ImgA,$B59-ImgA_y0+1+25,J$54-ImgA_x0+1+25),Anillo)/SUM(Anillo)</f>
        <v>63.1979695431472</v>
      </c>
      <c r="K59" s="23" t="n">
        <f aca="false">SUMPRODUCT(INDEX(ImgA,$B59-ImgA_y0+1-25,K$54-ImgA_x0+1-25):INDEX(ImgA,$B59-ImgA_y0+1+25,K$54-ImgA_x0+1+25),Anillo)/SUM(Anillo)</f>
        <v>62.7233502538071</v>
      </c>
      <c r="L59" s="23" t="n">
        <f aca="false">SUMPRODUCT(INDEX(ImgA,$B59-ImgA_y0+1-25,L$54-ImgA_x0+1-25):INDEX(ImgA,$B59-ImgA_y0+1+25,L$54-ImgA_x0+1+25),Anillo)/SUM(Anillo)</f>
        <v>62.3540609137056</v>
      </c>
      <c r="M59" s="23" t="n">
        <f aca="false">SUMPRODUCT(INDEX(ImgA,$B59-ImgA_y0+1-25,M$54-ImgA_x0+1-25):INDEX(ImgA,$B59-ImgA_y0+1+25,M$54-ImgA_x0+1+25),Anillo)/SUM(Anillo)</f>
        <v>61.757614213198</v>
      </c>
      <c r="N59" s="23" t="n">
        <f aca="false">SUMPRODUCT(INDEX(ImgA,$B59-ImgA_y0+1-25,N$54-ImgA_x0+1-25):INDEX(ImgA,$B59-ImgA_y0+1+25,N$54-ImgA_x0+1+25),Anillo)/SUM(Anillo)</f>
        <v>61.8527918781726</v>
      </c>
      <c r="O59" s="23" t="n">
        <f aca="false">SUMPRODUCT(INDEX(ImgA,$B59-ImgA_y0+1-25,O$54-ImgA_x0+1-25):INDEX(ImgA,$B59-ImgA_y0+1+25,O$54-ImgA_x0+1+25),Anillo)/SUM(Anillo)</f>
        <v>62.261421319797</v>
      </c>
      <c r="P59" s="23" t="n">
        <f aca="false">SUMPRODUCT(INDEX(ImgA,$B59-ImgA_y0+1-25,P$54-ImgA_x0+1-25):INDEX(ImgA,$B59-ImgA_y0+1+25,P$54-ImgA_x0+1+25),Anillo)/SUM(Anillo)</f>
        <v>62.6256345177665</v>
      </c>
      <c r="Q59" s="23" t="n">
        <f aca="false">SUMPRODUCT(INDEX(ImgA,$B59-ImgA_y0+1-25,Q$54-ImgA_x0+1-25):INDEX(ImgA,$B59-ImgA_y0+1+25,Q$54-ImgA_x0+1+25),Anillo)/SUM(Anillo)</f>
        <v>62.8388324873096</v>
      </c>
      <c r="R59" s="23" t="n">
        <f aca="false">SUMPRODUCT(INDEX(ImgA,$B59-ImgA_y0+1-25,R$54-ImgA_x0+1-25):INDEX(ImgA,$B59-ImgA_y0+1+25,R$54-ImgA_x0+1+25),Anillo)/SUM(Anillo)</f>
        <v>64.5444162436548</v>
      </c>
      <c r="S59" s="23" t="n">
        <f aca="false">SUMPRODUCT(INDEX(ImgA,$B59-ImgA_y0+1-25,S$54-ImgA_x0+1-25):INDEX(ImgA,$B59-ImgA_y0+1+25,S$54-ImgA_x0+1+25),Anillo)/SUM(Anillo)</f>
        <v>67.1725888324873</v>
      </c>
      <c r="T59" s="23" t="n">
        <f aca="false">SUMPRODUCT(INDEX(ImgA,$B59-ImgA_y0+1-25,T$54-ImgA_x0+1-25):INDEX(ImgA,$B59-ImgA_y0+1+25,T$54-ImgA_x0+1+25),Anillo)/SUM(Anillo)</f>
        <v>70.2994923857868</v>
      </c>
      <c r="U59" s="23" t="n">
        <f aca="false">SUMPRODUCT(INDEX(ImgA,$B59-ImgA_y0+1-25,U$54-ImgA_x0+1-25):INDEX(ImgA,$B59-ImgA_y0+1+25,U$54-ImgA_x0+1+25),Anillo)/SUM(Anillo)</f>
        <v>72.9403553299492</v>
      </c>
      <c r="V59" s="23" t="n">
        <f aca="false">SUMPRODUCT(INDEX(ImgA,$B59-ImgA_y0+1-25,V$54-ImgA_x0+1-25):INDEX(ImgA,$B59-ImgA_y0+1+25,V$54-ImgA_x0+1+25),Anillo)/SUM(Anillo)</f>
        <v>74.9441624365482</v>
      </c>
      <c r="W59" s="23" t="n">
        <f aca="false">SUMPRODUCT(INDEX(ImgA,$B59-ImgA_y0+1-25,W$54-ImgA_x0+1-25):INDEX(ImgA,$B59-ImgA_y0+1+25,W$54-ImgA_x0+1+25),Anillo)/SUM(Anillo)</f>
        <v>77.3578680203046</v>
      </c>
      <c r="X59" s="23" t="n">
        <f aca="false">SUMPRODUCT(INDEX(ImgA,$B59-ImgA_y0+1-25,X$54-ImgA_x0+1-25):INDEX(ImgA,$B59-ImgA_y0+1+25,X$54-ImgA_x0+1+25),Anillo)/SUM(Anillo)</f>
        <v>79.8109137055838</v>
      </c>
      <c r="Y59" s="23" t="n">
        <f aca="false">SUMPRODUCT(INDEX(ImgA,$B59-ImgA_y0+1-25,Y$54-ImgA_x0+1-25):INDEX(ImgA,$B59-ImgA_y0+1+25,Y$54-ImgA_x0+1+25),Anillo)/SUM(Anillo)</f>
        <v>81.9746192893401</v>
      </c>
      <c r="Z59" s="23" t="n">
        <f aca="false">SUMPRODUCT(INDEX(ImgA,$B59-ImgA_y0+1-25,Z$54-ImgA_x0+1-25):INDEX(ImgA,$B59-ImgA_y0+1+25,Z$54-ImgA_x0+1+25),Anillo)/SUM(Anillo)</f>
        <v>84.8972081218274</v>
      </c>
      <c r="AA59" s="23" t="n">
        <f aca="false">SUMPRODUCT(INDEX(ImgA,$B59-ImgA_y0+1-25,AA$54-ImgA_x0+1-25):INDEX(ImgA,$B59-ImgA_y0+1+25,AA$54-ImgA_x0+1+25),Anillo)/SUM(Anillo)</f>
        <v>87.5520304568528</v>
      </c>
      <c r="AB59" s="23" t="n">
        <f aca="false">SUMPRODUCT(INDEX(ImgA,$B59-ImgA_y0+1-25,AB$54-ImgA_x0+1-25):INDEX(ImgA,$B59-ImgA_y0+1+25,AB$54-ImgA_x0+1+25),Anillo)/SUM(Anillo)</f>
        <v>90.0964467005076</v>
      </c>
      <c r="AC59" s="23" t="n">
        <f aca="false">SUMPRODUCT(INDEX(ImgA,$B59-ImgA_y0+1-25,AC$54-ImgA_x0+1-25):INDEX(ImgA,$B59-ImgA_y0+1+25,AC$54-ImgA_x0+1+25),Anillo)/SUM(Anillo)</f>
        <v>91.7017766497462</v>
      </c>
      <c r="AD59" s="23" t="n">
        <f aca="false">SUMPRODUCT(INDEX(ImgA,$B59-ImgA_y0+1-25,AD$54-ImgA_x0+1-25):INDEX(ImgA,$B59-ImgA_y0+1+25,AD$54-ImgA_x0+1+25),Anillo)/SUM(Anillo)</f>
        <v>92.4746192893401</v>
      </c>
      <c r="AE59" s="23" t="n">
        <f aca="false">SUMPRODUCT(INDEX(ImgA,$B59-ImgA_y0+1-25,AE$54-ImgA_x0+1-25):INDEX(ImgA,$B59-ImgA_y0+1+25,AE$54-ImgA_x0+1+25),Anillo)/SUM(Anillo)</f>
        <v>92.9606598984772</v>
      </c>
      <c r="AF59" s="23" t="n">
        <f aca="false">SUMPRODUCT(INDEX(ImgA,$B59-ImgA_y0+1-25,AF$54-ImgA_x0+1-25):INDEX(ImgA,$B59-ImgA_y0+1+25,AF$54-ImgA_x0+1+25),Anillo)/SUM(Anillo)</f>
        <v>93.0875634517767</v>
      </c>
      <c r="AG59" s="23" t="n">
        <f aca="false">SUMPRODUCT(INDEX(ImgA,$B59-ImgA_y0+1-25,AG$54-ImgA_x0+1-25):INDEX(ImgA,$B59-ImgA_y0+1+25,AG$54-ImgA_x0+1+25),Anillo)/SUM(Anillo)</f>
        <v>92.9708121827411</v>
      </c>
      <c r="AH59" s="23" t="n">
        <f aca="false">SUMPRODUCT(INDEX(ImgA,$B59-ImgA_y0+1-25,AH$54-ImgA_x0+1-25):INDEX(ImgA,$B59-ImgA_y0+1+25,AH$54-ImgA_x0+1+25),Anillo)/SUM(Anillo)</f>
        <v>92.8591370558376</v>
      </c>
      <c r="AI59" s="23" t="n">
        <f aca="false">SUMPRODUCT(INDEX(ImgA,$B59-ImgA_y0+1-25,AI$54-ImgA_x0+1-25):INDEX(ImgA,$B59-ImgA_y0+1+25,AI$54-ImgA_x0+1+25),Anillo)/SUM(Anillo)</f>
        <v>92.9276649746193</v>
      </c>
      <c r="AJ59" s="23" t="n">
        <f aca="false">SUMPRODUCT(INDEX(ImgA,$B59-ImgA_y0+1-25,AJ$54-ImgA_x0+1-25):INDEX(ImgA,$B59-ImgA_y0+1+25,AJ$54-ImgA_x0+1+25),Anillo)/SUM(Anillo)</f>
        <v>94.6040609137056</v>
      </c>
      <c r="AK59" s="23" t="n">
        <f aca="false">SUMPRODUCT(INDEX(ImgA,$B59-ImgA_y0+1-25,AK$54-ImgA_x0+1-25):INDEX(ImgA,$B59-ImgA_y0+1+25,AK$54-ImgA_x0+1+25),Anillo)/SUM(Anillo)</f>
        <v>97.4873096446701</v>
      </c>
      <c r="AL59" s="23" t="n">
        <f aca="false">SUMPRODUCT(INDEX(ImgA,$B59-ImgA_y0+1-25,AL$54-ImgA_x0+1-25):INDEX(ImgA,$B59-ImgA_y0+1+25,AL$54-ImgA_x0+1+25),Anillo)/SUM(Anillo)</f>
        <v>100.672588832487</v>
      </c>
      <c r="AM59" s="23" t="n">
        <f aca="false">SUMPRODUCT(INDEX(ImgA,$B59-ImgA_y0+1-25,AM$54-ImgA_x0+1-25):INDEX(ImgA,$B59-ImgA_y0+1+25,AM$54-ImgA_x0+1+25),Anillo)/SUM(Anillo)</f>
        <v>103.218274111675</v>
      </c>
      <c r="AN59" s="23" t="n">
        <f aca="false">SUMPRODUCT(INDEX(ImgA,$B59-ImgA_y0+1-25,AN$54-ImgA_x0+1-25):INDEX(ImgA,$B59-ImgA_y0+1+25,AN$54-ImgA_x0+1+25),Anillo)/SUM(Anillo)</f>
        <v>105.336294416244</v>
      </c>
      <c r="AO59" s="23" t="n">
        <f aca="false">SUMPRODUCT(INDEX(ImgA,$B59-ImgA_y0+1-25,AO$54-ImgA_x0+1-25):INDEX(ImgA,$B59-ImgA_y0+1+25,AO$54-ImgA_x0+1+25),Anillo)/SUM(Anillo)</f>
        <v>106.945431472081</v>
      </c>
      <c r="AP59" s="23" t="n">
        <f aca="false">SUMPRODUCT(INDEX(ImgA,$B59-ImgA_y0+1-25,AP$54-ImgA_x0+1-25):INDEX(ImgA,$B59-ImgA_y0+1+25,AP$54-ImgA_x0+1+25),Anillo)/SUM(Anillo)</f>
        <v>107.705583756345</v>
      </c>
      <c r="AQ59" s="23" t="n">
        <f aca="false">SUMPRODUCT(INDEX(ImgA,$B59-ImgA_y0+1-25,AQ$54-ImgA_x0+1-25):INDEX(ImgA,$B59-ImgA_y0+1+25,AQ$54-ImgA_x0+1+25),Anillo)/SUM(Anillo)</f>
        <v>107.714467005076</v>
      </c>
      <c r="AR59" s="23" t="n">
        <f aca="false">SUMPRODUCT(INDEX(ImgA,$B59-ImgA_y0+1-25,AR$54-ImgA_x0+1-25):INDEX(ImgA,$B59-ImgA_y0+1+25,AR$54-ImgA_x0+1+25),Anillo)/SUM(Anillo)</f>
        <v>108.191624365482</v>
      </c>
      <c r="AS59" s="23" t="n">
        <f aca="false">SUMPRODUCT(INDEX(ImgA,$B59-ImgA_y0+1-25,AS$54-ImgA_x0+1-25):INDEX(ImgA,$B59-ImgA_y0+1+25,AS$54-ImgA_x0+1+25),Anillo)/SUM(Anillo)</f>
        <v>108.048223350254</v>
      </c>
      <c r="AT59" s="23" t="n">
        <f aca="false">SUMPRODUCT(INDEX(ImgA,$B59-ImgA_y0+1-25,AT$54-ImgA_x0+1-25):INDEX(ImgA,$B59-ImgA_y0+1+25,AT$54-ImgA_x0+1+25),Anillo)/SUM(Anillo)</f>
        <v>107.552030456853</v>
      </c>
      <c r="AU59" s="23" t="n">
        <f aca="false">SUMPRODUCT(INDEX(ImgA,$B59-ImgA_y0+1-25,AU$54-ImgA_x0+1-25):INDEX(ImgA,$B59-ImgA_y0+1+25,AU$54-ImgA_x0+1+25),Anillo)/SUM(Anillo)</f>
        <v>106.752538071066</v>
      </c>
      <c r="AV59" s="23" t="n">
        <f aca="false">SUMPRODUCT(INDEX(ImgA,$B59-ImgA_y0+1-25,AV$54-ImgA_x0+1-25):INDEX(ImgA,$B59-ImgA_y0+1+25,AV$54-ImgA_x0+1+25),Anillo)/SUM(Anillo)</f>
        <v>104.889593908629</v>
      </c>
      <c r="AW59" s="23" t="n">
        <f aca="false">SUMPRODUCT(INDEX(ImgA,$B59-ImgA_y0+1-25,AW$54-ImgA_x0+1-25):INDEX(ImgA,$B59-ImgA_y0+1+25,AW$54-ImgA_x0+1+25),Anillo)/SUM(Anillo)</f>
        <v>103.139593908629</v>
      </c>
      <c r="AX59" s="23" t="n">
        <f aca="false">SUMPRODUCT(INDEX(ImgA,$B59-ImgA_y0+1-25,AX$54-ImgA_x0+1-25):INDEX(ImgA,$B59-ImgA_y0+1+25,AX$54-ImgA_x0+1+25),Anillo)/SUM(Anillo)</f>
        <v>101.111675126904</v>
      </c>
      <c r="AY59" s="23" t="n">
        <f aca="false">SUMPRODUCT(INDEX(ImgA,$B59-ImgA_y0+1-25,AY$54-ImgA_x0+1-25):INDEX(ImgA,$B59-ImgA_y0+1+25,AY$54-ImgA_x0+1+25),Anillo)/SUM(Anillo)</f>
        <v>98.1078680203046</v>
      </c>
      <c r="AZ59" s="23" t="n">
        <f aca="false">SUMPRODUCT(INDEX(ImgA,$B59-ImgA_y0+1-25,AZ$54-ImgA_x0+1-25):INDEX(ImgA,$B59-ImgA_y0+1+25,AZ$54-ImgA_x0+1+25),Anillo)/SUM(Anillo)</f>
        <v>95.763959390863</v>
      </c>
      <c r="BA59" s="23" t="n">
        <f aca="false">SUMPRODUCT(INDEX(ImgA,$B59-ImgA_y0+1-25,BA$54-ImgA_x0+1-25):INDEX(ImgA,$B59-ImgA_y0+1+25,BA$54-ImgA_x0+1+25),Anillo)/SUM(Anillo)</f>
        <v>93.1967005076142</v>
      </c>
      <c r="BB59" s="23" t="n">
        <f aca="false">SUMPRODUCT(INDEX(ImgA,$B59-ImgA_y0+1-25,BB$54-ImgA_x0+1-25):INDEX(ImgA,$B59-ImgA_y0+1+25,BB$54-ImgA_x0+1+25),Anillo)/SUM(Anillo)</f>
        <v>92.6345177664975</v>
      </c>
      <c r="BC59" s="23" t="n">
        <f aca="false">SUMPRODUCT(INDEX(ImgA,$B59-ImgA_y0+1-25,BC$54-ImgA_x0+1-25):INDEX(ImgA,$B59-ImgA_y0+1+25,BC$54-ImgA_x0+1+25),Anillo)/SUM(Anillo)</f>
        <v>93.6332487309645</v>
      </c>
      <c r="BD59" s="23" t="n">
        <f aca="false">SUMPRODUCT(INDEX(ImgA,$B59-ImgA_y0+1-25,BD$54-ImgA_x0+1-25):INDEX(ImgA,$B59-ImgA_y0+1+25,BD$54-ImgA_x0+1+25),Anillo)/SUM(Anillo)</f>
        <v>95.8197969543147</v>
      </c>
      <c r="BE59" s="23" t="n">
        <f aca="false">SUMPRODUCT(INDEX(ImgA,$B59-ImgA_y0+1-25,BE$54-ImgA_x0+1-25):INDEX(ImgA,$B59-ImgA_y0+1+25,BE$54-ImgA_x0+1+25),Anillo)/SUM(Anillo)</f>
        <v>99.7131979695432</v>
      </c>
      <c r="BF59" s="23" t="n">
        <f aca="false">SUMPRODUCT(INDEX(ImgA,$B59-ImgA_y0+1-25,BF$54-ImgA_x0+1-25):INDEX(ImgA,$B59-ImgA_y0+1+25,BF$54-ImgA_x0+1+25),Anillo)/SUM(Anillo)</f>
        <v>105.285532994924</v>
      </c>
      <c r="BG59" s="23" t="n">
        <f aca="false">SUMPRODUCT(INDEX(ImgA,$B59-ImgA_y0+1-25,BG$54-ImgA_x0+1-25):INDEX(ImgA,$B59-ImgA_y0+1+25,BG$54-ImgA_x0+1+25),Anillo)/SUM(Anillo)</f>
        <v>111.079949238579</v>
      </c>
      <c r="BH59" s="23" t="n">
        <f aca="false">SUMPRODUCT(INDEX(ImgA,$B59-ImgA_y0+1-25,BH$54-ImgA_x0+1-25):INDEX(ImgA,$B59-ImgA_y0+1+25,BH$54-ImgA_x0+1+25),Anillo)/SUM(Anillo)</f>
        <v>116.444162436548</v>
      </c>
      <c r="BI59" s="23" t="n">
        <f aca="false">SUMPRODUCT(INDEX(ImgA,$B59-ImgA_y0+1-25,BI$54-ImgA_x0+1-25):INDEX(ImgA,$B59-ImgA_y0+1+25,BI$54-ImgA_x0+1+25),Anillo)/SUM(Anillo)</f>
        <v>121.336294416244</v>
      </c>
      <c r="BJ59" s="23" t="n">
        <f aca="false">SUMPRODUCT(INDEX(ImgA,$B59-ImgA_y0+1-25,BJ$54-ImgA_x0+1-25):INDEX(ImgA,$B59-ImgA_y0+1+25,BJ$54-ImgA_x0+1+25),Anillo)/SUM(Anillo)</f>
        <v>125.314720812183</v>
      </c>
      <c r="BK59" s="23" t="n">
        <f aca="false">SUMPRODUCT(INDEX(ImgA,$B59-ImgA_y0+1-25,BK$54-ImgA_x0+1-25):INDEX(ImgA,$B59-ImgA_y0+1+25,BK$54-ImgA_x0+1+25),Anillo)/SUM(Anillo)</f>
        <v>127.951776649746</v>
      </c>
      <c r="BL59" s="23" t="n">
        <f aca="false">SUMPRODUCT(INDEX(ImgA,$B59-ImgA_y0+1-25,BL$54-ImgA_x0+1-25):INDEX(ImgA,$B59-ImgA_y0+1+25,BL$54-ImgA_x0+1+25),Anillo)/SUM(Anillo)</f>
        <v>130.074873096447</v>
      </c>
      <c r="BM59" s="23" t="n">
        <f aca="false">SUMPRODUCT(INDEX(ImgA,$B59-ImgA_y0+1-25,BM$54-ImgA_x0+1-25):INDEX(ImgA,$B59-ImgA_y0+1+25,BM$54-ImgA_x0+1+25),Anillo)/SUM(Anillo)</f>
        <v>130.435279187817</v>
      </c>
      <c r="BN59" s="23" t="n">
        <f aca="false">SUMPRODUCT(INDEX(ImgA,$B59-ImgA_y0+1-25,BN$54-ImgA_x0+1-25):INDEX(ImgA,$B59-ImgA_y0+1+25,BN$54-ImgA_x0+1+25),Anillo)/SUM(Anillo)</f>
        <v>129.879441624365</v>
      </c>
    </row>
    <row r="60" customFormat="false" ht="10.5" hidden="false" customHeight="true" outlineLevel="0" collapsed="false">
      <c r="B60" s="17" t="n">
        <v>75</v>
      </c>
      <c r="C60" s="23" t="n">
        <f aca="false">SUMPRODUCT(INDEX(ImgA,$B60-ImgA_y0+1-25,C$54-ImgA_x0+1-25):INDEX(ImgA,$B60-ImgA_y0+1+25,C$54-ImgA_x0+1+25),Anillo)/SUM(Anillo)</f>
        <v>78.0266497461929</v>
      </c>
      <c r="D60" s="23" t="n">
        <f aca="false">SUMPRODUCT(INDEX(ImgA,$B60-ImgA_y0+1-25,D$54-ImgA_x0+1-25):INDEX(ImgA,$B60-ImgA_y0+1+25,D$54-ImgA_x0+1+25),Anillo)/SUM(Anillo)</f>
        <v>75.3718274111675</v>
      </c>
      <c r="E60" s="23" t="n">
        <f aca="false">SUMPRODUCT(INDEX(ImgA,$B60-ImgA_y0+1-25,E$54-ImgA_x0+1-25):INDEX(ImgA,$B60-ImgA_y0+1+25,E$54-ImgA_x0+1+25),Anillo)/SUM(Anillo)</f>
        <v>72.5190355329949</v>
      </c>
      <c r="F60" s="23" t="n">
        <f aca="false">SUMPRODUCT(INDEX(ImgA,$B60-ImgA_y0+1-25,F$54-ImgA_x0+1-25):INDEX(ImgA,$B60-ImgA_y0+1+25,F$54-ImgA_x0+1+25),Anillo)/SUM(Anillo)</f>
        <v>70.2106598984772</v>
      </c>
      <c r="G60" s="23" t="n">
        <f aca="false">SUMPRODUCT(INDEX(ImgA,$B60-ImgA_y0+1-25,G$54-ImgA_x0+1-25):INDEX(ImgA,$B60-ImgA_y0+1+25,G$54-ImgA_x0+1+25),Anillo)/SUM(Anillo)</f>
        <v>67.8540609137056</v>
      </c>
      <c r="H60" s="23" t="n">
        <f aca="false">SUMPRODUCT(INDEX(ImgA,$B60-ImgA_y0+1-25,H$54-ImgA_x0+1-25):INDEX(ImgA,$B60-ImgA_y0+1+25,H$54-ImgA_x0+1+25),Anillo)/SUM(Anillo)</f>
        <v>66.4060913705584</v>
      </c>
      <c r="I60" s="23" t="n">
        <f aca="false">SUMPRODUCT(INDEX(ImgA,$B60-ImgA_y0+1-25,I$54-ImgA_x0+1-25):INDEX(ImgA,$B60-ImgA_y0+1+25,I$54-ImgA_x0+1+25),Anillo)/SUM(Anillo)</f>
        <v>64.8185279187817</v>
      </c>
      <c r="J60" s="23" t="n">
        <f aca="false">SUMPRODUCT(INDEX(ImgA,$B60-ImgA_y0+1-25,J$54-ImgA_x0+1-25):INDEX(ImgA,$B60-ImgA_y0+1+25,J$54-ImgA_x0+1+25),Anillo)/SUM(Anillo)</f>
        <v>63.7131979695431</v>
      </c>
      <c r="K60" s="23" t="n">
        <f aca="false">SUMPRODUCT(INDEX(ImgA,$B60-ImgA_y0+1-25,K$54-ImgA_x0+1-25):INDEX(ImgA,$B60-ImgA_y0+1+25,K$54-ImgA_x0+1+25),Anillo)/SUM(Anillo)</f>
        <v>63.0304568527919</v>
      </c>
      <c r="L60" s="23" t="n">
        <f aca="false">SUMPRODUCT(INDEX(ImgA,$B60-ImgA_y0+1-25,L$54-ImgA_x0+1-25):INDEX(ImgA,$B60-ImgA_y0+1+25,L$54-ImgA_x0+1+25),Anillo)/SUM(Anillo)</f>
        <v>62.6776649746193</v>
      </c>
      <c r="M60" s="23" t="n">
        <f aca="false">SUMPRODUCT(INDEX(ImgA,$B60-ImgA_y0+1-25,M$54-ImgA_x0+1-25):INDEX(ImgA,$B60-ImgA_y0+1+25,M$54-ImgA_x0+1+25),Anillo)/SUM(Anillo)</f>
        <v>62.2842639593909</v>
      </c>
      <c r="N60" s="23" t="n">
        <f aca="false">SUMPRODUCT(INDEX(ImgA,$B60-ImgA_y0+1-25,N$54-ImgA_x0+1-25):INDEX(ImgA,$B60-ImgA_y0+1+25,N$54-ImgA_x0+1+25),Anillo)/SUM(Anillo)</f>
        <v>62.0418781725888</v>
      </c>
      <c r="O60" s="23" t="n">
        <f aca="false">SUMPRODUCT(INDEX(ImgA,$B60-ImgA_y0+1-25,O$54-ImgA_x0+1-25):INDEX(ImgA,$B60-ImgA_y0+1+25,O$54-ImgA_x0+1+25),Anillo)/SUM(Anillo)</f>
        <v>62.2385786802031</v>
      </c>
      <c r="P60" s="23" t="n">
        <f aca="false">SUMPRODUCT(INDEX(ImgA,$B60-ImgA_y0+1-25,P$54-ImgA_x0+1-25):INDEX(ImgA,$B60-ImgA_y0+1+25,P$54-ImgA_x0+1+25),Anillo)/SUM(Anillo)</f>
        <v>62.6357868020305</v>
      </c>
      <c r="Q60" s="23" t="n">
        <f aca="false">SUMPRODUCT(INDEX(ImgA,$B60-ImgA_y0+1-25,Q$54-ImgA_x0+1-25):INDEX(ImgA,$B60-ImgA_y0+1+25,Q$54-ImgA_x0+1+25),Anillo)/SUM(Anillo)</f>
        <v>63.6065989847716</v>
      </c>
      <c r="R60" s="23" t="n">
        <f aca="false">SUMPRODUCT(INDEX(ImgA,$B60-ImgA_y0+1-25,R$54-ImgA_x0+1-25):INDEX(ImgA,$B60-ImgA_y0+1+25,R$54-ImgA_x0+1+25),Anillo)/SUM(Anillo)</f>
        <v>66.1598984771574</v>
      </c>
      <c r="S60" s="23" t="n">
        <f aca="false">SUMPRODUCT(INDEX(ImgA,$B60-ImgA_y0+1-25,S$54-ImgA_x0+1-25):INDEX(ImgA,$B60-ImgA_y0+1+25,S$54-ImgA_x0+1+25),Anillo)/SUM(Anillo)</f>
        <v>69.6078680203046</v>
      </c>
      <c r="T60" s="23" t="n">
        <f aca="false">SUMPRODUCT(INDEX(ImgA,$B60-ImgA_y0+1-25,T$54-ImgA_x0+1-25):INDEX(ImgA,$B60-ImgA_y0+1+25,T$54-ImgA_x0+1+25),Anillo)/SUM(Anillo)</f>
        <v>73.0368020304569</v>
      </c>
      <c r="U60" s="23" t="n">
        <f aca="false">SUMPRODUCT(INDEX(ImgA,$B60-ImgA_y0+1-25,U$54-ImgA_x0+1-25):INDEX(ImgA,$B60-ImgA_y0+1+25,U$54-ImgA_x0+1+25),Anillo)/SUM(Anillo)</f>
        <v>75.7398477157361</v>
      </c>
      <c r="V60" s="23" t="n">
        <f aca="false">SUMPRODUCT(INDEX(ImgA,$B60-ImgA_y0+1-25,V$54-ImgA_x0+1-25):INDEX(ImgA,$B60-ImgA_y0+1+25,V$54-ImgA_x0+1+25),Anillo)/SUM(Anillo)</f>
        <v>78.0317258883249</v>
      </c>
      <c r="W60" s="23" t="n">
        <f aca="false">SUMPRODUCT(INDEX(ImgA,$B60-ImgA_y0+1-25,W$54-ImgA_x0+1-25):INDEX(ImgA,$B60-ImgA_y0+1+25,W$54-ImgA_x0+1+25),Anillo)/SUM(Anillo)</f>
        <v>80.4428934010152</v>
      </c>
      <c r="X60" s="23" t="n">
        <f aca="false">SUMPRODUCT(INDEX(ImgA,$B60-ImgA_y0+1-25,X$54-ImgA_x0+1-25):INDEX(ImgA,$B60-ImgA_y0+1+25,X$54-ImgA_x0+1+25),Anillo)/SUM(Anillo)</f>
        <v>82.4517766497462</v>
      </c>
      <c r="Y60" s="23" t="n">
        <f aca="false">SUMPRODUCT(INDEX(ImgA,$B60-ImgA_y0+1-25,Y$54-ImgA_x0+1-25):INDEX(ImgA,$B60-ImgA_y0+1+25,Y$54-ImgA_x0+1+25),Anillo)/SUM(Anillo)</f>
        <v>84.8096446700508</v>
      </c>
      <c r="Z60" s="23" t="n">
        <f aca="false">SUMPRODUCT(INDEX(ImgA,$B60-ImgA_y0+1-25,Z$54-ImgA_x0+1-25):INDEX(ImgA,$B60-ImgA_y0+1+25,Z$54-ImgA_x0+1+25),Anillo)/SUM(Anillo)</f>
        <v>87.242385786802</v>
      </c>
      <c r="AA60" s="23" t="n">
        <f aca="false">SUMPRODUCT(INDEX(ImgA,$B60-ImgA_y0+1-25,AA$54-ImgA_x0+1-25):INDEX(ImgA,$B60-ImgA_y0+1+25,AA$54-ImgA_x0+1+25),Anillo)/SUM(Anillo)</f>
        <v>89.9403553299492</v>
      </c>
      <c r="AB60" s="23" t="n">
        <f aca="false">SUMPRODUCT(INDEX(ImgA,$B60-ImgA_y0+1-25,AB$54-ImgA_x0+1-25):INDEX(ImgA,$B60-ImgA_y0+1+25,AB$54-ImgA_x0+1+25),Anillo)/SUM(Anillo)</f>
        <v>92.5875634517767</v>
      </c>
      <c r="AC60" s="23" t="n">
        <f aca="false">SUMPRODUCT(INDEX(ImgA,$B60-ImgA_y0+1-25,AC$54-ImgA_x0+1-25):INDEX(ImgA,$B60-ImgA_y0+1+25,AC$54-ImgA_x0+1+25),Anillo)/SUM(Anillo)</f>
        <v>94.2664974619289</v>
      </c>
      <c r="AD60" s="23" t="n">
        <f aca="false">SUMPRODUCT(INDEX(ImgA,$B60-ImgA_y0+1-25,AD$54-ImgA_x0+1-25):INDEX(ImgA,$B60-ImgA_y0+1+25,AD$54-ImgA_x0+1+25),Anillo)/SUM(Anillo)</f>
        <v>94.513959390863</v>
      </c>
      <c r="AE60" s="23" t="n">
        <f aca="false">SUMPRODUCT(INDEX(ImgA,$B60-ImgA_y0+1-25,AE$54-ImgA_x0+1-25):INDEX(ImgA,$B60-ImgA_y0+1+25,AE$54-ImgA_x0+1+25),Anillo)/SUM(Anillo)</f>
        <v>94.3692893401015</v>
      </c>
      <c r="AF60" s="23" t="n">
        <f aca="false">SUMPRODUCT(INDEX(ImgA,$B60-ImgA_y0+1-25,AF$54-ImgA_x0+1-25):INDEX(ImgA,$B60-ImgA_y0+1+25,AF$54-ImgA_x0+1+25),Anillo)/SUM(Anillo)</f>
        <v>94.0228426395939</v>
      </c>
      <c r="AG60" s="23" t="n">
        <f aca="false">SUMPRODUCT(INDEX(ImgA,$B60-ImgA_y0+1-25,AG$54-ImgA_x0+1-25):INDEX(ImgA,$B60-ImgA_y0+1+25,AG$54-ImgA_x0+1+25),Anillo)/SUM(Anillo)</f>
        <v>93.743654822335</v>
      </c>
      <c r="AH60" s="23" t="n">
        <f aca="false">SUMPRODUCT(INDEX(ImgA,$B60-ImgA_y0+1-25,AH$54-ImgA_x0+1-25):INDEX(ImgA,$B60-ImgA_y0+1+25,AH$54-ImgA_x0+1+25),Anillo)/SUM(Anillo)</f>
        <v>93.8946700507614</v>
      </c>
      <c r="AI60" s="23" t="n">
        <f aca="false">SUMPRODUCT(INDEX(ImgA,$B60-ImgA_y0+1-25,AI$54-ImgA_x0+1-25):INDEX(ImgA,$B60-ImgA_y0+1+25,AI$54-ImgA_x0+1+25),Anillo)/SUM(Anillo)</f>
        <v>94.0431472081218</v>
      </c>
      <c r="AJ60" s="23" t="n">
        <f aca="false">SUMPRODUCT(INDEX(ImgA,$B60-ImgA_y0+1-25,AJ$54-ImgA_x0+1-25):INDEX(ImgA,$B60-ImgA_y0+1+25,AJ$54-ImgA_x0+1+25),Anillo)/SUM(Anillo)</f>
        <v>95.1916243654822</v>
      </c>
      <c r="AK60" s="23" t="n">
        <f aca="false">SUMPRODUCT(INDEX(ImgA,$B60-ImgA_y0+1-25,AK$54-ImgA_x0+1-25):INDEX(ImgA,$B60-ImgA_y0+1+25,AK$54-ImgA_x0+1+25),Anillo)/SUM(Anillo)</f>
        <v>96.8540609137056</v>
      </c>
      <c r="AL60" s="23" t="n">
        <f aca="false">SUMPRODUCT(INDEX(ImgA,$B60-ImgA_y0+1-25,AL$54-ImgA_x0+1-25):INDEX(ImgA,$B60-ImgA_y0+1+25,AL$54-ImgA_x0+1+25),Anillo)/SUM(Anillo)</f>
        <v>98.991116751269</v>
      </c>
      <c r="AM60" s="23" t="n">
        <f aca="false">SUMPRODUCT(INDEX(ImgA,$B60-ImgA_y0+1-25,AM$54-ImgA_x0+1-25):INDEX(ImgA,$B60-ImgA_y0+1+25,AM$54-ImgA_x0+1+25),Anillo)/SUM(Anillo)</f>
        <v>101.067258883249</v>
      </c>
      <c r="AN60" s="23" t="n">
        <f aca="false">SUMPRODUCT(INDEX(ImgA,$B60-ImgA_y0+1-25,AN$54-ImgA_x0+1-25):INDEX(ImgA,$B60-ImgA_y0+1+25,AN$54-ImgA_x0+1+25),Anillo)/SUM(Anillo)</f>
        <v>103.131979695431</v>
      </c>
      <c r="AO60" s="23" t="n">
        <f aca="false">SUMPRODUCT(INDEX(ImgA,$B60-ImgA_y0+1-25,AO$54-ImgA_x0+1-25):INDEX(ImgA,$B60-ImgA_y0+1+25,AO$54-ImgA_x0+1+25),Anillo)/SUM(Anillo)</f>
        <v>104.732233502538</v>
      </c>
      <c r="AP60" s="23" t="n">
        <f aca="false">SUMPRODUCT(INDEX(ImgA,$B60-ImgA_y0+1-25,AP$54-ImgA_x0+1-25):INDEX(ImgA,$B60-ImgA_y0+1+25,AP$54-ImgA_x0+1+25),Anillo)/SUM(Anillo)</f>
        <v>105.640862944162</v>
      </c>
      <c r="AQ60" s="23" t="n">
        <f aca="false">SUMPRODUCT(INDEX(ImgA,$B60-ImgA_y0+1-25,AQ$54-ImgA_x0+1-25):INDEX(ImgA,$B60-ImgA_y0+1+25,AQ$54-ImgA_x0+1+25),Anillo)/SUM(Anillo)</f>
        <v>106.055837563452</v>
      </c>
      <c r="AR60" s="23" t="n">
        <f aca="false">SUMPRODUCT(INDEX(ImgA,$B60-ImgA_y0+1-25,AR$54-ImgA_x0+1-25):INDEX(ImgA,$B60-ImgA_y0+1+25,AR$54-ImgA_x0+1+25),Anillo)/SUM(Anillo)</f>
        <v>106.422588832487</v>
      </c>
      <c r="AS60" s="23" t="n">
        <f aca="false">SUMPRODUCT(INDEX(ImgA,$B60-ImgA_y0+1-25,AS$54-ImgA_x0+1-25):INDEX(ImgA,$B60-ImgA_y0+1+25,AS$54-ImgA_x0+1+25),Anillo)/SUM(Anillo)</f>
        <v>107.13578680203</v>
      </c>
      <c r="AT60" s="23" t="n">
        <f aca="false">SUMPRODUCT(INDEX(ImgA,$B60-ImgA_y0+1-25,AT$54-ImgA_x0+1-25):INDEX(ImgA,$B60-ImgA_y0+1+25,AT$54-ImgA_x0+1+25),Anillo)/SUM(Anillo)</f>
        <v>107.43654822335</v>
      </c>
      <c r="AU60" s="23" t="n">
        <f aca="false">SUMPRODUCT(INDEX(ImgA,$B60-ImgA_y0+1-25,AU$54-ImgA_x0+1-25):INDEX(ImgA,$B60-ImgA_y0+1+25,AU$54-ImgA_x0+1+25),Anillo)/SUM(Anillo)</f>
        <v>106.894670050761</v>
      </c>
      <c r="AV60" s="23" t="n">
        <f aca="false">SUMPRODUCT(INDEX(ImgA,$B60-ImgA_y0+1-25,AV$54-ImgA_x0+1-25):INDEX(ImgA,$B60-ImgA_y0+1+25,AV$54-ImgA_x0+1+25),Anillo)/SUM(Anillo)</f>
        <v>105.246192893401</v>
      </c>
      <c r="AW60" s="23" t="n">
        <f aca="false">SUMPRODUCT(INDEX(ImgA,$B60-ImgA_y0+1-25,AW$54-ImgA_x0+1-25):INDEX(ImgA,$B60-ImgA_y0+1+25,AW$54-ImgA_x0+1+25),Anillo)/SUM(Anillo)</f>
        <v>103.944162436548</v>
      </c>
      <c r="AX60" s="23" t="n">
        <f aca="false">SUMPRODUCT(INDEX(ImgA,$B60-ImgA_y0+1-25,AX$54-ImgA_x0+1-25):INDEX(ImgA,$B60-ImgA_y0+1+25,AX$54-ImgA_x0+1+25),Anillo)/SUM(Anillo)</f>
        <v>102.068527918782</v>
      </c>
      <c r="AY60" s="23" t="n">
        <f aca="false">SUMPRODUCT(INDEX(ImgA,$B60-ImgA_y0+1-25,AY$54-ImgA_x0+1-25):INDEX(ImgA,$B60-ImgA_y0+1+25,AY$54-ImgA_x0+1+25),Anillo)/SUM(Anillo)</f>
        <v>99.1027918781726</v>
      </c>
      <c r="AZ60" s="23" t="n">
        <f aca="false">SUMPRODUCT(INDEX(ImgA,$B60-ImgA_y0+1-25,AZ$54-ImgA_x0+1-25):INDEX(ImgA,$B60-ImgA_y0+1+25,AZ$54-ImgA_x0+1+25),Anillo)/SUM(Anillo)</f>
        <v>96.6662436548223</v>
      </c>
      <c r="BA60" s="23" t="n">
        <f aca="false">SUMPRODUCT(INDEX(ImgA,$B60-ImgA_y0+1-25,BA$54-ImgA_x0+1-25):INDEX(ImgA,$B60-ImgA_y0+1+25,BA$54-ImgA_x0+1+25),Anillo)/SUM(Anillo)</f>
        <v>95.0609137055838</v>
      </c>
      <c r="BB60" s="23" t="n">
        <f aca="false">SUMPRODUCT(INDEX(ImgA,$B60-ImgA_y0+1-25,BB$54-ImgA_x0+1-25):INDEX(ImgA,$B60-ImgA_y0+1+25,BB$54-ImgA_x0+1+25),Anillo)/SUM(Anillo)</f>
        <v>95.008883248731</v>
      </c>
      <c r="BC60" s="23" t="n">
        <f aca="false">SUMPRODUCT(INDEX(ImgA,$B60-ImgA_y0+1-25,BC$54-ImgA_x0+1-25):INDEX(ImgA,$B60-ImgA_y0+1+25,BC$54-ImgA_x0+1+25),Anillo)/SUM(Anillo)</f>
        <v>95.9657360406091</v>
      </c>
      <c r="BD60" s="23" t="n">
        <f aca="false">SUMPRODUCT(INDEX(ImgA,$B60-ImgA_y0+1-25,BD$54-ImgA_x0+1-25):INDEX(ImgA,$B60-ImgA_y0+1+25,BD$54-ImgA_x0+1+25),Anillo)/SUM(Anillo)</f>
        <v>98.6395939086294</v>
      </c>
      <c r="BE60" s="23" t="n">
        <f aca="false">SUMPRODUCT(INDEX(ImgA,$B60-ImgA_y0+1-25,BE$54-ImgA_x0+1-25):INDEX(ImgA,$B60-ImgA_y0+1+25,BE$54-ImgA_x0+1+25),Anillo)/SUM(Anillo)</f>
        <v>102.33883248731</v>
      </c>
      <c r="BF60" s="23" t="n">
        <f aca="false">SUMPRODUCT(INDEX(ImgA,$B60-ImgA_y0+1-25,BF$54-ImgA_x0+1-25):INDEX(ImgA,$B60-ImgA_y0+1+25,BF$54-ImgA_x0+1+25),Anillo)/SUM(Anillo)</f>
        <v>107.204314720812</v>
      </c>
      <c r="BG60" s="23" t="n">
        <f aca="false">SUMPRODUCT(INDEX(ImgA,$B60-ImgA_y0+1-25,BG$54-ImgA_x0+1-25):INDEX(ImgA,$B60-ImgA_y0+1+25,BG$54-ImgA_x0+1+25),Anillo)/SUM(Anillo)</f>
        <v>112.732233502538</v>
      </c>
      <c r="BH60" s="23" t="n">
        <f aca="false">SUMPRODUCT(INDEX(ImgA,$B60-ImgA_y0+1-25,BH$54-ImgA_x0+1-25):INDEX(ImgA,$B60-ImgA_y0+1+25,BH$54-ImgA_x0+1+25),Anillo)/SUM(Anillo)</f>
        <v>118.052030456853</v>
      </c>
      <c r="BI60" s="23" t="n">
        <f aca="false">SUMPRODUCT(INDEX(ImgA,$B60-ImgA_y0+1-25,BI$54-ImgA_x0+1-25):INDEX(ImgA,$B60-ImgA_y0+1+25,BI$54-ImgA_x0+1+25),Anillo)/SUM(Anillo)</f>
        <v>122.434010152284</v>
      </c>
      <c r="BJ60" s="23" t="n">
        <f aca="false">SUMPRODUCT(INDEX(ImgA,$B60-ImgA_y0+1-25,BJ$54-ImgA_x0+1-25):INDEX(ImgA,$B60-ImgA_y0+1+25,BJ$54-ImgA_x0+1+25),Anillo)/SUM(Anillo)</f>
        <v>125.953045685279</v>
      </c>
      <c r="BK60" s="23" t="n">
        <f aca="false">SUMPRODUCT(INDEX(ImgA,$B60-ImgA_y0+1-25,BK$54-ImgA_x0+1-25):INDEX(ImgA,$B60-ImgA_y0+1+25,BK$54-ImgA_x0+1+25),Anillo)/SUM(Anillo)</f>
        <v>128.208121827411</v>
      </c>
      <c r="BL60" s="23" t="n">
        <f aca="false">SUMPRODUCT(INDEX(ImgA,$B60-ImgA_y0+1-25,BL$54-ImgA_x0+1-25):INDEX(ImgA,$B60-ImgA_y0+1+25,BL$54-ImgA_x0+1+25),Anillo)/SUM(Anillo)</f>
        <v>129.345177664975</v>
      </c>
      <c r="BM60" s="23" t="n">
        <f aca="false">SUMPRODUCT(INDEX(ImgA,$B60-ImgA_y0+1-25,BM$54-ImgA_x0+1-25):INDEX(ImgA,$B60-ImgA_y0+1+25,BM$54-ImgA_x0+1+25),Anillo)/SUM(Anillo)</f>
        <v>129.472081218274</v>
      </c>
      <c r="BN60" s="23" t="n">
        <f aca="false">SUMPRODUCT(INDEX(ImgA,$B60-ImgA_y0+1-25,BN$54-ImgA_x0+1-25):INDEX(ImgA,$B60-ImgA_y0+1+25,BN$54-ImgA_x0+1+25),Anillo)/SUM(Anillo)</f>
        <v>128.814720812183</v>
      </c>
    </row>
    <row r="61" customFormat="false" ht="10.5" hidden="false" customHeight="true" outlineLevel="0" collapsed="false">
      <c r="B61" s="17" t="n">
        <v>76</v>
      </c>
      <c r="C61" s="23" t="n">
        <f aca="false">SUMPRODUCT(INDEX(ImgA,$B61-ImgA_y0+1-25,C$54-ImgA_x0+1-25):INDEX(ImgA,$B61-ImgA_y0+1+25,C$54-ImgA_x0+1+25),Anillo)/SUM(Anillo)</f>
        <v>78.5634517766497</v>
      </c>
      <c r="D61" s="23" t="n">
        <f aca="false">SUMPRODUCT(INDEX(ImgA,$B61-ImgA_y0+1-25,D$54-ImgA_x0+1-25):INDEX(ImgA,$B61-ImgA_y0+1+25,D$54-ImgA_x0+1+25),Anillo)/SUM(Anillo)</f>
        <v>75.9035532994924</v>
      </c>
      <c r="E61" s="23" t="n">
        <f aca="false">SUMPRODUCT(INDEX(ImgA,$B61-ImgA_y0+1-25,E$54-ImgA_x0+1-25):INDEX(ImgA,$B61-ImgA_y0+1+25,E$54-ImgA_x0+1+25),Anillo)/SUM(Anillo)</f>
        <v>73.6472081218274</v>
      </c>
      <c r="F61" s="23" t="n">
        <f aca="false">SUMPRODUCT(INDEX(ImgA,$B61-ImgA_y0+1-25,F$54-ImgA_x0+1-25):INDEX(ImgA,$B61-ImgA_y0+1+25,F$54-ImgA_x0+1+25),Anillo)/SUM(Anillo)</f>
        <v>71.7829949238579</v>
      </c>
      <c r="G61" s="23" t="n">
        <f aca="false">SUMPRODUCT(INDEX(ImgA,$B61-ImgA_y0+1-25,G$54-ImgA_x0+1-25):INDEX(ImgA,$B61-ImgA_y0+1+25,G$54-ImgA_x0+1+25),Anillo)/SUM(Anillo)</f>
        <v>69.5951776649746</v>
      </c>
      <c r="H61" s="23" t="n">
        <f aca="false">SUMPRODUCT(INDEX(ImgA,$B61-ImgA_y0+1-25,H$54-ImgA_x0+1-25):INDEX(ImgA,$B61-ImgA_y0+1+25,H$54-ImgA_x0+1+25),Anillo)/SUM(Anillo)</f>
        <v>67.5329949238579</v>
      </c>
      <c r="I61" s="23" t="n">
        <f aca="false">SUMPRODUCT(INDEX(ImgA,$B61-ImgA_y0+1-25,I$54-ImgA_x0+1-25):INDEX(ImgA,$B61-ImgA_y0+1+25,I$54-ImgA_x0+1+25),Anillo)/SUM(Anillo)</f>
        <v>65.6205583756345</v>
      </c>
      <c r="J61" s="23" t="n">
        <f aca="false">SUMPRODUCT(INDEX(ImgA,$B61-ImgA_y0+1-25,J$54-ImgA_x0+1-25):INDEX(ImgA,$B61-ImgA_y0+1+25,J$54-ImgA_x0+1+25),Anillo)/SUM(Anillo)</f>
        <v>64.3857868020305</v>
      </c>
      <c r="K61" s="23" t="n">
        <f aca="false">SUMPRODUCT(INDEX(ImgA,$B61-ImgA_y0+1-25,K$54-ImgA_x0+1-25):INDEX(ImgA,$B61-ImgA_y0+1+25,K$54-ImgA_x0+1+25),Anillo)/SUM(Anillo)</f>
        <v>63.7855329949239</v>
      </c>
      <c r="L61" s="23" t="n">
        <f aca="false">SUMPRODUCT(INDEX(ImgA,$B61-ImgA_y0+1-25,L$54-ImgA_x0+1-25):INDEX(ImgA,$B61-ImgA_y0+1+25,L$54-ImgA_x0+1+25),Anillo)/SUM(Anillo)</f>
        <v>62.8261421319797</v>
      </c>
      <c r="M61" s="23" t="n">
        <f aca="false">SUMPRODUCT(INDEX(ImgA,$B61-ImgA_y0+1-25,M$54-ImgA_x0+1-25):INDEX(ImgA,$B61-ImgA_y0+1+25,M$54-ImgA_x0+1+25),Anillo)/SUM(Anillo)</f>
        <v>62.2246192893401</v>
      </c>
      <c r="N61" s="23" t="n">
        <f aca="false">SUMPRODUCT(INDEX(ImgA,$B61-ImgA_y0+1-25,N$54-ImgA_x0+1-25):INDEX(ImgA,$B61-ImgA_y0+1+25,N$54-ImgA_x0+1+25),Anillo)/SUM(Anillo)</f>
        <v>61.6142131979695</v>
      </c>
      <c r="O61" s="23" t="n">
        <f aca="false">SUMPRODUCT(INDEX(ImgA,$B61-ImgA_y0+1-25,O$54-ImgA_x0+1-25):INDEX(ImgA,$B61-ImgA_y0+1+25,O$54-ImgA_x0+1+25),Anillo)/SUM(Anillo)</f>
        <v>61.8248730964467</v>
      </c>
      <c r="P61" s="23" t="n">
        <f aca="false">SUMPRODUCT(INDEX(ImgA,$B61-ImgA_y0+1-25,P$54-ImgA_x0+1-25):INDEX(ImgA,$B61-ImgA_y0+1+25,P$54-ImgA_x0+1+25),Anillo)/SUM(Anillo)</f>
        <v>63.2284263959391</v>
      </c>
      <c r="Q61" s="23" t="n">
        <f aca="false">SUMPRODUCT(INDEX(ImgA,$B61-ImgA_y0+1-25,Q$54-ImgA_x0+1-25):INDEX(ImgA,$B61-ImgA_y0+1+25,Q$54-ImgA_x0+1+25),Anillo)/SUM(Anillo)</f>
        <v>64.6269035532995</v>
      </c>
      <c r="R61" s="23" t="n">
        <f aca="false">SUMPRODUCT(INDEX(ImgA,$B61-ImgA_y0+1-25,R$54-ImgA_x0+1-25):INDEX(ImgA,$B61-ImgA_y0+1+25,R$54-ImgA_x0+1+25),Anillo)/SUM(Anillo)</f>
        <v>67.3477157360406</v>
      </c>
      <c r="S61" s="23" t="n">
        <f aca="false">SUMPRODUCT(INDEX(ImgA,$B61-ImgA_y0+1-25,S$54-ImgA_x0+1-25):INDEX(ImgA,$B61-ImgA_y0+1+25,S$54-ImgA_x0+1+25),Anillo)/SUM(Anillo)</f>
        <v>71.5799492385787</v>
      </c>
      <c r="T61" s="23" t="n">
        <f aca="false">SUMPRODUCT(INDEX(ImgA,$B61-ImgA_y0+1-25,T$54-ImgA_x0+1-25):INDEX(ImgA,$B61-ImgA_y0+1+25,T$54-ImgA_x0+1+25),Anillo)/SUM(Anillo)</f>
        <v>74.8997461928934</v>
      </c>
      <c r="U61" s="23" t="n">
        <f aca="false">SUMPRODUCT(INDEX(ImgA,$B61-ImgA_y0+1-25,U$54-ImgA_x0+1-25):INDEX(ImgA,$B61-ImgA_y0+1+25,U$54-ImgA_x0+1+25),Anillo)/SUM(Anillo)</f>
        <v>77.7119289340102</v>
      </c>
      <c r="V61" s="23" t="n">
        <f aca="false">SUMPRODUCT(INDEX(ImgA,$B61-ImgA_y0+1-25,V$54-ImgA_x0+1-25):INDEX(ImgA,$B61-ImgA_y0+1+25,V$54-ImgA_x0+1+25),Anillo)/SUM(Anillo)</f>
        <v>80.5951776649746</v>
      </c>
      <c r="W61" s="23" t="n">
        <f aca="false">SUMPRODUCT(INDEX(ImgA,$B61-ImgA_y0+1-25,W$54-ImgA_x0+1-25):INDEX(ImgA,$B61-ImgA_y0+1+25,W$54-ImgA_x0+1+25),Anillo)/SUM(Anillo)</f>
        <v>83.5507614213198</v>
      </c>
      <c r="X61" s="23" t="n">
        <f aca="false">SUMPRODUCT(INDEX(ImgA,$B61-ImgA_y0+1-25,X$54-ImgA_x0+1-25):INDEX(ImgA,$B61-ImgA_y0+1+25,X$54-ImgA_x0+1+25),Anillo)/SUM(Anillo)</f>
        <v>85.8883248730965</v>
      </c>
      <c r="Y61" s="23" t="n">
        <f aca="false">SUMPRODUCT(INDEX(ImgA,$B61-ImgA_y0+1-25,Y$54-ImgA_x0+1-25):INDEX(ImgA,$B61-ImgA_y0+1+25,Y$54-ImgA_x0+1+25),Anillo)/SUM(Anillo)</f>
        <v>87.8362944162437</v>
      </c>
      <c r="Z61" s="23" t="n">
        <f aca="false">SUMPRODUCT(INDEX(ImgA,$B61-ImgA_y0+1-25,Z$54-ImgA_x0+1-25):INDEX(ImgA,$B61-ImgA_y0+1+25,Z$54-ImgA_x0+1+25),Anillo)/SUM(Anillo)</f>
        <v>90.0964467005076</v>
      </c>
      <c r="AA61" s="23" t="n">
        <f aca="false">SUMPRODUCT(INDEX(ImgA,$B61-ImgA_y0+1-25,AA$54-ImgA_x0+1-25):INDEX(ImgA,$B61-ImgA_y0+1+25,AA$54-ImgA_x0+1+25),Anillo)/SUM(Anillo)</f>
        <v>92.7246192893401</v>
      </c>
      <c r="AB61" s="23" t="n">
        <f aca="false">SUMPRODUCT(INDEX(ImgA,$B61-ImgA_y0+1-25,AB$54-ImgA_x0+1-25):INDEX(ImgA,$B61-ImgA_y0+1+25,AB$54-ImgA_x0+1+25),Anillo)/SUM(Anillo)</f>
        <v>95.1789340101523</v>
      </c>
      <c r="AC61" s="23" t="n">
        <f aca="false">SUMPRODUCT(INDEX(ImgA,$B61-ImgA_y0+1-25,AC$54-ImgA_x0+1-25):INDEX(ImgA,$B61-ImgA_y0+1+25,AC$54-ImgA_x0+1+25),Anillo)/SUM(Anillo)</f>
        <v>96.753807106599</v>
      </c>
      <c r="AD61" s="23" t="n">
        <f aca="false">SUMPRODUCT(INDEX(ImgA,$B61-ImgA_y0+1-25,AD$54-ImgA_x0+1-25):INDEX(ImgA,$B61-ImgA_y0+1+25,AD$54-ImgA_x0+1+25),Anillo)/SUM(Anillo)</f>
        <v>96.9441624365482</v>
      </c>
      <c r="AE61" s="23" t="n">
        <f aca="false">SUMPRODUCT(INDEX(ImgA,$B61-ImgA_y0+1-25,AE$54-ImgA_x0+1-25):INDEX(ImgA,$B61-ImgA_y0+1+25,AE$54-ImgA_x0+1+25),Anillo)/SUM(Anillo)</f>
        <v>96.4657360406091</v>
      </c>
      <c r="AF61" s="23" t="n">
        <f aca="false">SUMPRODUCT(INDEX(ImgA,$B61-ImgA_y0+1-25,AF$54-ImgA_x0+1-25):INDEX(ImgA,$B61-ImgA_y0+1+25,AF$54-ImgA_x0+1+25),Anillo)/SUM(Anillo)</f>
        <v>95.5939086294416</v>
      </c>
      <c r="AG61" s="23" t="n">
        <f aca="false">SUMPRODUCT(INDEX(ImgA,$B61-ImgA_y0+1-25,AG$54-ImgA_x0+1-25):INDEX(ImgA,$B61-ImgA_y0+1+25,AG$54-ImgA_x0+1+25),Anillo)/SUM(Anillo)</f>
        <v>95.242385786802</v>
      </c>
      <c r="AH61" s="23" t="n">
        <f aca="false">SUMPRODUCT(INDEX(ImgA,$B61-ImgA_y0+1-25,AH$54-ImgA_x0+1-25):INDEX(ImgA,$B61-ImgA_y0+1+25,AH$54-ImgA_x0+1+25),Anillo)/SUM(Anillo)</f>
        <v>95.4175126903553</v>
      </c>
      <c r="AI61" s="23" t="n">
        <f aca="false">SUMPRODUCT(INDEX(ImgA,$B61-ImgA_y0+1-25,AI$54-ImgA_x0+1-25):INDEX(ImgA,$B61-ImgA_y0+1+25,AI$54-ImgA_x0+1+25),Anillo)/SUM(Anillo)</f>
        <v>95.996192893401</v>
      </c>
      <c r="AJ61" s="23" t="n">
        <f aca="false">SUMPRODUCT(INDEX(ImgA,$B61-ImgA_y0+1-25,AJ$54-ImgA_x0+1-25):INDEX(ImgA,$B61-ImgA_y0+1+25,AJ$54-ImgA_x0+1+25),Anillo)/SUM(Anillo)</f>
        <v>96.8362944162437</v>
      </c>
      <c r="AK61" s="23" t="n">
        <f aca="false">SUMPRODUCT(INDEX(ImgA,$B61-ImgA_y0+1-25,AK$54-ImgA_x0+1-25):INDEX(ImgA,$B61-ImgA_y0+1+25,AK$54-ImgA_x0+1+25),Anillo)/SUM(Anillo)</f>
        <v>97.9302030456853</v>
      </c>
      <c r="AL61" s="23" t="n">
        <f aca="false">SUMPRODUCT(INDEX(ImgA,$B61-ImgA_y0+1-25,AL$54-ImgA_x0+1-25):INDEX(ImgA,$B61-ImgA_y0+1+25,AL$54-ImgA_x0+1+25),Anillo)/SUM(Anillo)</f>
        <v>98.7208121827411</v>
      </c>
      <c r="AM61" s="23" t="n">
        <f aca="false">SUMPRODUCT(INDEX(ImgA,$B61-ImgA_y0+1-25,AM$54-ImgA_x0+1-25):INDEX(ImgA,$B61-ImgA_y0+1+25,AM$54-ImgA_x0+1+25),Anillo)/SUM(Anillo)</f>
        <v>99.7309644670051</v>
      </c>
      <c r="AN61" s="23" t="n">
        <f aca="false">SUMPRODUCT(INDEX(ImgA,$B61-ImgA_y0+1-25,AN$54-ImgA_x0+1-25):INDEX(ImgA,$B61-ImgA_y0+1+25,AN$54-ImgA_x0+1+25),Anillo)/SUM(Anillo)</f>
        <v>101.124365482234</v>
      </c>
      <c r="AO61" s="23" t="n">
        <f aca="false">SUMPRODUCT(INDEX(ImgA,$B61-ImgA_y0+1-25,AO$54-ImgA_x0+1-25):INDEX(ImgA,$B61-ImgA_y0+1+25,AO$54-ImgA_x0+1+25),Anillo)/SUM(Anillo)</f>
        <v>102.005076142132</v>
      </c>
      <c r="AP61" s="23" t="n">
        <f aca="false">SUMPRODUCT(INDEX(ImgA,$B61-ImgA_y0+1-25,AP$54-ImgA_x0+1-25):INDEX(ImgA,$B61-ImgA_y0+1+25,AP$54-ImgA_x0+1+25),Anillo)/SUM(Anillo)</f>
        <v>102.475888324873</v>
      </c>
      <c r="AQ61" s="23" t="n">
        <f aca="false">SUMPRODUCT(INDEX(ImgA,$B61-ImgA_y0+1-25,AQ$54-ImgA_x0+1-25):INDEX(ImgA,$B61-ImgA_y0+1+25,AQ$54-ImgA_x0+1+25),Anillo)/SUM(Anillo)</f>
        <v>103.22461928934</v>
      </c>
      <c r="AR61" s="23" t="n">
        <f aca="false">SUMPRODUCT(INDEX(ImgA,$B61-ImgA_y0+1-25,AR$54-ImgA_x0+1-25):INDEX(ImgA,$B61-ImgA_y0+1+25,AR$54-ImgA_x0+1+25),Anillo)/SUM(Anillo)</f>
        <v>103.835025380711</v>
      </c>
      <c r="AS61" s="23" t="n">
        <f aca="false">SUMPRODUCT(INDEX(ImgA,$B61-ImgA_y0+1-25,AS$54-ImgA_x0+1-25):INDEX(ImgA,$B61-ImgA_y0+1+25,AS$54-ImgA_x0+1+25),Anillo)/SUM(Anillo)</f>
        <v>104.992385786802</v>
      </c>
      <c r="AT61" s="23" t="n">
        <f aca="false">SUMPRODUCT(INDEX(ImgA,$B61-ImgA_y0+1-25,AT$54-ImgA_x0+1-25):INDEX(ImgA,$B61-ImgA_y0+1+25,AT$54-ImgA_x0+1+25),Anillo)/SUM(Anillo)</f>
        <v>105.682741116751</v>
      </c>
      <c r="AU61" s="23" t="n">
        <f aca="false">SUMPRODUCT(INDEX(ImgA,$B61-ImgA_y0+1-25,AU$54-ImgA_x0+1-25):INDEX(ImgA,$B61-ImgA_y0+1+25,AU$54-ImgA_x0+1+25),Anillo)/SUM(Anillo)</f>
        <v>105.623096446701</v>
      </c>
      <c r="AV61" s="23" t="n">
        <f aca="false">SUMPRODUCT(INDEX(ImgA,$B61-ImgA_y0+1-25,AV$54-ImgA_x0+1-25):INDEX(ImgA,$B61-ImgA_y0+1+25,AV$54-ImgA_x0+1+25),Anillo)/SUM(Anillo)</f>
        <v>105.11421319797</v>
      </c>
      <c r="AW61" s="23" t="n">
        <f aca="false">SUMPRODUCT(INDEX(ImgA,$B61-ImgA_y0+1-25,AW$54-ImgA_x0+1-25):INDEX(ImgA,$B61-ImgA_y0+1+25,AW$54-ImgA_x0+1+25),Anillo)/SUM(Anillo)</f>
        <v>104.119289340102</v>
      </c>
      <c r="AX61" s="23" t="n">
        <f aca="false">SUMPRODUCT(INDEX(ImgA,$B61-ImgA_y0+1-25,AX$54-ImgA_x0+1-25):INDEX(ImgA,$B61-ImgA_y0+1+25,AX$54-ImgA_x0+1+25),Anillo)/SUM(Anillo)</f>
        <v>102.493654822335</v>
      </c>
      <c r="AY61" s="23" t="n">
        <f aca="false">SUMPRODUCT(INDEX(ImgA,$B61-ImgA_y0+1-25,AY$54-ImgA_x0+1-25):INDEX(ImgA,$B61-ImgA_y0+1+25,AY$54-ImgA_x0+1+25),Anillo)/SUM(Anillo)</f>
        <v>100.203045685279</v>
      </c>
      <c r="AZ61" s="23" t="n">
        <f aca="false">SUMPRODUCT(INDEX(ImgA,$B61-ImgA_y0+1-25,AZ$54-ImgA_x0+1-25):INDEX(ImgA,$B61-ImgA_y0+1+25,AZ$54-ImgA_x0+1+25),Anillo)/SUM(Anillo)</f>
        <v>97.4365482233503</v>
      </c>
      <c r="BA61" s="23" t="n">
        <f aca="false">SUMPRODUCT(INDEX(ImgA,$B61-ImgA_y0+1-25,BA$54-ImgA_x0+1-25):INDEX(ImgA,$B61-ImgA_y0+1+25,BA$54-ImgA_x0+1+25),Anillo)/SUM(Anillo)</f>
        <v>96.5799492385787</v>
      </c>
      <c r="BB61" s="23" t="n">
        <f aca="false">SUMPRODUCT(INDEX(ImgA,$B61-ImgA_y0+1-25,BB$54-ImgA_x0+1-25):INDEX(ImgA,$B61-ImgA_y0+1+25,BB$54-ImgA_x0+1+25),Anillo)/SUM(Anillo)</f>
        <v>97.1142131979696</v>
      </c>
      <c r="BC61" s="23" t="n">
        <f aca="false">SUMPRODUCT(INDEX(ImgA,$B61-ImgA_y0+1-25,BC$54-ImgA_x0+1-25):INDEX(ImgA,$B61-ImgA_y0+1+25,BC$54-ImgA_x0+1+25),Anillo)/SUM(Anillo)</f>
        <v>98.5152284263959</v>
      </c>
      <c r="BD61" s="23" t="n">
        <f aca="false">SUMPRODUCT(INDEX(ImgA,$B61-ImgA_y0+1-25,BD$54-ImgA_x0+1-25):INDEX(ImgA,$B61-ImgA_y0+1+25,BD$54-ImgA_x0+1+25),Anillo)/SUM(Anillo)</f>
        <v>101.048223350254</v>
      </c>
      <c r="BE61" s="23" t="n">
        <f aca="false">SUMPRODUCT(INDEX(ImgA,$B61-ImgA_y0+1-25,BE$54-ImgA_x0+1-25):INDEX(ImgA,$B61-ImgA_y0+1+25,BE$54-ImgA_x0+1+25),Anillo)/SUM(Anillo)</f>
        <v>104.994923857868</v>
      </c>
      <c r="BF61" s="23" t="n">
        <f aca="false">SUMPRODUCT(INDEX(ImgA,$B61-ImgA_y0+1-25,BF$54-ImgA_x0+1-25):INDEX(ImgA,$B61-ImgA_y0+1+25,BF$54-ImgA_x0+1+25),Anillo)/SUM(Anillo)</f>
        <v>109.209390862944</v>
      </c>
      <c r="BG61" s="23" t="n">
        <f aca="false">SUMPRODUCT(INDEX(ImgA,$B61-ImgA_y0+1-25,BG$54-ImgA_x0+1-25):INDEX(ImgA,$B61-ImgA_y0+1+25,BG$54-ImgA_x0+1+25),Anillo)/SUM(Anillo)</f>
        <v>114.251269035533</v>
      </c>
      <c r="BH61" s="23" t="n">
        <f aca="false">SUMPRODUCT(INDEX(ImgA,$B61-ImgA_y0+1-25,BH$54-ImgA_x0+1-25):INDEX(ImgA,$B61-ImgA_y0+1+25,BH$54-ImgA_x0+1+25),Anillo)/SUM(Anillo)</f>
        <v>119.214467005076</v>
      </c>
      <c r="BI61" s="23" t="n">
        <f aca="false">SUMPRODUCT(INDEX(ImgA,$B61-ImgA_y0+1-25,BI$54-ImgA_x0+1-25):INDEX(ImgA,$B61-ImgA_y0+1+25,BI$54-ImgA_x0+1+25),Anillo)/SUM(Anillo)</f>
        <v>123.253807106599</v>
      </c>
      <c r="BJ61" s="23" t="n">
        <f aca="false">SUMPRODUCT(INDEX(ImgA,$B61-ImgA_y0+1-25,BJ$54-ImgA_x0+1-25):INDEX(ImgA,$B61-ImgA_y0+1+25,BJ$54-ImgA_x0+1+25),Anillo)/SUM(Anillo)</f>
        <v>126.260152284264</v>
      </c>
      <c r="BK61" s="23" t="n">
        <f aca="false">SUMPRODUCT(INDEX(ImgA,$B61-ImgA_y0+1-25,BK$54-ImgA_x0+1-25):INDEX(ImgA,$B61-ImgA_y0+1+25,BK$54-ImgA_x0+1+25),Anillo)/SUM(Anillo)</f>
        <v>127.836294416244</v>
      </c>
      <c r="BL61" s="23" t="n">
        <f aca="false">SUMPRODUCT(INDEX(ImgA,$B61-ImgA_y0+1-25,BL$54-ImgA_x0+1-25):INDEX(ImgA,$B61-ImgA_y0+1+25,BL$54-ImgA_x0+1+25),Anillo)/SUM(Anillo)</f>
        <v>128.335025380711</v>
      </c>
      <c r="BM61" s="23" t="n">
        <f aca="false">SUMPRODUCT(INDEX(ImgA,$B61-ImgA_y0+1-25,BM$54-ImgA_x0+1-25):INDEX(ImgA,$B61-ImgA_y0+1+25,BM$54-ImgA_x0+1+25),Anillo)/SUM(Anillo)</f>
        <v>127.865482233503</v>
      </c>
      <c r="BN61" s="23" t="n">
        <f aca="false">SUMPRODUCT(INDEX(ImgA,$B61-ImgA_y0+1-25,BN$54-ImgA_x0+1-25):INDEX(ImgA,$B61-ImgA_y0+1+25,BN$54-ImgA_x0+1+25),Anillo)/SUM(Anillo)</f>
        <v>127.154822335025</v>
      </c>
    </row>
    <row r="62" customFormat="false" ht="10.5" hidden="false" customHeight="true" outlineLevel="0" collapsed="false">
      <c r="B62" s="17" t="n">
        <v>77</v>
      </c>
      <c r="C62" s="23" t="n">
        <f aca="false">SUMPRODUCT(INDEX(ImgA,$B62-ImgA_y0+1-25,C$54-ImgA_x0+1-25):INDEX(ImgA,$B62-ImgA_y0+1+25,C$54-ImgA_x0+1+25),Anillo)/SUM(Anillo)</f>
        <v>78.9644670050761</v>
      </c>
      <c r="D62" s="23" t="n">
        <f aca="false">SUMPRODUCT(INDEX(ImgA,$B62-ImgA_y0+1-25,D$54-ImgA_x0+1-25):INDEX(ImgA,$B62-ImgA_y0+1+25,D$54-ImgA_x0+1+25),Anillo)/SUM(Anillo)</f>
        <v>76.6522842639594</v>
      </c>
      <c r="E62" s="23" t="n">
        <f aca="false">SUMPRODUCT(INDEX(ImgA,$B62-ImgA_y0+1-25,E$54-ImgA_x0+1-25):INDEX(ImgA,$B62-ImgA_y0+1+25,E$54-ImgA_x0+1+25),Anillo)/SUM(Anillo)</f>
        <v>75.0647208121827</v>
      </c>
      <c r="F62" s="23" t="n">
        <f aca="false">SUMPRODUCT(INDEX(ImgA,$B62-ImgA_y0+1-25,F$54-ImgA_x0+1-25):INDEX(ImgA,$B62-ImgA_y0+1+25,F$54-ImgA_x0+1+25),Anillo)/SUM(Anillo)</f>
        <v>72.9581218274112</v>
      </c>
      <c r="G62" s="23" t="n">
        <f aca="false">SUMPRODUCT(INDEX(ImgA,$B62-ImgA_y0+1-25,G$54-ImgA_x0+1-25):INDEX(ImgA,$B62-ImgA_y0+1+25,G$54-ImgA_x0+1+25),Anillo)/SUM(Anillo)</f>
        <v>70.7030456852792</v>
      </c>
      <c r="H62" s="23" t="n">
        <f aca="false">SUMPRODUCT(INDEX(ImgA,$B62-ImgA_y0+1-25,H$54-ImgA_x0+1-25):INDEX(ImgA,$B62-ImgA_y0+1+25,H$54-ImgA_x0+1+25),Anillo)/SUM(Anillo)</f>
        <v>68.1573604060914</v>
      </c>
      <c r="I62" s="23" t="n">
        <f aca="false">SUMPRODUCT(INDEX(ImgA,$B62-ImgA_y0+1-25,I$54-ImgA_x0+1-25):INDEX(ImgA,$B62-ImgA_y0+1+25,I$54-ImgA_x0+1+25),Anillo)/SUM(Anillo)</f>
        <v>66.0621827411168</v>
      </c>
      <c r="J62" s="23" t="n">
        <f aca="false">SUMPRODUCT(INDEX(ImgA,$B62-ImgA_y0+1-25,J$54-ImgA_x0+1-25):INDEX(ImgA,$B62-ImgA_y0+1+25,J$54-ImgA_x0+1+25),Anillo)/SUM(Anillo)</f>
        <v>65.2703045685279</v>
      </c>
      <c r="K62" s="23" t="n">
        <f aca="false">SUMPRODUCT(INDEX(ImgA,$B62-ImgA_y0+1-25,K$54-ImgA_x0+1-25):INDEX(ImgA,$B62-ImgA_y0+1+25,K$54-ImgA_x0+1+25),Anillo)/SUM(Anillo)</f>
        <v>64.6802030456853</v>
      </c>
      <c r="L62" s="23" t="n">
        <f aca="false">SUMPRODUCT(INDEX(ImgA,$B62-ImgA_y0+1-25,L$54-ImgA_x0+1-25):INDEX(ImgA,$B62-ImgA_y0+1+25,L$54-ImgA_x0+1+25),Anillo)/SUM(Anillo)</f>
        <v>63.2373096446701</v>
      </c>
      <c r="M62" s="23" t="n">
        <f aca="false">SUMPRODUCT(INDEX(ImgA,$B62-ImgA_y0+1-25,M$54-ImgA_x0+1-25):INDEX(ImgA,$B62-ImgA_y0+1+25,M$54-ImgA_x0+1+25),Anillo)/SUM(Anillo)</f>
        <v>62.1586294416244</v>
      </c>
      <c r="N62" s="23" t="n">
        <f aca="false">SUMPRODUCT(INDEX(ImgA,$B62-ImgA_y0+1-25,N$54-ImgA_x0+1-25):INDEX(ImgA,$B62-ImgA_y0+1+25,N$54-ImgA_x0+1+25),Anillo)/SUM(Anillo)</f>
        <v>61.6040609137056</v>
      </c>
      <c r="O62" s="23" t="n">
        <f aca="false">SUMPRODUCT(INDEX(ImgA,$B62-ImgA_y0+1-25,O$54-ImgA_x0+1-25):INDEX(ImgA,$B62-ImgA_y0+1+25,O$54-ImgA_x0+1+25),Anillo)/SUM(Anillo)</f>
        <v>62.1180203045685</v>
      </c>
      <c r="P62" s="23" t="n">
        <f aca="false">SUMPRODUCT(INDEX(ImgA,$B62-ImgA_y0+1-25,P$54-ImgA_x0+1-25):INDEX(ImgA,$B62-ImgA_y0+1+25,P$54-ImgA_x0+1+25),Anillo)/SUM(Anillo)</f>
        <v>63.6510152284264</v>
      </c>
      <c r="Q62" s="23" t="n">
        <f aca="false">SUMPRODUCT(INDEX(ImgA,$B62-ImgA_y0+1-25,Q$54-ImgA_x0+1-25):INDEX(ImgA,$B62-ImgA_y0+1+25,Q$54-ImgA_x0+1+25),Anillo)/SUM(Anillo)</f>
        <v>65.4822335025381</v>
      </c>
      <c r="R62" s="23" t="n">
        <f aca="false">SUMPRODUCT(INDEX(ImgA,$B62-ImgA_y0+1-25,R$54-ImgA_x0+1-25):INDEX(ImgA,$B62-ImgA_y0+1+25,R$54-ImgA_x0+1+25),Anillo)/SUM(Anillo)</f>
        <v>68.513959390863</v>
      </c>
      <c r="S62" s="23" t="n">
        <f aca="false">SUMPRODUCT(INDEX(ImgA,$B62-ImgA_y0+1-25,S$54-ImgA_x0+1-25):INDEX(ImgA,$B62-ImgA_y0+1+25,S$54-ImgA_x0+1+25),Anillo)/SUM(Anillo)</f>
        <v>72.3058375634518</v>
      </c>
      <c r="T62" s="23" t="n">
        <f aca="false">SUMPRODUCT(INDEX(ImgA,$B62-ImgA_y0+1-25,T$54-ImgA_x0+1-25):INDEX(ImgA,$B62-ImgA_y0+1+25,T$54-ImgA_x0+1+25),Anillo)/SUM(Anillo)</f>
        <v>76.1065989847716</v>
      </c>
      <c r="U62" s="23" t="n">
        <f aca="false">SUMPRODUCT(INDEX(ImgA,$B62-ImgA_y0+1-25,U$54-ImgA_x0+1-25):INDEX(ImgA,$B62-ImgA_y0+1+25,U$54-ImgA_x0+1+25),Anillo)/SUM(Anillo)</f>
        <v>79.513959390863</v>
      </c>
      <c r="V62" s="23" t="n">
        <f aca="false">SUMPRODUCT(INDEX(ImgA,$B62-ImgA_y0+1-25,V$54-ImgA_x0+1-25):INDEX(ImgA,$B62-ImgA_y0+1+25,V$54-ImgA_x0+1+25),Anillo)/SUM(Anillo)</f>
        <v>82.5786802030457</v>
      </c>
      <c r="W62" s="23" t="n">
        <f aca="false">SUMPRODUCT(INDEX(ImgA,$B62-ImgA_y0+1-25,W$54-ImgA_x0+1-25):INDEX(ImgA,$B62-ImgA_y0+1+25,W$54-ImgA_x0+1+25),Anillo)/SUM(Anillo)</f>
        <v>85.4251269035533</v>
      </c>
      <c r="X62" s="23" t="n">
        <f aca="false">SUMPRODUCT(INDEX(ImgA,$B62-ImgA_y0+1-25,X$54-ImgA_x0+1-25):INDEX(ImgA,$B62-ImgA_y0+1+25,X$54-ImgA_x0+1+25),Anillo)/SUM(Anillo)</f>
        <v>87.8857868020305</v>
      </c>
      <c r="Y62" s="23" t="n">
        <f aca="false">SUMPRODUCT(INDEX(ImgA,$B62-ImgA_y0+1-25,Y$54-ImgA_x0+1-25):INDEX(ImgA,$B62-ImgA_y0+1+25,Y$54-ImgA_x0+1+25),Anillo)/SUM(Anillo)</f>
        <v>90.1535532994924</v>
      </c>
      <c r="Z62" s="23" t="n">
        <f aca="false">SUMPRODUCT(INDEX(ImgA,$B62-ImgA_y0+1-25,Z$54-ImgA_x0+1-25):INDEX(ImgA,$B62-ImgA_y0+1+25,Z$54-ImgA_x0+1+25),Anillo)/SUM(Anillo)</f>
        <v>92.4289340101523</v>
      </c>
      <c r="AA62" s="23" t="n">
        <f aca="false">SUMPRODUCT(INDEX(ImgA,$B62-ImgA_y0+1-25,AA$54-ImgA_x0+1-25):INDEX(ImgA,$B62-ImgA_y0+1+25,AA$54-ImgA_x0+1+25),Anillo)/SUM(Anillo)</f>
        <v>94.997461928934</v>
      </c>
      <c r="AB62" s="23" t="n">
        <f aca="false">SUMPRODUCT(INDEX(ImgA,$B62-ImgA_y0+1-25,AB$54-ImgA_x0+1-25):INDEX(ImgA,$B62-ImgA_y0+1+25,AB$54-ImgA_x0+1+25),Anillo)/SUM(Anillo)</f>
        <v>97.1383248730965</v>
      </c>
      <c r="AC62" s="23" t="n">
        <f aca="false">SUMPRODUCT(INDEX(ImgA,$B62-ImgA_y0+1-25,AC$54-ImgA_x0+1-25):INDEX(ImgA,$B62-ImgA_y0+1+25,AC$54-ImgA_x0+1+25),Anillo)/SUM(Anillo)</f>
        <v>98.4251269035533</v>
      </c>
      <c r="AD62" s="23" t="n">
        <f aca="false">SUMPRODUCT(INDEX(ImgA,$B62-ImgA_y0+1-25,AD$54-ImgA_x0+1-25):INDEX(ImgA,$B62-ImgA_y0+1+25,AD$54-ImgA_x0+1+25),Anillo)/SUM(Anillo)</f>
        <v>99.3172588832487</v>
      </c>
      <c r="AE62" s="23" t="n">
        <f aca="false">SUMPRODUCT(INDEX(ImgA,$B62-ImgA_y0+1-25,AE$54-ImgA_x0+1-25):INDEX(ImgA,$B62-ImgA_y0+1+25,AE$54-ImgA_x0+1+25),Anillo)/SUM(Anillo)</f>
        <v>99.1192893401015</v>
      </c>
      <c r="AF62" s="23" t="n">
        <f aca="false">SUMPRODUCT(INDEX(ImgA,$B62-ImgA_y0+1-25,AF$54-ImgA_x0+1-25):INDEX(ImgA,$B62-ImgA_y0+1+25,AF$54-ImgA_x0+1+25),Anillo)/SUM(Anillo)</f>
        <v>98.1053299492386</v>
      </c>
      <c r="AG62" s="23" t="n">
        <f aca="false">SUMPRODUCT(INDEX(ImgA,$B62-ImgA_y0+1-25,AG$54-ImgA_x0+1-25):INDEX(ImgA,$B62-ImgA_y0+1+25,AG$54-ImgA_x0+1+25),Anillo)/SUM(Anillo)</f>
        <v>97.248730964467</v>
      </c>
      <c r="AH62" s="23" t="n">
        <f aca="false">SUMPRODUCT(INDEX(ImgA,$B62-ImgA_y0+1-25,AH$54-ImgA_x0+1-25):INDEX(ImgA,$B62-ImgA_y0+1+25,AH$54-ImgA_x0+1+25),Anillo)/SUM(Anillo)</f>
        <v>97.0469543147208</v>
      </c>
      <c r="AI62" s="23" t="n">
        <f aca="false">SUMPRODUCT(INDEX(ImgA,$B62-ImgA_y0+1-25,AI$54-ImgA_x0+1-25):INDEX(ImgA,$B62-ImgA_y0+1+25,AI$54-ImgA_x0+1+25),Anillo)/SUM(Anillo)</f>
        <v>97.6954314720812</v>
      </c>
      <c r="AJ62" s="23" t="n">
        <f aca="false">SUMPRODUCT(INDEX(ImgA,$B62-ImgA_y0+1-25,AJ$54-ImgA_x0+1-25):INDEX(ImgA,$B62-ImgA_y0+1+25,AJ$54-ImgA_x0+1+25),Anillo)/SUM(Anillo)</f>
        <v>98.5317258883249</v>
      </c>
      <c r="AK62" s="23" t="n">
        <f aca="false">SUMPRODUCT(INDEX(ImgA,$B62-ImgA_y0+1-25,AK$54-ImgA_x0+1-25):INDEX(ImgA,$B62-ImgA_y0+1+25,AK$54-ImgA_x0+1+25),Anillo)/SUM(Anillo)</f>
        <v>99.3058375634518</v>
      </c>
      <c r="AL62" s="23" t="n">
        <f aca="false">SUMPRODUCT(INDEX(ImgA,$B62-ImgA_y0+1-25,AL$54-ImgA_x0+1-25):INDEX(ImgA,$B62-ImgA_y0+1+25,AL$54-ImgA_x0+1+25),Anillo)/SUM(Anillo)</f>
        <v>99.5406091370558</v>
      </c>
      <c r="AM62" s="23" t="n">
        <f aca="false">SUMPRODUCT(INDEX(ImgA,$B62-ImgA_y0+1-25,AM$54-ImgA_x0+1-25):INDEX(ImgA,$B62-ImgA_y0+1+25,AM$54-ImgA_x0+1+25),Anillo)/SUM(Anillo)</f>
        <v>99.3565989847716</v>
      </c>
      <c r="AN62" s="23" t="n">
        <f aca="false">SUMPRODUCT(INDEX(ImgA,$B62-ImgA_y0+1-25,AN$54-ImgA_x0+1-25):INDEX(ImgA,$B62-ImgA_y0+1+25,AN$54-ImgA_x0+1+25),Anillo)/SUM(Anillo)</f>
        <v>99.1992385786802</v>
      </c>
      <c r="AO62" s="23" t="n">
        <f aca="false">SUMPRODUCT(INDEX(ImgA,$B62-ImgA_y0+1-25,AO$54-ImgA_x0+1-25):INDEX(ImgA,$B62-ImgA_y0+1+25,AO$54-ImgA_x0+1+25),Anillo)/SUM(Anillo)</f>
        <v>99.6142131979696</v>
      </c>
      <c r="AP62" s="23" t="n">
        <f aca="false">SUMPRODUCT(INDEX(ImgA,$B62-ImgA_y0+1-25,AP$54-ImgA_x0+1-25):INDEX(ImgA,$B62-ImgA_y0+1+25,AP$54-ImgA_x0+1+25),Anillo)/SUM(Anillo)</f>
        <v>99.743654822335</v>
      </c>
      <c r="AQ62" s="23" t="n">
        <f aca="false">SUMPRODUCT(INDEX(ImgA,$B62-ImgA_y0+1-25,AQ$54-ImgA_x0+1-25):INDEX(ImgA,$B62-ImgA_y0+1+25,AQ$54-ImgA_x0+1+25),Anillo)/SUM(Anillo)</f>
        <v>100.142131979695</v>
      </c>
      <c r="AR62" s="23" t="n">
        <f aca="false">SUMPRODUCT(INDEX(ImgA,$B62-ImgA_y0+1-25,AR$54-ImgA_x0+1-25):INDEX(ImgA,$B62-ImgA_y0+1+25,AR$54-ImgA_x0+1+25),Anillo)/SUM(Anillo)</f>
        <v>100.845177664975</v>
      </c>
      <c r="AS62" s="23" t="n">
        <f aca="false">SUMPRODUCT(INDEX(ImgA,$B62-ImgA_y0+1-25,AS$54-ImgA_x0+1-25):INDEX(ImgA,$B62-ImgA_y0+1+25,AS$54-ImgA_x0+1+25),Anillo)/SUM(Anillo)</f>
        <v>102.456852791878</v>
      </c>
      <c r="AT62" s="23" t="n">
        <f aca="false">SUMPRODUCT(INDEX(ImgA,$B62-ImgA_y0+1-25,AT$54-ImgA_x0+1-25):INDEX(ImgA,$B62-ImgA_y0+1+25,AT$54-ImgA_x0+1+25),Anillo)/SUM(Anillo)</f>
        <v>103.620558375635</v>
      </c>
      <c r="AU62" s="23" t="n">
        <f aca="false">SUMPRODUCT(INDEX(ImgA,$B62-ImgA_y0+1-25,AU$54-ImgA_x0+1-25):INDEX(ImgA,$B62-ImgA_y0+1+25,AU$54-ImgA_x0+1+25),Anillo)/SUM(Anillo)</f>
        <v>104.065989847716</v>
      </c>
      <c r="AV62" s="23" t="n">
        <f aca="false">SUMPRODUCT(INDEX(ImgA,$B62-ImgA_y0+1-25,AV$54-ImgA_x0+1-25):INDEX(ImgA,$B62-ImgA_y0+1+25,AV$54-ImgA_x0+1+25),Anillo)/SUM(Anillo)</f>
        <v>104.10152284264</v>
      </c>
      <c r="AW62" s="23" t="n">
        <f aca="false">SUMPRODUCT(INDEX(ImgA,$B62-ImgA_y0+1-25,AW$54-ImgA_x0+1-25):INDEX(ImgA,$B62-ImgA_y0+1+25,AW$54-ImgA_x0+1+25),Anillo)/SUM(Anillo)</f>
        <v>103.531725888325</v>
      </c>
      <c r="AX62" s="23" t="n">
        <f aca="false">SUMPRODUCT(INDEX(ImgA,$B62-ImgA_y0+1-25,AX$54-ImgA_x0+1-25):INDEX(ImgA,$B62-ImgA_y0+1+25,AX$54-ImgA_x0+1+25),Anillo)/SUM(Anillo)</f>
        <v>102.354060913706</v>
      </c>
      <c r="AY62" s="23" t="n">
        <f aca="false">SUMPRODUCT(INDEX(ImgA,$B62-ImgA_y0+1-25,AY$54-ImgA_x0+1-25):INDEX(ImgA,$B62-ImgA_y0+1+25,AY$54-ImgA_x0+1+25),Anillo)/SUM(Anillo)</f>
        <v>100.664974619289</v>
      </c>
      <c r="AZ62" s="23" t="n">
        <f aca="false">SUMPRODUCT(INDEX(ImgA,$B62-ImgA_y0+1-25,AZ$54-ImgA_x0+1-25):INDEX(ImgA,$B62-ImgA_y0+1+25,AZ$54-ImgA_x0+1+25),Anillo)/SUM(Anillo)</f>
        <v>98.3743654822335</v>
      </c>
      <c r="BA62" s="23" t="n">
        <f aca="false">SUMPRODUCT(INDEX(ImgA,$B62-ImgA_y0+1-25,BA$54-ImgA_x0+1-25):INDEX(ImgA,$B62-ImgA_y0+1+25,BA$54-ImgA_x0+1+25),Anillo)/SUM(Anillo)</f>
        <v>97.7360406091371</v>
      </c>
      <c r="BB62" s="23" t="n">
        <f aca="false">SUMPRODUCT(INDEX(ImgA,$B62-ImgA_y0+1-25,BB$54-ImgA_x0+1-25):INDEX(ImgA,$B62-ImgA_y0+1+25,BB$54-ImgA_x0+1+25),Anillo)/SUM(Anillo)</f>
        <v>98.9695431472081</v>
      </c>
      <c r="BC62" s="23" t="n">
        <f aca="false">SUMPRODUCT(INDEX(ImgA,$B62-ImgA_y0+1-25,BC$54-ImgA_x0+1-25):INDEX(ImgA,$B62-ImgA_y0+1+25,BC$54-ImgA_x0+1+25),Anillo)/SUM(Anillo)</f>
        <v>101.189086294416</v>
      </c>
      <c r="BD62" s="23" t="n">
        <f aca="false">SUMPRODUCT(INDEX(ImgA,$B62-ImgA_y0+1-25,BD$54-ImgA_x0+1-25):INDEX(ImgA,$B62-ImgA_y0+1+25,BD$54-ImgA_x0+1+25),Anillo)/SUM(Anillo)</f>
        <v>103.732233502538</v>
      </c>
      <c r="BE62" s="23" t="n">
        <f aca="false">SUMPRODUCT(INDEX(ImgA,$B62-ImgA_y0+1-25,BE$54-ImgA_x0+1-25):INDEX(ImgA,$B62-ImgA_y0+1+25,BE$54-ImgA_x0+1+25),Anillo)/SUM(Anillo)</f>
        <v>106.973350253807</v>
      </c>
      <c r="BF62" s="23" t="n">
        <f aca="false">SUMPRODUCT(INDEX(ImgA,$B62-ImgA_y0+1-25,BF$54-ImgA_x0+1-25):INDEX(ImgA,$B62-ImgA_y0+1+25,BF$54-ImgA_x0+1+25),Anillo)/SUM(Anillo)</f>
        <v>111.196700507614</v>
      </c>
      <c r="BG62" s="23" t="n">
        <f aca="false">SUMPRODUCT(INDEX(ImgA,$B62-ImgA_y0+1-25,BG$54-ImgA_x0+1-25):INDEX(ImgA,$B62-ImgA_y0+1+25,BG$54-ImgA_x0+1+25),Anillo)/SUM(Anillo)</f>
        <v>115.477157360406</v>
      </c>
      <c r="BH62" s="23" t="n">
        <f aca="false">SUMPRODUCT(INDEX(ImgA,$B62-ImgA_y0+1-25,BH$54-ImgA_x0+1-25):INDEX(ImgA,$B62-ImgA_y0+1+25,BH$54-ImgA_x0+1+25),Anillo)/SUM(Anillo)</f>
        <v>119.587563451777</v>
      </c>
      <c r="BI62" s="23" t="n">
        <f aca="false">SUMPRODUCT(INDEX(ImgA,$B62-ImgA_y0+1-25,BI$54-ImgA_x0+1-25):INDEX(ImgA,$B62-ImgA_y0+1+25,BI$54-ImgA_x0+1+25),Anillo)/SUM(Anillo)</f>
        <v>123.200507614213</v>
      </c>
      <c r="BJ62" s="23" t="n">
        <f aca="false">SUMPRODUCT(INDEX(ImgA,$B62-ImgA_y0+1-25,BJ$54-ImgA_x0+1-25):INDEX(ImgA,$B62-ImgA_y0+1+25,BJ$54-ImgA_x0+1+25),Anillo)/SUM(Anillo)</f>
        <v>125.72461928934</v>
      </c>
      <c r="BK62" s="23" t="n">
        <f aca="false">SUMPRODUCT(INDEX(ImgA,$B62-ImgA_y0+1-25,BK$54-ImgA_x0+1-25):INDEX(ImgA,$B62-ImgA_y0+1+25,BK$54-ImgA_x0+1+25),Anillo)/SUM(Anillo)</f>
        <v>126.855329949239</v>
      </c>
      <c r="BL62" s="23" t="n">
        <f aca="false">SUMPRODUCT(INDEX(ImgA,$B62-ImgA_y0+1-25,BL$54-ImgA_x0+1-25):INDEX(ImgA,$B62-ImgA_y0+1+25,BL$54-ImgA_x0+1+25),Anillo)/SUM(Anillo)</f>
        <v>126.80076142132</v>
      </c>
      <c r="BM62" s="23" t="n">
        <f aca="false">SUMPRODUCT(INDEX(ImgA,$B62-ImgA_y0+1-25,BM$54-ImgA_x0+1-25):INDEX(ImgA,$B62-ImgA_y0+1+25,BM$54-ImgA_x0+1+25),Anillo)/SUM(Anillo)</f>
        <v>125.715736040609</v>
      </c>
      <c r="BN62" s="23" t="n">
        <f aca="false">SUMPRODUCT(INDEX(ImgA,$B62-ImgA_y0+1-25,BN$54-ImgA_x0+1-25):INDEX(ImgA,$B62-ImgA_y0+1+25,BN$54-ImgA_x0+1+25),Anillo)/SUM(Anillo)</f>
        <v>124.304568527919</v>
      </c>
    </row>
    <row r="63" customFormat="false" ht="10.5" hidden="false" customHeight="true" outlineLevel="0" collapsed="false">
      <c r="B63" s="17" t="n">
        <v>78</v>
      </c>
      <c r="C63" s="23" t="n">
        <f aca="false">SUMPRODUCT(INDEX(ImgA,$B63-ImgA_y0+1-25,C$54-ImgA_x0+1-25):INDEX(ImgA,$B63-ImgA_y0+1+25,C$54-ImgA_x0+1+25),Anillo)/SUM(Anillo)</f>
        <v>79.751269035533</v>
      </c>
      <c r="D63" s="23" t="n">
        <f aca="false">SUMPRODUCT(INDEX(ImgA,$B63-ImgA_y0+1-25,D$54-ImgA_x0+1-25):INDEX(ImgA,$B63-ImgA_y0+1+25,D$54-ImgA_x0+1+25),Anillo)/SUM(Anillo)</f>
        <v>77.4428934010152</v>
      </c>
      <c r="E63" s="23" t="n">
        <f aca="false">SUMPRODUCT(INDEX(ImgA,$B63-ImgA_y0+1-25,E$54-ImgA_x0+1-25):INDEX(ImgA,$B63-ImgA_y0+1+25,E$54-ImgA_x0+1+25),Anillo)/SUM(Anillo)</f>
        <v>75.9302030456853</v>
      </c>
      <c r="F63" s="23" t="n">
        <f aca="false">SUMPRODUCT(INDEX(ImgA,$B63-ImgA_y0+1-25,F$54-ImgA_x0+1-25):INDEX(ImgA,$B63-ImgA_y0+1+25,F$54-ImgA_x0+1+25),Anillo)/SUM(Anillo)</f>
        <v>74.0520304568528</v>
      </c>
      <c r="G63" s="23" t="n">
        <f aca="false">SUMPRODUCT(INDEX(ImgA,$B63-ImgA_y0+1-25,G$54-ImgA_x0+1-25):INDEX(ImgA,$B63-ImgA_y0+1+25,G$54-ImgA_x0+1+25),Anillo)/SUM(Anillo)</f>
        <v>71.5659898477157</v>
      </c>
      <c r="H63" s="23" t="n">
        <f aca="false">SUMPRODUCT(INDEX(ImgA,$B63-ImgA_y0+1-25,H$54-ImgA_x0+1-25):INDEX(ImgA,$B63-ImgA_y0+1+25,H$54-ImgA_x0+1+25),Anillo)/SUM(Anillo)</f>
        <v>69.0418781725888</v>
      </c>
      <c r="I63" s="23" t="n">
        <f aca="false">SUMPRODUCT(INDEX(ImgA,$B63-ImgA_y0+1-25,I$54-ImgA_x0+1-25):INDEX(ImgA,$B63-ImgA_y0+1+25,I$54-ImgA_x0+1+25),Anillo)/SUM(Anillo)</f>
        <v>67.1129441624366</v>
      </c>
      <c r="J63" s="23" t="n">
        <f aca="false">SUMPRODUCT(INDEX(ImgA,$B63-ImgA_y0+1-25,J$54-ImgA_x0+1-25):INDEX(ImgA,$B63-ImgA_y0+1+25,J$54-ImgA_x0+1+25),Anillo)/SUM(Anillo)</f>
        <v>66.0862944162437</v>
      </c>
      <c r="K63" s="23" t="n">
        <f aca="false">SUMPRODUCT(INDEX(ImgA,$B63-ImgA_y0+1-25,K$54-ImgA_x0+1-25):INDEX(ImgA,$B63-ImgA_y0+1+25,K$54-ImgA_x0+1+25),Anillo)/SUM(Anillo)</f>
        <v>65.3578680203046</v>
      </c>
      <c r="L63" s="23" t="n">
        <f aca="false">SUMPRODUCT(INDEX(ImgA,$B63-ImgA_y0+1-25,L$54-ImgA_x0+1-25):INDEX(ImgA,$B63-ImgA_y0+1+25,L$54-ImgA_x0+1+25),Anillo)/SUM(Anillo)</f>
        <v>64.1459390862944</v>
      </c>
      <c r="M63" s="23" t="n">
        <f aca="false">SUMPRODUCT(INDEX(ImgA,$B63-ImgA_y0+1-25,M$54-ImgA_x0+1-25):INDEX(ImgA,$B63-ImgA_y0+1+25,M$54-ImgA_x0+1+25),Anillo)/SUM(Anillo)</f>
        <v>62.8832487309645</v>
      </c>
      <c r="N63" s="23" t="n">
        <f aca="false">SUMPRODUCT(INDEX(ImgA,$B63-ImgA_y0+1-25,N$54-ImgA_x0+1-25):INDEX(ImgA,$B63-ImgA_y0+1+25,N$54-ImgA_x0+1+25),Anillo)/SUM(Anillo)</f>
        <v>62.1852791878173</v>
      </c>
      <c r="O63" s="23" t="n">
        <f aca="false">SUMPRODUCT(INDEX(ImgA,$B63-ImgA_y0+1-25,O$54-ImgA_x0+1-25):INDEX(ImgA,$B63-ImgA_y0+1+25,O$54-ImgA_x0+1+25),Anillo)/SUM(Anillo)</f>
        <v>62.6281725888325</v>
      </c>
      <c r="P63" s="23" t="n">
        <f aca="false">SUMPRODUCT(INDEX(ImgA,$B63-ImgA_y0+1-25,P$54-ImgA_x0+1-25):INDEX(ImgA,$B63-ImgA_y0+1+25,P$54-ImgA_x0+1+25),Anillo)/SUM(Anillo)</f>
        <v>63.8591370558376</v>
      </c>
      <c r="Q63" s="23" t="n">
        <f aca="false">SUMPRODUCT(INDEX(ImgA,$B63-ImgA_y0+1-25,Q$54-ImgA_x0+1-25):INDEX(ImgA,$B63-ImgA_y0+1+25,Q$54-ImgA_x0+1+25),Anillo)/SUM(Anillo)</f>
        <v>65.8946700507614</v>
      </c>
      <c r="R63" s="23" t="n">
        <f aca="false">SUMPRODUCT(INDEX(ImgA,$B63-ImgA_y0+1-25,R$54-ImgA_x0+1-25):INDEX(ImgA,$B63-ImgA_y0+1+25,R$54-ImgA_x0+1+25),Anillo)/SUM(Anillo)</f>
        <v>68.9708121827411</v>
      </c>
      <c r="S63" s="23" t="n">
        <f aca="false">SUMPRODUCT(INDEX(ImgA,$B63-ImgA_y0+1-25,S$54-ImgA_x0+1-25):INDEX(ImgA,$B63-ImgA_y0+1+25,S$54-ImgA_x0+1+25),Anillo)/SUM(Anillo)</f>
        <v>72.3756345177665</v>
      </c>
      <c r="T63" s="23" t="n">
        <f aca="false">SUMPRODUCT(INDEX(ImgA,$B63-ImgA_y0+1-25,T$54-ImgA_x0+1-25):INDEX(ImgA,$B63-ImgA_y0+1+25,T$54-ImgA_x0+1+25),Anillo)/SUM(Anillo)</f>
        <v>77.0710659898477</v>
      </c>
      <c r="U63" s="23" t="n">
        <f aca="false">SUMPRODUCT(INDEX(ImgA,$B63-ImgA_y0+1-25,U$54-ImgA_x0+1-25):INDEX(ImgA,$B63-ImgA_y0+1+25,U$54-ImgA_x0+1+25),Anillo)/SUM(Anillo)</f>
        <v>80.8286802030457</v>
      </c>
      <c r="V63" s="23" t="n">
        <f aca="false">SUMPRODUCT(INDEX(ImgA,$B63-ImgA_y0+1-25,V$54-ImgA_x0+1-25):INDEX(ImgA,$B63-ImgA_y0+1+25,V$54-ImgA_x0+1+25),Anillo)/SUM(Anillo)</f>
        <v>83.8540609137056</v>
      </c>
      <c r="W63" s="23" t="n">
        <f aca="false">SUMPRODUCT(INDEX(ImgA,$B63-ImgA_y0+1-25,W$54-ImgA_x0+1-25):INDEX(ImgA,$B63-ImgA_y0+1+25,W$54-ImgA_x0+1+25),Anillo)/SUM(Anillo)</f>
        <v>86.3667512690355</v>
      </c>
      <c r="X63" s="23" t="n">
        <f aca="false">SUMPRODUCT(INDEX(ImgA,$B63-ImgA_y0+1-25,X$54-ImgA_x0+1-25):INDEX(ImgA,$B63-ImgA_y0+1+25,X$54-ImgA_x0+1+25),Anillo)/SUM(Anillo)</f>
        <v>88.7779187817259</v>
      </c>
      <c r="Y63" s="23" t="n">
        <f aca="false">SUMPRODUCT(INDEX(ImgA,$B63-ImgA_y0+1-25,Y$54-ImgA_x0+1-25):INDEX(ImgA,$B63-ImgA_y0+1+25,Y$54-ImgA_x0+1+25),Anillo)/SUM(Anillo)</f>
        <v>91.1738578680203</v>
      </c>
      <c r="Z63" s="23" t="n">
        <f aca="false">SUMPRODUCT(INDEX(ImgA,$B63-ImgA_y0+1-25,Z$54-ImgA_x0+1-25):INDEX(ImgA,$B63-ImgA_y0+1+25,Z$54-ImgA_x0+1+25),Anillo)/SUM(Anillo)</f>
        <v>93.7855329949239</v>
      </c>
      <c r="AA63" s="23" t="n">
        <f aca="false">SUMPRODUCT(INDEX(ImgA,$B63-ImgA_y0+1-25,AA$54-ImgA_x0+1-25):INDEX(ImgA,$B63-ImgA_y0+1+25,AA$54-ImgA_x0+1+25),Anillo)/SUM(Anillo)</f>
        <v>96.4225888324873</v>
      </c>
      <c r="AB63" s="23" t="n">
        <f aca="false">SUMPRODUCT(INDEX(ImgA,$B63-ImgA_y0+1-25,AB$54-ImgA_x0+1-25):INDEX(ImgA,$B63-ImgA_y0+1+25,AB$54-ImgA_x0+1+25),Anillo)/SUM(Anillo)</f>
        <v>98.3870558375635</v>
      </c>
      <c r="AC63" s="23" t="n">
        <f aca="false">SUMPRODUCT(INDEX(ImgA,$B63-ImgA_y0+1-25,AC$54-ImgA_x0+1-25):INDEX(ImgA,$B63-ImgA_y0+1+25,AC$54-ImgA_x0+1+25),Anillo)/SUM(Anillo)</f>
        <v>100.013959390863</v>
      </c>
      <c r="AD63" s="23" t="n">
        <f aca="false">SUMPRODUCT(INDEX(ImgA,$B63-ImgA_y0+1-25,AD$54-ImgA_x0+1-25):INDEX(ImgA,$B63-ImgA_y0+1+25,AD$54-ImgA_x0+1+25),Anillo)/SUM(Anillo)</f>
        <v>101.177664974619</v>
      </c>
      <c r="AE63" s="23" t="n">
        <f aca="false">SUMPRODUCT(INDEX(ImgA,$B63-ImgA_y0+1-25,AE$54-ImgA_x0+1-25):INDEX(ImgA,$B63-ImgA_y0+1+25,AE$54-ImgA_x0+1+25),Anillo)/SUM(Anillo)</f>
        <v>101.516497461929</v>
      </c>
      <c r="AF63" s="23" t="n">
        <f aca="false">SUMPRODUCT(INDEX(ImgA,$B63-ImgA_y0+1-25,AF$54-ImgA_x0+1-25):INDEX(ImgA,$B63-ImgA_y0+1+25,AF$54-ImgA_x0+1+25),Anillo)/SUM(Anillo)</f>
        <v>101.095177664975</v>
      </c>
      <c r="AG63" s="23" t="n">
        <f aca="false">SUMPRODUCT(INDEX(ImgA,$B63-ImgA_y0+1-25,AG$54-ImgA_x0+1-25):INDEX(ImgA,$B63-ImgA_y0+1+25,AG$54-ImgA_x0+1+25),Anillo)/SUM(Anillo)</f>
        <v>100.17385786802</v>
      </c>
      <c r="AH63" s="23" t="n">
        <f aca="false">SUMPRODUCT(INDEX(ImgA,$B63-ImgA_y0+1-25,AH$54-ImgA_x0+1-25):INDEX(ImgA,$B63-ImgA_y0+1+25,AH$54-ImgA_x0+1+25),Anillo)/SUM(Anillo)</f>
        <v>99.1687817258883</v>
      </c>
      <c r="AI63" s="23" t="n">
        <f aca="false">SUMPRODUCT(INDEX(ImgA,$B63-ImgA_y0+1-25,AI$54-ImgA_x0+1-25):INDEX(ImgA,$B63-ImgA_y0+1+25,AI$54-ImgA_x0+1+25),Anillo)/SUM(Anillo)</f>
        <v>98.8895939086294</v>
      </c>
      <c r="AJ63" s="23" t="n">
        <f aca="false">SUMPRODUCT(INDEX(ImgA,$B63-ImgA_y0+1-25,AJ$54-ImgA_x0+1-25):INDEX(ImgA,$B63-ImgA_y0+1+25,AJ$54-ImgA_x0+1+25),Anillo)/SUM(Anillo)</f>
        <v>99.9555837563452</v>
      </c>
      <c r="AK63" s="23" t="n">
        <f aca="false">SUMPRODUCT(INDEX(ImgA,$B63-ImgA_y0+1-25,AK$54-ImgA_x0+1-25):INDEX(ImgA,$B63-ImgA_y0+1+25,AK$54-ImgA_x0+1+25),Anillo)/SUM(Anillo)</f>
        <v>100.463197969543</v>
      </c>
      <c r="AL63" s="23" t="n">
        <f aca="false">SUMPRODUCT(INDEX(ImgA,$B63-ImgA_y0+1-25,AL$54-ImgA_x0+1-25):INDEX(ImgA,$B63-ImgA_y0+1+25,AL$54-ImgA_x0+1+25),Anillo)/SUM(Anillo)</f>
        <v>100.107868020305</v>
      </c>
      <c r="AM63" s="23" t="n">
        <f aca="false">SUMPRODUCT(INDEX(ImgA,$B63-ImgA_y0+1-25,AM$54-ImgA_x0+1-25):INDEX(ImgA,$B63-ImgA_y0+1+25,AM$54-ImgA_x0+1+25),Anillo)/SUM(Anillo)</f>
        <v>99.0647208121827</v>
      </c>
      <c r="AN63" s="23" t="n">
        <f aca="false">SUMPRODUCT(INDEX(ImgA,$B63-ImgA_y0+1-25,AN$54-ImgA_x0+1-25):INDEX(ImgA,$B63-ImgA_y0+1+25,AN$54-ImgA_x0+1+25),Anillo)/SUM(Anillo)</f>
        <v>97.8045685279188</v>
      </c>
      <c r="AO63" s="23" t="n">
        <f aca="false">SUMPRODUCT(INDEX(ImgA,$B63-ImgA_y0+1-25,AO$54-ImgA_x0+1-25):INDEX(ImgA,$B63-ImgA_y0+1+25,AO$54-ImgA_x0+1+25),Anillo)/SUM(Anillo)</f>
        <v>97.1027918781726</v>
      </c>
      <c r="AP63" s="23" t="n">
        <f aca="false">SUMPRODUCT(INDEX(ImgA,$B63-ImgA_y0+1-25,AP$54-ImgA_x0+1-25):INDEX(ImgA,$B63-ImgA_y0+1+25,AP$54-ImgA_x0+1+25),Anillo)/SUM(Anillo)</f>
        <v>96.9010152284264</v>
      </c>
      <c r="AQ63" s="23" t="n">
        <f aca="false">SUMPRODUCT(INDEX(ImgA,$B63-ImgA_y0+1-25,AQ$54-ImgA_x0+1-25):INDEX(ImgA,$B63-ImgA_y0+1+25,AQ$54-ImgA_x0+1+25),Anillo)/SUM(Anillo)</f>
        <v>97.0748730964467</v>
      </c>
      <c r="AR63" s="23" t="n">
        <f aca="false">SUMPRODUCT(INDEX(ImgA,$B63-ImgA_y0+1-25,AR$54-ImgA_x0+1-25):INDEX(ImgA,$B63-ImgA_y0+1+25,AR$54-ImgA_x0+1+25),Anillo)/SUM(Anillo)</f>
        <v>98.1040609137056</v>
      </c>
      <c r="AS63" s="23" t="n">
        <f aca="false">SUMPRODUCT(INDEX(ImgA,$B63-ImgA_y0+1-25,AS$54-ImgA_x0+1-25):INDEX(ImgA,$B63-ImgA_y0+1+25,AS$54-ImgA_x0+1+25),Anillo)/SUM(Anillo)</f>
        <v>100.236040609137</v>
      </c>
      <c r="AT63" s="23" t="n">
        <f aca="false">SUMPRODUCT(INDEX(ImgA,$B63-ImgA_y0+1-25,AT$54-ImgA_x0+1-25):INDEX(ImgA,$B63-ImgA_y0+1+25,AT$54-ImgA_x0+1+25),Anillo)/SUM(Anillo)</f>
        <v>102</v>
      </c>
      <c r="AU63" s="23" t="n">
        <f aca="false">SUMPRODUCT(INDEX(ImgA,$B63-ImgA_y0+1-25,AU$54-ImgA_x0+1-25):INDEX(ImgA,$B63-ImgA_y0+1+25,AU$54-ImgA_x0+1+25),Anillo)/SUM(Anillo)</f>
        <v>102.75</v>
      </c>
      <c r="AV63" s="23" t="n">
        <f aca="false">SUMPRODUCT(INDEX(ImgA,$B63-ImgA_y0+1-25,AV$54-ImgA_x0+1-25):INDEX(ImgA,$B63-ImgA_y0+1+25,AV$54-ImgA_x0+1+25),Anillo)/SUM(Anillo)</f>
        <v>103.100253807107</v>
      </c>
      <c r="AW63" s="23" t="n">
        <f aca="false">SUMPRODUCT(INDEX(ImgA,$B63-ImgA_y0+1-25,AW$54-ImgA_x0+1-25):INDEX(ImgA,$B63-ImgA_y0+1+25,AW$54-ImgA_x0+1+25),Anillo)/SUM(Anillo)</f>
        <v>102.744923857868</v>
      </c>
      <c r="AX63" s="23" t="n">
        <f aca="false">SUMPRODUCT(INDEX(ImgA,$B63-ImgA_y0+1-25,AX$54-ImgA_x0+1-25):INDEX(ImgA,$B63-ImgA_y0+1+25,AX$54-ImgA_x0+1+25),Anillo)/SUM(Anillo)</f>
        <v>101.585025380711</v>
      </c>
      <c r="AY63" s="23" t="n">
        <f aca="false">SUMPRODUCT(INDEX(ImgA,$B63-ImgA_y0+1-25,AY$54-ImgA_x0+1-25):INDEX(ImgA,$B63-ImgA_y0+1+25,AY$54-ImgA_x0+1+25),Anillo)/SUM(Anillo)</f>
        <v>100.043147208122</v>
      </c>
      <c r="AZ63" s="23" t="n">
        <f aca="false">SUMPRODUCT(INDEX(ImgA,$B63-ImgA_y0+1-25,AZ$54-ImgA_x0+1-25):INDEX(ImgA,$B63-ImgA_y0+1+25,AZ$54-ImgA_x0+1+25),Anillo)/SUM(Anillo)</f>
        <v>98.9048223350254</v>
      </c>
      <c r="BA63" s="23" t="n">
        <f aca="false">SUMPRODUCT(INDEX(ImgA,$B63-ImgA_y0+1-25,BA$54-ImgA_x0+1-25):INDEX(ImgA,$B63-ImgA_y0+1+25,BA$54-ImgA_x0+1+25),Anillo)/SUM(Anillo)</f>
        <v>98.8845177664975</v>
      </c>
      <c r="BB63" s="23" t="n">
        <f aca="false">SUMPRODUCT(INDEX(ImgA,$B63-ImgA_y0+1-25,BB$54-ImgA_x0+1-25):INDEX(ImgA,$B63-ImgA_y0+1+25,BB$54-ImgA_x0+1+25),Anillo)/SUM(Anillo)</f>
        <v>100.552030456853</v>
      </c>
      <c r="BC63" s="23" t="n">
        <f aca="false">SUMPRODUCT(INDEX(ImgA,$B63-ImgA_y0+1-25,BC$54-ImgA_x0+1-25):INDEX(ImgA,$B63-ImgA_y0+1+25,BC$54-ImgA_x0+1+25),Anillo)/SUM(Anillo)</f>
        <v>103.039340101523</v>
      </c>
      <c r="BD63" s="23" t="n">
        <f aca="false">SUMPRODUCT(INDEX(ImgA,$B63-ImgA_y0+1-25,BD$54-ImgA_x0+1-25):INDEX(ImgA,$B63-ImgA_y0+1+25,BD$54-ImgA_x0+1+25),Anillo)/SUM(Anillo)</f>
        <v>105.690355329949</v>
      </c>
      <c r="BE63" s="23" t="n">
        <f aca="false">SUMPRODUCT(INDEX(ImgA,$B63-ImgA_y0+1-25,BE$54-ImgA_x0+1-25):INDEX(ImgA,$B63-ImgA_y0+1+25,BE$54-ImgA_x0+1+25),Anillo)/SUM(Anillo)</f>
        <v>108.406091370558</v>
      </c>
      <c r="BF63" s="23" t="n">
        <f aca="false">SUMPRODUCT(INDEX(ImgA,$B63-ImgA_y0+1-25,BF$54-ImgA_x0+1-25):INDEX(ImgA,$B63-ImgA_y0+1+25,BF$54-ImgA_x0+1+25),Anillo)/SUM(Anillo)</f>
        <v>111.89847715736</v>
      </c>
      <c r="BG63" s="23" t="n">
        <f aca="false">SUMPRODUCT(INDEX(ImgA,$B63-ImgA_y0+1-25,BG$54-ImgA_x0+1-25):INDEX(ImgA,$B63-ImgA_y0+1+25,BG$54-ImgA_x0+1+25),Anillo)/SUM(Anillo)</f>
        <v>115.964467005076</v>
      </c>
      <c r="BH63" s="23" t="n">
        <f aca="false">SUMPRODUCT(INDEX(ImgA,$B63-ImgA_y0+1-25,BH$54-ImgA_x0+1-25):INDEX(ImgA,$B63-ImgA_y0+1+25,BH$54-ImgA_x0+1+25),Anillo)/SUM(Anillo)</f>
        <v>119.516497461929</v>
      </c>
      <c r="BI63" s="23" t="n">
        <f aca="false">SUMPRODUCT(INDEX(ImgA,$B63-ImgA_y0+1-25,BI$54-ImgA_x0+1-25):INDEX(ImgA,$B63-ImgA_y0+1+25,BI$54-ImgA_x0+1+25),Anillo)/SUM(Anillo)</f>
        <v>122.206852791878</v>
      </c>
      <c r="BJ63" s="23" t="n">
        <f aca="false">SUMPRODUCT(INDEX(ImgA,$B63-ImgA_y0+1-25,BJ$54-ImgA_x0+1-25):INDEX(ImgA,$B63-ImgA_y0+1+25,BJ$54-ImgA_x0+1+25),Anillo)/SUM(Anillo)</f>
        <v>124.219543147208</v>
      </c>
      <c r="BK63" s="23" t="n">
        <f aca="false">SUMPRODUCT(INDEX(ImgA,$B63-ImgA_y0+1-25,BK$54-ImgA_x0+1-25):INDEX(ImgA,$B63-ImgA_y0+1+25,BK$54-ImgA_x0+1+25),Anillo)/SUM(Anillo)</f>
        <v>125.184010152284</v>
      </c>
      <c r="BL63" s="23" t="n">
        <f aca="false">SUMPRODUCT(INDEX(ImgA,$B63-ImgA_y0+1-25,BL$54-ImgA_x0+1-25):INDEX(ImgA,$B63-ImgA_y0+1+25,BL$54-ImgA_x0+1+25),Anillo)/SUM(Anillo)</f>
        <v>124.506345177665</v>
      </c>
      <c r="BM63" s="23" t="n">
        <f aca="false">SUMPRODUCT(INDEX(ImgA,$B63-ImgA_y0+1-25,BM$54-ImgA_x0+1-25):INDEX(ImgA,$B63-ImgA_y0+1+25,BM$54-ImgA_x0+1+25),Anillo)/SUM(Anillo)</f>
        <v>122.450507614213</v>
      </c>
      <c r="BN63" s="23" t="n">
        <f aca="false">SUMPRODUCT(INDEX(ImgA,$B63-ImgA_y0+1-25,BN$54-ImgA_x0+1-25):INDEX(ImgA,$B63-ImgA_y0+1+25,BN$54-ImgA_x0+1+25),Anillo)/SUM(Anillo)</f>
        <v>120.375634517767</v>
      </c>
    </row>
    <row r="64" customFormat="false" ht="10.5" hidden="false" customHeight="true" outlineLevel="0" collapsed="false">
      <c r="B64" s="17" t="n">
        <v>79</v>
      </c>
      <c r="C64" s="23" t="n">
        <f aca="false">SUMPRODUCT(INDEX(ImgA,$B64-ImgA_y0+1-25,C$54-ImgA_x0+1-25):INDEX(ImgA,$B64-ImgA_y0+1+25,C$54-ImgA_x0+1+25),Anillo)/SUM(Anillo)</f>
        <v>80.4010152284264</v>
      </c>
      <c r="D64" s="23" t="n">
        <f aca="false">SUMPRODUCT(INDEX(ImgA,$B64-ImgA_y0+1-25,D$54-ImgA_x0+1-25):INDEX(ImgA,$B64-ImgA_y0+1+25,D$54-ImgA_x0+1+25),Anillo)/SUM(Anillo)</f>
        <v>77.8540609137056</v>
      </c>
      <c r="E64" s="23" t="n">
        <f aca="false">SUMPRODUCT(INDEX(ImgA,$B64-ImgA_y0+1-25,E$54-ImgA_x0+1-25):INDEX(ImgA,$B64-ImgA_y0+1+25,E$54-ImgA_x0+1+25),Anillo)/SUM(Anillo)</f>
        <v>76.1903553299492</v>
      </c>
      <c r="F64" s="23" t="n">
        <f aca="false">SUMPRODUCT(INDEX(ImgA,$B64-ImgA_y0+1-25,F$54-ImgA_x0+1-25):INDEX(ImgA,$B64-ImgA_y0+1+25,F$54-ImgA_x0+1+25),Anillo)/SUM(Anillo)</f>
        <v>74.3591370558376</v>
      </c>
      <c r="G64" s="23" t="n">
        <f aca="false">SUMPRODUCT(INDEX(ImgA,$B64-ImgA_y0+1-25,G$54-ImgA_x0+1-25):INDEX(ImgA,$B64-ImgA_y0+1+25,G$54-ImgA_x0+1+25),Anillo)/SUM(Anillo)</f>
        <v>72.3185279187817</v>
      </c>
      <c r="H64" s="23" t="n">
        <f aca="false">SUMPRODUCT(INDEX(ImgA,$B64-ImgA_y0+1-25,H$54-ImgA_x0+1-25):INDEX(ImgA,$B64-ImgA_y0+1+25,H$54-ImgA_x0+1+25),Anillo)/SUM(Anillo)</f>
        <v>70.2373096446701</v>
      </c>
      <c r="I64" s="23" t="n">
        <f aca="false">SUMPRODUCT(INDEX(ImgA,$B64-ImgA_y0+1-25,I$54-ImgA_x0+1-25):INDEX(ImgA,$B64-ImgA_y0+1+25,I$54-ImgA_x0+1+25),Anillo)/SUM(Anillo)</f>
        <v>68.5659898477157</v>
      </c>
      <c r="J64" s="23" t="n">
        <f aca="false">SUMPRODUCT(INDEX(ImgA,$B64-ImgA_y0+1-25,J$54-ImgA_x0+1-25):INDEX(ImgA,$B64-ImgA_y0+1+25,J$54-ImgA_x0+1+25),Anillo)/SUM(Anillo)</f>
        <v>67.3096446700508</v>
      </c>
      <c r="K64" s="23" t="n">
        <f aca="false">SUMPRODUCT(INDEX(ImgA,$B64-ImgA_y0+1-25,K$54-ImgA_x0+1-25):INDEX(ImgA,$B64-ImgA_y0+1+25,K$54-ImgA_x0+1+25),Anillo)/SUM(Anillo)</f>
        <v>66.2043147208122</v>
      </c>
      <c r="L64" s="23" t="n">
        <f aca="false">SUMPRODUCT(INDEX(ImgA,$B64-ImgA_y0+1-25,L$54-ImgA_x0+1-25):INDEX(ImgA,$B64-ImgA_y0+1+25,L$54-ImgA_x0+1+25),Anillo)/SUM(Anillo)</f>
        <v>64.9581218274112</v>
      </c>
      <c r="M64" s="23" t="n">
        <f aca="false">SUMPRODUCT(INDEX(ImgA,$B64-ImgA_y0+1-25,M$54-ImgA_x0+1-25):INDEX(ImgA,$B64-ImgA_y0+1+25,M$54-ImgA_x0+1+25),Anillo)/SUM(Anillo)</f>
        <v>63.8692893401015</v>
      </c>
      <c r="N64" s="23" t="n">
        <f aca="false">SUMPRODUCT(INDEX(ImgA,$B64-ImgA_y0+1-25,N$54-ImgA_x0+1-25):INDEX(ImgA,$B64-ImgA_y0+1+25,N$54-ImgA_x0+1+25),Anillo)/SUM(Anillo)</f>
        <v>63.0862944162437</v>
      </c>
      <c r="O64" s="23" t="n">
        <f aca="false">SUMPRODUCT(INDEX(ImgA,$B64-ImgA_y0+1-25,O$54-ImgA_x0+1-25):INDEX(ImgA,$B64-ImgA_y0+1+25,O$54-ImgA_x0+1+25),Anillo)/SUM(Anillo)</f>
        <v>63.1395939086294</v>
      </c>
      <c r="P64" s="23" t="n">
        <f aca="false">SUMPRODUCT(INDEX(ImgA,$B64-ImgA_y0+1-25,P$54-ImgA_x0+1-25):INDEX(ImgA,$B64-ImgA_y0+1+25,P$54-ImgA_x0+1+25),Anillo)/SUM(Anillo)</f>
        <v>63.8464467005076</v>
      </c>
      <c r="Q64" s="23" t="n">
        <f aca="false">SUMPRODUCT(INDEX(ImgA,$B64-ImgA_y0+1-25,Q$54-ImgA_x0+1-25):INDEX(ImgA,$B64-ImgA_y0+1+25,Q$54-ImgA_x0+1+25),Anillo)/SUM(Anillo)</f>
        <v>65.9505076142132</v>
      </c>
      <c r="R64" s="23" t="n">
        <f aca="false">SUMPRODUCT(INDEX(ImgA,$B64-ImgA_y0+1-25,R$54-ImgA_x0+1-25):INDEX(ImgA,$B64-ImgA_y0+1+25,R$54-ImgA_x0+1+25),Anillo)/SUM(Anillo)</f>
        <v>68.7893401015228</v>
      </c>
      <c r="S64" s="23" t="n">
        <f aca="false">SUMPRODUCT(INDEX(ImgA,$B64-ImgA_y0+1-25,S$54-ImgA_x0+1-25):INDEX(ImgA,$B64-ImgA_y0+1+25,S$54-ImgA_x0+1+25),Anillo)/SUM(Anillo)</f>
        <v>72.0545685279188</v>
      </c>
      <c r="T64" s="23" t="n">
        <f aca="false">SUMPRODUCT(INDEX(ImgA,$B64-ImgA_y0+1-25,T$54-ImgA_x0+1-25):INDEX(ImgA,$B64-ImgA_y0+1+25,T$54-ImgA_x0+1+25),Anillo)/SUM(Anillo)</f>
        <v>76.6992385786802</v>
      </c>
      <c r="U64" s="23" t="n">
        <f aca="false">SUMPRODUCT(INDEX(ImgA,$B64-ImgA_y0+1-25,U$54-ImgA_x0+1-25):INDEX(ImgA,$B64-ImgA_y0+1+25,U$54-ImgA_x0+1+25),Anillo)/SUM(Anillo)</f>
        <v>81.001269035533</v>
      </c>
      <c r="V64" s="23" t="n">
        <f aca="false">SUMPRODUCT(INDEX(ImgA,$B64-ImgA_y0+1-25,V$54-ImgA_x0+1-25):INDEX(ImgA,$B64-ImgA_y0+1+25,V$54-ImgA_x0+1+25),Anillo)/SUM(Anillo)</f>
        <v>84.3109137055838</v>
      </c>
      <c r="W64" s="23" t="n">
        <f aca="false">SUMPRODUCT(INDEX(ImgA,$B64-ImgA_y0+1-25,W$54-ImgA_x0+1-25):INDEX(ImgA,$B64-ImgA_y0+1+25,W$54-ImgA_x0+1+25),Anillo)/SUM(Anillo)</f>
        <v>86.9720812182741</v>
      </c>
      <c r="X64" s="23" t="n">
        <f aca="false">SUMPRODUCT(INDEX(ImgA,$B64-ImgA_y0+1-25,X$54-ImgA_x0+1-25):INDEX(ImgA,$B64-ImgA_y0+1+25,X$54-ImgA_x0+1+25),Anillo)/SUM(Anillo)</f>
        <v>89.4149746192893</v>
      </c>
      <c r="Y64" s="23" t="n">
        <f aca="false">SUMPRODUCT(INDEX(ImgA,$B64-ImgA_y0+1-25,Y$54-ImgA_x0+1-25):INDEX(ImgA,$B64-ImgA_y0+1+25,Y$54-ImgA_x0+1+25),Anillo)/SUM(Anillo)</f>
        <v>91.5812182741117</v>
      </c>
      <c r="Z64" s="23" t="n">
        <f aca="false">SUMPRODUCT(INDEX(ImgA,$B64-ImgA_y0+1-25,Z$54-ImgA_x0+1-25):INDEX(ImgA,$B64-ImgA_y0+1+25,Z$54-ImgA_x0+1+25),Anillo)/SUM(Anillo)</f>
        <v>93.8718274111675</v>
      </c>
      <c r="AA64" s="23" t="n">
        <f aca="false">SUMPRODUCT(INDEX(ImgA,$B64-ImgA_y0+1-25,AA$54-ImgA_x0+1-25):INDEX(ImgA,$B64-ImgA_y0+1+25,AA$54-ImgA_x0+1+25),Anillo)/SUM(Anillo)</f>
        <v>96.241116751269</v>
      </c>
      <c r="AB64" s="23" t="n">
        <f aca="false">SUMPRODUCT(INDEX(ImgA,$B64-ImgA_y0+1-25,AB$54-ImgA_x0+1-25):INDEX(ImgA,$B64-ImgA_y0+1+25,AB$54-ImgA_x0+1+25),Anillo)/SUM(Anillo)</f>
        <v>98.4327411167513</v>
      </c>
      <c r="AC64" s="23" t="n">
        <f aca="false">SUMPRODUCT(INDEX(ImgA,$B64-ImgA_y0+1-25,AC$54-ImgA_x0+1-25):INDEX(ImgA,$B64-ImgA_y0+1+25,AC$54-ImgA_x0+1+25),Anillo)/SUM(Anillo)</f>
        <v>100.355329949239</v>
      </c>
      <c r="AD64" s="23" t="n">
        <f aca="false">SUMPRODUCT(INDEX(ImgA,$B64-ImgA_y0+1-25,AD$54-ImgA_x0+1-25):INDEX(ImgA,$B64-ImgA_y0+1+25,AD$54-ImgA_x0+1+25),Anillo)/SUM(Anillo)</f>
        <v>101.604060913706</v>
      </c>
      <c r="AE64" s="23" t="n">
        <f aca="false">SUMPRODUCT(INDEX(ImgA,$B64-ImgA_y0+1-25,AE$54-ImgA_x0+1-25):INDEX(ImgA,$B64-ImgA_y0+1+25,AE$54-ImgA_x0+1+25),Anillo)/SUM(Anillo)</f>
        <v>102.267766497462</v>
      </c>
      <c r="AF64" s="23" t="n">
        <f aca="false">SUMPRODUCT(INDEX(ImgA,$B64-ImgA_y0+1-25,AF$54-ImgA_x0+1-25):INDEX(ImgA,$B64-ImgA_y0+1+25,AF$54-ImgA_x0+1+25),Anillo)/SUM(Anillo)</f>
        <v>102.341370558376</v>
      </c>
      <c r="AG64" s="23" t="n">
        <f aca="false">SUMPRODUCT(INDEX(ImgA,$B64-ImgA_y0+1-25,AG$54-ImgA_x0+1-25):INDEX(ImgA,$B64-ImgA_y0+1+25,AG$54-ImgA_x0+1+25),Anillo)/SUM(Anillo)</f>
        <v>101.959390862944</v>
      </c>
      <c r="AH64" s="23" t="n">
        <f aca="false">SUMPRODUCT(INDEX(ImgA,$B64-ImgA_y0+1-25,AH$54-ImgA_x0+1-25):INDEX(ImgA,$B64-ImgA_y0+1+25,AH$54-ImgA_x0+1+25),Anillo)/SUM(Anillo)</f>
        <v>101.463197969543</v>
      </c>
      <c r="AI64" s="23" t="n">
        <f aca="false">SUMPRODUCT(INDEX(ImgA,$B64-ImgA_y0+1-25,AI$54-ImgA_x0+1-25):INDEX(ImgA,$B64-ImgA_y0+1+25,AI$54-ImgA_x0+1+25),Anillo)/SUM(Anillo)</f>
        <v>100.931472081218</v>
      </c>
      <c r="AJ64" s="23" t="n">
        <f aca="false">SUMPRODUCT(INDEX(ImgA,$B64-ImgA_y0+1-25,AJ$54-ImgA_x0+1-25):INDEX(ImgA,$B64-ImgA_y0+1+25,AJ$54-ImgA_x0+1+25),Anillo)/SUM(Anillo)</f>
        <v>100.659898477157</v>
      </c>
      <c r="AK64" s="23" t="n">
        <f aca="false">SUMPRODUCT(INDEX(ImgA,$B64-ImgA_y0+1-25,AK$54-ImgA_x0+1-25):INDEX(ImgA,$B64-ImgA_y0+1+25,AK$54-ImgA_x0+1+25),Anillo)/SUM(Anillo)</f>
        <v>100.236040609137</v>
      </c>
      <c r="AL64" s="23" t="n">
        <f aca="false">SUMPRODUCT(INDEX(ImgA,$B64-ImgA_y0+1-25,AL$54-ImgA_x0+1-25):INDEX(ImgA,$B64-ImgA_y0+1+25,AL$54-ImgA_x0+1+25),Anillo)/SUM(Anillo)</f>
        <v>99.3667512690355</v>
      </c>
      <c r="AM64" s="23" t="n">
        <f aca="false">SUMPRODUCT(INDEX(ImgA,$B64-ImgA_y0+1-25,AM$54-ImgA_x0+1-25):INDEX(ImgA,$B64-ImgA_y0+1+25,AM$54-ImgA_x0+1+25),Anillo)/SUM(Anillo)</f>
        <v>98.4327411167513</v>
      </c>
      <c r="AN64" s="23" t="n">
        <f aca="false">SUMPRODUCT(INDEX(ImgA,$B64-ImgA_y0+1-25,AN$54-ImgA_x0+1-25):INDEX(ImgA,$B64-ImgA_y0+1+25,AN$54-ImgA_x0+1+25),Anillo)/SUM(Anillo)</f>
        <v>97.0837563451777</v>
      </c>
      <c r="AO64" s="23" t="n">
        <f aca="false">SUMPRODUCT(INDEX(ImgA,$B64-ImgA_y0+1-25,AO$54-ImgA_x0+1-25):INDEX(ImgA,$B64-ImgA_y0+1+25,AO$54-ImgA_x0+1+25),Anillo)/SUM(Anillo)</f>
        <v>95.5888324873097</v>
      </c>
      <c r="AP64" s="23" t="n">
        <f aca="false">SUMPRODUCT(INDEX(ImgA,$B64-ImgA_y0+1-25,AP$54-ImgA_x0+1-25):INDEX(ImgA,$B64-ImgA_y0+1+25,AP$54-ImgA_x0+1+25),Anillo)/SUM(Anillo)</f>
        <v>94.9505076142132</v>
      </c>
      <c r="AQ64" s="23" t="n">
        <f aca="false">SUMPRODUCT(INDEX(ImgA,$B64-ImgA_y0+1-25,AQ$54-ImgA_x0+1-25):INDEX(ImgA,$B64-ImgA_y0+1+25,AQ$54-ImgA_x0+1+25),Anillo)/SUM(Anillo)</f>
        <v>94.6878172588832</v>
      </c>
      <c r="AR64" s="23" t="n">
        <f aca="false">SUMPRODUCT(INDEX(ImgA,$B64-ImgA_y0+1-25,AR$54-ImgA_x0+1-25):INDEX(ImgA,$B64-ImgA_y0+1+25,AR$54-ImgA_x0+1+25),Anillo)/SUM(Anillo)</f>
        <v>95.8312182741117</v>
      </c>
      <c r="AS64" s="23" t="n">
        <f aca="false">SUMPRODUCT(INDEX(ImgA,$B64-ImgA_y0+1-25,AS$54-ImgA_x0+1-25):INDEX(ImgA,$B64-ImgA_y0+1+25,AS$54-ImgA_x0+1+25),Anillo)/SUM(Anillo)</f>
        <v>97.8502538071066</v>
      </c>
      <c r="AT64" s="23" t="n">
        <f aca="false">SUMPRODUCT(INDEX(ImgA,$B64-ImgA_y0+1-25,AT$54-ImgA_x0+1-25):INDEX(ImgA,$B64-ImgA_y0+1+25,AT$54-ImgA_x0+1+25),Anillo)/SUM(Anillo)</f>
        <v>99.8680203045685</v>
      </c>
      <c r="AU64" s="23" t="n">
        <f aca="false">SUMPRODUCT(INDEX(ImgA,$B64-ImgA_y0+1-25,AU$54-ImgA_x0+1-25):INDEX(ImgA,$B64-ImgA_y0+1+25,AU$54-ImgA_x0+1+25),Anillo)/SUM(Anillo)</f>
        <v>101.446700507614</v>
      </c>
      <c r="AV64" s="23" t="n">
        <f aca="false">SUMPRODUCT(INDEX(ImgA,$B64-ImgA_y0+1-25,AV$54-ImgA_x0+1-25):INDEX(ImgA,$B64-ImgA_y0+1+25,AV$54-ImgA_x0+1+25),Anillo)/SUM(Anillo)</f>
        <v>101.909898477157</v>
      </c>
      <c r="AW64" s="23" t="n">
        <f aca="false">SUMPRODUCT(INDEX(ImgA,$B64-ImgA_y0+1-25,AW$54-ImgA_x0+1-25):INDEX(ImgA,$B64-ImgA_y0+1+25,AW$54-ImgA_x0+1+25),Anillo)/SUM(Anillo)</f>
        <v>101.953045685279</v>
      </c>
      <c r="AX64" s="23" t="n">
        <f aca="false">SUMPRODUCT(INDEX(ImgA,$B64-ImgA_y0+1-25,AX$54-ImgA_x0+1-25):INDEX(ImgA,$B64-ImgA_y0+1+25,AX$54-ImgA_x0+1+25),Anillo)/SUM(Anillo)</f>
        <v>100.946700507614</v>
      </c>
      <c r="AY64" s="23" t="n">
        <f aca="false">SUMPRODUCT(INDEX(ImgA,$B64-ImgA_y0+1-25,AY$54-ImgA_x0+1-25):INDEX(ImgA,$B64-ImgA_y0+1+25,AY$54-ImgA_x0+1+25),Anillo)/SUM(Anillo)</f>
        <v>99.757614213198</v>
      </c>
      <c r="AZ64" s="23" t="n">
        <f aca="false">SUMPRODUCT(INDEX(ImgA,$B64-ImgA_y0+1-25,AZ$54-ImgA_x0+1-25):INDEX(ImgA,$B64-ImgA_y0+1+25,AZ$54-ImgA_x0+1+25),Anillo)/SUM(Anillo)</f>
        <v>99.013959390863</v>
      </c>
      <c r="BA64" s="23" t="n">
        <f aca="false">SUMPRODUCT(INDEX(ImgA,$B64-ImgA_y0+1-25,BA$54-ImgA_x0+1-25):INDEX(ImgA,$B64-ImgA_y0+1+25,BA$54-ImgA_x0+1+25),Anillo)/SUM(Anillo)</f>
        <v>99.0875634517767</v>
      </c>
      <c r="BB64" s="23" t="n">
        <f aca="false">SUMPRODUCT(INDEX(ImgA,$B64-ImgA_y0+1-25,BB$54-ImgA_x0+1-25):INDEX(ImgA,$B64-ImgA_y0+1+25,BB$54-ImgA_x0+1+25),Anillo)/SUM(Anillo)</f>
        <v>100.827411167513</v>
      </c>
      <c r="BC64" s="23" t="n">
        <f aca="false">SUMPRODUCT(INDEX(ImgA,$B64-ImgA_y0+1-25,BC$54-ImgA_x0+1-25):INDEX(ImgA,$B64-ImgA_y0+1+25,BC$54-ImgA_x0+1+25),Anillo)/SUM(Anillo)</f>
        <v>102.899746192893</v>
      </c>
      <c r="BD64" s="23" t="n">
        <f aca="false">SUMPRODUCT(INDEX(ImgA,$B64-ImgA_y0+1-25,BD$54-ImgA_x0+1-25):INDEX(ImgA,$B64-ImgA_y0+1+25,BD$54-ImgA_x0+1+25),Anillo)/SUM(Anillo)</f>
        <v>106.107868020305</v>
      </c>
      <c r="BE64" s="23" t="n">
        <f aca="false">SUMPRODUCT(INDEX(ImgA,$B64-ImgA_y0+1-25,BE$54-ImgA_x0+1-25):INDEX(ImgA,$B64-ImgA_y0+1+25,BE$54-ImgA_x0+1+25),Anillo)/SUM(Anillo)</f>
        <v>108.705583756345</v>
      </c>
      <c r="BF64" s="23" t="n">
        <f aca="false">SUMPRODUCT(INDEX(ImgA,$B64-ImgA_y0+1-25,BF$54-ImgA_x0+1-25):INDEX(ImgA,$B64-ImgA_y0+1+25,BF$54-ImgA_x0+1+25),Anillo)/SUM(Anillo)</f>
        <v>111.58883248731</v>
      </c>
      <c r="BG64" s="23" t="n">
        <f aca="false">SUMPRODUCT(INDEX(ImgA,$B64-ImgA_y0+1-25,BG$54-ImgA_x0+1-25):INDEX(ImgA,$B64-ImgA_y0+1+25,BG$54-ImgA_x0+1+25),Anillo)/SUM(Anillo)</f>
        <v>115.021573604061</v>
      </c>
      <c r="BH64" s="23" t="n">
        <f aca="false">SUMPRODUCT(INDEX(ImgA,$B64-ImgA_y0+1-25,BH$54-ImgA_x0+1-25):INDEX(ImgA,$B64-ImgA_y0+1+25,BH$54-ImgA_x0+1+25),Anillo)/SUM(Anillo)</f>
        <v>118.138324873096</v>
      </c>
      <c r="BI64" s="23" t="n">
        <f aca="false">SUMPRODUCT(INDEX(ImgA,$B64-ImgA_y0+1-25,BI$54-ImgA_x0+1-25):INDEX(ImgA,$B64-ImgA_y0+1+25,BI$54-ImgA_x0+1+25),Anillo)/SUM(Anillo)</f>
        <v>120.255076142132</v>
      </c>
      <c r="BJ64" s="23" t="n">
        <f aca="false">SUMPRODUCT(INDEX(ImgA,$B64-ImgA_y0+1-25,BJ$54-ImgA_x0+1-25):INDEX(ImgA,$B64-ImgA_y0+1+25,BJ$54-ImgA_x0+1+25),Anillo)/SUM(Anillo)</f>
        <v>121.795685279188</v>
      </c>
      <c r="BK64" s="23" t="n">
        <f aca="false">SUMPRODUCT(INDEX(ImgA,$B64-ImgA_y0+1-25,BK$54-ImgA_x0+1-25):INDEX(ImgA,$B64-ImgA_y0+1+25,BK$54-ImgA_x0+1+25),Anillo)/SUM(Anillo)</f>
        <v>122.595177664975</v>
      </c>
      <c r="BL64" s="23" t="n">
        <f aca="false">SUMPRODUCT(INDEX(ImgA,$B64-ImgA_y0+1-25,BL$54-ImgA_x0+1-25):INDEX(ImgA,$B64-ImgA_y0+1+25,BL$54-ImgA_x0+1+25),Anillo)/SUM(Anillo)</f>
        <v>121.408629441624</v>
      </c>
      <c r="BM64" s="23" t="n">
        <f aca="false">SUMPRODUCT(INDEX(ImgA,$B64-ImgA_y0+1-25,BM$54-ImgA_x0+1-25):INDEX(ImgA,$B64-ImgA_y0+1+25,BM$54-ImgA_x0+1+25),Anillo)/SUM(Anillo)</f>
        <v>119.039340101523</v>
      </c>
      <c r="BN64" s="23" t="n">
        <f aca="false">SUMPRODUCT(INDEX(ImgA,$B64-ImgA_y0+1-25,BN$54-ImgA_x0+1-25):INDEX(ImgA,$B64-ImgA_y0+1+25,BN$54-ImgA_x0+1+25),Anillo)/SUM(Anillo)</f>
        <v>116.82614213198</v>
      </c>
    </row>
    <row r="65" customFormat="false" ht="10.5" hidden="false" customHeight="true" outlineLevel="0" collapsed="false">
      <c r="B65" s="17" t="n">
        <v>80</v>
      </c>
      <c r="C65" s="23" t="n">
        <f aca="false">SUMPRODUCT(INDEX(ImgA,$B65-ImgA_y0+1-25,C$54-ImgA_x0+1-25):INDEX(ImgA,$B65-ImgA_y0+1+25,C$54-ImgA_x0+1+25),Anillo)/SUM(Anillo)</f>
        <v>80.7728426395939</v>
      </c>
      <c r="D65" s="23" t="n">
        <f aca="false">SUMPRODUCT(INDEX(ImgA,$B65-ImgA_y0+1-25,D$54-ImgA_x0+1-25):INDEX(ImgA,$B65-ImgA_y0+1+25,D$54-ImgA_x0+1+25),Anillo)/SUM(Anillo)</f>
        <v>78.6725888324873</v>
      </c>
      <c r="E65" s="23" t="n">
        <f aca="false">SUMPRODUCT(INDEX(ImgA,$B65-ImgA_y0+1-25,E$54-ImgA_x0+1-25):INDEX(ImgA,$B65-ImgA_y0+1+25,E$54-ImgA_x0+1+25),Anillo)/SUM(Anillo)</f>
        <v>76.7677664974619</v>
      </c>
      <c r="F65" s="23" t="n">
        <f aca="false">SUMPRODUCT(INDEX(ImgA,$B65-ImgA_y0+1-25,F$54-ImgA_x0+1-25):INDEX(ImgA,$B65-ImgA_y0+1+25,F$54-ImgA_x0+1+25),Anillo)/SUM(Anillo)</f>
        <v>74.6675126903553</v>
      </c>
      <c r="G65" s="23" t="n">
        <f aca="false">SUMPRODUCT(INDEX(ImgA,$B65-ImgA_y0+1-25,G$54-ImgA_x0+1-25):INDEX(ImgA,$B65-ImgA_y0+1+25,G$54-ImgA_x0+1+25),Anillo)/SUM(Anillo)</f>
        <v>73.0355329949239</v>
      </c>
      <c r="H65" s="23" t="n">
        <f aca="false">SUMPRODUCT(INDEX(ImgA,$B65-ImgA_y0+1-25,H$54-ImgA_x0+1-25):INDEX(ImgA,$B65-ImgA_y0+1+25,H$54-ImgA_x0+1+25),Anillo)/SUM(Anillo)</f>
        <v>71.3058375634518</v>
      </c>
      <c r="I65" s="23" t="n">
        <f aca="false">SUMPRODUCT(INDEX(ImgA,$B65-ImgA_y0+1-25,I$54-ImgA_x0+1-25):INDEX(ImgA,$B65-ImgA_y0+1+25,I$54-ImgA_x0+1+25),Anillo)/SUM(Anillo)</f>
        <v>69.7068527918782</v>
      </c>
      <c r="J65" s="23" t="n">
        <f aca="false">SUMPRODUCT(INDEX(ImgA,$B65-ImgA_y0+1-25,J$54-ImgA_x0+1-25):INDEX(ImgA,$B65-ImgA_y0+1+25,J$54-ImgA_x0+1+25),Anillo)/SUM(Anillo)</f>
        <v>68.4124365482234</v>
      </c>
      <c r="K65" s="23" t="n">
        <f aca="false">SUMPRODUCT(INDEX(ImgA,$B65-ImgA_y0+1-25,K$54-ImgA_x0+1-25):INDEX(ImgA,$B65-ImgA_y0+1+25,K$54-ImgA_x0+1+25),Anillo)/SUM(Anillo)</f>
        <v>67.0926395939086</v>
      </c>
      <c r="L65" s="23" t="n">
        <f aca="false">SUMPRODUCT(INDEX(ImgA,$B65-ImgA_y0+1-25,L$54-ImgA_x0+1-25):INDEX(ImgA,$B65-ImgA_y0+1+25,L$54-ImgA_x0+1+25),Anillo)/SUM(Anillo)</f>
        <v>65.9593908629442</v>
      </c>
      <c r="M65" s="23" t="n">
        <f aca="false">SUMPRODUCT(INDEX(ImgA,$B65-ImgA_y0+1-25,M$54-ImgA_x0+1-25):INDEX(ImgA,$B65-ImgA_y0+1+25,M$54-ImgA_x0+1+25),Anillo)/SUM(Anillo)</f>
        <v>64.5190355329949</v>
      </c>
      <c r="N65" s="23" t="n">
        <f aca="false">SUMPRODUCT(INDEX(ImgA,$B65-ImgA_y0+1-25,N$54-ImgA_x0+1-25):INDEX(ImgA,$B65-ImgA_y0+1+25,N$54-ImgA_x0+1+25),Anillo)/SUM(Anillo)</f>
        <v>63.6192893401015</v>
      </c>
      <c r="O65" s="23" t="n">
        <f aca="false">SUMPRODUCT(INDEX(ImgA,$B65-ImgA_y0+1-25,O$54-ImgA_x0+1-25):INDEX(ImgA,$B65-ImgA_y0+1+25,O$54-ImgA_x0+1+25),Anillo)/SUM(Anillo)</f>
        <v>63.7233502538071</v>
      </c>
      <c r="P65" s="23" t="n">
        <f aca="false">SUMPRODUCT(INDEX(ImgA,$B65-ImgA_y0+1-25,P$54-ImgA_x0+1-25):INDEX(ImgA,$B65-ImgA_y0+1+25,P$54-ImgA_x0+1+25),Anillo)/SUM(Anillo)</f>
        <v>64.3502538071066</v>
      </c>
      <c r="Q65" s="23" t="n">
        <f aca="false">SUMPRODUCT(INDEX(ImgA,$B65-ImgA_y0+1-25,Q$54-ImgA_x0+1-25):INDEX(ImgA,$B65-ImgA_y0+1+25,Q$54-ImgA_x0+1+25),Anillo)/SUM(Anillo)</f>
        <v>66.4098984771574</v>
      </c>
      <c r="R65" s="23" t="n">
        <f aca="false">SUMPRODUCT(INDEX(ImgA,$B65-ImgA_y0+1-25,R$54-ImgA_x0+1-25):INDEX(ImgA,$B65-ImgA_y0+1+25,R$54-ImgA_x0+1+25),Anillo)/SUM(Anillo)</f>
        <v>69.0989847715736</v>
      </c>
      <c r="S65" s="23" t="n">
        <f aca="false">SUMPRODUCT(INDEX(ImgA,$B65-ImgA_y0+1-25,S$54-ImgA_x0+1-25):INDEX(ImgA,$B65-ImgA_y0+1+25,S$54-ImgA_x0+1+25),Anillo)/SUM(Anillo)</f>
        <v>72.255076142132</v>
      </c>
      <c r="T65" s="23" t="n">
        <f aca="false">SUMPRODUCT(INDEX(ImgA,$B65-ImgA_y0+1-25,T$54-ImgA_x0+1-25):INDEX(ImgA,$B65-ImgA_y0+1+25,T$54-ImgA_x0+1+25),Anillo)/SUM(Anillo)</f>
        <v>76.3718274111675</v>
      </c>
      <c r="U65" s="23" t="n">
        <f aca="false">SUMPRODUCT(INDEX(ImgA,$B65-ImgA_y0+1-25,U$54-ImgA_x0+1-25):INDEX(ImgA,$B65-ImgA_y0+1+25,U$54-ImgA_x0+1+25),Anillo)/SUM(Anillo)</f>
        <v>80.9200507614213</v>
      </c>
      <c r="V65" s="23" t="n">
        <f aca="false">SUMPRODUCT(INDEX(ImgA,$B65-ImgA_y0+1-25,V$54-ImgA_x0+1-25):INDEX(ImgA,$B65-ImgA_y0+1+25,V$54-ImgA_x0+1+25),Anillo)/SUM(Anillo)</f>
        <v>85.0596446700508</v>
      </c>
      <c r="W65" s="23" t="n">
        <f aca="false">SUMPRODUCT(INDEX(ImgA,$B65-ImgA_y0+1-25,W$54-ImgA_x0+1-25):INDEX(ImgA,$B65-ImgA_y0+1+25,W$54-ImgA_x0+1+25),Anillo)/SUM(Anillo)</f>
        <v>87.7741116751269</v>
      </c>
      <c r="X65" s="23" t="n">
        <f aca="false">SUMPRODUCT(INDEX(ImgA,$B65-ImgA_y0+1-25,X$54-ImgA_x0+1-25):INDEX(ImgA,$B65-ImgA_y0+1+25,X$54-ImgA_x0+1+25),Anillo)/SUM(Anillo)</f>
        <v>90.1142131979696</v>
      </c>
      <c r="Y65" s="23" t="n">
        <f aca="false">SUMPRODUCT(INDEX(ImgA,$B65-ImgA_y0+1-25,Y$54-ImgA_x0+1-25):INDEX(ImgA,$B65-ImgA_y0+1+25,Y$54-ImgA_x0+1+25),Anillo)/SUM(Anillo)</f>
        <v>92.2956852791878</v>
      </c>
      <c r="Z65" s="23" t="n">
        <f aca="false">SUMPRODUCT(INDEX(ImgA,$B65-ImgA_y0+1-25,Z$54-ImgA_x0+1-25):INDEX(ImgA,$B65-ImgA_y0+1+25,Z$54-ImgA_x0+1+25),Anillo)/SUM(Anillo)</f>
        <v>94.1916243654822</v>
      </c>
      <c r="AA65" s="23" t="n">
        <f aca="false">SUMPRODUCT(INDEX(ImgA,$B65-ImgA_y0+1-25,AA$54-ImgA_x0+1-25):INDEX(ImgA,$B65-ImgA_y0+1+25,AA$54-ImgA_x0+1+25),Anillo)/SUM(Anillo)</f>
        <v>95.9720812182741</v>
      </c>
      <c r="AB65" s="23" t="n">
        <f aca="false">SUMPRODUCT(INDEX(ImgA,$B65-ImgA_y0+1-25,AB$54-ImgA_x0+1-25):INDEX(ImgA,$B65-ImgA_y0+1+25,AB$54-ImgA_x0+1+25),Anillo)/SUM(Anillo)</f>
        <v>98.0659898477157</v>
      </c>
      <c r="AC65" s="23" t="n">
        <f aca="false">SUMPRODUCT(INDEX(ImgA,$B65-ImgA_y0+1-25,AC$54-ImgA_x0+1-25):INDEX(ImgA,$B65-ImgA_y0+1+25,AC$54-ImgA_x0+1+25),Anillo)/SUM(Anillo)</f>
        <v>100.178934010152</v>
      </c>
      <c r="AD65" s="23" t="n">
        <f aca="false">SUMPRODUCT(INDEX(ImgA,$B65-ImgA_y0+1-25,AD$54-ImgA_x0+1-25):INDEX(ImgA,$B65-ImgA_y0+1+25,AD$54-ImgA_x0+1+25),Anillo)/SUM(Anillo)</f>
        <v>101.472081218274</v>
      </c>
      <c r="AE65" s="23" t="n">
        <f aca="false">SUMPRODUCT(INDEX(ImgA,$B65-ImgA_y0+1-25,AE$54-ImgA_x0+1-25):INDEX(ImgA,$B65-ImgA_y0+1+25,AE$54-ImgA_x0+1+25),Anillo)/SUM(Anillo)</f>
        <v>102.192893401015</v>
      </c>
      <c r="AF65" s="23" t="n">
        <f aca="false">SUMPRODUCT(INDEX(ImgA,$B65-ImgA_y0+1-25,AF$54-ImgA_x0+1-25):INDEX(ImgA,$B65-ImgA_y0+1+25,AF$54-ImgA_x0+1+25),Anillo)/SUM(Anillo)</f>
        <v>102.748730964467</v>
      </c>
      <c r="AG65" s="23" t="n">
        <f aca="false">SUMPRODUCT(INDEX(ImgA,$B65-ImgA_y0+1-25,AG$54-ImgA_x0+1-25):INDEX(ImgA,$B65-ImgA_y0+1+25,AG$54-ImgA_x0+1+25),Anillo)/SUM(Anillo)</f>
        <v>102.912436548223</v>
      </c>
      <c r="AH65" s="23" t="n">
        <f aca="false">SUMPRODUCT(INDEX(ImgA,$B65-ImgA_y0+1-25,AH$54-ImgA_x0+1-25):INDEX(ImgA,$B65-ImgA_y0+1+25,AH$54-ImgA_x0+1+25),Anillo)/SUM(Anillo)</f>
        <v>102.529187817259</v>
      </c>
      <c r="AI65" s="23" t="n">
        <f aca="false">SUMPRODUCT(INDEX(ImgA,$B65-ImgA_y0+1-25,AI$54-ImgA_x0+1-25):INDEX(ImgA,$B65-ImgA_y0+1+25,AI$54-ImgA_x0+1+25),Anillo)/SUM(Anillo)</f>
        <v>101.922588832487</v>
      </c>
      <c r="AJ65" s="23" t="n">
        <f aca="false">SUMPRODUCT(INDEX(ImgA,$B65-ImgA_y0+1-25,AJ$54-ImgA_x0+1-25):INDEX(ImgA,$B65-ImgA_y0+1+25,AJ$54-ImgA_x0+1+25),Anillo)/SUM(Anillo)</f>
        <v>101.092639593909</v>
      </c>
      <c r="AK65" s="23" t="n">
        <f aca="false">SUMPRODUCT(INDEX(ImgA,$B65-ImgA_y0+1-25,AK$54-ImgA_x0+1-25):INDEX(ImgA,$B65-ImgA_y0+1+25,AK$54-ImgA_x0+1+25),Anillo)/SUM(Anillo)</f>
        <v>100.285532994924</v>
      </c>
      <c r="AL65" s="23" t="n">
        <f aca="false">SUMPRODUCT(INDEX(ImgA,$B65-ImgA_y0+1-25,AL$54-ImgA_x0+1-25):INDEX(ImgA,$B65-ImgA_y0+1+25,AL$54-ImgA_x0+1+25),Anillo)/SUM(Anillo)</f>
        <v>99.1598984771574</v>
      </c>
      <c r="AM65" s="23" t="n">
        <f aca="false">SUMPRODUCT(INDEX(ImgA,$B65-ImgA_y0+1-25,AM$54-ImgA_x0+1-25):INDEX(ImgA,$B65-ImgA_y0+1+25,AM$54-ImgA_x0+1+25),Anillo)/SUM(Anillo)</f>
        <v>97.991116751269</v>
      </c>
      <c r="AN65" s="23" t="n">
        <f aca="false">SUMPRODUCT(INDEX(ImgA,$B65-ImgA_y0+1-25,AN$54-ImgA_x0+1-25):INDEX(ImgA,$B65-ImgA_y0+1+25,AN$54-ImgA_x0+1+25),Anillo)/SUM(Anillo)</f>
        <v>96.7360406091371</v>
      </c>
      <c r="AO65" s="23" t="n">
        <f aca="false">SUMPRODUCT(INDEX(ImgA,$B65-ImgA_y0+1-25,AO$54-ImgA_x0+1-25):INDEX(ImgA,$B65-ImgA_y0+1+25,AO$54-ImgA_x0+1+25),Anillo)/SUM(Anillo)</f>
        <v>95.0596446700508</v>
      </c>
      <c r="AP65" s="23" t="n">
        <f aca="false">SUMPRODUCT(INDEX(ImgA,$B65-ImgA_y0+1-25,AP$54-ImgA_x0+1-25):INDEX(ImgA,$B65-ImgA_y0+1+25,AP$54-ImgA_x0+1+25),Anillo)/SUM(Anillo)</f>
        <v>93.9187817258883</v>
      </c>
      <c r="AQ65" s="23" t="n">
        <f aca="false">SUMPRODUCT(INDEX(ImgA,$B65-ImgA_y0+1-25,AQ$54-ImgA_x0+1-25):INDEX(ImgA,$B65-ImgA_y0+1+25,AQ$54-ImgA_x0+1+25),Anillo)/SUM(Anillo)</f>
        <v>93.6065989847716</v>
      </c>
      <c r="AR65" s="23" t="n">
        <f aca="false">SUMPRODUCT(INDEX(ImgA,$B65-ImgA_y0+1-25,AR$54-ImgA_x0+1-25):INDEX(ImgA,$B65-ImgA_y0+1+25,AR$54-ImgA_x0+1+25),Anillo)/SUM(Anillo)</f>
        <v>94.3375634517767</v>
      </c>
      <c r="AS65" s="23" t="n">
        <f aca="false">SUMPRODUCT(INDEX(ImgA,$B65-ImgA_y0+1-25,AS$54-ImgA_x0+1-25):INDEX(ImgA,$B65-ImgA_y0+1+25,AS$54-ImgA_x0+1+25),Anillo)/SUM(Anillo)</f>
        <v>96.1053299492386</v>
      </c>
      <c r="AT65" s="23" t="n">
        <f aca="false">SUMPRODUCT(INDEX(ImgA,$B65-ImgA_y0+1-25,AT$54-ImgA_x0+1-25):INDEX(ImgA,$B65-ImgA_y0+1+25,AT$54-ImgA_x0+1+25),Anillo)/SUM(Anillo)</f>
        <v>98.1992385786802</v>
      </c>
      <c r="AU65" s="23" t="n">
        <f aca="false">SUMPRODUCT(INDEX(ImgA,$B65-ImgA_y0+1-25,AU$54-ImgA_x0+1-25):INDEX(ImgA,$B65-ImgA_y0+1+25,AU$54-ImgA_x0+1+25),Anillo)/SUM(Anillo)</f>
        <v>100.069796954315</v>
      </c>
      <c r="AV65" s="23" t="n">
        <f aca="false">SUMPRODUCT(INDEX(ImgA,$B65-ImgA_y0+1-25,AV$54-ImgA_x0+1-25):INDEX(ImgA,$B65-ImgA_y0+1+25,AV$54-ImgA_x0+1+25),Anillo)/SUM(Anillo)</f>
        <v>100.917512690355</v>
      </c>
      <c r="AW65" s="23" t="n">
        <f aca="false">SUMPRODUCT(INDEX(ImgA,$B65-ImgA_y0+1-25,AW$54-ImgA_x0+1-25):INDEX(ImgA,$B65-ImgA_y0+1+25,AW$54-ImgA_x0+1+25),Anillo)/SUM(Anillo)</f>
        <v>101.067258883249</v>
      </c>
      <c r="AX65" s="23" t="n">
        <f aca="false">SUMPRODUCT(INDEX(ImgA,$B65-ImgA_y0+1-25,AX$54-ImgA_x0+1-25):INDEX(ImgA,$B65-ImgA_y0+1+25,AX$54-ImgA_x0+1+25),Anillo)/SUM(Anillo)</f>
        <v>100.620558375635</v>
      </c>
      <c r="AY65" s="23" t="n">
        <f aca="false">SUMPRODUCT(INDEX(ImgA,$B65-ImgA_y0+1-25,AY$54-ImgA_x0+1-25):INDEX(ImgA,$B65-ImgA_y0+1+25,AY$54-ImgA_x0+1+25),Anillo)/SUM(Anillo)</f>
        <v>99.8477157360406</v>
      </c>
      <c r="AZ65" s="23" t="n">
        <f aca="false">SUMPRODUCT(INDEX(ImgA,$B65-ImgA_y0+1-25,AZ$54-ImgA_x0+1-25):INDEX(ImgA,$B65-ImgA_y0+1+25,AZ$54-ImgA_x0+1+25),Anillo)/SUM(Anillo)</f>
        <v>98.8032994923858</v>
      </c>
      <c r="BA65" s="23" t="n">
        <f aca="false">SUMPRODUCT(INDEX(ImgA,$B65-ImgA_y0+1-25,BA$54-ImgA_x0+1-25):INDEX(ImgA,$B65-ImgA_y0+1+25,BA$54-ImgA_x0+1+25),Anillo)/SUM(Anillo)</f>
        <v>98.3908629441624</v>
      </c>
      <c r="BB65" s="23" t="n">
        <f aca="false">SUMPRODUCT(INDEX(ImgA,$B65-ImgA_y0+1-25,BB$54-ImgA_x0+1-25):INDEX(ImgA,$B65-ImgA_y0+1+25,BB$54-ImgA_x0+1+25),Anillo)/SUM(Anillo)</f>
        <v>99.5406091370558</v>
      </c>
      <c r="BC65" s="23" t="n">
        <f aca="false">SUMPRODUCT(INDEX(ImgA,$B65-ImgA_y0+1-25,BC$54-ImgA_x0+1-25):INDEX(ImgA,$B65-ImgA_y0+1+25,BC$54-ImgA_x0+1+25),Anillo)/SUM(Anillo)</f>
        <v>101.366751269036</v>
      </c>
      <c r="BD65" s="23" t="n">
        <f aca="false">SUMPRODUCT(INDEX(ImgA,$B65-ImgA_y0+1-25,BD$54-ImgA_x0+1-25):INDEX(ImgA,$B65-ImgA_y0+1+25,BD$54-ImgA_x0+1+25),Anillo)/SUM(Anillo)</f>
        <v>104.430203045685</v>
      </c>
      <c r="BE65" s="23" t="n">
        <f aca="false">SUMPRODUCT(INDEX(ImgA,$B65-ImgA_y0+1-25,BE$54-ImgA_x0+1-25):INDEX(ImgA,$B65-ImgA_y0+1+25,BE$54-ImgA_x0+1+25),Anillo)/SUM(Anillo)</f>
        <v>107.472081218274</v>
      </c>
      <c r="BF65" s="23" t="n">
        <f aca="false">SUMPRODUCT(INDEX(ImgA,$B65-ImgA_y0+1-25,BF$54-ImgA_x0+1-25):INDEX(ImgA,$B65-ImgA_y0+1+25,BF$54-ImgA_x0+1+25),Anillo)/SUM(Anillo)</f>
        <v>110.55076142132</v>
      </c>
      <c r="BG65" s="23" t="n">
        <f aca="false">SUMPRODUCT(INDEX(ImgA,$B65-ImgA_y0+1-25,BG$54-ImgA_x0+1-25):INDEX(ImgA,$B65-ImgA_y0+1+25,BG$54-ImgA_x0+1+25),Anillo)/SUM(Anillo)</f>
        <v>113.336294416244</v>
      </c>
      <c r="BH65" s="23" t="n">
        <f aca="false">SUMPRODUCT(INDEX(ImgA,$B65-ImgA_y0+1-25,BH$54-ImgA_x0+1-25):INDEX(ImgA,$B65-ImgA_y0+1+25,BH$54-ImgA_x0+1+25),Anillo)/SUM(Anillo)</f>
        <v>115.69923857868</v>
      </c>
      <c r="BI65" s="23" t="n">
        <f aca="false">SUMPRODUCT(INDEX(ImgA,$B65-ImgA_y0+1-25,BI$54-ImgA_x0+1-25):INDEX(ImgA,$B65-ImgA_y0+1+25,BI$54-ImgA_x0+1+25),Anillo)/SUM(Anillo)</f>
        <v>117.887055837563</v>
      </c>
      <c r="BJ65" s="23" t="n">
        <f aca="false">SUMPRODUCT(INDEX(ImgA,$B65-ImgA_y0+1-25,BJ$54-ImgA_x0+1-25):INDEX(ImgA,$B65-ImgA_y0+1+25,BJ$54-ImgA_x0+1+25),Anillo)/SUM(Anillo)</f>
        <v>119.60152284264</v>
      </c>
      <c r="BK65" s="23" t="n">
        <f aca="false">SUMPRODUCT(INDEX(ImgA,$B65-ImgA_y0+1-25,BK$54-ImgA_x0+1-25):INDEX(ImgA,$B65-ImgA_y0+1+25,BK$54-ImgA_x0+1+25),Anillo)/SUM(Anillo)</f>
        <v>119.822335025381</v>
      </c>
      <c r="BL65" s="23" t="n">
        <f aca="false">SUMPRODUCT(INDEX(ImgA,$B65-ImgA_y0+1-25,BL$54-ImgA_x0+1-25):INDEX(ImgA,$B65-ImgA_y0+1+25,BL$54-ImgA_x0+1+25),Anillo)/SUM(Anillo)</f>
        <v>118.539340101523</v>
      </c>
      <c r="BM65" s="23" t="n">
        <f aca="false">SUMPRODUCT(INDEX(ImgA,$B65-ImgA_y0+1-25,BM$54-ImgA_x0+1-25):INDEX(ImgA,$B65-ImgA_y0+1+25,BM$54-ImgA_x0+1+25),Anillo)/SUM(Anillo)</f>
        <v>116.112944162437</v>
      </c>
      <c r="BN65" s="23" t="n">
        <f aca="false">SUMPRODUCT(INDEX(ImgA,$B65-ImgA_y0+1-25,BN$54-ImgA_x0+1-25):INDEX(ImgA,$B65-ImgA_y0+1+25,BN$54-ImgA_x0+1+25),Anillo)/SUM(Anillo)</f>
        <v>113.529187817259</v>
      </c>
    </row>
    <row r="66" customFormat="false" ht="10.5" hidden="false" customHeight="true" outlineLevel="0" collapsed="false">
      <c r="B66" s="17" t="n">
        <v>81</v>
      </c>
      <c r="C66" s="23" t="n">
        <f aca="false">SUMPRODUCT(INDEX(ImgA,$B66-ImgA_y0+1-25,C$54-ImgA_x0+1-25):INDEX(ImgA,$B66-ImgA_y0+1+25,C$54-ImgA_x0+1+25),Anillo)/SUM(Anillo)</f>
        <v>81.6078680203046</v>
      </c>
      <c r="D66" s="23" t="n">
        <f aca="false">SUMPRODUCT(INDEX(ImgA,$B66-ImgA_y0+1-25,D$54-ImgA_x0+1-25):INDEX(ImgA,$B66-ImgA_y0+1+25,D$54-ImgA_x0+1+25),Anillo)/SUM(Anillo)</f>
        <v>79.1256345177665</v>
      </c>
      <c r="E66" s="23" t="n">
        <f aca="false">SUMPRODUCT(INDEX(ImgA,$B66-ImgA_y0+1-25,E$54-ImgA_x0+1-25):INDEX(ImgA,$B66-ImgA_y0+1+25,E$54-ImgA_x0+1+25),Anillo)/SUM(Anillo)</f>
        <v>76.8540609137056</v>
      </c>
      <c r="F66" s="23" t="n">
        <f aca="false">SUMPRODUCT(INDEX(ImgA,$B66-ImgA_y0+1-25,F$54-ImgA_x0+1-25):INDEX(ImgA,$B66-ImgA_y0+1+25,F$54-ImgA_x0+1+25),Anillo)/SUM(Anillo)</f>
        <v>74.9467005076142</v>
      </c>
      <c r="G66" s="23" t="n">
        <f aca="false">SUMPRODUCT(INDEX(ImgA,$B66-ImgA_y0+1-25,G$54-ImgA_x0+1-25):INDEX(ImgA,$B66-ImgA_y0+1+25,G$54-ImgA_x0+1+25),Anillo)/SUM(Anillo)</f>
        <v>73.5596446700508</v>
      </c>
      <c r="H66" s="23" t="n">
        <f aca="false">SUMPRODUCT(INDEX(ImgA,$B66-ImgA_y0+1-25,H$54-ImgA_x0+1-25):INDEX(ImgA,$B66-ImgA_y0+1+25,H$54-ImgA_x0+1+25),Anillo)/SUM(Anillo)</f>
        <v>71.741116751269</v>
      </c>
      <c r="I66" s="23" t="n">
        <f aca="false">SUMPRODUCT(INDEX(ImgA,$B66-ImgA_y0+1-25,I$54-ImgA_x0+1-25):INDEX(ImgA,$B66-ImgA_y0+1+25,I$54-ImgA_x0+1+25),Anillo)/SUM(Anillo)</f>
        <v>70.6230964467005</v>
      </c>
      <c r="J66" s="23" t="n">
        <f aca="false">SUMPRODUCT(INDEX(ImgA,$B66-ImgA_y0+1-25,J$54-ImgA_x0+1-25):INDEX(ImgA,$B66-ImgA_y0+1+25,J$54-ImgA_x0+1+25),Anillo)/SUM(Anillo)</f>
        <v>69.752538071066</v>
      </c>
      <c r="K66" s="23" t="n">
        <f aca="false">SUMPRODUCT(INDEX(ImgA,$B66-ImgA_y0+1-25,K$54-ImgA_x0+1-25):INDEX(ImgA,$B66-ImgA_y0+1+25,K$54-ImgA_x0+1+25),Anillo)/SUM(Anillo)</f>
        <v>67.9847715736041</v>
      </c>
      <c r="L66" s="23" t="n">
        <f aca="false">SUMPRODUCT(INDEX(ImgA,$B66-ImgA_y0+1-25,L$54-ImgA_x0+1-25):INDEX(ImgA,$B66-ImgA_y0+1+25,L$54-ImgA_x0+1+25),Anillo)/SUM(Anillo)</f>
        <v>66.6725888324873</v>
      </c>
      <c r="M66" s="23" t="n">
        <f aca="false">SUMPRODUCT(INDEX(ImgA,$B66-ImgA_y0+1-25,M$54-ImgA_x0+1-25):INDEX(ImgA,$B66-ImgA_y0+1+25,M$54-ImgA_x0+1+25),Anillo)/SUM(Anillo)</f>
        <v>65.3515228426396</v>
      </c>
      <c r="N66" s="23" t="n">
        <f aca="false">SUMPRODUCT(INDEX(ImgA,$B66-ImgA_y0+1-25,N$54-ImgA_x0+1-25):INDEX(ImgA,$B66-ImgA_y0+1+25,N$54-ImgA_x0+1+25),Anillo)/SUM(Anillo)</f>
        <v>64.3642131979696</v>
      </c>
      <c r="O66" s="23" t="n">
        <f aca="false">SUMPRODUCT(INDEX(ImgA,$B66-ImgA_y0+1-25,O$54-ImgA_x0+1-25):INDEX(ImgA,$B66-ImgA_y0+1+25,O$54-ImgA_x0+1+25),Anillo)/SUM(Anillo)</f>
        <v>64.6307106598985</v>
      </c>
      <c r="P66" s="23" t="n">
        <f aca="false">SUMPRODUCT(INDEX(ImgA,$B66-ImgA_y0+1-25,P$54-ImgA_x0+1-25):INDEX(ImgA,$B66-ImgA_y0+1+25,P$54-ImgA_x0+1+25),Anillo)/SUM(Anillo)</f>
        <v>65.1763959390863</v>
      </c>
      <c r="Q66" s="23" t="n">
        <f aca="false">SUMPRODUCT(INDEX(ImgA,$B66-ImgA_y0+1-25,Q$54-ImgA_x0+1-25):INDEX(ImgA,$B66-ImgA_y0+1+25,Q$54-ImgA_x0+1+25),Anillo)/SUM(Anillo)</f>
        <v>66.751269035533</v>
      </c>
      <c r="R66" s="23" t="n">
        <f aca="false">SUMPRODUCT(INDEX(ImgA,$B66-ImgA_y0+1-25,R$54-ImgA_x0+1-25):INDEX(ImgA,$B66-ImgA_y0+1+25,R$54-ImgA_x0+1+25),Anillo)/SUM(Anillo)</f>
        <v>68.75</v>
      </c>
      <c r="S66" s="23" t="n">
        <f aca="false">SUMPRODUCT(INDEX(ImgA,$B66-ImgA_y0+1-25,S$54-ImgA_x0+1-25):INDEX(ImgA,$B66-ImgA_y0+1+25,S$54-ImgA_x0+1+25),Anillo)/SUM(Anillo)</f>
        <v>71.6205583756345</v>
      </c>
      <c r="T66" s="23" t="n">
        <f aca="false">SUMPRODUCT(INDEX(ImgA,$B66-ImgA_y0+1-25,T$54-ImgA_x0+1-25):INDEX(ImgA,$B66-ImgA_y0+1+25,T$54-ImgA_x0+1+25),Anillo)/SUM(Anillo)</f>
        <v>75.4860406091371</v>
      </c>
      <c r="U66" s="23" t="n">
        <f aca="false">SUMPRODUCT(INDEX(ImgA,$B66-ImgA_y0+1-25,U$54-ImgA_x0+1-25):INDEX(ImgA,$B66-ImgA_y0+1+25,U$54-ImgA_x0+1+25),Anillo)/SUM(Anillo)</f>
        <v>80.4682741116751</v>
      </c>
      <c r="V66" s="23" t="n">
        <f aca="false">SUMPRODUCT(INDEX(ImgA,$B66-ImgA_y0+1-25,V$54-ImgA_x0+1-25):INDEX(ImgA,$B66-ImgA_y0+1+25,V$54-ImgA_x0+1+25),Anillo)/SUM(Anillo)</f>
        <v>84.8375634517767</v>
      </c>
      <c r="W66" s="23" t="n">
        <f aca="false">SUMPRODUCT(INDEX(ImgA,$B66-ImgA_y0+1-25,W$54-ImgA_x0+1-25):INDEX(ImgA,$B66-ImgA_y0+1+25,W$54-ImgA_x0+1+25),Anillo)/SUM(Anillo)</f>
        <v>88.1586294416244</v>
      </c>
      <c r="X66" s="23" t="n">
        <f aca="false">SUMPRODUCT(INDEX(ImgA,$B66-ImgA_y0+1-25,X$54-ImgA_x0+1-25):INDEX(ImgA,$B66-ImgA_y0+1+25,X$54-ImgA_x0+1+25),Anillo)/SUM(Anillo)</f>
        <v>90.6979695431472</v>
      </c>
      <c r="Y66" s="23" t="n">
        <f aca="false">SUMPRODUCT(INDEX(ImgA,$B66-ImgA_y0+1-25,Y$54-ImgA_x0+1-25):INDEX(ImgA,$B66-ImgA_y0+1+25,Y$54-ImgA_x0+1+25),Anillo)/SUM(Anillo)</f>
        <v>92.758883248731</v>
      </c>
      <c r="Z66" s="23" t="n">
        <f aca="false">SUMPRODUCT(INDEX(ImgA,$B66-ImgA_y0+1-25,Z$54-ImgA_x0+1-25):INDEX(ImgA,$B66-ImgA_y0+1+25,Z$54-ImgA_x0+1+25),Anillo)/SUM(Anillo)</f>
        <v>94.6053299492386</v>
      </c>
      <c r="AA66" s="23" t="n">
        <f aca="false">SUMPRODUCT(INDEX(ImgA,$B66-ImgA_y0+1-25,AA$54-ImgA_x0+1-25):INDEX(ImgA,$B66-ImgA_y0+1+25,AA$54-ImgA_x0+1+25),Anillo)/SUM(Anillo)</f>
        <v>95.9796954314721</v>
      </c>
      <c r="AB66" s="23" t="n">
        <f aca="false">SUMPRODUCT(INDEX(ImgA,$B66-ImgA_y0+1-25,AB$54-ImgA_x0+1-25):INDEX(ImgA,$B66-ImgA_y0+1+25,AB$54-ImgA_x0+1+25),Anillo)/SUM(Anillo)</f>
        <v>97.6256345177665</v>
      </c>
      <c r="AC66" s="23" t="n">
        <f aca="false">SUMPRODUCT(INDEX(ImgA,$B66-ImgA_y0+1-25,AC$54-ImgA_x0+1-25):INDEX(ImgA,$B66-ImgA_y0+1+25,AC$54-ImgA_x0+1+25),Anillo)/SUM(Anillo)</f>
        <v>100.017766497462</v>
      </c>
      <c r="AD66" s="23" t="n">
        <f aca="false">SUMPRODUCT(INDEX(ImgA,$B66-ImgA_y0+1-25,AD$54-ImgA_x0+1-25):INDEX(ImgA,$B66-ImgA_y0+1+25,AD$54-ImgA_x0+1+25),Anillo)/SUM(Anillo)</f>
        <v>101.44923857868</v>
      </c>
      <c r="AE66" s="23" t="n">
        <f aca="false">SUMPRODUCT(INDEX(ImgA,$B66-ImgA_y0+1-25,AE$54-ImgA_x0+1-25):INDEX(ImgA,$B66-ImgA_y0+1+25,AE$54-ImgA_x0+1+25),Anillo)/SUM(Anillo)</f>
        <v>102.190355329949</v>
      </c>
      <c r="AF66" s="23" t="n">
        <f aca="false">SUMPRODUCT(INDEX(ImgA,$B66-ImgA_y0+1-25,AF$54-ImgA_x0+1-25):INDEX(ImgA,$B66-ImgA_y0+1+25,AF$54-ImgA_x0+1+25),Anillo)/SUM(Anillo)</f>
        <v>102.602791878173</v>
      </c>
      <c r="AG66" s="23" t="n">
        <f aca="false">SUMPRODUCT(INDEX(ImgA,$B66-ImgA_y0+1-25,AG$54-ImgA_x0+1-25):INDEX(ImgA,$B66-ImgA_y0+1+25,AG$54-ImgA_x0+1+25),Anillo)/SUM(Anillo)</f>
        <v>103.048223350254</v>
      </c>
      <c r="AH66" s="23" t="n">
        <f aca="false">SUMPRODUCT(INDEX(ImgA,$B66-ImgA_y0+1-25,AH$54-ImgA_x0+1-25):INDEX(ImgA,$B66-ImgA_y0+1+25,AH$54-ImgA_x0+1+25),Anillo)/SUM(Anillo)</f>
        <v>103.074873096447</v>
      </c>
      <c r="AI66" s="23" t="n">
        <f aca="false">SUMPRODUCT(INDEX(ImgA,$B66-ImgA_y0+1-25,AI$54-ImgA_x0+1-25):INDEX(ImgA,$B66-ImgA_y0+1+25,AI$54-ImgA_x0+1+25),Anillo)/SUM(Anillo)</f>
        <v>102.450507614213</v>
      </c>
      <c r="AJ66" s="23" t="n">
        <f aca="false">SUMPRODUCT(INDEX(ImgA,$B66-ImgA_y0+1-25,AJ$54-ImgA_x0+1-25):INDEX(ImgA,$B66-ImgA_y0+1+25,AJ$54-ImgA_x0+1+25),Anillo)/SUM(Anillo)</f>
        <v>101.421319796954</v>
      </c>
      <c r="AK66" s="23" t="n">
        <f aca="false">SUMPRODUCT(INDEX(ImgA,$B66-ImgA_y0+1-25,AK$54-ImgA_x0+1-25):INDEX(ImgA,$B66-ImgA_y0+1+25,AK$54-ImgA_x0+1+25),Anillo)/SUM(Anillo)</f>
        <v>100.656091370558</v>
      </c>
      <c r="AL66" s="23" t="n">
        <f aca="false">SUMPRODUCT(INDEX(ImgA,$B66-ImgA_y0+1-25,AL$54-ImgA_x0+1-25):INDEX(ImgA,$B66-ImgA_y0+1+25,AL$54-ImgA_x0+1+25),Anillo)/SUM(Anillo)</f>
        <v>99.5342639593909</v>
      </c>
      <c r="AM66" s="23" t="n">
        <f aca="false">SUMPRODUCT(INDEX(ImgA,$B66-ImgA_y0+1-25,AM$54-ImgA_x0+1-25):INDEX(ImgA,$B66-ImgA_y0+1+25,AM$54-ImgA_x0+1+25),Anillo)/SUM(Anillo)</f>
        <v>98.3312182741117</v>
      </c>
      <c r="AN66" s="23" t="n">
        <f aca="false">SUMPRODUCT(INDEX(ImgA,$B66-ImgA_y0+1-25,AN$54-ImgA_x0+1-25):INDEX(ImgA,$B66-ImgA_y0+1+25,AN$54-ImgA_x0+1+25),Anillo)/SUM(Anillo)</f>
        <v>96.9225888324873</v>
      </c>
      <c r="AO66" s="23" t="n">
        <f aca="false">SUMPRODUCT(INDEX(ImgA,$B66-ImgA_y0+1-25,AO$54-ImgA_x0+1-25):INDEX(ImgA,$B66-ImgA_y0+1+25,AO$54-ImgA_x0+1+25),Anillo)/SUM(Anillo)</f>
        <v>95.0824873096447</v>
      </c>
      <c r="AP66" s="23" t="n">
        <f aca="false">SUMPRODUCT(INDEX(ImgA,$B66-ImgA_y0+1-25,AP$54-ImgA_x0+1-25):INDEX(ImgA,$B66-ImgA_y0+1+25,AP$54-ImgA_x0+1+25),Anillo)/SUM(Anillo)</f>
        <v>93.5545685279188</v>
      </c>
      <c r="AQ66" s="23" t="n">
        <f aca="false">SUMPRODUCT(INDEX(ImgA,$B66-ImgA_y0+1-25,AQ$54-ImgA_x0+1-25):INDEX(ImgA,$B66-ImgA_y0+1+25,AQ$54-ImgA_x0+1+25),Anillo)/SUM(Anillo)</f>
        <v>93.0329949238579</v>
      </c>
      <c r="AR66" s="23" t="n">
        <f aca="false">SUMPRODUCT(INDEX(ImgA,$B66-ImgA_y0+1-25,AR$54-ImgA_x0+1-25):INDEX(ImgA,$B66-ImgA_y0+1+25,AR$54-ImgA_x0+1+25),Anillo)/SUM(Anillo)</f>
        <v>93.0989847715736</v>
      </c>
      <c r="AS66" s="23" t="n">
        <f aca="false">SUMPRODUCT(INDEX(ImgA,$B66-ImgA_y0+1-25,AS$54-ImgA_x0+1-25):INDEX(ImgA,$B66-ImgA_y0+1+25,AS$54-ImgA_x0+1+25),Anillo)/SUM(Anillo)</f>
        <v>94.5824873096447</v>
      </c>
      <c r="AT66" s="23" t="n">
        <f aca="false">SUMPRODUCT(INDEX(ImgA,$B66-ImgA_y0+1-25,AT$54-ImgA_x0+1-25):INDEX(ImgA,$B66-ImgA_y0+1+25,AT$54-ImgA_x0+1+25),Anillo)/SUM(Anillo)</f>
        <v>96.4378172588832</v>
      </c>
      <c r="AU66" s="23" t="n">
        <f aca="false">SUMPRODUCT(INDEX(ImgA,$B66-ImgA_y0+1-25,AU$54-ImgA_x0+1-25):INDEX(ImgA,$B66-ImgA_y0+1+25,AU$54-ImgA_x0+1+25),Anillo)/SUM(Anillo)</f>
        <v>98.5355329949239</v>
      </c>
      <c r="AV66" s="23" t="n">
        <f aca="false">SUMPRODUCT(INDEX(ImgA,$B66-ImgA_y0+1-25,AV$54-ImgA_x0+1-25):INDEX(ImgA,$B66-ImgA_y0+1+25,AV$54-ImgA_x0+1+25),Anillo)/SUM(Anillo)</f>
        <v>99.7106598984772</v>
      </c>
      <c r="AW66" s="23" t="n">
        <f aca="false">SUMPRODUCT(INDEX(ImgA,$B66-ImgA_y0+1-25,AW$54-ImgA_x0+1-25):INDEX(ImgA,$B66-ImgA_y0+1+25,AW$54-ImgA_x0+1+25),Anillo)/SUM(Anillo)</f>
        <v>100.11421319797</v>
      </c>
      <c r="AX66" s="23" t="n">
        <f aca="false">SUMPRODUCT(INDEX(ImgA,$B66-ImgA_y0+1-25,AX$54-ImgA_x0+1-25):INDEX(ImgA,$B66-ImgA_y0+1+25,AX$54-ImgA_x0+1+25),Anillo)/SUM(Anillo)</f>
        <v>99.2157360406091</v>
      </c>
      <c r="AY66" s="23" t="n">
        <f aca="false">SUMPRODUCT(INDEX(ImgA,$B66-ImgA_y0+1-25,AY$54-ImgA_x0+1-25):INDEX(ImgA,$B66-ImgA_y0+1+25,AY$54-ImgA_x0+1+25),Anillo)/SUM(Anillo)</f>
        <v>98.6979695431472</v>
      </c>
      <c r="AZ66" s="23" t="n">
        <f aca="false">SUMPRODUCT(INDEX(ImgA,$B66-ImgA_y0+1-25,AZ$54-ImgA_x0+1-25):INDEX(ImgA,$B66-ImgA_y0+1+25,AZ$54-ImgA_x0+1+25),Anillo)/SUM(Anillo)</f>
        <v>97.9276649746193</v>
      </c>
      <c r="BA66" s="23" t="n">
        <f aca="false">SUMPRODUCT(INDEX(ImgA,$B66-ImgA_y0+1-25,BA$54-ImgA_x0+1-25):INDEX(ImgA,$B66-ImgA_y0+1+25,BA$54-ImgA_x0+1+25),Anillo)/SUM(Anillo)</f>
        <v>97.4758883248731</v>
      </c>
      <c r="BB66" s="23" t="n">
        <f aca="false">SUMPRODUCT(INDEX(ImgA,$B66-ImgA_y0+1-25,BB$54-ImgA_x0+1-25):INDEX(ImgA,$B66-ImgA_y0+1+25,BB$54-ImgA_x0+1+25),Anillo)/SUM(Anillo)</f>
        <v>98.003807106599</v>
      </c>
      <c r="BC66" s="23" t="n">
        <f aca="false">SUMPRODUCT(INDEX(ImgA,$B66-ImgA_y0+1-25,BC$54-ImgA_x0+1-25):INDEX(ImgA,$B66-ImgA_y0+1+25,BC$54-ImgA_x0+1+25),Anillo)/SUM(Anillo)</f>
        <v>99.9746192893401</v>
      </c>
      <c r="BD66" s="23" t="n">
        <f aca="false">SUMPRODUCT(INDEX(ImgA,$B66-ImgA_y0+1-25,BD$54-ImgA_x0+1-25):INDEX(ImgA,$B66-ImgA_y0+1+25,BD$54-ImgA_x0+1+25),Anillo)/SUM(Anillo)</f>
        <v>102.812182741117</v>
      </c>
      <c r="BE66" s="23" t="n">
        <f aca="false">SUMPRODUCT(INDEX(ImgA,$B66-ImgA_y0+1-25,BE$54-ImgA_x0+1-25):INDEX(ImgA,$B66-ImgA_y0+1+25,BE$54-ImgA_x0+1+25),Anillo)/SUM(Anillo)</f>
        <v>106.147208121827</v>
      </c>
      <c r="BF66" s="23" t="n">
        <f aca="false">SUMPRODUCT(INDEX(ImgA,$B66-ImgA_y0+1-25,BF$54-ImgA_x0+1-25):INDEX(ImgA,$B66-ImgA_y0+1+25,BF$54-ImgA_x0+1+25),Anillo)/SUM(Anillo)</f>
        <v>108.917512690355</v>
      </c>
      <c r="BG66" s="23" t="n">
        <f aca="false">SUMPRODUCT(INDEX(ImgA,$B66-ImgA_y0+1-25,BG$54-ImgA_x0+1-25):INDEX(ImgA,$B66-ImgA_y0+1+25,BG$54-ImgA_x0+1+25),Anillo)/SUM(Anillo)</f>
        <v>111.229695431472</v>
      </c>
      <c r="BH66" s="23" t="n">
        <f aca="false">SUMPRODUCT(INDEX(ImgA,$B66-ImgA_y0+1-25,BH$54-ImgA_x0+1-25):INDEX(ImgA,$B66-ImgA_y0+1+25,BH$54-ImgA_x0+1+25),Anillo)/SUM(Anillo)</f>
        <v>113.21192893401</v>
      </c>
      <c r="BI66" s="23" t="n">
        <f aca="false">SUMPRODUCT(INDEX(ImgA,$B66-ImgA_y0+1-25,BI$54-ImgA_x0+1-25):INDEX(ImgA,$B66-ImgA_y0+1+25,BI$54-ImgA_x0+1+25),Anillo)/SUM(Anillo)</f>
        <v>115.587563451777</v>
      </c>
      <c r="BJ66" s="23" t="n">
        <f aca="false">SUMPRODUCT(INDEX(ImgA,$B66-ImgA_y0+1-25,BJ$54-ImgA_x0+1-25):INDEX(ImgA,$B66-ImgA_y0+1+25,BJ$54-ImgA_x0+1+25),Anillo)/SUM(Anillo)</f>
        <v>117.078680203046</v>
      </c>
      <c r="BK66" s="23" t="n">
        <f aca="false">SUMPRODUCT(INDEX(ImgA,$B66-ImgA_y0+1-25,BK$54-ImgA_x0+1-25):INDEX(ImgA,$B66-ImgA_y0+1+25,BK$54-ImgA_x0+1+25),Anillo)/SUM(Anillo)</f>
        <v>116.963197969543</v>
      </c>
      <c r="BL66" s="23" t="n">
        <f aca="false">SUMPRODUCT(INDEX(ImgA,$B66-ImgA_y0+1-25,BL$54-ImgA_x0+1-25):INDEX(ImgA,$B66-ImgA_y0+1+25,BL$54-ImgA_x0+1+25),Anillo)/SUM(Anillo)</f>
        <v>115.653553299492</v>
      </c>
      <c r="BM66" s="23" t="n">
        <f aca="false">SUMPRODUCT(INDEX(ImgA,$B66-ImgA_y0+1-25,BM$54-ImgA_x0+1-25):INDEX(ImgA,$B66-ImgA_y0+1+25,BM$54-ImgA_x0+1+25),Anillo)/SUM(Anillo)</f>
        <v>113.315989847716</v>
      </c>
      <c r="BN66" s="23" t="n">
        <f aca="false">SUMPRODUCT(INDEX(ImgA,$B66-ImgA_y0+1-25,BN$54-ImgA_x0+1-25):INDEX(ImgA,$B66-ImgA_y0+1+25,BN$54-ImgA_x0+1+25),Anillo)/SUM(Anillo)</f>
        <v>110.568527918782</v>
      </c>
    </row>
    <row r="67" customFormat="false" ht="10.5" hidden="false" customHeight="true" outlineLevel="0" collapsed="false">
      <c r="B67" s="17" t="n">
        <v>82</v>
      </c>
      <c r="C67" s="23" t="n">
        <f aca="false">SUMPRODUCT(INDEX(ImgA,$B67-ImgA_y0+1-25,C$54-ImgA_x0+1-25):INDEX(ImgA,$B67-ImgA_y0+1+25,C$54-ImgA_x0+1+25),Anillo)/SUM(Anillo)</f>
        <v>81.5812182741117</v>
      </c>
      <c r="D67" s="23" t="n">
        <f aca="false">SUMPRODUCT(INDEX(ImgA,$B67-ImgA_y0+1-25,D$54-ImgA_x0+1-25):INDEX(ImgA,$B67-ImgA_y0+1+25,D$54-ImgA_x0+1+25),Anillo)/SUM(Anillo)</f>
        <v>79.3401015228426</v>
      </c>
      <c r="E67" s="23" t="n">
        <f aca="false">SUMPRODUCT(INDEX(ImgA,$B67-ImgA_y0+1-25,E$54-ImgA_x0+1-25):INDEX(ImgA,$B67-ImgA_y0+1+25,E$54-ImgA_x0+1+25),Anillo)/SUM(Anillo)</f>
        <v>76.8362944162437</v>
      </c>
      <c r="F67" s="23" t="n">
        <f aca="false">SUMPRODUCT(INDEX(ImgA,$B67-ImgA_y0+1-25,F$54-ImgA_x0+1-25):INDEX(ImgA,$B67-ImgA_y0+1+25,F$54-ImgA_x0+1+25),Anillo)/SUM(Anillo)</f>
        <v>75.1408629441624</v>
      </c>
      <c r="G67" s="23" t="n">
        <f aca="false">SUMPRODUCT(INDEX(ImgA,$B67-ImgA_y0+1-25,G$54-ImgA_x0+1-25):INDEX(ImgA,$B67-ImgA_y0+1+25,G$54-ImgA_x0+1+25),Anillo)/SUM(Anillo)</f>
        <v>73.9695431472081</v>
      </c>
      <c r="H67" s="23" t="n">
        <f aca="false">SUMPRODUCT(INDEX(ImgA,$B67-ImgA_y0+1-25,H$54-ImgA_x0+1-25):INDEX(ImgA,$B67-ImgA_y0+1+25,H$54-ImgA_x0+1+25),Anillo)/SUM(Anillo)</f>
        <v>72.3210659898477</v>
      </c>
      <c r="I67" s="23" t="n">
        <f aca="false">SUMPRODUCT(INDEX(ImgA,$B67-ImgA_y0+1-25,I$54-ImgA_x0+1-25):INDEX(ImgA,$B67-ImgA_y0+1+25,I$54-ImgA_x0+1+25),Anillo)/SUM(Anillo)</f>
        <v>71.2944162436548</v>
      </c>
      <c r="J67" s="23" t="n">
        <f aca="false">SUMPRODUCT(INDEX(ImgA,$B67-ImgA_y0+1-25,J$54-ImgA_x0+1-25):INDEX(ImgA,$B67-ImgA_y0+1+25,J$54-ImgA_x0+1+25),Anillo)/SUM(Anillo)</f>
        <v>70.9505076142132</v>
      </c>
      <c r="K67" s="23" t="n">
        <f aca="false">SUMPRODUCT(INDEX(ImgA,$B67-ImgA_y0+1-25,K$54-ImgA_x0+1-25):INDEX(ImgA,$B67-ImgA_y0+1+25,K$54-ImgA_x0+1+25),Anillo)/SUM(Anillo)</f>
        <v>69.6345177664975</v>
      </c>
      <c r="L67" s="23" t="n">
        <f aca="false">SUMPRODUCT(INDEX(ImgA,$B67-ImgA_y0+1-25,L$54-ImgA_x0+1-25):INDEX(ImgA,$B67-ImgA_y0+1+25,L$54-ImgA_x0+1+25),Anillo)/SUM(Anillo)</f>
        <v>68.3667512690355</v>
      </c>
      <c r="M67" s="23" t="n">
        <f aca="false">SUMPRODUCT(INDEX(ImgA,$B67-ImgA_y0+1-25,M$54-ImgA_x0+1-25):INDEX(ImgA,$B67-ImgA_y0+1+25,M$54-ImgA_x0+1+25),Anillo)/SUM(Anillo)</f>
        <v>67.3832487309645</v>
      </c>
      <c r="N67" s="23" t="n">
        <f aca="false">SUMPRODUCT(INDEX(ImgA,$B67-ImgA_y0+1-25,N$54-ImgA_x0+1-25):INDEX(ImgA,$B67-ImgA_y0+1+25,N$54-ImgA_x0+1+25),Anillo)/SUM(Anillo)</f>
        <v>66.3362944162437</v>
      </c>
      <c r="O67" s="23" t="n">
        <f aca="false">SUMPRODUCT(INDEX(ImgA,$B67-ImgA_y0+1-25,O$54-ImgA_x0+1-25):INDEX(ImgA,$B67-ImgA_y0+1+25,O$54-ImgA_x0+1+25),Anillo)/SUM(Anillo)</f>
        <v>65.4771573604061</v>
      </c>
      <c r="P67" s="23" t="n">
        <f aca="false">SUMPRODUCT(INDEX(ImgA,$B67-ImgA_y0+1-25,P$54-ImgA_x0+1-25):INDEX(ImgA,$B67-ImgA_y0+1+25,P$54-ImgA_x0+1+25),Anillo)/SUM(Anillo)</f>
        <v>65.9568527918782</v>
      </c>
      <c r="Q67" s="23" t="n">
        <f aca="false">SUMPRODUCT(INDEX(ImgA,$B67-ImgA_y0+1-25,Q$54-ImgA_x0+1-25):INDEX(ImgA,$B67-ImgA_y0+1+25,Q$54-ImgA_x0+1+25),Anillo)/SUM(Anillo)</f>
        <v>66.4162436548223</v>
      </c>
      <c r="R67" s="23" t="n">
        <f aca="false">SUMPRODUCT(INDEX(ImgA,$B67-ImgA_y0+1-25,R$54-ImgA_x0+1-25):INDEX(ImgA,$B67-ImgA_y0+1+25,R$54-ImgA_x0+1+25),Anillo)/SUM(Anillo)</f>
        <v>67.4390862944162</v>
      </c>
      <c r="S67" s="23" t="n">
        <f aca="false">SUMPRODUCT(INDEX(ImgA,$B67-ImgA_y0+1-25,S$54-ImgA_x0+1-25):INDEX(ImgA,$B67-ImgA_y0+1+25,S$54-ImgA_x0+1+25),Anillo)/SUM(Anillo)</f>
        <v>70.0266497461929</v>
      </c>
      <c r="T67" s="23" t="n">
        <f aca="false">SUMPRODUCT(INDEX(ImgA,$B67-ImgA_y0+1-25,T$54-ImgA_x0+1-25):INDEX(ImgA,$B67-ImgA_y0+1+25,T$54-ImgA_x0+1+25),Anillo)/SUM(Anillo)</f>
        <v>74.0812182741117</v>
      </c>
      <c r="U67" s="23" t="n">
        <f aca="false">SUMPRODUCT(INDEX(ImgA,$B67-ImgA_y0+1-25,U$54-ImgA_x0+1-25):INDEX(ImgA,$B67-ImgA_y0+1+25,U$54-ImgA_x0+1+25),Anillo)/SUM(Anillo)</f>
        <v>79.1421319796954</v>
      </c>
      <c r="V67" s="23" t="n">
        <f aca="false">SUMPRODUCT(INDEX(ImgA,$B67-ImgA_y0+1-25,V$54-ImgA_x0+1-25):INDEX(ImgA,$B67-ImgA_y0+1+25,V$54-ImgA_x0+1+25),Anillo)/SUM(Anillo)</f>
        <v>83.5469543147208</v>
      </c>
      <c r="W67" s="23" t="n">
        <f aca="false">SUMPRODUCT(INDEX(ImgA,$B67-ImgA_y0+1-25,W$54-ImgA_x0+1-25):INDEX(ImgA,$B67-ImgA_y0+1+25,W$54-ImgA_x0+1+25),Anillo)/SUM(Anillo)</f>
        <v>87.503807106599</v>
      </c>
      <c r="X67" s="23" t="n">
        <f aca="false">SUMPRODUCT(INDEX(ImgA,$B67-ImgA_y0+1-25,X$54-ImgA_x0+1-25):INDEX(ImgA,$B67-ImgA_y0+1+25,X$54-ImgA_x0+1+25),Anillo)/SUM(Anillo)</f>
        <v>91.1789340101523</v>
      </c>
      <c r="Y67" s="23" t="n">
        <f aca="false">SUMPRODUCT(INDEX(ImgA,$B67-ImgA_y0+1-25,Y$54-ImgA_x0+1-25):INDEX(ImgA,$B67-ImgA_y0+1+25,Y$54-ImgA_x0+1+25),Anillo)/SUM(Anillo)</f>
        <v>93.3020304568528</v>
      </c>
      <c r="Z67" s="23" t="n">
        <f aca="false">SUMPRODUCT(INDEX(ImgA,$B67-ImgA_y0+1-25,Z$54-ImgA_x0+1-25):INDEX(ImgA,$B67-ImgA_y0+1+25,Z$54-ImgA_x0+1+25),Anillo)/SUM(Anillo)</f>
        <v>94.746192893401</v>
      </c>
      <c r="AA67" s="23" t="n">
        <f aca="false">SUMPRODUCT(INDEX(ImgA,$B67-ImgA_y0+1-25,AA$54-ImgA_x0+1-25):INDEX(ImgA,$B67-ImgA_y0+1+25,AA$54-ImgA_x0+1+25),Anillo)/SUM(Anillo)</f>
        <v>95.6890862944162</v>
      </c>
      <c r="AB67" s="23" t="n">
        <f aca="false">SUMPRODUCT(INDEX(ImgA,$B67-ImgA_y0+1-25,AB$54-ImgA_x0+1-25):INDEX(ImgA,$B67-ImgA_y0+1+25,AB$54-ImgA_x0+1+25),Anillo)/SUM(Anillo)</f>
        <v>97.2233502538071</v>
      </c>
      <c r="AC67" s="23" t="n">
        <f aca="false">SUMPRODUCT(INDEX(ImgA,$B67-ImgA_y0+1-25,AC$54-ImgA_x0+1-25):INDEX(ImgA,$B67-ImgA_y0+1+25,AC$54-ImgA_x0+1+25),Anillo)/SUM(Anillo)</f>
        <v>99.2918781725888</v>
      </c>
      <c r="AD67" s="23" t="n">
        <f aca="false">SUMPRODUCT(INDEX(ImgA,$B67-ImgA_y0+1-25,AD$54-ImgA_x0+1-25):INDEX(ImgA,$B67-ImgA_y0+1+25,AD$54-ImgA_x0+1+25),Anillo)/SUM(Anillo)</f>
        <v>101.162436548223</v>
      </c>
      <c r="AE67" s="23" t="n">
        <f aca="false">SUMPRODUCT(INDEX(ImgA,$B67-ImgA_y0+1-25,AE$54-ImgA_x0+1-25):INDEX(ImgA,$B67-ImgA_y0+1+25,AE$54-ImgA_x0+1+25),Anillo)/SUM(Anillo)</f>
        <v>101.914974619289</v>
      </c>
      <c r="AF67" s="23" t="n">
        <f aca="false">SUMPRODUCT(INDEX(ImgA,$B67-ImgA_y0+1-25,AF$54-ImgA_x0+1-25):INDEX(ImgA,$B67-ImgA_y0+1+25,AF$54-ImgA_x0+1+25),Anillo)/SUM(Anillo)</f>
        <v>101.883248730964</v>
      </c>
      <c r="AG67" s="23" t="n">
        <f aca="false">SUMPRODUCT(INDEX(ImgA,$B67-ImgA_y0+1-25,AG$54-ImgA_x0+1-25):INDEX(ImgA,$B67-ImgA_y0+1+25,AG$54-ImgA_x0+1+25),Anillo)/SUM(Anillo)</f>
        <v>102.145939086294</v>
      </c>
      <c r="AH67" s="23" t="n">
        <f aca="false">SUMPRODUCT(INDEX(ImgA,$B67-ImgA_y0+1-25,AH$54-ImgA_x0+1-25):INDEX(ImgA,$B67-ImgA_y0+1+25,AH$54-ImgA_x0+1+25),Anillo)/SUM(Anillo)</f>
        <v>102.475888324873</v>
      </c>
      <c r="AI67" s="23" t="n">
        <f aca="false">SUMPRODUCT(INDEX(ImgA,$B67-ImgA_y0+1-25,AI$54-ImgA_x0+1-25):INDEX(ImgA,$B67-ImgA_y0+1+25,AI$54-ImgA_x0+1+25),Anillo)/SUM(Anillo)</f>
        <v>102.23730964467</v>
      </c>
      <c r="AJ67" s="23" t="n">
        <f aca="false">SUMPRODUCT(INDEX(ImgA,$B67-ImgA_y0+1-25,AJ$54-ImgA_x0+1-25):INDEX(ImgA,$B67-ImgA_y0+1+25,AJ$54-ImgA_x0+1+25),Anillo)/SUM(Anillo)</f>
        <v>101.184010152284</v>
      </c>
      <c r="AK67" s="23" t="n">
        <f aca="false">SUMPRODUCT(INDEX(ImgA,$B67-ImgA_y0+1-25,AK$54-ImgA_x0+1-25):INDEX(ImgA,$B67-ImgA_y0+1+25,AK$54-ImgA_x0+1+25),Anillo)/SUM(Anillo)</f>
        <v>100.13578680203</v>
      </c>
      <c r="AL67" s="23" t="n">
        <f aca="false">SUMPRODUCT(INDEX(ImgA,$B67-ImgA_y0+1-25,AL$54-ImgA_x0+1-25):INDEX(ImgA,$B67-ImgA_y0+1+25,AL$54-ImgA_x0+1+25),Anillo)/SUM(Anillo)</f>
        <v>99.4822335025381</v>
      </c>
      <c r="AM67" s="23" t="n">
        <f aca="false">SUMPRODUCT(INDEX(ImgA,$B67-ImgA_y0+1-25,AM$54-ImgA_x0+1-25):INDEX(ImgA,$B67-ImgA_y0+1+25,AM$54-ImgA_x0+1+25),Anillo)/SUM(Anillo)</f>
        <v>98.4492385786802</v>
      </c>
      <c r="AN67" s="23" t="n">
        <f aca="false">SUMPRODUCT(INDEX(ImgA,$B67-ImgA_y0+1-25,AN$54-ImgA_x0+1-25):INDEX(ImgA,$B67-ImgA_y0+1+25,AN$54-ImgA_x0+1+25),Anillo)/SUM(Anillo)</f>
        <v>97.0659898477157</v>
      </c>
      <c r="AO67" s="23" t="n">
        <f aca="false">SUMPRODUCT(INDEX(ImgA,$B67-ImgA_y0+1-25,AO$54-ImgA_x0+1-25):INDEX(ImgA,$B67-ImgA_y0+1+25,AO$54-ImgA_x0+1+25),Anillo)/SUM(Anillo)</f>
        <v>95.4479695431472</v>
      </c>
      <c r="AP67" s="23" t="n">
        <f aca="false">SUMPRODUCT(INDEX(ImgA,$B67-ImgA_y0+1-25,AP$54-ImgA_x0+1-25):INDEX(ImgA,$B67-ImgA_y0+1+25,AP$54-ImgA_x0+1+25),Anillo)/SUM(Anillo)</f>
        <v>93.763959390863</v>
      </c>
      <c r="AQ67" s="23" t="n">
        <f aca="false">SUMPRODUCT(INDEX(ImgA,$B67-ImgA_y0+1-25,AQ$54-ImgA_x0+1-25):INDEX(ImgA,$B67-ImgA_y0+1+25,AQ$54-ImgA_x0+1+25),Anillo)/SUM(Anillo)</f>
        <v>92.4606598984772</v>
      </c>
      <c r="AR67" s="23" t="n">
        <f aca="false">SUMPRODUCT(INDEX(ImgA,$B67-ImgA_y0+1-25,AR$54-ImgA_x0+1-25):INDEX(ImgA,$B67-ImgA_y0+1+25,AR$54-ImgA_x0+1+25),Anillo)/SUM(Anillo)</f>
        <v>92.4200507614213</v>
      </c>
      <c r="AS67" s="23" t="n">
        <f aca="false">SUMPRODUCT(INDEX(ImgA,$B67-ImgA_y0+1-25,AS$54-ImgA_x0+1-25):INDEX(ImgA,$B67-ImgA_y0+1+25,AS$54-ImgA_x0+1+25),Anillo)/SUM(Anillo)</f>
        <v>93.2043147208122</v>
      </c>
      <c r="AT67" s="23" t="n">
        <f aca="false">SUMPRODUCT(INDEX(ImgA,$B67-ImgA_y0+1-25,AT$54-ImgA_x0+1-25):INDEX(ImgA,$B67-ImgA_y0+1+25,AT$54-ImgA_x0+1+25),Anillo)/SUM(Anillo)</f>
        <v>94.755076142132</v>
      </c>
      <c r="AU67" s="23" t="n">
        <f aca="false">SUMPRODUCT(INDEX(ImgA,$B67-ImgA_y0+1-25,AU$54-ImgA_x0+1-25):INDEX(ImgA,$B67-ImgA_y0+1+25,AU$54-ImgA_x0+1+25),Anillo)/SUM(Anillo)</f>
        <v>96.7043147208122</v>
      </c>
      <c r="AV67" s="23" t="n">
        <f aca="false">SUMPRODUCT(INDEX(ImgA,$B67-ImgA_y0+1-25,AV$54-ImgA_x0+1-25):INDEX(ImgA,$B67-ImgA_y0+1+25,AV$54-ImgA_x0+1+25),Anillo)/SUM(Anillo)</f>
        <v>98.3362944162437</v>
      </c>
      <c r="AW67" s="23" t="n">
        <f aca="false">SUMPRODUCT(INDEX(ImgA,$B67-ImgA_y0+1-25,AW$54-ImgA_x0+1-25):INDEX(ImgA,$B67-ImgA_y0+1+25,AW$54-ImgA_x0+1+25),Anillo)/SUM(Anillo)</f>
        <v>98.6015228426396</v>
      </c>
      <c r="AX67" s="23" t="n">
        <f aca="false">SUMPRODUCT(INDEX(ImgA,$B67-ImgA_y0+1-25,AX$54-ImgA_x0+1-25):INDEX(ImgA,$B67-ImgA_y0+1+25,AX$54-ImgA_x0+1+25),Anillo)/SUM(Anillo)</f>
        <v>97.742385786802</v>
      </c>
      <c r="AY67" s="23" t="n">
        <f aca="false">SUMPRODUCT(INDEX(ImgA,$B67-ImgA_y0+1-25,AY$54-ImgA_x0+1-25):INDEX(ImgA,$B67-ImgA_y0+1+25,AY$54-ImgA_x0+1+25),Anillo)/SUM(Anillo)</f>
        <v>96.8743654822335</v>
      </c>
      <c r="AZ67" s="23" t="n">
        <f aca="false">SUMPRODUCT(INDEX(ImgA,$B67-ImgA_y0+1-25,AZ$54-ImgA_x0+1-25):INDEX(ImgA,$B67-ImgA_y0+1+25,AZ$54-ImgA_x0+1+25),Anillo)/SUM(Anillo)</f>
        <v>95.8972081218274</v>
      </c>
      <c r="BA67" s="23" t="n">
        <f aca="false">SUMPRODUCT(INDEX(ImgA,$B67-ImgA_y0+1-25,BA$54-ImgA_x0+1-25):INDEX(ImgA,$B67-ImgA_y0+1+25,BA$54-ImgA_x0+1+25),Anillo)/SUM(Anillo)</f>
        <v>95.9048223350254</v>
      </c>
      <c r="BB67" s="23" t="n">
        <f aca="false">SUMPRODUCT(INDEX(ImgA,$B67-ImgA_y0+1-25,BB$54-ImgA_x0+1-25):INDEX(ImgA,$B67-ImgA_y0+1+25,BB$54-ImgA_x0+1+25),Anillo)/SUM(Anillo)</f>
        <v>95.8045685279188</v>
      </c>
      <c r="BC67" s="23" t="n">
        <f aca="false">SUMPRODUCT(INDEX(ImgA,$B67-ImgA_y0+1-25,BC$54-ImgA_x0+1-25):INDEX(ImgA,$B67-ImgA_y0+1+25,BC$54-ImgA_x0+1+25),Anillo)/SUM(Anillo)</f>
        <v>97.3439086294416</v>
      </c>
      <c r="BD67" s="23" t="n">
        <f aca="false">SUMPRODUCT(INDEX(ImgA,$B67-ImgA_y0+1-25,BD$54-ImgA_x0+1-25):INDEX(ImgA,$B67-ImgA_y0+1+25,BD$54-ImgA_x0+1+25),Anillo)/SUM(Anillo)</f>
        <v>100.520304568528</v>
      </c>
      <c r="BE67" s="23" t="n">
        <f aca="false">SUMPRODUCT(INDEX(ImgA,$B67-ImgA_y0+1-25,BE$54-ImgA_x0+1-25):INDEX(ImgA,$B67-ImgA_y0+1+25,BE$54-ImgA_x0+1+25),Anillo)/SUM(Anillo)</f>
        <v>103.865482233503</v>
      </c>
      <c r="BF67" s="23" t="n">
        <f aca="false">SUMPRODUCT(INDEX(ImgA,$B67-ImgA_y0+1-25,BF$54-ImgA_x0+1-25):INDEX(ImgA,$B67-ImgA_y0+1+25,BF$54-ImgA_x0+1+25),Anillo)/SUM(Anillo)</f>
        <v>106.060913705584</v>
      </c>
      <c r="BG67" s="23" t="n">
        <f aca="false">SUMPRODUCT(INDEX(ImgA,$B67-ImgA_y0+1-25,BG$54-ImgA_x0+1-25):INDEX(ImgA,$B67-ImgA_y0+1+25,BG$54-ImgA_x0+1+25),Anillo)/SUM(Anillo)</f>
        <v>107.75</v>
      </c>
      <c r="BH67" s="23" t="n">
        <f aca="false">SUMPRODUCT(INDEX(ImgA,$B67-ImgA_y0+1-25,BH$54-ImgA_x0+1-25):INDEX(ImgA,$B67-ImgA_y0+1+25,BH$54-ImgA_x0+1+25),Anillo)/SUM(Anillo)</f>
        <v>110.417512690355</v>
      </c>
      <c r="BI67" s="23" t="n">
        <f aca="false">SUMPRODUCT(INDEX(ImgA,$B67-ImgA_y0+1-25,BI$54-ImgA_x0+1-25):INDEX(ImgA,$B67-ImgA_y0+1+25,BI$54-ImgA_x0+1+25),Anillo)/SUM(Anillo)</f>
        <v>112.558375634518</v>
      </c>
      <c r="BJ67" s="23" t="n">
        <f aca="false">SUMPRODUCT(INDEX(ImgA,$B67-ImgA_y0+1-25,BJ$54-ImgA_x0+1-25):INDEX(ImgA,$B67-ImgA_y0+1+25,BJ$54-ImgA_x0+1+25),Anillo)/SUM(Anillo)</f>
        <v>113.756345177665</v>
      </c>
      <c r="BK67" s="23" t="n">
        <f aca="false">SUMPRODUCT(INDEX(ImgA,$B67-ImgA_y0+1-25,BK$54-ImgA_x0+1-25):INDEX(ImgA,$B67-ImgA_y0+1+25,BK$54-ImgA_x0+1+25),Anillo)/SUM(Anillo)</f>
        <v>114.106598984772</v>
      </c>
      <c r="BL67" s="23" t="n">
        <f aca="false">SUMPRODUCT(INDEX(ImgA,$B67-ImgA_y0+1-25,BL$54-ImgA_x0+1-25):INDEX(ImgA,$B67-ImgA_y0+1+25,BL$54-ImgA_x0+1+25),Anillo)/SUM(Anillo)</f>
        <v>112.993654822335</v>
      </c>
      <c r="BM67" s="23" t="n">
        <f aca="false">SUMPRODUCT(INDEX(ImgA,$B67-ImgA_y0+1-25,BM$54-ImgA_x0+1-25):INDEX(ImgA,$B67-ImgA_y0+1+25,BM$54-ImgA_x0+1+25),Anillo)/SUM(Anillo)</f>
        <v>110.945431472081</v>
      </c>
      <c r="BN67" s="23" t="n">
        <f aca="false">SUMPRODUCT(INDEX(ImgA,$B67-ImgA_y0+1-25,BN$54-ImgA_x0+1-25):INDEX(ImgA,$B67-ImgA_y0+1+25,BN$54-ImgA_x0+1+25),Anillo)/SUM(Anillo)</f>
        <v>108.597715736041</v>
      </c>
    </row>
    <row r="68" customFormat="false" ht="10.5" hidden="false" customHeight="true" outlineLevel="0" collapsed="false">
      <c r="B68" s="17" t="n">
        <v>83</v>
      </c>
      <c r="C68" s="23" t="n">
        <f aca="false">SUMPRODUCT(INDEX(ImgA,$B68-ImgA_y0+1-25,C$54-ImgA_x0+1-25):INDEX(ImgA,$B68-ImgA_y0+1+25,C$54-ImgA_x0+1+25),Anillo)/SUM(Anillo)</f>
        <v>80.755076142132</v>
      </c>
      <c r="D68" s="23" t="n">
        <f aca="false">SUMPRODUCT(INDEX(ImgA,$B68-ImgA_y0+1-25,D$54-ImgA_x0+1-25):INDEX(ImgA,$B68-ImgA_y0+1+25,D$54-ImgA_x0+1+25),Anillo)/SUM(Anillo)</f>
        <v>78.8286802030457</v>
      </c>
      <c r="E68" s="23" t="n">
        <f aca="false">SUMPRODUCT(INDEX(ImgA,$B68-ImgA_y0+1-25,E$54-ImgA_x0+1-25):INDEX(ImgA,$B68-ImgA_y0+1+25,E$54-ImgA_x0+1+25),Anillo)/SUM(Anillo)</f>
        <v>76.9822335025381</v>
      </c>
      <c r="F68" s="23" t="n">
        <f aca="false">SUMPRODUCT(INDEX(ImgA,$B68-ImgA_y0+1-25,F$54-ImgA_x0+1-25):INDEX(ImgA,$B68-ImgA_y0+1+25,F$54-ImgA_x0+1+25),Anillo)/SUM(Anillo)</f>
        <v>75.4758883248731</v>
      </c>
      <c r="G68" s="23" t="n">
        <f aca="false">SUMPRODUCT(INDEX(ImgA,$B68-ImgA_y0+1-25,G$54-ImgA_x0+1-25):INDEX(ImgA,$B68-ImgA_y0+1+25,G$54-ImgA_x0+1+25),Anillo)/SUM(Anillo)</f>
        <v>74.4619289340102</v>
      </c>
      <c r="H68" s="23" t="n">
        <f aca="false">SUMPRODUCT(INDEX(ImgA,$B68-ImgA_y0+1-25,H$54-ImgA_x0+1-25):INDEX(ImgA,$B68-ImgA_y0+1+25,H$54-ImgA_x0+1+25),Anillo)/SUM(Anillo)</f>
        <v>73.2043147208122</v>
      </c>
      <c r="I68" s="23" t="n">
        <f aca="false">SUMPRODUCT(INDEX(ImgA,$B68-ImgA_y0+1-25,I$54-ImgA_x0+1-25):INDEX(ImgA,$B68-ImgA_y0+1+25,I$54-ImgA_x0+1+25),Anillo)/SUM(Anillo)</f>
        <v>72.26269035533</v>
      </c>
      <c r="J68" s="23" t="n">
        <f aca="false">SUMPRODUCT(INDEX(ImgA,$B68-ImgA_y0+1-25,J$54-ImgA_x0+1-25):INDEX(ImgA,$B68-ImgA_y0+1+25,J$54-ImgA_x0+1+25),Anillo)/SUM(Anillo)</f>
        <v>72.006345177665</v>
      </c>
      <c r="K68" s="23" t="n">
        <f aca="false">SUMPRODUCT(INDEX(ImgA,$B68-ImgA_y0+1-25,K$54-ImgA_x0+1-25):INDEX(ImgA,$B68-ImgA_y0+1+25,K$54-ImgA_x0+1+25),Anillo)/SUM(Anillo)</f>
        <v>71.4847715736041</v>
      </c>
      <c r="L68" s="23" t="n">
        <f aca="false">SUMPRODUCT(INDEX(ImgA,$B68-ImgA_y0+1-25,L$54-ImgA_x0+1-25):INDEX(ImgA,$B68-ImgA_y0+1+25,L$54-ImgA_x0+1+25),Anillo)/SUM(Anillo)</f>
        <v>70.8185279187817</v>
      </c>
      <c r="M68" s="23" t="n">
        <f aca="false">SUMPRODUCT(INDEX(ImgA,$B68-ImgA_y0+1-25,M$54-ImgA_x0+1-25):INDEX(ImgA,$B68-ImgA_y0+1+25,M$54-ImgA_x0+1+25),Anillo)/SUM(Anillo)</f>
        <v>69.5418781725888</v>
      </c>
      <c r="N68" s="23" t="n">
        <f aca="false">SUMPRODUCT(INDEX(ImgA,$B68-ImgA_y0+1-25,N$54-ImgA_x0+1-25):INDEX(ImgA,$B68-ImgA_y0+1+25,N$54-ImgA_x0+1+25),Anillo)/SUM(Anillo)</f>
        <v>67.7817258883249</v>
      </c>
      <c r="O68" s="23" t="n">
        <f aca="false">SUMPRODUCT(INDEX(ImgA,$B68-ImgA_y0+1-25,O$54-ImgA_x0+1-25):INDEX(ImgA,$B68-ImgA_y0+1+25,O$54-ImgA_x0+1+25),Anillo)/SUM(Anillo)</f>
        <v>66.5875634517767</v>
      </c>
      <c r="P68" s="23" t="n">
        <f aca="false">SUMPRODUCT(INDEX(ImgA,$B68-ImgA_y0+1-25,P$54-ImgA_x0+1-25):INDEX(ImgA,$B68-ImgA_y0+1+25,P$54-ImgA_x0+1+25),Anillo)/SUM(Anillo)</f>
        <v>65.4644670050761</v>
      </c>
      <c r="Q68" s="23" t="n">
        <f aca="false">SUMPRODUCT(INDEX(ImgA,$B68-ImgA_y0+1-25,Q$54-ImgA_x0+1-25):INDEX(ImgA,$B68-ImgA_y0+1+25,Q$54-ImgA_x0+1+25),Anillo)/SUM(Anillo)</f>
        <v>64.5253807106599</v>
      </c>
      <c r="R68" s="23" t="n">
        <f aca="false">SUMPRODUCT(INDEX(ImgA,$B68-ImgA_y0+1-25,R$54-ImgA_x0+1-25):INDEX(ImgA,$B68-ImgA_y0+1+25,R$54-ImgA_x0+1+25),Anillo)/SUM(Anillo)</f>
        <v>64.8121827411168</v>
      </c>
      <c r="S68" s="23" t="n">
        <f aca="false">SUMPRODUCT(INDEX(ImgA,$B68-ImgA_y0+1-25,S$54-ImgA_x0+1-25):INDEX(ImgA,$B68-ImgA_y0+1+25,S$54-ImgA_x0+1+25),Anillo)/SUM(Anillo)</f>
        <v>67.007614213198</v>
      </c>
      <c r="T68" s="23" t="n">
        <f aca="false">SUMPRODUCT(INDEX(ImgA,$B68-ImgA_y0+1-25,T$54-ImgA_x0+1-25):INDEX(ImgA,$B68-ImgA_y0+1+25,T$54-ImgA_x0+1+25),Anillo)/SUM(Anillo)</f>
        <v>71.0774111675127</v>
      </c>
      <c r="U68" s="23" t="n">
        <f aca="false">SUMPRODUCT(INDEX(ImgA,$B68-ImgA_y0+1-25,U$54-ImgA_x0+1-25):INDEX(ImgA,$B68-ImgA_y0+1+25,U$54-ImgA_x0+1+25),Anillo)/SUM(Anillo)</f>
        <v>76.7779187817259</v>
      </c>
      <c r="V68" s="23" t="n">
        <f aca="false">SUMPRODUCT(INDEX(ImgA,$B68-ImgA_y0+1-25,V$54-ImgA_x0+1-25):INDEX(ImgA,$B68-ImgA_y0+1+25,V$54-ImgA_x0+1+25),Anillo)/SUM(Anillo)</f>
        <v>81.3553299492386</v>
      </c>
      <c r="W68" s="23" t="n">
        <f aca="false">SUMPRODUCT(INDEX(ImgA,$B68-ImgA_y0+1-25,W$54-ImgA_x0+1-25):INDEX(ImgA,$B68-ImgA_y0+1+25,W$54-ImgA_x0+1+25),Anillo)/SUM(Anillo)</f>
        <v>85.9746192893401</v>
      </c>
      <c r="X68" s="23" t="n">
        <f aca="false">SUMPRODUCT(INDEX(ImgA,$B68-ImgA_y0+1-25,X$54-ImgA_x0+1-25):INDEX(ImgA,$B68-ImgA_y0+1+25,X$54-ImgA_x0+1+25),Anillo)/SUM(Anillo)</f>
        <v>90.506345177665</v>
      </c>
      <c r="Y68" s="23" t="n">
        <f aca="false">SUMPRODUCT(INDEX(ImgA,$B68-ImgA_y0+1-25,Y$54-ImgA_x0+1-25):INDEX(ImgA,$B68-ImgA_y0+1+25,Y$54-ImgA_x0+1+25),Anillo)/SUM(Anillo)</f>
        <v>93.9835025380711</v>
      </c>
      <c r="Z68" s="23" t="n">
        <f aca="false">SUMPRODUCT(INDEX(ImgA,$B68-ImgA_y0+1-25,Z$54-ImgA_x0+1-25):INDEX(ImgA,$B68-ImgA_y0+1+25,Z$54-ImgA_x0+1+25),Anillo)/SUM(Anillo)</f>
        <v>95.5</v>
      </c>
      <c r="AA68" s="23" t="n">
        <f aca="false">SUMPRODUCT(INDEX(ImgA,$B68-ImgA_y0+1-25,AA$54-ImgA_x0+1-25):INDEX(ImgA,$B68-ImgA_y0+1+25,AA$54-ImgA_x0+1+25),Anillo)/SUM(Anillo)</f>
        <v>95.7157360406091</v>
      </c>
      <c r="AB68" s="23" t="n">
        <f aca="false">SUMPRODUCT(INDEX(ImgA,$B68-ImgA_y0+1-25,AB$54-ImgA_x0+1-25):INDEX(ImgA,$B68-ImgA_y0+1+25,AB$54-ImgA_x0+1+25),Anillo)/SUM(Anillo)</f>
        <v>96.741116751269</v>
      </c>
      <c r="AC68" s="23" t="n">
        <f aca="false">SUMPRODUCT(INDEX(ImgA,$B68-ImgA_y0+1-25,AC$54-ImgA_x0+1-25):INDEX(ImgA,$B68-ImgA_y0+1+25,AC$54-ImgA_x0+1+25),Anillo)/SUM(Anillo)</f>
        <v>98.5355329949239</v>
      </c>
      <c r="AD68" s="23" t="n">
        <f aca="false">SUMPRODUCT(INDEX(ImgA,$B68-ImgA_y0+1-25,AD$54-ImgA_x0+1-25):INDEX(ImgA,$B68-ImgA_y0+1+25,AD$54-ImgA_x0+1+25),Anillo)/SUM(Anillo)</f>
        <v>100.246192893401</v>
      </c>
      <c r="AE68" s="23" t="n">
        <f aca="false">SUMPRODUCT(INDEX(ImgA,$B68-ImgA_y0+1-25,AE$54-ImgA_x0+1-25):INDEX(ImgA,$B68-ImgA_y0+1+25,AE$54-ImgA_x0+1+25),Anillo)/SUM(Anillo)</f>
        <v>101.162436548223</v>
      </c>
      <c r="AF68" s="23" t="n">
        <f aca="false">SUMPRODUCT(INDEX(ImgA,$B68-ImgA_y0+1-25,AF$54-ImgA_x0+1-25):INDEX(ImgA,$B68-ImgA_y0+1+25,AF$54-ImgA_x0+1+25),Anillo)/SUM(Anillo)</f>
        <v>101.215736040609</v>
      </c>
      <c r="AG68" s="23" t="n">
        <f aca="false">SUMPRODUCT(INDEX(ImgA,$B68-ImgA_y0+1-25,AG$54-ImgA_x0+1-25):INDEX(ImgA,$B68-ImgA_y0+1+25,AG$54-ImgA_x0+1+25),Anillo)/SUM(Anillo)</f>
        <v>101.100253807107</v>
      </c>
      <c r="AH68" s="23" t="n">
        <f aca="false">SUMPRODUCT(INDEX(ImgA,$B68-ImgA_y0+1-25,AH$54-ImgA_x0+1-25):INDEX(ImgA,$B68-ImgA_y0+1+25,AH$54-ImgA_x0+1+25),Anillo)/SUM(Anillo)</f>
        <v>101.260152284264</v>
      </c>
      <c r="AI68" s="23" t="n">
        <f aca="false">SUMPRODUCT(INDEX(ImgA,$B68-ImgA_y0+1-25,AI$54-ImgA_x0+1-25):INDEX(ImgA,$B68-ImgA_y0+1+25,AI$54-ImgA_x0+1+25),Anillo)/SUM(Anillo)</f>
        <v>100.951776649746</v>
      </c>
      <c r="AJ68" s="23" t="n">
        <f aca="false">SUMPRODUCT(INDEX(ImgA,$B68-ImgA_y0+1-25,AJ$54-ImgA_x0+1-25):INDEX(ImgA,$B68-ImgA_y0+1+25,AJ$54-ImgA_x0+1+25),Anillo)/SUM(Anillo)</f>
        <v>100.359137055838</v>
      </c>
      <c r="AK68" s="23" t="n">
        <f aca="false">SUMPRODUCT(INDEX(ImgA,$B68-ImgA_y0+1-25,AK$54-ImgA_x0+1-25):INDEX(ImgA,$B68-ImgA_y0+1+25,AK$54-ImgA_x0+1+25),Anillo)/SUM(Anillo)</f>
        <v>99.6535532994924</v>
      </c>
      <c r="AL68" s="23" t="n">
        <f aca="false">SUMPRODUCT(INDEX(ImgA,$B68-ImgA_y0+1-25,AL$54-ImgA_x0+1-25):INDEX(ImgA,$B68-ImgA_y0+1+25,AL$54-ImgA_x0+1+25),Anillo)/SUM(Anillo)</f>
        <v>98.8769035532995</v>
      </c>
      <c r="AM68" s="23" t="n">
        <f aca="false">SUMPRODUCT(INDEX(ImgA,$B68-ImgA_y0+1-25,AM$54-ImgA_x0+1-25):INDEX(ImgA,$B68-ImgA_y0+1+25,AM$54-ImgA_x0+1+25),Anillo)/SUM(Anillo)</f>
        <v>98.0558375634518</v>
      </c>
      <c r="AN68" s="23" t="n">
        <f aca="false">SUMPRODUCT(INDEX(ImgA,$B68-ImgA_y0+1-25,AN$54-ImgA_x0+1-25):INDEX(ImgA,$B68-ImgA_y0+1+25,AN$54-ImgA_x0+1+25),Anillo)/SUM(Anillo)</f>
        <v>96.9454314720812</v>
      </c>
      <c r="AO68" s="23" t="n">
        <f aca="false">SUMPRODUCT(INDEX(ImgA,$B68-ImgA_y0+1-25,AO$54-ImgA_x0+1-25):INDEX(ImgA,$B68-ImgA_y0+1+25,AO$54-ImgA_x0+1+25),Anillo)/SUM(Anillo)</f>
        <v>95.6954314720812</v>
      </c>
      <c r="AP68" s="23" t="n">
        <f aca="false">SUMPRODUCT(INDEX(ImgA,$B68-ImgA_y0+1-25,AP$54-ImgA_x0+1-25):INDEX(ImgA,$B68-ImgA_y0+1+25,AP$54-ImgA_x0+1+25),Anillo)/SUM(Anillo)</f>
        <v>94.1294416243655</v>
      </c>
      <c r="AQ68" s="23" t="n">
        <f aca="false">SUMPRODUCT(INDEX(ImgA,$B68-ImgA_y0+1-25,AQ$54-ImgA_x0+1-25):INDEX(ImgA,$B68-ImgA_y0+1+25,AQ$54-ImgA_x0+1+25),Anillo)/SUM(Anillo)</f>
        <v>92.742385786802</v>
      </c>
      <c r="AR68" s="23" t="n">
        <f aca="false">SUMPRODUCT(INDEX(ImgA,$B68-ImgA_y0+1-25,AR$54-ImgA_x0+1-25):INDEX(ImgA,$B68-ImgA_y0+1+25,AR$54-ImgA_x0+1+25),Anillo)/SUM(Anillo)</f>
        <v>92.1104060913706</v>
      </c>
      <c r="AS68" s="23" t="n">
        <f aca="false">SUMPRODUCT(INDEX(ImgA,$B68-ImgA_y0+1-25,AS$54-ImgA_x0+1-25):INDEX(ImgA,$B68-ImgA_y0+1+25,AS$54-ImgA_x0+1+25),Anillo)/SUM(Anillo)</f>
        <v>92.1903553299492</v>
      </c>
      <c r="AT68" s="23" t="n">
        <f aca="false">SUMPRODUCT(INDEX(ImgA,$B68-ImgA_y0+1-25,AT$54-ImgA_x0+1-25):INDEX(ImgA,$B68-ImgA_y0+1+25,AT$54-ImgA_x0+1+25),Anillo)/SUM(Anillo)</f>
        <v>93.1802030456853</v>
      </c>
      <c r="AU68" s="23" t="n">
        <f aca="false">SUMPRODUCT(INDEX(ImgA,$B68-ImgA_y0+1-25,AU$54-ImgA_x0+1-25):INDEX(ImgA,$B68-ImgA_y0+1+25,AU$54-ImgA_x0+1+25),Anillo)/SUM(Anillo)</f>
        <v>95.0647208121827</v>
      </c>
      <c r="AV68" s="23" t="n">
        <f aca="false">SUMPRODUCT(INDEX(ImgA,$B68-ImgA_y0+1-25,AV$54-ImgA_x0+1-25):INDEX(ImgA,$B68-ImgA_y0+1+25,AV$54-ImgA_x0+1+25),Anillo)/SUM(Anillo)</f>
        <v>96.5203045685279</v>
      </c>
      <c r="AW68" s="23" t="n">
        <f aca="false">SUMPRODUCT(INDEX(ImgA,$B68-ImgA_y0+1-25,AW$54-ImgA_x0+1-25):INDEX(ImgA,$B68-ImgA_y0+1+25,AW$54-ImgA_x0+1+25),Anillo)/SUM(Anillo)</f>
        <v>96.6027918781726</v>
      </c>
      <c r="AX68" s="23" t="n">
        <f aca="false">SUMPRODUCT(INDEX(ImgA,$B68-ImgA_y0+1-25,AX$54-ImgA_x0+1-25):INDEX(ImgA,$B68-ImgA_y0+1+25,AX$54-ImgA_x0+1+25),Anillo)/SUM(Anillo)</f>
        <v>95.7931472081218</v>
      </c>
      <c r="AY68" s="23" t="n">
        <f aca="false">SUMPRODUCT(INDEX(ImgA,$B68-ImgA_y0+1-25,AY$54-ImgA_x0+1-25):INDEX(ImgA,$B68-ImgA_y0+1+25,AY$54-ImgA_x0+1+25),Anillo)/SUM(Anillo)</f>
        <v>94.9720812182741</v>
      </c>
      <c r="AZ68" s="23" t="n">
        <f aca="false">SUMPRODUCT(INDEX(ImgA,$B68-ImgA_y0+1-25,AZ$54-ImgA_x0+1-25):INDEX(ImgA,$B68-ImgA_y0+1+25,AZ$54-ImgA_x0+1+25),Anillo)/SUM(Anillo)</f>
        <v>93.6408629441624</v>
      </c>
      <c r="BA68" s="23" t="n">
        <f aca="false">SUMPRODUCT(INDEX(ImgA,$B68-ImgA_y0+1-25,BA$54-ImgA_x0+1-25):INDEX(ImgA,$B68-ImgA_y0+1+25,BA$54-ImgA_x0+1+25),Anillo)/SUM(Anillo)</f>
        <v>93.760152284264</v>
      </c>
      <c r="BB68" s="23" t="n">
        <f aca="false">SUMPRODUCT(INDEX(ImgA,$B68-ImgA_y0+1-25,BB$54-ImgA_x0+1-25):INDEX(ImgA,$B68-ImgA_y0+1+25,BB$54-ImgA_x0+1+25),Anillo)/SUM(Anillo)</f>
        <v>93.4555837563452</v>
      </c>
      <c r="BC68" s="23" t="n">
        <f aca="false">SUMPRODUCT(INDEX(ImgA,$B68-ImgA_y0+1-25,BC$54-ImgA_x0+1-25):INDEX(ImgA,$B68-ImgA_y0+1+25,BC$54-ImgA_x0+1+25),Anillo)/SUM(Anillo)</f>
        <v>94.4137055837563</v>
      </c>
      <c r="BD68" s="23" t="n">
        <f aca="false">SUMPRODUCT(INDEX(ImgA,$B68-ImgA_y0+1-25,BD$54-ImgA_x0+1-25):INDEX(ImgA,$B68-ImgA_y0+1+25,BD$54-ImgA_x0+1+25),Anillo)/SUM(Anillo)</f>
        <v>97.1091370558376</v>
      </c>
      <c r="BE68" s="23" t="n">
        <f aca="false">SUMPRODUCT(INDEX(ImgA,$B68-ImgA_y0+1-25,BE$54-ImgA_x0+1-25):INDEX(ImgA,$B68-ImgA_y0+1+25,BE$54-ImgA_x0+1+25),Anillo)/SUM(Anillo)</f>
        <v>100.093908629442</v>
      </c>
      <c r="BF68" s="23" t="n">
        <f aca="false">SUMPRODUCT(INDEX(ImgA,$B68-ImgA_y0+1-25,BF$54-ImgA_x0+1-25):INDEX(ImgA,$B68-ImgA_y0+1+25,BF$54-ImgA_x0+1+25),Anillo)/SUM(Anillo)</f>
        <v>102.596446700508</v>
      </c>
      <c r="BG68" s="23" t="n">
        <f aca="false">SUMPRODUCT(INDEX(ImgA,$B68-ImgA_y0+1-25,BG$54-ImgA_x0+1-25):INDEX(ImgA,$B68-ImgA_y0+1+25,BG$54-ImgA_x0+1+25),Anillo)/SUM(Anillo)</f>
        <v>104.324873096447</v>
      </c>
      <c r="BH68" s="23" t="n">
        <f aca="false">SUMPRODUCT(INDEX(ImgA,$B68-ImgA_y0+1-25,BH$54-ImgA_x0+1-25):INDEX(ImgA,$B68-ImgA_y0+1+25,BH$54-ImgA_x0+1+25),Anillo)/SUM(Anillo)</f>
        <v>107.098984771574</v>
      </c>
      <c r="BI68" s="23" t="n">
        <f aca="false">SUMPRODUCT(INDEX(ImgA,$B68-ImgA_y0+1-25,BI$54-ImgA_x0+1-25):INDEX(ImgA,$B68-ImgA_y0+1+25,BI$54-ImgA_x0+1+25),Anillo)/SUM(Anillo)</f>
        <v>109.093908629442</v>
      </c>
      <c r="BJ68" s="23" t="n">
        <f aca="false">SUMPRODUCT(INDEX(ImgA,$B68-ImgA_y0+1-25,BJ$54-ImgA_x0+1-25):INDEX(ImgA,$B68-ImgA_y0+1+25,BJ$54-ImgA_x0+1+25),Anillo)/SUM(Anillo)</f>
        <v>110.6269035533</v>
      </c>
      <c r="BK68" s="23" t="n">
        <f aca="false">SUMPRODUCT(INDEX(ImgA,$B68-ImgA_y0+1-25,BK$54-ImgA_x0+1-25):INDEX(ImgA,$B68-ImgA_y0+1+25,BK$54-ImgA_x0+1+25),Anillo)/SUM(Anillo)</f>
        <v>111.370558375635</v>
      </c>
      <c r="BL68" s="23" t="n">
        <f aca="false">SUMPRODUCT(INDEX(ImgA,$B68-ImgA_y0+1-25,BL$54-ImgA_x0+1-25):INDEX(ImgA,$B68-ImgA_y0+1+25,BL$54-ImgA_x0+1+25),Anillo)/SUM(Anillo)</f>
        <v>110.526649746193</v>
      </c>
      <c r="BM68" s="23" t="n">
        <f aca="false">SUMPRODUCT(INDEX(ImgA,$B68-ImgA_y0+1-25,BM$54-ImgA_x0+1-25):INDEX(ImgA,$B68-ImgA_y0+1+25,BM$54-ImgA_x0+1+25),Anillo)/SUM(Anillo)</f>
        <v>108.897208121827</v>
      </c>
      <c r="BN68" s="23" t="n">
        <f aca="false">SUMPRODUCT(INDEX(ImgA,$B68-ImgA_y0+1-25,BN$54-ImgA_x0+1-25):INDEX(ImgA,$B68-ImgA_y0+1+25,BN$54-ImgA_x0+1+25),Anillo)/SUM(Anillo)</f>
        <v>106.953045685279</v>
      </c>
    </row>
    <row r="69" customFormat="false" ht="10.5" hidden="false" customHeight="true" outlineLevel="0" collapsed="false">
      <c r="B69" s="17" t="n">
        <v>84</v>
      </c>
      <c r="C69" s="23" t="n">
        <f aca="false">SUMPRODUCT(INDEX(ImgA,$B69-ImgA_y0+1-25,C$54-ImgA_x0+1-25):INDEX(ImgA,$B69-ImgA_y0+1+25,C$54-ImgA_x0+1+25),Anillo)/SUM(Anillo)</f>
        <v>79.7779187817259</v>
      </c>
      <c r="D69" s="23" t="n">
        <f aca="false">SUMPRODUCT(INDEX(ImgA,$B69-ImgA_y0+1-25,D$54-ImgA_x0+1-25):INDEX(ImgA,$B69-ImgA_y0+1+25,D$54-ImgA_x0+1+25),Anillo)/SUM(Anillo)</f>
        <v>78.0989847715736</v>
      </c>
      <c r="E69" s="23" t="n">
        <f aca="false">SUMPRODUCT(INDEX(ImgA,$B69-ImgA_y0+1-25,E$54-ImgA_x0+1-25):INDEX(ImgA,$B69-ImgA_y0+1+25,E$54-ImgA_x0+1+25),Anillo)/SUM(Anillo)</f>
        <v>76.8172588832487</v>
      </c>
      <c r="F69" s="23" t="n">
        <f aca="false">SUMPRODUCT(INDEX(ImgA,$B69-ImgA_y0+1-25,F$54-ImgA_x0+1-25):INDEX(ImgA,$B69-ImgA_y0+1+25,F$54-ImgA_x0+1+25),Anillo)/SUM(Anillo)</f>
        <v>76.0913705583756</v>
      </c>
      <c r="G69" s="23" t="n">
        <f aca="false">SUMPRODUCT(INDEX(ImgA,$B69-ImgA_y0+1-25,G$54-ImgA_x0+1-25):INDEX(ImgA,$B69-ImgA_y0+1+25,G$54-ImgA_x0+1+25),Anillo)/SUM(Anillo)</f>
        <v>75.2715736040609</v>
      </c>
      <c r="H69" s="23" t="n">
        <f aca="false">SUMPRODUCT(INDEX(ImgA,$B69-ImgA_y0+1-25,H$54-ImgA_x0+1-25):INDEX(ImgA,$B69-ImgA_y0+1+25,H$54-ImgA_x0+1+25),Anillo)/SUM(Anillo)</f>
        <v>74.1332487309645</v>
      </c>
      <c r="I69" s="23" t="n">
        <f aca="false">SUMPRODUCT(INDEX(ImgA,$B69-ImgA_y0+1-25,I$54-ImgA_x0+1-25):INDEX(ImgA,$B69-ImgA_y0+1+25,I$54-ImgA_x0+1+25),Anillo)/SUM(Anillo)</f>
        <v>73.3908629441624</v>
      </c>
      <c r="J69" s="23" t="n">
        <f aca="false">SUMPRODUCT(INDEX(ImgA,$B69-ImgA_y0+1-25,J$54-ImgA_x0+1-25):INDEX(ImgA,$B69-ImgA_y0+1+25,J$54-ImgA_x0+1+25),Anillo)/SUM(Anillo)</f>
        <v>72.6548223350254</v>
      </c>
      <c r="K69" s="23" t="n">
        <f aca="false">SUMPRODUCT(INDEX(ImgA,$B69-ImgA_y0+1-25,K$54-ImgA_x0+1-25):INDEX(ImgA,$B69-ImgA_y0+1+25,K$54-ImgA_x0+1+25),Anillo)/SUM(Anillo)</f>
        <v>72.1522842639594</v>
      </c>
      <c r="L69" s="23" t="n">
        <f aca="false">SUMPRODUCT(INDEX(ImgA,$B69-ImgA_y0+1-25,L$54-ImgA_x0+1-25):INDEX(ImgA,$B69-ImgA_y0+1+25,L$54-ImgA_x0+1+25),Anillo)/SUM(Anillo)</f>
        <v>72.0190355329949</v>
      </c>
      <c r="M69" s="23" t="n">
        <f aca="false">SUMPRODUCT(INDEX(ImgA,$B69-ImgA_y0+1-25,M$54-ImgA_x0+1-25):INDEX(ImgA,$B69-ImgA_y0+1+25,M$54-ImgA_x0+1+25),Anillo)/SUM(Anillo)</f>
        <v>70.0977157360406</v>
      </c>
      <c r="N69" s="23" t="n">
        <f aca="false">SUMPRODUCT(INDEX(ImgA,$B69-ImgA_y0+1-25,N$54-ImgA_x0+1-25):INDEX(ImgA,$B69-ImgA_y0+1+25,N$54-ImgA_x0+1+25),Anillo)/SUM(Anillo)</f>
        <v>68.4390862944162</v>
      </c>
      <c r="O69" s="23" t="n">
        <f aca="false">SUMPRODUCT(INDEX(ImgA,$B69-ImgA_y0+1-25,O$54-ImgA_x0+1-25):INDEX(ImgA,$B69-ImgA_y0+1+25,O$54-ImgA_x0+1+25),Anillo)/SUM(Anillo)</f>
        <v>66.3604060913706</v>
      </c>
      <c r="P69" s="23" t="n">
        <f aca="false">SUMPRODUCT(INDEX(ImgA,$B69-ImgA_y0+1-25,P$54-ImgA_x0+1-25):INDEX(ImgA,$B69-ImgA_y0+1+25,P$54-ImgA_x0+1+25),Anillo)/SUM(Anillo)</f>
        <v>64.0647208121827</v>
      </c>
      <c r="Q69" s="23" t="n">
        <f aca="false">SUMPRODUCT(INDEX(ImgA,$B69-ImgA_y0+1-25,Q$54-ImgA_x0+1-25):INDEX(ImgA,$B69-ImgA_y0+1+25,Q$54-ImgA_x0+1+25),Anillo)/SUM(Anillo)</f>
        <v>62.0989847715736</v>
      </c>
      <c r="R69" s="23" t="n">
        <f aca="false">SUMPRODUCT(INDEX(ImgA,$B69-ImgA_y0+1-25,R$54-ImgA_x0+1-25):INDEX(ImgA,$B69-ImgA_y0+1+25,R$54-ImgA_x0+1+25),Anillo)/SUM(Anillo)</f>
        <v>61.2918781725888</v>
      </c>
      <c r="S69" s="23" t="n">
        <f aca="false">SUMPRODUCT(INDEX(ImgA,$B69-ImgA_y0+1-25,S$54-ImgA_x0+1-25):INDEX(ImgA,$B69-ImgA_y0+1+25,S$54-ImgA_x0+1+25),Anillo)/SUM(Anillo)</f>
        <v>63.1116751269036</v>
      </c>
      <c r="T69" s="23" t="n">
        <f aca="false">SUMPRODUCT(INDEX(ImgA,$B69-ImgA_y0+1-25,T$54-ImgA_x0+1-25):INDEX(ImgA,$B69-ImgA_y0+1+25,T$54-ImgA_x0+1+25),Anillo)/SUM(Anillo)</f>
        <v>67.2829949238579</v>
      </c>
      <c r="U69" s="23" t="n">
        <f aca="false">SUMPRODUCT(INDEX(ImgA,$B69-ImgA_y0+1-25,U$54-ImgA_x0+1-25):INDEX(ImgA,$B69-ImgA_y0+1+25,U$54-ImgA_x0+1+25),Anillo)/SUM(Anillo)</f>
        <v>73.0621827411168</v>
      </c>
      <c r="V69" s="23" t="n">
        <f aca="false">SUMPRODUCT(INDEX(ImgA,$B69-ImgA_y0+1-25,V$54-ImgA_x0+1-25):INDEX(ImgA,$B69-ImgA_y0+1+25,V$54-ImgA_x0+1+25),Anillo)/SUM(Anillo)</f>
        <v>78.1395939086294</v>
      </c>
      <c r="W69" s="23" t="n">
        <f aca="false">SUMPRODUCT(INDEX(ImgA,$B69-ImgA_y0+1-25,W$54-ImgA_x0+1-25):INDEX(ImgA,$B69-ImgA_y0+1+25,W$54-ImgA_x0+1+25),Anillo)/SUM(Anillo)</f>
        <v>83.5304568527919</v>
      </c>
      <c r="X69" s="23" t="n">
        <f aca="false">SUMPRODUCT(INDEX(ImgA,$B69-ImgA_y0+1-25,X$54-ImgA_x0+1-25):INDEX(ImgA,$B69-ImgA_y0+1+25,X$54-ImgA_x0+1+25),Anillo)/SUM(Anillo)</f>
        <v>88.8274111675127</v>
      </c>
      <c r="Y69" s="23" t="n">
        <f aca="false">SUMPRODUCT(INDEX(ImgA,$B69-ImgA_y0+1-25,Y$54-ImgA_x0+1-25):INDEX(ImgA,$B69-ImgA_y0+1+25,Y$54-ImgA_x0+1+25),Anillo)/SUM(Anillo)</f>
        <v>93.1269035532995</v>
      </c>
      <c r="Z69" s="23" t="n">
        <f aca="false">SUMPRODUCT(INDEX(ImgA,$B69-ImgA_y0+1-25,Z$54-ImgA_x0+1-25):INDEX(ImgA,$B69-ImgA_y0+1+25,Z$54-ImgA_x0+1+25),Anillo)/SUM(Anillo)</f>
        <v>95.7956852791878</v>
      </c>
      <c r="AA69" s="23" t="n">
        <f aca="false">SUMPRODUCT(INDEX(ImgA,$B69-ImgA_y0+1-25,AA$54-ImgA_x0+1-25):INDEX(ImgA,$B69-ImgA_y0+1+25,AA$54-ImgA_x0+1+25),Anillo)/SUM(Anillo)</f>
        <v>96.1154822335025</v>
      </c>
      <c r="AB69" s="23" t="n">
        <f aca="false">SUMPRODUCT(INDEX(ImgA,$B69-ImgA_y0+1-25,AB$54-ImgA_x0+1-25):INDEX(ImgA,$B69-ImgA_y0+1+25,AB$54-ImgA_x0+1+25),Anillo)/SUM(Anillo)</f>
        <v>96.748730964467</v>
      </c>
      <c r="AC69" s="23" t="n">
        <f aca="false">SUMPRODUCT(INDEX(ImgA,$B69-ImgA_y0+1-25,AC$54-ImgA_x0+1-25):INDEX(ImgA,$B69-ImgA_y0+1+25,AC$54-ImgA_x0+1+25),Anillo)/SUM(Anillo)</f>
        <v>97.9454314720812</v>
      </c>
      <c r="AD69" s="23" t="n">
        <f aca="false">SUMPRODUCT(INDEX(ImgA,$B69-ImgA_y0+1-25,AD$54-ImgA_x0+1-25):INDEX(ImgA,$B69-ImgA_y0+1+25,AD$54-ImgA_x0+1+25),Anillo)/SUM(Anillo)</f>
        <v>99.5799492385787</v>
      </c>
      <c r="AE69" s="23" t="n">
        <f aca="false">SUMPRODUCT(INDEX(ImgA,$B69-ImgA_y0+1-25,AE$54-ImgA_x0+1-25):INDEX(ImgA,$B69-ImgA_y0+1+25,AE$54-ImgA_x0+1+25),Anillo)/SUM(Anillo)</f>
        <v>100.048223350254</v>
      </c>
      <c r="AF69" s="23" t="n">
        <f aca="false">SUMPRODUCT(INDEX(ImgA,$B69-ImgA_y0+1-25,AF$54-ImgA_x0+1-25):INDEX(ImgA,$B69-ImgA_y0+1+25,AF$54-ImgA_x0+1+25),Anillo)/SUM(Anillo)</f>
        <v>100.175126903553</v>
      </c>
      <c r="AG69" s="23" t="n">
        <f aca="false">SUMPRODUCT(INDEX(ImgA,$B69-ImgA_y0+1-25,AG$54-ImgA_x0+1-25):INDEX(ImgA,$B69-ImgA_y0+1+25,AG$54-ImgA_x0+1+25),Anillo)/SUM(Anillo)</f>
        <v>100.178934010152</v>
      </c>
      <c r="AH69" s="23" t="n">
        <f aca="false">SUMPRODUCT(INDEX(ImgA,$B69-ImgA_y0+1-25,AH$54-ImgA_x0+1-25):INDEX(ImgA,$B69-ImgA_y0+1+25,AH$54-ImgA_x0+1+25),Anillo)/SUM(Anillo)</f>
        <v>100.204314720812</v>
      </c>
      <c r="AI69" s="23" t="n">
        <f aca="false">SUMPRODUCT(INDEX(ImgA,$B69-ImgA_y0+1-25,AI$54-ImgA_x0+1-25):INDEX(ImgA,$B69-ImgA_y0+1+25,AI$54-ImgA_x0+1+25),Anillo)/SUM(Anillo)</f>
        <v>99.6459390862944</v>
      </c>
      <c r="AJ69" s="23" t="n">
        <f aca="false">SUMPRODUCT(INDEX(ImgA,$B69-ImgA_y0+1-25,AJ$54-ImgA_x0+1-25):INDEX(ImgA,$B69-ImgA_y0+1+25,AJ$54-ImgA_x0+1+25),Anillo)/SUM(Anillo)</f>
        <v>99.2284263959391</v>
      </c>
      <c r="AK69" s="23" t="n">
        <f aca="false">SUMPRODUCT(INDEX(ImgA,$B69-ImgA_y0+1-25,AK$54-ImgA_x0+1-25):INDEX(ImgA,$B69-ImgA_y0+1+25,AK$54-ImgA_x0+1+25),Anillo)/SUM(Anillo)</f>
        <v>99.1104060913706</v>
      </c>
      <c r="AL69" s="23" t="n">
        <f aca="false">SUMPRODUCT(INDEX(ImgA,$B69-ImgA_y0+1-25,AL$54-ImgA_x0+1-25):INDEX(ImgA,$B69-ImgA_y0+1+25,AL$54-ImgA_x0+1+25),Anillo)/SUM(Anillo)</f>
        <v>98.7093908629442</v>
      </c>
      <c r="AM69" s="23" t="n">
        <f aca="false">SUMPRODUCT(INDEX(ImgA,$B69-ImgA_y0+1-25,AM$54-ImgA_x0+1-25):INDEX(ImgA,$B69-ImgA_y0+1+25,AM$54-ImgA_x0+1+25),Anillo)/SUM(Anillo)</f>
        <v>98.001269035533</v>
      </c>
      <c r="AN69" s="23" t="n">
        <f aca="false">SUMPRODUCT(INDEX(ImgA,$B69-ImgA_y0+1-25,AN$54-ImgA_x0+1-25):INDEX(ImgA,$B69-ImgA_y0+1+25,AN$54-ImgA_x0+1+25),Anillo)/SUM(Anillo)</f>
        <v>97.1751269035533</v>
      </c>
      <c r="AO69" s="23" t="n">
        <f aca="false">SUMPRODUCT(INDEX(ImgA,$B69-ImgA_y0+1-25,AO$54-ImgA_x0+1-25):INDEX(ImgA,$B69-ImgA_y0+1+25,AO$54-ImgA_x0+1+25),Anillo)/SUM(Anillo)</f>
        <v>96.0659898477157</v>
      </c>
      <c r="AP69" s="23" t="n">
        <f aca="false">SUMPRODUCT(INDEX(ImgA,$B69-ImgA_y0+1-25,AP$54-ImgA_x0+1-25):INDEX(ImgA,$B69-ImgA_y0+1+25,AP$54-ImgA_x0+1+25),Anillo)/SUM(Anillo)</f>
        <v>94.5913705583756</v>
      </c>
      <c r="AQ69" s="23" t="n">
        <f aca="false">SUMPRODUCT(INDEX(ImgA,$B69-ImgA_y0+1-25,AQ$54-ImgA_x0+1-25):INDEX(ImgA,$B69-ImgA_y0+1+25,AQ$54-ImgA_x0+1+25),Anillo)/SUM(Anillo)</f>
        <v>93.247461928934</v>
      </c>
      <c r="AR69" s="23" t="n">
        <f aca="false">SUMPRODUCT(INDEX(ImgA,$B69-ImgA_y0+1-25,AR$54-ImgA_x0+1-25):INDEX(ImgA,$B69-ImgA_y0+1+25,AR$54-ImgA_x0+1+25),Anillo)/SUM(Anillo)</f>
        <v>92</v>
      </c>
      <c r="AS69" s="23" t="n">
        <f aca="false">SUMPRODUCT(INDEX(ImgA,$B69-ImgA_y0+1-25,AS$54-ImgA_x0+1-25):INDEX(ImgA,$B69-ImgA_y0+1+25,AS$54-ImgA_x0+1+25),Anillo)/SUM(Anillo)</f>
        <v>91.3210659898477</v>
      </c>
      <c r="AT69" s="23" t="n">
        <f aca="false">SUMPRODUCT(INDEX(ImgA,$B69-ImgA_y0+1-25,AT$54-ImgA_x0+1-25):INDEX(ImgA,$B69-ImgA_y0+1+25,AT$54-ImgA_x0+1+25),Anillo)/SUM(Anillo)</f>
        <v>91.9796954314721</v>
      </c>
      <c r="AU69" s="23" t="n">
        <f aca="false">SUMPRODUCT(INDEX(ImgA,$B69-ImgA_y0+1-25,AU$54-ImgA_x0+1-25):INDEX(ImgA,$B69-ImgA_y0+1+25,AU$54-ImgA_x0+1+25),Anillo)/SUM(Anillo)</f>
        <v>93.3984771573604</v>
      </c>
      <c r="AV69" s="23" t="n">
        <f aca="false">SUMPRODUCT(INDEX(ImgA,$B69-ImgA_y0+1-25,AV$54-ImgA_x0+1-25):INDEX(ImgA,$B69-ImgA_y0+1+25,AV$54-ImgA_x0+1+25),Anillo)/SUM(Anillo)</f>
        <v>95.0647208121827</v>
      </c>
      <c r="AW69" s="23" t="n">
        <f aca="false">SUMPRODUCT(INDEX(ImgA,$B69-ImgA_y0+1-25,AW$54-ImgA_x0+1-25):INDEX(ImgA,$B69-ImgA_y0+1+25,AW$54-ImgA_x0+1+25),Anillo)/SUM(Anillo)</f>
        <v>94.746192893401</v>
      </c>
      <c r="AX69" s="23" t="n">
        <f aca="false">SUMPRODUCT(INDEX(ImgA,$B69-ImgA_y0+1-25,AX$54-ImgA_x0+1-25):INDEX(ImgA,$B69-ImgA_y0+1+25,AX$54-ImgA_x0+1+25),Anillo)/SUM(Anillo)</f>
        <v>93.7119289340102</v>
      </c>
      <c r="AY69" s="23" t="n">
        <f aca="false">SUMPRODUCT(INDEX(ImgA,$B69-ImgA_y0+1-25,AY$54-ImgA_x0+1-25):INDEX(ImgA,$B69-ImgA_y0+1+25,AY$54-ImgA_x0+1+25),Anillo)/SUM(Anillo)</f>
        <v>92.6827411167513</v>
      </c>
      <c r="AZ69" s="23" t="n">
        <f aca="false">SUMPRODUCT(INDEX(ImgA,$B69-ImgA_y0+1-25,AZ$54-ImgA_x0+1-25):INDEX(ImgA,$B69-ImgA_y0+1+25,AZ$54-ImgA_x0+1+25),Anillo)/SUM(Anillo)</f>
        <v>91.4187817258883</v>
      </c>
      <c r="BA69" s="23" t="n">
        <f aca="false">SUMPRODUCT(INDEX(ImgA,$B69-ImgA_y0+1-25,BA$54-ImgA_x0+1-25):INDEX(ImgA,$B69-ImgA_y0+1+25,BA$54-ImgA_x0+1+25),Anillo)/SUM(Anillo)</f>
        <v>91.001269035533</v>
      </c>
      <c r="BB69" s="23" t="n">
        <f aca="false">SUMPRODUCT(INDEX(ImgA,$B69-ImgA_y0+1-25,BB$54-ImgA_x0+1-25):INDEX(ImgA,$B69-ImgA_y0+1+25,BB$54-ImgA_x0+1+25),Anillo)/SUM(Anillo)</f>
        <v>90.7855329949239</v>
      </c>
      <c r="BC69" s="23" t="n">
        <f aca="false">SUMPRODUCT(INDEX(ImgA,$B69-ImgA_y0+1-25,BC$54-ImgA_x0+1-25):INDEX(ImgA,$B69-ImgA_y0+1+25,BC$54-ImgA_x0+1+25),Anillo)/SUM(Anillo)</f>
        <v>91.4847715736041</v>
      </c>
      <c r="BD69" s="23" t="n">
        <f aca="false">SUMPRODUCT(INDEX(ImgA,$B69-ImgA_y0+1-25,BD$54-ImgA_x0+1-25):INDEX(ImgA,$B69-ImgA_y0+1+25,BD$54-ImgA_x0+1+25),Anillo)/SUM(Anillo)</f>
        <v>93.4822335025381</v>
      </c>
      <c r="BE69" s="23" t="n">
        <f aca="false">SUMPRODUCT(INDEX(ImgA,$B69-ImgA_y0+1-25,BE$54-ImgA_x0+1-25):INDEX(ImgA,$B69-ImgA_y0+1+25,BE$54-ImgA_x0+1+25),Anillo)/SUM(Anillo)</f>
        <v>95.7868020304569</v>
      </c>
      <c r="BF69" s="23" t="n">
        <f aca="false">SUMPRODUCT(INDEX(ImgA,$B69-ImgA_y0+1-25,BF$54-ImgA_x0+1-25):INDEX(ImgA,$B69-ImgA_y0+1+25,BF$54-ImgA_x0+1+25),Anillo)/SUM(Anillo)</f>
        <v>98.7055837563452</v>
      </c>
      <c r="BG69" s="23" t="n">
        <f aca="false">SUMPRODUCT(INDEX(ImgA,$B69-ImgA_y0+1-25,BG$54-ImgA_x0+1-25):INDEX(ImgA,$B69-ImgA_y0+1+25,BG$54-ImgA_x0+1+25),Anillo)/SUM(Anillo)</f>
        <v>100.508883248731</v>
      </c>
      <c r="BH69" s="23" t="n">
        <f aca="false">SUMPRODUCT(INDEX(ImgA,$B69-ImgA_y0+1-25,BH$54-ImgA_x0+1-25):INDEX(ImgA,$B69-ImgA_y0+1+25,BH$54-ImgA_x0+1+25),Anillo)/SUM(Anillo)</f>
        <v>103.393401015228</v>
      </c>
      <c r="BI69" s="23" t="n">
        <f aca="false">SUMPRODUCT(INDEX(ImgA,$B69-ImgA_y0+1-25,BI$54-ImgA_x0+1-25):INDEX(ImgA,$B69-ImgA_y0+1+25,BI$54-ImgA_x0+1+25),Anillo)/SUM(Anillo)</f>
        <v>105.883248730964</v>
      </c>
      <c r="BJ69" s="23" t="n">
        <f aca="false">SUMPRODUCT(INDEX(ImgA,$B69-ImgA_y0+1-25,BJ$54-ImgA_x0+1-25):INDEX(ImgA,$B69-ImgA_y0+1+25,BJ$54-ImgA_x0+1+25),Anillo)/SUM(Anillo)</f>
        <v>107.91116751269</v>
      </c>
      <c r="BK69" s="23" t="n">
        <f aca="false">SUMPRODUCT(INDEX(ImgA,$B69-ImgA_y0+1-25,BK$54-ImgA_x0+1-25):INDEX(ImgA,$B69-ImgA_y0+1+25,BK$54-ImgA_x0+1+25),Anillo)/SUM(Anillo)</f>
        <v>108.824873096447</v>
      </c>
      <c r="BL69" s="23" t="n">
        <f aca="false">SUMPRODUCT(INDEX(ImgA,$B69-ImgA_y0+1-25,BL$54-ImgA_x0+1-25):INDEX(ImgA,$B69-ImgA_y0+1+25,BL$54-ImgA_x0+1+25),Anillo)/SUM(Anillo)</f>
        <v>108.770304568528</v>
      </c>
      <c r="BM69" s="23" t="n">
        <f aca="false">SUMPRODUCT(INDEX(ImgA,$B69-ImgA_y0+1-25,BM$54-ImgA_x0+1-25):INDEX(ImgA,$B69-ImgA_y0+1+25,BM$54-ImgA_x0+1+25),Anillo)/SUM(Anillo)</f>
        <v>107.809644670051</v>
      </c>
      <c r="BN69" s="23" t="n">
        <f aca="false">SUMPRODUCT(INDEX(ImgA,$B69-ImgA_y0+1-25,BN$54-ImgA_x0+1-25):INDEX(ImgA,$B69-ImgA_y0+1+25,BN$54-ImgA_x0+1+25),Anillo)/SUM(Anillo)</f>
        <v>106.083756345178</v>
      </c>
    </row>
    <row r="70" customFormat="false" ht="10.5" hidden="false" customHeight="true" outlineLevel="0" collapsed="false">
      <c r="B70" s="17" t="n">
        <v>85</v>
      </c>
      <c r="C70" s="23" t="n">
        <f aca="false">SUMPRODUCT(INDEX(ImgA,$B70-ImgA_y0+1-25,C$54-ImgA_x0+1-25):INDEX(ImgA,$B70-ImgA_y0+1+25,C$54-ImgA_x0+1+25),Anillo)/SUM(Anillo)</f>
        <v>79.51269035533</v>
      </c>
      <c r="D70" s="23" t="n">
        <f aca="false">SUMPRODUCT(INDEX(ImgA,$B70-ImgA_y0+1-25,D$54-ImgA_x0+1-25):INDEX(ImgA,$B70-ImgA_y0+1+25,D$54-ImgA_x0+1+25),Anillo)/SUM(Anillo)</f>
        <v>78.1281725888325</v>
      </c>
      <c r="E70" s="23" t="n">
        <f aca="false">SUMPRODUCT(INDEX(ImgA,$B70-ImgA_y0+1-25,E$54-ImgA_x0+1-25):INDEX(ImgA,$B70-ImgA_y0+1+25,E$54-ImgA_x0+1+25),Anillo)/SUM(Anillo)</f>
        <v>77.241116751269</v>
      </c>
      <c r="F70" s="23" t="n">
        <f aca="false">SUMPRODUCT(INDEX(ImgA,$B70-ImgA_y0+1-25,F$54-ImgA_x0+1-25):INDEX(ImgA,$B70-ImgA_y0+1+25,F$54-ImgA_x0+1+25),Anillo)/SUM(Anillo)</f>
        <v>77.0901015228426</v>
      </c>
      <c r="G70" s="23" t="n">
        <f aca="false">SUMPRODUCT(INDEX(ImgA,$B70-ImgA_y0+1-25,G$54-ImgA_x0+1-25):INDEX(ImgA,$B70-ImgA_y0+1+25,G$54-ImgA_x0+1+25),Anillo)/SUM(Anillo)</f>
        <v>76.2842639593909</v>
      </c>
      <c r="H70" s="23" t="n">
        <f aca="false">SUMPRODUCT(INDEX(ImgA,$B70-ImgA_y0+1-25,H$54-ImgA_x0+1-25):INDEX(ImgA,$B70-ImgA_y0+1+25,H$54-ImgA_x0+1+25),Anillo)/SUM(Anillo)</f>
        <v>74.9162436548223</v>
      </c>
      <c r="I70" s="23" t="n">
        <f aca="false">SUMPRODUCT(INDEX(ImgA,$B70-ImgA_y0+1-25,I$54-ImgA_x0+1-25):INDEX(ImgA,$B70-ImgA_y0+1+25,I$54-ImgA_x0+1+25),Anillo)/SUM(Anillo)</f>
        <v>73.8680203045685</v>
      </c>
      <c r="J70" s="23" t="n">
        <f aca="false">SUMPRODUCT(INDEX(ImgA,$B70-ImgA_y0+1-25,J$54-ImgA_x0+1-25):INDEX(ImgA,$B70-ImgA_y0+1+25,J$54-ImgA_x0+1+25),Anillo)/SUM(Anillo)</f>
        <v>73.497461928934</v>
      </c>
      <c r="K70" s="23" t="n">
        <f aca="false">SUMPRODUCT(INDEX(ImgA,$B70-ImgA_y0+1-25,K$54-ImgA_x0+1-25):INDEX(ImgA,$B70-ImgA_y0+1+25,K$54-ImgA_x0+1+25),Anillo)/SUM(Anillo)</f>
        <v>72.8540609137056</v>
      </c>
      <c r="L70" s="23" t="n">
        <f aca="false">SUMPRODUCT(INDEX(ImgA,$B70-ImgA_y0+1-25,L$54-ImgA_x0+1-25):INDEX(ImgA,$B70-ImgA_y0+1+25,L$54-ImgA_x0+1+25),Anillo)/SUM(Anillo)</f>
        <v>71.7880710659899</v>
      </c>
      <c r="M70" s="23" t="n">
        <f aca="false">SUMPRODUCT(INDEX(ImgA,$B70-ImgA_y0+1-25,M$54-ImgA_x0+1-25):INDEX(ImgA,$B70-ImgA_y0+1+25,M$54-ImgA_x0+1+25),Anillo)/SUM(Anillo)</f>
        <v>69.9200507614213</v>
      </c>
      <c r="N70" s="23" t="n">
        <f aca="false">SUMPRODUCT(INDEX(ImgA,$B70-ImgA_y0+1-25,N$54-ImgA_x0+1-25):INDEX(ImgA,$B70-ImgA_y0+1+25,N$54-ImgA_x0+1+25),Anillo)/SUM(Anillo)</f>
        <v>67.7868020304569</v>
      </c>
      <c r="O70" s="23" t="n">
        <f aca="false">SUMPRODUCT(INDEX(ImgA,$B70-ImgA_y0+1-25,O$54-ImgA_x0+1-25):INDEX(ImgA,$B70-ImgA_y0+1+25,O$54-ImgA_x0+1+25),Anillo)/SUM(Anillo)</f>
        <v>64.9428934010152</v>
      </c>
      <c r="P70" s="23" t="n">
        <f aca="false">SUMPRODUCT(INDEX(ImgA,$B70-ImgA_y0+1-25,P$54-ImgA_x0+1-25):INDEX(ImgA,$B70-ImgA_y0+1+25,P$54-ImgA_x0+1+25),Anillo)/SUM(Anillo)</f>
        <v>62.4657360406091</v>
      </c>
      <c r="Q70" s="23" t="n">
        <f aca="false">SUMPRODUCT(INDEX(ImgA,$B70-ImgA_y0+1-25,Q$54-ImgA_x0+1-25):INDEX(ImgA,$B70-ImgA_y0+1+25,Q$54-ImgA_x0+1+25),Anillo)/SUM(Anillo)</f>
        <v>60.3477157360406</v>
      </c>
      <c r="R70" s="23" t="n">
        <f aca="false">SUMPRODUCT(INDEX(ImgA,$B70-ImgA_y0+1-25,R$54-ImgA_x0+1-25):INDEX(ImgA,$B70-ImgA_y0+1+25,R$54-ImgA_x0+1+25),Anillo)/SUM(Anillo)</f>
        <v>58.75</v>
      </c>
      <c r="S70" s="23" t="n">
        <f aca="false">SUMPRODUCT(INDEX(ImgA,$B70-ImgA_y0+1-25,S$54-ImgA_x0+1-25):INDEX(ImgA,$B70-ImgA_y0+1+25,S$54-ImgA_x0+1+25),Anillo)/SUM(Anillo)</f>
        <v>60.0710659898477</v>
      </c>
      <c r="T70" s="23" t="n">
        <f aca="false">SUMPRODUCT(INDEX(ImgA,$B70-ImgA_y0+1-25,T$54-ImgA_x0+1-25):INDEX(ImgA,$B70-ImgA_y0+1+25,T$54-ImgA_x0+1+25),Anillo)/SUM(Anillo)</f>
        <v>64.2893401015228</v>
      </c>
      <c r="U70" s="23" t="n">
        <f aca="false">SUMPRODUCT(INDEX(ImgA,$B70-ImgA_y0+1-25,U$54-ImgA_x0+1-25):INDEX(ImgA,$B70-ImgA_y0+1+25,U$54-ImgA_x0+1+25),Anillo)/SUM(Anillo)</f>
        <v>69.253807106599</v>
      </c>
      <c r="V70" s="23" t="n">
        <f aca="false">SUMPRODUCT(INDEX(ImgA,$B70-ImgA_y0+1-25,V$54-ImgA_x0+1-25):INDEX(ImgA,$B70-ImgA_y0+1+25,V$54-ImgA_x0+1+25),Anillo)/SUM(Anillo)</f>
        <v>74.5368020304569</v>
      </c>
      <c r="W70" s="23" t="n">
        <f aca="false">SUMPRODUCT(INDEX(ImgA,$B70-ImgA_y0+1-25,W$54-ImgA_x0+1-25):INDEX(ImgA,$B70-ImgA_y0+1+25,W$54-ImgA_x0+1+25),Anillo)/SUM(Anillo)</f>
        <v>80.8667512690355</v>
      </c>
      <c r="X70" s="23" t="n">
        <f aca="false">SUMPRODUCT(INDEX(ImgA,$B70-ImgA_y0+1-25,X$54-ImgA_x0+1-25):INDEX(ImgA,$B70-ImgA_y0+1+25,X$54-ImgA_x0+1+25),Anillo)/SUM(Anillo)</f>
        <v>87.1345177664975</v>
      </c>
      <c r="Y70" s="23" t="n">
        <f aca="false">SUMPRODUCT(INDEX(ImgA,$B70-ImgA_y0+1-25,Y$54-ImgA_x0+1-25):INDEX(ImgA,$B70-ImgA_y0+1+25,Y$54-ImgA_x0+1+25),Anillo)/SUM(Anillo)</f>
        <v>92.1104060913706</v>
      </c>
      <c r="Z70" s="23" t="n">
        <f aca="false">SUMPRODUCT(INDEX(ImgA,$B70-ImgA_y0+1-25,Z$54-ImgA_x0+1-25):INDEX(ImgA,$B70-ImgA_y0+1+25,Z$54-ImgA_x0+1+25),Anillo)/SUM(Anillo)</f>
        <v>95.8692893401015</v>
      </c>
      <c r="AA70" s="23" t="n">
        <f aca="false">SUMPRODUCT(INDEX(ImgA,$B70-ImgA_y0+1-25,AA$54-ImgA_x0+1-25):INDEX(ImgA,$B70-ImgA_y0+1+25,AA$54-ImgA_x0+1+25),Anillo)/SUM(Anillo)</f>
        <v>96.8223350253807</v>
      </c>
      <c r="AB70" s="23" t="n">
        <f aca="false">SUMPRODUCT(INDEX(ImgA,$B70-ImgA_y0+1-25,AB$54-ImgA_x0+1-25):INDEX(ImgA,$B70-ImgA_y0+1+25,AB$54-ImgA_x0+1+25),Anillo)/SUM(Anillo)</f>
        <v>97.0634517766497</v>
      </c>
      <c r="AC70" s="23" t="n">
        <f aca="false">SUMPRODUCT(INDEX(ImgA,$B70-ImgA_y0+1-25,AC$54-ImgA_x0+1-25):INDEX(ImgA,$B70-ImgA_y0+1+25,AC$54-ImgA_x0+1+25),Anillo)/SUM(Anillo)</f>
        <v>98.0697969543147</v>
      </c>
      <c r="AD70" s="23" t="n">
        <f aca="false">SUMPRODUCT(INDEX(ImgA,$B70-ImgA_y0+1-25,AD$54-ImgA_x0+1-25):INDEX(ImgA,$B70-ImgA_y0+1+25,AD$54-ImgA_x0+1+25),Anillo)/SUM(Anillo)</f>
        <v>99.2017766497462</v>
      </c>
      <c r="AE70" s="23" t="n">
        <f aca="false">SUMPRODUCT(INDEX(ImgA,$B70-ImgA_y0+1-25,AE$54-ImgA_x0+1-25):INDEX(ImgA,$B70-ImgA_y0+1+25,AE$54-ImgA_x0+1+25),Anillo)/SUM(Anillo)</f>
        <v>99.4746192893401</v>
      </c>
      <c r="AF70" s="23" t="n">
        <f aca="false">SUMPRODUCT(INDEX(ImgA,$B70-ImgA_y0+1-25,AF$54-ImgA_x0+1-25):INDEX(ImgA,$B70-ImgA_y0+1+25,AF$54-ImgA_x0+1+25),Anillo)/SUM(Anillo)</f>
        <v>99.4873096446701</v>
      </c>
      <c r="AG70" s="23" t="n">
        <f aca="false">SUMPRODUCT(INDEX(ImgA,$B70-ImgA_y0+1-25,AG$54-ImgA_x0+1-25):INDEX(ImgA,$B70-ImgA_y0+1+25,AG$54-ImgA_x0+1+25),Anillo)/SUM(Anillo)</f>
        <v>99.2779187817259</v>
      </c>
      <c r="AH70" s="23" t="n">
        <f aca="false">SUMPRODUCT(INDEX(ImgA,$B70-ImgA_y0+1-25,AH$54-ImgA_x0+1-25):INDEX(ImgA,$B70-ImgA_y0+1+25,AH$54-ImgA_x0+1+25),Anillo)/SUM(Anillo)</f>
        <v>99.1319796954315</v>
      </c>
      <c r="AI70" s="23" t="n">
        <f aca="false">SUMPRODUCT(INDEX(ImgA,$B70-ImgA_y0+1-25,AI$54-ImgA_x0+1-25):INDEX(ImgA,$B70-ImgA_y0+1+25,AI$54-ImgA_x0+1+25),Anillo)/SUM(Anillo)</f>
        <v>98.7335025380711</v>
      </c>
      <c r="AJ70" s="23" t="n">
        <f aca="false">SUMPRODUCT(INDEX(ImgA,$B70-ImgA_y0+1-25,AJ$54-ImgA_x0+1-25):INDEX(ImgA,$B70-ImgA_y0+1+25,AJ$54-ImgA_x0+1+25),Anillo)/SUM(Anillo)</f>
        <v>98.6903553299492</v>
      </c>
      <c r="AK70" s="23" t="n">
        <f aca="false">SUMPRODUCT(INDEX(ImgA,$B70-ImgA_y0+1-25,AK$54-ImgA_x0+1-25):INDEX(ImgA,$B70-ImgA_y0+1+25,AK$54-ImgA_x0+1+25),Anillo)/SUM(Anillo)</f>
        <v>99.010152284264</v>
      </c>
      <c r="AL70" s="23" t="n">
        <f aca="false">SUMPRODUCT(INDEX(ImgA,$B70-ImgA_y0+1-25,AL$54-ImgA_x0+1-25):INDEX(ImgA,$B70-ImgA_y0+1+25,AL$54-ImgA_x0+1+25),Anillo)/SUM(Anillo)</f>
        <v>98.9631979695432</v>
      </c>
      <c r="AM70" s="23" t="n">
        <f aca="false">SUMPRODUCT(INDEX(ImgA,$B70-ImgA_y0+1-25,AM$54-ImgA_x0+1-25):INDEX(ImgA,$B70-ImgA_y0+1+25,AM$54-ImgA_x0+1+25),Anillo)/SUM(Anillo)</f>
        <v>98.5266497461929</v>
      </c>
      <c r="AN70" s="23" t="n">
        <f aca="false">SUMPRODUCT(INDEX(ImgA,$B70-ImgA_y0+1-25,AN$54-ImgA_x0+1-25):INDEX(ImgA,$B70-ImgA_y0+1+25,AN$54-ImgA_x0+1+25),Anillo)/SUM(Anillo)</f>
        <v>97.6180203045685</v>
      </c>
      <c r="AO70" s="23" t="n">
        <f aca="false">SUMPRODUCT(INDEX(ImgA,$B70-ImgA_y0+1-25,AO$54-ImgA_x0+1-25):INDEX(ImgA,$B70-ImgA_y0+1+25,AO$54-ImgA_x0+1+25),Anillo)/SUM(Anillo)</f>
        <v>96.2969543147208</v>
      </c>
      <c r="AP70" s="23" t="n">
        <f aca="false">SUMPRODUCT(INDEX(ImgA,$B70-ImgA_y0+1-25,AP$54-ImgA_x0+1-25):INDEX(ImgA,$B70-ImgA_y0+1+25,AP$54-ImgA_x0+1+25),Anillo)/SUM(Anillo)</f>
        <v>94.6243654822335</v>
      </c>
      <c r="AQ70" s="23" t="n">
        <f aca="false">SUMPRODUCT(INDEX(ImgA,$B70-ImgA_y0+1-25,AQ$54-ImgA_x0+1-25):INDEX(ImgA,$B70-ImgA_y0+1+25,AQ$54-ImgA_x0+1+25),Anillo)/SUM(Anillo)</f>
        <v>93.1586294416244</v>
      </c>
      <c r="AR70" s="23" t="n">
        <f aca="false">SUMPRODUCT(INDEX(ImgA,$B70-ImgA_y0+1-25,AR$54-ImgA_x0+1-25):INDEX(ImgA,$B70-ImgA_y0+1+25,AR$54-ImgA_x0+1+25),Anillo)/SUM(Anillo)</f>
        <v>91.8578680203046</v>
      </c>
      <c r="AS70" s="23" t="n">
        <f aca="false">SUMPRODUCT(INDEX(ImgA,$B70-ImgA_y0+1-25,AS$54-ImgA_x0+1-25):INDEX(ImgA,$B70-ImgA_y0+1+25,AS$54-ImgA_x0+1+25),Anillo)/SUM(Anillo)</f>
        <v>90.5837563451777</v>
      </c>
      <c r="AT70" s="23" t="n">
        <f aca="false">SUMPRODUCT(INDEX(ImgA,$B70-ImgA_y0+1-25,AT$54-ImgA_x0+1-25):INDEX(ImgA,$B70-ImgA_y0+1+25,AT$54-ImgA_x0+1+25),Anillo)/SUM(Anillo)</f>
        <v>90.2956852791878</v>
      </c>
      <c r="AU70" s="23" t="n">
        <f aca="false">SUMPRODUCT(INDEX(ImgA,$B70-ImgA_y0+1-25,AU$54-ImgA_x0+1-25):INDEX(ImgA,$B70-ImgA_y0+1+25,AU$54-ImgA_x0+1+25),Anillo)/SUM(Anillo)</f>
        <v>91.1345177664975</v>
      </c>
      <c r="AV70" s="23" t="n">
        <f aca="false">SUMPRODUCT(INDEX(ImgA,$B70-ImgA_y0+1-25,AV$54-ImgA_x0+1-25):INDEX(ImgA,$B70-ImgA_y0+1+25,AV$54-ImgA_x0+1+25),Anillo)/SUM(Anillo)</f>
        <v>92.513959390863</v>
      </c>
      <c r="AW70" s="23" t="n">
        <f aca="false">SUMPRODUCT(INDEX(ImgA,$B70-ImgA_y0+1-25,AW$54-ImgA_x0+1-25):INDEX(ImgA,$B70-ImgA_y0+1+25,AW$54-ImgA_x0+1+25),Anillo)/SUM(Anillo)</f>
        <v>92.4137055837563</v>
      </c>
      <c r="AX70" s="23" t="n">
        <f aca="false">SUMPRODUCT(INDEX(ImgA,$B70-ImgA_y0+1-25,AX$54-ImgA_x0+1-25):INDEX(ImgA,$B70-ImgA_y0+1+25,AX$54-ImgA_x0+1+25),Anillo)/SUM(Anillo)</f>
        <v>91.2093908629442</v>
      </c>
      <c r="AY70" s="23" t="n">
        <f aca="false">SUMPRODUCT(INDEX(ImgA,$B70-ImgA_y0+1-25,AY$54-ImgA_x0+1-25):INDEX(ImgA,$B70-ImgA_y0+1+25,AY$54-ImgA_x0+1+25),Anillo)/SUM(Anillo)</f>
        <v>90.0203045685279</v>
      </c>
      <c r="AZ70" s="23" t="n">
        <f aca="false">SUMPRODUCT(INDEX(ImgA,$B70-ImgA_y0+1-25,AZ$54-ImgA_x0+1-25):INDEX(ImgA,$B70-ImgA_y0+1+25,AZ$54-ImgA_x0+1+25),Anillo)/SUM(Anillo)</f>
        <v>88.7956852791878</v>
      </c>
      <c r="BA70" s="23" t="n">
        <f aca="false">SUMPRODUCT(INDEX(ImgA,$B70-ImgA_y0+1-25,BA$54-ImgA_x0+1-25):INDEX(ImgA,$B70-ImgA_y0+1+25,BA$54-ImgA_x0+1+25),Anillo)/SUM(Anillo)</f>
        <v>88.5469543147208</v>
      </c>
      <c r="BB70" s="23" t="n">
        <f aca="false">SUMPRODUCT(INDEX(ImgA,$B70-ImgA_y0+1-25,BB$54-ImgA_x0+1-25):INDEX(ImgA,$B70-ImgA_y0+1+25,BB$54-ImgA_x0+1+25),Anillo)/SUM(Anillo)</f>
        <v>87.5862944162437</v>
      </c>
      <c r="BC70" s="23" t="n">
        <f aca="false">SUMPRODUCT(INDEX(ImgA,$B70-ImgA_y0+1-25,BC$54-ImgA_x0+1-25):INDEX(ImgA,$B70-ImgA_y0+1+25,BC$54-ImgA_x0+1+25),Anillo)/SUM(Anillo)</f>
        <v>88.0152284263959</v>
      </c>
      <c r="BD70" s="23" t="n">
        <f aca="false">SUMPRODUCT(INDEX(ImgA,$B70-ImgA_y0+1-25,BD$54-ImgA_x0+1-25):INDEX(ImgA,$B70-ImgA_y0+1+25,BD$54-ImgA_x0+1+25),Anillo)/SUM(Anillo)</f>
        <v>89.6472081218274</v>
      </c>
      <c r="BE70" s="23" t="n">
        <f aca="false">SUMPRODUCT(INDEX(ImgA,$B70-ImgA_y0+1-25,BE$54-ImgA_x0+1-25):INDEX(ImgA,$B70-ImgA_y0+1+25,BE$54-ImgA_x0+1+25),Anillo)/SUM(Anillo)</f>
        <v>91.8718274111675</v>
      </c>
      <c r="BF70" s="23" t="n">
        <f aca="false">SUMPRODUCT(INDEX(ImgA,$B70-ImgA_y0+1-25,BF$54-ImgA_x0+1-25):INDEX(ImgA,$B70-ImgA_y0+1+25,BF$54-ImgA_x0+1+25),Anillo)/SUM(Anillo)</f>
        <v>94.4657360406091</v>
      </c>
      <c r="BG70" s="23" t="n">
        <f aca="false">SUMPRODUCT(INDEX(ImgA,$B70-ImgA_y0+1-25,BG$54-ImgA_x0+1-25):INDEX(ImgA,$B70-ImgA_y0+1+25,BG$54-ImgA_x0+1+25),Anillo)/SUM(Anillo)</f>
        <v>96.7944162436548</v>
      </c>
      <c r="BH70" s="23" t="n">
        <f aca="false">SUMPRODUCT(INDEX(ImgA,$B70-ImgA_y0+1-25,BH$54-ImgA_x0+1-25):INDEX(ImgA,$B70-ImgA_y0+1+25,BH$54-ImgA_x0+1+25),Anillo)/SUM(Anillo)</f>
        <v>99.9048223350254</v>
      </c>
      <c r="BI70" s="23" t="n">
        <f aca="false">SUMPRODUCT(INDEX(ImgA,$B70-ImgA_y0+1-25,BI$54-ImgA_x0+1-25):INDEX(ImgA,$B70-ImgA_y0+1+25,BI$54-ImgA_x0+1+25),Anillo)/SUM(Anillo)</f>
        <v>103.097715736041</v>
      </c>
      <c r="BJ70" s="23" t="n">
        <f aca="false">SUMPRODUCT(INDEX(ImgA,$B70-ImgA_y0+1-25,BJ$54-ImgA_x0+1-25):INDEX(ImgA,$B70-ImgA_y0+1+25,BJ$54-ImgA_x0+1+25),Anillo)/SUM(Anillo)</f>
        <v>105.379441624365</v>
      </c>
      <c r="BK70" s="23" t="n">
        <f aca="false">SUMPRODUCT(INDEX(ImgA,$B70-ImgA_y0+1-25,BK$54-ImgA_x0+1-25):INDEX(ImgA,$B70-ImgA_y0+1+25,BK$54-ImgA_x0+1+25),Anillo)/SUM(Anillo)</f>
        <v>107.394670050761</v>
      </c>
      <c r="BL70" s="23" t="n">
        <f aca="false">SUMPRODUCT(INDEX(ImgA,$B70-ImgA_y0+1-25,BL$54-ImgA_x0+1-25):INDEX(ImgA,$B70-ImgA_y0+1+25,BL$54-ImgA_x0+1+25),Anillo)/SUM(Anillo)</f>
        <v>107.718274111675</v>
      </c>
      <c r="BM70" s="23" t="n">
        <f aca="false">SUMPRODUCT(INDEX(ImgA,$B70-ImgA_y0+1-25,BM$54-ImgA_x0+1-25):INDEX(ImgA,$B70-ImgA_y0+1+25,BM$54-ImgA_x0+1+25),Anillo)/SUM(Anillo)</f>
        <v>107.270304568528</v>
      </c>
      <c r="BN70" s="23" t="n">
        <f aca="false">SUMPRODUCT(INDEX(ImgA,$B70-ImgA_y0+1-25,BN$54-ImgA_x0+1-25):INDEX(ImgA,$B70-ImgA_y0+1+25,BN$54-ImgA_x0+1+25),Anillo)/SUM(Anillo)</f>
        <v>106.158629441624</v>
      </c>
    </row>
    <row r="71" customFormat="false" ht="10.5" hidden="false" customHeight="true" outlineLevel="0" collapsed="false">
      <c r="B71" s="17" t="n">
        <v>86</v>
      </c>
      <c r="C71" s="23" t="n">
        <f aca="false">SUMPRODUCT(INDEX(ImgA,$B71-ImgA_y0+1-25,C$54-ImgA_x0+1-25):INDEX(ImgA,$B71-ImgA_y0+1+25,C$54-ImgA_x0+1+25),Anillo)/SUM(Anillo)</f>
        <v>79.8781725888325</v>
      </c>
      <c r="D71" s="23" t="n">
        <f aca="false">SUMPRODUCT(INDEX(ImgA,$B71-ImgA_y0+1-25,D$54-ImgA_x0+1-25):INDEX(ImgA,$B71-ImgA_y0+1+25,D$54-ImgA_x0+1+25),Anillo)/SUM(Anillo)</f>
        <v>78.8984771573604</v>
      </c>
      <c r="E71" s="23" t="n">
        <f aca="false">SUMPRODUCT(INDEX(ImgA,$B71-ImgA_y0+1-25,E$54-ImgA_x0+1-25):INDEX(ImgA,$B71-ImgA_y0+1+25,E$54-ImgA_x0+1+25),Anillo)/SUM(Anillo)</f>
        <v>78.0456852791878</v>
      </c>
      <c r="F71" s="23" t="n">
        <f aca="false">SUMPRODUCT(INDEX(ImgA,$B71-ImgA_y0+1-25,F$54-ImgA_x0+1-25):INDEX(ImgA,$B71-ImgA_y0+1+25,F$54-ImgA_x0+1+25),Anillo)/SUM(Anillo)</f>
        <v>77.9200507614213</v>
      </c>
      <c r="G71" s="23" t="n">
        <f aca="false">SUMPRODUCT(INDEX(ImgA,$B71-ImgA_y0+1-25,G$54-ImgA_x0+1-25):INDEX(ImgA,$B71-ImgA_y0+1+25,G$54-ImgA_x0+1+25),Anillo)/SUM(Anillo)</f>
        <v>77.493654822335</v>
      </c>
      <c r="H71" s="23" t="n">
        <f aca="false">SUMPRODUCT(INDEX(ImgA,$B71-ImgA_y0+1-25,H$54-ImgA_x0+1-25):INDEX(ImgA,$B71-ImgA_y0+1+25,H$54-ImgA_x0+1+25),Anillo)/SUM(Anillo)</f>
        <v>76.4670050761421</v>
      </c>
      <c r="I71" s="23" t="n">
        <f aca="false">SUMPRODUCT(INDEX(ImgA,$B71-ImgA_y0+1-25,I$54-ImgA_x0+1-25):INDEX(ImgA,$B71-ImgA_y0+1+25,I$54-ImgA_x0+1+25),Anillo)/SUM(Anillo)</f>
        <v>75.4251269035533</v>
      </c>
      <c r="J71" s="23" t="n">
        <f aca="false">SUMPRODUCT(INDEX(ImgA,$B71-ImgA_y0+1-25,J$54-ImgA_x0+1-25):INDEX(ImgA,$B71-ImgA_y0+1+25,J$54-ImgA_x0+1+25),Anillo)/SUM(Anillo)</f>
        <v>74.8692893401015</v>
      </c>
      <c r="K71" s="23" t="n">
        <f aca="false">SUMPRODUCT(INDEX(ImgA,$B71-ImgA_y0+1-25,K$54-ImgA_x0+1-25):INDEX(ImgA,$B71-ImgA_y0+1+25,K$54-ImgA_x0+1+25),Anillo)/SUM(Anillo)</f>
        <v>73.744923857868</v>
      </c>
      <c r="L71" s="23" t="n">
        <f aca="false">SUMPRODUCT(INDEX(ImgA,$B71-ImgA_y0+1-25,L$54-ImgA_x0+1-25):INDEX(ImgA,$B71-ImgA_y0+1+25,L$54-ImgA_x0+1+25),Anillo)/SUM(Anillo)</f>
        <v>72.0672588832487</v>
      </c>
      <c r="M71" s="23" t="n">
        <f aca="false">SUMPRODUCT(INDEX(ImgA,$B71-ImgA_y0+1-25,M$54-ImgA_x0+1-25):INDEX(ImgA,$B71-ImgA_y0+1+25,M$54-ImgA_x0+1+25),Anillo)/SUM(Anillo)</f>
        <v>69.8362944162437</v>
      </c>
      <c r="N71" s="23" t="n">
        <f aca="false">SUMPRODUCT(INDEX(ImgA,$B71-ImgA_y0+1-25,N$54-ImgA_x0+1-25):INDEX(ImgA,$B71-ImgA_y0+1+25,N$54-ImgA_x0+1+25),Anillo)/SUM(Anillo)</f>
        <v>66.8413705583756</v>
      </c>
      <c r="O71" s="23" t="n">
        <f aca="false">SUMPRODUCT(INDEX(ImgA,$B71-ImgA_y0+1-25,O$54-ImgA_x0+1-25):INDEX(ImgA,$B71-ImgA_y0+1+25,O$54-ImgA_x0+1+25),Anillo)/SUM(Anillo)</f>
        <v>63.6738578680203</v>
      </c>
      <c r="P71" s="23" t="n">
        <f aca="false">SUMPRODUCT(INDEX(ImgA,$B71-ImgA_y0+1-25,P$54-ImgA_x0+1-25):INDEX(ImgA,$B71-ImgA_y0+1+25,P$54-ImgA_x0+1+25),Anillo)/SUM(Anillo)</f>
        <v>60.7233502538071</v>
      </c>
      <c r="Q71" s="23" t="n">
        <f aca="false">SUMPRODUCT(INDEX(ImgA,$B71-ImgA_y0+1-25,Q$54-ImgA_x0+1-25):INDEX(ImgA,$B71-ImgA_y0+1+25,Q$54-ImgA_x0+1+25),Anillo)/SUM(Anillo)</f>
        <v>57.6535532994924</v>
      </c>
      <c r="R71" s="23" t="n">
        <f aca="false">SUMPRODUCT(INDEX(ImgA,$B71-ImgA_y0+1-25,R$54-ImgA_x0+1-25):INDEX(ImgA,$B71-ImgA_y0+1+25,R$54-ImgA_x0+1+25),Anillo)/SUM(Anillo)</f>
        <v>54.4682741116751</v>
      </c>
      <c r="S71" s="23" t="n">
        <f aca="false">SUMPRODUCT(INDEX(ImgA,$B71-ImgA_y0+1-25,S$54-ImgA_x0+1-25):INDEX(ImgA,$B71-ImgA_y0+1+25,S$54-ImgA_x0+1+25),Anillo)/SUM(Anillo)</f>
        <v>55.1040609137056</v>
      </c>
      <c r="T71" s="23" t="n">
        <f aca="false">SUMPRODUCT(INDEX(ImgA,$B71-ImgA_y0+1-25,T$54-ImgA_x0+1-25):INDEX(ImgA,$B71-ImgA_y0+1+25,T$54-ImgA_x0+1+25),Anillo)/SUM(Anillo)</f>
        <v>58.8058375634518</v>
      </c>
      <c r="U71" s="23" t="n">
        <f aca="false">SUMPRODUCT(INDEX(ImgA,$B71-ImgA_y0+1-25,U$54-ImgA_x0+1-25):INDEX(ImgA,$B71-ImgA_y0+1+25,U$54-ImgA_x0+1+25),Anillo)/SUM(Anillo)</f>
        <v>65.0875634517767</v>
      </c>
      <c r="V71" s="23" t="n">
        <f aca="false">SUMPRODUCT(INDEX(ImgA,$B71-ImgA_y0+1-25,V$54-ImgA_x0+1-25):INDEX(ImgA,$B71-ImgA_y0+1+25,V$54-ImgA_x0+1+25),Anillo)/SUM(Anillo)</f>
        <v>70.7741116751269</v>
      </c>
      <c r="W71" s="23" t="n">
        <f aca="false">SUMPRODUCT(INDEX(ImgA,$B71-ImgA_y0+1-25,W$54-ImgA_x0+1-25):INDEX(ImgA,$B71-ImgA_y0+1+25,W$54-ImgA_x0+1+25),Anillo)/SUM(Anillo)</f>
        <v>77.3147208121827</v>
      </c>
      <c r="X71" s="23" t="n">
        <f aca="false">SUMPRODUCT(INDEX(ImgA,$B71-ImgA_y0+1-25,X$54-ImgA_x0+1-25):INDEX(ImgA,$B71-ImgA_y0+1+25,X$54-ImgA_x0+1+25),Anillo)/SUM(Anillo)</f>
        <v>85.0304568527919</v>
      </c>
      <c r="Y71" s="23" t="n">
        <f aca="false">SUMPRODUCT(INDEX(ImgA,$B71-ImgA_y0+1-25,Y$54-ImgA_x0+1-25):INDEX(ImgA,$B71-ImgA_y0+1+25,Y$54-ImgA_x0+1+25),Anillo)/SUM(Anillo)</f>
        <v>90.996192893401</v>
      </c>
      <c r="Z71" s="23" t="n">
        <f aca="false">SUMPRODUCT(INDEX(ImgA,$B71-ImgA_y0+1-25,Z$54-ImgA_x0+1-25):INDEX(ImgA,$B71-ImgA_y0+1+25,Z$54-ImgA_x0+1+25),Anillo)/SUM(Anillo)</f>
        <v>95.2944162436548</v>
      </c>
      <c r="AA71" s="23" t="n">
        <f aca="false">SUMPRODUCT(INDEX(ImgA,$B71-ImgA_y0+1-25,AA$54-ImgA_x0+1-25):INDEX(ImgA,$B71-ImgA_y0+1+25,AA$54-ImgA_x0+1+25),Anillo)/SUM(Anillo)</f>
        <v>97.0774111675127</v>
      </c>
      <c r="AB71" s="23" t="n">
        <f aca="false">SUMPRODUCT(INDEX(ImgA,$B71-ImgA_y0+1-25,AB$54-ImgA_x0+1-25):INDEX(ImgA,$B71-ImgA_y0+1+25,AB$54-ImgA_x0+1+25),Anillo)/SUM(Anillo)</f>
        <v>97.9124365482234</v>
      </c>
      <c r="AC71" s="23" t="n">
        <f aca="false">SUMPRODUCT(INDEX(ImgA,$B71-ImgA_y0+1-25,AC$54-ImgA_x0+1-25):INDEX(ImgA,$B71-ImgA_y0+1+25,AC$54-ImgA_x0+1+25),Anillo)/SUM(Anillo)</f>
        <v>99.0583756345178</v>
      </c>
      <c r="AD71" s="23" t="n">
        <f aca="false">SUMPRODUCT(INDEX(ImgA,$B71-ImgA_y0+1-25,AD$54-ImgA_x0+1-25):INDEX(ImgA,$B71-ImgA_y0+1+25,AD$54-ImgA_x0+1+25),Anillo)/SUM(Anillo)</f>
        <v>99.6928934010152</v>
      </c>
      <c r="AE71" s="23" t="n">
        <f aca="false">SUMPRODUCT(INDEX(ImgA,$B71-ImgA_y0+1-25,AE$54-ImgA_x0+1-25):INDEX(ImgA,$B71-ImgA_y0+1+25,AE$54-ImgA_x0+1+25),Anillo)/SUM(Anillo)</f>
        <v>99.01269035533</v>
      </c>
      <c r="AF71" s="23" t="n">
        <f aca="false">SUMPRODUCT(INDEX(ImgA,$B71-ImgA_y0+1-25,AF$54-ImgA_x0+1-25):INDEX(ImgA,$B71-ImgA_y0+1+25,AF$54-ImgA_x0+1+25),Anillo)/SUM(Anillo)</f>
        <v>98.6624365482234</v>
      </c>
      <c r="AG71" s="23" t="n">
        <f aca="false">SUMPRODUCT(INDEX(ImgA,$B71-ImgA_y0+1-25,AG$54-ImgA_x0+1-25):INDEX(ImgA,$B71-ImgA_y0+1+25,AG$54-ImgA_x0+1+25),Anillo)/SUM(Anillo)</f>
        <v>98.244923857868</v>
      </c>
      <c r="AH71" s="23" t="n">
        <f aca="false">SUMPRODUCT(INDEX(ImgA,$B71-ImgA_y0+1-25,AH$54-ImgA_x0+1-25):INDEX(ImgA,$B71-ImgA_y0+1+25,AH$54-ImgA_x0+1+25),Anillo)/SUM(Anillo)</f>
        <v>97.8489847715736</v>
      </c>
      <c r="AI71" s="23" t="n">
        <f aca="false">SUMPRODUCT(INDEX(ImgA,$B71-ImgA_y0+1-25,AI$54-ImgA_x0+1-25):INDEX(ImgA,$B71-ImgA_y0+1+25,AI$54-ImgA_x0+1+25),Anillo)/SUM(Anillo)</f>
        <v>97.3946700507614</v>
      </c>
      <c r="AJ71" s="23" t="n">
        <f aca="false">SUMPRODUCT(INDEX(ImgA,$B71-ImgA_y0+1-25,AJ$54-ImgA_x0+1-25):INDEX(ImgA,$B71-ImgA_y0+1+25,AJ$54-ImgA_x0+1+25),Anillo)/SUM(Anillo)</f>
        <v>97.2703045685279</v>
      </c>
      <c r="AK71" s="23" t="n">
        <f aca="false">SUMPRODUCT(INDEX(ImgA,$B71-ImgA_y0+1-25,AK$54-ImgA_x0+1-25):INDEX(ImgA,$B71-ImgA_y0+1+25,AK$54-ImgA_x0+1+25),Anillo)/SUM(Anillo)</f>
        <v>98.1116751269036</v>
      </c>
      <c r="AL71" s="23" t="n">
        <f aca="false">SUMPRODUCT(INDEX(ImgA,$B71-ImgA_y0+1-25,AL$54-ImgA_x0+1-25):INDEX(ImgA,$B71-ImgA_y0+1+25,AL$54-ImgA_x0+1+25),Anillo)/SUM(Anillo)</f>
        <v>98.6434010152284</v>
      </c>
      <c r="AM71" s="23" t="n">
        <f aca="false">SUMPRODUCT(INDEX(ImgA,$B71-ImgA_y0+1-25,AM$54-ImgA_x0+1-25):INDEX(ImgA,$B71-ImgA_y0+1+25,AM$54-ImgA_x0+1+25),Anillo)/SUM(Anillo)</f>
        <v>98.3299492385787</v>
      </c>
      <c r="AN71" s="23" t="n">
        <f aca="false">SUMPRODUCT(INDEX(ImgA,$B71-ImgA_y0+1-25,AN$54-ImgA_x0+1-25):INDEX(ImgA,$B71-ImgA_y0+1+25,AN$54-ImgA_x0+1+25),Anillo)/SUM(Anillo)</f>
        <v>97.4467005076142</v>
      </c>
      <c r="AO71" s="23" t="n">
        <f aca="false">SUMPRODUCT(INDEX(ImgA,$B71-ImgA_y0+1-25,AO$54-ImgA_x0+1-25):INDEX(ImgA,$B71-ImgA_y0+1+25,AO$54-ImgA_x0+1+25),Anillo)/SUM(Anillo)</f>
        <v>96.3147208121827</v>
      </c>
      <c r="AP71" s="23" t="n">
        <f aca="false">SUMPRODUCT(INDEX(ImgA,$B71-ImgA_y0+1-25,AP$54-ImgA_x0+1-25):INDEX(ImgA,$B71-ImgA_y0+1+25,AP$54-ImgA_x0+1+25),Anillo)/SUM(Anillo)</f>
        <v>94.75</v>
      </c>
      <c r="AQ71" s="23" t="n">
        <f aca="false">SUMPRODUCT(INDEX(ImgA,$B71-ImgA_y0+1-25,AQ$54-ImgA_x0+1-25):INDEX(ImgA,$B71-ImgA_y0+1+25,AQ$54-ImgA_x0+1+25),Anillo)/SUM(Anillo)</f>
        <v>93.0774111675127</v>
      </c>
      <c r="AR71" s="23" t="n">
        <f aca="false">SUMPRODUCT(INDEX(ImgA,$B71-ImgA_y0+1-25,AR$54-ImgA_x0+1-25):INDEX(ImgA,$B71-ImgA_y0+1+25,AR$54-ImgA_x0+1+25),Anillo)/SUM(Anillo)</f>
        <v>91.2106598984772</v>
      </c>
      <c r="AS71" s="23" t="n">
        <f aca="false">SUMPRODUCT(INDEX(ImgA,$B71-ImgA_y0+1-25,AS$54-ImgA_x0+1-25):INDEX(ImgA,$B71-ImgA_y0+1+25,AS$54-ImgA_x0+1+25),Anillo)/SUM(Anillo)</f>
        <v>89.9631979695432</v>
      </c>
      <c r="AT71" s="23" t="n">
        <f aca="false">SUMPRODUCT(INDEX(ImgA,$B71-ImgA_y0+1-25,AT$54-ImgA_x0+1-25):INDEX(ImgA,$B71-ImgA_y0+1+25,AT$54-ImgA_x0+1+25),Anillo)/SUM(Anillo)</f>
        <v>88.9086294416244</v>
      </c>
      <c r="AU71" s="23" t="n">
        <f aca="false">SUMPRODUCT(INDEX(ImgA,$B71-ImgA_y0+1-25,AU$54-ImgA_x0+1-25):INDEX(ImgA,$B71-ImgA_y0+1+25,AU$54-ImgA_x0+1+25),Anillo)/SUM(Anillo)</f>
        <v>89.0291878172589</v>
      </c>
      <c r="AV71" s="23" t="n">
        <f aca="false">SUMPRODUCT(INDEX(ImgA,$B71-ImgA_y0+1-25,AV$54-ImgA_x0+1-25):INDEX(ImgA,$B71-ImgA_y0+1+25,AV$54-ImgA_x0+1+25),Anillo)/SUM(Anillo)</f>
        <v>89.7842639593909</v>
      </c>
      <c r="AW71" s="23" t="n">
        <f aca="false">SUMPRODUCT(INDEX(ImgA,$B71-ImgA_y0+1-25,AW$54-ImgA_x0+1-25):INDEX(ImgA,$B71-ImgA_y0+1+25,AW$54-ImgA_x0+1+25),Anillo)/SUM(Anillo)</f>
        <v>89.6269035532995</v>
      </c>
      <c r="AX71" s="23" t="n">
        <f aca="false">SUMPRODUCT(INDEX(ImgA,$B71-ImgA_y0+1-25,AX$54-ImgA_x0+1-25):INDEX(ImgA,$B71-ImgA_y0+1+25,AX$54-ImgA_x0+1+25),Anillo)/SUM(Anillo)</f>
        <v>88.7068527918782</v>
      </c>
      <c r="AY71" s="23" t="n">
        <f aca="false">SUMPRODUCT(INDEX(ImgA,$B71-ImgA_y0+1-25,AY$54-ImgA_x0+1-25):INDEX(ImgA,$B71-ImgA_y0+1+25,AY$54-ImgA_x0+1+25),Anillo)/SUM(Anillo)</f>
        <v>87.4467005076142</v>
      </c>
      <c r="AZ71" s="23" t="n">
        <f aca="false">SUMPRODUCT(INDEX(ImgA,$B71-ImgA_y0+1-25,AZ$54-ImgA_x0+1-25):INDEX(ImgA,$B71-ImgA_y0+1+25,AZ$54-ImgA_x0+1+25),Anillo)/SUM(Anillo)</f>
        <v>86.5368020304569</v>
      </c>
      <c r="BA71" s="23" t="n">
        <f aca="false">SUMPRODUCT(INDEX(ImgA,$B71-ImgA_y0+1-25,BA$54-ImgA_x0+1-25):INDEX(ImgA,$B71-ImgA_y0+1+25,BA$54-ImgA_x0+1+25),Anillo)/SUM(Anillo)</f>
        <v>86.0761421319797</v>
      </c>
      <c r="BB71" s="23" t="n">
        <f aca="false">SUMPRODUCT(INDEX(ImgA,$B71-ImgA_y0+1-25,BB$54-ImgA_x0+1-25):INDEX(ImgA,$B71-ImgA_y0+1+25,BB$54-ImgA_x0+1+25),Anillo)/SUM(Anillo)</f>
        <v>84.9822335025381</v>
      </c>
      <c r="BC71" s="23" t="n">
        <f aca="false">SUMPRODUCT(INDEX(ImgA,$B71-ImgA_y0+1-25,BC$54-ImgA_x0+1-25):INDEX(ImgA,$B71-ImgA_y0+1+25,BC$54-ImgA_x0+1+25),Anillo)/SUM(Anillo)</f>
        <v>85.0241116751269</v>
      </c>
      <c r="BD71" s="23" t="n">
        <f aca="false">SUMPRODUCT(INDEX(ImgA,$B71-ImgA_y0+1-25,BD$54-ImgA_x0+1-25):INDEX(ImgA,$B71-ImgA_y0+1+25,BD$54-ImgA_x0+1+25),Anillo)/SUM(Anillo)</f>
        <v>86.5393401015228</v>
      </c>
      <c r="BE71" s="23" t="n">
        <f aca="false">SUMPRODUCT(INDEX(ImgA,$B71-ImgA_y0+1-25,BE$54-ImgA_x0+1-25):INDEX(ImgA,$B71-ImgA_y0+1+25,BE$54-ImgA_x0+1+25),Anillo)/SUM(Anillo)</f>
        <v>88.7741116751269</v>
      </c>
      <c r="BF71" s="23" t="n">
        <f aca="false">SUMPRODUCT(INDEX(ImgA,$B71-ImgA_y0+1-25,BF$54-ImgA_x0+1-25):INDEX(ImgA,$B71-ImgA_y0+1+25,BF$54-ImgA_x0+1+25),Anillo)/SUM(Anillo)</f>
        <v>91.4225888324873</v>
      </c>
      <c r="BG71" s="23" t="n">
        <f aca="false">SUMPRODUCT(INDEX(ImgA,$B71-ImgA_y0+1-25,BG$54-ImgA_x0+1-25):INDEX(ImgA,$B71-ImgA_y0+1+25,BG$54-ImgA_x0+1+25),Anillo)/SUM(Anillo)</f>
        <v>94.3857868020305</v>
      </c>
      <c r="BH71" s="23" t="n">
        <f aca="false">SUMPRODUCT(INDEX(ImgA,$B71-ImgA_y0+1-25,BH$54-ImgA_x0+1-25):INDEX(ImgA,$B71-ImgA_y0+1+25,BH$54-ImgA_x0+1+25),Anillo)/SUM(Anillo)</f>
        <v>96.9390862944162</v>
      </c>
      <c r="BI71" s="23" t="n">
        <f aca="false">SUMPRODUCT(INDEX(ImgA,$B71-ImgA_y0+1-25,BI$54-ImgA_x0+1-25):INDEX(ImgA,$B71-ImgA_y0+1+25,BI$54-ImgA_x0+1+25),Anillo)/SUM(Anillo)</f>
        <v>100.516497461929</v>
      </c>
      <c r="BJ71" s="23" t="n">
        <f aca="false">SUMPRODUCT(INDEX(ImgA,$B71-ImgA_y0+1-25,BJ$54-ImgA_x0+1-25):INDEX(ImgA,$B71-ImgA_y0+1+25,BJ$54-ImgA_x0+1+25),Anillo)/SUM(Anillo)</f>
        <v>103.368020304569</v>
      </c>
      <c r="BK71" s="23" t="n">
        <f aca="false">SUMPRODUCT(INDEX(ImgA,$B71-ImgA_y0+1-25,BK$54-ImgA_x0+1-25):INDEX(ImgA,$B71-ImgA_y0+1+25,BK$54-ImgA_x0+1+25),Anillo)/SUM(Anillo)</f>
        <v>105.52538071066</v>
      </c>
      <c r="BL71" s="23" t="n">
        <f aca="false">SUMPRODUCT(INDEX(ImgA,$B71-ImgA_y0+1-25,BL$54-ImgA_x0+1-25):INDEX(ImgA,$B71-ImgA_y0+1+25,BL$54-ImgA_x0+1+25),Anillo)/SUM(Anillo)</f>
        <v>106.409898477157</v>
      </c>
      <c r="BM71" s="23" t="n">
        <f aca="false">SUMPRODUCT(INDEX(ImgA,$B71-ImgA_y0+1-25,BM$54-ImgA_x0+1-25):INDEX(ImgA,$B71-ImgA_y0+1+25,BM$54-ImgA_x0+1+25),Anillo)/SUM(Anillo)</f>
        <v>106.647208121827</v>
      </c>
      <c r="BN71" s="23" t="n">
        <f aca="false">SUMPRODUCT(INDEX(ImgA,$B71-ImgA_y0+1-25,BN$54-ImgA_x0+1-25):INDEX(ImgA,$B71-ImgA_y0+1+25,BN$54-ImgA_x0+1+25),Anillo)/SUM(Anillo)</f>
        <v>106.403553299492</v>
      </c>
    </row>
    <row r="72" customFormat="false" ht="10.5" hidden="false" customHeight="true" outlineLevel="0" collapsed="false">
      <c r="B72" s="17" t="n">
        <v>87</v>
      </c>
      <c r="C72" s="23" t="n">
        <f aca="false">SUMPRODUCT(INDEX(ImgA,$B72-ImgA_y0+1-25,C$54-ImgA_x0+1-25):INDEX(ImgA,$B72-ImgA_y0+1+25,C$54-ImgA_x0+1+25),Anillo)/SUM(Anillo)</f>
        <v>80.3781725888325</v>
      </c>
      <c r="D72" s="23" t="n">
        <f aca="false">SUMPRODUCT(INDEX(ImgA,$B72-ImgA_y0+1-25,D$54-ImgA_x0+1-25):INDEX(ImgA,$B72-ImgA_y0+1+25,D$54-ImgA_x0+1+25),Anillo)/SUM(Anillo)</f>
        <v>79.8464467005076</v>
      </c>
      <c r="E72" s="23" t="n">
        <f aca="false">SUMPRODUCT(INDEX(ImgA,$B72-ImgA_y0+1-25,E$54-ImgA_x0+1-25):INDEX(ImgA,$B72-ImgA_y0+1+25,E$54-ImgA_x0+1+25),Anillo)/SUM(Anillo)</f>
        <v>79.1649746192893</v>
      </c>
      <c r="F72" s="23" t="n">
        <f aca="false">SUMPRODUCT(INDEX(ImgA,$B72-ImgA_y0+1-25,F$54-ImgA_x0+1-25):INDEX(ImgA,$B72-ImgA_y0+1+25,F$54-ImgA_x0+1+25),Anillo)/SUM(Anillo)</f>
        <v>78.5799492385787</v>
      </c>
      <c r="G72" s="23" t="n">
        <f aca="false">SUMPRODUCT(INDEX(ImgA,$B72-ImgA_y0+1-25,G$54-ImgA_x0+1-25):INDEX(ImgA,$B72-ImgA_y0+1+25,G$54-ImgA_x0+1+25),Anillo)/SUM(Anillo)</f>
        <v>78.1065989847716</v>
      </c>
      <c r="H72" s="23" t="n">
        <f aca="false">SUMPRODUCT(INDEX(ImgA,$B72-ImgA_y0+1-25,H$54-ImgA_x0+1-25):INDEX(ImgA,$B72-ImgA_y0+1+25,H$54-ImgA_x0+1+25),Anillo)/SUM(Anillo)</f>
        <v>77.4263959390863</v>
      </c>
      <c r="I72" s="23" t="n">
        <f aca="false">SUMPRODUCT(INDEX(ImgA,$B72-ImgA_y0+1-25,I$54-ImgA_x0+1-25):INDEX(ImgA,$B72-ImgA_y0+1+25,I$54-ImgA_x0+1+25),Anillo)/SUM(Anillo)</f>
        <v>76.6713197969543</v>
      </c>
      <c r="J72" s="23" t="n">
        <f aca="false">SUMPRODUCT(INDEX(ImgA,$B72-ImgA_y0+1-25,J$54-ImgA_x0+1-25):INDEX(ImgA,$B72-ImgA_y0+1+25,J$54-ImgA_x0+1+25),Anillo)/SUM(Anillo)</f>
        <v>76.1637055837563</v>
      </c>
      <c r="K72" s="23" t="n">
        <f aca="false">SUMPRODUCT(INDEX(ImgA,$B72-ImgA_y0+1-25,K$54-ImgA_x0+1-25):INDEX(ImgA,$B72-ImgA_y0+1+25,K$54-ImgA_x0+1+25),Anillo)/SUM(Anillo)</f>
        <v>74.8781725888325</v>
      </c>
      <c r="L72" s="23" t="n">
        <f aca="false">SUMPRODUCT(INDEX(ImgA,$B72-ImgA_y0+1-25,L$54-ImgA_x0+1-25):INDEX(ImgA,$B72-ImgA_y0+1+25,L$54-ImgA_x0+1+25),Anillo)/SUM(Anillo)</f>
        <v>73.0875634517767</v>
      </c>
      <c r="M72" s="23" t="n">
        <f aca="false">SUMPRODUCT(INDEX(ImgA,$B72-ImgA_y0+1-25,M$54-ImgA_x0+1-25):INDEX(ImgA,$B72-ImgA_y0+1+25,M$54-ImgA_x0+1+25),Anillo)/SUM(Anillo)</f>
        <v>69.5913705583756</v>
      </c>
      <c r="N72" s="23" t="n">
        <f aca="false">SUMPRODUCT(INDEX(ImgA,$B72-ImgA_y0+1-25,N$54-ImgA_x0+1-25):INDEX(ImgA,$B72-ImgA_y0+1+25,N$54-ImgA_x0+1+25),Anillo)/SUM(Anillo)</f>
        <v>65.4746192893401</v>
      </c>
      <c r="O72" s="23" t="n">
        <f aca="false">SUMPRODUCT(INDEX(ImgA,$B72-ImgA_y0+1-25,O$54-ImgA_x0+1-25):INDEX(ImgA,$B72-ImgA_y0+1+25,O$54-ImgA_x0+1+25),Anillo)/SUM(Anillo)</f>
        <v>62.5545685279188</v>
      </c>
      <c r="P72" s="23" t="n">
        <f aca="false">SUMPRODUCT(INDEX(ImgA,$B72-ImgA_y0+1-25,P$54-ImgA_x0+1-25):INDEX(ImgA,$B72-ImgA_y0+1+25,P$54-ImgA_x0+1+25),Anillo)/SUM(Anillo)</f>
        <v>58.2639593908629</v>
      </c>
      <c r="Q72" s="23" t="n">
        <f aca="false">SUMPRODUCT(INDEX(ImgA,$B72-ImgA_y0+1-25,Q$54-ImgA_x0+1-25):INDEX(ImgA,$B72-ImgA_y0+1+25,Q$54-ImgA_x0+1+25),Anillo)/SUM(Anillo)</f>
        <v>53.3578680203046</v>
      </c>
      <c r="R72" s="23" t="n">
        <f aca="false">SUMPRODUCT(INDEX(ImgA,$B72-ImgA_y0+1-25,R$54-ImgA_x0+1-25):INDEX(ImgA,$B72-ImgA_y0+1+25,R$54-ImgA_x0+1+25),Anillo)/SUM(Anillo)</f>
        <v>50.1675126903553</v>
      </c>
      <c r="S72" s="23" t="n">
        <f aca="false">SUMPRODUCT(INDEX(ImgA,$B72-ImgA_y0+1-25,S$54-ImgA_x0+1-25):INDEX(ImgA,$B72-ImgA_y0+1+25,S$54-ImgA_x0+1+25),Anillo)/SUM(Anillo)</f>
        <v>50.3591370558376</v>
      </c>
      <c r="T72" s="23" t="n">
        <f aca="false">SUMPRODUCT(INDEX(ImgA,$B72-ImgA_y0+1-25,T$54-ImgA_x0+1-25):INDEX(ImgA,$B72-ImgA_y0+1+25,T$54-ImgA_x0+1+25),Anillo)/SUM(Anillo)</f>
        <v>53.8578680203046</v>
      </c>
      <c r="U72" s="23" t="n">
        <f aca="false">SUMPRODUCT(INDEX(ImgA,$B72-ImgA_y0+1-25,U$54-ImgA_x0+1-25):INDEX(ImgA,$B72-ImgA_y0+1+25,U$54-ImgA_x0+1+25),Anillo)/SUM(Anillo)</f>
        <v>61.1104060913706</v>
      </c>
      <c r="V72" s="23" t="n">
        <f aca="false">SUMPRODUCT(INDEX(ImgA,$B72-ImgA_y0+1-25,V$54-ImgA_x0+1-25):INDEX(ImgA,$B72-ImgA_y0+1+25,V$54-ImgA_x0+1+25),Anillo)/SUM(Anillo)</f>
        <v>67.7043147208122</v>
      </c>
      <c r="W72" s="23" t="n">
        <f aca="false">SUMPRODUCT(INDEX(ImgA,$B72-ImgA_y0+1-25,W$54-ImgA_x0+1-25):INDEX(ImgA,$B72-ImgA_y0+1+25,W$54-ImgA_x0+1+25),Anillo)/SUM(Anillo)</f>
        <v>74.9695431472081</v>
      </c>
      <c r="X72" s="23" t="n">
        <f aca="false">SUMPRODUCT(INDEX(ImgA,$B72-ImgA_y0+1-25,X$54-ImgA_x0+1-25):INDEX(ImgA,$B72-ImgA_y0+1+25,X$54-ImgA_x0+1+25),Anillo)/SUM(Anillo)</f>
        <v>83.6065989847716</v>
      </c>
      <c r="Y72" s="23" t="n">
        <f aca="false">SUMPRODUCT(INDEX(ImgA,$B72-ImgA_y0+1-25,Y$54-ImgA_x0+1-25):INDEX(ImgA,$B72-ImgA_y0+1+25,Y$54-ImgA_x0+1+25),Anillo)/SUM(Anillo)</f>
        <v>90.5913705583756</v>
      </c>
      <c r="Z72" s="23" t="n">
        <f aca="false">SUMPRODUCT(INDEX(ImgA,$B72-ImgA_y0+1-25,Z$54-ImgA_x0+1-25):INDEX(ImgA,$B72-ImgA_y0+1+25,Z$54-ImgA_x0+1+25),Anillo)/SUM(Anillo)</f>
        <v>95.2969543147208</v>
      </c>
      <c r="AA72" s="23" t="n">
        <f aca="false">SUMPRODUCT(INDEX(ImgA,$B72-ImgA_y0+1-25,AA$54-ImgA_x0+1-25):INDEX(ImgA,$B72-ImgA_y0+1+25,AA$54-ImgA_x0+1+25),Anillo)/SUM(Anillo)</f>
        <v>97.4670050761421</v>
      </c>
      <c r="AB72" s="23" t="n">
        <f aca="false">SUMPRODUCT(INDEX(ImgA,$B72-ImgA_y0+1-25,AB$54-ImgA_x0+1-25):INDEX(ImgA,$B72-ImgA_y0+1+25,AB$54-ImgA_x0+1+25),Anillo)/SUM(Anillo)</f>
        <v>98.7918781725888</v>
      </c>
      <c r="AC72" s="23" t="n">
        <f aca="false">SUMPRODUCT(INDEX(ImgA,$B72-ImgA_y0+1-25,AC$54-ImgA_x0+1-25):INDEX(ImgA,$B72-ImgA_y0+1+25,AC$54-ImgA_x0+1+25),Anillo)/SUM(Anillo)</f>
        <v>100.507614213198</v>
      </c>
      <c r="AD72" s="23" t="n">
        <f aca="false">SUMPRODUCT(INDEX(ImgA,$B72-ImgA_y0+1-25,AD$54-ImgA_x0+1-25):INDEX(ImgA,$B72-ImgA_y0+1+25,AD$54-ImgA_x0+1+25),Anillo)/SUM(Anillo)</f>
        <v>101.111675126904</v>
      </c>
      <c r="AE72" s="23" t="n">
        <f aca="false">SUMPRODUCT(INDEX(ImgA,$B72-ImgA_y0+1-25,AE$54-ImgA_x0+1-25):INDEX(ImgA,$B72-ImgA_y0+1+25,AE$54-ImgA_x0+1+25),Anillo)/SUM(Anillo)</f>
        <v>99.9098984771574</v>
      </c>
      <c r="AF72" s="23" t="n">
        <f aca="false">SUMPRODUCT(INDEX(ImgA,$B72-ImgA_y0+1-25,AF$54-ImgA_x0+1-25):INDEX(ImgA,$B72-ImgA_y0+1+25,AF$54-ImgA_x0+1+25),Anillo)/SUM(Anillo)</f>
        <v>98.5215736040609</v>
      </c>
      <c r="AG72" s="23" t="n">
        <f aca="false">SUMPRODUCT(INDEX(ImgA,$B72-ImgA_y0+1-25,AG$54-ImgA_x0+1-25):INDEX(ImgA,$B72-ImgA_y0+1+25,AG$54-ImgA_x0+1+25),Anillo)/SUM(Anillo)</f>
        <v>97.9860406091371</v>
      </c>
      <c r="AH72" s="23" t="n">
        <f aca="false">SUMPRODUCT(INDEX(ImgA,$B72-ImgA_y0+1-25,AH$54-ImgA_x0+1-25):INDEX(ImgA,$B72-ImgA_y0+1+25,AH$54-ImgA_x0+1+25),Anillo)/SUM(Anillo)</f>
        <v>97.6281725888325</v>
      </c>
      <c r="AI72" s="23" t="n">
        <f aca="false">SUMPRODUCT(INDEX(ImgA,$B72-ImgA_y0+1-25,AI$54-ImgA_x0+1-25):INDEX(ImgA,$B72-ImgA_y0+1+25,AI$54-ImgA_x0+1+25),Anillo)/SUM(Anillo)</f>
        <v>96.9822335025381</v>
      </c>
      <c r="AJ72" s="23" t="n">
        <f aca="false">SUMPRODUCT(INDEX(ImgA,$B72-ImgA_y0+1-25,AJ$54-ImgA_x0+1-25):INDEX(ImgA,$B72-ImgA_y0+1+25,AJ$54-ImgA_x0+1+25),Anillo)/SUM(Anillo)</f>
        <v>96.7233502538071</v>
      </c>
      <c r="AK72" s="23" t="n">
        <f aca="false">SUMPRODUCT(INDEX(ImgA,$B72-ImgA_y0+1-25,AK$54-ImgA_x0+1-25):INDEX(ImgA,$B72-ImgA_y0+1+25,AK$54-ImgA_x0+1+25),Anillo)/SUM(Anillo)</f>
        <v>97.2106598984772</v>
      </c>
      <c r="AL72" s="23" t="n">
        <f aca="false">SUMPRODUCT(INDEX(ImgA,$B72-ImgA_y0+1-25,AL$54-ImgA_x0+1-25):INDEX(ImgA,$B72-ImgA_y0+1+25,AL$54-ImgA_x0+1+25),Anillo)/SUM(Anillo)</f>
        <v>97.6357868020305</v>
      </c>
      <c r="AM72" s="23" t="n">
        <f aca="false">SUMPRODUCT(INDEX(ImgA,$B72-ImgA_y0+1-25,AM$54-ImgA_x0+1-25):INDEX(ImgA,$B72-ImgA_y0+1+25,AM$54-ImgA_x0+1+25),Anillo)/SUM(Anillo)</f>
        <v>97.7855329949239</v>
      </c>
      <c r="AN72" s="23" t="n">
        <f aca="false">SUMPRODUCT(INDEX(ImgA,$B72-ImgA_y0+1-25,AN$54-ImgA_x0+1-25):INDEX(ImgA,$B72-ImgA_y0+1+25,AN$54-ImgA_x0+1+25),Anillo)/SUM(Anillo)</f>
        <v>97.3616751269036</v>
      </c>
      <c r="AO72" s="23" t="n">
        <f aca="false">SUMPRODUCT(INDEX(ImgA,$B72-ImgA_y0+1-25,AO$54-ImgA_x0+1-25):INDEX(ImgA,$B72-ImgA_y0+1+25,AO$54-ImgA_x0+1+25),Anillo)/SUM(Anillo)</f>
        <v>96.0291878172589</v>
      </c>
      <c r="AP72" s="23" t="n">
        <f aca="false">SUMPRODUCT(INDEX(ImgA,$B72-ImgA_y0+1-25,AP$54-ImgA_x0+1-25):INDEX(ImgA,$B72-ImgA_y0+1+25,AP$54-ImgA_x0+1+25),Anillo)/SUM(Anillo)</f>
        <v>94.5571065989848</v>
      </c>
      <c r="AQ72" s="23" t="n">
        <f aca="false">SUMPRODUCT(INDEX(ImgA,$B72-ImgA_y0+1-25,AQ$54-ImgA_x0+1-25):INDEX(ImgA,$B72-ImgA_y0+1+25,AQ$54-ImgA_x0+1+25),Anillo)/SUM(Anillo)</f>
        <v>92.9403553299492</v>
      </c>
      <c r="AR72" s="23" t="n">
        <f aca="false">SUMPRODUCT(INDEX(ImgA,$B72-ImgA_y0+1-25,AR$54-ImgA_x0+1-25):INDEX(ImgA,$B72-ImgA_y0+1+25,AR$54-ImgA_x0+1+25),Anillo)/SUM(Anillo)</f>
        <v>90.9314720812183</v>
      </c>
      <c r="AS72" s="23" t="n">
        <f aca="false">SUMPRODUCT(INDEX(ImgA,$B72-ImgA_y0+1-25,AS$54-ImgA_x0+1-25):INDEX(ImgA,$B72-ImgA_y0+1+25,AS$54-ImgA_x0+1+25),Anillo)/SUM(Anillo)</f>
        <v>89.005076142132</v>
      </c>
      <c r="AT72" s="23" t="n">
        <f aca="false">SUMPRODUCT(INDEX(ImgA,$B72-ImgA_y0+1-25,AT$54-ImgA_x0+1-25):INDEX(ImgA,$B72-ImgA_y0+1+25,AT$54-ImgA_x0+1+25),Anillo)/SUM(Anillo)</f>
        <v>87.8527918781726</v>
      </c>
      <c r="AU72" s="23" t="n">
        <f aca="false">SUMPRODUCT(INDEX(ImgA,$B72-ImgA_y0+1-25,AU$54-ImgA_x0+1-25):INDEX(ImgA,$B72-ImgA_y0+1+25,AU$54-ImgA_x0+1+25),Anillo)/SUM(Anillo)</f>
        <v>87.1142131979696</v>
      </c>
      <c r="AV72" s="23" t="n">
        <f aca="false">SUMPRODUCT(INDEX(ImgA,$B72-ImgA_y0+1-25,AV$54-ImgA_x0+1-25):INDEX(ImgA,$B72-ImgA_y0+1+25,AV$54-ImgA_x0+1+25),Anillo)/SUM(Anillo)</f>
        <v>87.4898477157361</v>
      </c>
      <c r="AW72" s="23" t="n">
        <f aca="false">SUMPRODUCT(INDEX(ImgA,$B72-ImgA_y0+1-25,AW$54-ImgA_x0+1-25):INDEX(ImgA,$B72-ImgA_y0+1+25,AW$54-ImgA_x0+1+25),Anillo)/SUM(Anillo)</f>
        <v>87.0685279187817</v>
      </c>
      <c r="AX72" s="23" t="n">
        <f aca="false">SUMPRODUCT(INDEX(ImgA,$B72-ImgA_y0+1-25,AX$54-ImgA_x0+1-25):INDEX(ImgA,$B72-ImgA_y0+1+25,AX$54-ImgA_x0+1+25),Anillo)/SUM(Anillo)</f>
        <v>86.0875634517767</v>
      </c>
      <c r="AY72" s="23" t="n">
        <f aca="false">SUMPRODUCT(INDEX(ImgA,$B72-ImgA_y0+1-25,AY$54-ImgA_x0+1-25):INDEX(ImgA,$B72-ImgA_y0+1+25,AY$54-ImgA_x0+1+25),Anillo)/SUM(Anillo)</f>
        <v>85.0418781725888</v>
      </c>
      <c r="AZ72" s="23" t="n">
        <f aca="false">SUMPRODUCT(INDEX(ImgA,$B72-ImgA_y0+1-25,AZ$54-ImgA_x0+1-25):INDEX(ImgA,$B72-ImgA_y0+1+25,AZ$54-ImgA_x0+1+25),Anillo)/SUM(Anillo)</f>
        <v>84.4390862944162</v>
      </c>
      <c r="BA72" s="23" t="n">
        <f aca="false">SUMPRODUCT(INDEX(ImgA,$B72-ImgA_y0+1-25,BA$54-ImgA_x0+1-25):INDEX(ImgA,$B72-ImgA_y0+1+25,BA$54-ImgA_x0+1+25),Anillo)/SUM(Anillo)</f>
        <v>83.4657360406091</v>
      </c>
      <c r="BB72" s="23" t="n">
        <f aca="false">SUMPRODUCT(INDEX(ImgA,$B72-ImgA_y0+1-25,BB$54-ImgA_x0+1-25):INDEX(ImgA,$B72-ImgA_y0+1+25,BB$54-ImgA_x0+1+25),Anillo)/SUM(Anillo)</f>
        <v>82.9860406091371</v>
      </c>
      <c r="BC72" s="23" t="n">
        <f aca="false">SUMPRODUCT(INDEX(ImgA,$B72-ImgA_y0+1-25,BC$54-ImgA_x0+1-25):INDEX(ImgA,$B72-ImgA_y0+1+25,BC$54-ImgA_x0+1+25),Anillo)/SUM(Anillo)</f>
        <v>83.3261421319797</v>
      </c>
      <c r="BD72" s="23" t="n">
        <f aca="false">SUMPRODUCT(INDEX(ImgA,$B72-ImgA_y0+1-25,BD$54-ImgA_x0+1-25):INDEX(ImgA,$B72-ImgA_y0+1+25,BD$54-ImgA_x0+1+25),Anillo)/SUM(Anillo)</f>
        <v>84.8134517766497</v>
      </c>
      <c r="BE72" s="23" t="n">
        <f aca="false">SUMPRODUCT(INDEX(ImgA,$B72-ImgA_y0+1-25,BE$54-ImgA_x0+1-25):INDEX(ImgA,$B72-ImgA_y0+1+25,BE$54-ImgA_x0+1+25),Anillo)/SUM(Anillo)</f>
        <v>86.9631979695432</v>
      </c>
      <c r="BF72" s="23" t="n">
        <f aca="false">SUMPRODUCT(INDEX(ImgA,$B72-ImgA_y0+1-25,BF$54-ImgA_x0+1-25):INDEX(ImgA,$B72-ImgA_y0+1+25,BF$54-ImgA_x0+1+25),Anillo)/SUM(Anillo)</f>
        <v>89.2296954314721</v>
      </c>
      <c r="BG72" s="23" t="n">
        <f aca="false">SUMPRODUCT(INDEX(ImgA,$B72-ImgA_y0+1-25,BG$54-ImgA_x0+1-25):INDEX(ImgA,$B72-ImgA_y0+1+25,BG$54-ImgA_x0+1+25),Anillo)/SUM(Anillo)</f>
        <v>91.8007614213198</v>
      </c>
      <c r="BH72" s="23" t="n">
        <f aca="false">SUMPRODUCT(INDEX(ImgA,$B72-ImgA_y0+1-25,BH$54-ImgA_x0+1-25):INDEX(ImgA,$B72-ImgA_y0+1+25,BH$54-ImgA_x0+1+25),Anillo)/SUM(Anillo)</f>
        <v>94.748730964467</v>
      </c>
      <c r="BI72" s="23" t="n">
        <f aca="false">SUMPRODUCT(INDEX(ImgA,$B72-ImgA_y0+1-25,BI$54-ImgA_x0+1-25):INDEX(ImgA,$B72-ImgA_y0+1+25,BI$54-ImgA_x0+1+25),Anillo)/SUM(Anillo)</f>
        <v>98.8464467005076</v>
      </c>
      <c r="BJ72" s="23" t="n">
        <f aca="false">SUMPRODUCT(INDEX(ImgA,$B72-ImgA_y0+1-25,BJ$54-ImgA_x0+1-25):INDEX(ImgA,$B72-ImgA_y0+1+25,BJ$54-ImgA_x0+1+25),Anillo)/SUM(Anillo)</f>
        <v>102.285532994924</v>
      </c>
      <c r="BK72" s="23" t="n">
        <f aca="false">SUMPRODUCT(INDEX(ImgA,$B72-ImgA_y0+1-25,BK$54-ImgA_x0+1-25):INDEX(ImgA,$B72-ImgA_y0+1+25,BK$54-ImgA_x0+1+25),Anillo)/SUM(Anillo)</f>
        <v>104.621827411168</v>
      </c>
      <c r="BL72" s="23" t="n">
        <f aca="false">SUMPRODUCT(INDEX(ImgA,$B72-ImgA_y0+1-25,BL$54-ImgA_x0+1-25):INDEX(ImgA,$B72-ImgA_y0+1+25,BL$54-ImgA_x0+1+25),Anillo)/SUM(Anillo)</f>
        <v>106.005076142132</v>
      </c>
      <c r="BM72" s="23" t="n">
        <f aca="false">SUMPRODUCT(INDEX(ImgA,$B72-ImgA_y0+1-25,BM$54-ImgA_x0+1-25):INDEX(ImgA,$B72-ImgA_y0+1+25,BM$54-ImgA_x0+1+25),Anillo)/SUM(Anillo)</f>
        <v>106.94923857868</v>
      </c>
      <c r="BN72" s="23" t="n">
        <f aca="false">SUMPRODUCT(INDEX(ImgA,$B72-ImgA_y0+1-25,BN$54-ImgA_x0+1-25):INDEX(ImgA,$B72-ImgA_y0+1+25,BN$54-ImgA_x0+1+25),Anillo)/SUM(Anillo)</f>
        <v>106.720812182741</v>
      </c>
    </row>
    <row r="73" customFormat="false" ht="10.5" hidden="false" customHeight="true" outlineLevel="0" collapsed="false">
      <c r="B73" s="17" t="n">
        <v>88</v>
      </c>
      <c r="C73" s="23" t="n">
        <f aca="false">SUMPRODUCT(INDEX(ImgA,$B73-ImgA_y0+1-25,C$54-ImgA_x0+1-25):INDEX(ImgA,$B73-ImgA_y0+1+25,C$54-ImgA_x0+1+25),Anillo)/SUM(Anillo)</f>
        <v>81.3045685279188</v>
      </c>
      <c r="D73" s="23" t="n">
        <f aca="false">SUMPRODUCT(INDEX(ImgA,$B73-ImgA_y0+1-25,D$54-ImgA_x0+1-25):INDEX(ImgA,$B73-ImgA_y0+1+25,D$54-ImgA_x0+1+25),Anillo)/SUM(Anillo)</f>
        <v>80.7868020304569</v>
      </c>
      <c r="E73" s="23" t="n">
        <f aca="false">SUMPRODUCT(INDEX(ImgA,$B73-ImgA_y0+1-25,E$54-ImgA_x0+1-25):INDEX(ImgA,$B73-ImgA_y0+1+25,E$54-ImgA_x0+1+25),Anillo)/SUM(Anillo)</f>
        <v>80.3185279187817</v>
      </c>
      <c r="F73" s="23" t="n">
        <f aca="false">SUMPRODUCT(INDEX(ImgA,$B73-ImgA_y0+1-25,F$54-ImgA_x0+1-25):INDEX(ImgA,$B73-ImgA_y0+1+25,F$54-ImgA_x0+1+25),Anillo)/SUM(Anillo)</f>
        <v>79.8527918781726</v>
      </c>
      <c r="G73" s="23" t="n">
        <f aca="false">SUMPRODUCT(INDEX(ImgA,$B73-ImgA_y0+1-25,G$54-ImgA_x0+1-25):INDEX(ImgA,$B73-ImgA_y0+1+25,G$54-ImgA_x0+1+25),Anillo)/SUM(Anillo)</f>
        <v>79.2982233502538</v>
      </c>
      <c r="H73" s="23" t="n">
        <f aca="false">SUMPRODUCT(INDEX(ImgA,$B73-ImgA_y0+1-25,H$54-ImgA_x0+1-25):INDEX(ImgA,$B73-ImgA_y0+1+25,H$54-ImgA_x0+1+25),Anillo)/SUM(Anillo)</f>
        <v>78.3680203045685</v>
      </c>
      <c r="I73" s="23" t="n">
        <f aca="false">SUMPRODUCT(INDEX(ImgA,$B73-ImgA_y0+1-25,I$54-ImgA_x0+1-25):INDEX(ImgA,$B73-ImgA_y0+1+25,I$54-ImgA_x0+1+25),Anillo)/SUM(Anillo)</f>
        <v>77.6218274111675</v>
      </c>
      <c r="J73" s="23" t="n">
        <f aca="false">SUMPRODUCT(INDEX(ImgA,$B73-ImgA_y0+1-25,J$54-ImgA_x0+1-25):INDEX(ImgA,$B73-ImgA_y0+1+25,J$54-ImgA_x0+1+25),Anillo)/SUM(Anillo)</f>
        <v>77.1205583756345</v>
      </c>
      <c r="K73" s="23" t="n">
        <f aca="false">SUMPRODUCT(INDEX(ImgA,$B73-ImgA_y0+1-25,K$54-ImgA_x0+1-25):INDEX(ImgA,$B73-ImgA_y0+1+25,K$54-ImgA_x0+1+25),Anillo)/SUM(Anillo)</f>
        <v>76.2944162436548</v>
      </c>
      <c r="L73" s="23" t="n">
        <f aca="false">SUMPRODUCT(INDEX(ImgA,$B73-ImgA_y0+1-25,L$54-ImgA_x0+1-25):INDEX(ImgA,$B73-ImgA_y0+1+25,L$54-ImgA_x0+1+25),Anillo)/SUM(Anillo)</f>
        <v>74.1218274111675</v>
      </c>
      <c r="M73" s="23" t="n">
        <f aca="false">SUMPRODUCT(INDEX(ImgA,$B73-ImgA_y0+1-25,M$54-ImgA_x0+1-25):INDEX(ImgA,$B73-ImgA_y0+1+25,M$54-ImgA_x0+1+25),Anillo)/SUM(Anillo)</f>
        <v>70.0380710659899</v>
      </c>
      <c r="N73" s="23" t="n">
        <f aca="false">SUMPRODUCT(INDEX(ImgA,$B73-ImgA_y0+1-25,N$54-ImgA_x0+1-25):INDEX(ImgA,$B73-ImgA_y0+1+25,N$54-ImgA_x0+1+25),Anillo)/SUM(Anillo)</f>
        <v>65.0710659898477</v>
      </c>
      <c r="O73" s="23" t="n">
        <f aca="false">SUMPRODUCT(INDEX(ImgA,$B73-ImgA_y0+1-25,O$54-ImgA_x0+1-25):INDEX(ImgA,$B73-ImgA_y0+1+25,O$54-ImgA_x0+1+25),Anillo)/SUM(Anillo)</f>
        <v>61.3223350253807</v>
      </c>
      <c r="P73" s="23" t="n">
        <f aca="false">SUMPRODUCT(INDEX(ImgA,$B73-ImgA_y0+1-25,P$54-ImgA_x0+1-25):INDEX(ImgA,$B73-ImgA_y0+1+25,P$54-ImgA_x0+1+25),Anillo)/SUM(Anillo)</f>
        <v>57.3934010152284</v>
      </c>
      <c r="Q73" s="23" t="n">
        <f aca="false">SUMPRODUCT(INDEX(ImgA,$B73-ImgA_y0+1-25,Q$54-ImgA_x0+1-25):INDEX(ImgA,$B73-ImgA_y0+1+25,Q$54-ImgA_x0+1+25),Anillo)/SUM(Anillo)</f>
        <v>52.0609137055838</v>
      </c>
      <c r="R73" s="23" t="n">
        <f aca="false">SUMPRODUCT(INDEX(ImgA,$B73-ImgA_y0+1-25,R$54-ImgA_x0+1-25):INDEX(ImgA,$B73-ImgA_y0+1+25,R$54-ImgA_x0+1+25),Anillo)/SUM(Anillo)</f>
        <v>47.0799492385787</v>
      </c>
      <c r="S73" s="23" t="n">
        <f aca="false">SUMPRODUCT(INDEX(ImgA,$B73-ImgA_y0+1-25,S$54-ImgA_x0+1-25):INDEX(ImgA,$B73-ImgA_y0+1+25,S$54-ImgA_x0+1+25),Anillo)/SUM(Anillo)</f>
        <v>47.0761421319797</v>
      </c>
      <c r="T73" s="23" t="n">
        <f aca="false">SUMPRODUCT(INDEX(ImgA,$B73-ImgA_y0+1-25,T$54-ImgA_x0+1-25):INDEX(ImgA,$B73-ImgA_y0+1+25,T$54-ImgA_x0+1+25),Anillo)/SUM(Anillo)</f>
        <v>51.1154822335025</v>
      </c>
      <c r="U73" s="23" t="n">
        <f aca="false">SUMPRODUCT(INDEX(ImgA,$B73-ImgA_y0+1-25,U$54-ImgA_x0+1-25):INDEX(ImgA,$B73-ImgA_y0+1+25,U$54-ImgA_x0+1+25),Anillo)/SUM(Anillo)</f>
        <v>58.4314720812183</v>
      </c>
      <c r="V73" s="23" t="n">
        <f aca="false">SUMPRODUCT(INDEX(ImgA,$B73-ImgA_y0+1-25,V$54-ImgA_x0+1-25):INDEX(ImgA,$B73-ImgA_y0+1+25,V$54-ImgA_x0+1+25),Anillo)/SUM(Anillo)</f>
        <v>66.002538071066</v>
      </c>
      <c r="W73" s="23" t="n">
        <f aca="false">SUMPRODUCT(INDEX(ImgA,$B73-ImgA_y0+1-25,W$54-ImgA_x0+1-25):INDEX(ImgA,$B73-ImgA_y0+1+25,W$54-ImgA_x0+1+25),Anillo)/SUM(Anillo)</f>
        <v>74.3489847715736</v>
      </c>
      <c r="X73" s="23" t="n">
        <f aca="false">SUMPRODUCT(INDEX(ImgA,$B73-ImgA_y0+1-25,X$54-ImgA_x0+1-25):INDEX(ImgA,$B73-ImgA_y0+1+25,X$54-ImgA_x0+1+25),Anillo)/SUM(Anillo)</f>
        <v>83.505076142132</v>
      </c>
      <c r="Y73" s="23" t="n">
        <f aca="false">SUMPRODUCT(INDEX(ImgA,$B73-ImgA_y0+1-25,Y$54-ImgA_x0+1-25):INDEX(ImgA,$B73-ImgA_y0+1+25,Y$54-ImgA_x0+1+25),Anillo)/SUM(Anillo)</f>
        <v>90.9847715736041</v>
      </c>
      <c r="Z73" s="23" t="n">
        <f aca="false">SUMPRODUCT(INDEX(ImgA,$B73-ImgA_y0+1-25,Z$54-ImgA_x0+1-25):INDEX(ImgA,$B73-ImgA_y0+1+25,Z$54-ImgA_x0+1+25),Anillo)/SUM(Anillo)</f>
        <v>96.0697969543147</v>
      </c>
      <c r="AA73" s="23" t="n">
        <f aca="false">SUMPRODUCT(INDEX(ImgA,$B73-ImgA_y0+1-25,AA$54-ImgA_x0+1-25):INDEX(ImgA,$B73-ImgA_y0+1+25,AA$54-ImgA_x0+1+25),Anillo)/SUM(Anillo)</f>
        <v>98.493654822335</v>
      </c>
      <c r="AB73" s="23" t="n">
        <f aca="false">SUMPRODUCT(INDEX(ImgA,$B73-ImgA_y0+1-25,AB$54-ImgA_x0+1-25):INDEX(ImgA,$B73-ImgA_y0+1+25,AB$54-ImgA_x0+1+25),Anillo)/SUM(Anillo)</f>
        <v>100.27538071066</v>
      </c>
      <c r="AC73" s="23" t="n">
        <f aca="false">SUMPRODUCT(INDEX(ImgA,$B73-ImgA_y0+1-25,AC$54-ImgA_x0+1-25):INDEX(ImgA,$B73-ImgA_y0+1+25,AC$54-ImgA_x0+1+25),Anillo)/SUM(Anillo)</f>
        <v>102.130710659898</v>
      </c>
      <c r="AD73" s="23" t="n">
        <f aca="false">SUMPRODUCT(INDEX(ImgA,$B73-ImgA_y0+1-25,AD$54-ImgA_x0+1-25):INDEX(ImgA,$B73-ImgA_y0+1+25,AD$54-ImgA_x0+1+25),Anillo)/SUM(Anillo)</f>
        <v>102.659898477157</v>
      </c>
      <c r="AE73" s="23" t="n">
        <f aca="false">SUMPRODUCT(INDEX(ImgA,$B73-ImgA_y0+1-25,AE$54-ImgA_x0+1-25):INDEX(ImgA,$B73-ImgA_y0+1+25,AE$54-ImgA_x0+1+25),Anillo)/SUM(Anillo)</f>
        <v>101.393401015228</v>
      </c>
      <c r="AF73" s="23" t="n">
        <f aca="false">SUMPRODUCT(INDEX(ImgA,$B73-ImgA_y0+1-25,AF$54-ImgA_x0+1-25):INDEX(ImgA,$B73-ImgA_y0+1+25,AF$54-ImgA_x0+1+25),Anillo)/SUM(Anillo)</f>
        <v>99.8451776649746</v>
      </c>
      <c r="AG73" s="23" t="n">
        <f aca="false">SUMPRODUCT(INDEX(ImgA,$B73-ImgA_y0+1-25,AG$54-ImgA_x0+1-25):INDEX(ImgA,$B73-ImgA_y0+1+25,AG$54-ImgA_x0+1+25),Anillo)/SUM(Anillo)</f>
        <v>98.9022842639594</v>
      </c>
      <c r="AH73" s="23" t="n">
        <f aca="false">SUMPRODUCT(INDEX(ImgA,$B73-ImgA_y0+1-25,AH$54-ImgA_x0+1-25):INDEX(ImgA,$B73-ImgA_y0+1+25,AH$54-ImgA_x0+1+25),Anillo)/SUM(Anillo)</f>
        <v>98.2715736040609</v>
      </c>
      <c r="AI73" s="23" t="n">
        <f aca="false">SUMPRODUCT(INDEX(ImgA,$B73-ImgA_y0+1-25,AI$54-ImgA_x0+1-25):INDEX(ImgA,$B73-ImgA_y0+1+25,AI$54-ImgA_x0+1+25),Anillo)/SUM(Anillo)</f>
        <v>97.3553299492386</v>
      </c>
      <c r="AJ73" s="23" t="n">
        <f aca="false">SUMPRODUCT(INDEX(ImgA,$B73-ImgA_y0+1-25,AJ$54-ImgA_x0+1-25):INDEX(ImgA,$B73-ImgA_y0+1+25,AJ$54-ImgA_x0+1+25),Anillo)/SUM(Anillo)</f>
        <v>96.508883248731</v>
      </c>
      <c r="AK73" s="23" t="n">
        <f aca="false">SUMPRODUCT(INDEX(ImgA,$B73-ImgA_y0+1-25,AK$54-ImgA_x0+1-25):INDEX(ImgA,$B73-ImgA_y0+1+25,AK$54-ImgA_x0+1+25),Anillo)/SUM(Anillo)</f>
        <v>96.5393401015228</v>
      </c>
      <c r="AL73" s="23" t="n">
        <f aca="false">SUMPRODUCT(INDEX(ImgA,$B73-ImgA_y0+1-25,AL$54-ImgA_x0+1-25):INDEX(ImgA,$B73-ImgA_y0+1+25,AL$54-ImgA_x0+1+25),Anillo)/SUM(Anillo)</f>
        <v>96.751269035533</v>
      </c>
      <c r="AM73" s="23" t="n">
        <f aca="false">SUMPRODUCT(INDEX(ImgA,$B73-ImgA_y0+1-25,AM$54-ImgA_x0+1-25):INDEX(ImgA,$B73-ImgA_y0+1+25,AM$54-ImgA_x0+1+25),Anillo)/SUM(Anillo)</f>
        <v>97.1573604060914</v>
      </c>
      <c r="AN73" s="23" t="n">
        <f aca="false">SUMPRODUCT(INDEX(ImgA,$B73-ImgA_y0+1-25,AN$54-ImgA_x0+1-25):INDEX(ImgA,$B73-ImgA_y0+1+25,AN$54-ImgA_x0+1+25),Anillo)/SUM(Anillo)</f>
        <v>97.1256345177665</v>
      </c>
      <c r="AO73" s="23" t="n">
        <f aca="false">SUMPRODUCT(INDEX(ImgA,$B73-ImgA_y0+1-25,AO$54-ImgA_x0+1-25):INDEX(ImgA,$B73-ImgA_y0+1+25,AO$54-ImgA_x0+1+25),Anillo)/SUM(Anillo)</f>
        <v>95.7969543147208</v>
      </c>
      <c r="AP73" s="23" t="n">
        <f aca="false">SUMPRODUCT(INDEX(ImgA,$B73-ImgA_y0+1-25,AP$54-ImgA_x0+1-25):INDEX(ImgA,$B73-ImgA_y0+1+25,AP$54-ImgA_x0+1+25),Anillo)/SUM(Anillo)</f>
        <v>94.1941624365482</v>
      </c>
      <c r="AQ73" s="23" t="n">
        <f aca="false">SUMPRODUCT(INDEX(ImgA,$B73-ImgA_y0+1-25,AQ$54-ImgA_x0+1-25):INDEX(ImgA,$B73-ImgA_y0+1+25,AQ$54-ImgA_x0+1+25),Anillo)/SUM(Anillo)</f>
        <v>92.3972081218274</v>
      </c>
      <c r="AR73" s="23" t="n">
        <f aca="false">SUMPRODUCT(INDEX(ImgA,$B73-ImgA_y0+1-25,AR$54-ImgA_x0+1-25):INDEX(ImgA,$B73-ImgA_y0+1+25,AR$54-ImgA_x0+1+25),Anillo)/SUM(Anillo)</f>
        <v>90.2944162436548</v>
      </c>
      <c r="AS73" s="23" t="n">
        <f aca="false">SUMPRODUCT(INDEX(ImgA,$B73-ImgA_y0+1-25,AS$54-ImgA_x0+1-25):INDEX(ImgA,$B73-ImgA_y0+1+25,AS$54-ImgA_x0+1+25),Anillo)/SUM(Anillo)</f>
        <v>88.5609137055838</v>
      </c>
      <c r="AT73" s="23" t="n">
        <f aca="false">SUMPRODUCT(INDEX(ImgA,$B73-ImgA_y0+1-25,AT$54-ImgA_x0+1-25):INDEX(ImgA,$B73-ImgA_y0+1+25,AT$54-ImgA_x0+1+25),Anillo)/SUM(Anillo)</f>
        <v>87.243654822335</v>
      </c>
      <c r="AU73" s="23" t="n">
        <f aca="false">SUMPRODUCT(INDEX(ImgA,$B73-ImgA_y0+1-25,AU$54-ImgA_x0+1-25):INDEX(ImgA,$B73-ImgA_y0+1+25,AU$54-ImgA_x0+1+25),Anillo)/SUM(Anillo)</f>
        <v>86.1459390862944</v>
      </c>
      <c r="AV73" s="23" t="n">
        <f aca="false">SUMPRODUCT(INDEX(ImgA,$B73-ImgA_y0+1-25,AV$54-ImgA_x0+1-25):INDEX(ImgA,$B73-ImgA_y0+1+25,AV$54-ImgA_x0+1+25),Anillo)/SUM(Anillo)</f>
        <v>86.0355329949239</v>
      </c>
      <c r="AW73" s="23" t="n">
        <f aca="false">SUMPRODUCT(INDEX(ImgA,$B73-ImgA_y0+1-25,AW$54-ImgA_x0+1-25):INDEX(ImgA,$B73-ImgA_y0+1+25,AW$54-ImgA_x0+1+25),Anillo)/SUM(Anillo)</f>
        <v>85.3642131979696</v>
      </c>
      <c r="AX73" s="23" t="n">
        <f aca="false">SUMPRODUCT(INDEX(ImgA,$B73-ImgA_y0+1-25,AX$54-ImgA_x0+1-25):INDEX(ImgA,$B73-ImgA_y0+1+25,AX$54-ImgA_x0+1+25),Anillo)/SUM(Anillo)</f>
        <v>84.494923857868</v>
      </c>
      <c r="AY73" s="23" t="n">
        <f aca="false">SUMPRODUCT(INDEX(ImgA,$B73-ImgA_y0+1-25,AY$54-ImgA_x0+1-25):INDEX(ImgA,$B73-ImgA_y0+1+25,AY$54-ImgA_x0+1+25),Anillo)/SUM(Anillo)</f>
        <v>83.7208121827411</v>
      </c>
      <c r="AZ73" s="23" t="n">
        <f aca="false">SUMPRODUCT(INDEX(ImgA,$B73-ImgA_y0+1-25,AZ$54-ImgA_x0+1-25):INDEX(ImgA,$B73-ImgA_y0+1+25,AZ$54-ImgA_x0+1+25),Anillo)/SUM(Anillo)</f>
        <v>83.5571065989848</v>
      </c>
      <c r="BA73" s="23" t="n">
        <f aca="false">SUMPRODUCT(INDEX(ImgA,$B73-ImgA_y0+1-25,BA$54-ImgA_x0+1-25):INDEX(ImgA,$B73-ImgA_y0+1+25,BA$54-ImgA_x0+1+25),Anillo)/SUM(Anillo)</f>
        <v>82.9086294416244</v>
      </c>
      <c r="BB73" s="23" t="n">
        <f aca="false">SUMPRODUCT(INDEX(ImgA,$B73-ImgA_y0+1-25,BB$54-ImgA_x0+1-25):INDEX(ImgA,$B73-ImgA_y0+1+25,BB$54-ImgA_x0+1+25),Anillo)/SUM(Anillo)</f>
        <v>82.5901015228426</v>
      </c>
      <c r="BC73" s="23" t="n">
        <f aca="false">SUMPRODUCT(INDEX(ImgA,$B73-ImgA_y0+1-25,BC$54-ImgA_x0+1-25):INDEX(ImgA,$B73-ImgA_y0+1+25,BC$54-ImgA_x0+1+25),Anillo)/SUM(Anillo)</f>
        <v>82.8477157360406</v>
      </c>
      <c r="BD73" s="23" t="n">
        <f aca="false">SUMPRODUCT(INDEX(ImgA,$B73-ImgA_y0+1-25,BD$54-ImgA_x0+1-25):INDEX(ImgA,$B73-ImgA_y0+1+25,BD$54-ImgA_x0+1+25),Anillo)/SUM(Anillo)</f>
        <v>84.3274111675127</v>
      </c>
      <c r="BE73" s="23" t="n">
        <f aca="false">SUMPRODUCT(INDEX(ImgA,$B73-ImgA_y0+1-25,BE$54-ImgA_x0+1-25):INDEX(ImgA,$B73-ImgA_y0+1+25,BE$54-ImgA_x0+1+25),Anillo)/SUM(Anillo)</f>
        <v>86.5812182741117</v>
      </c>
      <c r="BF73" s="23" t="n">
        <f aca="false">SUMPRODUCT(INDEX(ImgA,$B73-ImgA_y0+1-25,BF$54-ImgA_x0+1-25):INDEX(ImgA,$B73-ImgA_y0+1+25,BF$54-ImgA_x0+1+25),Anillo)/SUM(Anillo)</f>
        <v>88.4467005076142</v>
      </c>
      <c r="BG73" s="23" t="n">
        <f aca="false">SUMPRODUCT(INDEX(ImgA,$B73-ImgA_y0+1-25,BG$54-ImgA_x0+1-25):INDEX(ImgA,$B73-ImgA_y0+1+25,BG$54-ImgA_x0+1+25),Anillo)/SUM(Anillo)</f>
        <v>90.5545685279188</v>
      </c>
      <c r="BH73" s="23" t="n">
        <f aca="false">SUMPRODUCT(INDEX(ImgA,$B73-ImgA_y0+1-25,BH$54-ImgA_x0+1-25):INDEX(ImgA,$B73-ImgA_y0+1+25,BH$54-ImgA_x0+1+25),Anillo)/SUM(Anillo)</f>
        <v>94.0799492385787</v>
      </c>
      <c r="BI73" s="23" t="n">
        <f aca="false">SUMPRODUCT(INDEX(ImgA,$B73-ImgA_y0+1-25,BI$54-ImgA_x0+1-25):INDEX(ImgA,$B73-ImgA_y0+1+25,BI$54-ImgA_x0+1+25),Anillo)/SUM(Anillo)</f>
        <v>98.4568527918782</v>
      </c>
      <c r="BJ73" s="23" t="n">
        <f aca="false">SUMPRODUCT(INDEX(ImgA,$B73-ImgA_y0+1-25,BJ$54-ImgA_x0+1-25):INDEX(ImgA,$B73-ImgA_y0+1+25,BJ$54-ImgA_x0+1+25),Anillo)/SUM(Anillo)</f>
        <v>101.926395939086</v>
      </c>
      <c r="BK73" s="23" t="n">
        <f aca="false">SUMPRODUCT(INDEX(ImgA,$B73-ImgA_y0+1-25,BK$54-ImgA_x0+1-25):INDEX(ImgA,$B73-ImgA_y0+1+25,BK$54-ImgA_x0+1+25),Anillo)/SUM(Anillo)</f>
        <v>104.828680203046</v>
      </c>
      <c r="BL73" s="23" t="n">
        <f aca="false">SUMPRODUCT(INDEX(ImgA,$B73-ImgA_y0+1-25,BL$54-ImgA_x0+1-25):INDEX(ImgA,$B73-ImgA_y0+1+25,BL$54-ImgA_x0+1+25),Anillo)/SUM(Anillo)</f>
        <v>106.643401015228</v>
      </c>
      <c r="BM73" s="23" t="n">
        <f aca="false">SUMPRODUCT(INDEX(ImgA,$B73-ImgA_y0+1-25,BM$54-ImgA_x0+1-25):INDEX(ImgA,$B73-ImgA_y0+1+25,BM$54-ImgA_x0+1+25),Anillo)/SUM(Anillo)</f>
        <v>107.621827411168</v>
      </c>
      <c r="BN73" s="23" t="n">
        <f aca="false">SUMPRODUCT(INDEX(ImgA,$B73-ImgA_y0+1-25,BN$54-ImgA_x0+1-25):INDEX(ImgA,$B73-ImgA_y0+1+25,BN$54-ImgA_x0+1+25),Anillo)/SUM(Anillo)</f>
        <v>107.172588832487</v>
      </c>
    </row>
    <row r="74" customFormat="false" ht="10.5" hidden="false" customHeight="true" outlineLevel="0" collapsed="false">
      <c r="B74" s="17" t="n">
        <v>89</v>
      </c>
      <c r="C74" s="23" t="n">
        <f aca="false">SUMPRODUCT(INDEX(ImgA,$B74-ImgA_y0+1-25,C$54-ImgA_x0+1-25):INDEX(ImgA,$B74-ImgA_y0+1+25,C$54-ImgA_x0+1+25),Anillo)/SUM(Anillo)</f>
        <v>83.003807106599</v>
      </c>
      <c r="D74" s="23" t="n">
        <f aca="false">SUMPRODUCT(INDEX(ImgA,$B74-ImgA_y0+1-25,D$54-ImgA_x0+1-25):INDEX(ImgA,$B74-ImgA_y0+1+25,D$54-ImgA_x0+1+25),Anillo)/SUM(Anillo)</f>
        <v>82.4086294416244</v>
      </c>
      <c r="E74" s="23" t="n">
        <f aca="false">SUMPRODUCT(INDEX(ImgA,$B74-ImgA_y0+1-25,E$54-ImgA_x0+1-25):INDEX(ImgA,$B74-ImgA_y0+1+25,E$54-ImgA_x0+1+25),Anillo)/SUM(Anillo)</f>
        <v>81.8540609137056</v>
      </c>
      <c r="F74" s="23" t="n">
        <f aca="false">SUMPRODUCT(INDEX(ImgA,$B74-ImgA_y0+1-25,F$54-ImgA_x0+1-25):INDEX(ImgA,$B74-ImgA_y0+1+25,F$54-ImgA_x0+1+25),Anillo)/SUM(Anillo)</f>
        <v>81.7119289340102</v>
      </c>
      <c r="G74" s="23" t="n">
        <f aca="false">SUMPRODUCT(INDEX(ImgA,$B74-ImgA_y0+1-25,G$54-ImgA_x0+1-25):INDEX(ImgA,$B74-ImgA_y0+1+25,G$54-ImgA_x0+1+25),Anillo)/SUM(Anillo)</f>
        <v>81.4048223350254</v>
      </c>
      <c r="H74" s="23" t="n">
        <f aca="false">SUMPRODUCT(INDEX(ImgA,$B74-ImgA_y0+1-25,H$54-ImgA_x0+1-25):INDEX(ImgA,$B74-ImgA_y0+1+25,H$54-ImgA_x0+1+25),Anillo)/SUM(Anillo)</f>
        <v>80.5317258883249</v>
      </c>
      <c r="I74" s="23" t="n">
        <f aca="false">SUMPRODUCT(INDEX(ImgA,$B74-ImgA_y0+1-25,I$54-ImgA_x0+1-25):INDEX(ImgA,$B74-ImgA_y0+1+25,I$54-ImgA_x0+1+25),Anillo)/SUM(Anillo)</f>
        <v>79.4048223350254</v>
      </c>
      <c r="J74" s="23" t="n">
        <f aca="false">SUMPRODUCT(INDEX(ImgA,$B74-ImgA_y0+1-25,J$54-ImgA_x0+1-25):INDEX(ImgA,$B74-ImgA_y0+1+25,J$54-ImgA_x0+1+25),Anillo)/SUM(Anillo)</f>
        <v>78.6903553299492</v>
      </c>
      <c r="K74" s="23" t="n">
        <f aca="false">SUMPRODUCT(INDEX(ImgA,$B74-ImgA_y0+1-25,K$54-ImgA_x0+1-25):INDEX(ImgA,$B74-ImgA_y0+1+25,K$54-ImgA_x0+1+25),Anillo)/SUM(Anillo)</f>
        <v>78.1928934010152</v>
      </c>
      <c r="L74" s="23" t="n">
        <f aca="false">SUMPRODUCT(INDEX(ImgA,$B74-ImgA_y0+1-25,L$54-ImgA_x0+1-25):INDEX(ImgA,$B74-ImgA_y0+1+25,L$54-ImgA_x0+1+25),Anillo)/SUM(Anillo)</f>
        <v>75.6611675126904</v>
      </c>
      <c r="M74" s="23" t="n">
        <f aca="false">SUMPRODUCT(INDEX(ImgA,$B74-ImgA_y0+1-25,M$54-ImgA_x0+1-25):INDEX(ImgA,$B74-ImgA_y0+1+25,M$54-ImgA_x0+1+25),Anillo)/SUM(Anillo)</f>
        <v>71.5647208121827</v>
      </c>
      <c r="N74" s="23" t="n">
        <f aca="false">SUMPRODUCT(INDEX(ImgA,$B74-ImgA_y0+1-25,N$54-ImgA_x0+1-25):INDEX(ImgA,$B74-ImgA_y0+1+25,N$54-ImgA_x0+1+25),Anillo)/SUM(Anillo)</f>
        <v>66.258883248731</v>
      </c>
      <c r="O74" s="23" t="n">
        <f aca="false">SUMPRODUCT(INDEX(ImgA,$B74-ImgA_y0+1-25,O$54-ImgA_x0+1-25):INDEX(ImgA,$B74-ImgA_y0+1+25,O$54-ImgA_x0+1+25),Anillo)/SUM(Anillo)</f>
        <v>61.8007614213198</v>
      </c>
      <c r="P74" s="23" t="n">
        <f aca="false">SUMPRODUCT(INDEX(ImgA,$B74-ImgA_y0+1-25,P$54-ImgA_x0+1-25):INDEX(ImgA,$B74-ImgA_y0+1+25,P$54-ImgA_x0+1+25),Anillo)/SUM(Anillo)</f>
        <v>58.9720812182741</v>
      </c>
      <c r="Q74" s="23" t="n">
        <f aca="false">SUMPRODUCT(INDEX(ImgA,$B74-ImgA_y0+1-25,Q$54-ImgA_x0+1-25):INDEX(ImgA,$B74-ImgA_y0+1+25,Q$54-ImgA_x0+1+25),Anillo)/SUM(Anillo)</f>
        <v>53.9428934010152</v>
      </c>
      <c r="R74" s="23" t="n">
        <f aca="false">SUMPRODUCT(INDEX(ImgA,$B74-ImgA_y0+1-25,R$54-ImgA_x0+1-25):INDEX(ImgA,$B74-ImgA_y0+1+25,R$54-ImgA_x0+1+25),Anillo)/SUM(Anillo)</f>
        <v>47.746192893401</v>
      </c>
      <c r="S74" s="23" t="n">
        <f aca="false">SUMPRODUCT(INDEX(ImgA,$B74-ImgA_y0+1-25,S$54-ImgA_x0+1-25):INDEX(ImgA,$B74-ImgA_y0+1+25,S$54-ImgA_x0+1+25),Anillo)/SUM(Anillo)</f>
        <v>47.989847715736</v>
      </c>
      <c r="T74" s="23" t="n">
        <f aca="false">SUMPRODUCT(INDEX(ImgA,$B74-ImgA_y0+1-25,T$54-ImgA_x0+1-25):INDEX(ImgA,$B74-ImgA_y0+1+25,T$54-ImgA_x0+1+25),Anillo)/SUM(Anillo)</f>
        <v>52.6789340101523</v>
      </c>
      <c r="U74" s="23" t="n">
        <f aca="false">SUMPRODUCT(INDEX(ImgA,$B74-ImgA_y0+1-25,U$54-ImgA_x0+1-25):INDEX(ImgA,$B74-ImgA_y0+1+25,U$54-ImgA_x0+1+25),Anillo)/SUM(Anillo)</f>
        <v>59.6967005076142</v>
      </c>
      <c r="V74" s="23" t="n">
        <f aca="false">SUMPRODUCT(INDEX(ImgA,$B74-ImgA_y0+1-25,V$54-ImgA_x0+1-25):INDEX(ImgA,$B74-ImgA_y0+1+25,V$54-ImgA_x0+1+25),Anillo)/SUM(Anillo)</f>
        <v>67.1954314720812</v>
      </c>
      <c r="W74" s="23" t="n">
        <f aca="false">SUMPRODUCT(INDEX(ImgA,$B74-ImgA_y0+1-25,W$54-ImgA_x0+1-25):INDEX(ImgA,$B74-ImgA_y0+1+25,W$54-ImgA_x0+1+25),Anillo)/SUM(Anillo)</f>
        <v>75.8350253807107</v>
      </c>
      <c r="X74" s="23" t="n">
        <f aca="false">SUMPRODUCT(INDEX(ImgA,$B74-ImgA_y0+1-25,X$54-ImgA_x0+1-25):INDEX(ImgA,$B74-ImgA_y0+1+25,X$54-ImgA_x0+1+25),Anillo)/SUM(Anillo)</f>
        <v>84.5951776649746</v>
      </c>
      <c r="Y74" s="23" t="n">
        <f aca="false">SUMPRODUCT(INDEX(ImgA,$B74-ImgA_y0+1-25,Y$54-ImgA_x0+1-25):INDEX(ImgA,$B74-ImgA_y0+1+25,Y$54-ImgA_x0+1+25),Anillo)/SUM(Anillo)</f>
        <v>91.6713197969543</v>
      </c>
      <c r="Z74" s="23" t="n">
        <f aca="false">SUMPRODUCT(INDEX(ImgA,$B74-ImgA_y0+1-25,Z$54-ImgA_x0+1-25):INDEX(ImgA,$B74-ImgA_y0+1+25,Z$54-ImgA_x0+1+25),Anillo)/SUM(Anillo)</f>
        <v>96.9187817258883</v>
      </c>
      <c r="AA74" s="23" t="n">
        <f aca="false">SUMPRODUCT(INDEX(ImgA,$B74-ImgA_y0+1-25,AA$54-ImgA_x0+1-25):INDEX(ImgA,$B74-ImgA_y0+1+25,AA$54-ImgA_x0+1+25),Anillo)/SUM(Anillo)</f>
        <v>99.9124365482234</v>
      </c>
      <c r="AB74" s="23" t="n">
        <f aca="false">SUMPRODUCT(INDEX(ImgA,$B74-ImgA_y0+1-25,AB$54-ImgA_x0+1-25):INDEX(ImgA,$B74-ImgA_y0+1+25,AB$54-ImgA_x0+1+25),Anillo)/SUM(Anillo)</f>
        <v>102.434010152284</v>
      </c>
      <c r="AC74" s="23" t="n">
        <f aca="false">SUMPRODUCT(INDEX(ImgA,$B74-ImgA_y0+1-25,AC$54-ImgA_x0+1-25):INDEX(ImgA,$B74-ImgA_y0+1+25,AC$54-ImgA_x0+1+25),Anillo)/SUM(Anillo)</f>
        <v>104.123096446701</v>
      </c>
      <c r="AD74" s="23" t="n">
        <f aca="false">SUMPRODUCT(INDEX(ImgA,$B74-ImgA_y0+1-25,AD$54-ImgA_x0+1-25):INDEX(ImgA,$B74-ImgA_y0+1+25,AD$54-ImgA_x0+1+25),Anillo)/SUM(Anillo)</f>
        <v>104.261421319797</v>
      </c>
      <c r="AE74" s="23" t="n">
        <f aca="false">SUMPRODUCT(INDEX(ImgA,$B74-ImgA_y0+1-25,AE$54-ImgA_x0+1-25):INDEX(ImgA,$B74-ImgA_y0+1+25,AE$54-ImgA_x0+1+25),Anillo)/SUM(Anillo)</f>
        <v>102.85152284264</v>
      </c>
      <c r="AF74" s="23" t="n">
        <f aca="false">SUMPRODUCT(INDEX(ImgA,$B74-ImgA_y0+1-25,AF$54-ImgA_x0+1-25):INDEX(ImgA,$B74-ImgA_y0+1+25,AF$54-ImgA_x0+1+25),Anillo)/SUM(Anillo)</f>
        <v>101.170050761421</v>
      </c>
      <c r="AG74" s="23" t="n">
        <f aca="false">SUMPRODUCT(INDEX(ImgA,$B74-ImgA_y0+1-25,AG$54-ImgA_x0+1-25):INDEX(ImgA,$B74-ImgA_y0+1+25,AG$54-ImgA_x0+1+25),Anillo)/SUM(Anillo)</f>
        <v>99.8375634517767</v>
      </c>
      <c r="AH74" s="23" t="n">
        <f aca="false">SUMPRODUCT(INDEX(ImgA,$B74-ImgA_y0+1-25,AH$54-ImgA_x0+1-25):INDEX(ImgA,$B74-ImgA_y0+1+25,AH$54-ImgA_x0+1+25),Anillo)/SUM(Anillo)</f>
        <v>98.6332487309645</v>
      </c>
      <c r="AI74" s="23" t="n">
        <f aca="false">SUMPRODUCT(INDEX(ImgA,$B74-ImgA_y0+1-25,AI$54-ImgA_x0+1-25):INDEX(ImgA,$B74-ImgA_y0+1+25,AI$54-ImgA_x0+1+25),Anillo)/SUM(Anillo)</f>
        <v>97.0418781725888</v>
      </c>
      <c r="AJ74" s="23" t="n">
        <f aca="false">SUMPRODUCT(INDEX(ImgA,$B74-ImgA_y0+1-25,AJ$54-ImgA_x0+1-25):INDEX(ImgA,$B74-ImgA_y0+1+25,AJ$54-ImgA_x0+1+25),Anillo)/SUM(Anillo)</f>
        <v>95.9251269035533</v>
      </c>
      <c r="AK74" s="23" t="n">
        <f aca="false">SUMPRODUCT(INDEX(ImgA,$B74-ImgA_y0+1-25,AK$54-ImgA_x0+1-25):INDEX(ImgA,$B74-ImgA_y0+1+25,AK$54-ImgA_x0+1+25),Anillo)/SUM(Anillo)</f>
        <v>95.8540609137056</v>
      </c>
      <c r="AL74" s="23" t="n">
        <f aca="false">SUMPRODUCT(INDEX(ImgA,$B74-ImgA_y0+1-25,AL$54-ImgA_x0+1-25):INDEX(ImgA,$B74-ImgA_y0+1+25,AL$54-ImgA_x0+1+25),Anillo)/SUM(Anillo)</f>
        <v>95.8832487309645</v>
      </c>
      <c r="AM74" s="23" t="n">
        <f aca="false">SUMPRODUCT(INDEX(ImgA,$B74-ImgA_y0+1-25,AM$54-ImgA_x0+1-25):INDEX(ImgA,$B74-ImgA_y0+1+25,AM$54-ImgA_x0+1+25),Anillo)/SUM(Anillo)</f>
        <v>96.0697969543147</v>
      </c>
      <c r="AN74" s="23" t="n">
        <f aca="false">SUMPRODUCT(INDEX(ImgA,$B74-ImgA_y0+1-25,AN$54-ImgA_x0+1-25):INDEX(ImgA,$B74-ImgA_y0+1+25,AN$54-ImgA_x0+1+25),Anillo)/SUM(Anillo)</f>
        <v>96.0266497461929</v>
      </c>
      <c r="AO74" s="23" t="n">
        <f aca="false">SUMPRODUCT(INDEX(ImgA,$B74-ImgA_y0+1-25,AO$54-ImgA_x0+1-25):INDEX(ImgA,$B74-ImgA_y0+1+25,AO$54-ImgA_x0+1+25),Anillo)/SUM(Anillo)</f>
        <v>95.0964467005076</v>
      </c>
      <c r="AP74" s="23" t="n">
        <f aca="false">SUMPRODUCT(INDEX(ImgA,$B74-ImgA_y0+1-25,AP$54-ImgA_x0+1-25):INDEX(ImgA,$B74-ImgA_y0+1+25,AP$54-ImgA_x0+1+25),Anillo)/SUM(Anillo)</f>
        <v>93.6395939086294</v>
      </c>
      <c r="AQ74" s="23" t="n">
        <f aca="false">SUMPRODUCT(INDEX(ImgA,$B74-ImgA_y0+1-25,AQ$54-ImgA_x0+1-25):INDEX(ImgA,$B74-ImgA_y0+1+25,AQ$54-ImgA_x0+1+25),Anillo)/SUM(Anillo)</f>
        <v>92.0444162436548</v>
      </c>
      <c r="AR74" s="23" t="n">
        <f aca="false">SUMPRODUCT(INDEX(ImgA,$B74-ImgA_y0+1-25,AR$54-ImgA_x0+1-25):INDEX(ImgA,$B74-ImgA_y0+1+25,AR$54-ImgA_x0+1+25),Anillo)/SUM(Anillo)</f>
        <v>90.2360406091371</v>
      </c>
      <c r="AS74" s="23" t="n">
        <f aca="false">SUMPRODUCT(INDEX(ImgA,$B74-ImgA_y0+1-25,AS$54-ImgA_x0+1-25):INDEX(ImgA,$B74-ImgA_y0+1+25,AS$54-ImgA_x0+1+25),Anillo)/SUM(Anillo)</f>
        <v>88.5482233502538</v>
      </c>
      <c r="AT74" s="23" t="n">
        <f aca="false">SUMPRODUCT(INDEX(ImgA,$B74-ImgA_y0+1-25,AT$54-ImgA_x0+1-25):INDEX(ImgA,$B74-ImgA_y0+1+25,AT$54-ImgA_x0+1+25),Anillo)/SUM(Anillo)</f>
        <v>87.0380710659899</v>
      </c>
      <c r="AU74" s="23" t="n">
        <f aca="false">SUMPRODUCT(INDEX(ImgA,$B74-ImgA_y0+1-25,AU$54-ImgA_x0+1-25):INDEX(ImgA,$B74-ImgA_y0+1+25,AU$54-ImgA_x0+1+25),Anillo)/SUM(Anillo)</f>
        <v>85.9378172588832</v>
      </c>
      <c r="AV74" s="23" t="n">
        <f aca="false">SUMPRODUCT(INDEX(ImgA,$B74-ImgA_y0+1-25,AV$54-ImgA_x0+1-25):INDEX(ImgA,$B74-ImgA_y0+1+25,AV$54-ImgA_x0+1+25),Anillo)/SUM(Anillo)</f>
        <v>85.3629441624366</v>
      </c>
      <c r="AW74" s="23" t="n">
        <f aca="false">SUMPRODUCT(INDEX(ImgA,$B74-ImgA_y0+1-25,AW$54-ImgA_x0+1-25):INDEX(ImgA,$B74-ImgA_y0+1+25,AW$54-ImgA_x0+1+25),Anillo)/SUM(Anillo)</f>
        <v>84.5</v>
      </c>
      <c r="AX74" s="23" t="n">
        <f aca="false">SUMPRODUCT(INDEX(ImgA,$B74-ImgA_y0+1-25,AX$54-ImgA_x0+1-25):INDEX(ImgA,$B74-ImgA_y0+1+25,AX$54-ImgA_x0+1+25),Anillo)/SUM(Anillo)</f>
        <v>83.6852791878173</v>
      </c>
      <c r="AY74" s="23" t="n">
        <f aca="false">SUMPRODUCT(INDEX(ImgA,$B74-ImgA_y0+1-25,AY$54-ImgA_x0+1-25):INDEX(ImgA,$B74-ImgA_y0+1+25,AY$54-ImgA_x0+1+25),Anillo)/SUM(Anillo)</f>
        <v>82.9238578680203</v>
      </c>
      <c r="AZ74" s="23" t="n">
        <f aca="false">SUMPRODUCT(INDEX(ImgA,$B74-ImgA_y0+1-25,AZ$54-ImgA_x0+1-25):INDEX(ImgA,$B74-ImgA_y0+1+25,AZ$54-ImgA_x0+1+25),Anillo)/SUM(Anillo)</f>
        <v>82.6484771573604</v>
      </c>
      <c r="BA74" s="23" t="n">
        <f aca="false">SUMPRODUCT(INDEX(ImgA,$B74-ImgA_y0+1-25,BA$54-ImgA_x0+1-25):INDEX(ImgA,$B74-ImgA_y0+1+25,BA$54-ImgA_x0+1+25),Anillo)/SUM(Anillo)</f>
        <v>82.9035532994924</v>
      </c>
      <c r="BB74" s="23" t="n">
        <f aca="false">SUMPRODUCT(INDEX(ImgA,$B74-ImgA_y0+1-25,BB$54-ImgA_x0+1-25):INDEX(ImgA,$B74-ImgA_y0+1+25,BB$54-ImgA_x0+1+25),Anillo)/SUM(Anillo)</f>
        <v>82.6738578680203</v>
      </c>
      <c r="BC74" s="23" t="n">
        <f aca="false">SUMPRODUCT(INDEX(ImgA,$B74-ImgA_y0+1-25,BC$54-ImgA_x0+1-25):INDEX(ImgA,$B74-ImgA_y0+1+25,BC$54-ImgA_x0+1+25),Anillo)/SUM(Anillo)</f>
        <v>83.1345177664975</v>
      </c>
      <c r="BD74" s="23" t="n">
        <f aca="false">SUMPRODUCT(INDEX(ImgA,$B74-ImgA_y0+1-25,BD$54-ImgA_x0+1-25):INDEX(ImgA,$B74-ImgA_y0+1+25,BD$54-ImgA_x0+1+25),Anillo)/SUM(Anillo)</f>
        <v>84.506345177665</v>
      </c>
      <c r="BE74" s="23" t="n">
        <f aca="false">SUMPRODUCT(INDEX(ImgA,$B74-ImgA_y0+1-25,BE$54-ImgA_x0+1-25):INDEX(ImgA,$B74-ImgA_y0+1+25,BE$54-ImgA_x0+1+25),Anillo)/SUM(Anillo)</f>
        <v>86.8807106598985</v>
      </c>
      <c r="BF74" s="23" t="n">
        <f aca="false">SUMPRODUCT(INDEX(ImgA,$B74-ImgA_y0+1-25,BF$54-ImgA_x0+1-25):INDEX(ImgA,$B74-ImgA_y0+1+25,BF$54-ImgA_x0+1+25),Anillo)/SUM(Anillo)</f>
        <v>89.1421319796954</v>
      </c>
      <c r="BG74" s="23" t="n">
        <f aca="false">SUMPRODUCT(INDEX(ImgA,$B74-ImgA_y0+1-25,BG$54-ImgA_x0+1-25):INDEX(ImgA,$B74-ImgA_y0+1+25,BG$54-ImgA_x0+1+25),Anillo)/SUM(Anillo)</f>
        <v>91.4149746192893</v>
      </c>
      <c r="BH74" s="23" t="n">
        <f aca="false">SUMPRODUCT(INDEX(ImgA,$B74-ImgA_y0+1-25,BH$54-ImgA_x0+1-25):INDEX(ImgA,$B74-ImgA_y0+1+25,BH$54-ImgA_x0+1+25),Anillo)/SUM(Anillo)</f>
        <v>94.741116751269</v>
      </c>
      <c r="BI74" s="23" t="n">
        <f aca="false">SUMPRODUCT(INDEX(ImgA,$B74-ImgA_y0+1-25,BI$54-ImgA_x0+1-25):INDEX(ImgA,$B74-ImgA_y0+1+25,BI$54-ImgA_x0+1+25),Anillo)/SUM(Anillo)</f>
        <v>98.8959390862944</v>
      </c>
      <c r="BJ74" s="23" t="n">
        <f aca="false">SUMPRODUCT(INDEX(ImgA,$B74-ImgA_y0+1-25,BJ$54-ImgA_x0+1-25):INDEX(ImgA,$B74-ImgA_y0+1+25,BJ$54-ImgA_x0+1+25),Anillo)/SUM(Anillo)</f>
        <v>102.442893401015</v>
      </c>
      <c r="BK74" s="23" t="n">
        <f aca="false">SUMPRODUCT(INDEX(ImgA,$B74-ImgA_y0+1-25,BK$54-ImgA_x0+1-25):INDEX(ImgA,$B74-ImgA_y0+1+25,BK$54-ImgA_x0+1+25),Anillo)/SUM(Anillo)</f>
        <v>105.710659898477</v>
      </c>
      <c r="BL74" s="23" t="n">
        <f aca="false">SUMPRODUCT(INDEX(ImgA,$B74-ImgA_y0+1-25,BL$54-ImgA_x0+1-25):INDEX(ImgA,$B74-ImgA_y0+1+25,BL$54-ImgA_x0+1+25),Anillo)/SUM(Anillo)</f>
        <v>107.591370558376</v>
      </c>
      <c r="BM74" s="23" t="n">
        <f aca="false">SUMPRODUCT(INDEX(ImgA,$B74-ImgA_y0+1-25,BM$54-ImgA_x0+1-25):INDEX(ImgA,$B74-ImgA_y0+1+25,BM$54-ImgA_x0+1+25),Anillo)/SUM(Anillo)</f>
        <v>108.222081218274</v>
      </c>
      <c r="BN74" s="23" t="n">
        <f aca="false">SUMPRODUCT(INDEX(ImgA,$B74-ImgA_y0+1-25,BN$54-ImgA_x0+1-25):INDEX(ImgA,$B74-ImgA_y0+1+25,BN$54-ImgA_x0+1+25),Anillo)/SUM(Anillo)</f>
        <v>107.932741116751</v>
      </c>
    </row>
    <row r="75" customFormat="false" ht="10.5" hidden="false" customHeight="true" outlineLevel="0" collapsed="false">
      <c r="B75" s="17" t="n">
        <v>90</v>
      </c>
      <c r="C75" s="23" t="n">
        <f aca="false">SUMPRODUCT(INDEX(ImgA,$B75-ImgA_y0+1-25,C$54-ImgA_x0+1-25):INDEX(ImgA,$B75-ImgA_y0+1+25,C$54-ImgA_x0+1+25),Anillo)/SUM(Anillo)</f>
        <v>85.253807106599</v>
      </c>
      <c r="D75" s="23" t="n">
        <f aca="false">SUMPRODUCT(INDEX(ImgA,$B75-ImgA_y0+1-25,D$54-ImgA_x0+1-25):INDEX(ImgA,$B75-ImgA_y0+1+25,D$54-ImgA_x0+1+25),Anillo)/SUM(Anillo)</f>
        <v>84.9200507614213</v>
      </c>
      <c r="E75" s="23" t="n">
        <f aca="false">SUMPRODUCT(INDEX(ImgA,$B75-ImgA_y0+1-25,E$54-ImgA_x0+1-25):INDEX(ImgA,$B75-ImgA_y0+1+25,E$54-ImgA_x0+1+25),Anillo)/SUM(Anillo)</f>
        <v>84.4187817258883</v>
      </c>
      <c r="F75" s="23" t="n">
        <f aca="false">SUMPRODUCT(INDEX(ImgA,$B75-ImgA_y0+1-25,F$54-ImgA_x0+1-25):INDEX(ImgA,$B75-ImgA_y0+1+25,F$54-ImgA_x0+1+25),Anillo)/SUM(Anillo)</f>
        <v>84.1700507614213</v>
      </c>
      <c r="G75" s="23" t="n">
        <f aca="false">SUMPRODUCT(INDEX(ImgA,$B75-ImgA_y0+1-25,G$54-ImgA_x0+1-25):INDEX(ImgA,$B75-ImgA_y0+1+25,G$54-ImgA_x0+1+25),Anillo)/SUM(Anillo)</f>
        <v>83.8388324873097</v>
      </c>
      <c r="H75" s="23" t="n">
        <f aca="false">SUMPRODUCT(INDEX(ImgA,$B75-ImgA_y0+1-25,H$54-ImgA_x0+1-25):INDEX(ImgA,$B75-ImgA_y0+1+25,H$54-ImgA_x0+1+25),Anillo)/SUM(Anillo)</f>
        <v>83.4606598984772</v>
      </c>
      <c r="I75" s="23" t="n">
        <f aca="false">SUMPRODUCT(INDEX(ImgA,$B75-ImgA_y0+1-25,I$54-ImgA_x0+1-25):INDEX(ImgA,$B75-ImgA_y0+1+25,I$54-ImgA_x0+1+25),Anillo)/SUM(Anillo)</f>
        <v>82.6408629441624</v>
      </c>
      <c r="J75" s="23" t="n">
        <f aca="false">SUMPRODUCT(INDEX(ImgA,$B75-ImgA_y0+1-25,J$54-ImgA_x0+1-25):INDEX(ImgA,$B75-ImgA_y0+1+25,J$54-ImgA_x0+1+25),Anillo)/SUM(Anillo)</f>
        <v>81.4428934010152</v>
      </c>
      <c r="K75" s="23" t="n">
        <f aca="false">SUMPRODUCT(INDEX(ImgA,$B75-ImgA_y0+1-25,K$54-ImgA_x0+1-25):INDEX(ImgA,$B75-ImgA_y0+1+25,K$54-ImgA_x0+1+25),Anillo)/SUM(Anillo)</f>
        <v>80.8362944162437</v>
      </c>
      <c r="L75" s="23" t="n">
        <f aca="false">SUMPRODUCT(INDEX(ImgA,$B75-ImgA_y0+1-25,L$54-ImgA_x0+1-25):INDEX(ImgA,$B75-ImgA_y0+1+25,L$54-ImgA_x0+1+25),Anillo)/SUM(Anillo)</f>
        <v>78.9200507614213</v>
      </c>
      <c r="M75" s="23" t="n">
        <f aca="false">SUMPRODUCT(INDEX(ImgA,$B75-ImgA_y0+1-25,M$54-ImgA_x0+1-25):INDEX(ImgA,$B75-ImgA_y0+1+25,M$54-ImgA_x0+1+25),Anillo)/SUM(Anillo)</f>
        <v>74.757614213198</v>
      </c>
      <c r="N75" s="23" t="n">
        <f aca="false">SUMPRODUCT(INDEX(ImgA,$B75-ImgA_y0+1-25,N$54-ImgA_x0+1-25):INDEX(ImgA,$B75-ImgA_y0+1+25,N$54-ImgA_x0+1+25),Anillo)/SUM(Anillo)</f>
        <v>69.9619289340102</v>
      </c>
      <c r="O75" s="23" t="n">
        <f aca="false">SUMPRODUCT(INDEX(ImgA,$B75-ImgA_y0+1-25,O$54-ImgA_x0+1-25):INDEX(ImgA,$B75-ImgA_y0+1+25,O$54-ImgA_x0+1+25),Anillo)/SUM(Anillo)</f>
        <v>65.1408629441624</v>
      </c>
      <c r="P75" s="23" t="n">
        <f aca="false">SUMPRODUCT(INDEX(ImgA,$B75-ImgA_y0+1-25,P$54-ImgA_x0+1-25):INDEX(ImgA,$B75-ImgA_y0+1+25,P$54-ImgA_x0+1+25),Anillo)/SUM(Anillo)</f>
        <v>61.5215736040609</v>
      </c>
      <c r="Q75" s="23" t="n">
        <f aca="false">SUMPRODUCT(INDEX(ImgA,$B75-ImgA_y0+1-25,Q$54-ImgA_x0+1-25):INDEX(ImgA,$B75-ImgA_y0+1+25,Q$54-ImgA_x0+1+25),Anillo)/SUM(Anillo)</f>
        <v>57.5926395939086</v>
      </c>
      <c r="R75" s="23" t="n">
        <f aca="false">SUMPRODUCT(INDEX(ImgA,$B75-ImgA_y0+1-25,R$54-ImgA_x0+1-25):INDEX(ImgA,$B75-ImgA_y0+1+25,R$54-ImgA_x0+1+25),Anillo)/SUM(Anillo)</f>
        <v>54.6421319796954</v>
      </c>
      <c r="S75" s="23" t="n">
        <f aca="false">SUMPRODUCT(INDEX(ImgA,$B75-ImgA_y0+1-25,S$54-ImgA_x0+1-25):INDEX(ImgA,$B75-ImgA_y0+1+25,S$54-ImgA_x0+1+25),Anillo)/SUM(Anillo)</f>
        <v>55.2119289340102</v>
      </c>
      <c r="T75" s="23" t="n">
        <f aca="false">SUMPRODUCT(INDEX(ImgA,$B75-ImgA_y0+1-25,T$54-ImgA_x0+1-25):INDEX(ImgA,$B75-ImgA_y0+1+25,T$54-ImgA_x0+1+25),Anillo)/SUM(Anillo)</f>
        <v>58.4784263959391</v>
      </c>
      <c r="U75" s="23" t="n">
        <f aca="false">SUMPRODUCT(INDEX(ImgA,$B75-ImgA_y0+1-25,U$54-ImgA_x0+1-25):INDEX(ImgA,$B75-ImgA_y0+1+25,U$54-ImgA_x0+1+25),Anillo)/SUM(Anillo)</f>
        <v>63.9213197969543</v>
      </c>
      <c r="V75" s="23" t="n">
        <f aca="false">SUMPRODUCT(INDEX(ImgA,$B75-ImgA_y0+1-25,V$54-ImgA_x0+1-25):INDEX(ImgA,$B75-ImgA_y0+1+25,V$54-ImgA_x0+1+25),Anillo)/SUM(Anillo)</f>
        <v>70.6751269035533</v>
      </c>
      <c r="W75" s="23" t="n">
        <f aca="false">SUMPRODUCT(INDEX(ImgA,$B75-ImgA_y0+1-25,W$54-ImgA_x0+1-25):INDEX(ImgA,$B75-ImgA_y0+1+25,W$54-ImgA_x0+1+25),Anillo)/SUM(Anillo)</f>
        <v>79.005076142132</v>
      </c>
      <c r="X75" s="23" t="n">
        <f aca="false">SUMPRODUCT(INDEX(ImgA,$B75-ImgA_y0+1-25,X$54-ImgA_x0+1-25):INDEX(ImgA,$B75-ImgA_y0+1+25,X$54-ImgA_x0+1+25),Anillo)/SUM(Anillo)</f>
        <v>87.6230964467005</v>
      </c>
      <c r="Y75" s="23" t="n">
        <f aca="false">SUMPRODUCT(INDEX(ImgA,$B75-ImgA_y0+1-25,Y$54-ImgA_x0+1-25):INDEX(ImgA,$B75-ImgA_y0+1+25,Y$54-ImgA_x0+1+25),Anillo)/SUM(Anillo)</f>
        <v>94.2081218274112</v>
      </c>
      <c r="Z75" s="23" t="n">
        <f aca="false">SUMPRODUCT(INDEX(ImgA,$B75-ImgA_y0+1-25,Z$54-ImgA_x0+1-25):INDEX(ImgA,$B75-ImgA_y0+1+25,Z$54-ImgA_x0+1+25),Anillo)/SUM(Anillo)</f>
        <v>99.2017766497462</v>
      </c>
      <c r="AA75" s="23" t="n">
        <f aca="false">SUMPRODUCT(INDEX(ImgA,$B75-ImgA_y0+1-25,AA$54-ImgA_x0+1-25):INDEX(ImgA,$B75-ImgA_y0+1+25,AA$54-ImgA_x0+1+25),Anillo)/SUM(Anillo)</f>
        <v>102.664974619289</v>
      </c>
      <c r="AB75" s="23" t="n">
        <f aca="false">SUMPRODUCT(INDEX(ImgA,$B75-ImgA_y0+1-25,AB$54-ImgA_x0+1-25):INDEX(ImgA,$B75-ImgA_y0+1+25,AB$54-ImgA_x0+1+25),Anillo)/SUM(Anillo)</f>
        <v>104.819796954315</v>
      </c>
      <c r="AC75" s="23" t="n">
        <f aca="false">SUMPRODUCT(INDEX(ImgA,$B75-ImgA_y0+1-25,AC$54-ImgA_x0+1-25):INDEX(ImgA,$B75-ImgA_y0+1+25,AC$54-ImgA_x0+1+25),Anillo)/SUM(Anillo)</f>
        <v>105.656091370558</v>
      </c>
      <c r="AD75" s="23" t="n">
        <f aca="false">SUMPRODUCT(INDEX(ImgA,$B75-ImgA_y0+1-25,AD$54-ImgA_x0+1-25):INDEX(ImgA,$B75-ImgA_y0+1+25,AD$54-ImgA_x0+1+25),Anillo)/SUM(Anillo)</f>
        <v>105.667512690355</v>
      </c>
      <c r="AE75" s="23" t="n">
        <f aca="false">SUMPRODUCT(INDEX(ImgA,$B75-ImgA_y0+1-25,AE$54-ImgA_x0+1-25):INDEX(ImgA,$B75-ImgA_y0+1+25,AE$54-ImgA_x0+1+25),Anillo)/SUM(Anillo)</f>
        <v>104.242385786802</v>
      </c>
      <c r="AF75" s="23" t="n">
        <f aca="false">SUMPRODUCT(INDEX(ImgA,$B75-ImgA_y0+1-25,AF$54-ImgA_x0+1-25):INDEX(ImgA,$B75-ImgA_y0+1+25,AF$54-ImgA_x0+1+25),Anillo)/SUM(Anillo)</f>
        <v>102.694162436548</v>
      </c>
      <c r="AG75" s="23" t="n">
        <f aca="false">SUMPRODUCT(INDEX(ImgA,$B75-ImgA_y0+1-25,AG$54-ImgA_x0+1-25):INDEX(ImgA,$B75-ImgA_y0+1+25,AG$54-ImgA_x0+1+25),Anillo)/SUM(Anillo)</f>
        <v>101.281725888325</v>
      </c>
      <c r="AH75" s="23" t="n">
        <f aca="false">SUMPRODUCT(INDEX(ImgA,$B75-ImgA_y0+1-25,AH$54-ImgA_x0+1-25):INDEX(ImgA,$B75-ImgA_y0+1+25,AH$54-ImgA_x0+1+25),Anillo)/SUM(Anillo)</f>
        <v>99.4187817258883</v>
      </c>
      <c r="AI75" s="23" t="n">
        <f aca="false">SUMPRODUCT(INDEX(ImgA,$B75-ImgA_y0+1-25,AI$54-ImgA_x0+1-25):INDEX(ImgA,$B75-ImgA_y0+1+25,AI$54-ImgA_x0+1+25),Anillo)/SUM(Anillo)</f>
        <v>97.4073604060914</v>
      </c>
      <c r="AJ75" s="23" t="n">
        <f aca="false">SUMPRODUCT(INDEX(ImgA,$B75-ImgA_y0+1-25,AJ$54-ImgA_x0+1-25):INDEX(ImgA,$B75-ImgA_y0+1+25,AJ$54-ImgA_x0+1+25),Anillo)/SUM(Anillo)</f>
        <v>96.2271573604061</v>
      </c>
      <c r="AK75" s="23" t="n">
        <f aca="false">SUMPRODUCT(INDEX(ImgA,$B75-ImgA_y0+1-25,AK$54-ImgA_x0+1-25):INDEX(ImgA,$B75-ImgA_y0+1+25,AK$54-ImgA_x0+1+25),Anillo)/SUM(Anillo)</f>
        <v>95.6510152284264</v>
      </c>
      <c r="AL75" s="23" t="n">
        <f aca="false">SUMPRODUCT(INDEX(ImgA,$B75-ImgA_y0+1-25,AL$54-ImgA_x0+1-25):INDEX(ImgA,$B75-ImgA_y0+1+25,AL$54-ImgA_x0+1+25),Anillo)/SUM(Anillo)</f>
        <v>95.0609137055838</v>
      </c>
      <c r="AM75" s="23" t="n">
        <f aca="false">SUMPRODUCT(INDEX(ImgA,$B75-ImgA_y0+1-25,AM$54-ImgA_x0+1-25):INDEX(ImgA,$B75-ImgA_y0+1+25,AM$54-ImgA_x0+1+25),Anillo)/SUM(Anillo)</f>
        <v>95.1560913705584</v>
      </c>
      <c r="AN75" s="23" t="n">
        <f aca="false">SUMPRODUCT(INDEX(ImgA,$B75-ImgA_y0+1-25,AN$54-ImgA_x0+1-25):INDEX(ImgA,$B75-ImgA_y0+1+25,AN$54-ImgA_x0+1+25),Anillo)/SUM(Anillo)</f>
        <v>94.8591370558376</v>
      </c>
      <c r="AO75" s="23" t="n">
        <f aca="false">SUMPRODUCT(INDEX(ImgA,$B75-ImgA_y0+1-25,AO$54-ImgA_x0+1-25):INDEX(ImgA,$B75-ImgA_y0+1+25,AO$54-ImgA_x0+1+25),Anillo)/SUM(Anillo)</f>
        <v>94.1002538071066</v>
      </c>
      <c r="AP75" s="23" t="n">
        <f aca="false">SUMPRODUCT(INDEX(ImgA,$B75-ImgA_y0+1-25,AP$54-ImgA_x0+1-25):INDEX(ImgA,$B75-ImgA_y0+1+25,AP$54-ImgA_x0+1+25),Anillo)/SUM(Anillo)</f>
        <v>92.7055837563452</v>
      </c>
      <c r="AQ75" s="23" t="n">
        <f aca="false">SUMPRODUCT(INDEX(ImgA,$B75-ImgA_y0+1-25,AQ$54-ImgA_x0+1-25):INDEX(ImgA,$B75-ImgA_y0+1+25,AQ$54-ImgA_x0+1+25),Anillo)/SUM(Anillo)</f>
        <v>91.4467005076142</v>
      </c>
      <c r="AR75" s="23" t="n">
        <f aca="false">SUMPRODUCT(INDEX(ImgA,$B75-ImgA_y0+1-25,AR$54-ImgA_x0+1-25):INDEX(ImgA,$B75-ImgA_y0+1+25,AR$54-ImgA_x0+1+25),Anillo)/SUM(Anillo)</f>
        <v>89.9035532994924</v>
      </c>
      <c r="AS75" s="23" t="n">
        <f aca="false">SUMPRODUCT(INDEX(ImgA,$B75-ImgA_y0+1-25,AS$54-ImgA_x0+1-25):INDEX(ImgA,$B75-ImgA_y0+1+25,AS$54-ImgA_x0+1+25),Anillo)/SUM(Anillo)</f>
        <v>88.0228426395939</v>
      </c>
      <c r="AT75" s="23" t="n">
        <f aca="false">SUMPRODUCT(INDEX(ImgA,$B75-ImgA_y0+1-25,AT$54-ImgA_x0+1-25):INDEX(ImgA,$B75-ImgA_y0+1+25,AT$54-ImgA_x0+1+25),Anillo)/SUM(Anillo)</f>
        <v>86.3413705583756</v>
      </c>
      <c r="AU75" s="23" t="n">
        <f aca="false">SUMPRODUCT(INDEX(ImgA,$B75-ImgA_y0+1-25,AU$54-ImgA_x0+1-25):INDEX(ImgA,$B75-ImgA_y0+1+25,AU$54-ImgA_x0+1+25),Anillo)/SUM(Anillo)</f>
        <v>85.1840101522843</v>
      </c>
      <c r="AV75" s="23" t="n">
        <f aca="false">SUMPRODUCT(INDEX(ImgA,$B75-ImgA_y0+1-25,AV$54-ImgA_x0+1-25):INDEX(ImgA,$B75-ImgA_y0+1+25,AV$54-ImgA_x0+1+25),Anillo)/SUM(Anillo)</f>
        <v>84.8159898477157</v>
      </c>
      <c r="AW75" s="23" t="n">
        <f aca="false">SUMPRODUCT(INDEX(ImgA,$B75-ImgA_y0+1-25,AW$54-ImgA_x0+1-25):INDEX(ImgA,$B75-ImgA_y0+1+25,AW$54-ImgA_x0+1+25),Anillo)/SUM(Anillo)</f>
        <v>84.2030456852792</v>
      </c>
      <c r="AX75" s="23" t="n">
        <f aca="false">SUMPRODUCT(INDEX(ImgA,$B75-ImgA_y0+1-25,AX$54-ImgA_x0+1-25):INDEX(ImgA,$B75-ImgA_y0+1+25,AX$54-ImgA_x0+1+25),Anillo)/SUM(Anillo)</f>
        <v>83.6129441624366</v>
      </c>
      <c r="AY75" s="23" t="n">
        <f aca="false">SUMPRODUCT(INDEX(ImgA,$B75-ImgA_y0+1-25,AY$54-ImgA_x0+1-25):INDEX(ImgA,$B75-ImgA_y0+1+25,AY$54-ImgA_x0+1+25),Anillo)/SUM(Anillo)</f>
        <v>82.9505076142132</v>
      </c>
      <c r="AZ75" s="23" t="n">
        <f aca="false">SUMPRODUCT(INDEX(ImgA,$B75-ImgA_y0+1-25,AZ$54-ImgA_x0+1-25):INDEX(ImgA,$B75-ImgA_y0+1+25,AZ$54-ImgA_x0+1+25),Anillo)/SUM(Anillo)</f>
        <v>82.6586294416244</v>
      </c>
      <c r="BA75" s="23" t="n">
        <f aca="false">SUMPRODUCT(INDEX(ImgA,$B75-ImgA_y0+1-25,BA$54-ImgA_x0+1-25):INDEX(ImgA,$B75-ImgA_y0+1+25,BA$54-ImgA_x0+1+25),Anillo)/SUM(Anillo)</f>
        <v>83.5368020304569</v>
      </c>
      <c r="BB75" s="23" t="n">
        <f aca="false">SUMPRODUCT(INDEX(ImgA,$B75-ImgA_y0+1-25,BB$54-ImgA_x0+1-25):INDEX(ImgA,$B75-ImgA_y0+1+25,BB$54-ImgA_x0+1+25),Anillo)/SUM(Anillo)</f>
        <v>84.1078680203046</v>
      </c>
      <c r="BC75" s="23" t="n">
        <f aca="false">SUMPRODUCT(INDEX(ImgA,$B75-ImgA_y0+1-25,BC$54-ImgA_x0+1-25):INDEX(ImgA,$B75-ImgA_y0+1+25,BC$54-ImgA_x0+1+25),Anillo)/SUM(Anillo)</f>
        <v>84.6611675126904</v>
      </c>
      <c r="BD75" s="23" t="n">
        <f aca="false">SUMPRODUCT(INDEX(ImgA,$B75-ImgA_y0+1-25,BD$54-ImgA_x0+1-25):INDEX(ImgA,$B75-ImgA_y0+1+25,BD$54-ImgA_x0+1+25),Anillo)/SUM(Anillo)</f>
        <v>85.9086294416244</v>
      </c>
      <c r="BE75" s="23" t="n">
        <f aca="false">SUMPRODUCT(INDEX(ImgA,$B75-ImgA_y0+1-25,BE$54-ImgA_x0+1-25):INDEX(ImgA,$B75-ImgA_y0+1+25,BE$54-ImgA_x0+1+25),Anillo)/SUM(Anillo)</f>
        <v>87.8908629441624</v>
      </c>
      <c r="BF75" s="23" t="n">
        <f aca="false">SUMPRODUCT(INDEX(ImgA,$B75-ImgA_y0+1-25,BF$54-ImgA_x0+1-25):INDEX(ImgA,$B75-ImgA_y0+1+25,BF$54-ImgA_x0+1+25),Anillo)/SUM(Anillo)</f>
        <v>90.6154822335025</v>
      </c>
      <c r="BG75" s="23" t="n">
        <f aca="false">SUMPRODUCT(INDEX(ImgA,$B75-ImgA_y0+1-25,BG$54-ImgA_x0+1-25):INDEX(ImgA,$B75-ImgA_y0+1+25,BG$54-ImgA_x0+1+25),Anillo)/SUM(Anillo)</f>
        <v>93.2385786802031</v>
      </c>
      <c r="BH75" s="23" t="n">
        <f aca="false">SUMPRODUCT(INDEX(ImgA,$B75-ImgA_y0+1-25,BH$54-ImgA_x0+1-25):INDEX(ImgA,$B75-ImgA_y0+1+25,BH$54-ImgA_x0+1+25),Anillo)/SUM(Anillo)</f>
        <v>96.6535532994924</v>
      </c>
      <c r="BI75" s="23" t="n">
        <f aca="false">SUMPRODUCT(INDEX(ImgA,$B75-ImgA_y0+1-25,BI$54-ImgA_x0+1-25):INDEX(ImgA,$B75-ImgA_y0+1+25,BI$54-ImgA_x0+1+25),Anillo)/SUM(Anillo)</f>
        <v>100.56345177665</v>
      </c>
      <c r="BJ75" s="23" t="n">
        <f aca="false">SUMPRODUCT(INDEX(ImgA,$B75-ImgA_y0+1-25,BJ$54-ImgA_x0+1-25):INDEX(ImgA,$B75-ImgA_y0+1+25,BJ$54-ImgA_x0+1+25),Anillo)/SUM(Anillo)</f>
        <v>103.927664974619</v>
      </c>
      <c r="BK75" s="23" t="n">
        <f aca="false">SUMPRODUCT(INDEX(ImgA,$B75-ImgA_y0+1-25,BK$54-ImgA_x0+1-25):INDEX(ImgA,$B75-ImgA_y0+1+25,BK$54-ImgA_x0+1+25),Anillo)/SUM(Anillo)</f>
        <v>106.829949238579</v>
      </c>
      <c r="BL75" s="23" t="n">
        <f aca="false">SUMPRODUCT(INDEX(ImgA,$B75-ImgA_y0+1-25,BL$54-ImgA_x0+1-25):INDEX(ImgA,$B75-ImgA_y0+1+25,BL$54-ImgA_x0+1+25),Anillo)/SUM(Anillo)</f>
        <v>108.638324873096</v>
      </c>
      <c r="BM75" s="23" t="n">
        <f aca="false">SUMPRODUCT(INDEX(ImgA,$B75-ImgA_y0+1-25,BM$54-ImgA_x0+1-25):INDEX(ImgA,$B75-ImgA_y0+1+25,BM$54-ImgA_x0+1+25),Anillo)/SUM(Anillo)</f>
        <v>109.553299492386</v>
      </c>
      <c r="BN75" s="23" t="n">
        <f aca="false">SUMPRODUCT(INDEX(ImgA,$B75-ImgA_y0+1-25,BN$54-ImgA_x0+1-25):INDEX(ImgA,$B75-ImgA_y0+1+25,BN$54-ImgA_x0+1+25),Anillo)/SUM(Anillo)</f>
        <v>109.060913705584</v>
      </c>
    </row>
    <row r="76" customFormat="false" ht="10.5" hidden="false" customHeight="true" outlineLevel="0" collapsed="false">
      <c r="B76" s="17" t="n">
        <v>91</v>
      </c>
      <c r="C76" s="23" t="n">
        <f aca="false">SUMPRODUCT(INDEX(ImgA,$B76-ImgA_y0+1-25,C$54-ImgA_x0+1-25):INDEX(ImgA,$B76-ImgA_y0+1+25,C$54-ImgA_x0+1+25),Anillo)/SUM(Anillo)</f>
        <v>87.997461928934</v>
      </c>
      <c r="D76" s="23" t="n">
        <f aca="false">SUMPRODUCT(INDEX(ImgA,$B76-ImgA_y0+1-25,D$54-ImgA_x0+1-25):INDEX(ImgA,$B76-ImgA_y0+1+25,D$54-ImgA_x0+1+25),Anillo)/SUM(Anillo)</f>
        <v>87.3464467005076</v>
      </c>
      <c r="E76" s="23" t="n">
        <f aca="false">SUMPRODUCT(INDEX(ImgA,$B76-ImgA_y0+1-25,E$54-ImgA_x0+1-25):INDEX(ImgA,$B76-ImgA_y0+1+25,E$54-ImgA_x0+1+25),Anillo)/SUM(Anillo)</f>
        <v>86.7652284263959</v>
      </c>
      <c r="F76" s="23" t="n">
        <f aca="false">SUMPRODUCT(INDEX(ImgA,$B76-ImgA_y0+1-25,F$54-ImgA_x0+1-25):INDEX(ImgA,$B76-ImgA_y0+1+25,F$54-ImgA_x0+1+25),Anillo)/SUM(Anillo)</f>
        <v>86.7043147208122</v>
      </c>
      <c r="G76" s="23" t="n">
        <f aca="false">SUMPRODUCT(INDEX(ImgA,$B76-ImgA_y0+1-25,G$54-ImgA_x0+1-25):INDEX(ImgA,$B76-ImgA_y0+1+25,G$54-ImgA_x0+1+25),Anillo)/SUM(Anillo)</f>
        <v>87.0329949238579</v>
      </c>
      <c r="H76" s="23" t="n">
        <f aca="false">SUMPRODUCT(INDEX(ImgA,$B76-ImgA_y0+1-25,H$54-ImgA_x0+1-25):INDEX(ImgA,$B76-ImgA_y0+1+25,H$54-ImgA_x0+1+25),Anillo)/SUM(Anillo)</f>
        <v>87.3223350253807</v>
      </c>
      <c r="I76" s="23" t="n">
        <f aca="false">SUMPRODUCT(INDEX(ImgA,$B76-ImgA_y0+1-25,I$54-ImgA_x0+1-25):INDEX(ImgA,$B76-ImgA_y0+1+25,I$54-ImgA_x0+1+25),Anillo)/SUM(Anillo)</f>
        <v>87.2677664974619</v>
      </c>
      <c r="J76" s="23" t="n">
        <f aca="false">SUMPRODUCT(INDEX(ImgA,$B76-ImgA_y0+1-25,J$54-ImgA_x0+1-25):INDEX(ImgA,$B76-ImgA_y0+1+25,J$54-ImgA_x0+1+25),Anillo)/SUM(Anillo)</f>
        <v>85.6129441624366</v>
      </c>
      <c r="K76" s="23" t="n">
        <f aca="false">SUMPRODUCT(INDEX(ImgA,$B76-ImgA_y0+1-25,K$54-ImgA_x0+1-25):INDEX(ImgA,$B76-ImgA_y0+1+25,K$54-ImgA_x0+1+25),Anillo)/SUM(Anillo)</f>
        <v>84.1408629441624</v>
      </c>
      <c r="L76" s="23" t="n">
        <f aca="false">SUMPRODUCT(INDEX(ImgA,$B76-ImgA_y0+1-25,L$54-ImgA_x0+1-25):INDEX(ImgA,$B76-ImgA_y0+1+25,L$54-ImgA_x0+1+25),Anillo)/SUM(Anillo)</f>
        <v>82.8642131979696</v>
      </c>
      <c r="M76" s="23" t="n">
        <f aca="false">SUMPRODUCT(INDEX(ImgA,$B76-ImgA_y0+1-25,M$54-ImgA_x0+1-25):INDEX(ImgA,$B76-ImgA_y0+1+25,M$54-ImgA_x0+1+25),Anillo)/SUM(Anillo)</f>
        <v>79.496192893401</v>
      </c>
      <c r="N76" s="23" t="n">
        <f aca="false">SUMPRODUCT(INDEX(ImgA,$B76-ImgA_y0+1-25,N$54-ImgA_x0+1-25):INDEX(ImgA,$B76-ImgA_y0+1+25,N$54-ImgA_x0+1+25),Anillo)/SUM(Anillo)</f>
        <v>75.1104060913706</v>
      </c>
      <c r="O76" s="23" t="n">
        <f aca="false">SUMPRODUCT(INDEX(ImgA,$B76-ImgA_y0+1-25,O$54-ImgA_x0+1-25):INDEX(ImgA,$B76-ImgA_y0+1+25,O$54-ImgA_x0+1+25),Anillo)/SUM(Anillo)</f>
        <v>70.6979695431472</v>
      </c>
      <c r="P76" s="23" t="n">
        <f aca="false">SUMPRODUCT(INDEX(ImgA,$B76-ImgA_y0+1-25,P$54-ImgA_x0+1-25):INDEX(ImgA,$B76-ImgA_y0+1+25,P$54-ImgA_x0+1+25),Anillo)/SUM(Anillo)</f>
        <v>66.4441624365482</v>
      </c>
      <c r="Q76" s="23" t="n">
        <f aca="false">SUMPRODUCT(INDEX(ImgA,$B76-ImgA_y0+1-25,Q$54-ImgA_x0+1-25):INDEX(ImgA,$B76-ImgA_y0+1+25,Q$54-ImgA_x0+1+25),Anillo)/SUM(Anillo)</f>
        <v>62.744923857868</v>
      </c>
      <c r="R76" s="23" t="n">
        <f aca="false">SUMPRODUCT(INDEX(ImgA,$B76-ImgA_y0+1-25,R$54-ImgA_x0+1-25):INDEX(ImgA,$B76-ImgA_y0+1+25,R$54-ImgA_x0+1+25),Anillo)/SUM(Anillo)</f>
        <v>61.4517766497462</v>
      </c>
      <c r="S76" s="23" t="n">
        <f aca="false">SUMPRODUCT(INDEX(ImgA,$B76-ImgA_y0+1-25,S$54-ImgA_x0+1-25):INDEX(ImgA,$B76-ImgA_y0+1+25,S$54-ImgA_x0+1+25),Anillo)/SUM(Anillo)</f>
        <v>61.8895939086294</v>
      </c>
      <c r="T76" s="23" t="n">
        <f aca="false">SUMPRODUCT(INDEX(ImgA,$B76-ImgA_y0+1-25,T$54-ImgA_x0+1-25):INDEX(ImgA,$B76-ImgA_y0+1+25,T$54-ImgA_x0+1+25),Anillo)/SUM(Anillo)</f>
        <v>64.3604060913706</v>
      </c>
      <c r="U76" s="23" t="n">
        <f aca="false">SUMPRODUCT(INDEX(ImgA,$B76-ImgA_y0+1-25,U$54-ImgA_x0+1-25):INDEX(ImgA,$B76-ImgA_y0+1+25,U$54-ImgA_x0+1+25),Anillo)/SUM(Anillo)</f>
        <v>69.2893401015228</v>
      </c>
      <c r="V76" s="23" t="n">
        <f aca="false">SUMPRODUCT(INDEX(ImgA,$B76-ImgA_y0+1-25,V$54-ImgA_x0+1-25):INDEX(ImgA,$B76-ImgA_y0+1+25,V$54-ImgA_x0+1+25),Anillo)/SUM(Anillo)</f>
        <v>75.4631979695432</v>
      </c>
      <c r="W76" s="23" t="n">
        <f aca="false">SUMPRODUCT(INDEX(ImgA,$B76-ImgA_y0+1-25,W$54-ImgA_x0+1-25):INDEX(ImgA,$B76-ImgA_y0+1+25,W$54-ImgA_x0+1+25),Anillo)/SUM(Anillo)</f>
        <v>83.4403553299492</v>
      </c>
      <c r="X76" s="23" t="n">
        <f aca="false">SUMPRODUCT(INDEX(ImgA,$B76-ImgA_y0+1-25,X$54-ImgA_x0+1-25):INDEX(ImgA,$B76-ImgA_y0+1+25,X$54-ImgA_x0+1+25),Anillo)/SUM(Anillo)</f>
        <v>91.3451776649746</v>
      </c>
      <c r="Y76" s="23" t="n">
        <f aca="false">SUMPRODUCT(INDEX(ImgA,$B76-ImgA_y0+1-25,Y$54-ImgA_x0+1-25):INDEX(ImgA,$B76-ImgA_y0+1+25,Y$54-ImgA_x0+1+25),Anillo)/SUM(Anillo)</f>
        <v>97.2715736040609</v>
      </c>
      <c r="Z76" s="23" t="n">
        <f aca="false">SUMPRODUCT(INDEX(ImgA,$B76-ImgA_y0+1-25,Z$54-ImgA_x0+1-25):INDEX(ImgA,$B76-ImgA_y0+1+25,Z$54-ImgA_x0+1+25),Anillo)/SUM(Anillo)</f>
        <v>101.728426395939</v>
      </c>
      <c r="AA76" s="23" t="n">
        <f aca="false">SUMPRODUCT(INDEX(ImgA,$B76-ImgA_y0+1-25,AA$54-ImgA_x0+1-25):INDEX(ImgA,$B76-ImgA_y0+1+25,AA$54-ImgA_x0+1+25),Anillo)/SUM(Anillo)</f>
        <v>104.897208121827</v>
      </c>
      <c r="AB76" s="23" t="n">
        <f aca="false">SUMPRODUCT(INDEX(ImgA,$B76-ImgA_y0+1-25,AB$54-ImgA_x0+1-25):INDEX(ImgA,$B76-ImgA_y0+1+25,AB$54-ImgA_x0+1+25),Anillo)/SUM(Anillo)</f>
        <v>106.892131979695</v>
      </c>
      <c r="AC76" s="23" t="n">
        <f aca="false">SUMPRODUCT(INDEX(ImgA,$B76-ImgA_y0+1-25,AC$54-ImgA_x0+1-25):INDEX(ImgA,$B76-ImgA_y0+1+25,AC$54-ImgA_x0+1+25),Anillo)/SUM(Anillo)</f>
        <v>107.46192893401</v>
      </c>
      <c r="AD76" s="23" t="n">
        <f aca="false">SUMPRODUCT(INDEX(ImgA,$B76-ImgA_y0+1-25,AD$54-ImgA_x0+1-25):INDEX(ImgA,$B76-ImgA_y0+1+25,AD$54-ImgA_x0+1+25),Anillo)/SUM(Anillo)</f>
        <v>107.345177664975</v>
      </c>
      <c r="AE76" s="23" t="n">
        <f aca="false">SUMPRODUCT(INDEX(ImgA,$B76-ImgA_y0+1-25,AE$54-ImgA_x0+1-25):INDEX(ImgA,$B76-ImgA_y0+1+25,AE$54-ImgA_x0+1+25),Anillo)/SUM(Anillo)</f>
        <v>106.266497461929</v>
      </c>
      <c r="AF76" s="23" t="n">
        <f aca="false">SUMPRODUCT(INDEX(ImgA,$B76-ImgA_y0+1-25,AF$54-ImgA_x0+1-25):INDEX(ImgA,$B76-ImgA_y0+1+25,AF$54-ImgA_x0+1+25),Anillo)/SUM(Anillo)</f>
        <v>104.977157360406</v>
      </c>
      <c r="AG76" s="23" t="n">
        <f aca="false">SUMPRODUCT(INDEX(ImgA,$B76-ImgA_y0+1-25,AG$54-ImgA_x0+1-25):INDEX(ImgA,$B76-ImgA_y0+1+25,AG$54-ImgA_x0+1+25),Anillo)/SUM(Anillo)</f>
        <v>102.895939086294</v>
      </c>
      <c r="AH76" s="23" t="n">
        <f aca="false">SUMPRODUCT(INDEX(ImgA,$B76-ImgA_y0+1-25,AH$54-ImgA_x0+1-25):INDEX(ImgA,$B76-ImgA_y0+1+25,AH$54-ImgA_x0+1+25),Anillo)/SUM(Anillo)</f>
        <v>100.166243654822</v>
      </c>
      <c r="AI76" s="23" t="n">
        <f aca="false">SUMPRODUCT(INDEX(ImgA,$B76-ImgA_y0+1-25,AI$54-ImgA_x0+1-25):INDEX(ImgA,$B76-ImgA_y0+1+25,AI$54-ImgA_x0+1+25),Anillo)/SUM(Anillo)</f>
        <v>97.7347715736041</v>
      </c>
      <c r="AJ76" s="23" t="n">
        <f aca="false">SUMPRODUCT(INDEX(ImgA,$B76-ImgA_y0+1-25,AJ$54-ImgA_x0+1-25):INDEX(ImgA,$B76-ImgA_y0+1+25,AJ$54-ImgA_x0+1+25),Anillo)/SUM(Anillo)</f>
        <v>96.6027918781726</v>
      </c>
      <c r="AK76" s="23" t="n">
        <f aca="false">SUMPRODUCT(INDEX(ImgA,$B76-ImgA_y0+1-25,AK$54-ImgA_x0+1-25):INDEX(ImgA,$B76-ImgA_y0+1+25,AK$54-ImgA_x0+1+25),Anillo)/SUM(Anillo)</f>
        <v>95.8134517766497</v>
      </c>
      <c r="AL76" s="23" t="n">
        <f aca="false">SUMPRODUCT(INDEX(ImgA,$B76-ImgA_y0+1-25,AL$54-ImgA_x0+1-25):INDEX(ImgA,$B76-ImgA_y0+1+25,AL$54-ImgA_x0+1+25),Anillo)/SUM(Anillo)</f>
        <v>95</v>
      </c>
      <c r="AM76" s="23" t="n">
        <f aca="false">SUMPRODUCT(INDEX(ImgA,$B76-ImgA_y0+1-25,AM$54-ImgA_x0+1-25):INDEX(ImgA,$B76-ImgA_y0+1+25,AM$54-ImgA_x0+1+25),Anillo)/SUM(Anillo)</f>
        <v>94.4543147208122</v>
      </c>
      <c r="AN76" s="23" t="n">
        <f aca="false">SUMPRODUCT(INDEX(ImgA,$B76-ImgA_y0+1-25,AN$54-ImgA_x0+1-25):INDEX(ImgA,$B76-ImgA_y0+1+25,AN$54-ImgA_x0+1+25),Anillo)/SUM(Anillo)</f>
        <v>94.263959390863</v>
      </c>
      <c r="AO76" s="23" t="n">
        <f aca="false">SUMPRODUCT(INDEX(ImgA,$B76-ImgA_y0+1-25,AO$54-ImgA_x0+1-25):INDEX(ImgA,$B76-ImgA_y0+1+25,AO$54-ImgA_x0+1+25),Anillo)/SUM(Anillo)</f>
        <v>93.8197969543147</v>
      </c>
      <c r="AP76" s="23" t="n">
        <f aca="false">SUMPRODUCT(INDEX(ImgA,$B76-ImgA_y0+1-25,AP$54-ImgA_x0+1-25):INDEX(ImgA,$B76-ImgA_y0+1+25,AP$54-ImgA_x0+1+25),Anillo)/SUM(Anillo)</f>
        <v>92.3210659898477</v>
      </c>
      <c r="AQ76" s="23" t="n">
        <f aca="false">SUMPRODUCT(INDEX(ImgA,$B76-ImgA_y0+1-25,AQ$54-ImgA_x0+1-25):INDEX(ImgA,$B76-ImgA_y0+1+25,AQ$54-ImgA_x0+1+25),Anillo)/SUM(Anillo)</f>
        <v>90.8883248730965</v>
      </c>
      <c r="AR76" s="23" t="n">
        <f aca="false">SUMPRODUCT(INDEX(ImgA,$B76-ImgA_y0+1-25,AR$54-ImgA_x0+1-25):INDEX(ImgA,$B76-ImgA_y0+1+25,AR$54-ImgA_x0+1+25),Anillo)/SUM(Anillo)</f>
        <v>89.3058375634518</v>
      </c>
      <c r="AS76" s="23" t="n">
        <f aca="false">SUMPRODUCT(INDEX(ImgA,$B76-ImgA_y0+1-25,AS$54-ImgA_x0+1-25):INDEX(ImgA,$B76-ImgA_y0+1+25,AS$54-ImgA_x0+1+25),Anillo)/SUM(Anillo)</f>
        <v>87.497461928934</v>
      </c>
      <c r="AT76" s="23" t="n">
        <f aca="false">SUMPRODUCT(INDEX(ImgA,$B76-ImgA_y0+1-25,AT$54-ImgA_x0+1-25):INDEX(ImgA,$B76-ImgA_y0+1+25,AT$54-ImgA_x0+1+25),Anillo)/SUM(Anillo)</f>
        <v>85.75</v>
      </c>
      <c r="AU76" s="23" t="n">
        <f aca="false">SUMPRODUCT(INDEX(ImgA,$B76-ImgA_y0+1-25,AU$54-ImgA_x0+1-25):INDEX(ImgA,$B76-ImgA_y0+1+25,AU$54-ImgA_x0+1+25),Anillo)/SUM(Anillo)</f>
        <v>84.6687817258883</v>
      </c>
      <c r="AV76" s="23" t="n">
        <f aca="false">SUMPRODUCT(INDEX(ImgA,$B76-ImgA_y0+1-25,AV$54-ImgA_x0+1-25):INDEX(ImgA,$B76-ImgA_y0+1+25,AV$54-ImgA_x0+1+25),Anillo)/SUM(Anillo)</f>
        <v>84.1408629441624</v>
      </c>
      <c r="AW76" s="23" t="n">
        <f aca="false">SUMPRODUCT(INDEX(ImgA,$B76-ImgA_y0+1-25,AW$54-ImgA_x0+1-25):INDEX(ImgA,$B76-ImgA_y0+1+25,AW$54-ImgA_x0+1+25),Anillo)/SUM(Anillo)</f>
        <v>83.6560913705584</v>
      </c>
      <c r="AX76" s="23" t="n">
        <f aca="false">SUMPRODUCT(INDEX(ImgA,$B76-ImgA_y0+1-25,AX$54-ImgA_x0+1-25):INDEX(ImgA,$B76-ImgA_y0+1+25,AX$54-ImgA_x0+1+25),Anillo)/SUM(Anillo)</f>
        <v>83.3147208121827</v>
      </c>
      <c r="AY76" s="23" t="n">
        <f aca="false">SUMPRODUCT(INDEX(ImgA,$B76-ImgA_y0+1-25,AY$54-ImgA_x0+1-25):INDEX(ImgA,$B76-ImgA_y0+1+25,AY$54-ImgA_x0+1+25),Anillo)/SUM(Anillo)</f>
        <v>82.8299492385787</v>
      </c>
      <c r="AZ76" s="23" t="n">
        <f aca="false">SUMPRODUCT(INDEX(ImgA,$B76-ImgA_y0+1-25,AZ$54-ImgA_x0+1-25):INDEX(ImgA,$B76-ImgA_y0+1+25,AZ$54-ImgA_x0+1+25),Anillo)/SUM(Anillo)</f>
        <v>82.5431472081218</v>
      </c>
      <c r="BA76" s="23" t="n">
        <f aca="false">SUMPRODUCT(INDEX(ImgA,$B76-ImgA_y0+1-25,BA$54-ImgA_x0+1-25):INDEX(ImgA,$B76-ImgA_y0+1+25,BA$54-ImgA_x0+1+25),Anillo)/SUM(Anillo)</f>
        <v>83.8312182741117</v>
      </c>
      <c r="BB76" s="23" t="n">
        <f aca="false">SUMPRODUCT(INDEX(ImgA,$B76-ImgA_y0+1-25,BB$54-ImgA_x0+1-25):INDEX(ImgA,$B76-ImgA_y0+1+25,BB$54-ImgA_x0+1+25),Anillo)/SUM(Anillo)</f>
        <v>85.1256345177665</v>
      </c>
      <c r="BC76" s="23" t="n">
        <f aca="false">SUMPRODUCT(INDEX(ImgA,$B76-ImgA_y0+1-25,BC$54-ImgA_x0+1-25):INDEX(ImgA,$B76-ImgA_y0+1+25,BC$54-ImgA_x0+1+25),Anillo)/SUM(Anillo)</f>
        <v>85.9555837563452</v>
      </c>
      <c r="BD76" s="23" t="n">
        <f aca="false">SUMPRODUCT(INDEX(ImgA,$B76-ImgA_y0+1-25,BD$54-ImgA_x0+1-25):INDEX(ImgA,$B76-ImgA_y0+1+25,BD$54-ImgA_x0+1+25),Anillo)/SUM(Anillo)</f>
        <v>87.0190355329949</v>
      </c>
      <c r="BE76" s="23" t="n">
        <f aca="false">SUMPRODUCT(INDEX(ImgA,$B76-ImgA_y0+1-25,BE$54-ImgA_x0+1-25):INDEX(ImgA,$B76-ImgA_y0+1+25,BE$54-ImgA_x0+1+25),Anillo)/SUM(Anillo)</f>
        <v>89.5177664974619</v>
      </c>
      <c r="BF76" s="23" t="n">
        <f aca="false">SUMPRODUCT(INDEX(ImgA,$B76-ImgA_y0+1-25,BF$54-ImgA_x0+1-25):INDEX(ImgA,$B76-ImgA_y0+1+25,BF$54-ImgA_x0+1+25),Anillo)/SUM(Anillo)</f>
        <v>92.25</v>
      </c>
      <c r="BG76" s="23" t="n">
        <f aca="false">SUMPRODUCT(INDEX(ImgA,$B76-ImgA_y0+1-25,BG$54-ImgA_x0+1-25):INDEX(ImgA,$B76-ImgA_y0+1+25,BG$54-ImgA_x0+1+25),Anillo)/SUM(Anillo)</f>
        <v>95.2043147208122</v>
      </c>
      <c r="BH76" s="23" t="n">
        <f aca="false">SUMPRODUCT(INDEX(ImgA,$B76-ImgA_y0+1-25,BH$54-ImgA_x0+1-25):INDEX(ImgA,$B76-ImgA_y0+1+25,BH$54-ImgA_x0+1+25),Anillo)/SUM(Anillo)</f>
        <v>98.9162436548223</v>
      </c>
      <c r="BI76" s="23" t="n">
        <f aca="false">SUMPRODUCT(INDEX(ImgA,$B76-ImgA_y0+1-25,BI$54-ImgA_x0+1-25):INDEX(ImgA,$B76-ImgA_y0+1+25,BI$54-ImgA_x0+1+25),Anillo)/SUM(Anillo)</f>
        <v>102.677664974619</v>
      </c>
      <c r="BJ76" s="23" t="n">
        <f aca="false">SUMPRODUCT(INDEX(ImgA,$B76-ImgA_y0+1-25,BJ$54-ImgA_x0+1-25):INDEX(ImgA,$B76-ImgA_y0+1+25,BJ$54-ImgA_x0+1+25),Anillo)/SUM(Anillo)</f>
        <v>105.895939086294</v>
      </c>
      <c r="BK76" s="23" t="n">
        <f aca="false">SUMPRODUCT(INDEX(ImgA,$B76-ImgA_y0+1-25,BK$54-ImgA_x0+1-25):INDEX(ImgA,$B76-ImgA_y0+1+25,BK$54-ImgA_x0+1+25),Anillo)/SUM(Anillo)</f>
        <v>108.205583756345</v>
      </c>
      <c r="BL76" s="23" t="n">
        <f aca="false">SUMPRODUCT(INDEX(ImgA,$B76-ImgA_y0+1-25,BL$54-ImgA_x0+1-25):INDEX(ImgA,$B76-ImgA_y0+1+25,BL$54-ImgA_x0+1+25),Anillo)/SUM(Anillo)</f>
        <v>109.940355329949</v>
      </c>
      <c r="BM76" s="23" t="n">
        <f aca="false">SUMPRODUCT(INDEX(ImgA,$B76-ImgA_y0+1-25,BM$54-ImgA_x0+1-25):INDEX(ImgA,$B76-ImgA_y0+1+25,BM$54-ImgA_x0+1+25),Anillo)/SUM(Anillo)</f>
        <v>110.67385786802</v>
      </c>
      <c r="BN76" s="23" t="n">
        <f aca="false">SUMPRODUCT(INDEX(ImgA,$B76-ImgA_y0+1-25,BN$54-ImgA_x0+1-25):INDEX(ImgA,$B76-ImgA_y0+1+25,BN$54-ImgA_x0+1+25),Anillo)/SUM(Anillo)</f>
        <v>110.024111675127</v>
      </c>
    </row>
    <row r="77" customFormat="false" ht="10.5" hidden="false" customHeight="true" outlineLevel="0" collapsed="false">
      <c r="B77" s="17" t="n">
        <v>92</v>
      </c>
      <c r="C77" s="23" t="n">
        <f aca="false">SUMPRODUCT(INDEX(ImgA,$B77-ImgA_y0+1-25,C$54-ImgA_x0+1-25):INDEX(ImgA,$B77-ImgA_y0+1+25,C$54-ImgA_x0+1+25),Anillo)/SUM(Anillo)</f>
        <v>90.493654822335</v>
      </c>
      <c r="D77" s="23" t="n">
        <f aca="false">SUMPRODUCT(INDEX(ImgA,$B77-ImgA_y0+1-25,D$54-ImgA_x0+1-25):INDEX(ImgA,$B77-ImgA_y0+1+25,D$54-ImgA_x0+1+25),Anillo)/SUM(Anillo)</f>
        <v>89.7994923857868</v>
      </c>
      <c r="E77" s="23" t="n">
        <f aca="false">SUMPRODUCT(INDEX(ImgA,$B77-ImgA_y0+1-25,E$54-ImgA_x0+1-25):INDEX(ImgA,$B77-ImgA_y0+1+25,E$54-ImgA_x0+1+25),Anillo)/SUM(Anillo)</f>
        <v>89.3464467005076</v>
      </c>
      <c r="F77" s="23" t="n">
        <f aca="false">SUMPRODUCT(INDEX(ImgA,$B77-ImgA_y0+1-25,F$54-ImgA_x0+1-25):INDEX(ImgA,$B77-ImgA_y0+1+25,F$54-ImgA_x0+1+25),Anillo)/SUM(Anillo)</f>
        <v>89.4606598984772</v>
      </c>
      <c r="G77" s="23" t="n">
        <f aca="false">SUMPRODUCT(INDEX(ImgA,$B77-ImgA_y0+1-25,G$54-ImgA_x0+1-25):INDEX(ImgA,$B77-ImgA_y0+1+25,G$54-ImgA_x0+1+25),Anillo)/SUM(Anillo)</f>
        <v>90.3946700507614</v>
      </c>
      <c r="H77" s="23" t="n">
        <f aca="false">SUMPRODUCT(INDEX(ImgA,$B77-ImgA_y0+1-25,H$54-ImgA_x0+1-25):INDEX(ImgA,$B77-ImgA_y0+1+25,H$54-ImgA_x0+1+25),Anillo)/SUM(Anillo)</f>
        <v>90.8794416243655</v>
      </c>
      <c r="I77" s="23" t="n">
        <f aca="false">SUMPRODUCT(INDEX(ImgA,$B77-ImgA_y0+1-25,I$54-ImgA_x0+1-25):INDEX(ImgA,$B77-ImgA_y0+1+25,I$54-ImgA_x0+1+25),Anillo)/SUM(Anillo)</f>
        <v>91.1598984771574</v>
      </c>
      <c r="J77" s="23" t="n">
        <f aca="false">SUMPRODUCT(INDEX(ImgA,$B77-ImgA_y0+1-25,J$54-ImgA_x0+1-25):INDEX(ImgA,$B77-ImgA_y0+1+25,J$54-ImgA_x0+1+25),Anillo)/SUM(Anillo)</f>
        <v>90.2791878172589</v>
      </c>
      <c r="K77" s="23" t="n">
        <f aca="false">SUMPRODUCT(INDEX(ImgA,$B77-ImgA_y0+1-25,K$54-ImgA_x0+1-25):INDEX(ImgA,$B77-ImgA_y0+1+25,K$54-ImgA_x0+1+25),Anillo)/SUM(Anillo)</f>
        <v>88.498730964467</v>
      </c>
      <c r="L77" s="23" t="n">
        <f aca="false">SUMPRODUCT(INDEX(ImgA,$B77-ImgA_y0+1-25,L$54-ImgA_x0+1-25):INDEX(ImgA,$B77-ImgA_y0+1+25,L$54-ImgA_x0+1+25),Anillo)/SUM(Anillo)</f>
        <v>86.7855329949239</v>
      </c>
      <c r="M77" s="23" t="n">
        <f aca="false">SUMPRODUCT(INDEX(ImgA,$B77-ImgA_y0+1-25,M$54-ImgA_x0+1-25):INDEX(ImgA,$B77-ImgA_y0+1+25,M$54-ImgA_x0+1+25),Anillo)/SUM(Anillo)</f>
        <v>84.507614213198</v>
      </c>
      <c r="N77" s="23" t="n">
        <f aca="false">SUMPRODUCT(INDEX(ImgA,$B77-ImgA_y0+1-25,N$54-ImgA_x0+1-25):INDEX(ImgA,$B77-ImgA_y0+1+25,N$54-ImgA_x0+1+25),Anillo)/SUM(Anillo)</f>
        <v>80.9175126903553</v>
      </c>
      <c r="O77" s="23" t="n">
        <f aca="false">SUMPRODUCT(INDEX(ImgA,$B77-ImgA_y0+1-25,O$54-ImgA_x0+1-25):INDEX(ImgA,$B77-ImgA_y0+1+25,O$54-ImgA_x0+1+25),Anillo)/SUM(Anillo)</f>
        <v>76.6027918781726</v>
      </c>
      <c r="P77" s="23" t="n">
        <f aca="false">SUMPRODUCT(INDEX(ImgA,$B77-ImgA_y0+1-25,P$54-ImgA_x0+1-25):INDEX(ImgA,$B77-ImgA_y0+1+25,P$54-ImgA_x0+1+25),Anillo)/SUM(Anillo)</f>
        <v>72.6687817258883</v>
      </c>
      <c r="Q77" s="23" t="n">
        <f aca="false">SUMPRODUCT(INDEX(ImgA,$B77-ImgA_y0+1-25,Q$54-ImgA_x0+1-25):INDEX(ImgA,$B77-ImgA_y0+1+25,Q$54-ImgA_x0+1+25),Anillo)/SUM(Anillo)</f>
        <v>69.3667512690355</v>
      </c>
      <c r="R77" s="23" t="n">
        <f aca="false">SUMPRODUCT(INDEX(ImgA,$B77-ImgA_y0+1-25,R$54-ImgA_x0+1-25):INDEX(ImgA,$B77-ImgA_y0+1+25,R$54-ImgA_x0+1+25),Anillo)/SUM(Anillo)</f>
        <v>68.3870558375635</v>
      </c>
      <c r="S77" s="23" t="n">
        <f aca="false">SUMPRODUCT(INDEX(ImgA,$B77-ImgA_y0+1-25,S$54-ImgA_x0+1-25):INDEX(ImgA,$B77-ImgA_y0+1+25,S$54-ImgA_x0+1+25),Anillo)/SUM(Anillo)</f>
        <v>69.1560913705584</v>
      </c>
      <c r="T77" s="23" t="n">
        <f aca="false">SUMPRODUCT(INDEX(ImgA,$B77-ImgA_y0+1-25,T$54-ImgA_x0+1-25):INDEX(ImgA,$B77-ImgA_y0+1+25,T$54-ImgA_x0+1+25),Anillo)/SUM(Anillo)</f>
        <v>71.8667512690355</v>
      </c>
      <c r="U77" s="23" t="n">
        <f aca="false">SUMPRODUCT(INDEX(ImgA,$B77-ImgA_y0+1-25,U$54-ImgA_x0+1-25):INDEX(ImgA,$B77-ImgA_y0+1+25,U$54-ImgA_x0+1+25),Anillo)/SUM(Anillo)</f>
        <v>76.0837563451777</v>
      </c>
      <c r="V77" s="23" t="n">
        <f aca="false">SUMPRODUCT(INDEX(ImgA,$B77-ImgA_y0+1-25,V$54-ImgA_x0+1-25):INDEX(ImgA,$B77-ImgA_y0+1+25,V$54-ImgA_x0+1+25),Anillo)/SUM(Anillo)</f>
        <v>81.5342639593909</v>
      </c>
      <c r="W77" s="23" t="n">
        <f aca="false">SUMPRODUCT(INDEX(ImgA,$B77-ImgA_y0+1-25,W$54-ImgA_x0+1-25):INDEX(ImgA,$B77-ImgA_y0+1+25,W$54-ImgA_x0+1+25),Anillo)/SUM(Anillo)</f>
        <v>88.993654822335</v>
      </c>
      <c r="X77" s="23" t="n">
        <f aca="false">SUMPRODUCT(INDEX(ImgA,$B77-ImgA_y0+1-25,X$54-ImgA_x0+1-25):INDEX(ImgA,$B77-ImgA_y0+1+25,X$54-ImgA_x0+1+25),Anillo)/SUM(Anillo)</f>
        <v>95.5317258883249</v>
      </c>
      <c r="Y77" s="23" t="n">
        <f aca="false">SUMPRODUCT(INDEX(ImgA,$B77-ImgA_y0+1-25,Y$54-ImgA_x0+1-25):INDEX(ImgA,$B77-ImgA_y0+1+25,Y$54-ImgA_x0+1+25),Anillo)/SUM(Anillo)</f>
        <v>100.319796954315</v>
      </c>
      <c r="Z77" s="23" t="n">
        <f aca="false">SUMPRODUCT(INDEX(ImgA,$B77-ImgA_y0+1-25,Z$54-ImgA_x0+1-25):INDEX(ImgA,$B77-ImgA_y0+1+25,Z$54-ImgA_x0+1+25),Anillo)/SUM(Anillo)</f>
        <v>104.024111675127</v>
      </c>
      <c r="AA77" s="23" t="n">
        <f aca="false">SUMPRODUCT(INDEX(ImgA,$B77-ImgA_y0+1-25,AA$54-ImgA_x0+1-25):INDEX(ImgA,$B77-ImgA_y0+1+25,AA$54-ImgA_x0+1+25),Anillo)/SUM(Anillo)</f>
        <v>106.796954314721</v>
      </c>
      <c r="AB77" s="23" t="n">
        <f aca="false">SUMPRODUCT(INDEX(ImgA,$B77-ImgA_y0+1-25,AB$54-ImgA_x0+1-25):INDEX(ImgA,$B77-ImgA_y0+1+25,AB$54-ImgA_x0+1+25),Anillo)/SUM(Anillo)</f>
        <v>108.422588832487</v>
      </c>
      <c r="AC77" s="23" t="n">
        <f aca="false">SUMPRODUCT(INDEX(ImgA,$B77-ImgA_y0+1-25,AC$54-ImgA_x0+1-25):INDEX(ImgA,$B77-ImgA_y0+1+25,AC$54-ImgA_x0+1+25),Anillo)/SUM(Anillo)</f>
        <v>109.109137055838</v>
      </c>
      <c r="AD77" s="23" t="n">
        <f aca="false">SUMPRODUCT(INDEX(ImgA,$B77-ImgA_y0+1-25,AD$54-ImgA_x0+1-25):INDEX(ImgA,$B77-ImgA_y0+1+25,AD$54-ImgA_x0+1+25),Anillo)/SUM(Anillo)</f>
        <v>109.062182741117</v>
      </c>
      <c r="AE77" s="23" t="n">
        <f aca="false">SUMPRODUCT(INDEX(ImgA,$B77-ImgA_y0+1-25,AE$54-ImgA_x0+1-25):INDEX(ImgA,$B77-ImgA_y0+1+25,AE$54-ImgA_x0+1+25),Anillo)/SUM(Anillo)</f>
        <v>108.008883248731</v>
      </c>
      <c r="AF77" s="23" t="n">
        <f aca="false">SUMPRODUCT(INDEX(ImgA,$B77-ImgA_y0+1-25,AF$54-ImgA_x0+1-25):INDEX(ImgA,$B77-ImgA_y0+1+25,AF$54-ImgA_x0+1+25),Anillo)/SUM(Anillo)</f>
        <v>106.581218274112</v>
      </c>
      <c r="AG77" s="23" t="n">
        <f aca="false">SUMPRODUCT(INDEX(ImgA,$B77-ImgA_y0+1-25,AG$54-ImgA_x0+1-25):INDEX(ImgA,$B77-ImgA_y0+1+25,AG$54-ImgA_x0+1+25),Anillo)/SUM(Anillo)</f>
        <v>103.916243654822</v>
      </c>
      <c r="AH77" s="23" t="n">
        <f aca="false">SUMPRODUCT(INDEX(ImgA,$B77-ImgA_y0+1-25,AH$54-ImgA_x0+1-25):INDEX(ImgA,$B77-ImgA_y0+1+25,AH$54-ImgA_x0+1+25),Anillo)/SUM(Anillo)</f>
        <v>100.893401015228</v>
      </c>
      <c r="AI77" s="23" t="n">
        <f aca="false">SUMPRODUCT(INDEX(ImgA,$B77-ImgA_y0+1-25,AI$54-ImgA_x0+1-25):INDEX(ImgA,$B77-ImgA_y0+1+25,AI$54-ImgA_x0+1+25),Anillo)/SUM(Anillo)</f>
        <v>98.507614213198</v>
      </c>
      <c r="AJ77" s="23" t="n">
        <f aca="false">SUMPRODUCT(INDEX(ImgA,$B77-ImgA_y0+1-25,AJ$54-ImgA_x0+1-25):INDEX(ImgA,$B77-ImgA_y0+1+25,AJ$54-ImgA_x0+1+25),Anillo)/SUM(Anillo)</f>
        <v>96.8477157360406</v>
      </c>
      <c r="AK77" s="23" t="n">
        <f aca="false">SUMPRODUCT(INDEX(ImgA,$B77-ImgA_y0+1-25,AK$54-ImgA_x0+1-25):INDEX(ImgA,$B77-ImgA_y0+1+25,AK$54-ImgA_x0+1+25),Anillo)/SUM(Anillo)</f>
        <v>95.6065989847716</v>
      </c>
      <c r="AL77" s="23" t="n">
        <f aca="false">SUMPRODUCT(INDEX(ImgA,$B77-ImgA_y0+1-25,AL$54-ImgA_x0+1-25):INDEX(ImgA,$B77-ImgA_y0+1+25,AL$54-ImgA_x0+1+25),Anillo)/SUM(Anillo)</f>
        <v>94.744923857868</v>
      </c>
      <c r="AM77" s="23" t="n">
        <f aca="false">SUMPRODUCT(INDEX(ImgA,$B77-ImgA_y0+1-25,AM$54-ImgA_x0+1-25):INDEX(ImgA,$B77-ImgA_y0+1+25,AM$54-ImgA_x0+1+25),Anillo)/SUM(Anillo)</f>
        <v>94.3312182741117</v>
      </c>
      <c r="AN77" s="23" t="n">
        <f aca="false">SUMPRODUCT(INDEX(ImgA,$B77-ImgA_y0+1-25,AN$54-ImgA_x0+1-25):INDEX(ImgA,$B77-ImgA_y0+1+25,AN$54-ImgA_x0+1+25),Anillo)/SUM(Anillo)</f>
        <v>93.9606598984772</v>
      </c>
      <c r="AO77" s="23" t="n">
        <f aca="false">SUMPRODUCT(INDEX(ImgA,$B77-ImgA_y0+1-25,AO$54-ImgA_x0+1-25):INDEX(ImgA,$B77-ImgA_y0+1+25,AO$54-ImgA_x0+1+25),Anillo)/SUM(Anillo)</f>
        <v>93.502538071066</v>
      </c>
      <c r="AP77" s="23" t="n">
        <f aca="false">SUMPRODUCT(INDEX(ImgA,$B77-ImgA_y0+1-25,AP$54-ImgA_x0+1-25):INDEX(ImgA,$B77-ImgA_y0+1+25,AP$54-ImgA_x0+1+25),Anillo)/SUM(Anillo)</f>
        <v>91.7309644670051</v>
      </c>
      <c r="AQ77" s="23" t="n">
        <f aca="false">SUMPRODUCT(INDEX(ImgA,$B77-ImgA_y0+1-25,AQ$54-ImgA_x0+1-25):INDEX(ImgA,$B77-ImgA_y0+1+25,AQ$54-ImgA_x0+1+25),Anillo)/SUM(Anillo)</f>
        <v>89.997461928934</v>
      </c>
      <c r="AR77" s="23" t="n">
        <f aca="false">SUMPRODUCT(INDEX(ImgA,$B77-ImgA_y0+1-25,AR$54-ImgA_x0+1-25):INDEX(ImgA,$B77-ImgA_y0+1+25,AR$54-ImgA_x0+1+25),Anillo)/SUM(Anillo)</f>
        <v>88.6192893401015</v>
      </c>
      <c r="AS77" s="23" t="n">
        <f aca="false">SUMPRODUCT(INDEX(ImgA,$B77-ImgA_y0+1-25,AS$54-ImgA_x0+1-25):INDEX(ImgA,$B77-ImgA_y0+1+25,AS$54-ImgA_x0+1+25),Anillo)/SUM(Anillo)</f>
        <v>86.8870558375635</v>
      </c>
      <c r="AT77" s="23" t="n">
        <f aca="false">SUMPRODUCT(INDEX(ImgA,$B77-ImgA_y0+1-25,AT$54-ImgA_x0+1-25):INDEX(ImgA,$B77-ImgA_y0+1+25,AT$54-ImgA_x0+1+25),Anillo)/SUM(Anillo)</f>
        <v>85.2170050761421</v>
      </c>
      <c r="AU77" s="23" t="n">
        <f aca="false">SUMPRODUCT(INDEX(ImgA,$B77-ImgA_y0+1-25,AU$54-ImgA_x0+1-25):INDEX(ImgA,$B77-ImgA_y0+1+25,AU$54-ImgA_x0+1+25),Anillo)/SUM(Anillo)</f>
        <v>84.1395939086294</v>
      </c>
      <c r="AV77" s="23" t="n">
        <f aca="false">SUMPRODUCT(INDEX(ImgA,$B77-ImgA_y0+1-25,AV$54-ImgA_x0+1-25):INDEX(ImgA,$B77-ImgA_y0+1+25,AV$54-ImgA_x0+1+25),Anillo)/SUM(Anillo)</f>
        <v>83.4568527918782</v>
      </c>
      <c r="AW77" s="23" t="n">
        <f aca="false">SUMPRODUCT(INDEX(ImgA,$B77-ImgA_y0+1-25,AW$54-ImgA_x0+1-25):INDEX(ImgA,$B77-ImgA_y0+1+25,AW$54-ImgA_x0+1+25),Anillo)/SUM(Anillo)</f>
        <v>83.0647208121827</v>
      </c>
      <c r="AX77" s="23" t="n">
        <f aca="false">SUMPRODUCT(INDEX(ImgA,$B77-ImgA_y0+1-25,AX$54-ImgA_x0+1-25):INDEX(ImgA,$B77-ImgA_y0+1+25,AX$54-ImgA_x0+1+25),Anillo)/SUM(Anillo)</f>
        <v>82.753807106599</v>
      </c>
      <c r="AY77" s="23" t="n">
        <f aca="false">SUMPRODUCT(INDEX(ImgA,$B77-ImgA_y0+1-25,AY$54-ImgA_x0+1-25):INDEX(ImgA,$B77-ImgA_y0+1+25,AY$54-ImgA_x0+1+25),Anillo)/SUM(Anillo)</f>
        <v>82.2804568527919</v>
      </c>
      <c r="AZ77" s="23" t="n">
        <f aca="false">SUMPRODUCT(INDEX(ImgA,$B77-ImgA_y0+1-25,AZ$54-ImgA_x0+1-25):INDEX(ImgA,$B77-ImgA_y0+1+25,AZ$54-ImgA_x0+1+25),Anillo)/SUM(Anillo)</f>
        <v>82.1687817258883</v>
      </c>
      <c r="BA77" s="23" t="n">
        <f aca="false">SUMPRODUCT(INDEX(ImgA,$B77-ImgA_y0+1-25,BA$54-ImgA_x0+1-25):INDEX(ImgA,$B77-ImgA_y0+1+25,BA$54-ImgA_x0+1+25),Anillo)/SUM(Anillo)</f>
        <v>83.2208121827411</v>
      </c>
      <c r="BB77" s="23" t="n">
        <f aca="false">SUMPRODUCT(INDEX(ImgA,$B77-ImgA_y0+1-25,BB$54-ImgA_x0+1-25):INDEX(ImgA,$B77-ImgA_y0+1+25,BB$54-ImgA_x0+1+25),Anillo)/SUM(Anillo)</f>
        <v>85.0761421319797</v>
      </c>
      <c r="BC77" s="23" t="n">
        <f aca="false">SUMPRODUCT(INDEX(ImgA,$B77-ImgA_y0+1-25,BC$54-ImgA_x0+1-25):INDEX(ImgA,$B77-ImgA_y0+1+25,BC$54-ImgA_x0+1+25),Anillo)/SUM(Anillo)</f>
        <v>86.9771573604061</v>
      </c>
      <c r="BD77" s="23" t="n">
        <f aca="false">SUMPRODUCT(INDEX(ImgA,$B77-ImgA_y0+1-25,BD$54-ImgA_x0+1-25):INDEX(ImgA,$B77-ImgA_y0+1+25,BD$54-ImgA_x0+1+25),Anillo)/SUM(Anillo)</f>
        <v>88.7791878172589</v>
      </c>
      <c r="BE77" s="23" t="n">
        <f aca="false">SUMPRODUCT(INDEX(ImgA,$B77-ImgA_y0+1-25,BE$54-ImgA_x0+1-25):INDEX(ImgA,$B77-ImgA_y0+1+25,BE$54-ImgA_x0+1+25),Anillo)/SUM(Anillo)</f>
        <v>91.4809644670051</v>
      </c>
      <c r="BF77" s="23" t="n">
        <f aca="false">SUMPRODUCT(INDEX(ImgA,$B77-ImgA_y0+1-25,BF$54-ImgA_x0+1-25):INDEX(ImgA,$B77-ImgA_y0+1+25,BF$54-ImgA_x0+1+25),Anillo)/SUM(Anillo)</f>
        <v>94.260152284264</v>
      </c>
      <c r="BG77" s="23" t="n">
        <f aca="false">SUMPRODUCT(INDEX(ImgA,$B77-ImgA_y0+1-25,BG$54-ImgA_x0+1-25):INDEX(ImgA,$B77-ImgA_y0+1+25,BG$54-ImgA_x0+1+25),Anillo)/SUM(Anillo)</f>
        <v>97.2296954314721</v>
      </c>
      <c r="BH77" s="23" t="n">
        <f aca="false">SUMPRODUCT(INDEX(ImgA,$B77-ImgA_y0+1-25,BH$54-ImgA_x0+1-25):INDEX(ImgA,$B77-ImgA_y0+1+25,BH$54-ImgA_x0+1+25),Anillo)/SUM(Anillo)</f>
        <v>100.89847715736</v>
      </c>
      <c r="BI77" s="23" t="n">
        <f aca="false">SUMPRODUCT(INDEX(ImgA,$B77-ImgA_y0+1-25,BI$54-ImgA_x0+1-25):INDEX(ImgA,$B77-ImgA_y0+1+25,BI$54-ImgA_x0+1+25),Anillo)/SUM(Anillo)</f>
        <v>104.751269035533</v>
      </c>
      <c r="BJ77" s="23" t="n">
        <f aca="false">SUMPRODUCT(INDEX(ImgA,$B77-ImgA_y0+1-25,BJ$54-ImgA_x0+1-25):INDEX(ImgA,$B77-ImgA_y0+1+25,BJ$54-ImgA_x0+1+25),Anillo)/SUM(Anillo)</f>
        <v>108.035532994924</v>
      </c>
      <c r="BK77" s="23" t="n">
        <f aca="false">SUMPRODUCT(INDEX(ImgA,$B77-ImgA_y0+1-25,BK$54-ImgA_x0+1-25):INDEX(ImgA,$B77-ImgA_y0+1+25,BK$54-ImgA_x0+1+25),Anillo)/SUM(Anillo)</f>
        <v>110.176395939086</v>
      </c>
      <c r="BL77" s="23" t="n">
        <f aca="false">SUMPRODUCT(INDEX(ImgA,$B77-ImgA_y0+1-25,BL$54-ImgA_x0+1-25):INDEX(ImgA,$B77-ImgA_y0+1+25,BL$54-ImgA_x0+1+25),Anillo)/SUM(Anillo)</f>
        <v>111.82614213198</v>
      </c>
      <c r="BM77" s="23" t="n">
        <f aca="false">SUMPRODUCT(INDEX(ImgA,$B77-ImgA_y0+1-25,BM$54-ImgA_x0+1-25):INDEX(ImgA,$B77-ImgA_y0+1+25,BM$54-ImgA_x0+1+25),Anillo)/SUM(Anillo)</f>
        <v>112.293147208122</v>
      </c>
      <c r="BN77" s="23" t="n">
        <f aca="false">SUMPRODUCT(INDEX(ImgA,$B77-ImgA_y0+1-25,BN$54-ImgA_x0+1-25):INDEX(ImgA,$B77-ImgA_y0+1+25,BN$54-ImgA_x0+1+25),Anillo)/SUM(Anillo)</f>
        <v>111.281725888325</v>
      </c>
    </row>
    <row r="78" customFormat="false" ht="10.5" hidden="false" customHeight="true" outlineLevel="0" collapsed="false">
      <c r="B78" s="17" t="n">
        <v>93</v>
      </c>
      <c r="C78" s="23" t="n">
        <f aca="false">SUMPRODUCT(INDEX(ImgA,$B78-ImgA_y0+1-25,C$54-ImgA_x0+1-25):INDEX(ImgA,$B78-ImgA_y0+1+25,C$54-ImgA_x0+1+25),Anillo)/SUM(Anillo)</f>
        <v>92.8274111675127</v>
      </c>
      <c r="D78" s="23" t="n">
        <f aca="false">SUMPRODUCT(INDEX(ImgA,$B78-ImgA_y0+1-25,D$54-ImgA_x0+1-25):INDEX(ImgA,$B78-ImgA_y0+1+25,D$54-ImgA_x0+1+25),Anillo)/SUM(Anillo)</f>
        <v>92.1700507614213</v>
      </c>
      <c r="E78" s="23" t="n">
        <f aca="false">SUMPRODUCT(INDEX(ImgA,$B78-ImgA_y0+1-25,E$54-ImgA_x0+1-25):INDEX(ImgA,$B78-ImgA_y0+1+25,E$54-ImgA_x0+1+25),Anillo)/SUM(Anillo)</f>
        <v>92.0634517766497</v>
      </c>
      <c r="F78" s="23" t="n">
        <f aca="false">SUMPRODUCT(INDEX(ImgA,$B78-ImgA_y0+1-25,F$54-ImgA_x0+1-25):INDEX(ImgA,$B78-ImgA_y0+1+25,F$54-ImgA_x0+1+25),Anillo)/SUM(Anillo)</f>
        <v>92.6180203045685</v>
      </c>
      <c r="G78" s="23" t="n">
        <f aca="false">SUMPRODUCT(INDEX(ImgA,$B78-ImgA_y0+1-25,G$54-ImgA_x0+1-25):INDEX(ImgA,$B78-ImgA_y0+1+25,G$54-ImgA_x0+1+25),Anillo)/SUM(Anillo)</f>
        <v>93.7068527918782</v>
      </c>
      <c r="H78" s="23" t="n">
        <f aca="false">SUMPRODUCT(INDEX(ImgA,$B78-ImgA_y0+1-25,H$54-ImgA_x0+1-25):INDEX(ImgA,$B78-ImgA_y0+1+25,H$54-ImgA_x0+1+25),Anillo)/SUM(Anillo)</f>
        <v>94.3388324873097</v>
      </c>
      <c r="I78" s="23" t="n">
        <f aca="false">SUMPRODUCT(INDEX(ImgA,$B78-ImgA_y0+1-25,I$54-ImgA_x0+1-25):INDEX(ImgA,$B78-ImgA_y0+1+25,I$54-ImgA_x0+1+25),Anillo)/SUM(Anillo)</f>
        <v>94.4784263959391</v>
      </c>
      <c r="J78" s="23" t="n">
        <f aca="false">SUMPRODUCT(INDEX(ImgA,$B78-ImgA_y0+1-25,J$54-ImgA_x0+1-25):INDEX(ImgA,$B78-ImgA_y0+1+25,J$54-ImgA_x0+1+25),Anillo)/SUM(Anillo)</f>
        <v>93.8781725888325</v>
      </c>
      <c r="K78" s="23" t="n">
        <f aca="false">SUMPRODUCT(INDEX(ImgA,$B78-ImgA_y0+1-25,K$54-ImgA_x0+1-25):INDEX(ImgA,$B78-ImgA_y0+1+25,K$54-ImgA_x0+1+25),Anillo)/SUM(Anillo)</f>
        <v>92.3058375634518</v>
      </c>
      <c r="L78" s="23" t="n">
        <f aca="false">SUMPRODUCT(INDEX(ImgA,$B78-ImgA_y0+1-25,L$54-ImgA_x0+1-25):INDEX(ImgA,$B78-ImgA_y0+1+25,L$54-ImgA_x0+1+25),Anillo)/SUM(Anillo)</f>
        <v>90.501269035533</v>
      </c>
      <c r="M78" s="23" t="n">
        <f aca="false">SUMPRODUCT(INDEX(ImgA,$B78-ImgA_y0+1-25,M$54-ImgA_x0+1-25):INDEX(ImgA,$B78-ImgA_y0+1+25,M$54-ImgA_x0+1+25),Anillo)/SUM(Anillo)</f>
        <v>88.5621827411168</v>
      </c>
      <c r="N78" s="23" t="n">
        <f aca="false">SUMPRODUCT(INDEX(ImgA,$B78-ImgA_y0+1-25,N$54-ImgA_x0+1-25):INDEX(ImgA,$B78-ImgA_y0+1+25,N$54-ImgA_x0+1+25),Anillo)/SUM(Anillo)</f>
        <v>85.4111675126904</v>
      </c>
      <c r="O78" s="23" t="n">
        <f aca="false">SUMPRODUCT(INDEX(ImgA,$B78-ImgA_y0+1-25,O$54-ImgA_x0+1-25):INDEX(ImgA,$B78-ImgA_y0+1+25,O$54-ImgA_x0+1+25),Anillo)/SUM(Anillo)</f>
        <v>82.2855329949239</v>
      </c>
      <c r="P78" s="23" t="n">
        <f aca="false">SUMPRODUCT(INDEX(ImgA,$B78-ImgA_y0+1-25,P$54-ImgA_x0+1-25):INDEX(ImgA,$B78-ImgA_y0+1+25,P$54-ImgA_x0+1+25),Anillo)/SUM(Anillo)</f>
        <v>79.4822335025381</v>
      </c>
      <c r="Q78" s="23" t="n">
        <f aca="false">SUMPRODUCT(INDEX(ImgA,$B78-ImgA_y0+1-25,Q$54-ImgA_x0+1-25):INDEX(ImgA,$B78-ImgA_y0+1+25,Q$54-ImgA_x0+1+25),Anillo)/SUM(Anillo)</f>
        <v>77.1027918781726</v>
      </c>
      <c r="R78" s="23" t="n">
        <f aca="false">SUMPRODUCT(INDEX(ImgA,$B78-ImgA_y0+1-25,R$54-ImgA_x0+1-25):INDEX(ImgA,$B78-ImgA_y0+1+25,R$54-ImgA_x0+1+25),Anillo)/SUM(Anillo)</f>
        <v>76.3451776649746</v>
      </c>
      <c r="S78" s="23" t="n">
        <f aca="false">SUMPRODUCT(INDEX(ImgA,$B78-ImgA_y0+1-25,S$54-ImgA_x0+1-25):INDEX(ImgA,$B78-ImgA_y0+1+25,S$54-ImgA_x0+1+25),Anillo)/SUM(Anillo)</f>
        <v>77.4073604060914</v>
      </c>
      <c r="T78" s="23" t="n">
        <f aca="false">SUMPRODUCT(INDEX(ImgA,$B78-ImgA_y0+1-25,T$54-ImgA_x0+1-25):INDEX(ImgA,$B78-ImgA_y0+1+25,T$54-ImgA_x0+1+25),Anillo)/SUM(Anillo)</f>
        <v>80.0824873096447</v>
      </c>
      <c r="U78" s="23" t="n">
        <f aca="false">SUMPRODUCT(INDEX(ImgA,$B78-ImgA_y0+1-25,U$54-ImgA_x0+1-25):INDEX(ImgA,$B78-ImgA_y0+1+25,U$54-ImgA_x0+1+25),Anillo)/SUM(Anillo)</f>
        <v>83.4758883248731</v>
      </c>
      <c r="V78" s="23" t="n">
        <f aca="false">SUMPRODUCT(INDEX(ImgA,$B78-ImgA_y0+1-25,V$54-ImgA_x0+1-25):INDEX(ImgA,$B78-ImgA_y0+1+25,V$54-ImgA_x0+1+25),Anillo)/SUM(Anillo)</f>
        <v>88.1230964467005</v>
      </c>
      <c r="W78" s="23" t="n">
        <f aca="false">SUMPRODUCT(INDEX(ImgA,$B78-ImgA_y0+1-25,W$54-ImgA_x0+1-25):INDEX(ImgA,$B78-ImgA_y0+1+25,W$54-ImgA_x0+1+25),Anillo)/SUM(Anillo)</f>
        <v>93.8477157360406</v>
      </c>
      <c r="X78" s="23" t="n">
        <f aca="false">SUMPRODUCT(INDEX(ImgA,$B78-ImgA_y0+1-25,X$54-ImgA_x0+1-25):INDEX(ImgA,$B78-ImgA_y0+1+25,X$54-ImgA_x0+1+25),Anillo)/SUM(Anillo)</f>
        <v>99.1992385786802</v>
      </c>
      <c r="Y78" s="23" t="n">
        <f aca="false">SUMPRODUCT(INDEX(ImgA,$B78-ImgA_y0+1-25,Y$54-ImgA_x0+1-25):INDEX(ImgA,$B78-ImgA_y0+1+25,Y$54-ImgA_x0+1+25),Anillo)/SUM(Anillo)</f>
        <v>102.982233502538</v>
      </c>
      <c r="Z78" s="23" t="n">
        <f aca="false">SUMPRODUCT(INDEX(ImgA,$B78-ImgA_y0+1-25,Z$54-ImgA_x0+1-25):INDEX(ImgA,$B78-ImgA_y0+1+25,Z$54-ImgA_x0+1+25),Anillo)/SUM(Anillo)</f>
        <v>105.791878172589</v>
      </c>
      <c r="AA78" s="23" t="n">
        <f aca="false">SUMPRODUCT(INDEX(ImgA,$B78-ImgA_y0+1-25,AA$54-ImgA_x0+1-25):INDEX(ImgA,$B78-ImgA_y0+1+25,AA$54-ImgA_x0+1+25),Anillo)/SUM(Anillo)</f>
        <v>107.765228426396</v>
      </c>
      <c r="AB78" s="23" t="n">
        <f aca="false">SUMPRODUCT(INDEX(ImgA,$B78-ImgA_y0+1-25,AB$54-ImgA_x0+1-25):INDEX(ImgA,$B78-ImgA_y0+1+25,AB$54-ImgA_x0+1+25),Anillo)/SUM(Anillo)</f>
        <v>108.884517766497</v>
      </c>
      <c r="AC78" s="23" t="n">
        <f aca="false">SUMPRODUCT(INDEX(ImgA,$B78-ImgA_y0+1-25,AC$54-ImgA_x0+1-25):INDEX(ImgA,$B78-ImgA_y0+1+25,AC$54-ImgA_x0+1+25),Anillo)/SUM(Anillo)</f>
        <v>109.483502538071</v>
      </c>
      <c r="AD78" s="23" t="n">
        <f aca="false">SUMPRODUCT(INDEX(ImgA,$B78-ImgA_y0+1-25,AD$54-ImgA_x0+1-25):INDEX(ImgA,$B78-ImgA_y0+1+25,AD$54-ImgA_x0+1+25),Anillo)/SUM(Anillo)</f>
        <v>109.451776649746</v>
      </c>
      <c r="AE78" s="23" t="n">
        <f aca="false">SUMPRODUCT(INDEX(ImgA,$B78-ImgA_y0+1-25,AE$54-ImgA_x0+1-25):INDEX(ImgA,$B78-ImgA_y0+1+25,AE$54-ImgA_x0+1+25),Anillo)/SUM(Anillo)</f>
        <v>108.609137055838</v>
      </c>
      <c r="AF78" s="23" t="n">
        <f aca="false">SUMPRODUCT(INDEX(ImgA,$B78-ImgA_y0+1-25,AF$54-ImgA_x0+1-25):INDEX(ImgA,$B78-ImgA_y0+1+25,AF$54-ImgA_x0+1+25),Anillo)/SUM(Anillo)</f>
        <v>106.996192893401</v>
      </c>
      <c r="AG78" s="23" t="n">
        <f aca="false">SUMPRODUCT(INDEX(ImgA,$B78-ImgA_y0+1-25,AG$54-ImgA_x0+1-25):INDEX(ImgA,$B78-ImgA_y0+1+25,AG$54-ImgA_x0+1+25),Anillo)/SUM(Anillo)</f>
        <v>104.596446700508</v>
      </c>
      <c r="AH78" s="23" t="n">
        <f aca="false">SUMPRODUCT(INDEX(ImgA,$B78-ImgA_y0+1-25,AH$54-ImgA_x0+1-25):INDEX(ImgA,$B78-ImgA_y0+1+25,AH$54-ImgA_x0+1+25),Anillo)/SUM(Anillo)</f>
        <v>101.810913705584</v>
      </c>
      <c r="AI78" s="23" t="n">
        <f aca="false">SUMPRODUCT(INDEX(ImgA,$B78-ImgA_y0+1-25,AI$54-ImgA_x0+1-25):INDEX(ImgA,$B78-ImgA_y0+1+25,AI$54-ImgA_x0+1+25),Anillo)/SUM(Anillo)</f>
        <v>99.1979695431472</v>
      </c>
      <c r="AJ78" s="23" t="n">
        <f aca="false">SUMPRODUCT(INDEX(ImgA,$B78-ImgA_y0+1-25,AJ$54-ImgA_x0+1-25):INDEX(ImgA,$B78-ImgA_y0+1+25,AJ$54-ImgA_x0+1+25),Anillo)/SUM(Anillo)</f>
        <v>97.1218274111675</v>
      </c>
      <c r="AK78" s="23" t="n">
        <f aca="false">SUMPRODUCT(INDEX(ImgA,$B78-ImgA_y0+1-25,AK$54-ImgA_x0+1-25):INDEX(ImgA,$B78-ImgA_y0+1+25,AK$54-ImgA_x0+1+25),Anillo)/SUM(Anillo)</f>
        <v>95.8210659898477</v>
      </c>
      <c r="AL78" s="23" t="n">
        <f aca="false">SUMPRODUCT(INDEX(ImgA,$B78-ImgA_y0+1-25,AL$54-ImgA_x0+1-25):INDEX(ImgA,$B78-ImgA_y0+1+25,AL$54-ImgA_x0+1+25),Anillo)/SUM(Anillo)</f>
        <v>94.8654822335025</v>
      </c>
      <c r="AM78" s="23" t="n">
        <f aca="false">SUMPRODUCT(INDEX(ImgA,$B78-ImgA_y0+1-25,AM$54-ImgA_x0+1-25):INDEX(ImgA,$B78-ImgA_y0+1+25,AM$54-ImgA_x0+1+25),Anillo)/SUM(Anillo)</f>
        <v>94.4543147208122</v>
      </c>
      <c r="AN78" s="23" t="n">
        <f aca="false">SUMPRODUCT(INDEX(ImgA,$B78-ImgA_y0+1-25,AN$54-ImgA_x0+1-25):INDEX(ImgA,$B78-ImgA_y0+1+25,AN$54-ImgA_x0+1+25),Anillo)/SUM(Anillo)</f>
        <v>94.1230964467005</v>
      </c>
      <c r="AO78" s="23" t="n">
        <f aca="false">SUMPRODUCT(INDEX(ImgA,$B78-ImgA_y0+1-25,AO$54-ImgA_x0+1-25):INDEX(ImgA,$B78-ImgA_y0+1+25,AO$54-ImgA_x0+1+25),Anillo)/SUM(Anillo)</f>
        <v>92.9835025380711</v>
      </c>
      <c r="AP78" s="23" t="n">
        <f aca="false">SUMPRODUCT(INDEX(ImgA,$B78-ImgA_y0+1-25,AP$54-ImgA_x0+1-25):INDEX(ImgA,$B78-ImgA_y0+1+25,AP$54-ImgA_x0+1+25),Anillo)/SUM(Anillo)</f>
        <v>91.257614213198</v>
      </c>
      <c r="AQ78" s="23" t="n">
        <f aca="false">SUMPRODUCT(INDEX(ImgA,$B78-ImgA_y0+1-25,AQ$54-ImgA_x0+1-25):INDEX(ImgA,$B78-ImgA_y0+1+25,AQ$54-ImgA_x0+1+25),Anillo)/SUM(Anillo)</f>
        <v>89.242385786802</v>
      </c>
      <c r="AR78" s="23" t="n">
        <f aca="false">SUMPRODUCT(INDEX(ImgA,$B78-ImgA_y0+1-25,AR$54-ImgA_x0+1-25):INDEX(ImgA,$B78-ImgA_y0+1+25,AR$54-ImgA_x0+1+25),Anillo)/SUM(Anillo)</f>
        <v>87.7068527918782</v>
      </c>
      <c r="AS78" s="23" t="n">
        <f aca="false">SUMPRODUCT(INDEX(ImgA,$B78-ImgA_y0+1-25,AS$54-ImgA_x0+1-25):INDEX(ImgA,$B78-ImgA_y0+1+25,AS$54-ImgA_x0+1+25),Anillo)/SUM(Anillo)</f>
        <v>86.1395939086294</v>
      </c>
      <c r="AT78" s="23" t="n">
        <f aca="false">SUMPRODUCT(INDEX(ImgA,$B78-ImgA_y0+1-25,AT$54-ImgA_x0+1-25):INDEX(ImgA,$B78-ImgA_y0+1+25,AT$54-ImgA_x0+1+25),Anillo)/SUM(Anillo)</f>
        <v>84.7195431472081</v>
      </c>
      <c r="AU78" s="23" t="n">
        <f aca="false">SUMPRODUCT(INDEX(ImgA,$B78-ImgA_y0+1-25,AU$54-ImgA_x0+1-25):INDEX(ImgA,$B78-ImgA_y0+1+25,AU$54-ImgA_x0+1+25),Anillo)/SUM(Anillo)</f>
        <v>83.4847715736041</v>
      </c>
      <c r="AV78" s="23" t="n">
        <f aca="false">SUMPRODUCT(INDEX(ImgA,$B78-ImgA_y0+1-25,AV$54-ImgA_x0+1-25):INDEX(ImgA,$B78-ImgA_y0+1+25,AV$54-ImgA_x0+1+25),Anillo)/SUM(Anillo)</f>
        <v>82.6827411167513</v>
      </c>
      <c r="AW78" s="23" t="n">
        <f aca="false">SUMPRODUCT(INDEX(ImgA,$B78-ImgA_y0+1-25,AW$54-ImgA_x0+1-25):INDEX(ImgA,$B78-ImgA_y0+1+25,AW$54-ImgA_x0+1+25),Anillo)/SUM(Anillo)</f>
        <v>82.4378172588832</v>
      </c>
      <c r="AX78" s="23" t="n">
        <f aca="false">SUMPRODUCT(INDEX(ImgA,$B78-ImgA_y0+1-25,AX$54-ImgA_x0+1-25):INDEX(ImgA,$B78-ImgA_y0+1+25,AX$54-ImgA_x0+1+25),Anillo)/SUM(Anillo)</f>
        <v>81.9873096446701</v>
      </c>
      <c r="AY78" s="23" t="n">
        <f aca="false">SUMPRODUCT(INDEX(ImgA,$B78-ImgA_y0+1-25,AY$54-ImgA_x0+1-25):INDEX(ImgA,$B78-ImgA_y0+1+25,AY$54-ImgA_x0+1+25),Anillo)/SUM(Anillo)</f>
        <v>81.5177664974619</v>
      </c>
      <c r="AZ78" s="23" t="n">
        <f aca="false">SUMPRODUCT(INDEX(ImgA,$B78-ImgA_y0+1-25,AZ$54-ImgA_x0+1-25):INDEX(ImgA,$B78-ImgA_y0+1+25,AZ$54-ImgA_x0+1+25),Anillo)/SUM(Anillo)</f>
        <v>81.6142131979696</v>
      </c>
      <c r="BA78" s="23" t="n">
        <f aca="false">SUMPRODUCT(INDEX(ImgA,$B78-ImgA_y0+1-25,BA$54-ImgA_x0+1-25):INDEX(ImgA,$B78-ImgA_y0+1+25,BA$54-ImgA_x0+1+25),Anillo)/SUM(Anillo)</f>
        <v>82.5621827411168</v>
      </c>
      <c r="BB78" s="23" t="n">
        <f aca="false">SUMPRODUCT(INDEX(ImgA,$B78-ImgA_y0+1-25,BB$54-ImgA_x0+1-25):INDEX(ImgA,$B78-ImgA_y0+1+25,BB$54-ImgA_x0+1+25),Anillo)/SUM(Anillo)</f>
        <v>84.3883248730965</v>
      </c>
      <c r="BC78" s="23" t="n">
        <f aca="false">SUMPRODUCT(INDEX(ImgA,$B78-ImgA_y0+1-25,BC$54-ImgA_x0+1-25):INDEX(ImgA,$B78-ImgA_y0+1+25,BC$54-ImgA_x0+1+25),Anillo)/SUM(Anillo)</f>
        <v>86.513959390863</v>
      </c>
      <c r="BD78" s="23" t="n">
        <f aca="false">SUMPRODUCT(INDEX(ImgA,$B78-ImgA_y0+1-25,BD$54-ImgA_x0+1-25):INDEX(ImgA,$B78-ImgA_y0+1+25,BD$54-ImgA_x0+1+25),Anillo)/SUM(Anillo)</f>
        <v>89.1814720812183</v>
      </c>
      <c r="BE78" s="23" t="n">
        <f aca="false">SUMPRODUCT(INDEX(ImgA,$B78-ImgA_y0+1-25,BE$54-ImgA_x0+1-25):INDEX(ImgA,$B78-ImgA_y0+1+25,BE$54-ImgA_x0+1+25),Anillo)/SUM(Anillo)</f>
        <v>92.2994923857868</v>
      </c>
      <c r="BF78" s="23" t="n">
        <f aca="false">SUMPRODUCT(INDEX(ImgA,$B78-ImgA_y0+1-25,BF$54-ImgA_x0+1-25):INDEX(ImgA,$B78-ImgA_y0+1+25,BF$54-ImgA_x0+1+25),Anillo)/SUM(Anillo)</f>
        <v>95.4162436548223</v>
      </c>
      <c r="BG78" s="23" t="n">
        <f aca="false">SUMPRODUCT(INDEX(ImgA,$B78-ImgA_y0+1-25,BG$54-ImgA_x0+1-25):INDEX(ImgA,$B78-ImgA_y0+1+25,BG$54-ImgA_x0+1+25),Anillo)/SUM(Anillo)</f>
        <v>98.758883248731</v>
      </c>
      <c r="BH78" s="23" t="n">
        <f aca="false">SUMPRODUCT(INDEX(ImgA,$B78-ImgA_y0+1-25,BH$54-ImgA_x0+1-25):INDEX(ImgA,$B78-ImgA_y0+1+25,BH$54-ImgA_x0+1+25),Anillo)/SUM(Anillo)</f>
        <v>102.526649746193</v>
      </c>
      <c r="BI78" s="23" t="n">
        <f aca="false">SUMPRODUCT(INDEX(ImgA,$B78-ImgA_y0+1-25,BI$54-ImgA_x0+1-25):INDEX(ImgA,$B78-ImgA_y0+1+25,BI$54-ImgA_x0+1+25),Anillo)/SUM(Anillo)</f>
        <v>106.564720812183</v>
      </c>
      <c r="BJ78" s="23" t="n">
        <f aca="false">SUMPRODUCT(INDEX(ImgA,$B78-ImgA_y0+1-25,BJ$54-ImgA_x0+1-25):INDEX(ImgA,$B78-ImgA_y0+1+25,BJ$54-ImgA_x0+1+25),Anillo)/SUM(Anillo)</f>
        <v>109.676395939086</v>
      </c>
      <c r="BK78" s="23" t="n">
        <f aca="false">SUMPRODUCT(INDEX(ImgA,$B78-ImgA_y0+1-25,BK$54-ImgA_x0+1-25):INDEX(ImgA,$B78-ImgA_y0+1+25,BK$54-ImgA_x0+1+25),Anillo)/SUM(Anillo)</f>
        <v>111.747461928934</v>
      </c>
      <c r="BL78" s="23" t="n">
        <f aca="false">SUMPRODUCT(INDEX(ImgA,$B78-ImgA_y0+1-25,BL$54-ImgA_x0+1-25):INDEX(ImgA,$B78-ImgA_y0+1+25,BL$54-ImgA_x0+1+25),Anillo)/SUM(Anillo)</f>
        <v>113.46192893401</v>
      </c>
      <c r="BM78" s="23" t="n">
        <f aca="false">SUMPRODUCT(INDEX(ImgA,$B78-ImgA_y0+1-25,BM$54-ImgA_x0+1-25):INDEX(ImgA,$B78-ImgA_y0+1+25,BM$54-ImgA_x0+1+25),Anillo)/SUM(Anillo)</f>
        <v>114.095177664975</v>
      </c>
      <c r="BN78" s="23" t="n">
        <f aca="false">SUMPRODUCT(INDEX(ImgA,$B78-ImgA_y0+1-25,BN$54-ImgA_x0+1-25):INDEX(ImgA,$B78-ImgA_y0+1+25,BN$54-ImgA_x0+1+25),Anillo)/SUM(Anillo)</f>
        <v>113.124365482234</v>
      </c>
    </row>
    <row r="79" customFormat="false" ht="10.5" hidden="false" customHeight="true" outlineLevel="0" collapsed="false">
      <c r="B79" s="17" t="n">
        <v>94</v>
      </c>
      <c r="C79" s="23" t="n">
        <f aca="false">SUMPRODUCT(INDEX(ImgA,$B79-ImgA_y0+1-25,C$54-ImgA_x0+1-25):INDEX(ImgA,$B79-ImgA_y0+1+25,C$54-ImgA_x0+1+25),Anillo)/SUM(Anillo)</f>
        <v>94.9619289340102</v>
      </c>
      <c r="D79" s="23" t="n">
        <f aca="false">SUMPRODUCT(INDEX(ImgA,$B79-ImgA_y0+1-25,D$54-ImgA_x0+1-25):INDEX(ImgA,$B79-ImgA_y0+1+25,D$54-ImgA_x0+1+25),Anillo)/SUM(Anillo)</f>
        <v>94.241116751269</v>
      </c>
      <c r="E79" s="23" t="n">
        <f aca="false">SUMPRODUCT(INDEX(ImgA,$B79-ImgA_y0+1-25,E$54-ImgA_x0+1-25):INDEX(ImgA,$B79-ImgA_y0+1+25,E$54-ImgA_x0+1+25),Anillo)/SUM(Anillo)</f>
        <v>94.2855329949239</v>
      </c>
      <c r="F79" s="23" t="n">
        <f aca="false">SUMPRODUCT(INDEX(ImgA,$B79-ImgA_y0+1-25,F$54-ImgA_x0+1-25):INDEX(ImgA,$B79-ImgA_y0+1+25,F$54-ImgA_x0+1+25),Anillo)/SUM(Anillo)</f>
        <v>94.9796954314721</v>
      </c>
      <c r="G79" s="23" t="n">
        <f aca="false">SUMPRODUCT(INDEX(ImgA,$B79-ImgA_y0+1-25,G$54-ImgA_x0+1-25):INDEX(ImgA,$B79-ImgA_y0+1+25,G$54-ImgA_x0+1+25),Anillo)/SUM(Anillo)</f>
        <v>96.3794416243655</v>
      </c>
      <c r="H79" s="23" t="n">
        <f aca="false">SUMPRODUCT(INDEX(ImgA,$B79-ImgA_y0+1-25,H$54-ImgA_x0+1-25):INDEX(ImgA,$B79-ImgA_y0+1+25,H$54-ImgA_x0+1+25),Anillo)/SUM(Anillo)</f>
        <v>97.25</v>
      </c>
      <c r="I79" s="23" t="n">
        <f aca="false">SUMPRODUCT(INDEX(ImgA,$B79-ImgA_y0+1-25,I$54-ImgA_x0+1-25):INDEX(ImgA,$B79-ImgA_y0+1+25,I$54-ImgA_x0+1+25),Anillo)/SUM(Anillo)</f>
        <v>97.251269035533</v>
      </c>
      <c r="J79" s="23" t="n">
        <f aca="false">SUMPRODUCT(INDEX(ImgA,$B79-ImgA_y0+1-25,J$54-ImgA_x0+1-25):INDEX(ImgA,$B79-ImgA_y0+1+25,J$54-ImgA_x0+1+25),Anillo)/SUM(Anillo)</f>
        <v>96.5837563451777</v>
      </c>
      <c r="K79" s="23" t="n">
        <f aca="false">SUMPRODUCT(INDEX(ImgA,$B79-ImgA_y0+1-25,K$54-ImgA_x0+1-25):INDEX(ImgA,$B79-ImgA_y0+1+25,K$54-ImgA_x0+1+25),Anillo)/SUM(Anillo)</f>
        <v>95.2208121827411</v>
      </c>
      <c r="L79" s="23" t="n">
        <f aca="false">SUMPRODUCT(INDEX(ImgA,$B79-ImgA_y0+1-25,L$54-ImgA_x0+1-25):INDEX(ImgA,$B79-ImgA_y0+1+25,L$54-ImgA_x0+1+25),Anillo)/SUM(Anillo)</f>
        <v>93.2005076142132</v>
      </c>
      <c r="M79" s="23" t="n">
        <f aca="false">SUMPRODUCT(INDEX(ImgA,$B79-ImgA_y0+1-25,M$54-ImgA_x0+1-25):INDEX(ImgA,$B79-ImgA_y0+1+25,M$54-ImgA_x0+1+25),Anillo)/SUM(Anillo)</f>
        <v>90.9885786802031</v>
      </c>
      <c r="N79" s="23" t="n">
        <f aca="false">SUMPRODUCT(INDEX(ImgA,$B79-ImgA_y0+1-25,N$54-ImgA_x0+1-25):INDEX(ImgA,$B79-ImgA_y0+1+25,N$54-ImgA_x0+1+25),Anillo)/SUM(Anillo)</f>
        <v>88.9860406091371</v>
      </c>
      <c r="O79" s="23" t="n">
        <f aca="false">SUMPRODUCT(INDEX(ImgA,$B79-ImgA_y0+1-25,O$54-ImgA_x0+1-25):INDEX(ImgA,$B79-ImgA_y0+1+25,O$54-ImgA_x0+1+25),Anillo)/SUM(Anillo)</f>
        <v>87.9441624365482</v>
      </c>
      <c r="P79" s="23" t="n">
        <f aca="false">SUMPRODUCT(INDEX(ImgA,$B79-ImgA_y0+1-25,P$54-ImgA_x0+1-25):INDEX(ImgA,$B79-ImgA_y0+1+25,P$54-ImgA_x0+1+25),Anillo)/SUM(Anillo)</f>
        <v>86.3730964467005</v>
      </c>
      <c r="Q79" s="23" t="n">
        <f aca="false">SUMPRODUCT(INDEX(ImgA,$B79-ImgA_y0+1-25,Q$54-ImgA_x0+1-25):INDEX(ImgA,$B79-ImgA_y0+1+25,Q$54-ImgA_x0+1+25),Anillo)/SUM(Anillo)</f>
        <v>84.5901015228426</v>
      </c>
      <c r="R79" s="23" t="n">
        <f aca="false">SUMPRODUCT(INDEX(ImgA,$B79-ImgA_y0+1-25,R$54-ImgA_x0+1-25):INDEX(ImgA,$B79-ImgA_y0+1+25,R$54-ImgA_x0+1+25),Anillo)/SUM(Anillo)</f>
        <v>84.1611675126904</v>
      </c>
      <c r="S79" s="23" t="n">
        <f aca="false">SUMPRODUCT(INDEX(ImgA,$B79-ImgA_y0+1-25,S$54-ImgA_x0+1-25):INDEX(ImgA,$B79-ImgA_y0+1+25,S$54-ImgA_x0+1+25),Anillo)/SUM(Anillo)</f>
        <v>85.2233502538071</v>
      </c>
      <c r="T79" s="23" t="n">
        <f aca="false">SUMPRODUCT(INDEX(ImgA,$B79-ImgA_y0+1-25,T$54-ImgA_x0+1-25):INDEX(ImgA,$B79-ImgA_y0+1+25,T$54-ImgA_x0+1+25),Anillo)/SUM(Anillo)</f>
        <v>87.5444162436548</v>
      </c>
      <c r="U79" s="23" t="n">
        <f aca="false">SUMPRODUCT(INDEX(ImgA,$B79-ImgA_y0+1-25,U$54-ImgA_x0+1-25):INDEX(ImgA,$B79-ImgA_y0+1+25,U$54-ImgA_x0+1+25),Anillo)/SUM(Anillo)</f>
        <v>90.7335025380711</v>
      </c>
      <c r="V79" s="23" t="n">
        <f aca="false">SUMPRODUCT(INDEX(ImgA,$B79-ImgA_y0+1-25,V$54-ImgA_x0+1-25):INDEX(ImgA,$B79-ImgA_y0+1+25,V$54-ImgA_x0+1+25),Anillo)/SUM(Anillo)</f>
        <v>94.2195431472081</v>
      </c>
      <c r="W79" s="23" t="n">
        <f aca="false">SUMPRODUCT(INDEX(ImgA,$B79-ImgA_y0+1-25,W$54-ImgA_x0+1-25):INDEX(ImgA,$B79-ImgA_y0+1+25,W$54-ImgA_x0+1+25),Anillo)/SUM(Anillo)</f>
        <v>97.7335025380711</v>
      </c>
      <c r="X79" s="23" t="n">
        <f aca="false">SUMPRODUCT(INDEX(ImgA,$B79-ImgA_y0+1-25,X$54-ImgA_x0+1-25):INDEX(ImgA,$B79-ImgA_y0+1+25,X$54-ImgA_x0+1+25),Anillo)/SUM(Anillo)</f>
        <v>101.164974619289</v>
      </c>
      <c r="Y79" s="23" t="n">
        <f aca="false">SUMPRODUCT(INDEX(ImgA,$B79-ImgA_y0+1-25,Y$54-ImgA_x0+1-25):INDEX(ImgA,$B79-ImgA_y0+1+25,Y$54-ImgA_x0+1+25),Anillo)/SUM(Anillo)</f>
        <v>104.327411167513</v>
      </c>
      <c r="Z79" s="23" t="n">
        <f aca="false">SUMPRODUCT(INDEX(ImgA,$B79-ImgA_y0+1-25,Z$54-ImgA_x0+1-25):INDEX(ImgA,$B79-ImgA_y0+1+25,Z$54-ImgA_x0+1+25),Anillo)/SUM(Anillo)</f>
        <v>106.633248730964</v>
      </c>
      <c r="AA79" s="23" t="n">
        <f aca="false">SUMPRODUCT(INDEX(ImgA,$B79-ImgA_y0+1-25,AA$54-ImgA_x0+1-25):INDEX(ImgA,$B79-ImgA_y0+1+25,AA$54-ImgA_x0+1+25),Anillo)/SUM(Anillo)</f>
        <v>107.639593908629</v>
      </c>
      <c r="AB79" s="23" t="n">
        <f aca="false">SUMPRODUCT(INDEX(ImgA,$B79-ImgA_y0+1-25,AB$54-ImgA_x0+1-25):INDEX(ImgA,$B79-ImgA_y0+1+25,AB$54-ImgA_x0+1+25),Anillo)/SUM(Anillo)</f>
        <v>108.407360406091</v>
      </c>
      <c r="AC79" s="23" t="n">
        <f aca="false">SUMPRODUCT(INDEX(ImgA,$B79-ImgA_y0+1-25,AC$54-ImgA_x0+1-25):INDEX(ImgA,$B79-ImgA_y0+1+25,AC$54-ImgA_x0+1+25),Anillo)/SUM(Anillo)</f>
        <v>109.049492385787</v>
      </c>
      <c r="AD79" s="23" t="n">
        <f aca="false">SUMPRODUCT(INDEX(ImgA,$B79-ImgA_y0+1-25,AD$54-ImgA_x0+1-25):INDEX(ImgA,$B79-ImgA_y0+1+25,AD$54-ImgA_x0+1+25),Anillo)/SUM(Anillo)</f>
        <v>109.239847715736</v>
      </c>
      <c r="AE79" s="23" t="n">
        <f aca="false">SUMPRODUCT(INDEX(ImgA,$B79-ImgA_y0+1-25,AE$54-ImgA_x0+1-25):INDEX(ImgA,$B79-ImgA_y0+1+25,AE$54-ImgA_x0+1+25),Anillo)/SUM(Anillo)</f>
        <v>108.51269035533</v>
      </c>
      <c r="AF79" s="23" t="n">
        <f aca="false">SUMPRODUCT(INDEX(ImgA,$B79-ImgA_y0+1-25,AF$54-ImgA_x0+1-25):INDEX(ImgA,$B79-ImgA_y0+1+25,AF$54-ImgA_x0+1+25),Anillo)/SUM(Anillo)</f>
        <v>106.880710659898</v>
      </c>
      <c r="AG79" s="23" t="n">
        <f aca="false">SUMPRODUCT(INDEX(ImgA,$B79-ImgA_y0+1-25,AG$54-ImgA_x0+1-25):INDEX(ImgA,$B79-ImgA_y0+1+25,AG$54-ImgA_x0+1+25),Anillo)/SUM(Anillo)</f>
        <v>104.352791878173</v>
      </c>
      <c r="AH79" s="23" t="n">
        <f aca="false">SUMPRODUCT(INDEX(ImgA,$B79-ImgA_y0+1-25,AH$54-ImgA_x0+1-25):INDEX(ImgA,$B79-ImgA_y0+1+25,AH$54-ImgA_x0+1+25),Anillo)/SUM(Anillo)</f>
        <v>102.027918781726</v>
      </c>
      <c r="AI79" s="23" t="n">
        <f aca="false">SUMPRODUCT(INDEX(ImgA,$B79-ImgA_y0+1-25,AI$54-ImgA_x0+1-25):INDEX(ImgA,$B79-ImgA_y0+1+25,AI$54-ImgA_x0+1+25),Anillo)/SUM(Anillo)</f>
        <v>99.9137055837563</v>
      </c>
      <c r="AJ79" s="23" t="n">
        <f aca="false">SUMPRODUCT(INDEX(ImgA,$B79-ImgA_y0+1-25,AJ$54-ImgA_x0+1-25):INDEX(ImgA,$B79-ImgA_y0+1+25,AJ$54-ImgA_x0+1+25),Anillo)/SUM(Anillo)</f>
        <v>97.6865482233503</v>
      </c>
      <c r="AK79" s="23" t="n">
        <f aca="false">SUMPRODUCT(INDEX(ImgA,$B79-ImgA_y0+1-25,AK$54-ImgA_x0+1-25):INDEX(ImgA,$B79-ImgA_y0+1+25,AK$54-ImgA_x0+1+25),Anillo)/SUM(Anillo)</f>
        <v>95.8616751269036</v>
      </c>
      <c r="AL79" s="23" t="n">
        <f aca="false">SUMPRODUCT(INDEX(ImgA,$B79-ImgA_y0+1-25,AL$54-ImgA_x0+1-25):INDEX(ImgA,$B79-ImgA_y0+1+25,AL$54-ImgA_x0+1+25),Anillo)/SUM(Anillo)</f>
        <v>94.7652284263959</v>
      </c>
      <c r="AM79" s="23" t="n">
        <f aca="false">SUMPRODUCT(INDEX(ImgA,$B79-ImgA_y0+1-25,AM$54-ImgA_x0+1-25):INDEX(ImgA,$B79-ImgA_y0+1+25,AM$54-ImgA_x0+1+25),Anillo)/SUM(Anillo)</f>
        <v>94.7157360406091</v>
      </c>
      <c r="AN79" s="23" t="n">
        <f aca="false">SUMPRODUCT(INDEX(ImgA,$B79-ImgA_y0+1-25,AN$54-ImgA_x0+1-25):INDEX(ImgA,$B79-ImgA_y0+1+25,AN$54-ImgA_x0+1+25),Anillo)/SUM(Anillo)</f>
        <v>94.0203045685279</v>
      </c>
      <c r="AO79" s="23" t="n">
        <f aca="false">SUMPRODUCT(INDEX(ImgA,$B79-ImgA_y0+1-25,AO$54-ImgA_x0+1-25):INDEX(ImgA,$B79-ImgA_y0+1+25,AO$54-ImgA_x0+1+25),Anillo)/SUM(Anillo)</f>
        <v>92.3388324873097</v>
      </c>
      <c r="AP79" s="23" t="n">
        <f aca="false">SUMPRODUCT(INDEX(ImgA,$B79-ImgA_y0+1-25,AP$54-ImgA_x0+1-25):INDEX(ImgA,$B79-ImgA_y0+1+25,AP$54-ImgA_x0+1+25),Anillo)/SUM(Anillo)</f>
        <v>90.6713197969543</v>
      </c>
      <c r="AQ79" s="23" t="n">
        <f aca="false">SUMPRODUCT(INDEX(ImgA,$B79-ImgA_y0+1-25,AQ$54-ImgA_x0+1-25):INDEX(ImgA,$B79-ImgA_y0+1+25,AQ$54-ImgA_x0+1+25),Anillo)/SUM(Anillo)</f>
        <v>88.8439086294416</v>
      </c>
      <c r="AR79" s="23" t="n">
        <f aca="false">SUMPRODUCT(INDEX(ImgA,$B79-ImgA_y0+1-25,AR$54-ImgA_x0+1-25):INDEX(ImgA,$B79-ImgA_y0+1+25,AR$54-ImgA_x0+1+25),Anillo)/SUM(Anillo)</f>
        <v>87.0837563451777</v>
      </c>
      <c r="AS79" s="23" t="n">
        <f aca="false">SUMPRODUCT(INDEX(ImgA,$B79-ImgA_y0+1-25,AS$54-ImgA_x0+1-25):INDEX(ImgA,$B79-ImgA_y0+1+25,AS$54-ImgA_x0+1+25),Anillo)/SUM(Anillo)</f>
        <v>85.2969543147208</v>
      </c>
      <c r="AT79" s="23" t="n">
        <f aca="false">SUMPRODUCT(INDEX(ImgA,$B79-ImgA_y0+1-25,AT$54-ImgA_x0+1-25):INDEX(ImgA,$B79-ImgA_y0+1+25,AT$54-ImgA_x0+1+25),Anillo)/SUM(Anillo)</f>
        <v>84.0507614213198</v>
      </c>
      <c r="AU79" s="23" t="n">
        <f aca="false">SUMPRODUCT(INDEX(ImgA,$B79-ImgA_y0+1-25,AU$54-ImgA_x0+1-25):INDEX(ImgA,$B79-ImgA_y0+1+25,AU$54-ImgA_x0+1+25),Anillo)/SUM(Anillo)</f>
        <v>82.6535532994924</v>
      </c>
      <c r="AV79" s="23" t="n">
        <f aca="false">SUMPRODUCT(INDEX(ImgA,$B79-ImgA_y0+1-25,AV$54-ImgA_x0+1-25):INDEX(ImgA,$B79-ImgA_y0+1+25,AV$54-ImgA_x0+1+25),Anillo)/SUM(Anillo)</f>
        <v>81.1700507614213</v>
      </c>
      <c r="AW79" s="23" t="n">
        <f aca="false">SUMPRODUCT(INDEX(ImgA,$B79-ImgA_y0+1-25,AW$54-ImgA_x0+1-25):INDEX(ImgA,$B79-ImgA_y0+1+25,AW$54-ImgA_x0+1+25),Anillo)/SUM(Anillo)</f>
        <v>80.6548223350254</v>
      </c>
      <c r="AX79" s="23" t="n">
        <f aca="false">SUMPRODUCT(INDEX(ImgA,$B79-ImgA_y0+1-25,AX$54-ImgA_x0+1-25):INDEX(ImgA,$B79-ImgA_y0+1+25,AX$54-ImgA_x0+1+25),Anillo)/SUM(Anillo)</f>
        <v>80.0951776649746</v>
      </c>
      <c r="AY79" s="23" t="n">
        <f aca="false">SUMPRODUCT(INDEX(ImgA,$B79-ImgA_y0+1-25,AY$54-ImgA_x0+1-25):INDEX(ImgA,$B79-ImgA_y0+1+25,AY$54-ImgA_x0+1+25),Anillo)/SUM(Anillo)</f>
        <v>79.9086294416244</v>
      </c>
      <c r="AZ79" s="23" t="n">
        <f aca="false">SUMPRODUCT(INDEX(ImgA,$B79-ImgA_y0+1-25,AZ$54-ImgA_x0+1-25):INDEX(ImgA,$B79-ImgA_y0+1+25,AZ$54-ImgA_x0+1+25),Anillo)/SUM(Anillo)</f>
        <v>80.1269035532995</v>
      </c>
      <c r="BA79" s="23" t="n">
        <f aca="false">SUMPRODUCT(INDEX(ImgA,$B79-ImgA_y0+1-25,BA$54-ImgA_x0+1-25):INDEX(ImgA,$B79-ImgA_y0+1+25,BA$54-ImgA_x0+1+25),Anillo)/SUM(Anillo)</f>
        <v>80.9479695431472</v>
      </c>
      <c r="BB79" s="23" t="n">
        <f aca="false">SUMPRODUCT(INDEX(ImgA,$B79-ImgA_y0+1-25,BB$54-ImgA_x0+1-25):INDEX(ImgA,$B79-ImgA_y0+1+25,BB$54-ImgA_x0+1+25),Anillo)/SUM(Anillo)</f>
        <v>82.7652284263959</v>
      </c>
      <c r="BC79" s="23" t="n">
        <f aca="false">SUMPRODUCT(INDEX(ImgA,$B79-ImgA_y0+1-25,BC$54-ImgA_x0+1-25):INDEX(ImgA,$B79-ImgA_y0+1+25,BC$54-ImgA_x0+1+25),Anillo)/SUM(Anillo)</f>
        <v>84.8489847715736</v>
      </c>
      <c r="BD79" s="23" t="n">
        <f aca="false">SUMPRODUCT(INDEX(ImgA,$B79-ImgA_y0+1-25,BD$54-ImgA_x0+1-25):INDEX(ImgA,$B79-ImgA_y0+1+25,BD$54-ImgA_x0+1+25),Anillo)/SUM(Anillo)</f>
        <v>87.9682741116751</v>
      </c>
      <c r="BE79" s="23" t="n">
        <f aca="false">SUMPRODUCT(INDEX(ImgA,$B79-ImgA_y0+1-25,BE$54-ImgA_x0+1-25):INDEX(ImgA,$B79-ImgA_y0+1+25,BE$54-ImgA_x0+1+25),Anillo)/SUM(Anillo)</f>
        <v>91.6357868020305</v>
      </c>
      <c r="BF79" s="23" t="n">
        <f aca="false">SUMPRODUCT(INDEX(ImgA,$B79-ImgA_y0+1-25,BF$54-ImgA_x0+1-25):INDEX(ImgA,$B79-ImgA_y0+1+25,BF$54-ImgA_x0+1+25),Anillo)/SUM(Anillo)</f>
        <v>95.1421319796954</v>
      </c>
      <c r="BG79" s="23" t="n">
        <f aca="false">SUMPRODUCT(INDEX(ImgA,$B79-ImgA_y0+1-25,BG$54-ImgA_x0+1-25):INDEX(ImgA,$B79-ImgA_y0+1+25,BG$54-ImgA_x0+1+25),Anillo)/SUM(Anillo)</f>
        <v>99.3121827411168</v>
      </c>
      <c r="BH79" s="23" t="n">
        <f aca="false">SUMPRODUCT(INDEX(ImgA,$B79-ImgA_y0+1-25,BH$54-ImgA_x0+1-25):INDEX(ImgA,$B79-ImgA_y0+1+25,BH$54-ImgA_x0+1+25),Anillo)/SUM(Anillo)</f>
        <v>104.027918781726</v>
      </c>
      <c r="BI79" s="23" t="n">
        <f aca="false">SUMPRODUCT(INDEX(ImgA,$B79-ImgA_y0+1-25,BI$54-ImgA_x0+1-25):INDEX(ImgA,$B79-ImgA_y0+1+25,BI$54-ImgA_x0+1+25),Anillo)/SUM(Anillo)</f>
        <v>108.185279187817</v>
      </c>
      <c r="BJ79" s="23" t="n">
        <f aca="false">SUMPRODUCT(INDEX(ImgA,$B79-ImgA_y0+1-25,BJ$54-ImgA_x0+1-25):INDEX(ImgA,$B79-ImgA_y0+1+25,BJ$54-ImgA_x0+1+25),Anillo)/SUM(Anillo)</f>
        <v>111.121827411168</v>
      </c>
      <c r="BK79" s="23" t="n">
        <f aca="false">SUMPRODUCT(INDEX(ImgA,$B79-ImgA_y0+1-25,BK$54-ImgA_x0+1-25):INDEX(ImgA,$B79-ImgA_y0+1+25,BK$54-ImgA_x0+1+25),Anillo)/SUM(Anillo)</f>
        <v>113.162436548223</v>
      </c>
      <c r="BL79" s="23" t="n">
        <f aca="false">SUMPRODUCT(INDEX(ImgA,$B79-ImgA_y0+1-25,BL$54-ImgA_x0+1-25):INDEX(ImgA,$B79-ImgA_y0+1+25,BL$54-ImgA_x0+1+25),Anillo)/SUM(Anillo)</f>
        <v>114.781725888325</v>
      </c>
      <c r="BM79" s="23" t="n">
        <f aca="false">SUMPRODUCT(INDEX(ImgA,$B79-ImgA_y0+1-25,BM$54-ImgA_x0+1-25):INDEX(ImgA,$B79-ImgA_y0+1+25,BM$54-ImgA_x0+1+25),Anillo)/SUM(Anillo)</f>
        <v>115.39847715736</v>
      </c>
      <c r="BN79" s="23" t="n">
        <f aca="false">SUMPRODUCT(INDEX(ImgA,$B79-ImgA_y0+1-25,BN$54-ImgA_x0+1-25):INDEX(ImgA,$B79-ImgA_y0+1+25,BN$54-ImgA_x0+1+25),Anillo)/SUM(Anillo)</f>
        <v>114.527918781726</v>
      </c>
    </row>
    <row r="80" customFormat="false" ht="10.5" hidden="false" customHeight="true" outlineLevel="0" collapsed="false">
      <c r="B80" s="17" t="n">
        <v>95</v>
      </c>
      <c r="C80" s="23" t="n">
        <f aca="false">SUMPRODUCT(INDEX(ImgA,$B80-ImgA_y0+1-25,C$54-ImgA_x0+1-25):INDEX(ImgA,$B80-ImgA_y0+1+25,C$54-ImgA_x0+1+25),Anillo)/SUM(Anillo)</f>
        <v>96.0964467005076</v>
      </c>
      <c r="D80" s="23" t="n">
        <f aca="false">SUMPRODUCT(INDEX(ImgA,$B80-ImgA_y0+1-25,D$54-ImgA_x0+1-25):INDEX(ImgA,$B80-ImgA_y0+1+25,D$54-ImgA_x0+1+25),Anillo)/SUM(Anillo)</f>
        <v>95.8718274111675</v>
      </c>
      <c r="E80" s="23" t="n">
        <f aca="false">SUMPRODUCT(INDEX(ImgA,$B80-ImgA_y0+1-25,E$54-ImgA_x0+1-25):INDEX(ImgA,$B80-ImgA_y0+1+25,E$54-ImgA_x0+1+25),Anillo)/SUM(Anillo)</f>
        <v>95.9492385786802</v>
      </c>
      <c r="F80" s="23" t="n">
        <f aca="false">SUMPRODUCT(INDEX(ImgA,$B80-ImgA_y0+1-25,F$54-ImgA_x0+1-25):INDEX(ImgA,$B80-ImgA_y0+1+25,F$54-ImgA_x0+1+25),Anillo)/SUM(Anillo)</f>
        <v>96.3845177664975</v>
      </c>
      <c r="G80" s="23" t="n">
        <f aca="false">SUMPRODUCT(INDEX(ImgA,$B80-ImgA_y0+1-25,G$54-ImgA_x0+1-25):INDEX(ImgA,$B80-ImgA_y0+1+25,G$54-ImgA_x0+1+25),Anillo)/SUM(Anillo)</f>
        <v>97.6586294416244</v>
      </c>
      <c r="H80" s="23" t="n">
        <f aca="false">SUMPRODUCT(INDEX(ImgA,$B80-ImgA_y0+1-25,H$54-ImgA_x0+1-25):INDEX(ImgA,$B80-ImgA_y0+1+25,H$54-ImgA_x0+1+25),Anillo)/SUM(Anillo)</f>
        <v>99.0190355329949</v>
      </c>
      <c r="I80" s="23" t="n">
        <f aca="false">SUMPRODUCT(INDEX(ImgA,$B80-ImgA_y0+1-25,I$54-ImgA_x0+1-25):INDEX(ImgA,$B80-ImgA_y0+1+25,I$54-ImgA_x0+1+25),Anillo)/SUM(Anillo)</f>
        <v>99.6840101522843</v>
      </c>
      <c r="J80" s="23" t="n">
        <f aca="false">SUMPRODUCT(INDEX(ImgA,$B80-ImgA_y0+1-25,J$54-ImgA_x0+1-25):INDEX(ImgA,$B80-ImgA_y0+1+25,J$54-ImgA_x0+1+25),Anillo)/SUM(Anillo)</f>
        <v>99.1040609137056</v>
      </c>
      <c r="K80" s="23" t="n">
        <f aca="false">SUMPRODUCT(INDEX(ImgA,$B80-ImgA_y0+1-25,K$54-ImgA_x0+1-25):INDEX(ImgA,$B80-ImgA_y0+1+25,K$54-ImgA_x0+1+25),Anillo)/SUM(Anillo)</f>
        <v>97.3870558375635</v>
      </c>
      <c r="L80" s="23" t="n">
        <f aca="false">SUMPRODUCT(INDEX(ImgA,$B80-ImgA_y0+1-25,L$54-ImgA_x0+1-25):INDEX(ImgA,$B80-ImgA_y0+1+25,L$54-ImgA_x0+1+25),Anillo)/SUM(Anillo)</f>
        <v>95.2106598984772</v>
      </c>
      <c r="M80" s="23" t="n">
        <f aca="false">SUMPRODUCT(INDEX(ImgA,$B80-ImgA_y0+1-25,M$54-ImgA_x0+1-25):INDEX(ImgA,$B80-ImgA_y0+1+25,M$54-ImgA_x0+1+25),Anillo)/SUM(Anillo)</f>
        <v>93.3210659898477</v>
      </c>
      <c r="N80" s="23" t="n">
        <f aca="false">SUMPRODUCT(INDEX(ImgA,$B80-ImgA_y0+1-25,N$54-ImgA_x0+1-25):INDEX(ImgA,$B80-ImgA_y0+1+25,N$54-ImgA_x0+1+25),Anillo)/SUM(Anillo)</f>
        <v>91.8616751269036</v>
      </c>
      <c r="O80" s="23" t="n">
        <f aca="false">SUMPRODUCT(INDEX(ImgA,$B80-ImgA_y0+1-25,O$54-ImgA_x0+1-25):INDEX(ImgA,$B80-ImgA_y0+1+25,O$54-ImgA_x0+1+25),Anillo)/SUM(Anillo)</f>
        <v>91.0253807106599</v>
      </c>
      <c r="P80" s="23" t="n">
        <f aca="false">SUMPRODUCT(INDEX(ImgA,$B80-ImgA_y0+1-25,P$54-ImgA_x0+1-25):INDEX(ImgA,$B80-ImgA_y0+1+25,P$54-ImgA_x0+1+25),Anillo)/SUM(Anillo)</f>
        <v>90.7817258883249</v>
      </c>
      <c r="Q80" s="23" t="n">
        <f aca="false">SUMPRODUCT(INDEX(ImgA,$B80-ImgA_y0+1-25,Q$54-ImgA_x0+1-25):INDEX(ImgA,$B80-ImgA_y0+1+25,Q$54-ImgA_x0+1+25),Anillo)/SUM(Anillo)</f>
        <v>90.4898477157361</v>
      </c>
      <c r="R80" s="23" t="n">
        <f aca="false">SUMPRODUCT(INDEX(ImgA,$B80-ImgA_y0+1-25,R$54-ImgA_x0+1-25):INDEX(ImgA,$B80-ImgA_y0+1+25,R$54-ImgA_x0+1+25),Anillo)/SUM(Anillo)</f>
        <v>91.0380710659899</v>
      </c>
      <c r="S80" s="23" t="n">
        <f aca="false">SUMPRODUCT(INDEX(ImgA,$B80-ImgA_y0+1-25,S$54-ImgA_x0+1-25):INDEX(ImgA,$B80-ImgA_y0+1+25,S$54-ImgA_x0+1+25),Anillo)/SUM(Anillo)</f>
        <v>92.2182741116751</v>
      </c>
      <c r="T80" s="23" t="n">
        <f aca="false">SUMPRODUCT(INDEX(ImgA,$B80-ImgA_y0+1-25,T$54-ImgA_x0+1-25):INDEX(ImgA,$B80-ImgA_y0+1+25,T$54-ImgA_x0+1+25),Anillo)/SUM(Anillo)</f>
        <v>93.6916243654822</v>
      </c>
      <c r="U80" s="23" t="n">
        <f aca="false">SUMPRODUCT(INDEX(ImgA,$B80-ImgA_y0+1-25,U$54-ImgA_x0+1-25):INDEX(ImgA,$B80-ImgA_y0+1+25,U$54-ImgA_x0+1+25),Anillo)/SUM(Anillo)</f>
        <v>95.2258883248731</v>
      </c>
      <c r="V80" s="23" t="n">
        <f aca="false">SUMPRODUCT(INDEX(ImgA,$B80-ImgA_y0+1-25,V$54-ImgA_x0+1-25):INDEX(ImgA,$B80-ImgA_y0+1+25,V$54-ImgA_x0+1+25),Anillo)/SUM(Anillo)</f>
        <v>97.4289340101523</v>
      </c>
      <c r="W80" s="23" t="n">
        <f aca="false">SUMPRODUCT(INDEX(ImgA,$B80-ImgA_y0+1-25,W$54-ImgA_x0+1-25):INDEX(ImgA,$B80-ImgA_y0+1+25,W$54-ImgA_x0+1+25),Anillo)/SUM(Anillo)</f>
        <v>99.7385786802031</v>
      </c>
      <c r="X80" s="23" t="n">
        <f aca="false">SUMPRODUCT(INDEX(ImgA,$B80-ImgA_y0+1-25,X$54-ImgA_x0+1-25):INDEX(ImgA,$B80-ImgA_y0+1+25,X$54-ImgA_x0+1+25),Anillo)/SUM(Anillo)</f>
        <v>102.765228426396</v>
      </c>
      <c r="Y80" s="23" t="n">
        <f aca="false">SUMPRODUCT(INDEX(ImgA,$B80-ImgA_y0+1-25,Y$54-ImgA_x0+1-25):INDEX(ImgA,$B80-ImgA_y0+1+25,Y$54-ImgA_x0+1+25),Anillo)/SUM(Anillo)</f>
        <v>105.48730964467</v>
      </c>
      <c r="Z80" s="23" t="n">
        <f aca="false">SUMPRODUCT(INDEX(ImgA,$B80-ImgA_y0+1-25,Z$54-ImgA_x0+1-25):INDEX(ImgA,$B80-ImgA_y0+1+25,Z$54-ImgA_x0+1+25),Anillo)/SUM(Anillo)</f>
        <v>107.171319796954</v>
      </c>
      <c r="AA80" s="23" t="n">
        <f aca="false">SUMPRODUCT(INDEX(ImgA,$B80-ImgA_y0+1-25,AA$54-ImgA_x0+1-25):INDEX(ImgA,$B80-ImgA_y0+1+25,AA$54-ImgA_x0+1+25),Anillo)/SUM(Anillo)</f>
        <v>107.926395939086</v>
      </c>
      <c r="AB80" s="23" t="n">
        <f aca="false">SUMPRODUCT(INDEX(ImgA,$B80-ImgA_y0+1-25,AB$54-ImgA_x0+1-25):INDEX(ImgA,$B80-ImgA_y0+1+25,AB$54-ImgA_x0+1+25),Anillo)/SUM(Anillo)</f>
        <v>108.247461928934</v>
      </c>
      <c r="AC80" s="23" t="n">
        <f aca="false">SUMPRODUCT(INDEX(ImgA,$B80-ImgA_y0+1-25,AC$54-ImgA_x0+1-25):INDEX(ImgA,$B80-ImgA_y0+1+25,AC$54-ImgA_x0+1+25),Anillo)/SUM(Anillo)</f>
        <v>108.455583756345</v>
      </c>
      <c r="AD80" s="23" t="n">
        <f aca="false">SUMPRODUCT(INDEX(ImgA,$B80-ImgA_y0+1-25,AD$54-ImgA_x0+1-25):INDEX(ImgA,$B80-ImgA_y0+1+25,AD$54-ImgA_x0+1+25),Anillo)/SUM(Anillo)</f>
        <v>108.299492385787</v>
      </c>
      <c r="AE80" s="23" t="n">
        <f aca="false">SUMPRODUCT(INDEX(ImgA,$B80-ImgA_y0+1-25,AE$54-ImgA_x0+1-25):INDEX(ImgA,$B80-ImgA_y0+1+25,AE$54-ImgA_x0+1+25),Anillo)/SUM(Anillo)</f>
        <v>107.505076142132</v>
      </c>
      <c r="AF80" s="23" t="n">
        <f aca="false">SUMPRODUCT(INDEX(ImgA,$B80-ImgA_y0+1-25,AF$54-ImgA_x0+1-25):INDEX(ImgA,$B80-ImgA_y0+1+25,AF$54-ImgA_x0+1+25),Anillo)/SUM(Anillo)</f>
        <v>106.222081218274</v>
      </c>
      <c r="AG80" s="23" t="n">
        <f aca="false">SUMPRODUCT(INDEX(ImgA,$B80-ImgA_y0+1-25,AG$54-ImgA_x0+1-25):INDEX(ImgA,$B80-ImgA_y0+1+25,AG$54-ImgA_x0+1+25),Anillo)/SUM(Anillo)</f>
        <v>104.310913705584</v>
      </c>
      <c r="AH80" s="23" t="n">
        <f aca="false">SUMPRODUCT(INDEX(ImgA,$B80-ImgA_y0+1-25,AH$54-ImgA_x0+1-25):INDEX(ImgA,$B80-ImgA_y0+1+25,AH$54-ImgA_x0+1+25),Anillo)/SUM(Anillo)</f>
        <v>102.577411167513</v>
      </c>
      <c r="AI80" s="23" t="n">
        <f aca="false">SUMPRODUCT(INDEX(ImgA,$B80-ImgA_y0+1-25,AI$54-ImgA_x0+1-25):INDEX(ImgA,$B80-ImgA_y0+1+25,AI$54-ImgA_x0+1+25),Anillo)/SUM(Anillo)</f>
        <v>100.440355329949</v>
      </c>
      <c r="AJ80" s="23" t="n">
        <f aca="false">SUMPRODUCT(INDEX(ImgA,$B80-ImgA_y0+1-25,AJ$54-ImgA_x0+1-25):INDEX(ImgA,$B80-ImgA_y0+1+25,AJ$54-ImgA_x0+1+25),Anillo)/SUM(Anillo)</f>
        <v>98.1053299492386</v>
      </c>
      <c r="AK80" s="23" t="n">
        <f aca="false">SUMPRODUCT(INDEX(ImgA,$B80-ImgA_y0+1-25,AK$54-ImgA_x0+1-25):INDEX(ImgA,$B80-ImgA_y0+1+25,AK$54-ImgA_x0+1+25),Anillo)/SUM(Anillo)</f>
        <v>96.1814720812183</v>
      </c>
      <c r="AL80" s="23" t="n">
        <f aca="false">SUMPRODUCT(INDEX(ImgA,$B80-ImgA_y0+1-25,AL$54-ImgA_x0+1-25):INDEX(ImgA,$B80-ImgA_y0+1+25,AL$54-ImgA_x0+1+25),Anillo)/SUM(Anillo)</f>
        <v>95.3312182741117</v>
      </c>
      <c r="AM80" s="23" t="n">
        <f aca="false">SUMPRODUCT(INDEX(ImgA,$B80-ImgA_y0+1-25,AM$54-ImgA_x0+1-25):INDEX(ImgA,$B80-ImgA_y0+1+25,AM$54-ImgA_x0+1+25),Anillo)/SUM(Anillo)</f>
        <v>95.0152284263959</v>
      </c>
      <c r="AN80" s="23" t="n">
        <f aca="false">SUMPRODUCT(INDEX(ImgA,$B80-ImgA_y0+1-25,AN$54-ImgA_x0+1-25):INDEX(ImgA,$B80-ImgA_y0+1+25,AN$54-ImgA_x0+1+25),Anillo)/SUM(Anillo)</f>
        <v>94.0989847715736</v>
      </c>
      <c r="AO80" s="23" t="n">
        <f aca="false">SUMPRODUCT(INDEX(ImgA,$B80-ImgA_y0+1-25,AO$54-ImgA_x0+1-25):INDEX(ImgA,$B80-ImgA_y0+1+25,AO$54-ImgA_x0+1+25),Anillo)/SUM(Anillo)</f>
        <v>92.2842639593909</v>
      </c>
      <c r="AP80" s="23" t="n">
        <f aca="false">SUMPRODUCT(INDEX(ImgA,$B80-ImgA_y0+1-25,AP$54-ImgA_x0+1-25):INDEX(ImgA,$B80-ImgA_y0+1+25,AP$54-ImgA_x0+1+25),Anillo)/SUM(Anillo)</f>
        <v>90.5203045685279</v>
      </c>
      <c r="AQ80" s="23" t="n">
        <f aca="false">SUMPRODUCT(INDEX(ImgA,$B80-ImgA_y0+1-25,AQ$54-ImgA_x0+1-25):INDEX(ImgA,$B80-ImgA_y0+1+25,AQ$54-ImgA_x0+1+25),Anillo)/SUM(Anillo)</f>
        <v>88.6763959390863</v>
      </c>
      <c r="AR80" s="23" t="n">
        <f aca="false">SUMPRODUCT(INDEX(ImgA,$B80-ImgA_y0+1-25,AR$54-ImgA_x0+1-25):INDEX(ImgA,$B80-ImgA_y0+1+25,AR$54-ImgA_x0+1+25),Anillo)/SUM(Anillo)</f>
        <v>86.7258883248731</v>
      </c>
      <c r="AS80" s="23" t="n">
        <f aca="false">SUMPRODUCT(INDEX(ImgA,$B80-ImgA_y0+1-25,AS$54-ImgA_x0+1-25):INDEX(ImgA,$B80-ImgA_y0+1+25,AS$54-ImgA_x0+1+25),Anillo)/SUM(Anillo)</f>
        <v>84.3692893401015</v>
      </c>
      <c r="AT80" s="23" t="n">
        <f aca="false">SUMPRODUCT(INDEX(ImgA,$B80-ImgA_y0+1-25,AT$54-ImgA_x0+1-25):INDEX(ImgA,$B80-ImgA_y0+1+25,AT$54-ImgA_x0+1+25),Anillo)/SUM(Anillo)</f>
        <v>82.6002538071066</v>
      </c>
      <c r="AU80" s="23" t="n">
        <f aca="false">SUMPRODUCT(INDEX(ImgA,$B80-ImgA_y0+1-25,AU$54-ImgA_x0+1-25):INDEX(ImgA,$B80-ImgA_y0+1+25,AU$54-ImgA_x0+1+25),Anillo)/SUM(Anillo)</f>
        <v>80.9314720812183</v>
      </c>
      <c r="AV80" s="23" t="n">
        <f aca="false">SUMPRODUCT(INDEX(ImgA,$B80-ImgA_y0+1-25,AV$54-ImgA_x0+1-25):INDEX(ImgA,$B80-ImgA_y0+1+25,AV$54-ImgA_x0+1+25),Anillo)/SUM(Anillo)</f>
        <v>79.5355329949239</v>
      </c>
      <c r="AW80" s="23" t="n">
        <f aca="false">SUMPRODUCT(INDEX(ImgA,$B80-ImgA_y0+1-25,AW$54-ImgA_x0+1-25):INDEX(ImgA,$B80-ImgA_y0+1+25,AW$54-ImgA_x0+1+25),Anillo)/SUM(Anillo)</f>
        <v>79.0736040609137</v>
      </c>
      <c r="AX80" s="23" t="n">
        <f aca="false">SUMPRODUCT(INDEX(ImgA,$B80-ImgA_y0+1-25,AX$54-ImgA_x0+1-25):INDEX(ImgA,$B80-ImgA_y0+1+25,AX$54-ImgA_x0+1+25),Anillo)/SUM(Anillo)</f>
        <v>78.6230964467005</v>
      </c>
      <c r="AY80" s="23" t="n">
        <f aca="false">SUMPRODUCT(INDEX(ImgA,$B80-ImgA_y0+1-25,AY$54-ImgA_x0+1-25):INDEX(ImgA,$B80-ImgA_y0+1+25,AY$54-ImgA_x0+1+25),Anillo)/SUM(Anillo)</f>
        <v>78.1560913705584</v>
      </c>
      <c r="AZ80" s="23" t="n">
        <f aca="false">SUMPRODUCT(INDEX(ImgA,$B80-ImgA_y0+1-25,AZ$54-ImgA_x0+1-25):INDEX(ImgA,$B80-ImgA_y0+1+25,AZ$54-ImgA_x0+1+25),Anillo)/SUM(Anillo)</f>
        <v>78.256345177665</v>
      </c>
      <c r="BA80" s="23" t="n">
        <f aca="false">SUMPRODUCT(INDEX(ImgA,$B80-ImgA_y0+1-25,BA$54-ImgA_x0+1-25):INDEX(ImgA,$B80-ImgA_y0+1+25,BA$54-ImgA_x0+1+25),Anillo)/SUM(Anillo)</f>
        <v>79.1294416243655</v>
      </c>
      <c r="BB80" s="23" t="n">
        <f aca="false">SUMPRODUCT(INDEX(ImgA,$B80-ImgA_y0+1-25,BB$54-ImgA_x0+1-25):INDEX(ImgA,$B80-ImgA_y0+1+25,BB$54-ImgA_x0+1+25),Anillo)/SUM(Anillo)</f>
        <v>81.0862944162437</v>
      </c>
      <c r="BC80" s="23" t="n">
        <f aca="false">SUMPRODUCT(INDEX(ImgA,$B80-ImgA_y0+1-25,BC$54-ImgA_x0+1-25):INDEX(ImgA,$B80-ImgA_y0+1+25,BC$54-ImgA_x0+1+25),Anillo)/SUM(Anillo)</f>
        <v>83.1383248730965</v>
      </c>
      <c r="BD80" s="23" t="n">
        <f aca="false">SUMPRODUCT(INDEX(ImgA,$B80-ImgA_y0+1-25,BD$54-ImgA_x0+1-25):INDEX(ImgA,$B80-ImgA_y0+1+25,BD$54-ImgA_x0+1+25),Anillo)/SUM(Anillo)</f>
        <v>86.3972081218274</v>
      </c>
      <c r="BE80" s="23" t="n">
        <f aca="false">SUMPRODUCT(INDEX(ImgA,$B80-ImgA_y0+1-25,BE$54-ImgA_x0+1-25):INDEX(ImgA,$B80-ImgA_y0+1+25,BE$54-ImgA_x0+1+25),Anillo)/SUM(Anillo)</f>
        <v>90.0964467005076</v>
      </c>
      <c r="BF80" s="23" t="n">
        <f aca="false">SUMPRODUCT(INDEX(ImgA,$B80-ImgA_y0+1-25,BF$54-ImgA_x0+1-25):INDEX(ImgA,$B80-ImgA_y0+1+25,BF$54-ImgA_x0+1+25),Anillo)/SUM(Anillo)</f>
        <v>93.8096446700508</v>
      </c>
      <c r="BG80" s="23" t="n">
        <f aca="false">SUMPRODUCT(INDEX(ImgA,$B80-ImgA_y0+1-25,BG$54-ImgA_x0+1-25):INDEX(ImgA,$B80-ImgA_y0+1+25,BG$54-ImgA_x0+1+25),Anillo)/SUM(Anillo)</f>
        <v>98.6852791878173</v>
      </c>
      <c r="BH80" s="23" t="n">
        <f aca="false">SUMPRODUCT(INDEX(ImgA,$B80-ImgA_y0+1-25,BH$54-ImgA_x0+1-25):INDEX(ImgA,$B80-ImgA_y0+1+25,BH$54-ImgA_x0+1+25),Anillo)/SUM(Anillo)</f>
        <v>104.095177664975</v>
      </c>
      <c r="BI80" s="23" t="n">
        <f aca="false">SUMPRODUCT(INDEX(ImgA,$B80-ImgA_y0+1-25,BI$54-ImgA_x0+1-25):INDEX(ImgA,$B80-ImgA_y0+1+25,BI$54-ImgA_x0+1+25),Anillo)/SUM(Anillo)</f>
        <v>108.921319796954</v>
      </c>
      <c r="BJ80" s="23" t="n">
        <f aca="false">SUMPRODUCT(INDEX(ImgA,$B80-ImgA_y0+1-25,BJ$54-ImgA_x0+1-25):INDEX(ImgA,$B80-ImgA_y0+1+25,BJ$54-ImgA_x0+1+25),Anillo)/SUM(Anillo)</f>
        <v>112.312182741117</v>
      </c>
      <c r="BK80" s="23" t="n">
        <f aca="false">SUMPRODUCT(INDEX(ImgA,$B80-ImgA_y0+1-25,BK$54-ImgA_x0+1-25):INDEX(ImgA,$B80-ImgA_y0+1+25,BK$54-ImgA_x0+1+25),Anillo)/SUM(Anillo)</f>
        <v>114.623096446701</v>
      </c>
      <c r="BL80" s="23" t="n">
        <f aca="false">SUMPRODUCT(INDEX(ImgA,$B80-ImgA_y0+1-25,BL$54-ImgA_x0+1-25):INDEX(ImgA,$B80-ImgA_y0+1+25,BL$54-ImgA_x0+1+25),Anillo)/SUM(Anillo)</f>
        <v>116.029187817259</v>
      </c>
      <c r="BM80" s="23" t="n">
        <f aca="false">SUMPRODUCT(INDEX(ImgA,$B80-ImgA_y0+1-25,BM$54-ImgA_x0+1-25):INDEX(ImgA,$B80-ImgA_y0+1+25,BM$54-ImgA_x0+1+25),Anillo)/SUM(Anillo)</f>
        <v>116.823604060914</v>
      </c>
      <c r="BN80" s="23" t="n">
        <f aca="false">SUMPRODUCT(INDEX(ImgA,$B80-ImgA_y0+1-25,BN$54-ImgA_x0+1-25):INDEX(ImgA,$B80-ImgA_y0+1+25,BN$54-ImgA_x0+1+25),Anillo)/SUM(Anillo)</f>
        <v>115.810913705584</v>
      </c>
    </row>
    <row r="81" customFormat="false" ht="10.5" hidden="false" customHeight="true" outlineLevel="0" collapsed="false">
      <c r="B81" s="17" t="n">
        <v>96</v>
      </c>
      <c r="C81" s="23" t="n">
        <f aca="false">SUMPRODUCT(INDEX(ImgA,$B81-ImgA_y0+1-25,C$54-ImgA_x0+1-25):INDEX(ImgA,$B81-ImgA_y0+1+25,C$54-ImgA_x0+1+25),Anillo)/SUM(Anillo)</f>
        <v>96.6992385786802</v>
      </c>
      <c r="D81" s="23" t="n">
        <f aca="false">SUMPRODUCT(INDEX(ImgA,$B81-ImgA_y0+1-25,D$54-ImgA_x0+1-25):INDEX(ImgA,$B81-ImgA_y0+1+25,D$54-ImgA_x0+1+25),Anillo)/SUM(Anillo)</f>
        <v>96.8489847715736</v>
      </c>
      <c r="E81" s="23" t="n">
        <f aca="false">SUMPRODUCT(INDEX(ImgA,$B81-ImgA_y0+1-25,E$54-ImgA_x0+1-25):INDEX(ImgA,$B81-ImgA_y0+1+25,E$54-ImgA_x0+1+25),Anillo)/SUM(Anillo)</f>
        <v>96.8680203045685</v>
      </c>
      <c r="F81" s="23" t="n">
        <f aca="false">SUMPRODUCT(INDEX(ImgA,$B81-ImgA_y0+1-25,F$54-ImgA_x0+1-25):INDEX(ImgA,$B81-ImgA_y0+1+25,F$54-ImgA_x0+1+25),Anillo)/SUM(Anillo)</f>
        <v>97.260152284264</v>
      </c>
      <c r="G81" s="23" t="n">
        <f aca="false">SUMPRODUCT(INDEX(ImgA,$B81-ImgA_y0+1-25,G$54-ImgA_x0+1-25):INDEX(ImgA,$B81-ImgA_y0+1+25,G$54-ImgA_x0+1+25),Anillo)/SUM(Anillo)</f>
        <v>98.4619289340102</v>
      </c>
      <c r="H81" s="23" t="n">
        <f aca="false">SUMPRODUCT(INDEX(ImgA,$B81-ImgA_y0+1-25,H$54-ImgA_x0+1-25):INDEX(ImgA,$B81-ImgA_y0+1+25,H$54-ImgA_x0+1+25),Anillo)/SUM(Anillo)</f>
        <v>100.217005076142</v>
      </c>
      <c r="I81" s="23" t="n">
        <f aca="false">SUMPRODUCT(INDEX(ImgA,$B81-ImgA_y0+1-25,I$54-ImgA_x0+1-25):INDEX(ImgA,$B81-ImgA_y0+1+25,I$54-ImgA_x0+1+25),Anillo)/SUM(Anillo)</f>
        <v>100.83883248731</v>
      </c>
      <c r="J81" s="23" t="n">
        <f aca="false">SUMPRODUCT(INDEX(ImgA,$B81-ImgA_y0+1-25,J$54-ImgA_x0+1-25):INDEX(ImgA,$B81-ImgA_y0+1+25,J$54-ImgA_x0+1+25),Anillo)/SUM(Anillo)</f>
        <v>99.9111675126904</v>
      </c>
      <c r="K81" s="23" t="n">
        <f aca="false">SUMPRODUCT(INDEX(ImgA,$B81-ImgA_y0+1-25,K$54-ImgA_x0+1-25):INDEX(ImgA,$B81-ImgA_y0+1+25,K$54-ImgA_x0+1+25),Anillo)/SUM(Anillo)</f>
        <v>98.4670050761421</v>
      </c>
      <c r="L81" s="23" t="n">
        <f aca="false">SUMPRODUCT(INDEX(ImgA,$B81-ImgA_y0+1-25,L$54-ImgA_x0+1-25):INDEX(ImgA,$B81-ImgA_y0+1+25,L$54-ImgA_x0+1+25),Anillo)/SUM(Anillo)</f>
        <v>96.9657360406091</v>
      </c>
      <c r="M81" s="23" t="n">
        <f aca="false">SUMPRODUCT(INDEX(ImgA,$B81-ImgA_y0+1-25,M$54-ImgA_x0+1-25):INDEX(ImgA,$B81-ImgA_y0+1+25,M$54-ImgA_x0+1+25),Anillo)/SUM(Anillo)</f>
        <v>95.6751269035533</v>
      </c>
      <c r="N81" s="23" t="n">
        <f aca="false">SUMPRODUCT(INDEX(ImgA,$B81-ImgA_y0+1-25,N$54-ImgA_x0+1-25):INDEX(ImgA,$B81-ImgA_y0+1+25,N$54-ImgA_x0+1+25),Anillo)/SUM(Anillo)</f>
        <v>94.6700507614213</v>
      </c>
      <c r="O81" s="23" t="n">
        <f aca="false">SUMPRODUCT(INDEX(ImgA,$B81-ImgA_y0+1-25,O$54-ImgA_x0+1-25):INDEX(ImgA,$B81-ImgA_y0+1+25,O$54-ImgA_x0+1+25),Anillo)/SUM(Anillo)</f>
        <v>93.9314720812183</v>
      </c>
      <c r="P81" s="23" t="n">
        <f aca="false">SUMPRODUCT(INDEX(ImgA,$B81-ImgA_y0+1-25,P$54-ImgA_x0+1-25):INDEX(ImgA,$B81-ImgA_y0+1+25,P$54-ImgA_x0+1+25),Anillo)/SUM(Anillo)</f>
        <v>94.0177664974619</v>
      </c>
      <c r="Q81" s="23" t="n">
        <f aca="false">SUMPRODUCT(INDEX(ImgA,$B81-ImgA_y0+1-25,Q$54-ImgA_x0+1-25):INDEX(ImgA,$B81-ImgA_y0+1+25,Q$54-ImgA_x0+1+25),Anillo)/SUM(Anillo)</f>
        <v>94.6992385786802</v>
      </c>
      <c r="R81" s="23" t="n">
        <f aca="false">SUMPRODUCT(INDEX(ImgA,$B81-ImgA_y0+1-25,R$54-ImgA_x0+1-25):INDEX(ImgA,$B81-ImgA_y0+1+25,R$54-ImgA_x0+1+25),Anillo)/SUM(Anillo)</f>
        <v>95.7233502538071</v>
      </c>
      <c r="S81" s="23" t="n">
        <f aca="false">SUMPRODUCT(INDEX(ImgA,$B81-ImgA_y0+1-25,S$54-ImgA_x0+1-25):INDEX(ImgA,$B81-ImgA_y0+1+25,S$54-ImgA_x0+1+25),Anillo)/SUM(Anillo)</f>
        <v>96.3362944162437</v>
      </c>
      <c r="T81" s="23" t="n">
        <f aca="false">SUMPRODUCT(INDEX(ImgA,$B81-ImgA_y0+1-25,T$54-ImgA_x0+1-25):INDEX(ImgA,$B81-ImgA_y0+1+25,T$54-ImgA_x0+1+25),Anillo)/SUM(Anillo)</f>
        <v>96.8692893401015</v>
      </c>
      <c r="U81" s="23" t="n">
        <f aca="false">SUMPRODUCT(INDEX(ImgA,$B81-ImgA_y0+1-25,U$54-ImgA_x0+1-25):INDEX(ImgA,$B81-ImgA_y0+1+25,U$54-ImgA_x0+1+25),Anillo)/SUM(Anillo)</f>
        <v>97.7335025380711</v>
      </c>
      <c r="V81" s="23" t="n">
        <f aca="false">SUMPRODUCT(INDEX(ImgA,$B81-ImgA_y0+1-25,V$54-ImgA_x0+1-25):INDEX(ImgA,$B81-ImgA_y0+1+25,V$54-ImgA_x0+1+25),Anillo)/SUM(Anillo)</f>
        <v>99.2918781725888</v>
      </c>
      <c r="W81" s="23" t="n">
        <f aca="false">SUMPRODUCT(INDEX(ImgA,$B81-ImgA_y0+1-25,W$54-ImgA_x0+1-25):INDEX(ImgA,$B81-ImgA_y0+1+25,W$54-ImgA_x0+1+25),Anillo)/SUM(Anillo)</f>
        <v>101.756345177665</v>
      </c>
      <c r="X81" s="23" t="n">
        <f aca="false">SUMPRODUCT(INDEX(ImgA,$B81-ImgA_y0+1-25,X$54-ImgA_x0+1-25):INDEX(ImgA,$B81-ImgA_y0+1+25,X$54-ImgA_x0+1+25),Anillo)/SUM(Anillo)</f>
        <v>104.158629441624</v>
      </c>
      <c r="Y81" s="23" t="n">
        <f aca="false">SUMPRODUCT(INDEX(ImgA,$B81-ImgA_y0+1-25,Y$54-ImgA_x0+1-25):INDEX(ImgA,$B81-ImgA_y0+1+25,Y$54-ImgA_x0+1+25),Anillo)/SUM(Anillo)</f>
        <v>105.329949238579</v>
      </c>
      <c r="Z81" s="23" t="n">
        <f aca="false">SUMPRODUCT(INDEX(ImgA,$B81-ImgA_y0+1-25,Z$54-ImgA_x0+1-25):INDEX(ImgA,$B81-ImgA_y0+1+25,Z$54-ImgA_x0+1+25),Anillo)/SUM(Anillo)</f>
        <v>106.285532994924</v>
      </c>
      <c r="AA81" s="23" t="n">
        <f aca="false">SUMPRODUCT(INDEX(ImgA,$B81-ImgA_y0+1-25,AA$54-ImgA_x0+1-25):INDEX(ImgA,$B81-ImgA_y0+1+25,AA$54-ImgA_x0+1+25),Anillo)/SUM(Anillo)</f>
        <v>106.969543147208</v>
      </c>
      <c r="AB81" s="23" t="n">
        <f aca="false">SUMPRODUCT(INDEX(ImgA,$B81-ImgA_y0+1-25,AB$54-ImgA_x0+1-25):INDEX(ImgA,$B81-ImgA_y0+1+25,AB$54-ImgA_x0+1+25),Anillo)/SUM(Anillo)</f>
        <v>107.451776649746</v>
      </c>
      <c r="AC81" s="23" t="n">
        <f aca="false">SUMPRODUCT(INDEX(ImgA,$B81-ImgA_y0+1-25,AC$54-ImgA_x0+1-25):INDEX(ImgA,$B81-ImgA_y0+1+25,AC$54-ImgA_x0+1+25),Anillo)/SUM(Anillo)</f>
        <v>107.743654822335</v>
      </c>
      <c r="AD81" s="23" t="n">
        <f aca="false">SUMPRODUCT(INDEX(ImgA,$B81-ImgA_y0+1-25,AD$54-ImgA_x0+1-25):INDEX(ImgA,$B81-ImgA_y0+1+25,AD$54-ImgA_x0+1+25),Anillo)/SUM(Anillo)</f>
        <v>107.432741116751</v>
      </c>
      <c r="AE81" s="23" t="n">
        <f aca="false">SUMPRODUCT(INDEX(ImgA,$B81-ImgA_y0+1-25,AE$54-ImgA_x0+1-25):INDEX(ImgA,$B81-ImgA_y0+1+25,AE$54-ImgA_x0+1+25),Anillo)/SUM(Anillo)</f>
        <v>106.593908629442</v>
      </c>
      <c r="AF81" s="23" t="n">
        <f aca="false">SUMPRODUCT(INDEX(ImgA,$B81-ImgA_y0+1-25,AF$54-ImgA_x0+1-25):INDEX(ImgA,$B81-ImgA_y0+1+25,AF$54-ImgA_x0+1+25),Anillo)/SUM(Anillo)</f>
        <v>105.318527918782</v>
      </c>
      <c r="AG81" s="23" t="n">
        <f aca="false">SUMPRODUCT(INDEX(ImgA,$B81-ImgA_y0+1-25,AG$54-ImgA_x0+1-25):INDEX(ImgA,$B81-ImgA_y0+1+25,AG$54-ImgA_x0+1+25),Anillo)/SUM(Anillo)</f>
        <v>103.894670050761</v>
      </c>
      <c r="AH81" s="23" t="n">
        <f aca="false">SUMPRODUCT(INDEX(ImgA,$B81-ImgA_y0+1-25,AH$54-ImgA_x0+1-25):INDEX(ImgA,$B81-ImgA_y0+1+25,AH$54-ImgA_x0+1+25),Anillo)/SUM(Anillo)</f>
        <v>102.252538071066</v>
      </c>
      <c r="AI81" s="23" t="n">
        <f aca="false">SUMPRODUCT(INDEX(ImgA,$B81-ImgA_y0+1-25,AI$54-ImgA_x0+1-25):INDEX(ImgA,$B81-ImgA_y0+1+25,AI$54-ImgA_x0+1+25),Anillo)/SUM(Anillo)</f>
        <v>100.140862944162</v>
      </c>
      <c r="AJ81" s="23" t="n">
        <f aca="false">SUMPRODUCT(INDEX(ImgA,$B81-ImgA_y0+1-25,AJ$54-ImgA_x0+1-25):INDEX(ImgA,$B81-ImgA_y0+1+25,AJ$54-ImgA_x0+1+25),Anillo)/SUM(Anillo)</f>
        <v>98.0317258883249</v>
      </c>
      <c r="AK81" s="23" t="n">
        <f aca="false">SUMPRODUCT(INDEX(ImgA,$B81-ImgA_y0+1-25,AK$54-ImgA_x0+1-25):INDEX(ImgA,$B81-ImgA_y0+1+25,AK$54-ImgA_x0+1+25),Anillo)/SUM(Anillo)</f>
        <v>96.498730964467</v>
      </c>
      <c r="AL81" s="23" t="n">
        <f aca="false">SUMPRODUCT(INDEX(ImgA,$B81-ImgA_y0+1-25,AL$54-ImgA_x0+1-25):INDEX(ImgA,$B81-ImgA_y0+1+25,AL$54-ImgA_x0+1+25),Anillo)/SUM(Anillo)</f>
        <v>96.2690355329949</v>
      </c>
      <c r="AM81" s="23" t="n">
        <f aca="false">SUMPRODUCT(INDEX(ImgA,$B81-ImgA_y0+1-25,AM$54-ImgA_x0+1-25):INDEX(ImgA,$B81-ImgA_y0+1+25,AM$54-ImgA_x0+1+25),Anillo)/SUM(Anillo)</f>
        <v>96.2779187817259</v>
      </c>
      <c r="AN81" s="23" t="n">
        <f aca="false">SUMPRODUCT(INDEX(ImgA,$B81-ImgA_y0+1-25,AN$54-ImgA_x0+1-25):INDEX(ImgA,$B81-ImgA_y0+1+25,AN$54-ImgA_x0+1+25),Anillo)/SUM(Anillo)</f>
        <v>95.0342639593909</v>
      </c>
      <c r="AO81" s="23" t="n">
        <f aca="false">SUMPRODUCT(INDEX(ImgA,$B81-ImgA_y0+1-25,AO$54-ImgA_x0+1-25):INDEX(ImgA,$B81-ImgA_y0+1+25,AO$54-ImgA_x0+1+25),Anillo)/SUM(Anillo)</f>
        <v>93.0532994923858</v>
      </c>
      <c r="AP81" s="23" t="n">
        <f aca="false">SUMPRODUCT(INDEX(ImgA,$B81-ImgA_y0+1-25,AP$54-ImgA_x0+1-25):INDEX(ImgA,$B81-ImgA_y0+1+25,AP$54-ImgA_x0+1+25),Anillo)/SUM(Anillo)</f>
        <v>91.1751269035533</v>
      </c>
      <c r="AQ81" s="23" t="n">
        <f aca="false">SUMPRODUCT(INDEX(ImgA,$B81-ImgA_y0+1-25,AQ$54-ImgA_x0+1-25):INDEX(ImgA,$B81-ImgA_y0+1+25,AQ$54-ImgA_x0+1+25),Anillo)/SUM(Anillo)</f>
        <v>89.010152284264</v>
      </c>
      <c r="AR81" s="23" t="n">
        <f aca="false">SUMPRODUCT(INDEX(ImgA,$B81-ImgA_y0+1-25,AR$54-ImgA_x0+1-25):INDEX(ImgA,$B81-ImgA_y0+1+25,AR$54-ImgA_x0+1+25),Anillo)/SUM(Anillo)</f>
        <v>86.3477157360406</v>
      </c>
      <c r="AS81" s="23" t="n">
        <f aca="false">SUMPRODUCT(INDEX(ImgA,$B81-ImgA_y0+1-25,AS$54-ImgA_x0+1-25):INDEX(ImgA,$B81-ImgA_y0+1+25,AS$54-ImgA_x0+1+25),Anillo)/SUM(Anillo)</f>
        <v>83.9898477157361</v>
      </c>
      <c r="AT81" s="23" t="n">
        <f aca="false">SUMPRODUCT(INDEX(ImgA,$B81-ImgA_y0+1-25,AT$54-ImgA_x0+1-25):INDEX(ImgA,$B81-ImgA_y0+1+25,AT$54-ImgA_x0+1+25),Anillo)/SUM(Anillo)</f>
        <v>81.8819796954315</v>
      </c>
      <c r="AU81" s="23" t="n">
        <f aca="false">SUMPRODUCT(INDEX(ImgA,$B81-ImgA_y0+1-25,AU$54-ImgA_x0+1-25):INDEX(ImgA,$B81-ImgA_y0+1+25,AU$54-ImgA_x0+1+25),Anillo)/SUM(Anillo)</f>
        <v>79.6091370558376</v>
      </c>
      <c r="AV81" s="23" t="n">
        <f aca="false">SUMPRODUCT(INDEX(ImgA,$B81-ImgA_y0+1-25,AV$54-ImgA_x0+1-25):INDEX(ImgA,$B81-ImgA_y0+1+25,AV$54-ImgA_x0+1+25),Anillo)/SUM(Anillo)</f>
        <v>77.7677664974619</v>
      </c>
      <c r="AW81" s="23" t="n">
        <f aca="false">SUMPRODUCT(INDEX(ImgA,$B81-ImgA_y0+1-25,AW$54-ImgA_x0+1-25):INDEX(ImgA,$B81-ImgA_y0+1+25,AW$54-ImgA_x0+1+25),Anillo)/SUM(Anillo)</f>
        <v>77.1129441624366</v>
      </c>
      <c r="AX81" s="23" t="n">
        <f aca="false">SUMPRODUCT(INDEX(ImgA,$B81-ImgA_y0+1-25,AX$54-ImgA_x0+1-25):INDEX(ImgA,$B81-ImgA_y0+1+25,AX$54-ImgA_x0+1+25),Anillo)/SUM(Anillo)</f>
        <v>76.6484771573604</v>
      </c>
      <c r="AY81" s="23" t="n">
        <f aca="false">SUMPRODUCT(INDEX(ImgA,$B81-ImgA_y0+1-25,AY$54-ImgA_x0+1-25):INDEX(ImgA,$B81-ImgA_y0+1+25,AY$54-ImgA_x0+1+25),Anillo)/SUM(Anillo)</f>
        <v>76.1002538071066</v>
      </c>
      <c r="AZ81" s="23" t="n">
        <f aca="false">SUMPRODUCT(INDEX(ImgA,$B81-ImgA_y0+1-25,AZ$54-ImgA_x0+1-25):INDEX(ImgA,$B81-ImgA_y0+1+25,AZ$54-ImgA_x0+1+25),Anillo)/SUM(Anillo)</f>
        <v>76.1154822335025</v>
      </c>
      <c r="BA81" s="23" t="n">
        <f aca="false">SUMPRODUCT(INDEX(ImgA,$B81-ImgA_y0+1-25,BA$54-ImgA_x0+1-25):INDEX(ImgA,$B81-ImgA_y0+1+25,BA$54-ImgA_x0+1+25),Anillo)/SUM(Anillo)</f>
        <v>76.9137055837563</v>
      </c>
      <c r="BB81" s="23" t="n">
        <f aca="false">SUMPRODUCT(INDEX(ImgA,$B81-ImgA_y0+1-25,BB$54-ImgA_x0+1-25):INDEX(ImgA,$B81-ImgA_y0+1+25,BB$54-ImgA_x0+1+25),Anillo)/SUM(Anillo)</f>
        <v>78.7677664974619</v>
      </c>
      <c r="BC81" s="23" t="n">
        <f aca="false">SUMPRODUCT(INDEX(ImgA,$B81-ImgA_y0+1-25,BC$54-ImgA_x0+1-25):INDEX(ImgA,$B81-ImgA_y0+1+25,BC$54-ImgA_x0+1+25),Anillo)/SUM(Anillo)</f>
        <v>81.2360406091371</v>
      </c>
      <c r="BD81" s="23" t="n">
        <f aca="false">SUMPRODUCT(INDEX(ImgA,$B81-ImgA_y0+1-25,BD$54-ImgA_x0+1-25):INDEX(ImgA,$B81-ImgA_y0+1+25,BD$54-ImgA_x0+1+25),Anillo)/SUM(Anillo)</f>
        <v>84.1027918781726</v>
      </c>
      <c r="BE81" s="23" t="n">
        <f aca="false">SUMPRODUCT(INDEX(ImgA,$B81-ImgA_y0+1-25,BE$54-ImgA_x0+1-25):INDEX(ImgA,$B81-ImgA_y0+1+25,BE$54-ImgA_x0+1+25),Anillo)/SUM(Anillo)</f>
        <v>87.3350253807107</v>
      </c>
      <c r="BF81" s="23" t="n">
        <f aca="false">SUMPRODUCT(INDEX(ImgA,$B81-ImgA_y0+1-25,BF$54-ImgA_x0+1-25):INDEX(ImgA,$B81-ImgA_y0+1+25,BF$54-ImgA_x0+1+25),Anillo)/SUM(Anillo)</f>
        <v>91.243654822335</v>
      </c>
      <c r="BG81" s="23" t="n">
        <f aca="false">SUMPRODUCT(INDEX(ImgA,$B81-ImgA_y0+1-25,BG$54-ImgA_x0+1-25):INDEX(ImgA,$B81-ImgA_y0+1+25,BG$54-ImgA_x0+1+25),Anillo)/SUM(Anillo)</f>
        <v>96.7208121827411</v>
      </c>
      <c r="BH81" s="23" t="n">
        <f aca="false">SUMPRODUCT(INDEX(ImgA,$B81-ImgA_y0+1-25,BH$54-ImgA_x0+1-25):INDEX(ImgA,$B81-ImgA_y0+1+25,BH$54-ImgA_x0+1+25),Anillo)/SUM(Anillo)</f>
        <v>103.100253807107</v>
      </c>
      <c r="BI81" s="23" t="n">
        <f aca="false">SUMPRODUCT(INDEX(ImgA,$B81-ImgA_y0+1-25,BI$54-ImgA_x0+1-25):INDEX(ImgA,$B81-ImgA_y0+1+25,BI$54-ImgA_x0+1+25),Anillo)/SUM(Anillo)</f>
        <v>108.609137055838</v>
      </c>
      <c r="BJ81" s="23" t="n">
        <f aca="false">SUMPRODUCT(INDEX(ImgA,$B81-ImgA_y0+1-25,BJ$54-ImgA_x0+1-25):INDEX(ImgA,$B81-ImgA_y0+1+25,BJ$54-ImgA_x0+1+25),Anillo)/SUM(Anillo)</f>
        <v>112.675126903553</v>
      </c>
      <c r="BK81" s="23" t="n">
        <f aca="false">SUMPRODUCT(INDEX(ImgA,$B81-ImgA_y0+1-25,BK$54-ImgA_x0+1-25):INDEX(ImgA,$B81-ImgA_y0+1+25,BK$54-ImgA_x0+1+25),Anillo)/SUM(Anillo)</f>
        <v>115.531725888325</v>
      </c>
      <c r="BL81" s="23" t="n">
        <f aca="false">SUMPRODUCT(INDEX(ImgA,$B81-ImgA_y0+1-25,BL$54-ImgA_x0+1-25):INDEX(ImgA,$B81-ImgA_y0+1+25,BL$54-ImgA_x0+1+25),Anillo)/SUM(Anillo)</f>
        <v>117.073604060914</v>
      </c>
      <c r="BM81" s="23" t="n">
        <f aca="false">SUMPRODUCT(INDEX(ImgA,$B81-ImgA_y0+1-25,BM$54-ImgA_x0+1-25):INDEX(ImgA,$B81-ImgA_y0+1+25,BM$54-ImgA_x0+1+25),Anillo)/SUM(Anillo)</f>
        <v>117.720812182741</v>
      </c>
      <c r="BN81" s="23" t="n">
        <f aca="false">SUMPRODUCT(INDEX(ImgA,$B81-ImgA_y0+1-25,BN$54-ImgA_x0+1-25):INDEX(ImgA,$B81-ImgA_y0+1+25,BN$54-ImgA_x0+1+25),Anillo)/SUM(Anillo)</f>
        <v>116.709390862944</v>
      </c>
    </row>
    <row r="82" customFormat="false" ht="10.5" hidden="false" customHeight="true" outlineLevel="0" collapsed="false">
      <c r="B82" s="17" t="n">
        <v>97</v>
      </c>
      <c r="C82" s="23" t="n">
        <f aca="false">SUMPRODUCT(INDEX(ImgA,$B82-ImgA_y0+1-25,C$54-ImgA_x0+1-25):INDEX(ImgA,$B82-ImgA_y0+1+25,C$54-ImgA_x0+1+25),Anillo)/SUM(Anillo)</f>
        <v>96.1890862944162</v>
      </c>
      <c r="D82" s="23" t="n">
        <f aca="false">SUMPRODUCT(INDEX(ImgA,$B82-ImgA_y0+1-25,D$54-ImgA_x0+1-25):INDEX(ImgA,$B82-ImgA_y0+1+25,D$54-ImgA_x0+1+25),Anillo)/SUM(Anillo)</f>
        <v>97.0507614213198</v>
      </c>
      <c r="E82" s="23" t="n">
        <f aca="false">SUMPRODUCT(INDEX(ImgA,$B82-ImgA_y0+1-25,E$54-ImgA_x0+1-25):INDEX(ImgA,$B82-ImgA_y0+1+25,E$54-ImgA_x0+1+25),Anillo)/SUM(Anillo)</f>
        <v>97.3223350253807</v>
      </c>
      <c r="F82" s="23" t="n">
        <f aca="false">SUMPRODUCT(INDEX(ImgA,$B82-ImgA_y0+1-25,F$54-ImgA_x0+1-25):INDEX(ImgA,$B82-ImgA_y0+1+25,F$54-ImgA_x0+1+25),Anillo)/SUM(Anillo)</f>
        <v>97.8312182741117</v>
      </c>
      <c r="G82" s="23" t="n">
        <f aca="false">SUMPRODUCT(INDEX(ImgA,$B82-ImgA_y0+1-25,G$54-ImgA_x0+1-25):INDEX(ImgA,$B82-ImgA_y0+1+25,G$54-ImgA_x0+1+25),Anillo)/SUM(Anillo)</f>
        <v>98.6751269035533</v>
      </c>
      <c r="H82" s="23" t="n">
        <f aca="false">SUMPRODUCT(INDEX(ImgA,$B82-ImgA_y0+1-25,H$54-ImgA_x0+1-25):INDEX(ImgA,$B82-ImgA_y0+1+25,H$54-ImgA_x0+1+25),Anillo)/SUM(Anillo)</f>
        <v>99.7335025380711</v>
      </c>
      <c r="I82" s="23" t="n">
        <f aca="false">SUMPRODUCT(INDEX(ImgA,$B82-ImgA_y0+1-25,I$54-ImgA_x0+1-25):INDEX(ImgA,$B82-ImgA_y0+1+25,I$54-ImgA_x0+1+25),Anillo)/SUM(Anillo)</f>
        <v>100.539340101523</v>
      </c>
      <c r="J82" s="23" t="n">
        <f aca="false">SUMPRODUCT(INDEX(ImgA,$B82-ImgA_y0+1-25,J$54-ImgA_x0+1-25):INDEX(ImgA,$B82-ImgA_y0+1+25,J$54-ImgA_x0+1+25),Anillo)/SUM(Anillo)</f>
        <v>100.536802030457</v>
      </c>
      <c r="K82" s="23" t="n">
        <f aca="false">SUMPRODUCT(INDEX(ImgA,$B82-ImgA_y0+1-25,K$54-ImgA_x0+1-25):INDEX(ImgA,$B82-ImgA_y0+1+25,K$54-ImgA_x0+1+25),Anillo)/SUM(Anillo)</f>
        <v>99.7855329949239</v>
      </c>
      <c r="L82" s="23" t="n">
        <f aca="false">SUMPRODUCT(INDEX(ImgA,$B82-ImgA_y0+1-25,L$54-ImgA_x0+1-25):INDEX(ImgA,$B82-ImgA_y0+1+25,L$54-ImgA_x0+1+25),Anillo)/SUM(Anillo)</f>
        <v>99</v>
      </c>
      <c r="M82" s="23" t="n">
        <f aca="false">SUMPRODUCT(INDEX(ImgA,$B82-ImgA_y0+1-25,M$54-ImgA_x0+1-25):INDEX(ImgA,$B82-ImgA_y0+1+25,M$54-ImgA_x0+1+25),Anillo)/SUM(Anillo)</f>
        <v>98.1725888324873</v>
      </c>
      <c r="N82" s="23" t="n">
        <f aca="false">SUMPRODUCT(INDEX(ImgA,$B82-ImgA_y0+1-25,N$54-ImgA_x0+1-25):INDEX(ImgA,$B82-ImgA_y0+1+25,N$54-ImgA_x0+1+25),Anillo)/SUM(Anillo)</f>
        <v>97.2703045685279</v>
      </c>
      <c r="O82" s="23" t="n">
        <f aca="false">SUMPRODUCT(INDEX(ImgA,$B82-ImgA_y0+1-25,O$54-ImgA_x0+1-25):INDEX(ImgA,$B82-ImgA_y0+1+25,O$54-ImgA_x0+1+25),Anillo)/SUM(Anillo)</f>
        <v>96.7906091370558</v>
      </c>
      <c r="P82" s="23" t="n">
        <f aca="false">SUMPRODUCT(INDEX(ImgA,$B82-ImgA_y0+1-25,P$54-ImgA_x0+1-25):INDEX(ImgA,$B82-ImgA_y0+1+25,P$54-ImgA_x0+1+25),Anillo)/SUM(Anillo)</f>
        <v>96.9543147208122</v>
      </c>
      <c r="Q82" s="23" t="n">
        <f aca="false">SUMPRODUCT(INDEX(ImgA,$B82-ImgA_y0+1-25,Q$54-ImgA_x0+1-25):INDEX(ImgA,$B82-ImgA_y0+1+25,Q$54-ImgA_x0+1+25),Anillo)/SUM(Anillo)</f>
        <v>97.7068527918782</v>
      </c>
      <c r="R82" s="23" t="n">
        <f aca="false">SUMPRODUCT(INDEX(ImgA,$B82-ImgA_y0+1-25,R$54-ImgA_x0+1-25):INDEX(ImgA,$B82-ImgA_y0+1+25,R$54-ImgA_x0+1+25),Anillo)/SUM(Anillo)</f>
        <v>98.7144670050761</v>
      </c>
      <c r="S82" s="23" t="n">
        <f aca="false">SUMPRODUCT(INDEX(ImgA,$B82-ImgA_y0+1-25,S$54-ImgA_x0+1-25):INDEX(ImgA,$B82-ImgA_y0+1+25,S$54-ImgA_x0+1+25),Anillo)/SUM(Anillo)</f>
        <v>99.001269035533</v>
      </c>
      <c r="T82" s="23" t="n">
        <f aca="false">SUMPRODUCT(INDEX(ImgA,$B82-ImgA_y0+1-25,T$54-ImgA_x0+1-25):INDEX(ImgA,$B82-ImgA_y0+1+25,T$54-ImgA_x0+1+25),Anillo)/SUM(Anillo)</f>
        <v>99.2385786802031</v>
      </c>
      <c r="U82" s="23" t="n">
        <f aca="false">SUMPRODUCT(INDEX(ImgA,$B82-ImgA_y0+1-25,U$54-ImgA_x0+1-25):INDEX(ImgA,$B82-ImgA_y0+1+25,U$54-ImgA_x0+1+25),Anillo)/SUM(Anillo)</f>
        <v>99.7296954314721</v>
      </c>
      <c r="V82" s="23" t="n">
        <f aca="false">SUMPRODUCT(INDEX(ImgA,$B82-ImgA_y0+1-25,V$54-ImgA_x0+1-25):INDEX(ImgA,$B82-ImgA_y0+1+25,V$54-ImgA_x0+1+25),Anillo)/SUM(Anillo)</f>
        <v>101.192893401015</v>
      </c>
      <c r="W82" s="23" t="n">
        <f aca="false">SUMPRODUCT(INDEX(ImgA,$B82-ImgA_y0+1-25,W$54-ImgA_x0+1-25):INDEX(ImgA,$B82-ImgA_y0+1+25,W$54-ImgA_x0+1+25),Anillo)/SUM(Anillo)</f>
        <v>103.340101522843</v>
      </c>
      <c r="X82" s="23" t="n">
        <f aca="false">SUMPRODUCT(INDEX(ImgA,$B82-ImgA_y0+1-25,X$54-ImgA_x0+1-25):INDEX(ImgA,$B82-ImgA_y0+1+25,X$54-ImgA_x0+1+25),Anillo)/SUM(Anillo)</f>
        <v>104.520304568528</v>
      </c>
      <c r="Y82" s="23" t="n">
        <f aca="false">SUMPRODUCT(INDEX(ImgA,$B82-ImgA_y0+1-25,Y$54-ImgA_x0+1-25):INDEX(ImgA,$B82-ImgA_y0+1+25,Y$54-ImgA_x0+1+25),Anillo)/SUM(Anillo)</f>
        <v>104.833756345178</v>
      </c>
      <c r="Z82" s="23" t="n">
        <f aca="false">SUMPRODUCT(INDEX(ImgA,$B82-ImgA_y0+1-25,Z$54-ImgA_x0+1-25):INDEX(ImgA,$B82-ImgA_y0+1+25,Z$54-ImgA_x0+1+25),Anillo)/SUM(Anillo)</f>
        <v>105.432741116751</v>
      </c>
      <c r="AA82" s="23" t="n">
        <f aca="false">SUMPRODUCT(INDEX(ImgA,$B82-ImgA_y0+1-25,AA$54-ImgA_x0+1-25):INDEX(ImgA,$B82-ImgA_y0+1+25,AA$54-ImgA_x0+1+25),Anillo)/SUM(Anillo)</f>
        <v>106.171319796954</v>
      </c>
      <c r="AB82" s="23" t="n">
        <f aca="false">SUMPRODUCT(INDEX(ImgA,$B82-ImgA_y0+1-25,AB$54-ImgA_x0+1-25):INDEX(ImgA,$B82-ImgA_y0+1+25,AB$54-ImgA_x0+1+25),Anillo)/SUM(Anillo)</f>
        <v>106.299492385787</v>
      </c>
      <c r="AC82" s="23" t="n">
        <f aca="false">SUMPRODUCT(INDEX(ImgA,$B82-ImgA_y0+1-25,AC$54-ImgA_x0+1-25):INDEX(ImgA,$B82-ImgA_y0+1+25,AC$54-ImgA_x0+1+25),Anillo)/SUM(Anillo)</f>
        <v>106.256345177665</v>
      </c>
      <c r="AD82" s="23" t="n">
        <f aca="false">SUMPRODUCT(INDEX(ImgA,$B82-ImgA_y0+1-25,AD$54-ImgA_x0+1-25):INDEX(ImgA,$B82-ImgA_y0+1+25,AD$54-ImgA_x0+1+25),Anillo)/SUM(Anillo)</f>
        <v>106.1269035533</v>
      </c>
      <c r="AE82" s="23" t="n">
        <f aca="false">SUMPRODUCT(INDEX(ImgA,$B82-ImgA_y0+1-25,AE$54-ImgA_x0+1-25):INDEX(ImgA,$B82-ImgA_y0+1+25,AE$54-ImgA_x0+1+25),Anillo)/SUM(Anillo)</f>
        <v>105.418781725888</v>
      </c>
      <c r="AF82" s="23" t="n">
        <f aca="false">SUMPRODUCT(INDEX(ImgA,$B82-ImgA_y0+1-25,AF$54-ImgA_x0+1-25):INDEX(ImgA,$B82-ImgA_y0+1+25,AF$54-ImgA_x0+1+25),Anillo)/SUM(Anillo)</f>
        <v>104.497461928934</v>
      </c>
      <c r="AG82" s="23" t="n">
        <f aca="false">SUMPRODUCT(INDEX(ImgA,$B82-ImgA_y0+1-25,AG$54-ImgA_x0+1-25):INDEX(ImgA,$B82-ImgA_y0+1+25,AG$54-ImgA_x0+1+25),Anillo)/SUM(Anillo)</f>
        <v>103.41116751269</v>
      </c>
      <c r="AH82" s="23" t="n">
        <f aca="false">SUMPRODUCT(INDEX(ImgA,$B82-ImgA_y0+1-25,AH$54-ImgA_x0+1-25):INDEX(ImgA,$B82-ImgA_y0+1+25,AH$54-ImgA_x0+1+25),Anillo)/SUM(Anillo)</f>
        <v>101.60152284264</v>
      </c>
      <c r="AI82" s="23" t="n">
        <f aca="false">SUMPRODUCT(INDEX(ImgA,$B82-ImgA_y0+1-25,AI$54-ImgA_x0+1-25):INDEX(ImgA,$B82-ImgA_y0+1+25,AI$54-ImgA_x0+1+25),Anillo)/SUM(Anillo)</f>
        <v>99.5164974619289</v>
      </c>
      <c r="AJ82" s="23" t="n">
        <f aca="false">SUMPRODUCT(INDEX(ImgA,$B82-ImgA_y0+1-25,AJ$54-ImgA_x0+1-25):INDEX(ImgA,$B82-ImgA_y0+1+25,AJ$54-ImgA_x0+1+25),Anillo)/SUM(Anillo)</f>
        <v>98.0241116751269</v>
      </c>
      <c r="AK82" s="23" t="n">
        <f aca="false">SUMPRODUCT(INDEX(ImgA,$B82-ImgA_y0+1-25,AK$54-ImgA_x0+1-25):INDEX(ImgA,$B82-ImgA_y0+1+25,AK$54-ImgA_x0+1+25),Anillo)/SUM(Anillo)</f>
        <v>97.261421319797</v>
      </c>
      <c r="AL82" s="23" t="n">
        <f aca="false">SUMPRODUCT(INDEX(ImgA,$B82-ImgA_y0+1-25,AL$54-ImgA_x0+1-25):INDEX(ImgA,$B82-ImgA_y0+1+25,AL$54-ImgA_x0+1+25),Anillo)/SUM(Anillo)</f>
        <v>97.4086294416244</v>
      </c>
      <c r="AM82" s="23" t="n">
        <f aca="false">SUMPRODUCT(INDEX(ImgA,$B82-ImgA_y0+1-25,AM$54-ImgA_x0+1-25):INDEX(ImgA,$B82-ImgA_y0+1+25,AM$54-ImgA_x0+1+25),Anillo)/SUM(Anillo)</f>
        <v>97.3299492385787</v>
      </c>
      <c r="AN82" s="23" t="n">
        <f aca="false">SUMPRODUCT(INDEX(ImgA,$B82-ImgA_y0+1-25,AN$54-ImgA_x0+1-25):INDEX(ImgA,$B82-ImgA_y0+1+25,AN$54-ImgA_x0+1+25),Anillo)/SUM(Anillo)</f>
        <v>96.1040609137056</v>
      </c>
      <c r="AO82" s="23" t="n">
        <f aca="false">SUMPRODUCT(INDEX(ImgA,$B82-ImgA_y0+1-25,AO$54-ImgA_x0+1-25):INDEX(ImgA,$B82-ImgA_y0+1+25,AO$54-ImgA_x0+1+25),Anillo)/SUM(Anillo)</f>
        <v>94.6421319796954</v>
      </c>
      <c r="AP82" s="23" t="n">
        <f aca="false">SUMPRODUCT(INDEX(ImgA,$B82-ImgA_y0+1-25,AP$54-ImgA_x0+1-25):INDEX(ImgA,$B82-ImgA_y0+1+25,AP$54-ImgA_x0+1+25),Anillo)/SUM(Anillo)</f>
        <v>93.0507614213198</v>
      </c>
      <c r="AQ82" s="23" t="n">
        <f aca="false">SUMPRODUCT(INDEX(ImgA,$B82-ImgA_y0+1-25,AQ$54-ImgA_x0+1-25):INDEX(ImgA,$B82-ImgA_y0+1+25,AQ$54-ImgA_x0+1+25),Anillo)/SUM(Anillo)</f>
        <v>90.7994923857868</v>
      </c>
      <c r="AR82" s="23" t="n">
        <f aca="false">SUMPRODUCT(INDEX(ImgA,$B82-ImgA_y0+1-25,AR$54-ImgA_x0+1-25):INDEX(ImgA,$B82-ImgA_y0+1+25,AR$54-ImgA_x0+1+25),Anillo)/SUM(Anillo)</f>
        <v>87.3032994923858</v>
      </c>
      <c r="AS82" s="23" t="n">
        <f aca="false">SUMPRODUCT(INDEX(ImgA,$B82-ImgA_y0+1-25,AS$54-ImgA_x0+1-25):INDEX(ImgA,$B82-ImgA_y0+1+25,AS$54-ImgA_x0+1+25),Anillo)/SUM(Anillo)</f>
        <v>84.3984771573604</v>
      </c>
      <c r="AT82" s="23" t="n">
        <f aca="false">SUMPRODUCT(INDEX(ImgA,$B82-ImgA_y0+1-25,AT$54-ImgA_x0+1-25):INDEX(ImgA,$B82-ImgA_y0+1+25,AT$54-ImgA_x0+1+25),Anillo)/SUM(Anillo)</f>
        <v>81.9860406091371</v>
      </c>
      <c r="AU82" s="23" t="n">
        <f aca="false">SUMPRODUCT(INDEX(ImgA,$B82-ImgA_y0+1-25,AU$54-ImgA_x0+1-25):INDEX(ImgA,$B82-ImgA_y0+1+25,AU$54-ImgA_x0+1+25),Anillo)/SUM(Anillo)</f>
        <v>79.1573604060914</v>
      </c>
      <c r="AV82" s="23" t="n">
        <f aca="false">SUMPRODUCT(INDEX(ImgA,$B82-ImgA_y0+1-25,AV$54-ImgA_x0+1-25):INDEX(ImgA,$B82-ImgA_y0+1+25,AV$54-ImgA_x0+1+25),Anillo)/SUM(Anillo)</f>
        <v>77.1256345177665</v>
      </c>
      <c r="AW82" s="23" t="n">
        <f aca="false">SUMPRODUCT(INDEX(ImgA,$B82-ImgA_y0+1-25,AW$54-ImgA_x0+1-25):INDEX(ImgA,$B82-ImgA_y0+1+25,AW$54-ImgA_x0+1+25),Anillo)/SUM(Anillo)</f>
        <v>76.3756345177665</v>
      </c>
      <c r="AX82" s="23" t="n">
        <f aca="false">SUMPRODUCT(INDEX(ImgA,$B82-ImgA_y0+1-25,AX$54-ImgA_x0+1-25):INDEX(ImgA,$B82-ImgA_y0+1+25,AX$54-ImgA_x0+1+25),Anillo)/SUM(Anillo)</f>
        <v>75.7664974619289</v>
      </c>
      <c r="AY82" s="23" t="n">
        <f aca="false">SUMPRODUCT(INDEX(ImgA,$B82-ImgA_y0+1-25,AY$54-ImgA_x0+1-25):INDEX(ImgA,$B82-ImgA_y0+1+25,AY$54-ImgA_x0+1+25),Anillo)/SUM(Anillo)</f>
        <v>74.6725888324873</v>
      </c>
      <c r="AZ82" s="23" t="n">
        <f aca="false">SUMPRODUCT(INDEX(ImgA,$B82-ImgA_y0+1-25,AZ$54-ImgA_x0+1-25):INDEX(ImgA,$B82-ImgA_y0+1+25,AZ$54-ImgA_x0+1+25),Anillo)/SUM(Anillo)</f>
        <v>73.8515228426396</v>
      </c>
      <c r="BA82" s="23" t="n">
        <f aca="false">SUMPRODUCT(INDEX(ImgA,$B82-ImgA_y0+1-25,BA$54-ImgA_x0+1-25):INDEX(ImgA,$B82-ImgA_y0+1+25,BA$54-ImgA_x0+1+25),Anillo)/SUM(Anillo)</f>
        <v>74.5862944162437</v>
      </c>
      <c r="BB82" s="23" t="n">
        <f aca="false">SUMPRODUCT(INDEX(ImgA,$B82-ImgA_y0+1-25,BB$54-ImgA_x0+1-25):INDEX(ImgA,$B82-ImgA_y0+1+25,BB$54-ImgA_x0+1+25),Anillo)/SUM(Anillo)</f>
        <v>76.3857868020305</v>
      </c>
      <c r="BC82" s="23" t="n">
        <f aca="false">SUMPRODUCT(INDEX(ImgA,$B82-ImgA_y0+1-25,BC$54-ImgA_x0+1-25):INDEX(ImgA,$B82-ImgA_y0+1+25,BC$54-ImgA_x0+1+25),Anillo)/SUM(Anillo)</f>
        <v>78.7043147208122</v>
      </c>
      <c r="BD82" s="23" t="n">
        <f aca="false">SUMPRODUCT(INDEX(ImgA,$B82-ImgA_y0+1-25,BD$54-ImgA_x0+1-25):INDEX(ImgA,$B82-ImgA_y0+1+25,BD$54-ImgA_x0+1+25),Anillo)/SUM(Anillo)</f>
        <v>81.6472081218274</v>
      </c>
      <c r="BE82" s="23" t="n">
        <f aca="false">SUMPRODUCT(INDEX(ImgA,$B82-ImgA_y0+1-25,BE$54-ImgA_x0+1-25):INDEX(ImgA,$B82-ImgA_y0+1+25,BE$54-ImgA_x0+1+25),Anillo)/SUM(Anillo)</f>
        <v>84.9670050761421</v>
      </c>
      <c r="BF82" s="23" t="n">
        <f aca="false">SUMPRODUCT(INDEX(ImgA,$B82-ImgA_y0+1-25,BF$54-ImgA_x0+1-25):INDEX(ImgA,$B82-ImgA_y0+1+25,BF$54-ImgA_x0+1+25),Anillo)/SUM(Anillo)</f>
        <v>89.1269035532995</v>
      </c>
      <c r="BG82" s="23" t="n">
        <f aca="false">SUMPRODUCT(INDEX(ImgA,$B82-ImgA_y0+1-25,BG$54-ImgA_x0+1-25):INDEX(ImgA,$B82-ImgA_y0+1+25,BG$54-ImgA_x0+1+25),Anillo)/SUM(Anillo)</f>
        <v>94.508883248731</v>
      </c>
      <c r="BH82" s="23" t="n">
        <f aca="false">SUMPRODUCT(INDEX(ImgA,$B82-ImgA_y0+1-25,BH$54-ImgA_x0+1-25):INDEX(ImgA,$B82-ImgA_y0+1+25,BH$54-ImgA_x0+1+25),Anillo)/SUM(Anillo)</f>
        <v>101.229695431472</v>
      </c>
      <c r="BI82" s="23" t="n">
        <f aca="false">SUMPRODUCT(INDEX(ImgA,$B82-ImgA_y0+1-25,BI$54-ImgA_x0+1-25):INDEX(ImgA,$B82-ImgA_y0+1+25,BI$54-ImgA_x0+1+25),Anillo)/SUM(Anillo)</f>
        <v>107.21192893401</v>
      </c>
      <c r="BJ82" s="23" t="n">
        <f aca="false">SUMPRODUCT(INDEX(ImgA,$B82-ImgA_y0+1-25,BJ$54-ImgA_x0+1-25):INDEX(ImgA,$B82-ImgA_y0+1+25,BJ$54-ImgA_x0+1+25),Anillo)/SUM(Anillo)</f>
        <v>111.991116751269</v>
      </c>
      <c r="BK82" s="23" t="n">
        <f aca="false">SUMPRODUCT(INDEX(ImgA,$B82-ImgA_y0+1-25,BK$54-ImgA_x0+1-25):INDEX(ImgA,$B82-ImgA_y0+1+25,BK$54-ImgA_x0+1+25),Anillo)/SUM(Anillo)</f>
        <v>115.463197969543</v>
      </c>
      <c r="BL82" s="23" t="n">
        <f aca="false">SUMPRODUCT(INDEX(ImgA,$B82-ImgA_y0+1-25,BL$54-ImgA_x0+1-25):INDEX(ImgA,$B82-ImgA_y0+1+25,BL$54-ImgA_x0+1+25),Anillo)/SUM(Anillo)</f>
        <v>117.719543147208</v>
      </c>
      <c r="BM82" s="23" t="n">
        <f aca="false">SUMPRODUCT(INDEX(ImgA,$B82-ImgA_y0+1-25,BM$54-ImgA_x0+1-25):INDEX(ImgA,$B82-ImgA_y0+1+25,BM$54-ImgA_x0+1+25),Anillo)/SUM(Anillo)</f>
        <v>118.458121827411</v>
      </c>
      <c r="BN82" s="23" t="n">
        <f aca="false">SUMPRODUCT(INDEX(ImgA,$B82-ImgA_y0+1-25,BN$54-ImgA_x0+1-25):INDEX(ImgA,$B82-ImgA_y0+1+25,BN$54-ImgA_x0+1+25),Anillo)/SUM(Anillo)</f>
        <v>117.536802030457</v>
      </c>
    </row>
    <row r="83" customFormat="false" ht="10.5" hidden="false" customHeight="true" outlineLevel="0" collapsed="false">
      <c r="B83" s="17" t="n">
        <v>98</v>
      </c>
      <c r="C83" s="23" t="n">
        <f aca="false">SUMPRODUCT(INDEX(ImgA,$B83-ImgA_y0+1-25,C$54-ImgA_x0+1-25):INDEX(ImgA,$B83-ImgA_y0+1+25,C$54-ImgA_x0+1+25),Anillo)/SUM(Anillo)</f>
        <v>95.1065989847716</v>
      </c>
      <c r="D83" s="23" t="n">
        <f aca="false">SUMPRODUCT(INDEX(ImgA,$B83-ImgA_y0+1-25,D$54-ImgA_x0+1-25):INDEX(ImgA,$B83-ImgA_y0+1+25,D$54-ImgA_x0+1+25),Anillo)/SUM(Anillo)</f>
        <v>96.4098984771574</v>
      </c>
      <c r="E83" s="23" t="n">
        <f aca="false">SUMPRODUCT(INDEX(ImgA,$B83-ImgA_y0+1-25,E$54-ImgA_x0+1-25):INDEX(ImgA,$B83-ImgA_y0+1+25,E$54-ImgA_x0+1+25),Anillo)/SUM(Anillo)</f>
        <v>96.7664974619289</v>
      </c>
      <c r="F83" s="23" t="n">
        <f aca="false">SUMPRODUCT(INDEX(ImgA,$B83-ImgA_y0+1-25,F$54-ImgA_x0+1-25):INDEX(ImgA,$B83-ImgA_y0+1+25,F$54-ImgA_x0+1+25),Anillo)/SUM(Anillo)</f>
        <v>97.1053299492386</v>
      </c>
      <c r="G83" s="23" t="n">
        <f aca="false">SUMPRODUCT(INDEX(ImgA,$B83-ImgA_y0+1-25,G$54-ImgA_x0+1-25):INDEX(ImgA,$B83-ImgA_y0+1+25,G$54-ImgA_x0+1+25),Anillo)/SUM(Anillo)</f>
        <v>98.0621827411168</v>
      </c>
      <c r="H83" s="23" t="n">
        <f aca="false">SUMPRODUCT(INDEX(ImgA,$B83-ImgA_y0+1-25,H$54-ImgA_x0+1-25):INDEX(ImgA,$B83-ImgA_y0+1+25,H$54-ImgA_x0+1+25),Anillo)/SUM(Anillo)</f>
        <v>98.6903553299492</v>
      </c>
      <c r="I83" s="23" t="n">
        <f aca="false">SUMPRODUCT(INDEX(ImgA,$B83-ImgA_y0+1-25,I$54-ImgA_x0+1-25):INDEX(ImgA,$B83-ImgA_y0+1+25,I$54-ImgA_x0+1+25),Anillo)/SUM(Anillo)</f>
        <v>99.7093908629442</v>
      </c>
      <c r="J83" s="23" t="n">
        <f aca="false">SUMPRODUCT(INDEX(ImgA,$B83-ImgA_y0+1-25,J$54-ImgA_x0+1-25):INDEX(ImgA,$B83-ImgA_y0+1+25,J$54-ImgA_x0+1+25),Anillo)/SUM(Anillo)</f>
        <v>100.786802030457</v>
      </c>
      <c r="K83" s="23" t="n">
        <f aca="false">SUMPRODUCT(INDEX(ImgA,$B83-ImgA_y0+1-25,K$54-ImgA_x0+1-25):INDEX(ImgA,$B83-ImgA_y0+1+25,K$54-ImgA_x0+1+25),Anillo)/SUM(Anillo)</f>
        <v>101.242385786802</v>
      </c>
      <c r="L83" s="23" t="n">
        <f aca="false">SUMPRODUCT(INDEX(ImgA,$B83-ImgA_y0+1-25,L$54-ImgA_x0+1-25):INDEX(ImgA,$B83-ImgA_y0+1+25,L$54-ImgA_x0+1+25),Anillo)/SUM(Anillo)</f>
        <v>100.833756345178</v>
      </c>
      <c r="M83" s="23" t="n">
        <f aca="false">SUMPRODUCT(INDEX(ImgA,$B83-ImgA_y0+1-25,M$54-ImgA_x0+1-25):INDEX(ImgA,$B83-ImgA_y0+1+25,M$54-ImgA_x0+1+25),Anillo)/SUM(Anillo)</f>
        <v>100.248730964467</v>
      </c>
      <c r="N83" s="23" t="n">
        <f aca="false">SUMPRODUCT(INDEX(ImgA,$B83-ImgA_y0+1-25,N$54-ImgA_x0+1-25):INDEX(ImgA,$B83-ImgA_y0+1+25,N$54-ImgA_x0+1+25),Anillo)/SUM(Anillo)</f>
        <v>99.744923857868</v>
      </c>
      <c r="O83" s="23" t="n">
        <f aca="false">SUMPRODUCT(INDEX(ImgA,$B83-ImgA_y0+1-25,O$54-ImgA_x0+1-25):INDEX(ImgA,$B83-ImgA_y0+1+25,O$54-ImgA_x0+1+25),Anillo)/SUM(Anillo)</f>
        <v>99.3857868020305</v>
      </c>
      <c r="P83" s="23" t="n">
        <f aca="false">SUMPRODUCT(INDEX(ImgA,$B83-ImgA_y0+1-25,P$54-ImgA_x0+1-25):INDEX(ImgA,$B83-ImgA_y0+1+25,P$54-ImgA_x0+1+25),Anillo)/SUM(Anillo)</f>
        <v>99.3426395939086</v>
      </c>
      <c r="Q83" s="23" t="n">
        <f aca="false">SUMPRODUCT(INDEX(ImgA,$B83-ImgA_y0+1-25,Q$54-ImgA_x0+1-25):INDEX(ImgA,$B83-ImgA_y0+1+25,Q$54-ImgA_x0+1+25),Anillo)/SUM(Anillo)</f>
        <v>99.6637055837563</v>
      </c>
      <c r="R83" s="23" t="n">
        <f aca="false">SUMPRODUCT(INDEX(ImgA,$B83-ImgA_y0+1-25,R$54-ImgA_x0+1-25):INDEX(ImgA,$B83-ImgA_y0+1+25,R$54-ImgA_x0+1+25),Anillo)/SUM(Anillo)</f>
        <v>100.473350253807</v>
      </c>
      <c r="S83" s="23" t="n">
        <f aca="false">SUMPRODUCT(INDEX(ImgA,$B83-ImgA_y0+1-25,S$54-ImgA_x0+1-25):INDEX(ImgA,$B83-ImgA_y0+1+25,S$54-ImgA_x0+1+25),Anillo)/SUM(Anillo)</f>
        <v>100.986040609137</v>
      </c>
      <c r="T83" s="23" t="n">
        <f aca="false">SUMPRODUCT(INDEX(ImgA,$B83-ImgA_y0+1-25,T$54-ImgA_x0+1-25):INDEX(ImgA,$B83-ImgA_y0+1+25,T$54-ImgA_x0+1+25),Anillo)/SUM(Anillo)</f>
        <v>101.092639593909</v>
      </c>
      <c r="U83" s="23" t="n">
        <f aca="false">SUMPRODUCT(INDEX(ImgA,$B83-ImgA_y0+1-25,U$54-ImgA_x0+1-25):INDEX(ImgA,$B83-ImgA_y0+1+25,U$54-ImgA_x0+1+25),Anillo)/SUM(Anillo)</f>
        <v>101.322335025381</v>
      </c>
      <c r="V83" s="23" t="n">
        <f aca="false">SUMPRODUCT(INDEX(ImgA,$B83-ImgA_y0+1-25,V$54-ImgA_x0+1-25):INDEX(ImgA,$B83-ImgA_y0+1+25,V$54-ImgA_x0+1+25),Anillo)/SUM(Anillo)</f>
        <v>102.251269035533</v>
      </c>
      <c r="W83" s="23" t="n">
        <f aca="false">SUMPRODUCT(INDEX(ImgA,$B83-ImgA_y0+1-25,W$54-ImgA_x0+1-25):INDEX(ImgA,$B83-ImgA_y0+1+25,W$54-ImgA_x0+1+25),Anillo)/SUM(Anillo)</f>
        <v>103.312182741117</v>
      </c>
      <c r="X83" s="23" t="n">
        <f aca="false">SUMPRODUCT(INDEX(ImgA,$B83-ImgA_y0+1-25,X$54-ImgA_x0+1-25):INDEX(ImgA,$B83-ImgA_y0+1+25,X$54-ImgA_x0+1+25),Anillo)/SUM(Anillo)</f>
        <v>104.035532994924</v>
      </c>
      <c r="Y83" s="23" t="n">
        <f aca="false">SUMPRODUCT(INDEX(ImgA,$B83-ImgA_y0+1-25,Y$54-ImgA_x0+1-25):INDEX(ImgA,$B83-ImgA_y0+1+25,Y$54-ImgA_x0+1+25),Anillo)/SUM(Anillo)</f>
        <v>104.346446700508</v>
      </c>
      <c r="Z83" s="23" t="n">
        <f aca="false">SUMPRODUCT(INDEX(ImgA,$B83-ImgA_y0+1-25,Z$54-ImgA_x0+1-25):INDEX(ImgA,$B83-ImgA_y0+1+25,Z$54-ImgA_x0+1+25),Anillo)/SUM(Anillo)</f>
        <v>104.529187817259</v>
      </c>
      <c r="AA83" s="23" t="n">
        <f aca="false">SUMPRODUCT(INDEX(ImgA,$B83-ImgA_y0+1-25,AA$54-ImgA_x0+1-25):INDEX(ImgA,$B83-ImgA_y0+1+25,AA$54-ImgA_x0+1+25),Anillo)/SUM(Anillo)</f>
        <v>105.404822335025</v>
      </c>
      <c r="AB83" s="23" t="n">
        <f aca="false">SUMPRODUCT(INDEX(ImgA,$B83-ImgA_y0+1-25,AB$54-ImgA_x0+1-25):INDEX(ImgA,$B83-ImgA_y0+1+25,AB$54-ImgA_x0+1+25),Anillo)/SUM(Anillo)</f>
        <v>105.543147208122</v>
      </c>
      <c r="AC83" s="23" t="n">
        <f aca="false">SUMPRODUCT(INDEX(ImgA,$B83-ImgA_y0+1-25,AC$54-ImgA_x0+1-25):INDEX(ImgA,$B83-ImgA_y0+1+25,AC$54-ImgA_x0+1+25),Anillo)/SUM(Anillo)</f>
        <v>105.190355329949</v>
      </c>
      <c r="AD83" s="23" t="n">
        <f aca="false">SUMPRODUCT(INDEX(ImgA,$B83-ImgA_y0+1-25,AD$54-ImgA_x0+1-25):INDEX(ImgA,$B83-ImgA_y0+1+25,AD$54-ImgA_x0+1+25),Anillo)/SUM(Anillo)</f>
        <v>104.771573604061</v>
      </c>
      <c r="AE83" s="23" t="n">
        <f aca="false">SUMPRODUCT(INDEX(ImgA,$B83-ImgA_y0+1-25,AE$54-ImgA_x0+1-25):INDEX(ImgA,$B83-ImgA_y0+1+25,AE$54-ImgA_x0+1+25),Anillo)/SUM(Anillo)</f>
        <v>104.564720812183</v>
      </c>
      <c r="AF83" s="23" t="n">
        <f aca="false">SUMPRODUCT(INDEX(ImgA,$B83-ImgA_y0+1-25,AF$54-ImgA_x0+1-25):INDEX(ImgA,$B83-ImgA_y0+1+25,AF$54-ImgA_x0+1+25),Anillo)/SUM(Anillo)</f>
        <v>104.445431472081</v>
      </c>
      <c r="AG83" s="23" t="n">
        <f aca="false">SUMPRODUCT(INDEX(ImgA,$B83-ImgA_y0+1-25,AG$54-ImgA_x0+1-25):INDEX(ImgA,$B83-ImgA_y0+1+25,AG$54-ImgA_x0+1+25),Anillo)/SUM(Anillo)</f>
        <v>103.530456852792</v>
      </c>
      <c r="AH83" s="23" t="n">
        <f aca="false">SUMPRODUCT(INDEX(ImgA,$B83-ImgA_y0+1-25,AH$54-ImgA_x0+1-25):INDEX(ImgA,$B83-ImgA_y0+1+25,AH$54-ImgA_x0+1+25),Anillo)/SUM(Anillo)</f>
        <v>101.771573604061</v>
      </c>
      <c r="AI83" s="23" t="n">
        <f aca="false">SUMPRODUCT(INDEX(ImgA,$B83-ImgA_y0+1-25,AI$54-ImgA_x0+1-25):INDEX(ImgA,$B83-ImgA_y0+1+25,AI$54-ImgA_x0+1+25),Anillo)/SUM(Anillo)</f>
        <v>100.422588832487</v>
      </c>
      <c r="AJ83" s="23" t="n">
        <f aca="false">SUMPRODUCT(INDEX(ImgA,$B83-ImgA_y0+1-25,AJ$54-ImgA_x0+1-25):INDEX(ImgA,$B83-ImgA_y0+1+25,AJ$54-ImgA_x0+1+25),Anillo)/SUM(Anillo)</f>
        <v>99.6840101522843</v>
      </c>
      <c r="AK83" s="23" t="n">
        <f aca="false">SUMPRODUCT(INDEX(ImgA,$B83-ImgA_y0+1-25,AK$54-ImgA_x0+1-25):INDEX(ImgA,$B83-ImgA_y0+1+25,AK$54-ImgA_x0+1+25),Anillo)/SUM(Anillo)</f>
        <v>99.2918781725888</v>
      </c>
      <c r="AL83" s="23" t="n">
        <f aca="false">SUMPRODUCT(INDEX(ImgA,$B83-ImgA_y0+1-25,AL$54-ImgA_x0+1-25):INDEX(ImgA,$B83-ImgA_y0+1+25,AL$54-ImgA_x0+1+25),Anillo)/SUM(Anillo)</f>
        <v>99.5571065989848</v>
      </c>
      <c r="AM83" s="23" t="n">
        <f aca="false">SUMPRODUCT(INDEX(ImgA,$B83-ImgA_y0+1-25,AM$54-ImgA_x0+1-25):INDEX(ImgA,$B83-ImgA_y0+1+25,AM$54-ImgA_x0+1+25),Anillo)/SUM(Anillo)</f>
        <v>99.3654822335025</v>
      </c>
      <c r="AN83" s="23" t="n">
        <f aca="false">SUMPRODUCT(INDEX(ImgA,$B83-ImgA_y0+1-25,AN$54-ImgA_x0+1-25):INDEX(ImgA,$B83-ImgA_y0+1+25,AN$54-ImgA_x0+1+25),Anillo)/SUM(Anillo)</f>
        <v>98.2043147208122</v>
      </c>
      <c r="AO83" s="23" t="n">
        <f aca="false">SUMPRODUCT(INDEX(ImgA,$B83-ImgA_y0+1-25,AO$54-ImgA_x0+1-25):INDEX(ImgA,$B83-ImgA_y0+1+25,AO$54-ImgA_x0+1+25),Anillo)/SUM(Anillo)</f>
        <v>97.1928934010152</v>
      </c>
      <c r="AP83" s="23" t="n">
        <f aca="false">SUMPRODUCT(INDEX(ImgA,$B83-ImgA_y0+1-25,AP$54-ImgA_x0+1-25):INDEX(ImgA,$B83-ImgA_y0+1+25,AP$54-ImgA_x0+1+25),Anillo)/SUM(Anillo)</f>
        <v>95.9111675126904</v>
      </c>
      <c r="AQ83" s="23" t="n">
        <f aca="false">SUMPRODUCT(INDEX(ImgA,$B83-ImgA_y0+1-25,AQ$54-ImgA_x0+1-25):INDEX(ImgA,$B83-ImgA_y0+1+25,AQ$54-ImgA_x0+1+25),Anillo)/SUM(Anillo)</f>
        <v>93.7931472081218</v>
      </c>
      <c r="AR83" s="23" t="n">
        <f aca="false">SUMPRODUCT(INDEX(ImgA,$B83-ImgA_y0+1-25,AR$54-ImgA_x0+1-25):INDEX(ImgA,$B83-ImgA_y0+1+25,AR$54-ImgA_x0+1+25),Anillo)/SUM(Anillo)</f>
        <v>90.008883248731</v>
      </c>
      <c r="AS83" s="23" t="n">
        <f aca="false">SUMPRODUCT(INDEX(ImgA,$B83-ImgA_y0+1-25,AS$54-ImgA_x0+1-25):INDEX(ImgA,$B83-ImgA_y0+1+25,AS$54-ImgA_x0+1+25),Anillo)/SUM(Anillo)</f>
        <v>86.2931472081218</v>
      </c>
      <c r="AT83" s="23" t="n">
        <f aca="false">SUMPRODUCT(INDEX(ImgA,$B83-ImgA_y0+1-25,AT$54-ImgA_x0+1-25):INDEX(ImgA,$B83-ImgA_y0+1+25,AT$54-ImgA_x0+1+25),Anillo)/SUM(Anillo)</f>
        <v>83.3553299492386</v>
      </c>
      <c r="AU83" s="23" t="n">
        <f aca="false">SUMPRODUCT(INDEX(ImgA,$B83-ImgA_y0+1-25,AU$54-ImgA_x0+1-25):INDEX(ImgA,$B83-ImgA_y0+1+25,AU$54-ImgA_x0+1+25),Anillo)/SUM(Anillo)</f>
        <v>80.2093908629442</v>
      </c>
      <c r="AV83" s="23" t="n">
        <f aca="false">SUMPRODUCT(INDEX(ImgA,$B83-ImgA_y0+1-25,AV$54-ImgA_x0+1-25):INDEX(ImgA,$B83-ImgA_y0+1+25,AV$54-ImgA_x0+1+25),Anillo)/SUM(Anillo)</f>
        <v>77.741116751269</v>
      </c>
      <c r="AW83" s="23" t="n">
        <f aca="false">SUMPRODUCT(INDEX(ImgA,$B83-ImgA_y0+1-25,AW$54-ImgA_x0+1-25):INDEX(ImgA,$B83-ImgA_y0+1+25,AW$54-ImgA_x0+1+25),Anillo)/SUM(Anillo)</f>
        <v>76.4162436548223</v>
      </c>
      <c r="AX83" s="23" t="n">
        <f aca="false">SUMPRODUCT(INDEX(ImgA,$B83-ImgA_y0+1-25,AX$54-ImgA_x0+1-25):INDEX(ImgA,$B83-ImgA_y0+1+25,AX$54-ImgA_x0+1+25),Anillo)/SUM(Anillo)</f>
        <v>75.3819796954315</v>
      </c>
      <c r="AY83" s="23" t="n">
        <f aca="false">SUMPRODUCT(INDEX(ImgA,$B83-ImgA_y0+1-25,AY$54-ImgA_x0+1-25):INDEX(ImgA,$B83-ImgA_y0+1+25,AY$54-ImgA_x0+1+25),Anillo)/SUM(Anillo)</f>
        <v>74.253807106599</v>
      </c>
      <c r="AZ83" s="23" t="n">
        <f aca="false">SUMPRODUCT(INDEX(ImgA,$B83-ImgA_y0+1-25,AZ$54-ImgA_x0+1-25):INDEX(ImgA,$B83-ImgA_y0+1+25,AZ$54-ImgA_x0+1+25),Anillo)/SUM(Anillo)</f>
        <v>73.1472081218274</v>
      </c>
      <c r="BA83" s="23" t="n">
        <f aca="false">SUMPRODUCT(INDEX(ImgA,$B83-ImgA_y0+1-25,BA$54-ImgA_x0+1-25):INDEX(ImgA,$B83-ImgA_y0+1+25,BA$54-ImgA_x0+1+25),Anillo)/SUM(Anillo)</f>
        <v>73.3769035532995</v>
      </c>
      <c r="BB83" s="23" t="n">
        <f aca="false">SUMPRODUCT(INDEX(ImgA,$B83-ImgA_y0+1-25,BB$54-ImgA_x0+1-25):INDEX(ImgA,$B83-ImgA_y0+1+25,BB$54-ImgA_x0+1+25),Anillo)/SUM(Anillo)</f>
        <v>74.1928934010152</v>
      </c>
      <c r="BC83" s="23" t="n">
        <f aca="false">SUMPRODUCT(INDEX(ImgA,$B83-ImgA_y0+1-25,BC$54-ImgA_x0+1-25):INDEX(ImgA,$B83-ImgA_y0+1+25,BC$54-ImgA_x0+1+25),Anillo)/SUM(Anillo)</f>
        <v>75.8236040609137</v>
      </c>
      <c r="BD83" s="23" t="n">
        <f aca="false">SUMPRODUCT(INDEX(ImgA,$B83-ImgA_y0+1-25,BD$54-ImgA_x0+1-25):INDEX(ImgA,$B83-ImgA_y0+1+25,BD$54-ImgA_x0+1+25),Anillo)/SUM(Anillo)</f>
        <v>78.3870558375635</v>
      </c>
      <c r="BE83" s="23" t="n">
        <f aca="false">SUMPRODUCT(INDEX(ImgA,$B83-ImgA_y0+1-25,BE$54-ImgA_x0+1-25):INDEX(ImgA,$B83-ImgA_y0+1+25,BE$54-ImgA_x0+1+25),Anillo)/SUM(Anillo)</f>
        <v>82.1332487309645</v>
      </c>
      <c r="BF83" s="23" t="n">
        <f aca="false">SUMPRODUCT(INDEX(ImgA,$B83-ImgA_y0+1-25,BF$54-ImgA_x0+1-25):INDEX(ImgA,$B83-ImgA_y0+1+25,BF$54-ImgA_x0+1+25),Anillo)/SUM(Anillo)</f>
        <v>86.6370558375635</v>
      </c>
      <c r="BG83" s="23" t="n">
        <f aca="false">SUMPRODUCT(INDEX(ImgA,$B83-ImgA_y0+1-25,BG$54-ImgA_x0+1-25):INDEX(ImgA,$B83-ImgA_y0+1+25,BG$54-ImgA_x0+1+25),Anillo)/SUM(Anillo)</f>
        <v>92.4352791878173</v>
      </c>
      <c r="BH83" s="23" t="n">
        <f aca="false">SUMPRODUCT(INDEX(ImgA,$B83-ImgA_y0+1-25,BH$54-ImgA_x0+1-25):INDEX(ImgA,$B83-ImgA_y0+1+25,BH$54-ImgA_x0+1+25),Anillo)/SUM(Anillo)</f>
        <v>99.1459390862944</v>
      </c>
      <c r="BI83" s="23" t="n">
        <f aca="false">SUMPRODUCT(INDEX(ImgA,$B83-ImgA_y0+1-25,BI$54-ImgA_x0+1-25):INDEX(ImgA,$B83-ImgA_y0+1+25,BI$54-ImgA_x0+1+25),Anillo)/SUM(Anillo)</f>
        <v>105.256345177665</v>
      </c>
      <c r="BJ83" s="23" t="n">
        <f aca="false">SUMPRODUCT(INDEX(ImgA,$B83-ImgA_y0+1-25,BJ$54-ImgA_x0+1-25):INDEX(ImgA,$B83-ImgA_y0+1+25,BJ$54-ImgA_x0+1+25),Anillo)/SUM(Anillo)</f>
        <v>110.087563451777</v>
      </c>
      <c r="BK83" s="23" t="n">
        <f aca="false">SUMPRODUCT(INDEX(ImgA,$B83-ImgA_y0+1-25,BK$54-ImgA_x0+1-25):INDEX(ImgA,$B83-ImgA_y0+1+25,BK$54-ImgA_x0+1+25),Anillo)/SUM(Anillo)</f>
        <v>114.098984771574</v>
      </c>
      <c r="BL83" s="23" t="n">
        <f aca="false">SUMPRODUCT(INDEX(ImgA,$B83-ImgA_y0+1-25,BL$54-ImgA_x0+1-25):INDEX(ImgA,$B83-ImgA_y0+1+25,BL$54-ImgA_x0+1+25),Anillo)/SUM(Anillo)</f>
        <v>116.946700507614</v>
      </c>
      <c r="BM83" s="23" t="n">
        <f aca="false">SUMPRODUCT(INDEX(ImgA,$B83-ImgA_y0+1-25,BM$54-ImgA_x0+1-25):INDEX(ImgA,$B83-ImgA_y0+1+25,BM$54-ImgA_x0+1+25),Anillo)/SUM(Anillo)</f>
        <v>118.271573604061</v>
      </c>
      <c r="BN83" s="23" t="n">
        <f aca="false">SUMPRODUCT(INDEX(ImgA,$B83-ImgA_y0+1-25,BN$54-ImgA_x0+1-25):INDEX(ImgA,$B83-ImgA_y0+1+25,BN$54-ImgA_x0+1+25),Anillo)/SUM(Anillo)</f>
        <v>117.983502538071</v>
      </c>
    </row>
    <row r="84" customFormat="false" ht="10.5" hidden="false" customHeight="true" outlineLevel="0" collapsed="false">
      <c r="B84" s="17" t="n">
        <v>99</v>
      </c>
      <c r="C84" s="23" t="n">
        <f aca="false">SUMPRODUCT(INDEX(ImgA,$B84-ImgA_y0+1-25,C$54-ImgA_x0+1-25):INDEX(ImgA,$B84-ImgA_y0+1+25,C$54-ImgA_x0+1+25),Anillo)/SUM(Anillo)</f>
        <v>93.6408629441624</v>
      </c>
      <c r="D84" s="23" t="n">
        <f aca="false">SUMPRODUCT(INDEX(ImgA,$B84-ImgA_y0+1-25,D$54-ImgA_x0+1-25):INDEX(ImgA,$B84-ImgA_y0+1+25,D$54-ImgA_x0+1+25),Anillo)/SUM(Anillo)</f>
        <v>95.1129441624366</v>
      </c>
      <c r="E84" s="23" t="n">
        <f aca="false">SUMPRODUCT(INDEX(ImgA,$B84-ImgA_y0+1-25,E$54-ImgA_x0+1-25):INDEX(ImgA,$B84-ImgA_y0+1+25,E$54-ImgA_x0+1+25),Anillo)/SUM(Anillo)</f>
        <v>95.9644670050761</v>
      </c>
      <c r="F84" s="23" t="n">
        <f aca="false">SUMPRODUCT(INDEX(ImgA,$B84-ImgA_y0+1-25,F$54-ImgA_x0+1-25):INDEX(ImgA,$B84-ImgA_y0+1+25,F$54-ImgA_x0+1+25),Anillo)/SUM(Anillo)</f>
        <v>96.2817258883249</v>
      </c>
      <c r="G84" s="23" t="n">
        <f aca="false">SUMPRODUCT(INDEX(ImgA,$B84-ImgA_y0+1-25,G$54-ImgA_x0+1-25):INDEX(ImgA,$B84-ImgA_y0+1+25,G$54-ImgA_x0+1+25),Anillo)/SUM(Anillo)</f>
        <v>96.7043147208122</v>
      </c>
      <c r="H84" s="23" t="n">
        <f aca="false">SUMPRODUCT(INDEX(ImgA,$B84-ImgA_y0+1-25,H$54-ImgA_x0+1-25):INDEX(ImgA,$B84-ImgA_y0+1+25,H$54-ImgA_x0+1+25),Anillo)/SUM(Anillo)</f>
        <v>97.8324873096447</v>
      </c>
      <c r="I84" s="23" t="n">
        <f aca="false">SUMPRODUCT(INDEX(ImgA,$B84-ImgA_y0+1-25,I$54-ImgA_x0+1-25):INDEX(ImgA,$B84-ImgA_y0+1+25,I$54-ImgA_x0+1+25),Anillo)/SUM(Anillo)</f>
        <v>99.4492385786802</v>
      </c>
      <c r="J84" s="23" t="n">
        <f aca="false">SUMPRODUCT(INDEX(ImgA,$B84-ImgA_y0+1-25,J$54-ImgA_x0+1-25):INDEX(ImgA,$B84-ImgA_y0+1+25,J$54-ImgA_x0+1+25),Anillo)/SUM(Anillo)</f>
        <v>100.681472081218</v>
      </c>
      <c r="K84" s="23" t="n">
        <f aca="false">SUMPRODUCT(INDEX(ImgA,$B84-ImgA_y0+1-25,K$54-ImgA_x0+1-25):INDEX(ImgA,$B84-ImgA_y0+1+25,K$54-ImgA_x0+1+25),Anillo)/SUM(Anillo)</f>
        <v>101.475888324873</v>
      </c>
      <c r="L84" s="23" t="n">
        <f aca="false">SUMPRODUCT(INDEX(ImgA,$B84-ImgA_y0+1-25,L$54-ImgA_x0+1-25):INDEX(ImgA,$B84-ImgA_y0+1+25,L$54-ImgA_x0+1+25),Anillo)/SUM(Anillo)</f>
        <v>102.091370558376</v>
      </c>
      <c r="M84" s="23" t="n">
        <f aca="false">SUMPRODUCT(INDEX(ImgA,$B84-ImgA_y0+1-25,M$54-ImgA_x0+1-25):INDEX(ImgA,$B84-ImgA_y0+1+25,M$54-ImgA_x0+1+25),Anillo)/SUM(Anillo)</f>
        <v>102.06345177665</v>
      </c>
      <c r="N84" s="23" t="n">
        <f aca="false">SUMPRODUCT(INDEX(ImgA,$B84-ImgA_y0+1-25,N$54-ImgA_x0+1-25):INDEX(ImgA,$B84-ImgA_y0+1+25,N$54-ImgA_x0+1+25),Anillo)/SUM(Anillo)</f>
        <v>101.769035532995</v>
      </c>
      <c r="O84" s="23" t="n">
        <f aca="false">SUMPRODUCT(INDEX(ImgA,$B84-ImgA_y0+1-25,O$54-ImgA_x0+1-25):INDEX(ImgA,$B84-ImgA_y0+1+25,O$54-ImgA_x0+1+25),Anillo)/SUM(Anillo)</f>
        <v>101.331218274112</v>
      </c>
      <c r="P84" s="23" t="n">
        <f aca="false">SUMPRODUCT(INDEX(ImgA,$B84-ImgA_y0+1-25,P$54-ImgA_x0+1-25):INDEX(ImgA,$B84-ImgA_y0+1+25,P$54-ImgA_x0+1+25),Anillo)/SUM(Anillo)</f>
        <v>101.217005076142</v>
      </c>
      <c r="Q84" s="23" t="n">
        <f aca="false">SUMPRODUCT(INDEX(ImgA,$B84-ImgA_y0+1-25,Q$54-ImgA_x0+1-25):INDEX(ImgA,$B84-ImgA_y0+1+25,Q$54-ImgA_x0+1+25),Anillo)/SUM(Anillo)</f>
        <v>101.005076142132</v>
      </c>
      <c r="R84" s="23" t="n">
        <f aca="false">SUMPRODUCT(INDEX(ImgA,$B84-ImgA_y0+1-25,R$54-ImgA_x0+1-25):INDEX(ImgA,$B84-ImgA_y0+1+25,R$54-ImgA_x0+1+25),Anillo)/SUM(Anillo)</f>
        <v>100.868020304569</v>
      </c>
      <c r="S84" s="23" t="n">
        <f aca="false">SUMPRODUCT(INDEX(ImgA,$B84-ImgA_y0+1-25,S$54-ImgA_x0+1-25):INDEX(ImgA,$B84-ImgA_y0+1+25,S$54-ImgA_x0+1+25),Anillo)/SUM(Anillo)</f>
        <v>101.417512690355</v>
      </c>
      <c r="T84" s="23" t="n">
        <f aca="false">SUMPRODUCT(INDEX(ImgA,$B84-ImgA_y0+1-25,T$54-ImgA_x0+1-25):INDEX(ImgA,$B84-ImgA_y0+1+25,T$54-ImgA_x0+1+25),Anillo)/SUM(Anillo)</f>
        <v>101.664974619289</v>
      </c>
      <c r="U84" s="23" t="n">
        <f aca="false">SUMPRODUCT(INDEX(ImgA,$B84-ImgA_y0+1-25,U$54-ImgA_x0+1-25):INDEX(ImgA,$B84-ImgA_y0+1+25,U$54-ImgA_x0+1+25),Anillo)/SUM(Anillo)</f>
        <v>101.796954314721</v>
      </c>
      <c r="V84" s="23" t="n">
        <f aca="false">SUMPRODUCT(INDEX(ImgA,$B84-ImgA_y0+1-25,V$54-ImgA_x0+1-25):INDEX(ImgA,$B84-ImgA_y0+1+25,V$54-ImgA_x0+1+25),Anillo)/SUM(Anillo)</f>
        <v>101.991116751269</v>
      </c>
      <c r="W84" s="23" t="n">
        <f aca="false">SUMPRODUCT(INDEX(ImgA,$B84-ImgA_y0+1-25,W$54-ImgA_x0+1-25):INDEX(ImgA,$B84-ImgA_y0+1+25,W$54-ImgA_x0+1+25),Anillo)/SUM(Anillo)</f>
        <v>102.392131979695</v>
      </c>
      <c r="X84" s="23" t="n">
        <f aca="false">SUMPRODUCT(INDEX(ImgA,$B84-ImgA_y0+1-25,X$54-ImgA_x0+1-25):INDEX(ImgA,$B84-ImgA_y0+1+25,X$54-ImgA_x0+1+25),Anillo)/SUM(Anillo)</f>
        <v>103.011421319797</v>
      </c>
      <c r="Y84" s="23" t="n">
        <f aca="false">SUMPRODUCT(INDEX(ImgA,$B84-ImgA_y0+1-25,Y$54-ImgA_x0+1-25):INDEX(ImgA,$B84-ImgA_y0+1+25,Y$54-ImgA_x0+1+25),Anillo)/SUM(Anillo)</f>
        <v>103.710659898477</v>
      </c>
      <c r="Z84" s="23" t="n">
        <f aca="false">SUMPRODUCT(INDEX(ImgA,$B84-ImgA_y0+1-25,Z$54-ImgA_x0+1-25):INDEX(ImgA,$B84-ImgA_y0+1+25,Z$54-ImgA_x0+1+25),Anillo)/SUM(Anillo)</f>
        <v>104.185279187817</v>
      </c>
      <c r="AA84" s="23" t="n">
        <f aca="false">SUMPRODUCT(INDEX(ImgA,$B84-ImgA_y0+1-25,AA$54-ImgA_x0+1-25):INDEX(ImgA,$B84-ImgA_y0+1+25,AA$54-ImgA_x0+1+25),Anillo)/SUM(Anillo)</f>
        <v>105.077411167513</v>
      </c>
      <c r="AB84" s="23" t="n">
        <f aca="false">SUMPRODUCT(INDEX(ImgA,$B84-ImgA_y0+1-25,AB$54-ImgA_x0+1-25):INDEX(ImgA,$B84-ImgA_y0+1+25,AB$54-ImgA_x0+1+25),Anillo)/SUM(Anillo)</f>
        <v>105.32614213198</v>
      </c>
      <c r="AC84" s="23" t="n">
        <f aca="false">SUMPRODUCT(INDEX(ImgA,$B84-ImgA_y0+1-25,AC$54-ImgA_x0+1-25):INDEX(ImgA,$B84-ImgA_y0+1+25,AC$54-ImgA_x0+1+25),Anillo)/SUM(Anillo)</f>
        <v>105.120558375635</v>
      </c>
      <c r="AD84" s="23" t="n">
        <f aca="false">SUMPRODUCT(INDEX(ImgA,$B84-ImgA_y0+1-25,AD$54-ImgA_x0+1-25):INDEX(ImgA,$B84-ImgA_y0+1+25,AD$54-ImgA_x0+1+25),Anillo)/SUM(Anillo)</f>
        <v>104.978426395939</v>
      </c>
      <c r="AE84" s="23" t="n">
        <f aca="false">SUMPRODUCT(INDEX(ImgA,$B84-ImgA_y0+1-25,AE$54-ImgA_x0+1-25):INDEX(ImgA,$B84-ImgA_y0+1+25,AE$54-ImgA_x0+1+25),Anillo)/SUM(Anillo)</f>
        <v>105.442893401015</v>
      </c>
      <c r="AF84" s="23" t="n">
        <f aca="false">SUMPRODUCT(INDEX(ImgA,$B84-ImgA_y0+1-25,AF$54-ImgA_x0+1-25):INDEX(ImgA,$B84-ImgA_y0+1+25,AF$54-ImgA_x0+1+25),Anillo)/SUM(Anillo)</f>
        <v>105.357868020305</v>
      </c>
      <c r="AG84" s="23" t="n">
        <f aca="false">SUMPRODUCT(INDEX(ImgA,$B84-ImgA_y0+1-25,AG$54-ImgA_x0+1-25):INDEX(ImgA,$B84-ImgA_y0+1+25,AG$54-ImgA_x0+1+25),Anillo)/SUM(Anillo)</f>
        <v>103.767766497462</v>
      </c>
      <c r="AH84" s="23" t="n">
        <f aca="false">SUMPRODUCT(INDEX(ImgA,$B84-ImgA_y0+1-25,AH$54-ImgA_x0+1-25):INDEX(ImgA,$B84-ImgA_y0+1+25,AH$54-ImgA_x0+1+25),Anillo)/SUM(Anillo)</f>
        <v>102.3769035533</v>
      </c>
      <c r="AI84" s="23" t="n">
        <f aca="false">SUMPRODUCT(INDEX(ImgA,$B84-ImgA_y0+1-25,AI$54-ImgA_x0+1-25):INDEX(ImgA,$B84-ImgA_y0+1+25,AI$54-ImgA_x0+1+25),Anillo)/SUM(Anillo)</f>
        <v>101.362944162437</v>
      </c>
      <c r="AJ84" s="23" t="n">
        <f aca="false">SUMPRODUCT(INDEX(ImgA,$B84-ImgA_y0+1-25,AJ$54-ImgA_x0+1-25):INDEX(ImgA,$B84-ImgA_y0+1+25,AJ$54-ImgA_x0+1+25),Anillo)/SUM(Anillo)</f>
        <v>101.032994923858</v>
      </c>
      <c r="AK84" s="23" t="n">
        <f aca="false">SUMPRODUCT(INDEX(ImgA,$B84-ImgA_y0+1-25,AK$54-ImgA_x0+1-25):INDEX(ImgA,$B84-ImgA_y0+1+25,AK$54-ImgA_x0+1+25),Anillo)/SUM(Anillo)</f>
        <v>100.675126903553</v>
      </c>
      <c r="AL84" s="23" t="n">
        <f aca="false">SUMPRODUCT(INDEX(ImgA,$B84-ImgA_y0+1-25,AL$54-ImgA_x0+1-25):INDEX(ImgA,$B84-ImgA_y0+1+25,AL$54-ImgA_x0+1+25),Anillo)/SUM(Anillo)</f>
        <v>100.691624365482</v>
      </c>
      <c r="AM84" s="23" t="n">
        <f aca="false">SUMPRODUCT(INDEX(ImgA,$B84-ImgA_y0+1-25,AM$54-ImgA_x0+1-25):INDEX(ImgA,$B84-ImgA_y0+1+25,AM$54-ImgA_x0+1+25),Anillo)/SUM(Anillo)</f>
        <v>100.455583756345</v>
      </c>
      <c r="AN84" s="23" t="n">
        <f aca="false">SUMPRODUCT(INDEX(ImgA,$B84-ImgA_y0+1-25,AN$54-ImgA_x0+1-25):INDEX(ImgA,$B84-ImgA_y0+1+25,AN$54-ImgA_x0+1+25),Anillo)/SUM(Anillo)</f>
        <v>99.7880710659899</v>
      </c>
      <c r="AO84" s="23" t="n">
        <f aca="false">SUMPRODUCT(INDEX(ImgA,$B84-ImgA_y0+1-25,AO$54-ImgA_x0+1-25):INDEX(ImgA,$B84-ImgA_y0+1+25,AO$54-ImgA_x0+1+25),Anillo)/SUM(Anillo)</f>
        <v>98.9022842639594</v>
      </c>
      <c r="AP84" s="23" t="n">
        <f aca="false">SUMPRODUCT(INDEX(ImgA,$B84-ImgA_y0+1-25,AP$54-ImgA_x0+1-25):INDEX(ImgA,$B84-ImgA_y0+1+25,AP$54-ImgA_x0+1+25),Anillo)/SUM(Anillo)</f>
        <v>97.8616751269036</v>
      </c>
      <c r="AQ84" s="23" t="n">
        <f aca="false">SUMPRODUCT(INDEX(ImgA,$B84-ImgA_y0+1-25,AQ$54-ImgA_x0+1-25):INDEX(ImgA,$B84-ImgA_y0+1+25,AQ$54-ImgA_x0+1+25),Anillo)/SUM(Anillo)</f>
        <v>95.5380710659899</v>
      </c>
      <c r="AR84" s="23" t="n">
        <f aca="false">SUMPRODUCT(INDEX(ImgA,$B84-ImgA_y0+1-25,AR$54-ImgA_x0+1-25):INDEX(ImgA,$B84-ImgA_y0+1+25,AR$54-ImgA_x0+1+25),Anillo)/SUM(Anillo)</f>
        <v>91.9835025380711</v>
      </c>
      <c r="AS84" s="23" t="n">
        <f aca="false">SUMPRODUCT(INDEX(ImgA,$B84-ImgA_y0+1-25,AS$54-ImgA_x0+1-25):INDEX(ImgA,$B84-ImgA_y0+1+25,AS$54-ImgA_x0+1+25),Anillo)/SUM(Anillo)</f>
        <v>88.5418781725888</v>
      </c>
      <c r="AT84" s="23" t="n">
        <f aca="false">SUMPRODUCT(INDEX(ImgA,$B84-ImgA_y0+1-25,AT$54-ImgA_x0+1-25):INDEX(ImgA,$B84-ImgA_y0+1+25,AT$54-ImgA_x0+1+25),Anillo)/SUM(Anillo)</f>
        <v>85.5406091370558</v>
      </c>
      <c r="AU84" s="23" t="n">
        <f aca="false">SUMPRODUCT(INDEX(ImgA,$B84-ImgA_y0+1-25,AU$54-ImgA_x0+1-25):INDEX(ImgA,$B84-ImgA_y0+1+25,AU$54-ImgA_x0+1+25),Anillo)/SUM(Anillo)</f>
        <v>82.3654822335025</v>
      </c>
      <c r="AV84" s="23" t="n">
        <f aca="false">SUMPRODUCT(INDEX(ImgA,$B84-ImgA_y0+1-25,AV$54-ImgA_x0+1-25):INDEX(ImgA,$B84-ImgA_y0+1+25,AV$54-ImgA_x0+1+25),Anillo)/SUM(Anillo)</f>
        <v>79.4467005076142</v>
      </c>
      <c r="AW84" s="23" t="n">
        <f aca="false">SUMPRODUCT(INDEX(ImgA,$B84-ImgA_y0+1-25,AW$54-ImgA_x0+1-25):INDEX(ImgA,$B84-ImgA_y0+1+25,AW$54-ImgA_x0+1+25),Anillo)/SUM(Anillo)</f>
        <v>77.3870558375635</v>
      </c>
      <c r="AX84" s="23" t="n">
        <f aca="false">SUMPRODUCT(INDEX(ImgA,$B84-ImgA_y0+1-25,AX$54-ImgA_x0+1-25):INDEX(ImgA,$B84-ImgA_y0+1+25,AX$54-ImgA_x0+1+25),Anillo)/SUM(Anillo)</f>
        <v>75.6408629441624</v>
      </c>
      <c r="AY84" s="23" t="n">
        <f aca="false">SUMPRODUCT(INDEX(ImgA,$B84-ImgA_y0+1-25,AY$54-ImgA_x0+1-25):INDEX(ImgA,$B84-ImgA_y0+1+25,AY$54-ImgA_x0+1+25),Anillo)/SUM(Anillo)</f>
        <v>74.8908629441624</v>
      </c>
      <c r="AZ84" s="23" t="n">
        <f aca="false">SUMPRODUCT(INDEX(ImgA,$B84-ImgA_y0+1-25,AZ$54-ImgA_x0+1-25):INDEX(ImgA,$B84-ImgA_y0+1+25,AZ$54-ImgA_x0+1+25),Anillo)/SUM(Anillo)</f>
        <v>73.9467005076142</v>
      </c>
      <c r="BA84" s="23" t="n">
        <f aca="false">SUMPRODUCT(INDEX(ImgA,$B84-ImgA_y0+1-25,BA$54-ImgA_x0+1-25):INDEX(ImgA,$B84-ImgA_y0+1+25,BA$54-ImgA_x0+1+25),Anillo)/SUM(Anillo)</f>
        <v>73.3083756345178</v>
      </c>
      <c r="BB84" s="23" t="n">
        <f aca="false">SUMPRODUCT(INDEX(ImgA,$B84-ImgA_y0+1-25,BB$54-ImgA_x0+1-25):INDEX(ImgA,$B84-ImgA_y0+1+25,BB$54-ImgA_x0+1+25),Anillo)/SUM(Anillo)</f>
        <v>73.3692893401015</v>
      </c>
      <c r="BC84" s="23" t="n">
        <f aca="false">SUMPRODUCT(INDEX(ImgA,$B84-ImgA_y0+1-25,BC$54-ImgA_x0+1-25):INDEX(ImgA,$B84-ImgA_y0+1+25,BC$54-ImgA_x0+1+25),Anillo)/SUM(Anillo)</f>
        <v>73.993654822335</v>
      </c>
      <c r="BD84" s="23" t="n">
        <f aca="false">SUMPRODUCT(INDEX(ImgA,$B84-ImgA_y0+1-25,BD$54-ImgA_x0+1-25):INDEX(ImgA,$B84-ImgA_y0+1+25,BD$54-ImgA_x0+1+25),Anillo)/SUM(Anillo)</f>
        <v>75.9758883248731</v>
      </c>
      <c r="BE84" s="23" t="n">
        <f aca="false">SUMPRODUCT(INDEX(ImgA,$B84-ImgA_y0+1-25,BE$54-ImgA_x0+1-25):INDEX(ImgA,$B84-ImgA_y0+1+25,BE$54-ImgA_x0+1+25),Anillo)/SUM(Anillo)</f>
        <v>78.994923857868</v>
      </c>
      <c r="BF84" s="23" t="n">
        <f aca="false">SUMPRODUCT(INDEX(ImgA,$B84-ImgA_y0+1-25,BF$54-ImgA_x0+1-25):INDEX(ImgA,$B84-ImgA_y0+1+25,BF$54-ImgA_x0+1+25),Anillo)/SUM(Anillo)</f>
        <v>83.5799492385787</v>
      </c>
      <c r="BG84" s="23" t="n">
        <f aca="false">SUMPRODUCT(INDEX(ImgA,$B84-ImgA_y0+1-25,BG$54-ImgA_x0+1-25):INDEX(ImgA,$B84-ImgA_y0+1+25,BG$54-ImgA_x0+1+25),Anillo)/SUM(Anillo)</f>
        <v>89.7766497461929</v>
      </c>
      <c r="BH84" s="23" t="n">
        <f aca="false">SUMPRODUCT(INDEX(ImgA,$B84-ImgA_y0+1-25,BH$54-ImgA_x0+1-25):INDEX(ImgA,$B84-ImgA_y0+1+25,BH$54-ImgA_x0+1+25),Anillo)/SUM(Anillo)</f>
        <v>96.4631979695432</v>
      </c>
      <c r="BI84" s="23" t="n">
        <f aca="false">SUMPRODUCT(INDEX(ImgA,$B84-ImgA_y0+1-25,BI$54-ImgA_x0+1-25):INDEX(ImgA,$B84-ImgA_y0+1+25,BI$54-ImgA_x0+1+25),Anillo)/SUM(Anillo)</f>
        <v>102.875634517767</v>
      </c>
      <c r="BJ84" s="23" t="n">
        <f aca="false">SUMPRODUCT(INDEX(ImgA,$B84-ImgA_y0+1-25,BJ$54-ImgA_x0+1-25):INDEX(ImgA,$B84-ImgA_y0+1+25,BJ$54-ImgA_x0+1+25),Anillo)/SUM(Anillo)</f>
        <v>108.112944162437</v>
      </c>
      <c r="BK84" s="23" t="n">
        <f aca="false">SUMPRODUCT(INDEX(ImgA,$B84-ImgA_y0+1-25,BK$54-ImgA_x0+1-25):INDEX(ImgA,$B84-ImgA_y0+1+25,BK$54-ImgA_x0+1+25),Anillo)/SUM(Anillo)</f>
        <v>112.378172588832</v>
      </c>
      <c r="BL84" s="23" t="n">
        <f aca="false">SUMPRODUCT(INDEX(ImgA,$B84-ImgA_y0+1-25,BL$54-ImgA_x0+1-25):INDEX(ImgA,$B84-ImgA_y0+1+25,BL$54-ImgA_x0+1+25),Anillo)/SUM(Anillo)</f>
        <v>115.312182741117</v>
      </c>
      <c r="BM84" s="23" t="n">
        <f aca="false">SUMPRODUCT(INDEX(ImgA,$B84-ImgA_y0+1-25,BM$54-ImgA_x0+1-25):INDEX(ImgA,$B84-ImgA_y0+1+25,BM$54-ImgA_x0+1+25),Anillo)/SUM(Anillo)</f>
        <v>116.666243654822</v>
      </c>
      <c r="BN84" s="23" t="n">
        <f aca="false">SUMPRODUCT(INDEX(ImgA,$B84-ImgA_y0+1-25,BN$54-ImgA_x0+1-25):INDEX(ImgA,$B84-ImgA_y0+1+25,BN$54-ImgA_x0+1+25),Anillo)/SUM(Anillo)</f>
        <v>117.171319796954</v>
      </c>
    </row>
    <row r="85" customFormat="false" ht="10.5" hidden="false" customHeight="true" outlineLevel="0" collapsed="false">
      <c r="B85" s="17" t="n">
        <v>100</v>
      </c>
      <c r="C85" s="23" t="n">
        <f aca="false">SUMPRODUCT(INDEX(ImgA,$B85-ImgA_y0+1-25,C$54-ImgA_x0+1-25):INDEX(ImgA,$B85-ImgA_y0+1+25,C$54-ImgA_x0+1+25),Anillo)/SUM(Anillo)</f>
        <v>92.7246192893401</v>
      </c>
      <c r="D85" s="23" t="n">
        <f aca="false">SUMPRODUCT(INDEX(ImgA,$B85-ImgA_y0+1-25,D$54-ImgA_x0+1-25):INDEX(ImgA,$B85-ImgA_y0+1+25,D$54-ImgA_x0+1+25),Anillo)/SUM(Anillo)</f>
        <v>93.5621827411168</v>
      </c>
      <c r="E85" s="23" t="n">
        <f aca="false">SUMPRODUCT(INDEX(ImgA,$B85-ImgA_y0+1-25,E$54-ImgA_x0+1-25):INDEX(ImgA,$B85-ImgA_y0+1+25,E$54-ImgA_x0+1+25),Anillo)/SUM(Anillo)</f>
        <v>94.8401015228426</v>
      </c>
      <c r="F85" s="23" t="n">
        <f aca="false">SUMPRODUCT(INDEX(ImgA,$B85-ImgA_y0+1-25,F$54-ImgA_x0+1-25):INDEX(ImgA,$B85-ImgA_y0+1+25,F$54-ImgA_x0+1+25),Anillo)/SUM(Anillo)</f>
        <v>95.3616751269036</v>
      </c>
      <c r="G85" s="23" t="n">
        <f aca="false">SUMPRODUCT(INDEX(ImgA,$B85-ImgA_y0+1-25,G$54-ImgA_x0+1-25):INDEX(ImgA,$B85-ImgA_y0+1+25,G$54-ImgA_x0+1+25),Anillo)/SUM(Anillo)</f>
        <v>95.8895939086294</v>
      </c>
      <c r="H85" s="23" t="n">
        <f aca="false">SUMPRODUCT(INDEX(ImgA,$B85-ImgA_y0+1-25,H$54-ImgA_x0+1-25):INDEX(ImgA,$B85-ImgA_y0+1+25,H$54-ImgA_x0+1+25),Anillo)/SUM(Anillo)</f>
        <v>97.0520304568528</v>
      </c>
      <c r="I85" s="23" t="n">
        <f aca="false">SUMPRODUCT(INDEX(ImgA,$B85-ImgA_y0+1-25,I$54-ImgA_x0+1-25):INDEX(ImgA,$B85-ImgA_y0+1+25,I$54-ImgA_x0+1+25),Anillo)/SUM(Anillo)</f>
        <v>98.7322335025381</v>
      </c>
      <c r="J85" s="23" t="n">
        <f aca="false">SUMPRODUCT(INDEX(ImgA,$B85-ImgA_y0+1-25,J$54-ImgA_x0+1-25):INDEX(ImgA,$B85-ImgA_y0+1+25,J$54-ImgA_x0+1+25),Anillo)/SUM(Anillo)</f>
        <v>100.266497461929</v>
      </c>
      <c r="K85" s="23" t="n">
        <f aca="false">SUMPRODUCT(INDEX(ImgA,$B85-ImgA_y0+1-25,K$54-ImgA_x0+1-25):INDEX(ImgA,$B85-ImgA_y0+1+25,K$54-ImgA_x0+1+25),Anillo)/SUM(Anillo)</f>
        <v>101.085025380711</v>
      </c>
      <c r="L85" s="23" t="n">
        <f aca="false">SUMPRODUCT(INDEX(ImgA,$B85-ImgA_y0+1-25,L$54-ImgA_x0+1-25):INDEX(ImgA,$B85-ImgA_y0+1+25,L$54-ImgA_x0+1+25),Anillo)/SUM(Anillo)</f>
        <v>101.701776649746</v>
      </c>
      <c r="M85" s="23" t="n">
        <f aca="false">SUMPRODUCT(INDEX(ImgA,$B85-ImgA_y0+1-25,M$54-ImgA_x0+1-25):INDEX(ImgA,$B85-ImgA_y0+1+25,M$54-ImgA_x0+1+25),Anillo)/SUM(Anillo)</f>
        <v>101.852791878173</v>
      </c>
      <c r="N85" s="23" t="n">
        <f aca="false">SUMPRODUCT(INDEX(ImgA,$B85-ImgA_y0+1-25,N$54-ImgA_x0+1-25):INDEX(ImgA,$B85-ImgA_y0+1+25,N$54-ImgA_x0+1+25),Anillo)/SUM(Anillo)</f>
        <v>102.017766497462</v>
      </c>
      <c r="O85" s="23" t="n">
        <f aca="false">SUMPRODUCT(INDEX(ImgA,$B85-ImgA_y0+1-25,O$54-ImgA_x0+1-25):INDEX(ImgA,$B85-ImgA_y0+1+25,O$54-ImgA_x0+1+25),Anillo)/SUM(Anillo)</f>
        <v>101.862944162437</v>
      </c>
      <c r="P85" s="23" t="n">
        <f aca="false">SUMPRODUCT(INDEX(ImgA,$B85-ImgA_y0+1-25,P$54-ImgA_x0+1-25):INDEX(ImgA,$B85-ImgA_y0+1+25,P$54-ImgA_x0+1+25),Anillo)/SUM(Anillo)</f>
        <v>101.347715736041</v>
      </c>
      <c r="Q85" s="23" t="n">
        <f aca="false">SUMPRODUCT(INDEX(ImgA,$B85-ImgA_y0+1-25,Q$54-ImgA_x0+1-25):INDEX(ImgA,$B85-ImgA_y0+1+25,Q$54-ImgA_x0+1+25),Anillo)/SUM(Anillo)</f>
        <v>100.855329949239</v>
      </c>
      <c r="R85" s="23" t="n">
        <f aca="false">SUMPRODUCT(INDEX(ImgA,$B85-ImgA_y0+1-25,R$54-ImgA_x0+1-25):INDEX(ImgA,$B85-ImgA_y0+1+25,R$54-ImgA_x0+1+25),Anillo)/SUM(Anillo)</f>
        <v>100.154822335025</v>
      </c>
      <c r="S85" s="23" t="n">
        <f aca="false">SUMPRODUCT(INDEX(ImgA,$B85-ImgA_y0+1-25,S$54-ImgA_x0+1-25):INDEX(ImgA,$B85-ImgA_y0+1+25,S$54-ImgA_x0+1+25),Anillo)/SUM(Anillo)</f>
        <v>100.241116751269</v>
      </c>
      <c r="T85" s="23" t="n">
        <f aca="false">SUMPRODUCT(INDEX(ImgA,$B85-ImgA_y0+1-25,T$54-ImgA_x0+1-25):INDEX(ImgA,$B85-ImgA_y0+1+25,T$54-ImgA_x0+1+25),Anillo)/SUM(Anillo)</f>
        <v>100.593908629442</v>
      </c>
      <c r="U85" s="23" t="n">
        <f aca="false">SUMPRODUCT(INDEX(ImgA,$B85-ImgA_y0+1-25,U$54-ImgA_x0+1-25):INDEX(ImgA,$B85-ImgA_y0+1+25,U$54-ImgA_x0+1+25),Anillo)/SUM(Anillo)</f>
        <v>100.35152284264</v>
      </c>
      <c r="V85" s="23" t="n">
        <f aca="false">SUMPRODUCT(INDEX(ImgA,$B85-ImgA_y0+1-25,V$54-ImgA_x0+1-25):INDEX(ImgA,$B85-ImgA_y0+1+25,V$54-ImgA_x0+1+25),Anillo)/SUM(Anillo)</f>
        <v>100.17385786802</v>
      </c>
      <c r="W85" s="23" t="n">
        <f aca="false">SUMPRODUCT(INDEX(ImgA,$B85-ImgA_y0+1-25,W$54-ImgA_x0+1-25):INDEX(ImgA,$B85-ImgA_y0+1+25,W$54-ImgA_x0+1+25),Anillo)/SUM(Anillo)</f>
        <v>100.58883248731</v>
      </c>
      <c r="X85" s="23" t="n">
        <f aca="false">SUMPRODUCT(INDEX(ImgA,$B85-ImgA_y0+1-25,X$54-ImgA_x0+1-25):INDEX(ImgA,$B85-ImgA_y0+1+25,X$54-ImgA_x0+1+25),Anillo)/SUM(Anillo)</f>
        <v>101.559644670051</v>
      </c>
      <c r="Y85" s="23" t="n">
        <f aca="false">SUMPRODUCT(INDEX(ImgA,$B85-ImgA_y0+1-25,Y$54-ImgA_x0+1-25):INDEX(ImgA,$B85-ImgA_y0+1+25,Y$54-ImgA_x0+1+25),Anillo)/SUM(Anillo)</f>
        <v>103.263959390863</v>
      </c>
      <c r="Z85" s="23" t="n">
        <f aca="false">SUMPRODUCT(INDEX(ImgA,$B85-ImgA_y0+1-25,Z$54-ImgA_x0+1-25):INDEX(ImgA,$B85-ImgA_y0+1+25,Z$54-ImgA_x0+1+25),Anillo)/SUM(Anillo)</f>
        <v>104.502538071066</v>
      </c>
      <c r="AA85" s="23" t="n">
        <f aca="false">SUMPRODUCT(INDEX(ImgA,$B85-ImgA_y0+1-25,AA$54-ImgA_x0+1-25):INDEX(ImgA,$B85-ImgA_y0+1+25,AA$54-ImgA_x0+1+25),Anillo)/SUM(Anillo)</f>
        <v>105.469543147208</v>
      </c>
      <c r="AB85" s="23" t="n">
        <f aca="false">SUMPRODUCT(INDEX(ImgA,$B85-ImgA_y0+1-25,AB$54-ImgA_x0+1-25):INDEX(ImgA,$B85-ImgA_y0+1+25,AB$54-ImgA_x0+1+25),Anillo)/SUM(Anillo)</f>
        <v>105.723350253807</v>
      </c>
      <c r="AC85" s="23" t="n">
        <f aca="false">SUMPRODUCT(INDEX(ImgA,$B85-ImgA_y0+1-25,AC$54-ImgA_x0+1-25):INDEX(ImgA,$B85-ImgA_y0+1+25,AC$54-ImgA_x0+1+25),Anillo)/SUM(Anillo)</f>
        <v>106.01269035533</v>
      </c>
      <c r="AD85" s="23" t="n">
        <f aca="false">SUMPRODUCT(INDEX(ImgA,$B85-ImgA_y0+1-25,AD$54-ImgA_x0+1-25):INDEX(ImgA,$B85-ImgA_y0+1+25,AD$54-ImgA_x0+1+25),Anillo)/SUM(Anillo)</f>
        <v>106.690355329949</v>
      </c>
      <c r="AE85" s="23" t="n">
        <f aca="false">SUMPRODUCT(INDEX(ImgA,$B85-ImgA_y0+1-25,AE$54-ImgA_x0+1-25):INDEX(ImgA,$B85-ImgA_y0+1+25,AE$54-ImgA_x0+1+25),Anillo)/SUM(Anillo)</f>
        <v>107.137055837563</v>
      </c>
      <c r="AF85" s="23" t="n">
        <f aca="false">SUMPRODUCT(INDEX(ImgA,$B85-ImgA_y0+1-25,AF$54-ImgA_x0+1-25):INDEX(ImgA,$B85-ImgA_y0+1+25,AF$54-ImgA_x0+1+25),Anillo)/SUM(Anillo)</f>
        <v>106.238578680203</v>
      </c>
      <c r="AG85" s="23" t="n">
        <f aca="false">SUMPRODUCT(INDEX(ImgA,$B85-ImgA_y0+1-25,AG$54-ImgA_x0+1-25):INDEX(ImgA,$B85-ImgA_y0+1+25,AG$54-ImgA_x0+1+25),Anillo)/SUM(Anillo)</f>
        <v>104.581218274112</v>
      </c>
      <c r="AH85" s="23" t="n">
        <f aca="false">SUMPRODUCT(INDEX(ImgA,$B85-ImgA_y0+1-25,AH$54-ImgA_x0+1-25):INDEX(ImgA,$B85-ImgA_y0+1+25,AH$54-ImgA_x0+1+25),Anillo)/SUM(Anillo)</f>
        <v>103.345177664975</v>
      </c>
      <c r="AI85" s="23" t="n">
        <f aca="false">SUMPRODUCT(INDEX(ImgA,$B85-ImgA_y0+1-25,AI$54-ImgA_x0+1-25):INDEX(ImgA,$B85-ImgA_y0+1+25,AI$54-ImgA_x0+1+25),Anillo)/SUM(Anillo)</f>
        <v>102.586294416244</v>
      </c>
      <c r="AJ85" s="23" t="n">
        <f aca="false">SUMPRODUCT(INDEX(ImgA,$B85-ImgA_y0+1-25,AJ$54-ImgA_x0+1-25):INDEX(ImgA,$B85-ImgA_y0+1+25,AJ$54-ImgA_x0+1+25),Anillo)/SUM(Anillo)</f>
        <v>102.421319796954</v>
      </c>
      <c r="AK85" s="23" t="n">
        <f aca="false">SUMPRODUCT(INDEX(ImgA,$B85-ImgA_y0+1-25,AK$54-ImgA_x0+1-25):INDEX(ImgA,$B85-ImgA_y0+1+25,AK$54-ImgA_x0+1+25),Anillo)/SUM(Anillo)</f>
        <v>101.73730964467</v>
      </c>
      <c r="AL85" s="23" t="n">
        <f aca="false">SUMPRODUCT(INDEX(ImgA,$B85-ImgA_y0+1-25,AL$54-ImgA_x0+1-25):INDEX(ImgA,$B85-ImgA_y0+1+25,AL$54-ImgA_x0+1+25),Anillo)/SUM(Anillo)</f>
        <v>101.077411167513</v>
      </c>
      <c r="AM85" s="23" t="n">
        <f aca="false">SUMPRODUCT(INDEX(ImgA,$B85-ImgA_y0+1-25,AM$54-ImgA_x0+1-25):INDEX(ImgA,$B85-ImgA_y0+1+25,AM$54-ImgA_x0+1+25),Anillo)/SUM(Anillo)</f>
        <v>101.072335025381</v>
      </c>
      <c r="AN85" s="23" t="n">
        <f aca="false">SUMPRODUCT(INDEX(ImgA,$B85-ImgA_y0+1-25,AN$54-ImgA_x0+1-25):INDEX(ImgA,$B85-ImgA_y0+1+25,AN$54-ImgA_x0+1+25),Anillo)/SUM(Anillo)</f>
        <v>101.03807106599</v>
      </c>
      <c r="AO85" s="23" t="n">
        <f aca="false">SUMPRODUCT(INDEX(ImgA,$B85-ImgA_y0+1-25,AO$54-ImgA_x0+1-25):INDEX(ImgA,$B85-ImgA_y0+1+25,AO$54-ImgA_x0+1+25),Anillo)/SUM(Anillo)</f>
        <v>100.667512690355</v>
      </c>
      <c r="AP85" s="23" t="n">
        <f aca="false">SUMPRODUCT(INDEX(ImgA,$B85-ImgA_y0+1-25,AP$54-ImgA_x0+1-25):INDEX(ImgA,$B85-ImgA_y0+1+25,AP$54-ImgA_x0+1+25),Anillo)/SUM(Anillo)</f>
        <v>99.506345177665</v>
      </c>
      <c r="AQ85" s="23" t="n">
        <f aca="false">SUMPRODUCT(INDEX(ImgA,$B85-ImgA_y0+1-25,AQ$54-ImgA_x0+1-25):INDEX(ImgA,$B85-ImgA_y0+1+25,AQ$54-ImgA_x0+1+25),Anillo)/SUM(Anillo)</f>
        <v>97.0431472081218</v>
      </c>
      <c r="AR85" s="23" t="n">
        <f aca="false">SUMPRODUCT(INDEX(ImgA,$B85-ImgA_y0+1-25,AR$54-ImgA_x0+1-25):INDEX(ImgA,$B85-ImgA_y0+1+25,AR$54-ImgA_x0+1+25),Anillo)/SUM(Anillo)</f>
        <v>93.8984771573604</v>
      </c>
      <c r="AS85" s="23" t="n">
        <f aca="false">SUMPRODUCT(INDEX(ImgA,$B85-ImgA_y0+1-25,AS$54-ImgA_x0+1-25):INDEX(ImgA,$B85-ImgA_y0+1+25,AS$54-ImgA_x0+1+25),Anillo)/SUM(Anillo)</f>
        <v>90.7779187817259</v>
      </c>
      <c r="AT85" s="23" t="n">
        <f aca="false">SUMPRODUCT(INDEX(ImgA,$B85-ImgA_y0+1-25,AT$54-ImgA_x0+1-25):INDEX(ImgA,$B85-ImgA_y0+1+25,AT$54-ImgA_x0+1+25),Anillo)/SUM(Anillo)</f>
        <v>87.9467005076142</v>
      </c>
      <c r="AU85" s="23" t="n">
        <f aca="false">SUMPRODUCT(INDEX(ImgA,$B85-ImgA_y0+1-25,AU$54-ImgA_x0+1-25):INDEX(ImgA,$B85-ImgA_y0+1+25,AU$54-ImgA_x0+1+25),Anillo)/SUM(Anillo)</f>
        <v>84.8197969543147</v>
      </c>
      <c r="AV85" s="23" t="n">
        <f aca="false">SUMPRODUCT(INDEX(ImgA,$B85-ImgA_y0+1-25,AV$54-ImgA_x0+1-25):INDEX(ImgA,$B85-ImgA_y0+1+25,AV$54-ImgA_x0+1+25),Anillo)/SUM(Anillo)</f>
        <v>81.7398477157361</v>
      </c>
      <c r="AW85" s="23" t="n">
        <f aca="false">SUMPRODUCT(INDEX(ImgA,$B85-ImgA_y0+1-25,AW$54-ImgA_x0+1-25):INDEX(ImgA,$B85-ImgA_y0+1+25,AW$54-ImgA_x0+1+25),Anillo)/SUM(Anillo)</f>
        <v>79.3197969543147</v>
      </c>
      <c r="AX85" s="23" t="n">
        <f aca="false">SUMPRODUCT(INDEX(ImgA,$B85-ImgA_y0+1-25,AX$54-ImgA_x0+1-25):INDEX(ImgA,$B85-ImgA_y0+1+25,AX$54-ImgA_x0+1+25),Anillo)/SUM(Anillo)</f>
        <v>77.3451776649746</v>
      </c>
      <c r="AY85" s="23" t="n">
        <f aca="false">SUMPRODUCT(INDEX(ImgA,$B85-ImgA_y0+1-25,AY$54-ImgA_x0+1-25):INDEX(ImgA,$B85-ImgA_y0+1+25,AY$54-ImgA_x0+1+25),Anillo)/SUM(Anillo)</f>
        <v>76.501269035533</v>
      </c>
      <c r="AZ85" s="23" t="n">
        <f aca="false">SUMPRODUCT(INDEX(ImgA,$B85-ImgA_y0+1-25,AZ$54-ImgA_x0+1-25):INDEX(ImgA,$B85-ImgA_y0+1+25,AZ$54-ImgA_x0+1+25),Anillo)/SUM(Anillo)</f>
        <v>75.7906091370558</v>
      </c>
      <c r="BA85" s="23" t="n">
        <f aca="false">SUMPRODUCT(INDEX(ImgA,$B85-ImgA_y0+1-25,BA$54-ImgA_x0+1-25):INDEX(ImgA,$B85-ImgA_y0+1+25,BA$54-ImgA_x0+1+25),Anillo)/SUM(Anillo)</f>
        <v>74.5228426395939</v>
      </c>
      <c r="BB85" s="23" t="n">
        <f aca="false">SUMPRODUCT(INDEX(ImgA,$B85-ImgA_y0+1-25,BB$54-ImgA_x0+1-25):INDEX(ImgA,$B85-ImgA_y0+1+25,BB$54-ImgA_x0+1+25),Anillo)/SUM(Anillo)</f>
        <v>73.6332487309645</v>
      </c>
      <c r="BC85" s="23" t="n">
        <f aca="false">SUMPRODUCT(INDEX(ImgA,$B85-ImgA_y0+1-25,BC$54-ImgA_x0+1-25):INDEX(ImgA,$B85-ImgA_y0+1+25,BC$54-ImgA_x0+1+25),Anillo)/SUM(Anillo)</f>
        <v>73.2220812182741</v>
      </c>
      <c r="BD85" s="23" t="n">
        <f aca="false">SUMPRODUCT(INDEX(ImgA,$B85-ImgA_y0+1-25,BD$54-ImgA_x0+1-25):INDEX(ImgA,$B85-ImgA_y0+1+25,BD$54-ImgA_x0+1+25),Anillo)/SUM(Anillo)</f>
        <v>74.4847715736041</v>
      </c>
      <c r="BE85" s="23" t="n">
        <f aca="false">SUMPRODUCT(INDEX(ImgA,$B85-ImgA_y0+1-25,BE$54-ImgA_x0+1-25):INDEX(ImgA,$B85-ImgA_y0+1+25,BE$54-ImgA_x0+1+25),Anillo)/SUM(Anillo)</f>
        <v>76.8083756345178</v>
      </c>
      <c r="BF85" s="23" t="n">
        <f aca="false">SUMPRODUCT(INDEX(ImgA,$B85-ImgA_y0+1-25,BF$54-ImgA_x0+1-25):INDEX(ImgA,$B85-ImgA_y0+1+25,BF$54-ImgA_x0+1+25),Anillo)/SUM(Anillo)</f>
        <v>80.9441624365482</v>
      </c>
      <c r="BG85" s="23" t="n">
        <f aca="false">SUMPRODUCT(INDEX(ImgA,$B85-ImgA_y0+1-25,BG$54-ImgA_x0+1-25):INDEX(ImgA,$B85-ImgA_y0+1+25,BG$54-ImgA_x0+1+25),Anillo)/SUM(Anillo)</f>
        <v>86.8413705583756</v>
      </c>
      <c r="BH85" s="23" t="n">
        <f aca="false">SUMPRODUCT(INDEX(ImgA,$B85-ImgA_y0+1-25,BH$54-ImgA_x0+1-25):INDEX(ImgA,$B85-ImgA_y0+1+25,BH$54-ImgA_x0+1+25),Anillo)/SUM(Anillo)</f>
        <v>93.506345177665</v>
      </c>
      <c r="BI85" s="23" t="n">
        <f aca="false">SUMPRODUCT(INDEX(ImgA,$B85-ImgA_y0+1-25,BI$54-ImgA_x0+1-25):INDEX(ImgA,$B85-ImgA_y0+1+25,BI$54-ImgA_x0+1+25),Anillo)/SUM(Anillo)</f>
        <v>99.9441624365482</v>
      </c>
      <c r="BJ85" s="23" t="n">
        <f aca="false">SUMPRODUCT(INDEX(ImgA,$B85-ImgA_y0+1-25,BJ$54-ImgA_x0+1-25):INDEX(ImgA,$B85-ImgA_y0+1+25,BJ$54-ImgA_x0+1+25),Anillo)/SUM(Anillo)</f>
        <v>105.340101522843</v>
      </c>
      <c r="BK85" s="23" t="n">
        <f aca="false">SUMPRODUCT(INDEX(ImgA,$B85-ImgA_y0+1-25,BK$54-ImgA_x0+1-25):INDEX(ImgA,$B85-ImgA_y0+1+25,BK$54-ImgA_x0+1+25),Anillo)/SUM(Anillo)</f>
        <v>109.912436548223</v>
      </c>
      <c r="BL85" s="23" t="n">
        <f aca="false">SUMPRODUCT(INDEX(ImgA,$B85-ImgA_y0+1-25,BL$54-ImgA_x0+1-25):INDEX(ImgA,$B85-ImgA_y0+1+25,BL$54-ImgA_x0+1+25),Anillo)/SUM(Anillo)</f>
        <v>113.100253807107</v>
      </c>
      <c r="BM85" s="23" t="n">
        <f aca="false">SUMPRODUCT(INDEX(ImgA,$B85-ImgA_y0+1-25,BM$54-ImgA_x0+1-25):INDEX(ImgA,$B85-ImgA_y0+1+25,BM$54-ImgA_x0+1+25),Anillo)/SUM(Anillo)</f>
        <v>114.76269035533</v>
      </c>
      <c r="BN85" s="23" t="n">
        <f aca="false">SUMPRODUCT(INDEX(ImgA,$B85-ImgA_y0+1-25,BN$54-ImgA_x0+1-25):INDEX(ImgA,$B85-ImgA_y0+1+25,BN$54-ImgA_x0+1+25),Anillo)/SUM(Anillo)</f>
        <v>115.637055837563</v>
      </c>
    </row>
    <row r="86" customFormat="false" ht="10.5" hidden="false" customHeight="true" outlineLevel="0" collapsed="false">
      <c r="B86" s="17" t="n">
        <v>101</v>
      </c>
      <c r="C86" s="23" t="n">
        <f aca="false">SUMPRODUCT(INDEX(ImgA,$B86-ImgA_y0+1-25,C$54-ImgA_x0+1-25):INDEX(ImgA,$B86-ImgA_y0+1+25,C$54-ImgA_x0+1+25),Anillo)/SUM(Anillo)</f>
        <v>92.1218274111675</v>
      </c>
      <c r="D86" s="23" t="n">
        <f aca="false">SUMPRODUCT(INDEX(ImgA,$B86-ImgA_y0+1-25,D$54-ImgA_x0+1-25):INDEX(ImgA,$B86-ImgA_y0+1+25,D$54-ImgA_x0+1+25),Anillo)/SUM(Anillo)</f>
        <v>93.1510152284264</v>
      </c>
      <c r="E86" s="23" t="n">
        <f aca="false">SUMPRODUCT(INDEX(ImgA,$B86-ImgA_y0+1-25,E$54-ImgA_x0+1-25):INDEX(ImgA,$B86-ImgA_y0+1+25,E$54-ImgA_x0+1+25),Anillo)/SUM(Anillo)</f>
        <v>93.6687817258883</v>
      </c>
      <c r="F86" s="23" t="n">
        <f aca="false">SUMPRODUCT(INDEX(ImgA,$B86-ImgA_y0+1-25,F$54-ImgA_x0+1-25):INDEX(ImgA,$B86-ImgA_y0+1+25,F$54-ImgA_x0+1+25),Anillo)/SUM(Anillo)</f>
        <v>94.2994923857868</v>
      </c>
      <c r="G86" s="23" t="n">
        <f aca="false">SUMPRODUCT(INDEX(ImgA,$B86-ImgA_y0+1-25,G$54-ImgA_x0+1-25):INDEX(ImgA,$B86-ImgA_y0+1+25,G$54-ImgA_x0+1+25),Anillo)/SUM(Anillo)</f>
        <v>95.2068527918782</v>
      </c>
      <c r="H86" s="23" t="n">
        <f aca="false">SUMPRODUCT(INDEX(ImgA,$B86-ImgA_y0+1-25,H$54-ImgA_x0+1-25):INDEX(ImgA,$B86-ImgA_y0+1+25,H$54-ImgA_x0+1+25),Anillo)/SUM(Anillo)</f>
        <v>96.2728426395939</v>
      </c>
      <c r="I86" s="23" t="n">
        <f aca="false">SUMPRODUCT(INDEX(ImgA,$B86-ImgA_y0+1-25,I$54-ImgA_x0+1-25):INDEX(ImgA,$B86-ImgA_y0+1+25,I$54-ImgA_x0+1+25),Anillo)/SUM(Anillo)</f>
        <v>97.5774111675127</v>
      </c>
      <c r="J86" s="23" t="n">
        <f aca="false">SUMPRODUCT(INDEX(ImgA,$B86-ImgA_y0+1-25,J$54-ImgA_x0+1-25):INDEX(ImgA,$B86-ImgA_y0+1+25,J$54-ImgA_x0+1+25),Anillo)/SUM(Anillo)</f>
        <v>98.9530456852792</v>
      </c>
      <c r="K86" s="23" t="n">
        <f aca="false">SUMPRODUCT(INDEX(ImgA,$B86-ImgA_y0+1-25,K$54-ImgA_x0+1-25):INDEX(ImgA,$B86-ImgA_y0+1+25,K$54-ImgA_x0+1+25),Anillo)/SUM(Anillo)</f>
        <v>99.5786802030457</v>
      </c>
      <c r="L86" s="23" t="n">
        <f aca="false">SUMPRODUCT(INDEX(ImgA,$B86-ImgA_y0+1-25,L$54-ImgA_x0+1-25):INDEX(ImgA,$B86-ImgA_y0+1+25,L$54-ImgA_x0+1+25),Anillo)/SUM(Anillo)</f>
        <v>100.158629441624</v>
      </c>
      <c r="M86" s="23" t="n">
        <f aca="false">SUMPRODUCT(INDEX(ImgA,$B86-ImgA_y0+1-25,M$54-ImgA_x0+1-25):INDEX(ImgA,$B86-ImgA_y0+1+25,M$54-ImgA_x0+1+25),Anillo)/SUM(Anillo)</f>
        <v>100.380710659898</v>
      </c>
      <c r="N86" s="23" t="n">
        <f aca="false">SUMPRODUCT(INDEX(ImgA,$B86-ImgA_y0+1-25,N$54-ImgA_x0+1-25):INDEX(ImgA,$B86-ImgA_y0+1+25,N$54-ImgA_x0+1+25),Anillo)/SUM(Anillo)</f>
        <v>100.791878172589</v>
      </c>
      <c r="O86" s="23" t="n">
        <f aca="false">SUMPRODUCT(INDEX(ImgA,$B86-ImgA_y0+1-25,O$54-ImgA_x0+1-25):INDEX(ImgA,$B86-ImgA_y0+1+25,O$54-ImgA_x0+1+25),Anillo)/SUM(Anillo)</f>
        <v>100.760152284264</v>
      </c>
      <c r="P86" s="23" t="n">
        <f aca="false">SUMPRODUCT(INDEX(ImgA,$B86-ImgA_y0+1-25,P$54-ImgA_x0+1-25):INDEX(ImgA,$B86-ImgA_y0+1+25,P$54-ImgA_x0+1+25),Anillo)/SUM(Anillo)</f>
        <v>100.071065989848</v>
      </c>
      <c r="Q86" s="23" t="n">
        <f aca="false">SUMPRODUCT(INDEX(ImgA,$B86-ImgA_y0+1-25,Q$54-ImgA_x0+1-25):INDEX(ImgA,$B86-ImgA_y0+1+25,Q$54-ImgA_x0+1+25),Anillo)/SUM(Anillo)</f>
        <v>99.3502538071066</v>
      </c>
      <c r="R86" s="23" t="n">
        <f aca="false">SUMPRODUCT(INDEX(ImgA,$B86-ImgA_y0+1-25,R$54-ImgA_x0+1-25):INDEX(ImgA,$B86-ImgA_y0+1+25,R$54-ImgA_x0+1+25),Anillo)/SUM(Anillo)</f>
        <v>98.6192893401015</v>
      </c>
      <c r="S86" s="23" t="n">
        <f aca="false">SUMPRODUCT(INDEX(ImgA,$B86-ImgA_y0+1-25,S$54-ImgA_x0+1-25):INDEX(ImgA,$B86-ImgA_y0+1+25,S$54-ImgA_x0+1+25),Anillo)/SUM(Anillo)</f>
        <v>98.2030456852792</v>
      </c>
      <c r="T86" s="23" t="n">
        <f aca="false">SUMPRODUCT(INDEX(ImgA,$B86-ImgA_y0+1-25,T$54-ImgA_x0+1-25):INDEX(ImgA,$B86-ImgA_y0+1+25,T$54-ImgA_x0+1+25),Anillo)/SUM(Anillo)</f>
        <v>98.1979695431472</v>
      </c>
      <c r="U86" s="23" t="n">
        <f aca="false">SUMPRODUCT(INDEX(ImgA,$B86-ImgA_y0+1-25,U$54-ImgA_x0+1-25):INDEX(ImgA,$B86-ImgA_y0+1+25,U$54-ImgA_x0+1+25),Anillo)/SUM(Anillo)</f>
        <v>98.1992385786802</v>
      </c>
      <c r="V86" s="23" t="n">
        <f aca="false">SUMPRODUCT(INDEX(ImgA,$B86-ImgA_y0+1-25,V$54-ImgA_x0+1-25):INDEX(ImgA,$B86-ImgA_y0+1+25,V$54-ImgA_x0+1+25),Anillo)/SUM(Anillo)</f>
        <v>98.5494923857868</v>
      </c>
      <c r="W86" s="23" t="n">
        <f aca="false">SUMPRODUCT(INDEX(ImgA,$B86-ImgA_y0+1-25,W$54-ImgA_x0+1-25):INDEX(ImgA,$B86-ImgA_y0+1+25,W$54-ImgA_x0+1+25),Anillo)/SUM(Anillo)</f>
        <v>99.3274111675127</v>
      </c>
      <c r="X86" s="23" t="n">
        <f aca="false">SUMPRODUCT(INDEX(ImgA,$B86-ImgA_y0+1-25,X$54-ImgA_x0+1-25):INDEX(ImgA,$B86-ImgA_y0+1+25,X$54-ImgA_x0+1+25),Anillo)/SUM(Anillo)</f>
        <v>101.137055837563</v>
      </c>
      <c r="Y86" s="23" t="n">
        <f aca="false">SUMPRODUCT(INDEX(ImgA,$B86-ImgA_y0+1-25,Y$54-ImgA_x0+1-25):INDEX(ImgA,$B86-ImgA_y0+1+25,Y$54-ImgA_x0+1+25),Anillo)/SUM(Anillo)</f>
        <v>102.736040609137</v>
      </c>
      <c r="Z86" s="23" t="n">
        <f aca="false">SUMPRODUCT(INDEX(ImgA,$B86-ImgA_y0+1-25,Z$54-ImgA_x0+1-25):INDEX(ImgA,$B86-ImgA_y0+1+25,Z$54-ImgA_x0+1+25),Anillo)/SUM(Anillo)</f>
        <v>103.977157360406</v>
      </c>
      <c r="AA86" s="23" t="n">
        <f aca="false">SUMPRODUCT(INDEX(ImgA,$B86-ImgA_y0+1-25,AA$54-ImgA_x0+1-25):INDEX(ImgA,$B86-ImgA_y0+1+25,AA$54-ImgA_x0+1+25),Anillo)/SUM(Anillo)</f>
        <v>104.78807106599</v>
      </c>
      <c r="AB86" s="23" t="n">
        <f aca="false">SUMPRODUCT(INDEX(ImgA,$B86-ImgA_y0+1-25,AB$54-ImgA_x0+1-25):INDEX(ImgA,$B86-ImgA_y0+1+25,AB$54-ImgA_x0+1+25),Anillo)/SUM(Anillo)</f>
        <v>106.162436548223</v>
      </c>
      <c r="AC86" s="23" t="n">
        <f aca="false">SUMPRODUCT(INDEX(ImgA,$B86-ImgA_y0+1-25,AC$54-ImgA_x0+1-25):INDEX(ImgA,$B86-ImgA_y0+1+25,AC$54-ImgA_x0+1+25),Anillo)/SUM(Anillo)</f>
        <v>107.555837563452</v>
      </c>
      <c r="AD86" s="23" t="n">
        <f aca="false">SUMPRODUCT(INDEX(ImgA,$B86-ImgA_y0+1-25,AD$54-ImgA_x0+1-25):INDEX(ImgA,$B86-ImgA_y0+1+25,AD$54-ImgA_x0+1+25),Anillo)/SUM(Anillo)</f>
        <v>108.30076142132</v>
      </c>
      <c r="AE86" s="23" t="n">
        <f aca="false">SUMPRODUCT(INDEX(ImgA,$B86-ImgA_y0+1-25,AE$54-ImgA_x0+1-25):INDEX(ImgA,$B86-ImgA_y0+1+25,AE$54-ImgA_x0+1+25),Anillo)/SUM(Anillo)</f>
        <v>108.587563451777</v>
      </c>
      <c r="AF86" s="23" t="n">
        <f aca="false">SUMPRODUCT(INDEX(ImgA,$B86-ImgA_y0+1-25,AF$54-ImgA_x0+1-25):INDEX(ImgA,$B86-ImgA_y0+1+25,AF$54-ImgA_x0+1+25),Anillo)/SUM(Anillo)</f>
        <v>107.567258883249</v>
      </c>
      <c r="AG86" s="23" t="n">
        <f aca="false">SUMPRODUCT(INDEX(ImgA,$B86-ImgA_y0+1-25,AG$54-ImgA_x0+1-25):INDEX(ImgA,$B86-ImgA_y0+1+25,AG$54-ImgA_x0+1+25),Anillo)/SUM(Anillo)</f>
        <v>106.340101522843</v>
      </c>
      <c r="AH86" s="23" t="n">
        <f aca="false">SUMPRODUCT(INDEX(ImgA,$B86-ImgA_y0+1-25,AH$54-ImgA_x0+1-25):INDEX(ImgA,$B86-ImgA_y0+1+25,AH$54-ImgA_x0+1+25),Anillo)/SUM(Anillo)</f>
        <v>105.629441624365</v>
      </c>
      <c r="AI86" s="23" t="n">
        <f aca="false">SUMPRODUCT(INDEX(ImgA,$B86-ImgA_y0+1-25,AI$54-ImgA_x0+1-25):INDEX(ImgA,$B86-ImgA_y0+1+25,AI$54-ImgA_x0+1+25),Anillo)/SUM(Anillo)</f>
        <v>104.926395939086</v>
      </c>
      <c r="AJ86" s="23" t="n">
        <f aca="false">SUMPRODUCT(INDEX(ImgA,$B86-ImgA_y0+1-25,AJ$54-ImgA_x0+1-25):INDEX(ImgA,$B86-ImgA_y0+1+25,AJ$54-ImgA_x0+1+25),Anillo)/SUM(Anillo)</f>
        <v>103.965736040609</v>
      </c>
      <c r="AK86" s="23" t="n">
        <f aca="false">SUMPRODUCT(INDEX(ImgA,$B86-ImgA_y0+1-25,AK$54-ImgA_x0+1-25):INDEX(ImgA,$B86-ImgA_y0+1+25,AK$54-ImgA_x0+1+25),Anillo)/SUM(Anillo)</f>
        <v>102.722081218274</v>
      </c>
      <c r="AL86" s="23" t="n">
        <f aca="false">SUMPRODUCT(INDEX(ImgA,$B86-ImgA_y0+1-25,AL$54-ImgA_x0+1-25):INDEX(ImgA,$B86-ImgA_y0+1+25,AL$54-ImgA_x0+1+25),Anillo)/SUM(Anillo)</f>
        <v>102.143401015228</v>
      </c>
      <c r="AM86" s="23" t="n">
        <f aca="false">SUMPRODUCT(INDEX(ImgA,$B86-ImgA_y0+1-25,AM$54-ImgA_x0+1-25):INDEX(ImgA,$B86-ImgA_y0+1+25,AM$54-ImgA_x0+1+25),Anillo)/SUM(Anillo)</f>
        <v>102.321065989848</v>
      </c>
      <c r="AN86" s="23" t="n">
        <f aca="false">SUMPRODUCT(INDEX(ImgA,$B86-ImgA_y0+1-25,AN$54-ImgA_x0+1-25):INDEX(ImgA,$B86-ImgA_y0+1+25,AN$54-ImgA_x0+1+25),Anillo)/SUM(Anillo)</f>
        <v>102.628172588832</v>
      </c>
      <c r="AO86" s="23" t="n">
        <f aca="false">SUMPRODUCT(INDEX(ImgA,$B86-ImgA_y0+1-25,AO$54-ImgA_x0+1-25):INDEX(ImgA,$B86-ImgA_y0+1+25,AO$54-ImgA_x0+1+25),Anillo)/SUM(Anillo)</f>
        <v>102.110406091371</v>
      </c>
      <c r="AP86" s="23" t="n">
        <f aca="false">SUMPRODUCT(INDEX(ImgA,$B86-ImgA_y0+1-25,AP$54-ImgA_x0+1-25):INDEX(ImgA,$B86-ImgA_y0+1+25,AP$54-ImgA_x0+1+25),Anillo)/SUM(Anillo)</f>
        <v>100.564720812183</v>
      </c>
      <c r="AQ86" s="23" t="n">
        <f aca="false">SUMPRODUCT(INDEX(ImgA,$B86-ImgA_y0+1-25,AQ$54-ImgA_x0+1-25):INDEX(ImgA,$B86-ImgA_y0+1+25,AQ$54-ImgA_x0+1+25),Anillo)/SUM(Anillo)</f>
        <v>98.4720812182741</v>
      </c>
      <c r="AR86" s="23" t="n">
        <f aca="false">SUMPRODUCT(INDEX(ImgA,$B86-ImgA_y0+1-25,AR$54-ImgA_x0+1-25):INDEX(ImgA,$B86-ImgA_y0+1+25,AR$54-ImgA_x0+1+25),Anillo)/SUM(Anillo)</f>
        <v>96.1535532994924</v>
      </c>
      <c r="AS86" s="23" t="n">
        <f aca="false">SUMPRODUCT(INDEX(ImgA,$B86-ImgA_y0+1-25,AS$54-ImgA_x0+1-25):INDEX(ImgA,$B86-ImgA_y0+1+25,AS$54-ImgA_x0+1+25),Anillo)/SUM(Anillo)</f>
        <v>93.1230964467005</v>
      </c>
      <c r="AT86" s="23" t="n">
        <f aca="false">SUMPRODUCT(INDEX(ImgA,$B86-ImgA_y0+1-25,AT$54-ImgA_x0+1-25):INDEX(ImgA,$B86-ImgA_y0+1+25,AT$54-ImgA_x0+1+25),Anillo)/SUM(Anillo)</f>
        <v>90.3781725888325</v>
      </c>
      <c r="AU86" s="23" t="n">
        <f aca="false">SUMPRODUCT(INDEX(ImgA,$B86-ImgA_y0+1-25,AU$54-ImgA_x0+1-25):INDEX(ImgA,$B86-ImgA_y0+1+25,AU$54-ImgA_x0+1+25),Anillo)/SUM(Anillo)</f>
        <v>87.5951776649746</v>
      </c>
      <c r="AV86" s="23" t="n">
        <f aca="false">SUMPRODUCT(INDEX(ImgA,$B86-ImgA_y0+1-25,AV$54-ImgA_x0+1-25):INDEX(ImgA,$B86-ImgA_y0+1+25,AV$54-ImgA_x0+1+25),Anillo)/SUM(Anillo)</f>
        <v>84.5634517766497</v>
      </c>
      <c r="AW86" s="23" t="n">
        <f aca="false">SUMPRODUCT(INDEX(ImgA,$B86-ImgA_y0+1-25,AW$54-ImgA_x0+1-25):INDEX(ImgA,$B86-ImgA_y0+1+25,AW$54-ImgA_x0+1+25),Anillo)/SUM(Anillo)</f>
        <v>82.1472081218274</v>
      </c>
      <c r="AX86" s="23" t="n">
        <f aca="false">SUMPRODUCT(INDEX(ImgA,$B86-ImgA_y0+1-25,AX$54-ImgA_x0+1-25):INDEX(ImgA,$B86-ImgA_y0+1+25,AX$54-ImgA_x0+1+25),Anillo)/SUM(Anillo)</f>
        <v>80.3286802030457</v>
      </c>
      <c r="AY86" s="23" t="n">
        <f aca="false">SUMPRODUCT(INDEX(ImgA,$B86-ImgA_y0+1-25,AY$54-ImgA_x0+1-25):INDEX(ImgA,$B86-ImgA_y0+1+25,AY$54-ImgA_x0+1+25),Anillo)/SUM(Anillo)</f>
        <v>78.7918781725888</v>
      </c>
      <c r="AZ86" s="23" t="n">
        <f aca="false">SUMPRODUCT(INDEX(ImgA,$B86-ImgA_y0+1-25,AZ$54-ImgA_x0+1-25):INDEX(ImgA,$B86-ImgA_y0+1+25,AZ$54-ImgA_x0+1+25),Anillo)/SUM(Anillo)</f>
        <v>77.7956852791878</v>
      </c>
      <c r="BA86" s="23" t="n">
        <f aca="false">SUMPRODUCT(INDEX(ImgA,$B86-ImgA_y0+1-25,BA$54-ImgA_x0+1-25):INDEX(ImgA,$B86-ImgA_y0+1+25,BA$54-ImgA_x0+1+25),Anillo)/SUM(Anillo)</f>
        <v>76.1586294416244</v>
      </c>
      <c r="BB86" s="23" t="n">
        <f aca="false">SUMPRODUCT(INDEX(ImgA,$B86-ImgA_y0+1-25,BB$54-ImgA_x0+1-25):INDEX(ImgA,$B86-ImgA_y0+1+25,BB$54-ImgA_x0+1+25),Anillo)/SUM(Anillo)</f>
        <v>74.7677664974619</v>
      </c>
      <c r="BC86" s="23" t="n">
        <f aca="false">SUMPRODUCT(INDEX(ImgA,$B86-ImgA_y0+1-25,BC$54-ImgA_x0+1-25):INDEX(ImgA,$B86-ImgA_y0+1+25,BC$54-ImgA_x0+1+25),Anillo)/SUM(Anillo)</f>
        <v>73.9822335025381</v>
      </c>
      <c r="BD86" s="23" t="n">
        <f aca="false">SUMPRODUCT(INDEX(ImgA,$B86-ImgA_y0+1-25,BD$54-ImgA_x0+1-25):INDEX(ImgA,$B86-ImgA_y0+1+25,BD$54-ImgA_x0+1+25),Anillo)/SUM(Anillo)</f>
        <v>74.508883248731</v>
      </c>
      <c r="BE86" s="23" t="n">
        <f aca="false">SUMPRODUCT(INDEX(ImgA,$B86-ImgA_y0+1-25,BE$54-ImgA_x0+1-25):INDEX(ImgA,$B86-ImgA_y0+1+25,BE$54-ImgA_x0+1+25),Anillo)/SUM(Anillo)</f>
        <v>75.8197969543147</v>
      </c>
      <c r="BF86" s="23" t="n">
        <f aca="false">SUMPRODUCT(INDEX(ImgA,$B86-ImgA_y0+1-25,BF$54-ImgA_x0+1-25):INDEX(ImgA,$B86-ImgA_y0+1+25,BF$54-ImgA_x0+1+25),Anillo)/SUM(Anillo)</f>
        <v>79.2385786802031</v>
      </c>
      <c r="BG86" s="23" t="n">
        <f aca="false">SUMPRODUCT(INDEX(ImgA,$B86-ImgA_y0+1-25,BG$54-ImgA_x0+1-25):INDEX(ImgA,$B86-ImgA_y0+1+25,BG$54-ImgA_x0+1+25),Anillo)/SUM(Anillo)</f>
        <v>84.6104060913706</v>
      </c>
      <c r="BH86" s="23" t="n">
        <f aca="false">SUMPRODUCT(INDEX(ImgA,$B86-ImgA_y0+1-25,BH$54-ImgA_x0+1-25):INDEX(ImgA,$B86-ImgA_y0+1+25,BH$54-ImgA_x0+1+25),Anillo)/SUM(Anillo)</f>
        <v>90.5672588832487</v>
      </c>
      <c r="BI86" s="23" t="n">
        <f aca="false">SUMPRODUCT(INDEX(ImgA,$B86-ImgA_y0+1-25,BI$54-ImgA_x0+1-25):INDEX(ImgA,$B86-ImgA_y0+1+25,BI$54-ImgA_x0+1+25),Anillo)/SUM(Anillo)</f>
        <v>96.5545685279188</v>
      </c>
      <c r="BJ86" s="23" t="n">
        <f aca="false">SUMPRODUCT(INDEX(ImgA,$B86-ImgA_y0+1-25,BJ$54-ImgA_x0+1-25):INDEX(ImgA,$B86-ImgA_y0+1+25,BJ$54-ImgA_x0+1+25),Anillo)/SUM(Anillo)</f>
        <v>102.060913705584</v>
      </c>
      <c r="BK86" s="23" t="n">
        <f aca="false">SUMPRODUCT(INDEX(ImgA,$B86-ImgA_y0+1-25,BK$54-ImgA_x0+1-25):INDEX(ImgA,$B86-ImgA_y0+1+25,BK$54-ImgA_x0+1+25),Anillo)/SUM(Anillo)</f>
        <v>106.960659898477</v>
      </c>
      <c r="BL86" s="23" t="n">
        <f aca="false">SUMPRODUCT(INDEX(ImgA,$B86-ImgA_y0+1-25,BL$54-ImgA_x0+1-25):INDEX(ImgA,$B86-ImgA_y0+1+25,BL$54-ImgA_x0+1+25),Anillo)/SUM(Anillo)</f>
        <v>110.321065989848</v>
      </c>
      <c r="BM86" s="23" t="n">
        <f aca="false">SUMPRODUCT(INDEX(ImgA,$B86-ImgA_y0+1-25,BM$54-ImgA_x0+1-25):INDEX(ImgA,$B86-ImgA_y0+1+25,BM$54-ImgA_x0+1+25),Anillo)/SUM(Anillo)</f>
        <v>112.073604060914</v>
      </c>
      <c r="BN86" s="23" t="n">
        <f aca="false">SUMPRODUCT(INDEX(ImgA,$B86-ImgA_y0+1-25,BN$54-ImgA_x0+1-25):INDEX(ImgA,$B86-ImgA_y0+1+25,BN$54-ImgA_x0+1+25),Anillo)/SUM(Anillo)</f>
        <v>113.286802030457</v>
      </c>
    </row>
    <row r="87" customFormat="false" ht="10.5" hidden="false" customHeight="true" outlineLevel="0" collapsed="false">
      <c r="B87" s="17" t="n">
        <v>102</v>
      </c>
      <c r="C87" s="23" t="n">
        <f aca="false">SUMPRODUCT(INDEX(ImgA,$B87-ImgA_y0+1-25,C$54-ImgA_x0+1-25):INDEX(ImgA,$B87-ImgA_y0+1+25,C$54-ImgA_x0+1+25),Anillo)/SUM(Anillo)</f>
        <v>91.1243654822335</v>
      </c>
      <c r="D87" s="23" t="n">
        <f aca="false">SUMPRODUCT(INDEX(ImgA,$B87-ImgA_y0+1-25,D$54-ImgA_x0+1-25):INDEX(ImgA,$B87-ImgA_y0+1+25,D$54-ImgA_x0+1+25),Anillo)/SUM(Anillo)</f>
        <v>92.756345177665</v>
      </c>
      <c r="E87" s="23" t="n">
        <f aca="false">SUMPRODUCT(INDEX(ImgA,$B87-ImgA_y0+1-25,E$54-ImgA_x0+1-25):INDEX(ImgA,$B87-ImgA_y0+1+25,E$54-ImgA_x0+1+25),Anillo)/SUM(Anillo)</f>
        <v>93.6091370558376</v>
      </c>
      <c r="F87" s="23" t="n">
        <f aca="false">SUMPRODUCT(INDEX(ImgA,$B87-ImgA_y0+1-25,F$54-ImgA_x0+1-25):INDEX(ImgA,$B87-ImgA_y0+1+25,F$54-ImgA_x0+1+25),Anillo)/SUM(Anillo)</f>
        <v>93.9898477157361</v>
      </c>
      <c r="G87" s="23" t="n">
        <f aca="false">SUMPRODUCT(INDEX(ImgA,$B87-ImgA_y0+1-25,G$54-ImgA_x0+1-25):INDEX(ImgA,$B87-ImgA_y0+1+25,G$54-ImgA_x0+1+25),Anillo)/SUM(Anillo)</f>
        <v>94.3934010152284</v>
      </c>
      <c r="H87" s="23" t="n">
        <f aca="false">SUMPRODUCT(INDEX(ImgA,$B87-ImgA_y0+1-25,H$54-ImgA_x0+1-25):INDEX(ImgA,$B87-ImgA_y0+1+25,H$54-ImgA_x0+1+25),Anillo)/SUM(Anillo)</f>
        <v>95.1878172588832</v>
      </c>
      <c r="I87" s="23" t="n">
        <f aca="false">SUMPRODUCT(INDEX(ImgA,$B87-ImgA_y0+1-25,I$54-ImgA_x0+1-25):INDEX(ImgA,$B87-ImgA_y0+1+25,I$54-ImgA_x0+1+25),Anillo)/SUM(Anillo)</f>
        <v>96.2906091370558</v>
      </c>
      <c r="J87" s="23" t="n">
        <f aca="false">SUMPRODUCT(INDEX(ImgA,$B87-ImgA_y0+1-25,J$54-ImgA_x0+1-25):INDEX(ImgA,$B87-ImgA_y0+1+25,J$54-ImgA_x0+1+25),Anillo)/SUM(Anillo)</f>
        <v>97.1637055837563</v>
      </c>
      <c r="K87" s="23" t="n">
        <f aca="false">SUMPRODUCT(INDEX(ImgA,$B87-ImgA_y0+1-25,K$54-ImgA_x0+1-25):INDEX(ImgA,$B87-ImgA_y0+1+25,K$54-ImgA_x0+1+25),Anillo)/SUM(Anillo)</f>
        <v>97.8324873096447</v>
      </c>
      <c r="L87" s="23" t="n">
        <f aca="false">SUMPRODUCT(INDEX(ImgA,$B87-ImgA_y0+1-25,L$54-ImgA_x0+1-25):INDEX(ImgA,$B87-ImgA_y0+1+25,L$54-ImgA_x0+1+25),Anillo)/SUM(Anillo)</f>
        <v>98.5672588832487</v>
      </c>
      <c r="M87" s="23" t="n">
        <f aca="false">SUMPRODUCT(INDEX(ImgA,$B87-ImgA_y0+1-25,M$54-ImgA_x0+1-25):INDEX(ImgA,$B87-ImgA_y0+1+25,M$54-ImgA_x0+1+25),Anillo)/SUM(Anillo)</f>
        <v>98.7969543147208</v>
      </c>
      <c r="N87" s="23" t="n">
        <f aca="false">SUMPRODUCT(INDEX(ImgA,$B87-ImgA_y0+1-25,N$54-ImgA_x0+1-25):INDEX(ImgA,$B87-ImgA_y0+1+25,N$54-ImgA_x0+1+25),Anillo)/SUM(Anillo)</f>
        <v>98.5913705583756</v>
      </c>
      <c r="O87" s="23" t="n">
        <f aca="false">SUMPRODUCT(INDEX(ImgA,$B87-ImgA_y0+1-25,O$54-ImgA_x0+1-25):INDEX(ImgA,$B87-ImgA_y0+1+25,O$54-ImgA_x0+1+25),Anillo)/SUM(Anillo)</f>
        <v>98.242385786802</v>
      </c>
      <c r="P87" s="23" t="n">
        <f aca="false">SUMPRODUCT(INDEX(ImgA,$B87-ImgA_y0+1-25,P$54-ImgA_x0+1-25):INDEX(ImgA,$B87-ImgA_y0+1+25,P$54-ImgA_x0+1+25),Anillo)/SUM(Anillo)</f>
        <v>97.6319796954315</v>
      </c>
      <c r="Q87" s="23" t="n">
        <f aca="false">SUMPRODUCT(INDEX(ImgA,$B87-ImgA_y0+1-25,Q$54-ImgA_x0+1-25):INDEX(ImgA,$B87-ImgA_y0+1+25,Q$54-ImgA_x0+1+25),Anillo)/SUM(Anillo)</f>
        <v>96.9631979695432</v>
      </c>
      <c r="R87" s="23" t="n">
        <f aca="false">SUMPRODUCT(INDEX(ImgA,$B87-ImgA_y0+1-25,R$54-ImgA_x0+1-25):INDEX(ImgA,$B87-ImgA_y0+1+25,R$54-ImgA_x0+1+25),Anillo)/SUM(Anillo)</f>
        <v>96.4238578680203</v>
      </c>
      <c r="S87" s="23" t="n">
        <f aca="false">SUMPRODUCT(INDEX(ImgA,$B87-ImgA_y0+1-25,S$54-ImgA_x0+1-25):INDEX(ImgA,$B87-ImgA_y0+1+25,S$54-ImgA_x0+1+25),Anillo)/SUM(Anillo)</f>
        <v>95.9530456852792</v>
      </c>
      <c r="T87" s="23" t="n">
        <f aca="false">SUMPRODUCT(INDEX(ImgA,$B87-ImgA_y0+1-25,T$54-ImgA_x0+1-25):INDEX(ImgA,$B87-ImgA_y0+1+25,T$54-ImgA_x0+1+25),Anillo)/SUM(Anillo)</f>
        <v>95.9276649746193</v>
      </c>
      <c r="U87" s="23" t="n">
        <f aca="false">SUMPRODUCT(INDEX(ImgA,$B87-ImgA_y0+1-25,U$54-ImgA_x0+1-25):INDEX(ImgA,$B87-ImgA_y0+1+25,U$54-ImgA_x0+1+25),Anillo)/SUM(Anillo)</f>
        <v>96.2106598984772</v>
      </c>
      <c r="V87" s="23" t="n">
        <f aca="false">SUMPRODUCT(INDEX(ImgA,$B87-ImgA_y0+1-25,V$54-ImgA_x0+1-25):INDEX(ImgA,$B87-ImgA_y0+1+25,V$54-ImgA_x0+1+25),Anillo)/SUM(Anillo)</f>
        <v>96.7766497461929</v>
      </c>
      <c r="W87" s="23" t="n">
        <f aca="false">SUMPRODUCT(INDEX(ImgA,$B87-ImgA_y0+1-25,W$54-ImgA_x0+1-25):INDEX(ImgA,$B87-ImgA_y0+1+25,W$54-ImgA_x0+1+25),Anillo)/SUM(Anillo)</f>
        <v>97.8743654822335</v>
      </c>
      <c r="X87" s="23" t="n">
        <f aca="false">SUMPRODUCT(INDEX(ImgA,$B87-ImgA_y0+1-25,X$54-ImgA_x0+1-25):INDEX(ImgA,$B87-ImgA_y0+1+25,X$54-ImgA_x0+1+25),Anillo)/SUM(Anillo)</f>
        <v>99.742385786802</v>
      </c>
      <c r="Y87" s="23" t="n">
        <f aca="false">SUMPRODUCT(INDEX(ImgA,$B87-ImgA_y0+1-25,Y$54-ImgA_x0+1-25):INDEX(ImgA,$B87-ImgA_y0+1+25,Y$54-ImgA_x0+1+25),Anillo)/SUM(Anillo)</f>
        <v>101.379441624365</v>
      </c>
      <c r="Z87" s="23" t="n">
        <f aca="false">SUMPRODUCT(INDEX(ImgA,$B87-ImgA_y0+1-25,Z$54-ImgA_x0+1-25):INDEX(ImgA,$B87-ImgA_y0+1+25,Z$54-ImgA_x0+1+25),Anillo)/SUM(Anillo)</f>
        <v>102.953045685279</v>
      </c>
      <c r="AA87" s="23" t="n">
        <f aca="false">SUMPRODUCT(INDEX(ImgA,$B87-ImgA_y0+1-25,AA$54-ImgA_x0+1-25):INDEX(ImgA,$B87-ImgA_y0+1+25,AA$54-ImgA_x0+1+25),Anillo)/SUM(Anillo)</f>
        <v>104.607868020305</v>
      </c>
      <c r="AB87" s="23" t="n">
        <f aca="false">SUMPRODUCT(INDEX(ImgA,$B87-ImgA_y0+1-25,AB$54-ImgA_x0+1-25):INDEX(ImgA,$B87-ImgA_y0+1+25,AB$54-ImgA_x0+1+25),Anillo)/SUM(Anillo)</f>
        <v>106.475888324873</v>
      </c>
      <c r="AC87" s="23" t="n">
        <f aca="false">SUMPRODUCT(INDEX(ImgA,$B87-ImgA_y0+1-25,AC$54-ImgA_x0+1-25):INDEX(ImgA,$B87-ImgA_y0+1+25,AC$54-ImgA_x0+1+25),Anillo)/SUM(Anillo)</f>
        <v>107.897208121827</v>
      </c>
      <c r="AD87" s="23" t="n">
        <f aca="false">SUMPRODUCT(INDEX(ImgA,$B87-ImgA_y0+1-25,AD$54-ImgA_x0+1-25):INDEX(ImgA,$B87-ImgA_y0+1+25,AD$54-ImgA_x0+1+25),Anillo)/SUM(Anillo)</f>
        <v>108.902284263959</v>
      </c>
      <c r="AE87" s="23" t="n">
        <f aca="false">SUMPRODUCT(INDEX(ImgA,$B87-ImgA_y0+1-25,AE$54-ImgA_x0+1-25):INDEX(ImgA,$B87-ImgA_y0+1+25,AE$54-ImgA_x0+1+25),Anillo)/SUM(Anillo)</f>
        <v>109.369289340102</v>
      </c>
      <c r="AF87" s="23" t="n">
        <f aca="false">SUMPRODUCT(INDEX(ImgA,$B87-ImgA_y0+1-25,AF$54-ImgA_x0+1-25):INDEX(ImgA,$B87-ImgA_y0+1+25,AF$54-ImgA_x0+1+25),Anillo)/SUM(Anillo)</f>
        <v>109.25</v>
      </c>
      <c r="AG87" s="23" t="n">
        <f aca="false">SUMPRODUCT(INDEX(ImgA,$B87-ImgA_y0+1-25,AG$54-ImgA_x0+1-25):INDEX(ImgA,$B87-ImgA_y0+1+25,AG$54-ImgA_x0+1+25),Anillo)/SUM(Anillo)</f>
        <v>108.637055837563</v>
      </c>
      <c r="AH87" s="23" t="n">
        <f aca="false">SUMPRODUCT(INDEX(ImgA,$B87-ImgA_y0+1-25,AH$54-ImgA_x0+1-25):INDEX(ImgA,$B87-ImgA_y0+1+25,AH$54-ImgA_x0+1+25),Anillo)/SUM(Anillo)</f>
        <v>107.772842639594</v>
      </c>
      <c r="AI87" s="23" t="n">
        <f aca="false">SUMPRODUCT(INDEX(ImgA,$B87-ImgA_y0+1-25,AI$54-ImgA_x0+1-25):INDEX(ImgA,$B87-ImgA_y0+1+25,AI$54-ImgA_x0+1+25),Anillo)/SUM(Anillo)</f>
        <v>106.804568527919</v>
      </c>
      <c r="AJ87" s="23" t="n">
        <f aca="false">SUMPRODUCT(INDEX(ImgA,$B87-ImgA_y0+1-25,AJ$54-ImgA_x0+1-25):INDEX(ImgA,$B87-ImgA_y0+1+25,AJ$54-ImgA_x0+1+25),Anillo)/SUM(Anillo)</f>
        <v>105.19923857868</v>
      </c>
      <c r="AK87" s="23" t="n">
        <f aca="false">SUMPRODUCT(INDEX(ImgA,$B87-ImgA_y0+1-25,AK$54-ImgA_x0+1-25):INDEX(ImgA,$B87-ImgA_y0+1+25,AK$54-ImgA_x0+1+25),Anillo)/SUM(Anillo)</f>
        <v>103.634517766497</v>
      </c>
      <c r="AL87" s="23" t="n">
        <f aca="false">SUMPRODUCT(INDEX(ImgA,$B87-ImgA_y0+1-25,AL$54-ImgA_x0+1-25):INDEX(ImgA,$B87-ImgA_y0+1+25,AL$54-ImgA_x0+1+25),Anillo)/SUM(Anillo)</f>
        <v>103.274111675127</v>
      </c>
      <c r="AM87" s="23" t="n">
        <f aca="false">SUMPRODUCT(INDEX(ImgA,$B87-ImgA_y0+1-25,AM$54-ImgA_x0+1-25):INDEX(ImgA,$B87-ImgA_y0+1+25,AM$54-ImgA_x0+1+25),Anillo)/SUM(Anillo)</f>
        <v>103.239847715736</v>
      </c>
      <c r="AN87" s="23" t="n">
        <f aca="false">SUMPRODUCT(INDEX(ImgA,$B87-ImgA_y0+1-25,AN$54-ImgA_x0+1-25):INDEX(ImgA,$B87-ImgA_y0+1+25,AN$54-ImgA_x0+1+25),Anillo)/SUM(Anillo)</f>
        <v>103.271573604061</v>
      </c>
      <c r="AO87" s="23" t="n">
        <f aca="false">SUMPRODUCT(INDEX(ImgA,$B87-ImgA_y0+1-25,AO$54-ImgA_x0+1-25):INDEX(ImgA,$B87-ImgA_y0+1+25,AO$54-ImgA_x0+1+25),Anillo)/SUM(Anillo)</f>
        <v>102.703045685279</v>
      </c>
      <c r="AP87" s="23" t="n">
        <f aca="false">SUMPRODUCT(INDEX(ImgA,$B87-ImgA_y0+1-25,AP$54-ImgA_x0+1-25):INDEX(ImgA,$B87-ImgA_y0+1+25,AP$54-ImgA_x0+1+25),Anillo)/SUM(Anillo)</f>
        <v>101.310913705584</v>
      </c>
      <c r="AQ87" s="23" t="n">
        <f aca="false">SUMPRODUCT(INDEX(ImgA,$B87-ImgA_y0+1-25,AQ$54-ImgA_x0+1-25):INDEX(ImgA,$B87-ImgA_y0+1+25,AQ$54-ImgA_x0+1+25),Anillo)/SUM(Anillo)</f>
        <v>99.742385786802</v>
      </c>
      <c r="AR87" s="23" t="n">
        <f aca="false">SUMPRODUCT(INDEX(ImgA,$B87-ImgA_y0+1-25,AR$54-ImgA_x0+1-25):INDEX(ImgA,$B87-ImgA_y0+1+25,AR$54-ImgA_x0+1+25),Anillo)/SUM(Anillo)</f>
        <v>97.9467005076142</v>
      </c>
      <c r="AS87" s="23" t="n">
        <f aca="false">SUMPRODUCT(INDEX(ImgA,$B87-ImgA_y0+1-25,AS$54-ImgA_x0+1-25):INDEX(ImgA,$B87-ImgA_y0+1+25,AS$54-ImgA_x0+1+25),Anillo)/SUM(Anillo)</f>
        <v>95.261421319797</v>
      </c>
      <c r="AT87" s="23" t="n">
        <f aca="false">SUMPRODUCT(INDEX(ImgA,$B87-ImgA_y0+1-25,AT$54-ImgA_x0+1-25):INDEX(ImgA,$B87-ImgA_y0+1+25,AT$54-ImgA_x0+1+25),Anillo)/SUM(Anillo)</f>
        <v>92.5279187817259</v>
      </c>
      <c r="AU87" s="23" t="n">
        <f aca="false">SUMPRODUCT(INDEX(ImgA,$B87-ImgA_y0+1-25,AU$54-ImgA_x0+1-25):INDEX(ImgA,$B87-ImgA_y0+1+25,AU$54-ImgA_x0+1+25),Anillo)/SUM(Anillo)</f>
        <v>90.0761421319797</v>
      </c>
      <c r="AV87" s="23" t="n">
        <f aca="false">SUMPRODUCT(INDEX(ImgA,$B87-ImgA_y0+1-25,AV$54-ImgA_x0+1-25):INDEX(ImgA,$B87-ImgA_y0+1+25,AV$54-ImgA_x0+1+25),Anillo)/SUM(Anillo)</f>
        <v>87.7335025380711</v>
      </c>
      <c r="AW87" s="23" t="n">
        <f aca="false">SUMPRODUCT(INDEX(ImgA,$B87-ImgA_y0+1-25,AW$54-ImgA_x0+1-25):INDEX(ImgA,$B87-ImgA_y0+1+25,AW$54-ImgA_x0+1+25),Anillo)/SUM(Anillo)</f>
        <v>86.0241116751269</v>
      </c>
      <c r="AX87" s="23" t="n">
        <f aca="false">SUMPRODUCT(INDEX(ImgA,$B87-ImgA_y0+1-25,AX$54-ImgA_x0+1-25):INDEX(ImgA,$B87-ImgA_y0+1+25,AX$54-ImgA_x0+1+25),Anillo)/SUM(Anillo)</f>
        <v>84.0596446700508</v>
      </c>
      <c r="AY87" s="23" t="n">
        <f aca="false">SUMPRODUCT(INDEX(ImgA,$B87-ImgA_y0+1-25,AY$54-ImgA_x0+1-25):INDEX(ImgA,$B87-ImgA_y0+1+25,AY$54-ImgA_x0+1+25),Anillo)/SUM(Anillo)</f>
        <v>81.4111675126904</v>
      </c>
      <c r="AZ87" s="23" t="n">
        <f aca="false">SUMPRODUCT(INDEX(ImgA,$B87-ImgA_y0+1-25,AZ$54-ImgA_x0+1-25):INDEX(ImgA,$B87-ImgA_y0+1+25,AZ$54-ImgA_x0+1+25),Anillo)/SUM(Anillo)</f>
        <v>79.3236040609137</v>
      </c>
      <c r="BA87" s="23" t="n">
        <f aca="false">SUMPRODUCT(INDEX(ImgA,$B87-ImgA_y0+1-25,BA$54-ImgA_x0+1-25):INDEX(ImgA,$B87-ImgA_y0+1+25,BA$54-ImgA_x0+1+25),Anillo)/SUM(Anillo)</f>
        <v>77.6573604060914</v>
      </c>
      <c r="BB87" s="23" t="n">
        <f aca="false">SUMPRODUCT(INDEX(ImgA,$B87-ImgA_y0+1-25,BB$54-ImgA_x0+1-25):INDEX(ImgA,$B87-ImgA_y0+1+25,BB$54-ImgA_x0+1+25),Anillo)/SUM(Anillo)</f>
        <v>75.6789340101523</v>
      </c>
      <c r="BC87" s="23" t="n">
        <f aca="false">SUMPRODUCT(INDEX(ImgA,$B87-ImgA_y0+1-25,BC$54-ImgA_x0+1-25):INDEX(ImgA,$B87-ImgA_y0+1+25,BC$54-ImgA_x0+1+25),Anillo)/SUM(Anillo)</f>
        <v>74.8286802030457</v>
      </c>
      <c r="BD87" s="23" t="n">
        <f aca="false">SUMPRODUCT(INDEX(ImgA,$B87-ImgA_y0+1-25,BD$54-ImgA_x0+1-25):INDEX(ImgA,$B87-ImgA_y0+1+25,BD$54-ImgA_x0+1+25),Anillo)/SUM(Anillo)</f>
        <v>75.0203045685279</v>
      </c>
      <c r="BE87" s="23" t="n">
        <f aca="false">SUMPRODUCT(INDEX(ImgA,$B87-ImgA_y0+1-25,BE$54-ImgA_x0+1-25):INDEX(ImgA,$B87-ImgA_y0+1+25,BE$54-ImgA_x0+1+25),Anillo)/SUM(Anillo)</f>
        <v>76.1497461928934</v>
      </c>
      <c r="BF87" s="23" t="n">
        <f aca="false">SUMPRODUCT(INDEX(ImgA,$B87-ImgA_y0+1-25,BF$54-ImgA_x0+1-25):INDEX(ImgA,$B87-ImgA_y0+1+25,BF$54-ImgA_x0+1+25),Anillo)/SUM(Anillo)</f>
        <v>79.2182741116751</v>
      </c>
      <c r="BG87" s="23" t="n">
        <f aca="false">SUMPRODUCT(INDEX(ImgA,$B87-ImgA_y0+1-25,BG$54-ImgA_x0+1-25):INDEX(ImgA,$B87-ImgA_y0+1+25,BG$54-ImgA_x0+1+25),Anillo)/SUM(Anillo)</f>
        <v>83.6789340101523</v>
      </c>
      <c r="BH87" s="23" t="n">
        <f aca="false">SUMPRODUCT(INDEX(ImgA,$B87-ImgA_y0+1-25,BH$54-ImgA_x0+1-25):INDEX(ImgA,$B87-ImgA_y0+1+25,BH$54-ImgA_x0+1+25),Anillo)/SUM(Anillo)</f>
        <v>88.7017766497462</v>
      </c>
      <c r="BI87" s="23" t="n">
        <f aca="false">SUMPRODUCT(INDEX(ImgA,$B87-ImgA_y0+1-25,BI$54-ImgA_x0+1-25):INDEX(ImgA,$B87-ImgA_y0+1+25,BI$54-ImgA_x0+1+25),Anillo)/SUM(Anillo)</f>
        <v>93.6281725888325</v>
      </c>
      <c r="BJ87" s="23" t="n">
        <f aca="false">SUMPRODUCT(INDEX(ImgA,$B87-ImgA_y0+1-25,BJ$54-ImgA_x0+1-25):INDEX(ImgA,$B87-ImgA_y0+1+25,BJ$54-ImgA_x0+1+25),Anillo)/SUM(Anillo)</f>
        <v>98.8654822335025</v>
      </c>
      <c r="BK87" s="23" t="n">
        <f aca="false">SUMPRODUCT(INDEX(ImgA,$B87-ImgA_y0+1-25,BK$54-ImgA_x0+1-25):INDEX(ImgA,$B87-ImgA_y0+1+25,BK$54-ImgA_x0+1+25),Anillo)/SUM(Anillo)</f>
        <v>103.746192893401</v>
      </c>
      <c r="BL87" s="23" t="n">
        <f aca="false">SUMPRODUCT(INDEX(ImgA,$B87-ImgA_y0+1-25,BL$54-ImgA_x0+1-25):INDEX(ImgA,$B87-ImgA_y0+1+25,BL$54-ImgA_x0+1+25),Anillo)/SUM(Anillo)</f>
        <v>107.246192893401</v>
      </c>
      <c r="BM87" s="23" t="n">
        <f aca="false">SUMPRODUCT(INDEX(ImgA,$B87-ImgA_y0+1-25,BM$54-ImgA_x0+1-25):INDEX(ImgA,$B87-ImgA_y0+1+25,BM$54-ImgA_x0+1+25),Anillo)/SUM(Anillo)</f>
        <v>109.314720812183</v>
      </c>
      <c r="BN87" s="23" t="n">
        <f aca="false">SUMPRODUCT(INDEX(ImgA,$B87-ImgA_y0+1-25,BN$54-ImgA_x0+1-25):INDEX(ImgA,$B87-ImgA_y0+1+25,BN$54-ImgA_x0+1+25),Anillo)/SUM(Anillo)</f>
        <v>110.940355329949</v>
      </c>
    </row>
    <row r="88" customFormat="false" ht="10.5" hidden="false" customHeight="true" outlineLevel="0" collapsed="false">
      <c r="B88" s="17" t="n">
        <v>103</v>
      </c>
      <c r="C88" s="23" t="n">
        <f aca="false">SUMPRODUCT(INDEX(ImgA,$B88-ImgA_y0+1-25,C$54-ImgA_x0+1-25):INDEX(ImgA,$B88-ImgA_y0+1+25,C$54-ImgA_x0+1+25),Anillo)/SUM(Anillo)</f>
        <v>90.1890862944162</v>
      </c>
      <c r="D88" s="23" t="n">
        <f aca="false">SUMPRODUCT(INDEX(ImgA,$B88-ImgA_y0+1-25,D$54-ImgA_x0+1-25):INDEX(ImgA,$B88-ImgA_y0+1+25,D$54-ImgA_x0+1+25),Anillo)/SUM(Anillo)</f>
        <v>91.8794416243655</v>
      </c>
      <c r="E88" s="23" t="n">
        <f aca="false">SUMPRODUCT(INDEX(ImgA,$B88-ImgA_y0+1-25,E$54-ImgA_x0+1-25):INDEX(ImgA,$B88-ImgA_y0+1+25,E$54-ImgA_x0+1+25),Anillo)/SUM(Anillo)</f>
        <v>93.3629441624366</v>
      </c>
      <c r="F88" s="23" t="n">
        <f aca="false">SUMPRODUCT(INDEX(ImgA,$B88-ImgA_y0+1-25,F$54-ImgA_x0+1-25):INDEX(ImgA,$B88-ImgA_y0+1+25,F$54-ImgA_x0+1+25),Anillo)/SUM(Anillo)</f>
        <v>94.0329949238579</v>
      </c>
      <c r="G88" s="23" t="n">
        <f aca="false">SUMPRODUCT(INDEX(ImgA,$B88-ImgA_y0+1-25,G$54-ImgA_x0+1-25):INDEX(ImgA,$B88-ImgA_y0+1+25,G$54-ImgA_x0+1+25),Anillo)/SUM(Anillo)</f>
        <v>93.9022842639594</v>
      </c>
      <c r="H88" s="23" t="n">
        <f aca="false">SUMPRODUCT(INDEX(ImgA,$B88-ImgA_y0+1-25,H$54-ImgA_x0+1-25):INDEX(ImgA,$B88-ImgA_y0+1+25,H$54-ImgA_x0+1+25),Anillo)/SUM(Anillo)</f>
        <v>94.0583756345178</v>
      </c>
      <c r="I88" s="23" t="n">
        <f aca="false">SUMPRODUCT(INDEX(ImgA,$B88-ImgA_y0+1-25,I$54-ImgA_x0+1-25):INDEX(ImgA,$B88-ImgA_y0+1+25,I$54-ImgA_x0+1+25),Anillo)/SUM(Anillo)</f>
        <v>94.7284263959391</v>
      </c>
      <c r="J88" s="23" t="n">
        <f aca="false">SUMPRODUCT(INDEX(ImgA,$B88-ImgA_y0+1-25,J$54-ImgA_x0+1-25):INDEX(ImgA,$B88-ImgA_y0+1+25,J$54-ImgA_x0+1+25),Anillo)/SUM(Anillo)</f>
        <v>95.258883248731</v>
      </c>
      <c r="K88" s="23" t="n">
        <f aca="false">SUMPRODUCT(INDEX(ImgA,$B88-ImgA_y0+1-25,K$54-ImgA_x0+1-25):INDEX(ImgA,$B88-ImgA_y0+1+25,K$54-ImgA_x0+1+25),Anillo)/SUM(Anillo)</f>
        <v>96.013959390863</v>
      </c>
      <c r="L88" s="23" t="n">
        <f aca="false">SUMPRODUCT(INDEX(ImgA,$B88-ImgA_y0+1-25,L$54-ImgA_x0+1-25):INDEX(ImgA,$B88-ImgA_y0+1+25,L$54-ImgA_x0+1+25),Anillo)/SUM(Anillo)</f>
        <v>96.2258883248731</v>
      </c>
      <c r="M88" s="23" t="n">
        <f aca="false">SUMPRODUCT(INDEX(ImgA,$B88-ImgA_y0+1-25,M$54-ImgA_x0+1-25):INDEX(ImgA,$B88-ImgA_y0+1+25,M$54-ImgA_x0+1+25),Anillo)/SUM(Anillo)</f>
        <v>96.1142131979696</v>
      </c>
      <c r="N88" s="23" t="n">
        <f aca="false">SUMPRODUCT(INDEX(ImgA,$B88-ImgA_y0+1-25,N$54-ImgA_x0+1-25):INDEX(ImgA,$B88-ImgA_y0+1+25,N$54-ImgA_x0+1+25),Anillo)/SUM(Anillo)</f>
        <v>95.7703045685279</v>
      </c>
      <c r="O88" s="23" t="n">
        <f aca="false">SUMPRODUCT(INDEX(ImgA,$B88-ImgA_y0+1-25,O$54-ImgA_x0+1-25):INDEX(ImgA,$B88-ImgA_y0+1+25,O$54-ImgA_x0+1+25),Anillo)/SUM(Anillo)</f>
        <v>95.8616751269036</v>
      </c>
      <c r="P88" s="23" t="n">
        <f aca="false">SUMPRODUCT(INDEX(ImgA,$B88-ImgA_y0+1-25,P$54-ImgA_x0+1-25):INDEX(ImgA,$B88-ImgA_y0+1+25,P$54-ImgA_x0+1+25),Anillo)/SUM(Anillo)</f>
        <v>95.496192893401</v>
      </c>
      <c r="Q88" s="23" t="n">
        <f aca="false">SUMPRODUCT(INDEX(ImgA,$B88-ImgA_y0+1-25,Q$54-ImgA_x0+1-25):INDEX(ImgA,$B88-ImgA_y0+1+25,Q$54-ImgA_x0+1+25),Anillo)/SUM(Anillo)</f>
        <v>95.0761421319797</v>
      </c>
      <c r="R88" s="23" t="n">
        <f aca="false">SUMPRODUCT(INDEX(ImgA,$B88-ImgA_y0+1-25,R$54-ImgA_x0+1-25):INDEX(ImgA,$B88-ImgA_y0+1+25,R$54-ImgA_x0+1+25),Anillo)/SUM(Anillo)</f>
        <v>94.7385786802031</v>
      </c>
      <c r="S88" s="23" t="n">
        <f aca="false">SUMPRODUCT(INDEX(ImgA,$B88-ImgA_y0+1-25,S$54-ImgA_x0+1-25):INDEX(ImgA,$B88-ImgA_y0+1+25,S$54-ImgA_x0+1+25),Anillo)/SUM(Anillo)</f>
        <v>94.6129441624366</v>
      </c>
      <c r="T88" s="23" t="n">
        <f aca="false">SUMPRODUCT(INDEX(ImgA,$B88-ImgA_y0+1-25,T$54-ImgA_x0+1-25):INDEX(ImgA,$B88-ImgA_y0+1+25,T$54-ImgA_x0+1+25),Anillo)/SUM(Anillo)</f>
        <v>94.6814720812183</v>
      </c>
      <c r="U88" s="23" t="n">
        <f aca="false">SUMPRODUCT(INDEX(ImgA,$B88-ImgA_y0+1-25,U$54-ImgA_x0+1-25):INDEX(ImgA,$B88-ImgA_y0+1+25,U$54-ImgA_x0+1+25),Anillo)/SUM(Anillo)</f>
        <v>94.8997461928934</v>
      </c>
      <c r="V88" s="23" t="n">
        <f aca="false">SUMPRODUCT(INDEX(ImgA,$B88-ImgA_y0+1-25,V$54-ImgA_x0+1-25):INDEX(ImgA,$B88-ImgA_y0+1+25,V$54-ImgA_x0+1+25),Anillo)/SUM(Anillo)</f>
        <v>95.4695431472081</v>
      </c>
      <c r="W88" s="23" t="n">
        <f aca="false">SUMPRODUCT(INDEX(ImgA,$B88-ImgA_y0+1-25,W$54-ImgA_x0+1-25):INDEX(ImgA,$B88-ImgA_y0+1+25,W$54-ImgA_x0+1+25),Anillo)/SUM(Anillo)</f>
        <v>96.6053299492386</v>
      </c>
      <c r="X88" s="23" t="n">
        <f aca="false">SUMPRODUCT(INDEX(ImgA,$B88-ImgA_y0+1-25,X$54-ImgA_x0+1-25):INDEX(ImgA,$B88-ImgA_y0+1+25,X$54-ImgA_x0+1+25),Anillo)/SUM(Anillo)</f>
        <v>98.3972081218274</v>
      </c>
      <c r="Y88" s="23" t="n">
        <f aca="false">SUMPRODUCT(INDEX(ImgA,$B88-ImgA_y0+1-25,Y$54-ImgA_x0+1-25):INDEX(ImgA,$B88-ImgA_y0+1+25,Y$54-ImgA_x0+1+25),Anillo)/SUM(Anillo)</f>
        <v>100.333756345178</v>
      </c>
      <c r="Z88" s="23" t="n">
        <f aca="false">SUMPRODUCT(INDEX(ImgA,$B88-ImgA_y0+1-25,Z$54-ImgA_x0+1-25):INDEX(ImgA,$B88-ImgA_y0+1+25,Z$54-ImgA_x0+1+25),Anillo)/SUM(Anillo)</f>
        <v>102.085025380711</v>
      </c>
      <c r="AA88" s="23" t="n">
        <f aca="false">SUMPRODUCT(INDEX(ImgA,$B88-ImgA_y0+1-25,AA$54-ImgA_x0+1-25):INDEX(ImgA,$B88-ImgA_y0+1+25,AA$54-ImgA_x0+1+25),Anillo)/SUM(Anillo)</f>
        <v>104.329949238579</v>
      </c>
      <c r="AB88" s="23" t="n">
        <f aca="false">SUMPRODUCT(INDEX(ImgA,$B88-ImgA_y0+1-25,AB$54-ImgA_x0+1-25):INDEX(ImgA,$B88-ImgA_y0+1+25,AB$54-ImgA_x0+1+25),Anillo)/SUM(Anillo)</f>
        <v>106.016497461929</v>
      </c>
      <c r="AC88" s="23" t="n">
        <f aca="false">SUMPRODUCT(INDEX(ImgA,$B88-ImgA_y0+1-25,AC$54-ImgA_x0+1-25):INDEX(ImgA,$B88-ImgA_y0+1+25,AC$54-ImgA_x0+1+25),Anillo)/SUM(Anillo)</f>
        <v>107.624365482234</v>
      </c>
      <c r="AD88" s="23" t="n">
        <f aca="false">SUMPRODUCT(INDEX(ImgA,$B88-ImgA_y0+1-25,AD$54-ImgA_x0+1-25):INDEX(ImgA,$B88-ImgA_y0+1+25,AD$54-ImgA_x0+1+25),Anillo)/SUM(Anillo)</f>
        <v>108.593908629442</v>
      </c>
      <c r="AE88" s="23" t="n">
        <f aca="false">SUMPRODUCT(INDEX(ImgA,$B88-ImgA_y0+1-25,AE$54-ImgA_x0+1-25):INDEX(ImgA,$B88-ImgA_y0+1+25,AE$54-ImgA_x0+1+25),Anillo)/SUM(Anillo)</f>
        <v>109.658629441624</v>
      </c>
      <c r="AF88" s="23" t="n">
        <f aca="false">SUMPRODUCT(INDEX(ImgA,$B88-ImgA_y0+1-25,AF$54-ImgA_x0+1-25):INDEX(ImgA,$B88-ImgA_y0+1+25,AF$54-ImgA_x0+1+25),Anillo)/SUM(Anillo)</f>
        <v>110.08883248731</v>
      </c>
      <c r="AG88" s="23" t="n">
        <f aca="false">SUMPRODUCT(INDEX(ImgA,$B88-ImgA_y0+1-25,AG$54-ImgA_x0+1-25):INDEX(ImgA,$B88-ImgA_y0+1+25,AG$54-ImgA_x0+1+25),Anillo)/SUM(Anillo)</f>
        <v>110.093908629442</v>
      </c>
      <c r="AH88" s="23" t="n">
        <f aca="false">SUMPRODUCT(INDEX(ImgA,$B88-ImgA_y0+1-25,AH$54-ImgA_x0+1-25):INDEX(ImgA,$B88-ImgA_y0+1+25,AH$54-ImgA_x0+1+25),Anillo)/SUM(Anillo)</f>
        <v>109.093908629442</v>
      </c>
      <c r="AI88" s="23" t="n">
        <f aca="false">SUMPRODUCT(INDEX(ImgA,$B88-ImgA_y0+1-25,AI$54-ImgA_x0+1-25):INDEX(ImgA,$B88-ImgA_y0+1+25,AI$54-ImgA_x0+1+25),Anillo)/SUM(Anillo)</f>
        <v>107.63578680203</v>
      </c>
      <c r="AJ88" s="23" t="n">
        <f aca="false">SUMPRODUCT(INDEX(ImgA,$B88-ImgA_y0+1-25,AJ$54-ImgA_x0+1-25):INDEX(ImgA,$B88-ImgA_y0+1+25,AJ$54-ImgA_x0+1+25),Anillo)/SUM(Anillo)</f>
        <v>106.11421319797</v>
      </c>
      <c r="AK88" s="23" t="n">
        <f aca="false">SUMPRODUCT(INDEX(ImgA,$B88-ImgA_y0+1-25,AK$54-ImgA_x0+1-25):INDEX(ImgA,$B88-ImgA_y0+1+25,AK$54-ImgA_x0+1+25),Anillo)/SUM(Anillo)</f>
        <v>104.755076142132</v>
      </c>
      <c r="AL88" s="23" t="n">
        <f aca="false">SUMPRODUCT(INDEX(ImgA,$B88-ImgA_y0+1-25,AL$54-ImgA_x0+1-25):INDEX(ImgA,$B88-ImgA_y0+1+25,AL$54-ImgA_x0+1+25),Anillo)/SUM(Anillo)</f>
        <v>104.406091370558</v>
      </c>
      <c r="AM88" s="23" t="n">
        <f aca="false">SUMPRODUCT(INDEX(ImgA,$B88-ImgA_y0+1-25,AM$54-ImgA_x0+1-25):INDEX(ImgA,$B88-ImgA_y0+1+25,AM$54-ImgA_x0+1+25),Anillo)/SUM(Anillo)</f>
        <v>104.055837563452</v>
      </c>
      <c r="AN88" s="23" t="n">
        <f aca="false">SUMPRODUCT(INDEX(ImgA,$B88-ImgA_y0+1-25,AN$54-ImgA_x0+1-25):INDEX(ImgA,$B88-ImgA_y0+1+25,AN$54-ImgA_x0+1+25),Anillo)/SUM(Anillo)</f>
        <v>103.352791878173</v>
      </c>
      <c r="AO88" s="23" t="n">
        <f aca="false">SUMPRODUCT(INDEX(ImgA,$B88-ImgA_y0+1-25,AO$54-ImgA_x0+1-25):INDEX(ImgA,$B88-ImgA_y0+1+25,AO$54-ImgA_x0+1+25),Anillo)/SUM(Anillo)</f>
        <v>102.430203045685</v>
      </c>
      <c r="AP88" s="23" t="n">
        <f aca="false">SUMPRODUCT(INDEX(ImgA,$B88-ImgA_y0+1-25,AP$54-ImgA_x0+1-25):INDEX(ImgA,$B88-ImgA_y0+1+25,AP$54-ImgA_x0+1+25),Anillo)/SUM(Anillo)</f>
        <v>101.430203045685</v>
      </c>
      <c r="AQ88" s="23" t="n">
        <f aca="false">SUMPRODUCT(INDEX(ImgA,$B88-ImgA_y0+1-25,AQ$54-ImgA_x0+1-25):INDEX(ImgA,$B88-ImgA_y0+1+25,AQ$54-ImgA_x0+1+25),Anillo)/SUM(Anillo)</f>
        <v>100.596446700508</v>
      </c>
      <c r="AR88" s="23" t="n">
        <f aca="false">SUMPRODUCT(INDEX(ImgA,$B88-ImgA_y0+1-25,AR$54-ImgA_x0+1-25):INDEX(ImgA,$B88-ImgA_y0+1+25,AR$54-ImgA_x0+1+25),Anillo)/SUM(Anillo)</f>
        <v>99.1598984771574</v>
      </c>
      <c r="AS88" s="23" t="n">
        <f aca="false">SUMPRODUCT(INDEX(ImgA,$B88-ImgA_y0+1-25,AS$54-ImgA_x0+1-25):INDEX(ImgA,$B88-ImgA_y0+1+25,AS$54-ImgA_x0+1+25),Anillo)/SUM(Anillo)</f>
        <v>96.9822335025381</v>
      </c>
      <c r="AT88" s="23" t="n">
        <f aca="false">SUMPRODUCT(INDEX(ImgA,$B88-ImgA_y0+1-25,AT$54-ImgA_x0+1-25):INDEX(ImgA,$B88-ImgA_y0+1+25,AT$54-ImgA_x0+1+25),Anillo)/SUM(Anillo)</f>
        <v>94.3654822335025</v>
      </c>
      <c r="AU88" s="23" t="n">
        <f aca="false">SUMPRODUCT(INDEX(ImgA,$B88-ImgA_y0+1-25,AU$54-ImgA_x0+1-25):INDEX(ImgA,$B88-ImgA_y0+1+25,AU$54-ImgA_x0+1+25),Anillo)/SUM(Anillo)</f>
        <v>92.6472081218274</v>
      </c>
      <c r="AV88" s="23" t="n">
        <f aca="false">SUMPRODUCT(INDEX(ImgA,$B88-ImgA_y0+1-25,AV$54-ImgA_x0+1-25):INDEX(ImgA,$B88-ImgA_y0+1+25,AV$54-ImgA_x0+1+25),Anillo)/SUM(Anillo)</f>
        <v>91.1916243654822</v>
      </c>
      <c r="AW88" s="23" t="n">
        <f aca="false">SUMPRODUCT(INDEX(ImgA,$B88-ImgA_y0+1-25,AW$54-ImgA_x0+1-25):INDEX(ImgA,$B88-ImgA_y0+1+25,AW$54-ImgA_x0+1+25),Anillo)/SUM(Anillo)</f>
        <v>89.7728426395939</v>
      </c>
      <c r="AX88" s="23" t="n">
        <f aca="false">SUMPRODUCT(INDEX(ImgA,$B88-ImgA_y0+1-25,AX$54-ImgA_x0+1-25):INDEX(ImgA,$B88-ImgA_y0+1+25,AX$54-ImgA_x0+1+25),Anillo)/SUM(Anillo)</f>
        <v>87.3769035532995</v>
      </c>
      <c r="AY88" s="23" t="n">
        <f aca="false">SUMPRODUCT(INDEX(ImgA,$B88-ImgA_y0+1-25,AY$54-ImgA_x0+1-25):INDEX(ImgA,$B88-ImgA_y0+1+25,AY$54-ImgA_x0+1+25),Anillo)/SUM(Anillo)</f>
        <v>84.2817258883249</v>
      </c>
      <c r="AZ88" s="23" t="n">
        <f aca="false">SUMPRODUCT(INDEX(ImgA,$B88-ImgA_y0+1-25,AZ$54-ImgA_x0+1-25):INDEX(ImgA,$B88-ImgA_y0+1+25,AZ$54-ImgA_x0+1+25),Anillo)/SUM(Anillo)</f>
        <v>81.4390862944162</v>
      </c>
      <c r="BA88" s="23" t="n">
        <f aca="false">SUMPRODUCT(INDEX(ImgA,$B88-ImgA_y0+1-25,BA$54-ImgA_x0+1-25):INDEX(ImgA,$B88-ImgA_y0+1+25,BA$54-ImgA_x0+1+25),Anillo)/SUM(Anillo)</f>
        <v>79.4492385786802</v>
      </c>
      <c r="BB88" s="23" t="n">
        <f aca="false">SUMPRODUCT(INDEX(ImgA,$B88-ImgA_y0+1-25,BB$54-ImgA_x0+1-25):INDEX(ImgA,$B88-ImgA_y0+1+25,BB$54-ImgA_x0+1+25),Anillo)/SUM(Anillo)</f>
        <v>77.4365482233503</v>
      </c>
      <c r="BC88" s="23" t="n">
        <f aca="false">SUMPRODUCT(INDEX(ImgA,$B88-ImgA_y0+1-25,BC$54-ImgA_x0+1-25):INDEX(ImgA,$B88-ImgA_y0+1+25,BC$54-ImgA_x0+1+25),Anillo)/SUM(Anillo)</f>
        <v>76.0418781725888</v>
      </c>
      <c r="BD88" s="23" t="n">
        <f aca="false">SUMPRODUCT(INDEX(ImgA,$B88-ImgA_y0+1-25,BD$54-ImgA_x0+1-25):INDEX(ImgA,$B88-ImgA_y0+1+25,BD$54-ImgA_x0+1+25),Anillo)/SUM(Anillo)</f>
        <v>75.4796954314721</v>
      </c>
      <c r="BE88" s="23" t="n">
        <f aca="false">SUMPRODUCT(INDEX(ImgA,$B88-ImgA_y0+1-25,BE$54-ImgA_x0+1-25):INDEX(ImgA,$B88-ImgA_y0+1+25,BE$54-ImgA_x0+1+25),Anillo)/SUM(Anillo)</f>
        <v>76.9441624365482</v>
      </c>
      <c r="BF88" s="23" t="n">
        <f aca="false">SUMPRODUCT(INDEX(ImgA,$B88-ImgA_y0+1-25,BF$54-ImgA_x0+1-25):INDEX(ImgA,$B88-ImgA_y0+1+25,BF$54-ImgA_x0+1+25),Anillo)/SUM(Anillo)</f>
        <v>80.0774111675127</v>
      </c>
      <c r="BG88" s="23" t="n">
        <f aca="false">SUMPRODUCT(INDEX(ImgA,$B88-ImgA_y0+1-25,BG$54-ImgA_x0+1-25):INDEX(ImgA,$B88-ImgA_y0+1+25,BG$54-ImgA_x0+1+25),Anillo)/SUM(Anillo)</f>
        <v>83.9098984771574</v>
      </c>
      <c r="BH88" s="23" t="n">
        <f aca="false">SUMPRODUCT(INDEX(ImgA,$B88-ImgA_y0+1-25,BH$54-ImgA_x0+1-25):INDEX(ImgA,$B88-ImgA_y0+1+25,BH$54-ImgA_x0+1+25),Anillo)/SUM(Anillo)</f>
        <v>88.0799492385787</v>
      </c>
      <c r="BI88" s="23" t="n">
        <f aca="false">SUMPRODUCT(INDEX(ImgA,$B88-ImgA_y0+1-25,BI$54-ImgA_x0+1-25):INDEX(ImgA,$B88-ImgA_y0+1+25,BI$54-ImgA_x0+1+25),Anillo)/SUM(Anillo)</f>
        <v>92.0951776649746</v>
      </c>
      <c r="BJ88" s="23" t="n">
        <f aca="false">SUMPRODUCT(INDEX(ImgA,$B88-ImgA_y0+1-25,BJ$54-ImgA_x0+1-25):INDEX(ImgA,$B88-ImgA_y0+1+25,BJ$54-ImgA_x0+1+25),Anillo)/SUM(Anillo)</f>
        <v>96.2043147208122</v>
      </c>
      <c r="BK88" s="23" t="n">
        <f aca="false">SUMPRODUCT(INDEX(ImgA,$B88-ImgA_y0+1-25,BK$54-ImgA_x0+1-25):INDEX(ImgA,$B88-ImgA_y0+1+25,BK$54-ImgA_x0+1+25),Anillo)/SUM(Anillo)</f>
        <v>100.704314720812</v>
      </c>
      <c r="BL88" s="23" t="n">
        <f aca="false">SUMPRODUCT(INDEX(ImgA,$B88-ImgA_y0+1-25,BL$54-ImgA_x0+1-25):INDEX(ImgA,$B88-ImgA_y0+1+25,BL$54-ImgA_x0+1+25),Anillo)/SUM(Anillo)</f>
        <v>103.823604060914</v>
      </c>
      <c r="BM88" s="23" t="n">
        <f aca="false">SUMPRODUCT(INDEX(ImgA,$B88-ImgA_y0+1-25,BM$54-ImgA_x0+1-25):INDEX(ImgA,$B88-ImgA_y0+1+25,BM$54-ImgA_x0+1+25),Anillo)/SUM(Anillo)</f>
        <v>106.36421319797</v>
      </c>
      <c r="BN88" s="23" t="n">
        <f aca="false">SUMPRODUCT(INDEX(ImgA,$B88-ImgA_y0+1-25,BN$54-ImgA_x0+1-25):INDEX(ImgA,$B88-ImgA_y0+1+25,BN$54-ImgA_x0+1+25),Anillo)/SUM(Anillo)</f>
        <v>108.468274111675</v>
      </c>
    </row>
    <row r="89" customFormat="false" ht="10.5" hidden="false" customHeight="true" outlineLevel="0" collapsed="false">
      <c r="B89" s="17" t="n">
        <v>104</v>
      </c>
      <c r="C89" s="23" t="n">
        <f aca="false">SUMPRODUCT(INDEX(ImgA,$B89-ImgA_y0+1-25,C$54-ImgA_x0+1-25):INDEX(ImgA,$B89-ImgA_y0+1+25,C$54-ImgA_x0+1+25),Anillo)/SUM(Anillo)</f>
        <v>89.6548223350254</v>
      </c>
      <c r="D89" s="23" t="n">
        <f aca="false">SUMPRODUCT(INDEX(ImgA,$B89-ImgA_y0+1-25,D$54-ImgA_x0+1-25):INDEX(ImgA,$B89-ImgA_y0+1+25,D$54-ImgA_x0+1+25),Anillo)/SUM(Anillo)</f>
        <v>91.491116751269</v>
      </c>
      <c r="E89" s="23" t="n">
        <f aca="false">SUMPRODUCT(INDEX(ImgA,$B89-ImgA_y0+1-25,E$54-ImgA_x0+1-25):INDEX(ImgA,$B89-ImgA_y0+1+25,E$54-ImgA_x0+1+25),Anillo)/SUM(Anillo)</f>
        <v>92.8870558375635</v>
      </c>
      <c r="F89" s="23" t="n">
        <f aca="false">SUMPRODUCT(INDEX(ImgA,$B89-ImgA_y0+1-25,F$54-ImgA_x0+1-25):INDEX(ImgA,$B89-ImgA_y0+1+25,F$54-ImgA_x0+1+25),Anillo)/SUM(Anillo)</f>
        <v>93.9327411167513</v>
      </c>
      <c r="G89" s="23" t="n">
        <f aca="false">SUMPRODUCT(INDEX(ImgA,$B89-ImgA_y0+1-25,G$54-ImgA_x0+1-25):INDEX(ImgA,$B89-ImgA_y0+1+25,G$54-ImgA_x0+1+25),Anillo)/SUM(Anillo)</f>
        <v>94.2690355329949</v>
      </c>
      <c r="H89" s="23" t="n">
        <f aca="false">SUMPRODUCT(INDEX(ImgA,$B89-ImgA_y0+1-25,H$54-ImgA_x0+1-25):INDEX(ImgA,$B89-ImgA_y0+1+25,H$54-ImgA_x0+1+25),Anillo)/SUM(Anillo)</f>
        <v>93.6434010152284</v>
      </c>
      <c r="I89" s="23" t="n">
        <f aca="false">SUMPRODUCT(INDEX(ImgA,$B89-ImgA_y0+1-25,I$54-ImgA_x0+1-25):INDEX(ImgA,$B89-ImgA_y0+1+25,I$54-ImgA_x0+1+25),Anillo)/SUM(Anillo)</f>
        <v>93.3197969543147</v>
      </c>
      <c r="J89" s="23" t="n">
        <f aca="false">SUMPRODUCT(INDEX(ImgA,$B89-ImgA_y0+1-25,J$54-ImgA_x0+1-25):INDEX(ImgA,$B89-ImgA_y0+1+25,J$54-ImgA_x0+1+25),Anillo)/SUM(Anillo)</f>
        <v>93.2944162436548</v>
      </c>
      <c r="K89" s="23" t="n">
        <f aca="false">SUMPRODUCT(INDEX(ImgA,$B89-ImgA_y0+1-25,K$54-ImgA_x0+1-25):INDEX(ImgA,$B89-ImgA_y0+1+25,K$54-ImgA_x0+1+25),Anillo)/SUM(Anillo)</f>
        <v>93.5621827411168</v>
      </c>
      <c r="L89" s="23" t="n">
        <f aca="false">SUMPRODUCT(INDEX(ImgA,$B89-ImgA_y0+1-25,L$54-ImgA_x0+1-25):INDEX(ImgA,$B89-ImgA_y0+1+25,L$54-ImgA_x0+1+25),Anillo)/SUM(Anillo)</f>
        <v>93.3654822335025</v>
      </c>
      <c r="M89" s="23" t="n">
        <f aca="false">SUMPRODUCT(INDEX(ImgA,$B89-ImgA_y0+1-25,M$54-ImgA_x0+1-25):INDEX(ImgA,$B89-ImgA_y0+1+25,M$54-ImgA_x0+1+25),Anillo)/SUM(Anillo)</f>
        <v>93.1065989847716</v>
      </c>
      <c r="N89" s="23" t="n">
        <f aca="false">SUMPRODUCT(INDEX(ImgA,$B89-ImgA_y0+1-25,N$54-ImgA_x0+1-25):INDEX(ImgA,$B89-ImgA_y0+1+25,N$54-ImgA_x0+1+25),Anillo)/SUM(Anillo)</f>
        <v>93.1281725888325</v>
      </c>
      <c r="O89" s="23" t="n">
        <f aca="false">SUMPRODUCT(INDEX(ImgA,$B89-ImgA_y0+1-25,O$54-ImgA_x0+1-25):INDEX(ImgA,$B89-ImgA_y0+1+25,O$54-ImgA_x0+1+25),Anillo)/SUM(Anillo)</f>
        <v>93.3109137055838</v>
      </c>
      <c r="P89" s="23" t="n">
        <f aca="false">SUMPRODUCT(INDEX(ImgA,$B89-ImgA_y0+1-25,P$54-ImgA_x0+1-25):INDEX(ImgA,$B89-ImgA_y0+1+25,P$54-ImgA_x0+1+25),Anillo)/SUM(Anillo)</f>
        <v>93.6522842639594</v>
      </c>
      <c r="Q89" s="23" t="n">
        <f aca="false">SUMPRODUCT(INDEX(ImgA,$B89-ImgA_y0+1-25,Q$54-ImgA_x0+1-25):INDEX(ImgA,$B89-ImgA_y0+1+25,Q$54-ImgA_x0+1+25),Anillo)/SUM(Anillo)</f>
        <v>94.2170050761421</v>
      </c>
      <c r="R89" s="23" t="n">
        <f aca="false">SUMPRODUCT(INDEX(ImgA,$B89-ImgA_y0+1-25,R$54-ImgA_x0+1-25):INDEX(ImgA,$B89-ImgA_y0+1+25,R$54-ImgA_x0+1+25),Anillo)/SUM(Anillo)</f>
        <v>94.3210659898477</v>
      </c>
      <c r="S89" s="23" t="n">
        <f aca="false">SUMPRODUCT(INDEX(ImgA,$B89-ImgA_y0+1-25,S$54-ImgA_x0+1-25):INDEX(ImgA,$B89-ImgA_y0+1+25,S$54-ImgA_x0+1+25),Anillo)/SUM(Anillo)</f>
        <v>94.5215736040609</v>
      </c>
      <c r="T89" s="23" t="n">
        <f aca="false">SUMPRODUCT(INDEX(ImgA,$B89-ImgA_y0+1-25,T$54-ImgA_x0+1-25):INDEX(ImgA,$B89-ImgA_y0+1+25,T$54-ImgA_x0+1+25),Anillo)/SUM(Anillo)</f>
        <v>94.1687817258883</v>
      </c>
      <c r="U89" s="23" t="n">
        <f aca="false">SUMPRODUCT(INDEX(ImgA,$B89-ImgA_y0+1-25,U$54-ImgA_x0+1-25):INDEX(ImgA,$B89-ImgA_y0+1+25,U$54-ImgA_x0+1+25),Anillo)/SUM(Anillo)</f>
        <v>94.1319796954315</v>
      </c>
      <c r="V89" s="23" t="n">
        <f aca="false">SUMPRODUCT(INDEX(ImgA,$B89-ImgA_y0+1-25,V$54-ImgA_x0+1-25):INDEX(ImgA,$B89-ImgA_y0+1+25,V$54-ImgA_x0+1+25),Anillo)/SUM(Anillo)</f>
        <v>94.6142131979696</v>
      </c>
      <c r="W89" s="23" t="n">
        <f aca="false">SUMPRODUCT(INDEX(ImgA,$B89-ImgA_y0+1-25,W$54-ImgA_x0+1-25):INDEX(ImgA,$B89-ImgA_y0+1+25,W$54-ImgA_x0+1+25),Anillo)/SUM(Anillo)</f>
        <v>95.8147208121827</v>
      </c>
      <c r="X89" s="23" t="n">
        <f aca="false">SUMPRODUCT(INDEX(ImgA,$B89-ImgA_y0+1-25,X$54-ImgA_x0+1-25):INDEX(ImgA,$B89-ImgA_y0+1+25,X$54-ImgA_x0+1+25),Anillo)/SUM(Anillo)</f>
        <v>97.6751269035533</v>
      </c>
      <c r="Y89" s="23" t="n">
        <f aca="false">SUMPRODUCT(INDEX(ImgA,$B89-ImgA_y0+1-25,Y$54-ImgA_x0+1-25):INDEX(ImgA,$B89-ImgA_y0+1+25,Y$54-ImgA_x0+1+25),Anillo)/SUM(Anillo)</f>
        <v>99.5482233502538</v>
      </c>
      <c r="Z89" s="23" t="n">
        <f aca="false">SUMPRODUCT(INDEX(ImgA,$B89-ImgA_y0+1-25,Z$54-ImgA_x0+1-25):INDEX(ImgA,$B89-ImgA_y0+1+25,Z$54-ImgA_x0+1+25),Anillo)/SUM(Anillo)</f>
        <v>101.458121827411</v>
      </c>
      <c r="AA89" s="23" t="n">
        <f aca="false">SUMPRODUCT(INDEX(ImgA,$B89-ImgA_y0+1-25,AA$54-ImgA_x0+1-25):INDEX(ImgA,$B89-ImgA_y0+1+25,AA$54-ImgA_x0+1+25),Anillo)/SUM(Anillo)</f>
        <v>103.402284263959</v>
      </c>
      <c r="AB89" s="23" t="n">
        <f aca="false">SUMPRODUCT(INDEX(ImgA,$B89-ImgA_y0+1-25,AB$54-ImgA_x0+1-25):INDEX(ImgA,$B89-ImgA_y0+1+25,AB$54-ImgA_x0+1+25),Anillo)/SUM(Anillo)</f>
        <v>105.345177664975</v>
      </c>
      <c r="AC89" s="23" t="n">
        <f aca="false">SUMPRODUCT(INDEX(ImgA,$B89-ImgA_y0+1-25,AC$54-ImgA_x0+1-25):INDEX(ImgA,$B89-ImgA_y0+1+25,AC$54-ImgA_x0+1+25),Anillo)/SUM(Anillo)</f>
        <v>107.153553299492</v>
      </c>
      <c r="AD89" s="23" t="n">
        <f aca="false">SUMPRODUCT(INDEX(ImgA,$B89-ImgA_y0+1-25,AD$54-ImgA_x0+1-25):INDEX(ImgA,$B89-ImgA_y0+1+25,AD$54-ImgA_x0+1+25),Anillo)/SUM(Anillo)</f>
        <v>108.630710659898</v>
      </c>
      <c r="AE89" s="23" t="n">
        <f aca="false">SUMPRODUCT(INDEX(ImgA,$B89-ImgA_y0+1-25,AE$54-ImgA_x0+1-25):INDEX(ImgA,$B89-ImgA_y0+1+25,AE$54-ImgA_x0+1+25),Anillo)/SUM(Anillo)</f>
        <v>109.829949238579</v>
      </c>
      <c r="AF89" s="23" t="n">
        <f aca="false">SUMPRODUCT(INDEX(ImgA,$B89-ImgA_y0+1-25,AF$54-ImgA_x0+1-25):INDEX(ImgA,$B89-ImgA_y0+1+25,AF$54-ImgA_x0+1+25),Anillo)/SUM(Anillo)</f>
        <v>110.158629441624</v>
      </c>
      <c r="AG89" s="23" t="n">
        <f aca="false">SUMPRODUCT(INDEX(ImgA,$B89-ImgA_y0+1-25,AG$54-ImgA_x0+1-25):INDEX(ImgA,$B89-ImgA_y0+1+25,AG$54-ImgA_x0+1+25),Anillo)/SUM(Anillo)</f>
        <v>110.081218274112</v>
      </c>
      <c r="AH89" s="23" t="n">
        <f aca="false">SUMPRODUCT(INDEX(ImgA,$B89-ImgA_y0+1-25,AH$54-ImgA_x0+1-25):INDEX(ImgA,$B89-ImgA_y0+1+25,AH$54-ImgA_x0+1+25),Anillo)/SUM(Anillo)</f>
        <v>108.895939086294</v>
      </c>
      <c r="AI89" s="23" t="n">
        <f aca="false">SUMPRODUCT(INDEX(ImgA,$B89-ImgA_y0+1-25,AI$54-ImgA_x0+1-25):INDEX(ImgA,$B89-ImgA_y0+1+25,AI$54-ImgA_x0+1+25),Anillo)/SUM(Anillo)</f>
        <v>107.427664974619</v>
      </c>
      <c r="AJ89" s="23" t="n">
        <f aca="false">SUMPRODUCT(INDEX(ImgA,$B89-ImgA_y0+1-25,AJ$54-ImgA_x0+1-25):INDEX(ImgA,$B89-ImgA_y0+1+25,AJ$54-ImgA_x0+1+25),Anillo)/SUM(Anillo)</f>
        <v>106.130710659898</v>
      </c>
      <c r="AK89" s="23" t="n">
        <f aca="false">SUMPRODUCT(INDEX(ImgA,$B89-ImgA_y0+1-25,AK$54-ImgA_x0+1-25):INDEX(ImgA,$B89-ImgA_y0+1+25,AK$54-ImgA_x0+1+25),Anillo)/SUM(Anillo)</f>
        <v>104.91116751269</v>
      </c>
      <c r="AL89" s="23" t="n">
        <f aca="false">SUMPRODUCT(INDEX(ImgA,$B89-ImgA_y0+1-25,AL$54-ImgA_x0+1-25):INDEX(ImgA,$B89-ImgA_y0+1+25,AL$54-ImgA_x0+1+25),Anillo)/SUM(Anillo)</f>
        <v>104.067258883249</v>
      </c>
      <c r="AM89" s="23" t="n">
        <f aca="false">SUMPRODUCT(INDEX(ImgA,$B89-ImgA_y0+1-25,AM$54-ImgA_x0+1-25):INDEX(ImgA,$B89-ImgA_y0+1+25,AM$54-ImgA_x0+1+25),Anillo)/SUM(Anillo)</f>
        <v>103.144670050761</v>
      </c>
      <c r="AN89" s="23" t="n">
        <f aca="false">SUMPRODUCT(INDEX(ImgA,$B89-ImgA_y0+1-25,AN$54-ImgA_x0+1-25):INDEX(ImgA,$B89-ImgA_y0+1+25,AN$54-ImgA_x0+1+25),Anillo)/SUM(Anillo)</f>
        <v>102.086294416244</v>
      </c>
      <c r="AO89" s="23" t="n">
        <f aca="false">SUMPRODUCT(INDEX(ImgA,$B89-ImgA_y0+1-25,AO$54-ImgA_x0+1-25):INDEX(ImgA,$B89-ImgA_y0+1+25,AO$54-ImgA_x0+1+25),Anillo)/SUM(Anillo)</f>
        <v>101.303299492386</v>
      </c>
      <c r="AP89" s="23" t="n">
        <f aca="false">SUMPRODUCT(INDEX(ImgA,$B89-ImgA_y0+1-25,AP$54-ImgA_x0+1-25):INDEX(ImgA,$B89-ImgA_y0+1+25,AP$54-ImgA_x0+1+25),Anillo)/SUM(Anillo)</f>
        <v>100.790609137056</v>
      </c>
      <c r="AQ89" s="23" t="n">
        <f aca="false">SUMPRODUCT(INDEX(ImgA,$B89-ImgA_y0+1-25,AQ$54-ImgA_x0+1-25):INDEX(ImgA,$B89-ImgA_y0+1+25,AQ$54-ImgA_x0+1+25),Anillo)/SUM(Anillo)</f>
        <v>100.151015228426</v>
      </c>
      <c r="AR89" s="23" t="n">
        <f aca="false">SUMPRODUCT(INDEX(ImgA,$B89-ImgA_y0+1-25,AR$54-ImgA_x0+1-25):INDEX(ImgA,$B89-ImgA_y0+1+25,AR$54-ImgA_x0+1+25),Anillo)/SUM(Anillo)</f>
        <v>98.8578680203046</v>
      </c>
      <c r="AS89" s="23" t="n">
        <f aca="false">SUMPRODUCT(INDEX(ImgA,$B89-ImgA_y0+1-25,AS$54-ImgA_x0+1-25):INDEX(ImgA,$B89-ImgA_y0+1+25,AS$54-ImgA_x0+1+25),Anillo)/SUM(Anillo)</f>
        <v>97.5761421319797</v>
      </c>
      <c r="AT89" s="23" t="n">
        <f aca="false">SUMPRODUCT(INDEX(ImgA,$B89-ImgA_y0+1-25,AT$54-ImgA_x0+1-25):INDEX(ImgA,$B89-ImgA_y0+1+25,AT$54-ImgA_x0+1+25),Anillo)/SUM(Anillo)</f>
        <v>96.1992385786802</v>
      </c>
      <c r="AU89" s="23" t="n">
        <f aca="false">SUMPRODUCT(INDEX(ImgA,$B89-ImgA_y0+1-25,AU$54-ImgA_x0+1-25):INDEX(ImgA,$B89-ImgA_y0+1+25,AU$54-ImgA_x0+1+25),Anillo)/SUM(Anillo)</f>
        <v>95.0609137055838</v>
      </c>
      <c r="AV89" s="23" t="n">
        <f aca="false">SUMPRODUCT(INDEX(ImgA,$B89-ImgA_y0+1-25,AV$54-ImgA_x0+1-25):INDEX(ImgA,$B89-ImgA_y0+1+25,AV$54-ImgA_x0+1+25),Anillo)/SUM(Anillo)</f>
        <v>94.2093908629442</v>
      </c>
      <c r="AW89" s="23" t="n">
        <f aca="false">SUMPRODUCT(INDEX(ImgA,$B89-ImgA_y0+1-25,AW$54-ImgA_x0+1-25):INDEX(ImgA,$B89-ImgA_y0+1+25,AW$54-ImgA_x0+1+25),Anillo)/SUM(Anillo)</f>
        <v>92.6078680203046</v>
      </c>
      <c r="AX89" s="23" t="n">
        <f aca="false">SUMPRODUCT(INDEX(ImgA,$B89-ImgA_y0+1-25,AX$54-ImgA_x0+1-25):INDEX(ImgA,$B89-ImgA_y0+1+25,AX$54-ImgA_x0+1+25),Anillo)/SUM(Anillo)</f>
        <v>90.0913705583756</v>
      </c>
      <c r="AY89" s="23" t="n">
        <f aca="false">SUMPRODUCT(INDEX(ImgA,$B89-ImgA_y0+1-25,AY$54-ImgA_x0+1-25):INDEX(ImgA,$B89-ImgA_y0+1+25,AY$54-ImgA_x0+1+25),Anillo)/SUM(Anillo)</f>
        <v>87.1230964467005</v>
      </c>
      <c r="AZ89" s="23" t="n">
        <f aca="false">SUMPRODUCT(INDEX(ImgA,$B89-ImgA_y0+1-25,AZ$54-ImgA_x0+1-25):INDEX(ImgA,$B89-ImgA_y0+1+25,AZ$54-ImgA_x0+1+25),Anillo)/SUM(Anillo)</f>
        <v>83.8096446700508</v>
      </c>
      <c r="BA89" s="23" t="n">
        <f aca="false">SUMPRODUCT(INDEX(ImgA,$B89-ImgA_y0+1-25,BA$54-ImgA_x0+1-25):INDEX(ImgA,$B89-ImgA_y0+1+25,BA$54-ImgA_x0+1+25),Anillo)/SUM(Anillo)</f>
        <v>81.4631979695432</v>
      </c>
      <c r="BB89" s="23" t="n">
        <f aca="false">SUMPRODUCT(INDEX(ImgA,$B89-ImgA_y0+1-25,BB$54-ImgA_x0+1-25):INDEX(ImgA,$B89-ImgA_y0+1+25,BB$54-ImgA_x0+1+25),Anillo)/SUM(Anillo)</f>
        <v>79.4340101522843</v>
      </c>
      <c r="BC89" s="23" t="n">
        <f aca="false">SUMPRODUCT(INDEX(ImgA,$B89-ImgA_y0+1-25,BC$54-ImgA_x0+1-25):INDEX(ImgA,$B89-ImgA_y0+1+25,BC$54-ImgA_x0+1+25),Anillo)/SUM(Anillo)</f>
        <v>77.5951776649746</v>
      </c>
      <c r="BD89" s="23" t="n">
        <f aca="false">SUMPRODUCT(INDEX(ImgA,$B89-ImgA_y0+1-25,BD$54-ImgA_x0+1-25):INDEX(ImgA,$B89-ImgA_y0+1+25,BD$54-ImgA_x0+1+25),Anillo)/SUM(Anillo)</f>
        <v>76.7753807106599</v>
      </c>
      <c r="BE89" s="23" t="n">
        <f aca="false">SUMPRODUCT(INDEX(ImgA,$B89-ImgA_y0+1-25,BE$54-ImgA_x0+1-25):INDEX(ImgA,$B89-ImgA_y0+1+25,BE$54-ImgA_x0+1+25),Anillo)/SUM(Anillo)</f>
        <v>78.1637055837563</v>
      </c>
      <c r="BF89" s="23" t="n">
        <f aca="false">SUMPRODUCT(INDEX(ImgA,$B89-ImgA_y0+1-25,BF$54-ImgA_x0+1-25):INDEX(ImgA,$B89-ImgA_y0+1+25,BF$54-ImgA_x0+1+25),Anillo)/SUM(Anillo)</f>
        <v>81.0710659898477</v>
      </c>
      <c r="BG89" s="23" t="n">
        <f aca="false">SUMPRODUCT(INDEX(ImgA,$B89-ImgA_y0+1-25,BG$54-ImgA_x0+1-25):INDEX(ImgA,$B89-ImgA_y0+1+25,BG$54-ImgA_x0+1+25),Anillo)/SUM(Anillo)</f>
        <v>84.1230964467005</v>
      </c>
      <c r="BH89" s="23" t="n">
        <f aca="false">SUMPRODUCT(INDEX(ImgA,$B89-ImgA_y0+1-25,BH$54-ImgA_x0+1-25):INDEX(ImgA,$B89-ImgA_y0+1+25,BH$54-ImgA_x0+1+25),Anillo)/SUM(Anillo)</f>
        <v>87.6687817258883</v>
      </c>
      <c r="BI89" s="23" t="n">
        <f aca="false">SUMPRODUCT(INDEX(ImgA,$B89-ImgA_y0+1-25,BI$54-ImgA_x0+1-25):INDEX(ImgA,$B89-ImgA_y0+1+25,BI$54-ImgA_x0+1+25),Anillo)/SUM(Anillo)</f>
        <v>91.2182741116751</v>
      </c>
      <c r="BJ89" s="23" t="n">
        <f aca="false">SUMPRODUCT(INDEX(ImgA,$B89-ImgA_y0+1-25,BJ$54-ImgA_x0+1-25):INDEX(ImgA,$B89-ImgA_y0+1+25,BJ$54-ImgA_x0+1+25),Anillo)/SUM(Anillo)</f>
        <v>95.0190355329949</v>
      </c>
      <c r="BK89" s="23" t="n">
        <f aca="false">SUMPRODUCT(INDEX(ImgA,$B89-ImgA_y0+1-25,BK$54-ImgA_x0+1-25):INDEX(ImgA,$B89-ImgA_y0+1+25,BK$54-ImgA_x0+1+25),Anillo)/SUM(Anillo)</f>
        <v>98.5164974619289</v>
      </c>
      <c r="BL89" s="23" t="n">
        <f aca="false">SUMPRODUCT(INDEX(ImgA,$B89-ImgA_y0+1-25,BL$54-ImgA_x0+1-25):INDEX(ImgA,$B89-ImgA_y0+1+25,BL$54-ImgA_x0+1+25),Anillo)/SUM(Anillo)</f>
        <v>101.059644670051</v>
      </c>
      <c r="BM89" s="23" t="n">
        <f aca="false">SUMPRODUCT(INDEX(ImgA,$B89-ImgA_y0+1-25,BM$54-ImgA_x0+1-25):INDEX(ImgA,$B89-ImgA_y0+1+25,BM$54-ImgA_x0+1+25),Anillo)/SUM(Anillo)</f>
        <v>103.402284263959</v>
      </c>
      <c r="BN89" s="23" t="n">
        <f aca="false">SUMPRODUCT(INDEX(ImgA,$B89-ImgA_y0+1-25,BN$54-ImgA_x0+1-25):INDEX(ImgA,$B89-ImgA_y0+1+25,BN$54-ImgA_x0+1+25),Anillo)/SUM(Anillo)</f>
        <v>105.903553299492</v>
      </c>
    </row>
    <row r="90" customFormat="false" ht="10.5" hidden="false" customHeight="true" outlineLevel="0" collapsed="false">
      <c r="B90" s="17" t="n">
        <v>105</v>
      </c>
      <c r="C90" s="23" t="n">
        <f aca="false">SUMPRODUCT(INDEX(ImgA,$B90-ImgA_y0+1-25,C$54-ImgA_x0+1-25):INDEX(ImgA,$B90-ImgA_y0+1+25,C$54-ImgA_x0+1+25),Anillo)/SUM(Anillo)</f>
        <v>89.3324873096447</v>
      </c>
      <c r="D90" s="23" t="n">
        <f aca="false">SUMPRODUCT(INDEX(ImgA,$B90-ImgA_y0+1-25,D$54-ImgA_x0+1-25):INDEX(ImgA,$B90-ImgA_y0+1+25,D$54-ImgA_x0+1+25),Anillo)/SUM(Anillo)</f>
        <v>91.2030456852792</v>
      </c>
      <c r="E90" s="23" t="n">
        <f aca="false">SUMPRODUCT(INDEX(ImgA,$B90-ImgA_y0+1-25,E$54-ImgA_x0+1-25):INDEX(ImgA,$B90-ImgA_y0+1+25,E$54-ImgA_x0+1+25),Anillo)/SUM(Anillo)</f>
        <v>92.9048223350254</v>
      </c>
      <c r="F90" s="23" t="n">
        <f aca="false">SUMPRODUCT(INDEX(ImgA,$B90-ImgA_y0+1-25,F$54-ImgA_x0+1-25):INDEX(ImgA,$B90-ImgA_y0+1+25,F$54-ImgA_x0+1+25),Anillo)/SUM(Anillo)</f>
        <v>94.0634517766497</v>
      </c>
      <c r="G90" s="23" t="n">
        <f aca="false">SUMPRODUCT(INDEX(ImgA,$B90-ImgA_y0+1-25,G$54-ImgA_x0+1-25):INDEX(ImgA,$B90-ImgA_y0+1+25,G$54-ImgA_x0+1+25),Anillo)/SUM(Anillo)</f>
        <v>94.7322335025381</v>
      </c>
      <c r="H90" s="23" t="n">
        <f aca="false">SUMPRODUCT(INDEX(ImgA,$B90-ImgA_y0+1-25,H$54-ImgA_x0+1-25):INDEX(ImgA,$B90-ImgA_y0+1+25,H$54-ImgA_x0+1+25),Anillo)/SUM(Anillo)</f>
        <v>93.8832487309645</v>
      </c>
      <c r="I90" s="23" t="n">
        <f aca="false">SUMPRODUCT(INDEX(ImgA,$B90-ImgA_y0+1-25,I$54-ImgA_x0+1-25):INDEX(ImgA,$B90-ImgA_y0+1+25,I$54-ImgA_x0+1+25),Anillo)/SUM(Anillo)</f>
        <v>92.5266497461929</v>
      </c>
      <c r="J90" s="23" t="n">
        <f aca="false">SUMPRODUCT(INDEX(ImgA,$B90-ImgA_y0+1-25,J$54-ImgA_x0+1-25):INDEX(ImgA,$B90-ImgA_y0+1+25,J$54-ImgA_x0+1+25),Anillo)/SUM(Anillo)</f>
        <v>91.6624365482234</v>
      </c>
      <c r="K90" s="23" t="n">
        <f aca="false">SUMPRODUCT(INDEX(ImgA,$B90-ImgA_y0+1-25,K$54-ImgA_x0+1-25):INDEX(ImgA,$B90-ImgA_y0+1+25,K$54-ImgA_x0+1+25),Anillo)/SUM(Anillo)</f>
        <v>90.9593908629442</v>
      </c>
      <c r="L90" s="23" t="n">
        <f aca="false">SUMPRODUCT(INDEX(ImgA,$B90-ImgA_y0+1-25,L$54-ImgA_x0+1-25):INDEX(ImgA,$B90-ImgA_y0+1+25,L$54-ImgA_x0+1+25),Anillo)/SUM(Anillo)</f>
        <v>90.7017766497462</v>
      </c>
      <c r="M90" s="23" t="n">
        <f aca="false">SUMPRODUCT(INDEX(ImgA,$B90-ImgA_y0+1-25,M$54-ImgA_x0+1-25):INDEX(ImgA,$B90-ImgA_y0+1+25,M$54-ImgA_x0+1+25),Anillo)/SUM(Anillo)</f>
        <v>90.6624365482234</v>
      </c>
      <c r="N90" s="23" t="n">
        <f aca="false">SUMPRODUCT(INDEX(ImgA,$B90-ImgA_y0+1-25,N$54-ImgA_x0+1-25):INDEX(ImgA,$B90-ImgA_y0+1+25,N$54-ImgA_x0+1+25),Anillo)/SUM(Anillo)</f>
        <v>91.2017766497462</v>
      </c>
      <c r="O90" s="23" t="n">
        <f aca="false">SUMPRODUCT(INDEX(ImgA,$B90-ImgA_y0+1-25,O$54-ImgA_x0+1-25):INDEX(ImgA,$B90-ImgA_y0+1+25,O$54-ImgA_x0+1+25),Anillo)/SUM(Anillo)</f>
        <v>91.757614213198</v>
      </c>
      <c r="P90" s="23" t="n">
        <f aca="false">SUMPRODUCT(INDEX(ImgA,$B90-ImgA_y0+1-25,P$54-ImgA_x0+1-25):INDEX(ImgA,$B90-ImgA_y0+1+25,P$54-ImgA_x0+1+25),Anillo)/SUM(Anillo)</f>
        <v>92.8172588832487</v>
      </c>
      <c r="Q90" s="23" t="n">
        <f aca="false">SUMPRODUCT(INDEX(ImgA,$B90-ImgA_y0+1-25,Q$54-ImgA_x0+1-25):INDEX(ImgA,$B90-ImgA_y0+1+25,Q$54-ImgA_x0+1+25),Anillo)/SUM(Anillo)</f>
        <v>94.1269035532995</v>
      </c>
      <c r="R90" s="23" t="n">
        <f aca="false">SUMPRODUCT(INDEX(ImgA,$B90-ImgA_y0+1-25,R$54-ImgA_x0+1-25):INDEX(ImgA,$B90-ImgA_y0+1+25,R$54-ImgA_x0+1+25),Anillo)/SUM(Anillo)</f>
        <v>95.0456852791878</v>
      </c>
      <c r="S90" s="23" t="n">
        <f aca="false">SUMPRODUCT(INDEX(ImgA,$B90-ImgA_y0+1-25,S$54-ImgA_x0+1-25):INDEX(ImgA,$B90-ImgA_y0+1+25,S$54-ImgA_x0+1+25),Anillo)/SUM(Anillo)</f>
        <v>95.1928934010152</v>
      </c>
      <c r="T90" s="23" t="n">
        <f aca="false">SUMPRODUCT(INDEX(ImgA,$B90-ImgA_y0+1-25,T$54-ImgA_x0+1-25):INDEX(ImgA,$B90-ImgA_y0+1+25,T$54-ImgA_x0+1+25),Anillo)/SUM(Anillo)</f>
        <v>94.9670050761421</v>
      </c>
      <c r="U90" s="23" t="n">
        <f aca="false">SUMPRODUCT(INDEX(ImgA,$B90-ImgA_y0+1-25,U$54-ImgA_x0+1-25):INDEX(ImgA,$B90-ImgA_y0+1+25,U$54-ImgA_x0+1+25),Anillo)/SUM(Anillo)</f>
        <v>94.8578680203046</v>
      </c>
      <c r="V90" s="23" t="n">
        <f aca="false">SUMPRODUCT(INDEX(ImgA,$B90-ImgA_y0+1-25,V$54-ImgA_x0+1-25):INDEX(ImgA,$B90-ImgA_y0+1+25,V$54-ImgA_x0+1+25),Anillo)/SUM(Anillo)</f>
        <v>95.0317258883249</v>
      </c>
      <c r="W90" s="23" t="n">
        <f aca="false">SUMPRODUCT(INDEX(ImgA,$B90-ImgA_y0+1-25,W$54-ImgA_x0+1-25):INDEX(ImgA,$B90-ImgA_y0+1+25,W$54-ImgA_x0+1+25),Anillo)/SUM(Anillo)</f>
        <v>95.4213197969543</v>
      </c>
      <c r="X90" s="23" t="n">
        <f aca="false">SUMPRODUCT(INDEX(ImgA,$B90-ImgA_y0+1-25,X$54-ImgA_x0+1-25):INDEX(ImgA,$B90-ImgA_y0+1+25,X$54-ImgA_x0+1+25),Anillo)/SUM(Anillo)</f>
        <v>96.9302030456853</v>
      </c>
      <c r="Y90" s="23" t="n">
        <f aca="false">SUMPRODUCT(INDEX(ImgA,$B90-ImgA_y0+1-25,Y$54-ImgA_x0+1-25):INDEX(ImgA,$B90-ImgA_y0+1+25,Y$54-ImgA_x0+1+25),Anillo)/SUM(Anillo)</f>
        <v>99.0812182741117</v>
      </c>
      <c r="Z90" s="23" t="n">
        <f aca="false">SUMPRODUCT(INDEX(ImgA,$B90-ImgA_y0+1-25,Z$54-ImgA_x0+1-25):INDEX(ImgA,$B90-ImgA_y0+1+25,Z$54-ImgA_x0+1+25),Anillo)/SUM(Anillo)</f>
        <v>101.040609137056</v>
      </c>
      <c r="AA90" s="23" t="n">
        <f aca="false">SUMPRODUCT(INDEX(ImgA,$B90-ImgA_y0+1-25,AA$54-ImgA_x0+1-25):INDEX(ImgA,$B90-ImgA_y0+1+25,AA$54-ImgA_x0+1+25),Anillo)/SUM(Anillo)</f>
        <v>102.880710659898</v>
      </c>
      <c r="AB90" s="23" t="n">
        <f aca="false">SUMPRODUCT(INDEX(ImgA,$B90-ImgA_y0+1-25,AB$54-ImgA_x0+1-25):INDEX(ImgA,$B90-ImgA_y0+1+25,AB$54-ImgA_x0+1+25),Anillo)/SUM(Anillo)</f>
        <v>104.3769035533</v>
      </c>
      <c r="AC90" s="23" t="n">
        <f aca="false">SUMPRODUCT(INDEX(ImgA,$B90-ImgA_y0+1-25,AC$54-ImgA_x0+1-25):INDEX(ImgA,$B90-ImgA_y0+1+25,AC$54-ImgA_x0+1+25),Anillo)/SUM(Anillo)</f>
        <v>105.71192893401</v>
      </c>
      <c r="AD90" s="23" t="n">
        <f aca="false">SUMPRODUCT(INDEX(ImgA,$B90-ImgA_y0+1-25,AD$54-ImgA_x0+1-25):INDEX(ImgA,$B90-ImgA_y0+1+25,AD$54-ImgA_x0+1+25),Anillo)/SUM(Anillo)</f>
        <v>107.401015228426</v>
      </c>
      <c r="AE90" s="23" t="n">
        <f aca="false">SUMPRODUCT(INDEX(ImgA,$B90-ImgA_y0+1-25,AE$54-ImgA_x0+1-25):INDEX(ImgA,$B90-ImgA_y0+1+25,AE$54-ImgA_x0+1+25),Anillo)/SUM(Anillo)</f>
        <v>108.468274111675</v>
      </c>
      <c r="AF90" s="23" t="n">
        <f aca="false">SUMPRODUCT(INDEX(ImgA,$B90-ImgA_y0+1-25,AF$54-ImgA_x0+1-25):INDEX(ImgA,$B90-ImgA_y0+1+25,AF$54-ImgA_x0+1+25),Anillo)/SUM(Anillo)</f>
        <v>108.880710659898</v>
      </c>
      <c r="AG90" s="23" t="n">
        <f aca="false">SUMPRODUCT(INDEX(ImgA,$B90-ImgA_y0+1-25,AG$54-ImgA_x0+1-25):INDEX(ImgA,$B90-ImgA_y0+1+25,AG$54-ImgA_x0+1+25),Anillo)/SUM(Anillo)</f>
        <v>108.57614213198</v>
      </c>
      <c r="AH90" s="23" t="n">
        <f aca="false">SUMPRODUCT(INDEX(ImgA,$B90-ImgA_y0+1-25,AH$54-ImgA_x0+1-25):INDEX(ImgA,$B90-ImgA_y0+1+25,AH$54-ImgA_x0+1+25),Anillo)/SUM(Anillo)</f>
        <v>107.870558375635</v>
      </c>
      <c r="AI90" s="23" t="n">
        <f aca="false">SUMPRODUCT(INDEX(ImgA,$B90-ImgA_y0+1-25,AI$54-ImgA_x0+1-25):INDEX(ImgA,$B90-ImgA_y0+1+25,AI$54-ImgA_x0+1+25),Anillo)/SUM(Anillo)</f>
        <v>106.994923857868</v>
      </c>
      <c r="AJ90" s="23" t="n">
        <f aca="false">SUMPRODUCT(INDEX(ImgA,$B90-ImgA_y0+1-25,AJ$54-ImgA_x0+1-25):INDEX(ImgA,$B90-ImgA_y0+1+25,AJ$54-ImgA_x0+1+25),Anillo)/SUM(Anillo)</f>
        <v>106.072335025381</v>
      </c>
      <c r="AK90" s="23" t="n">
        <f aca="false">SUMPRODUCT(INDEX(ImgA,$B90-ImgA_y0+1-25,AK$54-ImgA_x0+1-25):INDEX(ImgA,$B90-ImgA_y0+1+25,AK$54-ImgA_x0+1+25),Anillo)/SUM(Anillo)</f>
        <v>104.68654822335</v>
      </c>
      <c r="AL90" s="23" t="n">
        <f aca="false">SUMPRODUCT(INDEX(ImgA,$B90-ImgA_y0+1-25,AL$54-ImgA_x0+1-25):INDEX(ImgA,$B90-ImgA_y0+1+25,AL$54-ImgA_x0+1+25),Anillo)/SUM(Anillo)</f>
        <v>103.590101522843</v>
      </c>
      <c r="AM90" s="23" t="n">
        <f aca="false">SUMPRODUCT(INDEX(ImgA,$B90-ImgA_y0+1-25,AM$54-ImgA_x0+1-25):INDEX(ImgA,$B90-ImgA_y0+1+25,AM$54-ImgA_x0+1+25),Anillo)/SUM(Anillo)</f>
        <v>102.567258883249</v>
      </c>
      <c r="AN90" s="23" t="n">
        <f aca="false">SUMPRODUCT(INDEX(ImgA,$B90-ImgA_y0+1-25,AN$54-ImgA_x0+1-25):INDEX(ImgA,$B90-ImgA_y0+1+25,AN$54-ImgA_x0+1+25),Anillo)/SUM(Anillo)</f>
        <v>101.564720812183</v>
      </c>
      <c r="AO90" s="23" t="n">
        <f aca="false">SUMPRODUCT(INDEX(ImgA,$B90-ImgA_y0+1-25,AO$54-ImgA_x0+1-25):INDEX(ImgA,$B90-ImgA_y0+1+25,AO$54-ImgA_x0+1+25),Anillo)/SUM(Anillo)</f>
        <v>100.994923857868</v>
      </c>
      <c r="AP90" s="23" t="n">
        <f aca="false">SUMPRODUCT(INDEX(ImgA,$B90-ImgA_y0+1-25,AP$54-ImgA_x0+1-25):INDEX(ImgA,$B90-ImgA_y0+1+25,AP$54-ImgA_x0+1+25),Anillo)/SUM(Anillo)</f>
        <v>100.596446700508</v>
      </c>
      <c r="AQ90" s="23" t="n">
        <f aca="false">SUMPRODUCT(INDEX(ImgA,$B90-ImgA_y0+1-25,AQ$54-ImgA_x0+1-25):INDEX(ImgA,$B90-ImgA_y0+1+25,AQ$54-ImgA_x0+1+25),Anillo)/SUM(Anillo)</f>
        <v>99.7855329949239</v>
      </c>
      <c r="AR90" s="23" t="n">
        <f aca="false">SUMPRODUCT(INDEX(ImgA,$B90-ImgA_y0+1-25,AR$54-ImgA_x0+1-25):INDEX(ImgA,$B90-ImgA_y0+1+25,AR$54-ImgA_x0+1+25),Anillo)/SUM(Anillo)</f>
        <v>98.6269035532995</v>
      </c>
      <c r="AS90" s="23" t="n">
        <f aca="false">SUMPRODUCT(INDEX(ImgA,$B90-ImgA_y0+1-25,AS$54-ImgA_x0+1-25):INDEX(ImgA,$B90-ImgA_y0+1+25,AS$54-ImgA_x0+1+25),Anillo)/SUM(Anillo)</f>
        <v>98.1472081218274</v>
      </c>
      <c r="AT90" s="23" t="n">
        <f aca="false">SUMPRODUCT(INDEX(ImgA,$B90-ImgA_y0+1-25,AT$54-ImgA_x0+1-25):INDEX(ImgA,$B90-ImgA_y0+1+25,AT$54-ImgA_x0+1+25),Anillo)/SUM(Anillo)</f>
        <v>98.0736040609137</v>
      </c>
      <c r="AU90" s="23" t="n">
        <f aca="false">SUMPRODUCT(INDEX(ImgA,$B90-ImgA_y0+1-25,AU$54-ImgA_x0+1-25):INDEX(ImgA,$B90-ImgA_y0+1+25,AU$54-ImgA_x0+1+25),Anillo)/SUM(Anillo)</f>
        <v>97.2068527918782</v>
      </c>
      <c r="AV90" s="23" t="n">
        <f aca="false">SUMPRODUCT(INDEX(ImgA,$B90-ImgA_y0+1-25,AV$54-ImgA_x0+1-25):INDEX(ImgA,$B90-ImgA_y0+1+25,AV$54-ImgA_x0+1+25),Anillo)/SUM(Anillo)</f>
        <v>96.2347715736041</v>
      </c>
      <c r="AW90" s="23" t="n">
        <f aca="false">SUMPRODUCT(INDEX(ImgA,$B90-ImgA_y0+1-25,AW$54-ImgA_x0+1-25):INDEX(ImgA,$B90-ImgA_y0+1+25,AW$54-ImgA_x0+1+25),Anillo)/SUM(Anillo)</f>
        <v>94.6192893401015</v>
      </c>
      <c r="AX90" s="23" t="n">
        <f aca="false">SUMPRODUCT(INDEX(ImgA,$B90-ImgA_y0+1-25,AX$54-ImgA_x0+1-25):INDEX(ImgA,$B90-ImgA_y0+1+25,AX$54-ImgA_x0+1+25),Anillo)/SUM(Anillo)</f>
        <v>91.8591370558376</v>
      </c>
      <c r="AY90" s="23" t="n">
        <f aca="false">SUMPRODUCT(INDEX(ImgA,$B90-ImgA_y0+1-25,AY$54-ImgA_x0+1-25):INDEX(ImgA,$B90-ImgA_y0+1+25,AY$54-ImgA_x0+1+25),Anillo)/SUM(Anillo)</f>
        <v>89.2220812182741</v>
      </c>
      <c r="AZ90" s="23" t="n">
        <f aca="false">SUMPRODUCT(INDEX(ImgA,$B90-ImgA_y0+1-25,AZ$54-ImgA_x0+1-25):INDEX(ImgA,$B90-ImgA_y0+1+25,AZ$54-ImgA_x0+1+25),Anillo)/SUM(Anillo)</f>
        <v>86.3743654822335</v>
      </c>
      <c r="BA90" s="23" t="n">
        <f aca="false">SUMPRODUCT(INDEX(ImgA,$B90-ImgA_y0+1-25,BA$54-ImgA_x0+1-25):INDEX(ImgA,$B90-ImgA_y0+1+25,BA$54-ImgA_x0+1+25),Anillo)/SUM(Anillo)</f>
        <v>83.4175126903553</v>
      </c>
      <c r="BB90" s="23" t="n">
        <f aca="false">SUMPRODUCT(INDEX(ImgA,$B90-ImgA_y0+1-25,BB$54-ImgA_x0+1-25):INDEX(ImgA,$B90-ImgA_y0+1+25,BB$54-ImgA_x0+1+25),Anillo)/SUM(Anillo)</f>
        <v>81.1992385786802</v>
      </c>
      <c r="BC90" s="23" t="n">
        <f aca="false">SUMPRODUCT(INDEX(ImgA,$B90-ImgA_y0+1-25,BC$54-ImgA_x0+1-25):INDEX(ImgA,$B90-ImgA_y0+1+25,BC$54-ImgA_x0+1+25),Anillo)/SUM(Anillo)</f>
        <v>79.3642131979696</v>
      </c>
      <c r="BD90" s="23" t="n">
        <f aca="false">SUMPRODUCT(INDEX(ImgA,$B90-ImgA_y0+1-25,BD$54-ImgA_x0+1-25):INDEX(ImgA,$B90-ImgA_y0+1+25,BD$54-ImgA_x0+1+25),Anillo)/SUM(Anillo)</f>
        <v>78.8261421319797</v>
      </c>
      <c r="BE90" s="23" t="n">
        <f aca="false">SUMPRODUCT(INDEX(ImgA,$B90-ImgA_y0+1-25,BE$54-ImgA_x0+1-25):INDEX(ImgA,$B90-ImgA_y0+1+25,BE$54-ImgA_x0+1+25),Anillo)/SUM(Anillo)</f>
        <v>80.2715736040609</v>
      </c>
      <c r="BF90" s="23" t="n">
        <f aca="false">SUMPRODUCT(INDEX(ImgA,$B90-ImgA_y0+1-25,BF$54-ImgA_x0+1-25):INDEX(ImgA,$B90-ImgA_y0+1+25,BF$54-ImgA_x0+1+25),Anillo)/SUM(Anillo)</f>
        <v>82.7144670050761</v>
      </c>
      <c r="BG90" s="23" t="n">
        <f aca="false">SUMPRODUCT(INDEX(ImgA,$B90-ImgA_y0+1-25,BG$54-ImgA_x0+1-25):INDEX(ImgA,$B90-ImgA_y0+1+25,BG$54-ImgA_x0+1+25),Anillo)/SUM(Anillo)</f>
        <v>84.9847715736041</v>
      </c>
      <c r="BH90" s="23" t="n">
        <f aca="false">SUMPRODUCT(INDEX(ImgA,$B90-ImgA_y0+1-25,BH$54-ImgA_x0+1-25):INDEX(ImgA,$B90-ImgA_y0+1+25,BH$54-ImgA_x0+1+25),Anillo)/SUM(Anillo)</f>
        <v>87.6738578680203</v>
      </c>
      <c r="BI90" s="23" t="n">
        <f aca="false">SUMPRODUCT(INDEX(ImgA,$B90-ImgA_y0+1-25,BI$54-ImgA_x0+1-25):INDEX(ImgA,$B90-ImgA_y0+1+25,BI$54-ImgA_x0+1+25),Anillo)/SUM(Anillo)</f>
        <v>90.7690355329949</v>
      </c>
      <c r="BJ90" s="23" t="n">
        <f aca="false">SUMPRODUCT(INDEX(ImgA,$B90-ImgA_y0+1-25,BJ$54-ImgA_x0+1-25):INDEX(ImgA,$B90-ImgA_y0+1+25,BJ$54-ImgA_x0+1+25),Anillo)/SUM(Anillo)</f>
        <v>94.0456852791878</v>
      </c>
      <c r="BK90" s="23" t="n">
        <f aca="false">SUMPRODUCT(INDEX(ImgA,$B90-ImgA_y0+1-25,BK$54-ImgA_x0+1-25):INDEX(ImgA,$B90-ImgA_y0+1+25,BK$54-ImgA_x0+1+25),Anillo)/SUM(Anillo)</f>
        <v>97.0710659898477</v>
      </c>
      <c r="BL90" s="23" t="n">
        <f aca="false">SUMPRODUCT(INDEX(ImgA,$B90-ImgA_y0+1-25,BL$54-ImgA_x0+1-25):INDEX(ImgA,$B90-ImgA_y0+1+25,BL$54-ImgA_x0+1+25),Anillo)/SUM(Anillo)</f>
        <v>98.997461928934</v>
      </c>
      <c r="BM90" s="23" t="n">
        <f aca="false">SUMPRODUCT(INDEX(ImgA,$B90-ImgA_y0+1-25,BM$54-ImgA_x0+1-25):INDEX(ImgA,$B90-ImgA_y0+1+25,BM$54-ImgA_x0+1+25),Anillo)/SUM(Anillo)</f>
        <v>101.082487309645</v>
      </c>
      <c r="BN90" s="23" t="n">
        <f aca="false">SUMPRODUCT(INDEX(ImgA,$B90-ImgA_y0+1-25,BN$54-ImgA_x0+1-25):INDEX(ImgA,$B90-ImgA_y0+1+25,BN$54-ImgA_x0+1+25),Anillo)/SUM(Anillo)</f>
        <v>103.205583756345</v>
      </c>
    </row>
    <row r="91" customFormat="false" ht="10.5" hidden="false" customHeight="true" outlineLevel="0" collapsed="false">
      <c r="B91" s="17" t="n">
        <v>106</v>
      </c>
      <c r="C91" s="23" t="n">
        <f aca="false">SUMPRODUCT(INDEX(ImgA,$B91-ImgA_y0+1-25,C$54-ImgA_x0+1-25):INDEX(ImgA,$B91-ImgA_y0+1+25,C$54-ImgA_x0+1+25),Anillo)/SUM(Anillo)</f>
        <v>89.6040609137056</v>
      </c>
      <c r="D91" s="23" t="n">
        <f aca="false">SUMPRODUCT(INDEX(ImgA,$B91-ImgA_y0+1-25,D$54-ImgA_x0+1-25):INDEX(ImgA,$B91-ImgA_y0+1+25,D$54-ImgA_x0+1+25),Anillo)/SUM(Anillo)</f>
        <v>90.9149746192893</v>
      </c>
      <c r="E91" s="23" t="n">
        <f aca="false">SUMPRODUCT(INDEX(ImgA,$B91-ImgA_y0+1-25,E$54-ImgA_x0+1-25):INDEX(ImgA,$B91-ImgA_y0+1+25,E$54-ImgA_x0+1+25),Anillo)/SUM(Anillo)</f>
        <v>92.5977157360406</v>
      </c>
      <c r="F91" s="23" t="n">
        <f aca="false">SUMPRODUCT(INDEX(ImgA,$B91-ImgA_y0+1-25,F$54-ImgA_x0+1-25):INDEX(ImgA,$B91-ImgA_y0+1+25,F$54-ImgA_x0+1+25),Anillo)/SUM(Anillo)</f>
        <v>93.7741116751269</v>
      </c>
      <c r="G91" s="23" t="n">
        <f aca="false">SUMPRODUCT(INDEX(ImgA,$B91-ImgA_y0+1-25,G$54-ImgA_x0+1-25):INDEX(ImgA,$B91-ImgA_y0+1+25,G$54-ImgA_x0+1+25),Anillo)/SUM(Anillo)</f>
        <v>94.25</v>
      </c>
      <c r="H91" s="23" t="n">
        <f aca="false">SUMPRODUCT(INDEX(ImgA,$B91-ImgA_y0+1-25,H$54-ImgA_x0+1-25):INDEX(ImgA,$B91-ImgA_y0+1+25,H$54-ImgA_x0+1+25),Anillo)/SUM(Anillo)</f>
        <v>93.9796954314721</v>
      </c>
      <c r="I91" s="23" t="n">
        <f aca="false">SUMPRODUCT(INDEX(ImgA,$B91-ImgA_y0+1-25,I$54-ImgA_x0+1-25):INDEX(ImgA,$B91-ImgA_y0+1+25,I$54-ImgA_x0+1+25),Anillo)/SUM(Anillo)</f>
        <v>92.5609137055838</v>
      </c>
      <c r="J91" s="23" t="n">
        <f aca="false">SUMPRODUCT(INDEX(ImgA,$B91-ImgA_y0+1-25,J$54-ImgA_x0+1-25):INDEX(ImgA,$B91-ImgA_y0+1+25,J$54-ImgA_x0+1+25),Anillo)/SUM(Anillo)</f>
        <v>90.5532994923858</v>
      </c>
      <c r="K91" s="23" t="n">
        <f aca="false">SUMPRODUCT(INDEX(ImgA,$B91-ImgA_y0+1-25,K$54-ImgA_x0+1-25):INDEX(ImgA,$B91-ImgA_y0+1+25,K$54-ImgA_x0+1+25),Anillo)/SUM(Anillo)</f>
        <v>89.0215736040609</v>
      </c>
      <c r="L91" s="23" t="n">
        <f aca="false">SUMPRODUCT(INDEX(ImgA,$B91-ImgA_y0+1-25,L$54-ImgA_x0+1-25):INDEX(ImgA,$B91-ImgA_y0+1+25,L$54-ImgA_x0+1+25),Anillo)/SUM(Anillo)</f>
        <v>88.9327411167513</v>
      </c>
      <c r="M91" s="23" t="n">
        <f aca="false">SUMPRODUCT(INDEX(ImgA,$B91-ImgA_y0+1-25,M$54-ImgA_x0+1-25):INDEX(ImgA,$B91-ImgA_y0+1+25,M$54-ImgA_x0+1+25),Anillo)/SUM(Anillo)</f>
        <v>89.1180203045685</v>
      </c>
      <c r="N91" s="23" t="n">
        <f aca="false">SUMPRODUCT(INDEX(ImgA,$B91-ImgA_y0+1-25,N$54-ImgA_x0+1-25):INDEX(ImgA,$B91-ImgA_y0+1+25,N$54-ImgA_x0+1+25),Anillo)/SUM(Anillo)</f>
        <v>90.1370558375635</v>
      </c>
      <c r="O91" s="23" t="n">
        <f aca="false">SUMPRODUCT(INDEX(ImgA,$B91-ImgA_y0+1-25,O$54-ImgA_x0+1-25):INDEX(ImgA,$B91-ImgA_y0+1+25,O$54-ImgA_x0+1+25),Anillo)/SUM(Anillo)</f>
        <v>91.8464467005076</v>
      </c>
      <c r="P91" s="23" t="n">
        <f aca="false">SUMPRODUCT(INDEX(ImgA,$B91-ImgA_y0+1-25,P$54-ImgA_x0+1-25):INDEX(ImgA,$B91-ImgA_y0+1+25,P$54-ImgA_x0+1+25),Anillo)/SUM(Anillo)</f>
        <v>93.5964467005076</v>
      </c>
      <c r="Q91" s="23" t="n">
        <f aca="false">SUMPRODUCT(INDEX(ImgA,$B91-ImgA_y0+1-25,Q$54-ImgA_x0+1-25):INDEX(ImgA,$B91-ImgA_y0+1+25,Q$54-ImgA_x0+1+25),Anillo)/SUM(Anillo)</f>
        <v>94.9873096446701</v>
      </c>
      <c r="R91" s="23" t="n">
        <f aca="false">SUMPRODUCT(INDEX(ImgA,$B91-ImgA_y0+1-25,R$54-ImgA_x0+1-25):INDEX(ImgA,$B91-ImgA_y0+1+25,R$54-ImgA_x0+1+25),Anillo)/SUM(Anillo)</f>
        <v>95.9682741116751</v>
      </c>
      <c r="S91" s="23" t="n">
        <f aca="false">SUMPRODUCT(INDEX(ImgA,$B91-ImgA_y0+1-25,S$54-ImgA_x0+1-25):INDEX(ImgA,$B91-ImgA_y0+1+25,S$54-ImgA_x0+1+25),Anillo)/SUM(Anillo)</f>
        <v>96.5736040609137</v>
      </c>
      <c r="T91" s="23" t="n">
        <f aca="false">SUMPRODUCT(INDEX(ImgA,$B91-ImgA_y0+1-25,T$54-ImgA_x0+1-25):INDEX(ImgA,$B91-ImgA_y0+1+25,T$54-ImgA_x0+1+25),Anillo)/SUM(Anillo)</f>
        <v>96.7208121827411</v>
      </c>
      <c r="U91" s="23" t="n">
        <f aca="false">SUMPRODUCT(INDEX(ImgA,$B91-ImgA_y0+1-25,U$54-ImgA_x0+1-25):INDEX(ImgA,$B91-ImgA_y0+1+25,U$54-ImgA_x0+1+25),Anillo)/SUM(Anillo)</f>
        <v>96.5215736040609</v>
      </c>
      <c r="V91" s="23" t="n">
        <f aca="false">SUMPRODUCT(INDEX(ImgA,$B91-ImgA_y0+1-25,V$54-ImgA_x0+1-25):INDEX(ImgA,$B91-ImgA_y0+1+25,V$54-ImgA_x0+1+25),Anillo)/SUM(Anillo)</f>
        <v>96.6192893401015</v>
      </c>
      <c r="W91" s="23" t="n">
        <f aca="false">SUMPRODUCT(INDEX(ImgA,$B91-ImgA_y0+1-25,W$54-ImgA_x0+1-25):INDEX(ImgA,$B91-ImgA_y0+1+25,W$54-ImgA_x0+1+25),Anillo)/SUM(Anillo)</f>
        <v>96.6510152284264</v>
      </c>
      <c r="X91" s="23" t="n">
        <f aca="false">SUMPRODUCT(INDEX(ImgA,$B91-ImgA_y0+1-25,X$54-ImgA_x0+1-25):INDEX(ImgA,$B91-ImgA_y0+1+25,X$54-ImgA_x0+1+25),Anillo)/SUM(Anillo)</f>
        <v>97.3769035532995</v>
      </c>
      <c r="Y91" s="23" t="n">
        <f aca="false">SUMPRODUCT(INDEX(ImgA,$B91-ImgA_y0+1-25,Y$54-ImgA_x0+1-25):INDEX(ImgA,$B91-ImgA_y0+1+25,Y$54-ImgA_x0+1+25),Anillo)/SUM(Anillo)</f>
        <v>98.6611675126904</v>
      </c>
      <c r="Z91" s="23" t="n">
        <f aca="false">SUMPRODUCT(INDEX(ImgA,$B91-ImgA_y0+1-25,Z$54-ImgA_x0+1-25):INDEX(ImgA,$B91-ImgA_y0+1+25,Z$54-ImgA_x0+1+25),Anillo)/SUM(Anillo)</f>
        <v>100.044416243655</v>
      </c>
      <c r="AA91" s="23" t="n">
        <f aca="false">SUMPRODUCT(INDEX(ImgA,$B91-ImgA_y0+1-25,AA$54-ImgA_x0+1-25):INDEX(ImgA,$B91-ImgA_y0+1+25,AA$54-ImgA_x0+1+25),Anillo)/SUM(Anillo)</f>
        <v>101.302030456853</v>
      </c>
      <c r="AB91" s="23" t="n">
        <f aca="false">SUMPRODUCT(INDEX(ImgA,$B91-ImgA_y0+1-25,AB$54-ImgA_x0+1-25):INDEX(ImgA,$B91-ImgA_y0+1+25,AB$54-ImgA_x0+1+25),Anillo)/SUM(Anillo)</f>
        <v>102.511421319797</v>
      </c>
      <c r="AC91" s="23" t="n">
        <f aca="false">SUMPRODUCT(INDEX(ImgA,$B91-ImgA_y0+1-25,AC$54-ImgA_x0+1-25):INDEX(ImgA,$B91-ImgA_y0+1+25,AC$54-ImgA_x0+1+25),Anillo)/SUM(Anillo)</f>
        <v>104.239847715736</v>
      </c>
      <c r="AD91" s="23" t="n">
        <f aca="false">SUMPRODUCT(INDEX(ImgA,$B91-ImgA_y0+1-25,AD$54-ImgA_x0+1-25):INDEX(ImgA,$B91-ImgA_y0+1+25,AD$54-ImgA_x0+1+25),Anillo)/SUM(Anillo)</f>
        <v>105.652284263959</v>
      </c>
      <c r="AE91" s="23" t="n">
        <f aca="false">SUMPRODUCT(INDEX(ImgA,$B91-ImgA_y0+1-25,AE$54-ImgA_x0+1-25):INDEX(ImgA,$B91-ImgA_y0+1+25,AE$54-ImgA_x0+1+25),Anillo)/SUM(Anillo)</f>
        <v>106.305837563452</v>
      </c>
      <c r="AF91" s="23" t="n">
        <f aca="false">SUMPRODUCT(INDEX(ImgA,$B91-ImgA_y0+1-25,AF$54-ImgA_x0+1-25):INDEX(ImgA,$B91-ImgA_y0+1+25,AF$54-ImgA_x0+1+25),Anillo)/SUM(Anillo)</f>
        <v>106.706852791878</v>
      </c>
      <c r="AG91" s="23" t="n">
        <f aca="false">SUMPRODUCT(INDEX(ImgA,$B91-ImgA_y0+1-25,AG$54-ImgA_x0+1-25):INDEX(ImgA,$B91-ImgA_y0+1+25,AG$54-ImgA_x0+1+25),Anillo)/SUM(Anillo)</f>
        <v>106.836294416244</v>
      </c>
      <c r="AH91" s="23" t="n">
        <f aca="false">SUMPRODUCT(INDEX(ImgA,$B91-ImgA_y0+1-25,AH$54-ImgA_x0+1-25):INDEX(ImgA,$B91-ImgA_y0+1+25,AH$54-ImgA_x0+1+25),Anillo)/SUM(Anillo)</f>
        <v>106.71192893401</v>
      </c>
      <c r="AI91" s="23" t="n">
        <f aca="false">SUMPRODUCT(INDEX(ImgA,$B91-ImgA_y0+1-25,AI$54-ImgA_x0+1-25):INDEX(ImgA,$B91-ImgA_y0+1+25,AI$54-ImgA_x0+1+25),Anillo)/SUM(Anillo)</f>
        <v>106.450507614213</v>
      </c>
      <c r="AJ91" s="23" t="n">
        <f aca="false">SUMPRODUCT(INDEX(ImgA,$B91-ImgA_y0+1-25,AJ$54-ImgA_x0+1-25):INDEX(ImgA,$B91-ImgA_y0+1+25,AJ$54-ImgA_x0+1+25),Anillo)/SUM(Anillo)</f>
        <v>105.743654822335</v>
      </c>
      <c r="AK91" s="23" t="n">
        <f aca="false">SUMPRODUCT(INDEX(ImgA,$B91-ImgA_y0+1-25,AK$54-ImgA_x0+1-25):INDEX(ImgA,$B91-ImgA_y0+1+25,AK$54-ImgA_x0+1+25),Anillo)/SUM(Anillo)</f>
        <v>104.555837563452</v>
      </c>
      <c r="AL91" s="23" t="n">
        <f aca="false">SUMPRODUCT(INDEX(ImgA,$B91-ImgA_y0+1-25,AL$54-ImgA_x0+1-25):INDEX(ImgA,$B91-ImgA_y0+1+25,AL$54-ImgA_x0+1+25),Anillo)/SUM(Anillo)</f>
        <v>103.379441624365</v>
      </c>
      <c r="AM91" s="23" t="n">
        <f aca="false">SUMPRODUCT(INDEX(ImgA,$B91-ImgA_y0+1-25,AM$54-ImgA_x0+1-25):INDEX(ImgA,$B91-ImgA_y0+1+25,AM$54-ImgA_x0+1+25),Anillo)/SUM(Anillo)</f>
        <v>102.631979695431</v>
      </c>
      <c r="AN91" s="23" t="n">
        <f aca="false">SUMPRODUCT(INDEX(ImgA,$B91-ImgA_y0+1-25,AN$54-ImgA_x0+1-25):INDEX(ImgA,$B91-ImgA_y0+1+25,AN$54-ImgA_x0+1+25),Anillo)/SUM(Anillo)</f>
        <v>101.980964467005</v>
      </c>
      <c r="AO91" s="23" t="n">
        <f aca="false">SUMPRODUCT(INDEX(ImgA,$B91-ImgA_y0+1-25,AO$54-ImgA_x0+1-25):INDEX(ImgA,$B91-ImgA_y0+1+25,AO$54-ImgA_x0+1+25),Anillo)/SUM(Anillo)</f>
        <v>100.895939086294</v>
      </c>
      <c r="AP91" s="23" t="n">
        <f aca="false">SUMPRODUCT(INDEX(ImgA,$B91-ImgA_y0+1-25,AP$54-ImgA_x0+1-25):INDEX(ImgA,$B91-ImgA_y0+1+25,AP$54-ImgA_x0+1+25),Anillo)/SUM(Anillo)</f>
        <v>100.162436548223</v>
      </c>
      <c r="AQ91" s="23" t="n">
        <f aca="false">SUMPRODUCT(INDEX(ImgA,$B91-ImgA_y0+1-25,AQ$54-ImgA_x0+1-25):INDEX(ImgA,$B91-ImgA_y0+1+25,AQ$54-ImgA_x0+1+25),Anillo)/SUM(Anillo)</f>
        <v>99.6687817258883</v>
      </c>
      <c r="AR91" s="23" t="n">
        <f aca="false">SUMPRODUCT(INDEX(ImgA,$B91-ImgA_y0+1-25,AR$54-ImgA_x0+1-25):INDEX(ImgA,$B91-ImgA_y0+1+25,AR$54-ImgA_x0+1+25),Anillo)/SUM(Anillo)</f>
        <v>99.1497461928934</v>
      </c>
      <c r="AS91" s="23" t="n">
        <f aca="false">SUMPRODUCT(INDEX(ImgA,$B91-ImgA_y0+1-25,AS$54-ImgA_x0+1-25):INDEX(ImgA,$B91-ImgA_y0+1+25,AS$54-ImgA_x0+1+25),Anillo)/SUM(Anillo)</f>
        <v>99.2208121827411</v>
      </c>
      <c r="AT91" s="23" t="n">
        <f aca="false">SUMPRODUCT(INDEX(ImgA,$B91-ImgA_y0+1-25,AT$54-ImgA_x0+1-25):INDEX(ImgA,$B91-ImgA_y0+1+25,AT$54-ImgA_x0+1+25),Anillo)/SUM(Anillo)</f>
        <v>99.7246192893401</v>
      </c>
      <c r="AU91" s="23" t="n">
        <f aca="false">SUMPRODUCT(INDEX(ImgA,$B91-ImgA_y0+1-25,AU$54-ImgA_x0+1-25):INDEX(ImgA,$B91-ImgA_y0+1+25,AU$54-ImgA_x0+1+25),Anillo)/SUM(Anillo)</f>
        <v>99.4644670050761</v>
      </c>
      <c r="AV91" s="23" t="n">
        <f aca="false">SUMPRODUCT(INDEX(ImgA,$B91-ImgA_y0+1-25,AV$54-ImgA_x0+1-25):INDEX(ImgA,$B91-ImgA_y0+1+25,AV$54-ImgA_x0+1+25),Anillo)/SUM(Anillo)</f>
        <v>98.4098984771574</v>
      </c>
      <c r="AW91" s="23" t="n">
        <f aca="false">SUMPRODUCT(INDEX(ImgA,$B91-ImgA_y0+1-25,AW$54-ImgA_x0+1-25):INDEX(ImgA,$B91-ImgA_y0+1+25,AW$54-ImgA_x0+1+25),Anillo)/SUM(Anillo)</f>
        <v>96.2322335025381</v>
      </c>
      <c r="AX91" s="23" t="n">
        <f aca="false">SUMPRODUCT(INDEX(ImgA,$B91-ImgA_y0+1-25,AX$54-ImgA_x0+1-25):INDEX(ImgA,$B91-ImgA_y0+1+25,AX$54-ImgA_x0+1+25),Anillo)/SUM(Anillo)</f>
        <v>93.5901015228426</v>
      </c>
      <c r="AY91" s="23" t="n">
        <f aca="false">SUMPRODUCT(INDEX(ImgA,$B91-ImgA_y0+1-25,AY$54-ImgA_x0+1-25):INDEX(ImgA,$B91-ImgA_y0+1+25,AY$54-ImgA_x0+1+25),Anillo)/SUM(Anillo)</f>
        <v>90.8210659898477</v>
      </c>
      <c r="AZ91" s="23" t="n">
        <f aca="false">SUMPRODUCT(INDEX(ImgA,$B91-ImgA_y0+1-25,AZ$54-ImgA_x0+1-25):INDEX(ImgA,$B91-ImgA_y0+1+25,AZ$54-ImgA_x0+1+25),Anillo)/SUM(Anillo)</f>
        <v>87.996192893401</v>
      </c>
      <c r="BA91" s="23" t="n">
        <f aca="false">SUMPRODUCT(INDEX(ImgA,$B91-ImgA_y0+1-25,BA$54-ImgA_x0+1-25):INDEX(ImgA,$B91-ImgA_y0+1+25,BA$54-ImgA_x0+1+25),Anillo)/SUM(Anillo)</f>
        <v>84.9276649746193</v>
      </c>
      <c r="BB91" s="23" t="n">
        <f aca="false">SUMPRODUCT(INDEX(ImgA,$B91-ImgA_y0+1-25,BB$54-ImgA_x0+1-25):INDEX(ImgA,$B91-ImgA_y0+1+25,BB$54-ImgA_x0+1+25),Anillo)/SUM(Anillo)</f>
        <v>82.9238578680203</v>
      </c>
      <c r="BC91" s="23" t="n">
        <f aca="false">SUMPRODUCT(INDEX(ImgA,$B91-ImgA_y0+1-25,BC$54-ImgA_x0+1-25):INDEX(ImgA,$B91-ImgA_y0+1+25,BC$54-ImgA_x0+1+25),Anillo)/SUM(Anillo)</f>
        <v>81.513959390863</v>
      </c>
      <c r="BD91" s="23" t="n">
        <f aca="false">SUMPRODUCT(INDEX(ImgA,$B91-ImgA_y0+1-25,BD$54-ImgA_x0+1-25):INDEX(ImgA,$B91-ImgA_y0+1+25,BD$54-ImgA_x0+1+25),Anillo)/SUM(Anillo)</f>
        <v>81.3071065989848</v>
      </c>
      <c r="BE91" s="23" t="n">
        <f aca="false">SUMPRODUCT(INDEX(ImgA,$B91-ImgA_y0+1-25,BE$54-ImgA_x0+1-25):INDEX(ImgA,$B91-ImgA_y0+1+25,BE$54-ImgA_x0+1+25),Anillo)/SUM(Anillo)</f>
        <v>82.746192893401</v>
      </c>
      <c r="BF91" s="23" t="n">
        <f aca="false">SUMPRODUCT(INDEX(ImgA,$B91-ImgA_y0+1-25,BF$54-ImgA_x0+1-25):INDEX(ImgA,$B91-ImgA_y0+1+25,BF$54-ImgA_x0+1+25),Anillo)/SUM(Anillo)</f>
        <v>84.9200507614213</v>
      </c>
      <c r="BG91" s="23" t="n">
        <f aca="false">SUMPRODUCT(INDEX(ImgA,$B91-ImgA_y0+1-25,BG$54-ImgA_x0+1-25):INDEX(ImgA,$B91-ImgA_y0+1+25,BG$54-ImgA_x0+1+25),Anillo)/SUM(Anillo)</f>
        <v>86.5520304568528</v>
      </c>
      <c r="BH91" s="23" t="n">
        <f aca="false">SUMPRODUCT(INDEX(ImgA,$B91-ImgA_y0+1-25,BH$54-ImgA_x0+1-25):INDEX(ImgA,$B91-ImgA_y0+1+25,BH$54-ImgA_x0+1+25),Anillo)/SUM(Anillo)</f>
        <v>88.4149746192893</v>
      </c>
      <c r="BI91" s="23" t="n">
        <f aca="false">SUMPRODUCT(INDEX(ImgA,$B91-ImgA_y0+1-25,BI$54-ImgA_x0+1-25):INDEX(ImgA,$B91-ImgA_y0+1+25,BI$54-ImgA_x0+1+25),Anillo)/SUM(Anillo)</f>
        <v>90.8464467005076</v>
      </c>
      <c r="BJ91" s="23" t="n">
        <f aca="false">SUMPRODUCT(INDEX(ImgA,$B91-ImgA_y0+1-25,BJ$54-ImgA_x0+1-25):INDEX(ImgA,$B91-ImgA_y0+1+25,BJ$54-ImgA_x0+1+25),Anillo)/SUM(Anillo)</f>
        <v>93.2868020304569</v>
      </c>
      <c r="BK91" s="23" t="n">
        <f aca="false">SUMPRODUCT(INDEX(ImgA,$B91-ImgA_y0+1-25,BK$54-ImgA_x0+1-25):INDEX(ImgA,$B91-ImgA_y0+1+25,BK$54-ImgA_x0+1+25),Anillo)/SUM(Anillo)</f>
        <v>95.4505076142132</v>
      </c>
      <c r="BL91" s="23" t="n">
        <f aca="false">SUMPRODUCT(INDEX(ImgA,$B91-ImgA_y0+1-25,BL$54-ImgA_x0+1-25):INDEX(ImgA,$B91-ImgA_y0+1+25,BL$54-ImgA_x0+1+25),Anillo)/SUM(Anillo)</f>
        <v>97.1205583756345</v>
      </c>
      <c r="BM91" s="23" t="n">
        <f aca="false">SUMPRODUCT(INDEX(ImgA,$B91-ImgA_y0+1-25,BM$54-ImgA_x0+1-25):INDEX(ImgA,$B91-ImgA_y0+1+25,BM$54-ImgA_x0+1+25),Anillo)/SUM(Anillo)</f>
        <v>99.0634517766497</v>
      </c>
      <c r="BN91" s="23" t="n">
        <f aca="false">SUMPRODUCT(INDEX(ImgA,$B91-ImgA_y0+1-25,BN$54-ImgA_x0+1-25):INDEX(ImgA,$B91-ImgA_y0+1+25,BN$54-ImgA_x0+1+25),Anillo)/SUM(Anillo)</f>
        <v>101.104060913706</v>
      </c>
    </row>
    <row r="92" customFormat="false" ht="10.5" hidden="false" customHeight="true" outlineLevel="0" collapsed="false">
      <c r="B92" s="17" t="n">
        <v>107</v>
      </c>
      <c r="C92" s="23" t="n">
        <f aca="false">SUMPRODUCT(INDEX(ImgA,$B92-ImgA_y0+1-25,C$54-ImgA_x0+1-25):INDEX(ImgA,$B92-ImgA_y0+1+25,C$54-ImgA_x0+1+25),Anillo)/SUM(Anillo)</f>
        <v>89.8527918781726</v>
      </c>
      <c r="D92" s="23" t="n">
        <f aca="false">SUMPRODUCT(INDEX(ImgA,$B92-ImgA_y0+1-25,D$54-ImgA_x0+1-25):INDEX(ImgA,$B92-ImgA_y0+1+25,D$54-ImgA_x0+1+25),Anillo)/SUM(Anillo)</f>
        <v>91.2703045685279</v>
      </c>
      <c r="E92" s="23" t="n">
        <f aca="false">SUMPRODUCT(INDEX(ImgA,$B92-ImgA_y0+1-25,E$54-ImgA_x0+1-25):INDEX(ImgA,$B92-ImgA_y0+1+25,E$54-ImgA_x0+1+25),Anillo)/SUM(Anillo)</f>
        <v>92.5761421319797</v>
      </c>
      <c r="F92" s="23" t="n">
        <f aca="false">SUMPRODUCT(INDEX(ImgA,$B92-ImgA_y0+1-25,F$54-ImgA_x0+1-25):INDEX(ImgA,$B92-ImgA_y0+1+25,F$54-ImgA_x0+1+25),Anillo)/SUM(Anillo)</f>
        <v>93.4263959390863</v>
      </c>
      <c r="G92" s="23" t="n">
        <f aca="false">SUMPRODUCT(INDEX(ImgA,$B92-ImgA_y0+1-25,G$54-ImgA_x0+1-25):INDEX(ImgA,$B92-ImgA_y0+1+25,G$54-ImgA_x0+1+25),Anillo)/SUM(Anillo)</f>
        <v>93.9784263959391</v>
      </c>
      <c r="H92" s="23" t="n">
        <f aca="false">SUMPRODUCT(INDEX(ImgA,$B92-ImgA_y0+1-25,H$54-ImgA_x0+1-25):INDEX(ImgA,$B92-ImgA_y0+1+25,H$54-ImgA_x0+1+25),Anillo)/SUM(Anillo)</f>
        <v>93.8223350253807</v>
      </c>
      <c r="I92" s="23" t="n">
        <f aca="false">SUMPRODUCT(INDEX(ImgA,$B92-ImgA_y0+1-25,I$54-ImgA_x0+1-25):INDEX(ImgA,$B92-ImgA_y0+1+25,I$54-ImgA_x0+1+25),Anillo)/SUM(Anillo)</f>
        <v>92.2055837563452</v>
      </c>
      <c r="J92" s="23" t="n">
        <f aca="false">SUMPRODUCT(INDEX(ImgA,$B92-ImgA_y0+1-25,J$54-ImgA_x0+1-25):INDEX(ImgA,$B92-ImgA_y0+1+25,J$54-ImgA_x0+1+25),Anillo)/SUM(Anillo)</f>
        <v>90.1383248730965</v>
      </c>
      <c r="K92" s="23" t="n">
        <f aca="false">SUMPRODUCT(INDEX(ImgA,$B92-ImgA_y0+1-25,K$54-ImgA_x0+1-25):INDEX(ImgA,$B92-ImgA_y0+1+25,K$54-ImgA_x0+1+25),Anillo)/SUM(Anillo)</f>
        <v>88.3121827411168</v>
      </c>
      <c r="L92" s="23" t="n">
        <f aca="false">SUMPRODUCT(INDEX(ImgA,$B92-ImgA_y0+1-25,L$54-ImgA_x0+1-25):INDEX(ImgA,$B92-ImgA_y0+1+25,L$54-ImgA_x0+1+25),Anillo)/SUM(Anillo)</f>
        <v>87.9619289340102</v>
      </c>
      <c r="M92" s="23" t="n">
        <f aca="false">SUMPRODUCT(INDEX(ImgA,$B92-ImgA_y0+1-25,M$54-ImgA_x0+1-25):INDEX(ImgA,$B92-ImgA_y0+1+25,M$54-ImgA_x0+1+25),Anillo)/SUM(Anillo)</f>
        <v>88.5977157360406</v>
      </c>
      <c r="N92" s="23" t="n">
        <f aca="false">SUMPRODUCT(INDEX(ImgA,$B92-ImgA_y0+1-25,N$54-ImgA_x0+1-25):INDEX(ImgA,$B92-ImgA_y0+1+25,N$54-ImgA_x0+1+25),Anillo)/SUM(Anillo)</f>
        <v>89.998730964467</v>
      </c>
      <c r="O92" s="23" t="n">
        <f aca="false">SUMPRODUCT(INDEX(ImgA,$B92-ImgA_y0+1-25,O$54-ImgA_x0+1-25):INDEX(ImgA,$B92-ImgA_y0+1+25,O$54-ImgA_x0+1+25),Anillo)/SUM(Anillo)</f>
        <v>92.1269035532995</v>
      </c>
      <c r="P92" s="23" t="n">
        <f aca="false">SUMPRODUCT(INDEX(ImgA,$B92-ImgA_y0+1-25,P$54-ImgA_x0+1-25):INDEX(ImgA,$B92-ImgA_y0+1+25,P$54-ImgA_x0+1+25),Anillo)/SUM(Anillo)</f>
        <v>94.4073604060914</v>
      </c>
      <c r="Q92" s="23" t="n">
        <f aca="false">SUMPRODUCT(INDEX(ImgA,$B92-ImgA_y0+1-25,Q$54-ImgA_x0+1-25):INDEX(ImgA,$B92-ImgA_y0+1+25,Q$54-ImgA_x0+1+25),Anillo)/SUM(Anillo)</f>
        <v>96.255076142132</v>
      </c>
      <c r="R92" s="23" t="n">
        <f aca="false">SUMPRODUCT(INDEX(ImgA,$B92-ImgA_y0+1-25,R$54-ImgA_x0+1-25):INDEX(ImgA,$B92-ImgA_y0+1+25,R$54-ImgA_x0+1+25),Anillo)/SUM(Anillo)</f>
        <v>97.1281725888325</v>
      </c>
      <c r="S92" s="23" t="n">
        <f aca="false">SUMPRODUCT(INDEX(ImgA,$B92-ImgA_y0+1-25,S$54-ImgA_x0+1-25):INDEX(ImgA,$B92-ImgA_y0+1+25,S$54-ImgA_x0+1+25),Anillo)/SUM(Anillo)</f>
        <v>97.6598984771574</v>
      </c>
      <c r="T92" s="23" t="n">
        <f aca="false">SUMPRODUCT(INDEX(ImgA,$B92-ImgA_y0+1-25,T$54-ImgA_x0+1-25):INDEX(ImgA,$B92-ImgA_y0+1+25,T$54-ImgA_x0+1+25),Anillo)/SUM(Anillo)</f>
        <v>97.8312182741117</v>
      </c>
      <c r="U92" s="23" t="n">
        <f aca="false">SUMPRODUCT(INDEX(ImgA,$B92-ImgA_y0+1-25,U$54-ImgA_x0+1-25):INDEX(ImgA,$B92-ImgA_y0+1+25,U$54-ImgA_x0+1+25),Anillo)/SUM(Anillo)</f>
        <v>97.8439086294416</v>
      </c>
      <c r="V92" s="23" t="n">
        <f aca="false">SUMPRODUCT(INDEX(ImgA,$B92-ImgA_y0+1-25,V$54-ImgA_x0+1-25):INDEX(ImgA,$B92-ImgA_y0+1+25,V$54-ImgA_x0+1+25),Anillo)/SUM(Anillo)</f>
        <v>97.9530456852792</v>
      </c>
      <c r="W92" s="23" t="n">
        <f aca="false">SUMPRODUCT(INDEX(ImgA,$B92-ImgA_y0+1-25,W$54-ImgA_x0+1-25):INDEX(ImgA,$B92-ImgA_y0+1+25,W$54-ImgA_x0+1+25),Anillo)/SUM(Anillo)</f>
        <v>97.8921319796954</v>
      </c>
      <c r="X92" s="23" t="n">
        <f aca="false">SUMPRODUCT(INDEX(ImgA,$B92-ImgA_y0+1-25,X$54-ImgA_x0+1-25):INDEX(ImgA,$B92-ImgA_y0+1+25,X$54-ImgA_x0+1+25),Anillo)/SUM(Anillo)</f>
        <v>98.0482233502538</v>
      </c>
      <c r="Y92" s="23" t="n">
        <f aca="false">SUMPRODUCT(INDEX(ImgA,$B92-ImgA_y0+1-25,Y$54-ImgA_x0+1-25):INDEX(ImgA,$B92-ImgA_y0+1+25,Y$54-ImgA_x0+1+25),Anillo)/SUM(Anillo)</f>
        <v>98.4022842639594</v>
      </c>
      <c r="Z92" s="23" t="n">
        <f aca="false">SUMPRODUCT(INDEX(ImgA,$B92-ImgA_y0+1-25,Z$54-ImgA_x0+1-25):INDEX(ImgA,$B92-ImgA_y0+1+25,Z$54-ImgA_x0+1+25),Anillo)/SUM(Anillo)</f>
        <v>98.9733502538071</v>
      </c>
      <c r="AA92" s="23" t="n">
        <f aca="false">SUMPRODUCT(INDEX(ImgA,$B92-ImgA_y0+1-25,AA$54-ImgA_x0+1-25):INDEX(ImgA,$B92-ImgA_y0+1+25,AA$54-ImgA_x0+1+25),Anillo)/SUM(Anillo)</f>
        <v>99.4847715736041</v>
      </c>
      <c r="AB92" s="23" t="n">
        <f aca="false">SUMPRODUCT(INDEX(ImgA,$B92-ImgA_y0+1-25,AB$54-ImgA_x0+1-25):INDEX(ImgA,$B92-ImgA_y0+1+25,AB$54-ImgA_x0+1+25),Anillo)/SUM(Anillo)</f>
        <v>100.581218274112</v>
      </c>
      <c r="AC92" s="23" t="n">
        <f aca="false">SUMPRODUCT(INDEX(ImgA,$B92-ImgA_y0+1-25,AC$54-ImgA_x0+1-25):INDEX(ImgA,$B92-ImgA_y0+1+25,AC$54-ImgA_x0+1+25),Anillo)/SUM(Anillo)</f>
        <v>102.196700507614</v>
      </c>
      <c r="AD92" s="23" t="n">
        <f aca="false">SUMPRODUCT(INDEX(ImgA,$B92-ImgA_y0+1-25,AD$54-ImgA_x0+1-25):INDEX(ImgA,$B92-ImgA_y0+1+25,AD$54-ImgA_x0+1+25),Anillo)/SUM(Anillo)</f>
        <v>103.222081218274</v>
      </c>
      <c r="AE92" s="23" t="n">
        <f aca="false">SUMPRODUCT(INDEX(ImgA,$B92-ImgA_y0+1-25,AE$54-ImgA_x0+1-25):INDEX(ImgA,$B92-ImgA_y0+1+25,AE$54-ImgA_x0+1+25),Anillo)/SUM(Anillo)</f>
        <v>103.675126903553</v>
      </c>
      <c r="AF92" s="23" t="n">
        <f aca="false">SUMPRODUCT(INDEX(ImgA,$B92-ImgA_y0+1-25,AF$54-ImgA_x0+1-25):INDEX(ImgA,$B92-ImgA_y0+1+25,AF$54-ImgA_x0+1+25),Anillo)/SUM(Anillo)</f>
        <v>104.323604060914</v>
      </c>
      <c r="AG92" s="23" t="n">
        <f aca="false">SUMPRODUCT(INDEX(ImgA,$B92-ImgA_y0+1-25,AG$54-ImgA_x0+1-25):INDEX(ImgA,$B92-ImgA_y0+1+25,AG$54-ImgA_x0+1+25),Anillo)/SUM(Anillo)</f>
        <v>104.892131979695</v>
      </c>
      <c r="AH92" s="23" t="n">
        <f aca="false">SUMPRODUCT(INDEX(ImgA,$B92-ImgA_y0+1-25,AH$54-ImgA_x0+1-25):INDEX(ImgA,$B92-ImgA_y0+1+25,AH$54-ImgA_x0+1+25),Anillo)/SUM(Anillo)</f>
        <v>105.213197969543</v>
      </c>
      <c r="AI92" s="23" t="n">
        <f aca="false">SUMPRODUCT(INDEX(ImgA,$B92-ImgA_y0+1-25,AI$54-ImgA_x0+1-25):INDEX(ImgA,$B92-ImgA_y0+1+25,AI$54-ImgA_x0+1+25),Anillo)/SUM(Anillo)</f>
        <v>105.230964467005</v>
      </c>
      <c r="AJ92" s="23" t="n">
        <f aca="false">SUMPRODUCT(INDEX(ImgA,$B92-ImgA_y0+1-25,AJ$54-ImgA_x0+1-25):INDEX(ImgA,$B92-ImgA_y0+1+25,AJ$54-ImgA_x0+1+25),Anillo)/SUM(Anillo)</f>
        <v>104.682741116751</v>
      </c>
      <c r="AK92" s="23" t="n">
        <f aca="false">SUMPRODUCT(INDEX(ImgA,$B92-ImgA_y0+1-25,AK$54-ImgA_x0+1-25):INDEX(ImgA,$B92-ImgA_y0+1+25,AK$54-ImgA_x0+1+25),Anillo)/SUM(Anillo)</f>
        <v>104.145939086294</v>
      </c>
      <c r="AL92" s="23" t="n">
        <f aca="false">SUMPRODUCT(INDEX(ImgA,$B92-ImgA_y0+1-25,AL$54-ImgA_x0+1-25):INDEX(ImgA,$B92-ImgA_y0+1+25,AL$54-ImgA_x0+1+25),Anillo)/SUM(Anillo)</f>
        <v>103.752538071066</v>
      </c>
      <c r="AM92" s="23" t="n">
        <f aca="false">SUMPRODUCT(INDEX(ImgA,$B92-ImgA_y0+1-25,AM$54-ImgA_x0+1-25):INDEX(ImgA,$B92-ImgA_y0+1+25,AM$54-ImgA_x0+1+25),Anillo)/SUM(Anillo)</f>
        <v>103.112944162437</v>
      </c>
      <c r="AN92" s="23" t="n">
        <f aca="false">SUMPRODUCT(INDEX(ImgA,$B92-ImgA_y0+1-25,AN$54-ImgA_x0+1-25):INDEX(ImgA,$B92-ImgA_y0+1+25,AN$54-ImgA_x0+1+25),Anillo)/SUM(Anillo)</f>
        <v>102.445431472081</v>
      </c>
      <c r="AO92" s="23" t="n">
        <f aca="false">SUMPRODUCT(INDEX(ImgA,$B92-ImgA_y0+1-25,AO$54-ImgA_x0+1-25):INDEX(ImgA,$B92-ImgA_y0+1+25,AO$54-ImgA_x0+1+25),Anillo)/SUM(Anillo)</f>
        <v>101.459390862944</v>
      </c>
      <c r="AP92" s="23" t="n">
        <f aca="false">SUMPRODUCT(INDEX(ImgA,$B92-ImgA_y0+1-25,AP$54-ImgA_x0+1-25):INDEX(ImgA,$B92-ImgA_y0+1+25,AP$54-ImgA_x0+1+25),Anillo)/SUM(Anillo)</f>
        <v>100.827411167513</v>
      </c>
      <c r="AQ92" s="23" t="n">
        <f aca="false">SUMPRODUCT(INDEX(ImgA,$B92-ImgA_y0+1-25,AQ$54-ImgA_x0+1-25):INDEX(ImgA,$B92-ImgA_y0+1+25,AQ$54-ImgA_x0+1+25),Anillo)/SUM(Anillo)</f>
        <v>100.333756345178</v>
      </c>
      <c r="AR92" s="23" t="n">
        <f aca="false">SUMPRODUCT(INDEX(ImgA,$B92-ImgA_y0+1-25,AR$54-ImgA_x0+1-25):INDEX(ImgA,$B92-ImgA_y0+1+25,AR$54-ImgA_x0+1+25),Anillo)/SUM(Anillo)</f>
        <v>100.631979695431</v>
      </c>
      <c r="AS92" s="23" t="n">
        <f aca="false">SUMPRODUCT(INDEX(ImgA,$B92-ImgA_y0+1-25,AS$54-ImgA_x0+1-25):INDEX(ImgA,$B92-ImgA_y0+1+25,AS$54-ImgA_x0+1+25),Anillo)/SUM(Anillo)</f>
        <v>100.959390862944</v>
      </c>
      <c r="AT92" s="23" t="n">
        <f aca="false">SUMPRODUCT(INDEX(ImgA,$B92-ImgA_y0+1-25,AT$54-ImgA_x0+1-25):INDEX(ImgA,$B92-ImgA_y0+1+25,AT$54-ImgA_x0+1+25),Anillo)/SUM(Anillo)</f>
        <v>101.366751269036</v>
      </c>
      <c r="AU92" s="23" t="n">
        <f aca="false">SUMPRODUCT(INDEX(ImgA,$B92-ImgA_y0+1-25,AU$54-ImgA_x0+1-25):INDEX(ImgA,$B92-ImgA_y0+1+25,AU$54-ImgA_x0+1+25),Anillo)/SUM(Anillo)</f>
        <v>101.582487309645</v>
      </c>
      <c r="AV92" s="23" t="n">
        <f aca="false">SUMPRODUCT(INDEX(ImgA,$B92-ImgA_y0+1-25,AV$54-ImgA_x0+1-25):INDEX(ImgA,$B92-ImgA_y0+1+25,AV$54-ImgA_x0+1+25),Anillo)/SUM(Anillo)</f>
        <v>100.414974619289</v>
      </c>
      <c r="AW92" s="23" t="n">
        <f aca="false">SUMPRODUCT(INDEX(ImgA,$B92-ImgA_y0+1-25,AW$54-ImgA_x0+1-25):INDEX(ImgA,$B92-ImgA_y0+1+25,AW$54-ImgA_x0+1+25),Anillo)/SUM(Anillo)</f>
        <v>98.4010152284264</v>
      </c>
      <c r="AX92" s="23" t="n">
        <f aca="false">SUMPRODUCT(INDEX(ImgA,$B92-ImgA_y0+1-25,AX$54-ImgA_x0+1-25):INDEX(ImgA,$B92-ImgA_y0+1+25,AX$54-ImgA_x0+1+25),Anillo)/SUM(Anillo)</f>
        <v>95.6434010152284</v>
      </c>
      <c r="AY92" s="23" t="n">
        <f aca="false">SUMPRODUCT(INDEX(ImgA,$B92-ImgA_y0+1-25,AY$54-ImgA_x0+1-25):INDEX(ImgA,$B92-ImgA_y0+1+25,AY$54-ImgA_x0+1+25),Anillo)/SUM(Anillo)</f>
        <v>92.513959390863</v>
      </c>
      <c r="AZ92" s="23" t="n">
        <f aca="false">SUMPRODUCT(INDEX(ImgA,$B92-ImgA_y0+1-25,AZ$54-ImgA_x0+1-25):INDEX(ImgA,$B92-ImgA_y0+1+25,AZ$54-ImgA_x0+1+25),Anillo)/SUM(Anillo)</f>
        <v>89.1890862944162</v>
      </c>
      <c r="BA92" s="23" t="n">
        <f aca="false">SUMPRODUCT(INDEX(ImgA,$B92-ImgA_y0+1-25,BA$54-ImgA_x0+1-25):INDEX(ImgA,$B92-ImgA_y0+1+25,BA$54-ImgA_x0+1+25),Anillo)/SUM(Anillo)</f>
        <v>86.1941624365482</v>
      </c>
      <c r="BB92" s="23" t="n">
        <f aca="false">SUMPRODUCT(INDEX(ImgA,$B92-ImgA_y0+1-25,BB$54-ImgA_x0+1-25):INDEX(ImgA,$B92-ImgA_y0+1+25,BB$54-ImgA_x0+1+25),Anillo)/SUM(Anillo)</f>
        <v>84.2182741116751</v>
      </c>
      <c r="BC92" s="23" t="n">
        <f aca="false">SUMPRODUCT(INDEX(ImgA,$B92-ImgA_y0+1-25,BC$54-ImgA_x0+1-25):INDEX(ImgA,$B92-ImgA_y0+1+25,BC$54-ImgA_x0+1+25),Anillo)/SUM(Anillo)</f>
        <v>83.8337563451777</v>
      </c>
      <c r="BD92" s="23" t="n">
        <f aca="false">SUMPRODUCT(INDEX(ImgA,$B92-ImgA_y0+1-25,BD$54-ImgA_x0+1-25):INDEX(ImgA,$B92-ImgA_y0+1+25,BD$54-ImgA_x0+1+25),Anillo)/SUM(Anillo)</f>
        <v>84.2804568527919</v>
      </c>
      <c r="BE92" s="23" t="n">
        <f aca="false">SUMPRODUCT(INDEX(ImgA,$B92-ImgA_y0+1-25,BE$54-ImgA_x0+1-25):INDEX(ImgA,$B92-ImgA_y0+1+25,BE$54-ImgA_x0+1+25),Anillo)/SUM(Anillo)</f>
        <v>85.5431472081218</v>
      </c>
      <c r="BF92" s="23" t="n">
        <f aca="false">SUMPRODUCT(INDEX(ImgA,$B92-ImgA_y0+1-25,BF$54-ImgA_x0+1-25):INDEX(ImgA,$B92-ImgA_y0+1+25,BF$54-ImgA_x0+1+25),Anillo)/SUM(Anillo)</f>
        <v>87.1205583756345</v>
      </c>
      <c r="BG92" s="23" t="n">
        <f aca="false">SUMPRODUCT(INDEX(ImgA,$B92-ImgA_y0+1-25,BG$54-ImgA_x0+1-25):INDEX(ImgA,$B92-ImgA_y0+1+25,BG$54-ImgA_x0+1+25),Anillo)/SUM(Anillo)</f>
        <v>88.3769035532995</v>
      </c>
      <c r="BH92" s="23" t="n">
        <f aca="false">SUMPRODUCT(INDEX(ImgA,$B92-ImgA_y0+1-25,BH$54-ImgA_x0+1-25):INDEX(ImgA,$B92-ImgA_y0+1+25,BH$54-ImgA_x0+1+25),Anillo)/SUM(Anillo)</f>
        <v>89.497461928934</v>
      </c>
      <c r="BI92" s="23" t="n">
        <f aca="false">SUMPRODUCT(INDEX(ImgA,$B92-ImgA_y0+1-25,BI$54-ImgA_x0+1-25):INDEX(ImgA,$B92-ImgA_y0+1+25,BI$54-ImgA_x0+1+25),Anillo)/SUM(Anillo)</f>
        <v>91.3565989847716</v>
      </c>
      <c r="BJ92" s="23" t="n">
        <f aca="false">SUMPRODUCT(INDEX(ImgA,$B92-ImgA_y0+1-25,BJ$54-ImgA_x0+1-25):INDEX(ImgA,$B92-ImgA_y0+1+25,BJ$54-ImgA_x0+1+25),Anillo)/SUM(Anillo)</f>
        <v>93.1497461928934</v>
      </c>
      <c r="BK92" s="23" t="n">
        <f aca="false">SUMPRODUCT(INDEX(ImgA,$B92-ImgA_y0+1-25,BK$54-ImgA_x0+1-25):INDEX(ImgA,$B92-ImgA_y0+1+25,BK$54-ImgA_x0+1+25),Anillo)/SUM(Anillo)</f>
        <v>94.4416243654822</v>
      </c>
      <c r="BL92" s="23" t="n">
        <f aca="false">SUMPRODUCT(INDEX(ImgA,$B92-ImgA_y0+1-25,BL$54-ImgA_x0+1-25):INDEX(ImgA,$B92-ImgA_y0+1+25,BL$54-ImgA_x0+1+25),Anillo)/SUM(Anillo)</f>
        <v>95.9467005076142</v>
      </c>
      <c r="BM92" s="23" t="n">
        <f aca="false">SUMPRODUCT(INDEX(ImgA,$B92-ImgA_y0+1-25,BM$54-ImgA_x0+1-25):INDEX(ImgA,$B92-ImgA_y0+1+25,BM$54-ImgA_x0+1+25),Anillo)/SUM(Anillo)</f>
        <v>97.5520304568528</v>
      </c>
      <c r="BN92" s="23" t="n">
        <f aca="false">SUMPRODUCT(INDEX(ImgA,$B92-ImgA_y0+1-25,BN$54-ImgA_x0+1-25):INDEX(ImgA,$B92-ImgA_y0+1+25,BN$54-ImgA_x0+1+25),Anillo)/SUM(Anillo)</f>
        <v>99.506345177665</v>
      </c>
    </row>
    <row r="93" customFormat="false" ht="10.5" hidden="false" customHeight="true" outlineLevel="0" collapsed="false">
      <c r="B93" s="17" t="n">
        <v>108</v>
      </c>
      <c r="C93" s="23" t="n">
        <f aca="false">SUMPRODUCT(INDEX(ImgA,$B93-ImgA_y0+1-25,C$54-ImgA_x0+1-25):INDEX(ImgA,$B93-ImgA_y0+1+25,C$54-ImgA_x0+1+25),Anillo)/SUM(Anillo)</f>
        <v>89.4720812182741</v>
      </c>
      <c r="D93" s="23" t="n">
        <f aca="false">SUMPRODUCT(INDEX(ImgA,$B93-ImgA_y0+1-25,D$54-ImgA_x0+1-25):INDEX(ImgA,$B93-ImgA_y0+1+25,D$54-ImgA_x0+1+25),Anillo)/SUM(Anillo)</f>
        <v>91.0761421319797</v>
      </c>
      <c r="E93" s="23" t="n">
        <f aca="false">SUMPRODUCT(INDEX(ImgA,$B93-ImgA_y0+1-25,E$54-ImgA_x0+1-25):INDEX(ImgA,$B93-ImgA_y0+1+25,E$54-ImgA_x0+1+25),Anillo)/SUM(Anillo)</f>
        <v>92.1002538071066</v>
      </c>
      <c r="F93" s="23" t="n">
        <f aca="false">SUMPRODUCT(INDEX(ImgA,$B93-ImgA_y0+1-25,F$54-ImgA_x0+1-25):INDEX(ImgA,$B93-ImgA_y0+1+25,F$54-ImgA_x0+1+25),Anillo)/SUM(Anillo)</f>
        <v>93.3121827411168</v>
      </c>
      <c r="G93" s="23" t="n">
        <f aca="false">SUMPRODUCT(INDEX(ImgA,$B93-ImgA_y0+1-25,G$54-ImgA_x0+1-25):INDEX(ImgA,$B93-ImgA_y0+1+25,G$54-ImgA_x0+1+25),Anillo)/SUM(Anillo)</f>
        <v>93.7944162436548</v>
      </c>
      <c r="H93" s="23" t="n">
        <f aca="false">SUMPRODUCT(INDEX(ImgA,$B93-ImgA_y0+1-25,H$54-ImgA_x0+1-25):INDEX(ImgA,$B93-ImgA_y0+1+25,H$54-ImgA_x0+1+25),Anillo)/SUM(Anillo)</f>
        <v>93.2703045685279</v>
      </c>
      <c r="I93" s="23" t="n">
        <f aca="false">SUMPRODUCT(INDEX(ImgA,$B93-ImgA_y0+1-25,I$54-ImgA_x0+1-25):INDEX(ImgA,$B93-ImgA_y0+1+25,I$54-ImgA_x0+1+25),Anillo)/SUM(Anillo)</f>
        <v>92.0532994923858</v>
      </c>
      <c r="J93" s="23" t="n">
        <f aca="false">SUMPRODUCT(INDEX(ImgA,$B93-ImgA_y0+1-25,J$54-ImgA_x0+1-25):INDEX(ImgA,$B93-ImgA_y0+1+25,J$54-ImgA_x0+1+25),Anillo)/SUM(Anillo)</f>
        <v>90.0215736040609</v>
      </c>
      <c r="K93" s="23" t="n">
        <f aca="false">SUMPRODUCT(INDEX(ImgA,$B93-ImgA_y0+1-25,K$54-ImgA_x0+1-25):INDEX(ImgA,$B93-ImgA_y0+1+25,K$54-ImgA_x0+1+25),Anillo)/SUM(Anillo)</f>
        <v>88.1015228426396</v>
      </c>
      <c r="L93" s="23" t="n">
        <f aca="false">SUMPRODUCT(INDEX(ImgA,$B93-ImgA_y0+1-25,L$54-ImgA_x0+1-25):INDEX(ImgA,$B93-ImgA_y0+1+25,L$54-ImgA_x0+1+25),Anillo)/SUM(Anillo)</f>
        <v>87.5</v>
      </c>
      <c r="M93" s="23" t="n">
        <f aca="false">SUMPRODUCT(INDEX(ImgA,$B93-ImgA_y0+1-25,M$54-ImgA_x0+1-25):INDEX(ImgA,$B93-ImgA_y0+1+25,M$54-ImgA_x0+1+25),Anillo)/SUM(Anillo)</f>
        <v>88.5697969543147</v>
      </c>
      <c r="N93" s="23" t="n">
        <f aca="false">SUMPRODUCT(INDEX(ImgA,$B93-ImgA_y0+1-25,N$54-ImgA_x0+1-25):INDEX(ImgA,$B93-ImgA_y0+1+25,N$54-ImgA_x0+1+25),Anillo)/SUM(Anillo)</f>
        <v>90.2804568527919</v>
      </c>
      <c r="O93" s="23" t="n">
        <f aca="false">SUMPRODUCT(INDEX(ImgA,$B93-ImgA_y0+1-25,O$54-ImgA_x0+1-25):INDEX(ImgA,$B93-ImgA_y0+1+25,O$54-ImgA_x0+1+25),Anillo)/SUM(Anillo)</f>
        <v>92.3527918781726</v>
      </c>
      <c r="P93" s="23" t="n">
        <f aca="false">SUMPRODUCT(INDEX(ImgA,$B93-ImgA_y0+1-25,P$54-ImgA_x0+1-25):INDEX(ImgA,$B93-ImgA_y0+1+25,P$54-ImgA_x0+1+25),Anillo)/SUM(Anillo)</f>
        <v>95.2170050761421</v>
      </c>
      <c r="Q93" s="23" t="n">
        <f aca="false">SUMPRODUCT(INDEX(ImgA,$B93-ImgA_y0+1-25,Q$54-ImgA_x0+1-25):INDEX(ImgA,$B93-ImgA_y0+1+25,Q$54-ImgA_x0+1+25),Anillo)/SUM(Anillo)</f>
        <v>97.4086294416244</v>
      </c>
      <c r="R93" s="23" t="n">
        <f aca="false">SUMPRODUCT(INDEX(ImgA,$B93-ImgA_y0+1-25,R$54-ImgA_x0+1-25):INDEX(ImgA,$B93-ImgA_y0+1+25,R$54-ImgA_x0+1+25),Anillo)/SUM(Anillo)</f>
        <v>98.1954314720812</v>
      </c>
      <c r="S93" s="23" t="n">
        <f aca="false">SUMPRODUCT(INDEX(ImgA,$B93-ImgA_y0+1-25,S$54-ImgA_x0+1-25):INDEX(ImgA,$B93-ImgA_y0+1+25,S$54-ImgA_x0+1+25),Anillo)/SUM(Anillo)</f>
        <v>98.1230964467005</v>
      </c>
      <c r="T93" s="23" t="n">
        <f aca="false">SUMPRODUCT(INDEX(ImgA,$B93-ImgA_y0+1-25,T$54-ImgA_x0+1-25):INDEX(ImgA,$B93-ImgA_y0+1+25,T$54-ImgA_x0+1+25),Anillo)/SUM(Anillo)</f>
        <v>98.0203045685279</v>
      </c>
      <c r="U93" s="23" t="n">
        <f aca="false">SUMPRODUCT(INDEX(ImgA,$B93-ImgA_y0+1-25,U$54-ImgA_x0+1-25):INDEX(ImgA,$B93-ImgA_y0+1+25,U$54-ImgA_x0+1+25),Anillo)/SUM(Anillo)</f>
        <v>98.248730964467</v>
      </c>
      <c r="V93" s="23" t="n">
        <f aca="false">SUMPRODUCT(INDEX(ImgA,$B93-ImgA_y0+1-25,V$54-ImgA_x0+1-25):INDEX(ImgA,$B93-ImgA_y0+1+25,V$54-ImgA_x0+1+25),Anillo)/SUM(Anillo)</f>
        <v>98.2005076142132</v>
      </c>
      <c r="W93" s="23" t="n">
        <f aca="false">SUMPRODUCT(INDEX(ImgA,$B93-ImgA_y0+1-25,W$54-ImgA_x0+1-25):INDEX(ImgA,$B93-ImgA_y0+1+25,W$54-ImgA_x0+1+25),Anillo)/SUM(Anillo)</f>
        <v>97.76269035533</v>
      </c>
      <c r="X93" s="23" t="n">
        <f aca="false">SUMPRODUCT(INDEX(ImgA,$B93-ImgA_y0+1-25,X$54-ImgA_x0+1-25):INDEX(ImgA,$B93-ImgA_y0+1+25,X$54-ImgA_x0+1+25),Anillo)/SUM(Anillo)</f>
        <v>97.8007614213198</v>
      </c>
      <c r="Y93" s="23" t="n">
        <f aca="false">SUMPRODUCT(INDEX(ImgA,$B93-ImgA_y0+1-25,Y$54-ImgA_x0+1-25):INDEX(ImgA,$B93-ImgA_y0+1+25,Y$54-ImgA_x0+1+25),Anillo)/SUM(Anillo)</f>
        <v>98.003807106599</v>
      </c>
      <c r="Z93" s="23" t="n">
        <f aca="false">SUMPRODUCT(INDEX(ImgA,$B93-ImgA_y0+1-25,Z$54-ImgA_x0+1-25):INDEX(ImgA,$B93-ImgA_y0+1+25,Z$54-ImgA_x0+1+25),Anillo)/SUM(Anillo)</f>
        <v>98.1332487309645</v>
      </c>
      <c r="AA93" s="23" t="n">
        <f aca="false">SUMPRODUCT(INDEX(ImgA,$B93-ImgA_y0+1-25,AA$54-ImgA_x0+1-25):INDEX(ImgA,$B93-ImgA_y0+1+25,AA$54-ImgA_x0+1+25),Anillo)/SUM(Anillo)</f>
        <v>98.4175126903553</v>
      </c>
      <c r="AB93" s="23" t="n">
        <f aca="false">SUMPRODUCT(INDEX(ImgA,$B93-ImgA_y0+1-25,AB$54-ImgA_x0+1-25):INDEX(ImgA,$B93-ImgA_y0+1+25,AB$54-ImgA_x0+1+25),Anillo)/SUM(Anillo)</f>
        <v>98.9137055837563</v>
      </c>
      <c r="AC93" s="23" t="n">
        <f aca="false">SUMPRODUCT(INDEX(ImgA,$B93-ImgA_y0+1-25,AC$54-ImgA_x0+1-25):INDEX(ImgA,$B93-ImgA_y0+1+25,AC$54-ImgA_x0+1+25),Anillo)/SUM(Anillo)</f>
        <v>100.05076142132</v>
      </c>
      <c r="AD93" s="23" t="n">
        <f aca="false">SUMPRODUCT(INDEX(ImgA,$B93-ImgA_y0+1-25,AD$54-ImgA_x0+1-25):INDEX(ImgA,$B93-ImgA_y0+1+25,AD$54-ImgA_x0+1+25),Anillo)/SUM(Anillo)</f>
        <v>101.417512690355</v>
      </c>
      <c r="AE93" s="23" t="n">
        <f aca="false">SUMPRODUCT(INDEX(ImgA,$B93-ImgA_y0+1-25,AE$54-ImgA_x0+1-25):INDEX(ImgA,$B93-ImgA_y0+1+25,AE$54-ImgA_x0+1+25),Anillo)/SUM(Anillo)</f>
        <v>101.907360406091</v>
      </c>
      <c r="AF93" s="23" t="n">
        <f aca="false">SUMPRODUCT(INDEX(ImgA,$B93-ImgA_y0+1-25,AF$54-ImgA_x0+1-25):INDEX(ImgA,$B93-ImgA_y0+1+25,AF$54-ImgA_x0+1+25),Anillo)/SUM(Anillo)</f>
        <v>102.383248730964</v>
      </c>
      <c r="AG93" s="23" t="n">
        <f aca="false">SUMPRODUCT(INDEX(ImgA,$B93-ImgA_y0+1-25,AG$54-ImgA_x0+1-25):INDEX(ImgA,$B93-ImgA_y0+1+25,AG$54-ImgA_x0+1+25),Anillo)/SUM(Anillo)</f>
        <v>103.217005076142</v>
      </c>
      <c r="AH93" s="23" t="n">
        <f aca="false">SUMPRODUCT(INDEX(ImgA,$B93-ImgA_y0+1-25,AH$54-ImgA_x0+1-25):INDEX(ImgA,$B93-ImgA_y0+1+25,AH$54-ImgA_x0+1+25),Anillo)/SUM(Anillo)</f>
        <v>103.865482233503</v>
      </c>
      <c r="AI93" s="23" t="n">
        <f aca="false">SUMPRODUCT(INDEX(ImgA,$B93-ImgA_y0+1-25,AI$54-ImgA_x0+1-25):INDEX(ImgA,$B93-ImgA_y0+1+25,AI$54-ImgA_x0+1+25),Anillo)/SUM(Anillo)</f>
        <v>103.967005076142</v>
      </c>
      <c r="AJ93" s="23" t="n">
        <f aca="false">SUMPRODUCT(INDEX(ImgA,$B93-ImgA_y0+1-25,AJ$54-ImgA_x0+1-25):INDEX(ImgA,$B93-ImgA_y0+1+25,AJ$54-ImgA_x0+1+25),Anillo)/SUM(Anillo)</f>
        <v>103.752538071066</v>
      </c>
      <c r="AK93" s="23" t="n">
        <f aca="false">SUMPRODUCT(INDEX(ImgA,$B93-ImgA_y0+1-25,AK$54-ImgA_x0+1-25):INDEX(ImgA,$B93-ImgA_y0+1+25,AK$54-ImgA_x0+1+25),Anillo)/SUM(Anillo)</f>
        <v>104.247461928934</v>
      </c>
      <c r="AL93" s="23" t="n">
        <f aca="false">SUMPRODUCT(INDEX(ImgA,$B93-ImgA_y0+1-25,AL$54-ImgA_x0+1-25):INDEX(ImgA,$B93-ImgA_y0+1+25,AL$54-ImgA_x0+1+25),Anillo)/SUM(Anillo)</f>
        <v>104.684010152284</v>
      </c>
      <c r="AM93" s="23" t="n">
        <f aca="false">SUMPRODUCT(INDEX(ImgA,$B93-ImgA_y0+1-25,AM$54-ImgA_x0+1-25):INDEX(ImgA,$B93-ImgA_y0+1+25,AM$54-ImgA_x0+1+25),Anillo)/SUM(Anillo)</f>
        <v>104.606598984772</v>
      </c>
      <c r="AN93" s="23" t="n">
        <f aca="false">SUMPRODUCT(INDEX(ImgA,$B93-ImgA_y0+1-25,AN$54-ImgA_x0+1-25):INDEX(ImgA,$B93-ImgA_y0+1+25,AN$54-ImgA_x0+1+25),Anillo)/SUM(Anillo)</f>
        <v>103.856598984772</v>
      </c>
      <c r="AO93" s="23" t="n">
        <f aca="false">SUMPRODUCT(INDEX(ImgA,$B93-ImgA_y0+1-25,AO$54-ImgA_x0+1-25):INDEX(ImgA,$B93-ImgA_y0+1+25,AO$54-ImgA_x0+1+25),Anillo)/SUM(Anillo)</f>
        <v>103.079949238579</v>
      </c>
      <c r="AP93" s="23" t="n">
        <f aca="false">SUMPRODUCT(INDEX(ImgA,$B93-ImgA_y0+1-25,AP$54-ImgA_x0+1-25):INDEX(ImgA,$B93-ImgA_y0+1+25,AP$54-ImgA_x0+1+25),Anillo)/SUM(Anillo)</f>
        <v>102.508883248731</v>
      </c>
      <c r="AQ93" s="23" t="n">
        <f aca="false">SUMPRODUCT(INDEX(ImgA,$B93-ImgA_y0+1-25,AQ$54-ImgA_x0+1-25):INDEX(ImgA,$B93-ImgA_y0+1+25,AQ$54-ImgA_x0+1+25),Anillo)/SUM(Anillo)</f>
        <v>102.506345177665</v>
      </c>
      <c r="AR93" s="23" t="n">
        <f aca="false">SUMPRODUCT(INDEX(ImgA,$B93-ImgA_y0+1-25,AR$54-ImgA_x0+1-25):INDEX(ImgA,$B93-ImgA_y0+1+25,AR$54-ImgA_x0+1+25),Anillo)/SUM(Anillo)</f>
        <v>102.668781725888</v>
      </c>
      <c r="AS93" s="23" t="n">
        <f aca="false">SUMPRODUCT(INDEX(ImgA,$B93-ImgA_y0+1-25,AS$54-ImgA_x0+1-25):INDEX(ImgA,$B93-ImgA_y0+1+25,AS$54-ImgA_x0+1+25),Anillo)/SUM(Anillo)</f>
        <v>103.290609137056</v>
      </c>
      <c r="AT93" s="23" t="n">
        <f aca="false">SUMPRODUCT(INDEX(ImgA,$B93-ImgA_y0+1-25,AT$54-ImgA_x0+1-25):INDEX(ImgA,$B93-ImgA_y0+1+25,AT$54-ImgA_x0+1+25),Anillo)/SUM(Anillo)</f>
        <v>103.777918781726</v>
      </c>
      <c r="AU93" s="23" t="n">
        <f aca="false">SUMPRODUCT(INDEX(ImgA,$B93-ImgA_y0+1-25,AU$54-ImgA_x0+1-25):INDEX(ImgA,$B93-ImgA_y0+1+25,AU$54-ImgA_x0+1+25),Anillo)/SUM(Anillo)</f>
        <v>103.604060913706</v>
      </c>
      <c r="AV93" s="23" t="n">
        <f aca="false">SUMPRODUCT(INDEX(ImgA,$B93-ImgA_y0+1-25,AV$54-ImgA_x0+1-25):INDEX(ImgA,$B93-ImgA_y0+1+25,AV$54-ImgA_x0+1+25),Anillo)/SUM(Anillo)</f>
        <v>102.521573604061</v>
      </c>
      <c r="AW93" s="23" t="n">
        <f aca="false">SUMPRODUCT(INDEX(ImgA,$B93-ImgA_y0+1-25,AW$54-ImgA_x0+1-25):INDEX(ImgA,$B93-ImgA_y0+1+25,AW$54-ImgA_x0+1+25),Anillo)/SUM(Anillo)</f>
        <v>100.616751269036</v>
      </c>
      <c r="AX93" s="23" t="n">
        <f aca="false">SUMPRODUCT(INDEX(ImgA,$B93-ImgA_y0+1-25,AX$54-ImgA_x0+1-25):INDEX(ImgA,$B93-ImgA_y0+1+25,AX$54-ImgA_x0+1+25),Anillo)/SUM(Anillo)</f>
        <v>97.5824873096447</v>
      </c>
      <c r="AY93" s="23" t="n">
        <f aca="false">SUMPRODUCT(INDEX(ImgA,$B93-ImgA_y0+1-25,AY$54-ImgA_x0+1-25):INDEX(ImgA,$B93-ImgA_y0+1+25,AY$54-ImgA_x0+1+25),Anillo)/SUM(Anillo)</f>
        <v>94.0215736040609</v>
      </c>
      <c r="AZ93" s="23" t="n">
        <f aca="false">SUMPRODUCT(INDEX(ImgA,$B93-ImgA_y0+1-25,AZ$54-ImgA_x0+1-25):INDEX(ImgA,$B93-ImgA_y0+1+25,AZ$54-ImgA_x0+1+25),Anillo)/SUM(Anillo)</f>
        <v>90.8071065989848</v>
      </c>
      <c r="BA93" s="23" t="n">
        <f aca="false">SUMPRODUCT(INDEX(ImgA,$B93-ImgA_y0+1-25,BA$54-ImgA_x0+1-25):INDEX(ImgA,$B93-ImgA_y0+1+25,BA$54-ImgA_x0+1+25),Anillo)/SUM(Anillo)</f>
        <v>87.9086294416244</v>
      </c>
      <c r="BB93" s="23" t="n">
        <f aca="false">SUMPRODUCT(INDEX(ImgA,$B93-ImgA_y0+1-25,BB$54-ImgA_x0+1-25):INDEX(ImgA,$B93-ImgA_y0+1+25,BB$54-ImgA_x0+1+25),Anillo)/SUM(Anillo)</f>
        <v>86.1281725888325</v>
      </c>
      <c r="BC93" s="23" t="n">
        <f aca="false">SUMPRODUCT(INDEX(ImgA,$B93-ImgA_y0+1-25,BC$54-ImgA_x0+1-25):INDEX(ImgA,$B93-ImgA_y0+1+25,BC$54-ImgA_x0+1+25),Anillo)/SUM(Anillo)</f>
        <v>86.1395939086294</v>
      </c>
      <c r="BD93" s="23" t="n">
        <f aca="false">SUMPRODUCT(INDEX(ImgA,$B93-ImgA_y0+1-25,BD$54-ImgA_x0+1-25):INDEX(ImgA,$B93-ImgA_y0+1+25,BD$54-ImgA_x0+1+25),Anillo)/SUM(Anillo)</f>
        <v>87.260152284264</v>
      </c>
      <c r="BE93" s="23" t="n">
        <f aca="false">SUMPRODUCT(INDEX(ImgA,$B93-ImgA_y0+1-25,BE$54-ImgA_x0+1-25):INDEX(ImgA,$B93-ImgA_y0+1+25,BE$54-ImgA_x0+1+25),Anillo)/SUM(Anillo)</f>
        <v>88.3807106598985</v>
      </c>
      <c r="BF93" s="23" t="n">
        <f aca="false">SUMPRODUCT(INDEX(ImgA,$B93-ImgA_y0+1-25,BF$54-ImgA_x0+1-25):INDEX(ImgA,$B93-ImgA_y0+1+25,BF$54-ImgA_x0+1+25),Anillo)/SUM(Anillo)</f>
        <v>89.3667512690355</v>
      </c>
      <c r="BG93" s="23" t="n">
        <f aca="false">SUMPRODUCT(INDEX(ImgA,$B93-ImgA_y0+1-25,BG$54-ImgA_x0+1-25):INDEX(ImgA,$B93-ImgA_y0+1+25,BG$54-ImgA_x0+1+25),Anillo)/SUM(Anillo)</f>
        <v>90.3997461928934</v>
      </c>
      <c r="BH93" s="23" t="n">
        <f aca="false">SUMPRODUCT(INDEX(ImgA,$B93-ImgA_y0+1-25,BH$54-ImgA_x0+1-25):INDEX(ImgA,$B93-ImgA_y0+1+25,BH$54-ImgA_x0+1+25),Anillo)/SUM(Anillo)</f>
        <v>91.010152284264</v>
      </c>
      <c r="BI93" s="23" t="n">
        <f aca="false">SUMPRODUCT(INDEX(ImgA,$B93-ImgA_y0+1-25,BI$54-ImgA_x0+1-25):INDEX(ImgA,$B93-ImgA_y0+1+25,BI$54-ImgA_x0+1+25),Anillo)/SUM(Anillo)</f>
        <v>92.3388324873097</v>
      </c>
      <c r="BJ93" s="23" t="n">
        <f aca="false">SUMPRODUCT(INDEX(ImgA,$B93-ImgA_y0+1-25,BJ$54-ImgA_x0+1-25):INDEX(ImgA,$B93-ImgA_y0+1+25,BJ$54-ImgA_x0+1+25),Anillo)/SUM(Anillo)</f>
        <v>93.242385786802</v>
      </c>
      <c r="BK93" s="23" t="n">
        <f aca="false">SUMPRODUCT(INDEX(ImgA,$B93-ImgA_y0+1-25,BK$54-ImgA_x0+1-25):INDEX(ImgA,$B93-ImgA_y0+1+25,BK$54-ImgA_x0+1+25),Anillo)/SUM(Anillo)</f>
        <v>93.7766497461929</v>
      </c>
      <c r="BL93" s="23" t="n">
        <f aca="false">SUMPRODUCT(INDEX(ImgA,$B93-ImgA_y0+1-25,BL$54-ImgA_x0+1-25):INDEX(ImgA,$B93-ImgA_y0+1+25,BL$54-ImgA_x0+1+25),Anillo)/SUM(Anillo)</f>
        <v>94.7170050761421</v>
      </c>
      <c r="BM93" s="23" t="n">
        <f aca="false">SUMPRODUCT(INDEX(ImgA,$B93-ImgA_y0+1-25,BM$54-ImgA_x0+1-25):INDEX(ImgA,$B93-ImgA_y0+1+25,BM$54-ImgA_x0+1+25),Anillo)/SUM(Anillo)</f>
        <v>96.3502538071066</v>
      </c>
      <c r="BN93" s="23" t="n">
        <f aca="false">SUMPRODUCT(INDEX(ImgA,$B93-ImgA_y0+1-25,BN$54-ImgA_x0+1-25):INDEX(ImgA,$B93-ImgA_y0+1+25,BN$54-ImgA_x0+1+25),Anillo)/SUM(Anillo)</f>
        <v>97.6992385786802</v>
      </c>
    </row>
    <row r="94" customFormat="false" ht="10.5" hidden="false" customHeight="true" outlineLevel="0" collapsed="false">
      <c r="B94" s="17" t="n">
        <v>109</v>
      </c>
      <c r="C94" s="23" t="n">
        <f aca="false">SUMPRODUCT(INDEX(ImgA,$B94-ImgA_y0+1-25,C$54-ImgA_x0+1-25):INDEX(ImgA,$B94-ImgA_y0+1+25,C$54-ImgA_x0+1+25),Anillo)/SUM(Anillo)</f>
        <v>88.4225888324873</v>
      </c>
      <c r="D94" s="23" t="n">
        <f aca="false">SUMPRODUCT(INDEX(ImgA,$B94-ImgA_y0+1-25,D$54-ImgA_x0+1-25):INDEX(ImgA,$B94-ImgA_y0+1+25,D$54-ImgA_x0+1+25),Anillo)/SUM(Anillo)</f>
        <v>90.4149746192893</v>
      </c>
      <c r="E94" s="23" t="n">
        <f aca="false">SUMPRODUCT(INDEX(ImgA,$B94-ImgA_y0+1-25,E$54-ImgA_x0+1-25):INDEX(ImgA,$B94-ImgA_y0+1+25,E$54-ImgA_x0+1+25),Anillo)/SUM(Anillo)</f>
        <v>91.6814720812183</v>
      </c>
      <c r="F94" s="23" t="n">
        <f aca="false">SUMPRODUCT(INDEX(ImgA,$B94-ImgA_y0+1-25,F$54-ImgA_x0+1-25):INDEX(ImgA,$B94-ImgA_y0+1+25,F$54-ImgA_x0+1+25),Anillo)/SUM(Anillo)</f>
        <v>92.744923857868</v>
      </c>
      <c r="G94" s="23" t="n">
        <f aca="false">SUMPRODUCT(INDEX(ImgA,$B94-ImgA_y0+1-25,G$54-ImgA_x0+1-25):INDEX(ImgA,$B94-ImgA_y0+1+25,G$54-ImgA_x0+1+25),Anillo)/SUM(Anillo)</f>
        <v>93.4568527918782</v>
      </c>
      <c r="H94" s="23" t="n">
        <f aca="false">SUMPRODUCT(INDEX(ImgA,$B94-ImgA_y0+1-25,H$54-ImgA_x0+1-25):INDEX(ImgA,$B94-ImgA_y0+1+25,H$54-ImgA_x0+1+25),Anillo)/SUM(Anillo)</f>
        <v>93.1941624365482</v>
      </c>
      <c r="I94" s="23" t="n">
        <f aca="false">SUMPRODUCT(INDEX(ImgA,$B94-ImgA_y0+1-25,I$54-ImgA_x0+1-25):INDEX(ImgA,$B94-ImgA_y0+1+25,I$54-ImgA_x0+1+25),Anillo)/SUM(Anillo)</f>
        <v>92.0583756345178</v>
      </c>
      <c r="J94" s="23" t="n">
        <f aca="false">SUMPRODUCT(INDEX(ImgA,$B94-ImgA_y0+1-25,J$54-ImgA_x0+1-25):INDEX(ImgA,$B94-ImgA_y0+1+25,J$54-ImgA_x0+1+25),Anillo)/SUM(Anillo)</f>
        <v>90.4530456852792</v>
      </c>
      <c r="K94" s="23" t="n">
        <f aca="false">SUMPRODUCT(INDEX(ImgA,$B94-ImgA_y0+1-25,K$54-ImgA_x0+1-25):INDEX(ImgA,$B94-ImgA_y0+1+25,K$54-ImgA_x0+1+25),Anillo)/SUM(Anillo)</f>
        <v>89.3096446700508</v>
      </c>
      <c r="L94" s="23" t="n">
        <f aca="false">SUMPRODUCT(INDEX(ImgA,$B94-ImgA_y0+1-25,L$54-ImgA_x0+1-25):INDEX(ImgA,$B94-ImgA_y0+1+25,L$54-ImgA_x0+1+25),Anillo)/SUM(Anillo)</f>
        <v>89.2258883248731</v>
      </c>
      <c r="M94" s="23" t="n">
        <f aca="false">SUMPRODUCT(INDEX(ImgA,$B94-ImgA_y0+1-25,M$54-ImgA_x0+1-25):INDEX(ImgA,$B94-ImgA_y0+1+25,M$54-ImgA_x0+1+25),Anillo)/SUM(Anillo)</f>
        <v>89.4060913705584</v>
      </c>
      <c r="N94" s="23" t="n">
        <f aca="false">SUMPRODUCT(INDEX(ImgA,$B94-ImgA_y0+1-25,N$54-ImgA_x0+1-25):INDEX(ImgA,$B94-ImgA_y0+1+25,N$54-ImgA_x0+1+25),Anillo)/SUM(Anillo)</f>
        <v>90.8464467005076</v>
      </c>
      <c r="O94" s="23" t="n">
        <f aca="false">SUMPRODUCT(INDEX(ImgA,$B94-ImgA_y0+1-25,O$54-ImgA_x0+1-25):INDEX(ImgA,$B94-ImgA_y0+1+25,O$54-ImgA_x0+1+25),Anillo)/SUM(Anillo)</f>
        <v>92.9492385786802</v>
      </c>
      <c r="P94" s="23" t="n">
        <f aca="false">SUMPRODUCT(INDEX(ImgA,$B94-ImgA_y0+1-25,P$54-ImgA_x0+1-25):INDEX(ImgA,$B94-ImgA_y0+1+25,P$54-ImgA_x0+1+25),Anillo)/SUM(Anillo)</f>
        <v>95.6928934010152</v>
      </c>
      <c r="Q94" s="23" t="n">
        <f aca="false">SUMPRODUCT(INDEX(ImgA,$B94-ImgA_y0+1-25,Q$54-ImgA_x0+1-25):INDEX(ImgA,$B94-ImgA_y0+1+25,Q$54-ImgA_x0+1+25),Anillo)/SUM(Anillo)</f>
        <v>97.8908629441624</v>
      </c>
      <c r="R94" s="23" t="n">
        <f aca="false">SUMPRODUCT(INDEX(ImgA,$B94-ImgA_y0+1-25,R$54-ImgA_x0+1-25):INDEX(ImgA,$B94-ImgA_y0+1+25,R$54-ImgA_x0+1+25),Anillo)/SUM(Anillo)</f>
        <v>98.9302030456853</v>
      </c>
      <c r="S94" s="23" t="n">
        <f aca="false">SUMPRODUCT(INDEX(ImgA,$B94-ImgA_y0+1-25,S$54-ImgA_x0+1-25):INDEX(ImgA,$B94-ImgA_y0+1+25,S$54-ImgA_x0+1+25),Anillo)/SUM(Anillo)</f>
        <v>98.9327411167513</v>
      </c>
      <c r="T94" s="23" t="n">
        <f aca="false">SUMPRODUCT(INDEX(ImgA,$B94-ImgA_y0+1-25,T$54-ImgA_x0+1-25):INDEX(ImgA,$B94-ImgA_y0+1+25,T$54-ImgA_x0+1+25),Anillo)/SUM(Anillo)</f>
        <v>98.5951776649746</v>
      </c>
      <c r="U94" s="23" t="n">
        <f aca="false">SUMPRODUCT(INDEX(ImgA,$B94-ImgA_y0+1-25,U$54-ImgA_x0+1-25):INDEX(ImgA,$B94-ImgA_y0+1+25,U$54-ImgA_x0+1+25),Anillo)/SUM(Anillo)</f>
        <v>98.3540609137056</v>
      </c>
      <c r="V94" s="23" t="n">
        <f aca="false">SUMPRODUCT(INDEX(ImgA,$B94-ImgA_y0+1-25,V$54-ImgA_x0+1-25):INDEX(ImgA,$B94-ImgA_y0+1+25,V$54-ImgA_x0+1+25),Anillo)/SUM(Anillo)</f>
        <v>97.6967005076142</v>
      </c>
      <c r="W94" s="23" t="n">
        <f aca="false">SUMPRODUCT(INDEX(ImgA,$B94-ImgA_y0+1-25,W$54-ImgA_x0+1-25):INDEX(ImgA,$B94-ImgA_y0+1+25,W$54-ImgA_x0+1+25),Anillo)/SUM(Anillo)</f>
        <v>97.1522842639594</v>
      </c>
      <c r="X94" s="23" t="n">
        <f aca="false">SUMPRODUCT(INDEX(ImgA,$B94-ImgA_y0+1-25,X$54-ImgA_x0+1-25):INDEX(ImgA,$B94-ImgA_y0+1+25,X$54-ImgA_x0+1+25),Anillo)/SUM(Anillo)</f>
        <v>97.2208121827411</v>
      </c>
      <c r="Y94" s="23" t="n">
        <f aca="false">SUMPRODUCT(INDEX(ImgA,$B94-ImgA_y0+1-25,Y$54-ImgA_x0+1-25):INDEX(ImgA,$B94-ImgA_y0+1+25,Y$54-ImgA_x0+1+25),Anillo)/SUM(Anillo)</f>
        <v>97.6497461928934</v>
      </c>
      <c r="Z94" s="23" t="n">
        <f aca="false">SUMPRODUCT(INDEX(ImgA,$B94-ImgA_y0+1-25,Z$54-ImgA_x0+1-25):INDEX(ImgA,$B94-ImgA_y0+1+25,Z$54-ImgA_x0+1+25),Anillo)/SUM(Anillo)</f>
        <v>97.7081218274112</v>
      </c>
      <c r="AA94" s="23" t="n">
        <f aca="false">SUMPRODUCT(INDEX(ImgA,$B94-ImgA_y0+1-25,AA$54-ImgA_x0+1-25):INDEX(ImgA,$B94-ImgA_y0+1+25,AA$54-ImgA_x0+1+25),Anillo)/SUM(Anillo)</f>
        <v>97.8565989847716</v>
      </c>
      <c r="AB94" s="23" t="n">
        <f aca="false">SUMPRODUCT(INDEX(ImgA,$B94-ImgA_y0+1-25,AB$54-ImgA_x0+1-25):INDEX(ImgA,$B94-ImgA_y0+1+25,AB$54-ImgA_x0+1+25),Anillo)/SUM(Anillo)</f>
        <v>98.4302030456853</v>
      </c>
      <c r="AC94" s="23" t="n">
        <f aca="false">SUMPRODUCT(INDEX(ImgA,$B94-ImgA_y0+1-25,AC$54-ImgA_x0+1-25):INDEX(ImgA,$B94-ImgA_y0+1+25,AC$54-ImgA_x0+1+25),Anillo)/SUM(Anillo)</f>
        <v>99.3299492385787</v>
      </c>
      <c r="AD94" s="23" t="n">
        <f aca="false">SUMPRODUCT(INDEX(ImgA,$B94-ImgA_y0+1-25,AD$54-ImgA_x0+1-25):INDEX(ImgA,$B94-ImgA_y0+1+25,AD$54-ImgA_x0+1+25),Anillo)/SUM(Anillo)</f>
        <v>100.111675126904</v>
      </c>
      <c r="AE94" s="23" t="n">
        <f aca="false">SUMPRODUCT(INDEX(ImgA,$B94-ImgA_y0+1-25,AE$54-ImgA_x0+1-25):INDEX(ImgA,$B94-ImgA_y0+1+25,AE$54-ImgA_x0+1+25),Anillo)/SUM(Anillo)</f>
        <v>100.33883248731</v>
      </c>
      <c r="AF94" s="23" t="n">
        <f aca="false">SUMPRODUCT(INDEX(ImgA,$B94-ImgA_y0+1-25,AF$54-ImgA_x0+1-25):INDEX(ImgA,$B94-ImgA_y0+1+25,AF$54-ImgA_x0+1+25),Anillo)/SUM(Anillo)</f>
        <v>100.677664974619</v>
      </c>
      <c r="AG94" s="23" t="n">
        <f aca="false">SUMPRODUCT(INDEX(ImgA,$B94-ImgA_y0+1-25,AG$54-ImgA_x0+1-25):INDEX(ImgA,$B94-ImgA_y0+1+25,AG$54-ImgA_x0+1+25),Anillo)/SUM(Anillo)</f>
        <v>101.492385786802</v>
      </c>
      <c r="AH94" s="23" t="n">
        <f aca="false">SUMPRODUCT(INDEX(ImgA,$B94-ImgA_y0+1-25,AH$54-ImgA_x0+1-25):INDEX(ImgA,$B94-ImgA_y0+1+25,AH$54-ImgA_x0+1+25),Anillo)/SUM(Anillo)</f>
        <v>102.409898477157</v>
      </c>
      <c r="AI94" s="23" t="n">
        <f aca="false">SUMPRODUCT(INDEX(ImgA,$B94-ImgA_y0+1-25,AI$54-ImgA_x0+1-25):INDEX(ImgA,$B94-ImgA_y0+1+25,AI$54-ImgA_x0+1+25),Anillo)/SUM(Anillo)</f>
        <v>102.973350253807</v>
      </c>
      <c r="AJ94" s="23" t="n">
        <f aca="false">SUMPRODUCT(INDEX(ImgA,$B94-ImgA_y0+1-25,AJ$54-ImgA_x0+1-25):INDEX(ImgA,$B94-ImgA_y0+1+25,AJ$54-ImgA_x0+1+25),Anillo)/SUM(Anillo)</f>
        <v>103.421319796954</v>
      </c>
      <c r="AK94" s="23" t="n">
        <f aca="false">SUMPRODUCT(INDEX(ImgA,$B94-ImgA_y0+1-25,AK$54-ImgA_x0+1-25):INDEX(ImgA,$B94-ImgA_y0+1+25,AK$54-ImgA_x0+1+25),Anillo)/SUM(Anillo)</f>
        <v>104.685279187817</v>
      </c>
      <c r="AL94" s="23" t="n">
        <f aca="false">SUMPRODUCT(INDEX(ImgA,$B94-ImgA_y0+1-25,AL$54-ImgA_x0+1-25):INDEX(ImgA,$B94-ImgA_y0+1+25,AL$54-ImgA_x0+1+25),Anillo)/SUM(Anillo)</f>
        <v>105.72461928934</v>
      </c>
      <c r="AM94" s="23" t="n">
        <f aca="false">SUMPRODUCT(INDEX(ImgA,$B94-ImgA_y0+1-25,AM$54-ImgA_x0+1-25):INDEX(ImgA,$B94-ImgA_y0+1+25,AM$54-ImgA_x0+1+25),Anillo)/SUM(Anillo)</f>
        <v>106.077411167513</v>
      </c>
      <c r="AN94" s="23" t="n">
        <f aca="false">SUMPRODUCT(INDEX(ImgA,$B94-ImgA_y0+1-25,AN$54-ImgA_x0+1-25):INDEX(ImgA,$B94-ImgA_y0+1+25,AN$54-ImgA_x0+1+25),Anillo)/SUM(Anillo)</f>
        <v>106.07614213198</v>
      </c>
      <c r="AO94" s="23" t="n">
        <f aca="false">SUMPRODUCT(INDEX(ImgA,$B94-ImgA_y0+1-25,AO$54-ImgA_x0+1-25):INDEX(ImgA,$B94-ImgA_y0+1+25,AO$54-ImgA_x0+1+25),Anillo)/SUM(Anillo)</f>
        <v>105.483502538071</v>
      </c>
      <c r="AP94" s="23" t="n">
        <f aca="false">SUMPRODUCT(INDEX(ImgA,$B94-ImgA_y0+1-25,AP$54-ImgA_x0+1-25):INDEX(ImgA,$B94-ImgA_y0+1+25,AP$54-ImgA_x0+1+25),Anillo)/SUM(Anillo)</f>
        <v>105.006345177665</v>
      </c>
      <c r="AQ94" s="23" t="n">
        <f aca="false">SUMPRODUCT(INDEX(ImgA,$B94-ImgA_y0+1-25,AQ$54-ImgA_x0+1-25):INDEX(ImgA,$B94-ImgA_y0+1+25,AQ$54-ImgA_x0+1+25),Anillo)/SUM(Anillo)</f>
        <v>104.789340101523</v>
      </c>
      <c r="AR94" s="23" t="n">
        <f aca="false">SUMPRODUCT(INDEX(ImgA,$B94-ImgA_y0+1-25,AR$54-ImgA_x0+1-25):INDEX(ImgA,$B94-ImgA_y0+1+25,AR$54-ImgA_x0+1+25),Anillo)/SUM(Anillo)</f>
        <v>104.831218274112</v>
      </c>
      <c r="AS94" s="23" t="n">
        <f aca="false">SUMPRODUCT(INDEX(ImgA,$B94-ImgA_y0+1-25,AS$54-ImgA_x0+1-25):INDEX(ImgA,$B94-ImgA_y0+1+25,AS$54-ImgA_x0+1+25),Anillo)/SUM(Anillo)</f>
        <v>105.47461928934</v>
      </c>
      <c r="AT94" s="23" t="n">
        <f aca="false">SUMPRODUCT(INDEX(ImgA,$B94-ImgA_y0+1-25,AT$54-ImgA_x0+1-25):INDEX(ImgA,$B94-ImgA_y0+1+25,AT$54-ImgA_x0+1+25),Anillo)/SUM(Anillo)</f>
        <v>105.592639593909</v>
      </c>
      <c r="AU94" s="23" t="n">
        <f aca="false">SUMPRODUCT(INDEX(ImgA,$B94-ImgA_y0+1-25,AU$54-ImgA_x0+1-25):INDEX(ImgA,$B94-ImgA_y0+1+25,AU$54-ImgA_x0+1+25),Anillo)/SUM(Anillo)</f>
        <v>105.204314720812</v>
      </c>
      <c r="AV94" s="23" t="n">
        <f aca="false">SUMPRODUCT(INDEX(ImgA,$B94-ImgA_y0+1-25,AV$54-ImgA_x0+1-25):INDEX(ImgA,$B94-ImgA_y0+1+25,AV$54-ImgA_x0+1+25),Anillo)/SUM(Anillo)</f>
        <v>104.272842639594</v>
      </c>
      <c r="AW94" s="23" t="n">
        <f aca="false">SUMPRODUCT(INDEX(ImgA,$B94-ImgA_y0+1-25,AW$54-ImgA_x0+1-25):INDEX(ImgA,$B94-ImgA_y0+1+25,AW$54-ImgA_x0+1+25),Anillo)/SUM(Anillo)</f>
        <v>102.137055837563</v>
      </c>
      <c r="AX94" s="23" t="n">
        <f aca="false">SUMPRODUCT(INDEX(ImgA,$B94-ImgA_y0+1-25,AX$54-ImgA_x0+1-25):INDEX(ImgA,$B94-ImgA_y0+1+25,AX$54-ImgA_x0+1+25),Anillo)/SUM(Anillo)</f>
        <v>98.9010152284264</v>
      </c>
      <c r="AY94" s="23" t="n">
        <f aca="false">SUMPRODUCT(INDEX(ImgA,$B94-ImgA_y0+1-25,AY$54-ImgA_x0+1-25):INDEX(ImgA,$B94-ImgA_y0+1+25,AY$54-ImgA_x0+1+25),Anillo)/SUM(Anillo)</f>
        <v>95.4378172588832</v>
      </c>
      <c r="AZ94" s="23" t="n">
        <f aca="false">SUMPRODUCT(INDEX(ImgA,$B94-ImgA_y0+1-25,AZ$54-ImgA_x0+1-25):INDEX(ImgA,$B94-ImgA_y0+1+25,AZ$54-ImgA_x0+1+25),Anillo)/SUM(Anillo)</f>
        <v>92.4822335025381</v>
      </c>
      <c r="BA94" s="23" t="n">
        <f aca="false">SUMPRODUCT(INDEX(ImgA,$B94-ImgA_y0+1-25,BA$54-ImgA_x0+1-25):INDEX(ImgA,$B94-ImgA_y0+1+25,BA$54-ImgA_x0+1+25),Anillo)/SUM(Anillo)</f>
        <v>89.9796954314721</v>
      </c>
      <c r="BB94" s="23" t="n">
        <f aca="false">SUMPRODUCT(INDEX(ImgA,$B94-ImgA_y0+1-25,BB$54-ImgA_x0+1-25):INDEX(ImgA,$B94-ImgA_y0+1+25,BB$54-ImgA_x0+1+25),Anillo)/SUM(Anillo)</f>
        <v>88.8210659898477</v>
      </c>
      <c r="BC94" s="23" t="n">
        <f aca="false">SUMPRODUCT(INDEX(ImgA,$B94-ImgA_y0+1-25,BC$54-ImgA_x0+1-25):INDEX(ImgA,$B94-ImgA_y0+1+25,BC$54-ImgA_x0+1+25),Anillo)/SUM(Anillo)</f>
        <v>89.1116751269036</v>
      </c>
      <c r="BD94" s="23" t="n">
        <f aca="false">SUMPRODUCT(INDEX(ImgA,$B94-ImgA_y0+1-25,BD$54-ImgA_x0+1-25):INDEX(ImgA,$B94-ImgA_y0+1+25,BD$54-ImgA_x0+1+25),Anillo)/SUM(Anillo)</f>
        <v>90.0761421319797</v>
      </c>
      <c r="BE94" s="23" t="n">
        <f aca="false">SUMPRODUCT(INDEX(ImgA,$B94-ImgA_y0+1-25,BE$54-ImgA_x0+1-25):INDEX(ImgA,$B94-ImgA_y0+1+25,BE$54-ImgA_x0+1+25),Anillo)/SUM(Anillo)</f>
        <v>91.0456852791878</v>
      </c>
      <c r="BF94" s="23" t="n">
        <f aca="false">SUMPRODUCT(INDEX(ImgA,$B94-ImgA_y0+1-25,BF$54-ImgA_x0+1-25):INDEX(ImgA,$B94-ImgA_y0+1+25,BF$54-ImgA_x0+1+25),Anillo)/SUM(Anillo)</f>
        <v>91.4581218274112</v>
      </c>
      <c r="BG94" s="23" t="n">
        <f aca="false">SUMPRODUCT(INDEX(ImgA,$B94-ImgA_y0+1-25,BG$54-ImgA_x0+1-25):INDEX(ImgA,$B94-ImgA_y0+1+25,BG$54-ImgA_x0+1+25),Anillo)/SUM(Anillo)</f>
        <v>91.8857868020305</v>
      </c>
      <c r="BH94" s="23" t="n">
        <f aca="false">SUMPRODUCT(INDEX(ImgA,$B94-ImgA_y0+1-25,BH$54-ImgA_x0+1-25):INDEX(ImgA,$B94-ImgA_y0+1+25,BH$54-ImgA_x0+1+25),Anillo)/SUM(Anillo)</f>
        <v>92.1852791878173</v>
      </c>
      <c r="BI94" s="23" t="n">
        <f aca="false">SUMPRODUCT(INDEX(ImgA,$B94-ImgA_y0+1-25,BI$54-ImgA_x0+1-25):INDEX(ImgA,$B94-ImgA_y0+1+25,BI$54-ImgA_x0+1+25),Anillo)/SUM(Anillo)</f>
        <v>92.6878172588832</v>
      </c>
      <c r="BJ94" s="23" t="n">
        <f aca="false">SUMPRODUCT(INDEX(ImgA,$B94-ImgA_y0+1-25,BJ$54-ImgA_x0+1-25):INDEX(ImgA,$B94-ImgA_y0+1+25,BJ$54-ImgA_x0+1+25),Anillo)/SUM(Anillo)</f>
        <v>93.1840101522843</v>
      </c>
      <c r="BK94" s="23" t="n">
        <f aca="false">SUMPRODUCT(INDEX(ImgA,$B94-ImgA_y0+1-25,BK$54-ImgA_x0+1-25):INDEX(ImgA,$B94-ImgA_y0+1+25,BK$54-ImgA_x0+1+25),Anillo)/SUM(Anillo)</f>
        <v>93.2360406091371</v>
      </c>
      <c r="BL94" s="23" t="n">
        <f aca="false">SUMPRODUCT(INDEX(ImgA,$B94-ImgA_y0+1-25,BL$54-ImgA_x0+1-25):INDEX(ImgA,$B94-ImgA_y0+1+25,BL$54-ImgA_x0+1+25),Anillo)/SUM(Anillo)</f>
        <v>93.4593908629442</v>
      </c>
      <c r="BM94" s="23" t="n">
        <f aca="false">SUMPRODUCT(INDEX(ImgA,$B94-ImgA_y0+1-25,BM$54-ImgA_x0+1-25):INDEX(ImgA,$B94-ImgA_y0+1+25,BM$54-ImgA_x0+1+25),Anillo)/SUM(Anillo)</f>
        <v>94.7093908629442</v>
      </c>
      <c r="BN94" s="23" t="n">
        <f aca="false">SUMPRODUCT(INDEX(ImgA,$B94-ImgA_y0+1-25,BN$54-ImgA_x0+1-25):INDEX(ImgA,$B94-ImgA_y0+1+25,BN$54-ImgA_x0+1+25),Anillo)/SUM(Anillo)</f>
        <v>95.8578680203046</v>
      </c>
    </row>
    <row r="95" customFormat="false" ht="10.5" hidden="false" customHeight="true" outlineLevel="0" collapsed="false">
      <c r="B95" s="17" t="n">
        <v>110</v>
      </c>
      <c r="C95" s="23" t="n">
        <f aca="false">SUMPRODUCT(INDEX(ImgA,$B95-ImgA_y0+1-25,C$54-ImgA_x0+1-25):INDEX(ImgA,$B95-ImgA_y0+1+25,C$54-ImgA_x0+1+25),Anillo)/SUM(Anillo)</f>
        <v>87.2918781725888</v>
      </c>
      <c r="D95" s="23" t="n">
        <f aca="false">SUMPRODUCT(INDEX(ImgA,$B95-ImgA_y0+1-25,D$54-ImgA_x0+1-25):INDEX(ImgA,$B95-ImgA_y0+1+25,D$54-ImgA_x0+1+25),Anillo)/SUM(Anillo)</f>
        <v>89.2652284263959</v>
      </c>
      <c r="E95" s="23" t="n">
        <f aca="false">SUMPRODUCT(INDEX(ImgA,$B95-ImgA_y0+1-25,E$54-ImgA_x0+1-25):INDEX(ImgA,$B95-ImgA_y0+1+25,E$54-ImgA_x0+1+25),Anillo)/SUM(Anillo)</f>
        <v>91.0241116751269</v>
      </c>
      <c r="F95" s="23" t="n">
        <f aca="false">SUMPRODUCT(INDEX(ImgA,$B95-ImgA_y0+1-25,F$54-ImgA_x0+1-25):INDEX(ImgA,$B95-ImgA_y0+1+25,F$54-ImgA_x0+1+25),Anillo)/SUM(Anillo)</f>
        <v>92.1446700507614</v>
      </c>
      <c r="G95" s="23" t="n">
        <f aca="false">SUMPRODUCT(INDEX(ImgA,$B95-ImgA_y0+1-25,G$54-ImgA_x0+1-25):INDEX(ImgA,$B95-ImgA_y0+1+25,G$54-ImgA_x0+1+25),Anillo)/SUM(Anillo)</f>
        <v>92.6218274111675</v>
      </c>
      <c r="H95" s="23" t="n">
        <f aca="false">SUMPRODUCT(INDEX(ImgA,$B95-ImgA_y0+1-25,H$54-ImgA_x0+1-25):INDEX(ImgA,$B95-ImgA_y0+1+25,H$54-ImgA_x0+1+25),Anillo)/SUM(Anillo)</f>
        <v>93.0774111675127</v>
      </c>
      <c r="I95" s="23" t="n">
        <f aca="false">SUMPRODUCT(INDEX(ImgA,$B95-ImgA_y0+1-25,I$54-ImgA_x0+1-25):INDEX(ImgA,$B95-ImgA_y0+1+25,I$54-ImgA_x0+1+25),Anillo)/SUM(Anillo)</f>
        <v>92.6941624365482</v>
      </c>
      <c r="J95" s="23" t="n">
        <f aca="false">SUMPRODUCT(INDEX(ImgA,$B95-ImgA_y0+1-25,J$54-ImgA_x0+1-25):INDEX(ImgA,$B95-ImgA_y0+1+25,J$54-ImgA_x0+1+25),Anillo)/SUM(Anillo)</f>
        <v>91.8375634517767</v>
      </c>
      <c r="K95" s="23" t="n">
        <f aca="false">SUMPRODUCT(INDEX(ImgA,$B95-ImgA_y0+1-25,K$54-ImgA_x0+1-25):INDEX(ImgA,$B95-ImgA_y0+1+25,K$54-ImgA_x0+1+25),Anillo)/SUM(Anillo)</f>
        <v>91.6091370558376</v>
      </c>
      <c r="L95" s="23" t="n">
        <f aca="false">SUMPRODUCT(INDEX(ImgA,$B95-ImgA_y0+1-25,L$54-ImgA_x0+1-25):INDEX(ImgA,$B95-ImgA_y0+1+25,L$54-ImgA_x0+1+25),Anillo)/SUM(Anillo)</f>
        <v>91.5190355329949</v>
      </c>
      <c r="M95" s="23" t="n">
        <f aca="false">SUMPRODUCT(INDEX(ImgA,$B95-ImgA_y0+1-25,M$54-ImgA_x0+1-25):INDEX(ImgA,$B95-ImgA_y0+1+25,M$54-ImgA_x0+1+25),Anillo)/SUM(Anillo)</f>
        <v>91.8096446700508</v>
      </c>
      <c r="N95" s="23" t="n">
        <f aca="false">SUMPRODUCT(INDEX(ImgA,$B95-ImgA_y0+1-25,N$54-ImgA_x0+1-25):INDEX(ImgA,$B95-ImgA_y0+1+25,N$54-ImgA_x0+1+25),Anillo)/SUM(Anillo)</f>
        <v>92.8375634517767</v>
      </c>
      <c r="O95" s="23" t="n">
        <f aca="false">SUMPRODUCT(INDEX(ImgA,$B95-ImgA_y0+1-25,O$54-ImgA_x0+1-25):INDEX(ImgA,$B95-ImgA_y0+1+25,O$54-ImgA_x0+1+25),Anillo)/SUM(Anillo)</f>
        <v>93.9479695431472</v>
      </c>
      <c r="P95" s="23" t="n">
        <f aca="false">SUMPRODUCT(INDEX(ImgA,$B95-ImgA_y0+1-25,P$54-ImgA_x0+1-25):INDEX(ImgA,$B95-ImgA_y0+1+25,P$54-ImgA_x0+1+25),Anillo)/SUM(Anillo)</f>
        <v>96.1104060913706</v>
      </c>
      <c r="Q95" s="23" t="n">
        <f aca="false">SUMPRODUCT(INDEX(ImgA,$B95-ImgA_y0+1-25,Q$54-ImgA_x0+1-25):INDEX(ImgA,$B95-ImgA_y0+1+25,Q$54-ImgA_x0+1+25),Anillo)/SUM(Anillo)</f>
        <v>98.0190355329949</v>
      </c>
      <c r="R95" s="23" t="n">
        <f aca="false">SUMPRODUCT(INDEX(ImgA,$B95-ImgA_y0+1-25,R$54-ImgA_x0+1-25):INDEX(ImgA,$B95-ImgA_y0+1+25,R$54-ImgA_x0+1+25),Anillo)/SUM(Anillo)</f>
        <v>98.9403553299492</v>
      </c>
      <c r="S95" s="23" t="n">
        <f aca="false">SUMPRODUCT(INDEX(ImgA,$B95-ImgA_y0+1-25,S$54-ImgA_x0+1-25):INDEX(ImgA,$B95-ImgA_y0+1+25,S$54-ImgA_x0+1+25),Anillo)/SUM(Anillo)</f>
        <v>98.9784263959391</v>
      </c>
      <c r="T95" s="23" t="n">
        <f aca="false">SUMPRODUCT(INDEX(ImgA,$B95-ImgA_y0+1-25,T$54-ImgA_x0+1-25):INDEX(ImgA,$B95-ImgA_y0+1+25,T$54-ImgA_x0+1+25),Anillo)/SUM(Anillo)</f>
        <v>98.2309644670051</v>
      </c>
      <c r="U95" s="23" t="n">
        <f aca="false">SUMPRODUCT(INDEX(ImgA,$B95-ImgA_y0+1-25,U$54-ImgA_x0+1-25):INDEX(ImgA,$B95-ImgA_y0+1+25,U$54-ImgA_x0+1+25),Anillo)/SUM(Anillo)</f>
        <v>97.9454314720812</v>
      </c>
      <c r="V95" s="23" t="n">
        <f aca="false">SUMPRODUCT(INDEX(ImgA,$B95-ImgA_y0+1-25,V$54-ImgA_x0+1-25):INDEX(ImgA,$B95-ImgA_y0+1+25,V$54-ImgA_x0+1+25),Anillo)/SUM(Anillo)</f>
        <v>97.3248730964467</v>
      </c>
      <c r="W95" s="23" t="n">
        <f aca="false">SUMPRODUCT(INDEX(ImgA,$B95-ImgA_y0+1-25,W$54-ImgA_x0+1-25):INDEX(ImgA,$B95-ImgA_y0+1+25,W$54-ImgA_x0+1+25),Anillo)/SUM(Anillo)</f>
        <v>96.7271573604061</v>
      </c>
      <c r="X95" s="23" t="n">
        <f aca="false">SUMPRODUCT(INDEX(ImgA,$B95-ImgA_y0+1-25,X$54-ImgA_x0+1-25):INDEX(ImgA,$B95-ImgA_y0+1+25,X$54-ImgA_x0+1+25),Anillo)/SUM(Anillo)</f>
        <v>96.6421319796954</v>
      </c>
      <c r="Y95" s="23" t="n">
        <f aca="false">SUMPRODUCT(INDEX(ImgA,$B95-ImgA_y0+1-25,Y$54-ImgA_x0+1-25):INDEX(ImgA,$B95-ImgA_y0+1+25,Y$54-ImgA_x0+1+25),Anillo)/SUM(Anillo)</f>
        <v>97.1205583756345</v>
      </c>
      <c r="Z95" s="23" t="n">
        <f aca="false">SUMPRODUCT(INDEX(ImgA,$B95-ImgA_y0+1-25,Z$54-ImgA_x0+1-25):INDEX(ImgA,$B95-ImgA_y0+1+25,Z$54-ImgA_x0+1+25),Anillo)/SUM(Anillo)</f>
        <v>97.5659898477157</v>
      </c>
      <c r="AA95" s="23" t="n">
        <f aca="false">SUMPRODUCT(INDEX(ImgA,$B95-ImgA_y0+1-25,AA$54-ImgA_x0+1-25):INDEX(ImgA,$B95-ImgA_y0+1+25,AA$54-ImgA_x0+1+25),Anillo)/SUM(Anillo)</f>
        <v>97.7170050761421</v>
      </c>
      <c r="AB95" s="23" t="n">
        <f aca="false">SUMPRODUCT(INDEX(ImgA,$B95-ImgA_y0+1-25,AB$54-ImgA_x0+1-25):INDEX(ImgA,$B95-ImgA_y0+1+25,AB$54-ImgA_x0+1+25),Anillo)/SUM(Anillo)</f>
        <v>98.2741116751269</v>
      </c>
      <c r="AC95" s="23" t="n">
        <f aca="false">SUMPRODUCT(INDEX(ImgA,$B95-ImgA_y0+1-25,AC$54-ImgA_x0+1-25):INDEX(ImgA,$B95-ImgA_y0+1+25,AC$54-ImgA_x0+1+25),Anillo)/SUM(Anillo)</f>
        <v>99.0279187817259</v>
      </c>
      <c r="AD95" s="23" t="n">
        <f aca="false">SUMPRODUCT(INDEX(ImgA,$B95-ImgA_y0+1-25,AD$54-ImgA_x0+1-25):INDEX(ImgA,$B95-ImgA_y0+1+25,AD$54-ImgA_x0+1+25),Anillo)/SUM(Anillo)</f>
        <v>99.246192893401</v>
      </c>
      <c r="AE95" s="23" t="n">
        <f aca="false">SUMPRODUCT(INDEX(ImgA,$B95-ImgA_y0+1-25,AE$54-ImgA_x0+1-25):INDEX(ImgA,$B95-ImgA_y0+1+25,AE$54-ImgA_x0+1+25),Anillo)/SUM(Anillo)</f>
        <v>98.8972081218274</v>
      </c>
      <c r="AF95" s="23" t="n">
        <f aca="false">SUMPRODUCT(INDEX(ImgA,$B95-ImgA_y0+1-25,AF$54-ImgA_x0+1-25):INDEX(ImgA,$B95-ImgA_y0+1+25,AF$54-ImgA_x0+1+25),Anillo)/SUM(Anillo)</f>
        <v>99.0659898477157</v>
      </c>
      <c r="AG95" s="23" t="n">
        <f aca="false">SUMPRODUCT(INDEX(ImgA,$B95-ImgA_y0+1-25,AG$54-ImgA_x0+1-25):INDEX(ImgA,$B95-ImgA_y0+1+25,AG$54-ImgA_x0+1+25),Anillo)/SUM(Anillo)</f>
        <v>99.8071065989848</v>
      </c>
      <c r="AH95" s="23" t="n">
        <f aca="false">SUMPRODUCT(INDEX(ImgA,$B95-ImgA_y0+1-25,AH$54-ImgA_x0+1-25):INDEX(ImgA,$B95-ImgA_y0+1+25,AH$54-ImgA_x0+1+25),Anillo)/SUM(Anillo)</f>
        <v>100.970812182741</v>
      </c>
      <c r="AI95" s="23" t="n">
        <f aca="false">SUMPRODUCT(INDEX(ImgA,$B95-ImgA_y0+1-25,AI$54-ImgA_x0+1-25):INDEX(ImgA,$B95-ImgA_y0+1+25,AI$54-ImgA_x0+1+25),Anillo)/SUM(Anillo)</f>
        <v>102.159898477157</v>
      </c>
      <c r="AJ95" s="23" t="n">
        <f aca="false">SUMPRODUCT(INDEX(ImgA,$B95-ImgA_y0+1-25,AJ$54-ImgA_x0+1-25):INDEX(ImgA,$B95-ImgA_y0+1+25,AJ$54-ImgA_x0+1+25),Anillo)/SUM(Anillo)</f>
        <v>103.153553299492</v>
      </c>
      <c r="AK95" s="23" t="n">
        <f aca="false">SUMPRODUCT(INDEX(ImgA,$B95-ImgA_y0+1-25,AK$54-ImgA_x0+1-25):INDEX(ImgA,$B95-ImgA_y0+1+25,AK$54-ImgA_x0+1+25),Anillo)/SUM(Anillo)</f>
        <v>104.677664974619</v>
      </c>
      <c r="AL95" s="23" t="n">
        <f aca="false">SUMPRODUCT(INDEX(ImgA,$B95-ImgA_y0+1-25,AL$54-ImgA_x0+1-25):INDEX(ImgA,$B95-ImgA_y0+1+25,AL$54-ImgA_x0+1+25),Anillo)/SUM(Anillo)</f>
        <v>106.409898477157</v>
      </c>
      <c r="AM95" s="23" t="n">
        <f aca="false">SUMPRODUCT(INDEX(ImgA,$B95-ImgA_y0+1-25,AM$54-ImgA_x0+1-25):INDEX(ImgA,$B95-ImgA_y0+1+25,AM$54-ImgA_x0+1+25),Anillo)/SUM(Anillo)</f>
        <v>107.406091370558</v>
      </c>
      <c r="AN95" s="23" t="n">
        <f aca="false">SUMPRODUCT(INDEX(ImgA,$B95-ImgA_y0+1-25,AN$54-ImgA_x0+1-25):INDEX(ImgA,$B95-ImgA_y0+1+25,AN$54-ImgA_x0+1+25),Anillo)/SUM(Anillo)</f>
        <v>107.752538071066</v>
      </c>
      <c r="AO95" s="23" t="n">
        <f aca="false">SUMPRODUCT(INDEX(ImgA,$B95-ImgA_y0+1-25,AO$54-ImgA_x0+1-25):INDEX(ImgA,$B95-ImgA_y0+1+25,AO$54-ImgA_x0+1+25),Anillo)/SUM(Anillo)</f>
        <v>107.732233502538</v>
      </c>
      <c r="AP95" s="23" t="n">
        <f aca="false">SUMPRODUCT(INDEX(ImgA,$B95-ImgA_y0+1-25,AP$54-ImgA_x0+1-25):INDEX(ImgA,$B95-ImgA_y0+1+25,AP$54-ImgA_x0+1+25),Anillo)/SUM(Anillo)</f>
        <v>107.077411167513</v>
      </c>
      <c r="AQ95" s="23" t="n">
        <f aca="false">SUMPRODUCT(INDEX(ImgA,$B95-ImgA_y0+1-25,AQ$54-ImgA_x0+1-25):INDEX(ImgA,$B95-ImgA_y0+1+25,AQ$54-ImgA_x0+1+25),Anillo)/SUM(Anillo)</f>
        <v>106.596446700508</v>
      </c>
      <c r="AR95" s="23" t="n">
        <f aca="false">SUMPRODUCT(INDEX(ImgA,$B95-ImgA_y0+1-25,AR$54-ImgA_x0+1-25):INDEX(ImgA,$B95-ImgA_y0+1+25,AR$54-ImgA_x0+1+25),Anillo)/SUM(Anillo)</f>
        <v>106.548223350254</v>
      </c>
      <c r="AS95" s="23" t="n">
        <f aca="false">SUMPRODUCT(INDEX(ImgA,$B95-ImgA_y0+1-25,AS$54-ImgA_x0+1-25):INDEX(ImgA,$B95-ImgA_y0+1+25,AS$54-ImgA_x0+1+25),Anillo)/SUM(Anillo)</f>
        <v>106.832487309645</v>
      </c>
      <c r="AT95" s="23" t="n">
        <f aca="false">SUMPRODUCT(INDEX(ImgA,$B95-ImgA_y0+1-25,AT$54-ImgA_x0+1-25):INDEX(ImgA,$B95-ImgA_y0+1+25,AT$54-ImgA_x0+1+25),Anillo)/SUM(Anillo)</f>
        <v>106.774111675127</v>
      </c>
      <c r="AU95" s="23" t="n">
        <f aca="false">SUMPRODUCT(INDEX(ImgA,$B95-ImgA_y0+1-25,AU$54-ImgA_x0+1-25):INDEX(ImgA,$B95-ImgA_y0+1+25,AU$54-ImgA_x0+1+25),Anillo)/SUM(Anillo)</f>
        <v>106.440355329949</v>
      </c>
      <c r="AV95" s="23" t="n">
        <f aca="false">SUMPRODUCT(INDEX(ImgA,$B95-ImgA_y0+1-25,AV$54-ImgA_x0+1-25):INDEX(ImgA,$B95-ImgA_y0+1+25,AV$54-ImgA_x0+1+25),Anillo)/SUM(Anillo)</f>
        <v>105.404822335025</v>
      </c>
      <c r="AW95" s="23" t="n">
        <f aca="false">SUMPRODUCT(INDEX(ImgA,$B95-ImgA_y0+1-25,AW$54-ImgA_x0+1-25):INDEX(ImgA,$B95-ImgA_y0+1+25,AW$54-ImgA_x0+1+25),Anillo)/SUM(Anillo)</f>
        <v>103.215736040609</v>
      </c>
      <c r="AX95" s="23" t="n">
        <f aca="false">SUMPRODUCT(INDEX(ImgA,$B95-ImgA_y0+1-25,AX$54-ImgA_x0+1-25):INDEX(ImgA,$B95-ImgA_y0+1+25,AX$54-ImgA_x0+1+25),Anillo)/SUM(Anillo)</f>
        <v>100.060913705584</v>
      </c>
      <c r="AY95" s="23" t="n">
        <f aca="false">SUMPRODUCT(INDEX(ImgA,$B95-ImgA_y0+1-25,AY$54-ImgA_x0+1-25):INDEX(ImgA,$B95-ImgA_y0+1+25,AY$54-ImgA_x0+1+25),Anillo)/SUM(Anillo)</f>
        <v>96.9822335025381</v>
      </c>
      <c r="AZ95" s="23" t="n">
        <f aca="false">SUMPRODUCT(INDEX(ImgA,$B95-ImgA_y0+1-25,AZ$54-ImgA_x0+1-25):INDEX(ImgA,$B95-ImgA_y0+1+25,AZ$54-ImgA_x0+1+25),Anillo)/SUM(Anillo)</f>
        <v>94.4543147208122</v>
      </c>
      <c r="BA95" s="23" t="n">
        <f aca="false">SUMPRODUCT(INDEX(ImgA,$B95-ImgA_y0+1-25,BA$54-ImgA_x0+1-25):INDEX(ImgA,$B95-ImgA_y0+1+25,BA$54-ImgA_x0+1+25),Anillo)/SUM(Anillo)</f>
        <v>92.4479695431472</v>
      </c>
      <c r="BB95" s="23" t="n">
        <f aca="false">SUMPRODUCT(INDEX(ImgA,$B95-ImgA_y0+1-25,BB$54-ImgA_x0+1-25):INDEX(ImgA,$B95-ImgA_y0+1+25,BB$54-ImgA_x0+1+25),Anillo)/SUM(Anillo)</f>
        <v>91.6307106598985</v>
      </c>
      <c r="BC95" s="23" t="n">
        <f aca="false">SUMPRODUCT(INDEX(ImgA,$B95-ImgA_y0+1-25,BC$54-ImgA_x0+1-25):INDEX(ImgA,$B95-ImgA_y0+1+25,BC$54-ImgA_x0+1+25),Anillo)/SUM(Anillo)</f>
        <v>92.1383248730965</v>
      </c>
      <c r="BD95" s="23" t="n">
        <f aca="false">SUMPRODUCT(INDEX(ImgA,$B95-ImgA_y0+1-25,BD$54-ImgA_x0+1-25):INDEX(ImgA,$B95-ImgA_y0+1+25,BD$54-ImgA_x0+1+25),Anillo)/SUM(Anillo)</f>
        <v>92.8464467005076</v>
      </c>
      <c r="BE95" s="23" t="n">
        <f aca="false">SUMPRODUCT(INDEX(ImgA,$B95-ImgA_y0+1-25,BE$54-ImgA_x0+1-25):INDEX(ImgA,$B95-ImgA_y0+1+25,BE$54-ImgA_x0+1+25),Anillo)/SUM(Anillo)</f>
        <v>93.5634517766497</v>
      </c>
      <c r="BF95" s="23" t="n">
        <f aca="false">SUMPRODUCT(INDEX(ImgA,$B95-ImgA_y0+1-25,BF$54-ImgA_x0+1-25):INDEX(ImgA,$B95-ImgA_y0+1+25,BF$54-ImgA_x0+1+25),Anillo)/SUM(Anillo)</f>
        <v>93.7944162436548</v>
      </c>
      <c r="BG95" s="23" t="n">
        <f aca="false">SUMPRODUCT(INDEX(ImgA,$B95-ImgA_y0+1-25,BG$54-ImgA_x0+1-25):INDEX(ImgA,$B95-ImgA_y0+1+25,BG$54-ImgA_x0+1+25),Anillo)/SUM(Anillo)</f>
        <v>93.5812182741117</v>
      </c>
      <c r="BH95" s="23" t="n">
        <f aca="false">SUMPRODUCT(INDEX(ImgA,$B95-ImgA_y0+1-25,BH$54-ImgA_x0+1-25):INDEX(ImgA,$B95-ImgA_y0+1+25,BH$54-ImgA_x0+1+25),Anillo)/SUM(Anillo)</f>
        <v>93.5583756345178</v>
      </c>
      <c r="BI95" s="23" t="n">
        <f aca="false">SUMPRODUCT(INDEX(ImgA,$B95-ImgA_y0+1-25,BI$54-ImgA_x0+1-25):INDEX(ImgA,$B95-ImgA_y0+1+25,BI$54-ImgA_x0+1+25),Anillo)/SUM(Anillo)</f>
        <v>93.0951776649746</v>
      </c>
      <c r="BJ95" s="23" t="n">
        <f aca="false">SUMPRODUCT(INDEX(ImgA,$B95-ImgA_y0+1-25,BJ$54-ImgA_x0+1-25):INDEX(ImgA,$B95-ImgA_y0+1+25,BJ$54-ImgA_x0+1+25),Anillo)/SUM(Anillo)</f>
        <v>92.6637055837563</v>
      </c>
      <c r="BK95" s="23" t="n">
        <f aca="false">SUMPRODUCT(INDEX(ImgA,$B95-ImgA_y0+1-25,BK$54-ImgA_x0+1-25):INDEX(ImgA,$B95-ImgA_y0+1+25,BK$54-ImgA_x0+1+25),Anillo)/SUM(Anillo)</f>
        <v>92.5862944162437</v>
      </c>
      <c r="BL95" s="23" t="n">
        <f aca="false">SUMPRODUCT(INDEX(ImgA,$B95-ImgA_y0+1-25,BL$54-ImgA_x0+1-25):INDEX(ImgA,$B95-ImgA_y0+1+25,BL$54-ImgA_x0+1+25),Anillo)/SUM(Anillo)</f>
        <v>92.4390862944162</v>
      </c>
      <c r="BM95" s="23" t="n">
        <f aca="false">SUMPRODUCT(INDEX(ImgA,$B95-ImgA_y0+1-25,BM$54-ImgA_x0+1-25):INDEX(ImgA,$B95-ImgA_y0+1+25,BM$54-ImgA_x0+1+25),Anillo)/SUM(Anillo)</f>
        <v>92.996192893401</v>
      </c>
      <c r="BN95" s="23" t="n">
        <f aca="false">SUMPRODUCT(INDEX(ImgA,$B95-ImgA_y0+1-25,BN$54-ImgA_x0+1-25):INDEX(ImgA,$B95-ImgA_y0+1+25,BN$54-ImgA_x0+1+25),Anillo)/SUM(Anillo)</f>
        <v>93.6675126903553</v>
      </c>
    </row>
    <row r="96" customFormat="false" ht="10.5" hidden="false" customHeight="true" outlineLevel="0" collapsed="false">
      <c r="B96" s="17" t="n">
        <v>111</v>
      </c>
      <c r="C96" s="23" t="n">
        <f aca="false">SUMPRODUCT(INDEX(ImgA,$B96-ImgA_y0+1-25,C$54-ImgA_x0+1-25):INDEX(ImgA,$B96-ImgA_y0+1+25,C$54-ImgA_x0+1+25),Anillo)/SUM(Anillo)</f>
        <v>85.6484771573604</v>
      </c>
      <c r="D96" s="23" t="n">
        <f aca="false">SUMPRODUCT(INDEX(ImgA,$B96-ImgA_y0+1-25,D$54-ImgA_x0+1-25):INDEX(ImgA,$B96-ImgA_y0+1+25,D$54-ImgA_x0+1+25),Anillo)/SUM(Anillo)</f>
        <v>87.6205583756345</v>
      </c>
      <c r="E96" s="23" t="n">
        <f aca="false">SUMPRODUCT(INDEX(ImgA,$B96-ImgA_y0+1-25,E$54-ImgA_x0+1-25):INDEX(ImgA,$B96-ImgA_y0+1+25,E$54-ImgA_x0+1+25),Anillo)/SUM(Anillo)</f>
        <v>89.8946700507614</v>
      </c>
      <c r="F96" s="23" t="n">
        <f aca="false">SUMPRODUCT(INDEX(ImgA,$B96-ImgA_y0+1-25,F$54-ImgA_x0+1-25):INDEX(ImgA,$B96-ImgA_y0+1+25,F$54-ImgA_x0+1+25),Anillo)/SUM(Anillo)</f>
        <v>91.4238578680203</v>
      </c>
      <c r="G96" s="23" t="n">
        <f aca="false">SUMPRODUCT(INDEX(ImgA,$B96-ImgA_y0+1-25,G$54-ImgA_x0+1-25):INDEX(ImgA,$B96-ImgA_y0+1+25,G$54-ImgA_x0+1+25),Anillo)/SUM(Anillo)</f>
        <v>92.6586294416244</v>
      </c>
      <c r="H96" s="23" t="n">
        <f aca="false">SUMPRODUCT(INDEX(ImgA,$B96-ImgA_y0+1-25,H$54-ImgA_x0+1-25):INDEX(ImgA,$B96-ImgA_y0+1+25,H$54-ImgA_x0+1+25),Anillo)/SUM(Anillo)</f>
        <v>93.4606598984772</v>
      </c>
      <c r="I96" s="23" t="n">
        <f aca="false">SUMPRODUCT(INDEX(ImgA,$B96-ImgA_y0+1-25,I$54-ImgA_x0+1-25):INDEX(ImgA,$B96-ImgA_y0+1+25,I$54-ImgA_x0+1+25),Anillo)/SUM(Anillo)</f>
        <v>93.8337563451777</v>
      </c>
      <c r="J96" s="23" t="n">
        <f aca="false">SUMPRODUCT(INDEX(ImgA,$B96-ImgA_y0+1-25,J$54-ImgA_x0+1-25):INDEX(ImgA,$B96-ImgA_y0+1+25,J$54-ImgA_x0+1+25),Anillo)/SUM(Anillo)</f>
        <v>94.1383248730965</v>
      </c>
      <c r="K96" s="23" t="n">
        <f aca="false">SUMPRODUCT(INDEX(ImgA,$B96-ImgA_y0+1-25,K$54-ImgA_x0+1-25):INDEX(ImgA,$B96-ImgA_y0+1+25,K$54-ImgA_x0+1+25),Anillo)/SUM(Anillo)</f>
        <v>93.9543147208122</v>
      </c>
      <c r="L96" s="23" t="n">
        <f aca="false">SUMPRODUCT(INDEX(ImgA,$B96-ImgA_y0+1-25,L$54-ImgA_x0+1-25):INDEX(ImgA,$B96-ImgA_y0+1+25,L$54-ImgA_x0+1+25),Anillo)/SUM(Anillo)</f>
        <v>94.0507614213198</v>
      </c>
      <c r="M96" s="23" t="n">
        <f aca="false">SUMPRODUCT(INDEX(ImgA,$B96-ImgA_y0+1-25,M$54-ImgA_x0+1-25):INDEX(ImgA,$B96-ImgA_y0+1+25,M$54-ImgA_x0+1+25),Anillo)/SUM(Anillo)</f>
        <v>94.5913705583756</v>
      </c>
      <c r="N96" s="23" t="n">
        <f aca="false">SUMPRODUCT(INDEX(ImgA,$B96-ImgA_y0+1-25,N$54-ImgA_x0+1-25):INDEX(ImgA,$B96-ImgA_y0+1+25,N$54-ImgA_x0+1+25),Anillo)/SUM(Anillo)</f>
        <v>95.3362944162437</v>
      </c>
      <c r="O96" s="23" t="n">
        <f aca="false">SUMPRODUCT(INDEX(ImgA,$B96-ImgA_y0+1-25,O$54-ImgA_x0+1-25):INDEX(ImgA,$B96-ImgA_y0+1+25,O$54-ImgA_x0+1+25),Anillo)/SUM(Anillo)</f>
        <v>96.0901015228426</v>
      </c>
      <c r="P96" s="23" t="n">
        <f aca="false">SUMPRODUCT(INDEX(ImgA,$B96-ImgA_y0+1-25,P$54-ImgA_x0+1-25):INDEX(ImgA,$B96-ImgA_y0+1+25,P$54-ImgA_x0+1+25),Anillo)/SUM(Anillo)</f>
        <v>97.3591370558376</v>
      </c>
      <c r="Q96" s="23" t="n">
        <f aca="false">SUMPRODUCT(INDEX(ImgA,$B96-ImgA_y0+1-25,Q$54-ImgA_x0+1-25):INDEX(ImgA,$B96-ImgA_y0+1+25,Q$54-ImgA_x0+1+25),Anillo)/SUM(Anillo)</f>
        <v>97.9492385786802</v>
      </c>
      <c r="R96" s="23" t="n">
        <f aca="false">SUMPRODUCT(INDEX(ImgA,$B96-ImgA_y0+1-25,R$54-ImgA_x0+1-25):INDEX(ImgA,$B96-ImgA_y0+1+25,R$54-ImgA_x0+1+25),Anillo)/SUM(Anillo)</f>
        <v>98.1941624365482</v>
      </c>
      <c r="S96" s="23" t="n">
        <f aca="false">SUMPRODUCT(INDEX(ImgA,$B96-ImgA_y0+1-25,S$54-ImgA_x0+1-25):INDEX(ImgA,$B96-ImgA_y0+1+25,S$54-ImgA_x0+1+25),Anillo)/SUM(Anillo)</f>
        <v>97.5494923857868</v>
      </c>
      <c r="T96" s="23" t="n">
        <f aca="false">SUMPRODUCT(INDEX(ImgA,$B96-ImgA_y0+1-25,T$54-ImgA_x0+1-25):INDEX(ImgA,$B96-ImgA_y0+1+25,T$54-ImgA_x0+1+25),Anillo)/SUM(Anillo)</f>
        <v>97.3692893401015</v>
      </c>
      <c r="U96" s="23" t="n">
        <f aca="false">SUMPRODUCT(INDEX(ImgA,$B96-ImgA_y0+1-25,U$54-ImgA_x0+1-25):INDEX(ImgA,$B96-ImgA_y0+1+25,U$54-ImgA_x0+1+25),Anillo)/SUM(Anillo)</f>
        <v>97.1649746192893</v>
      </c>
      <c r="V96" s="23" t="n">
        <f aca="false">SUMPRODUCT(INDEX(ImgA,$B96-ImgA_y0+1-25,V$54-ImgA_x0+1-25):INDEX(ImgA,$B96-ImgA_y0+1+25,V$54-ImgA_x0+1+25),Anillo)/SUM(Anillo)</f>
        <v>97.1903553299492</v>
      </c>
      <c r="W96" s="23" t="n">
        <f aca="false">SUMPRODUCT(INDEX(ImgA,$B96-ImgA_y0+1-25,W$54-ImgA_x0+1-25):INDEX(ImgA,$B96-ImgA_y0+1+25,W$54-ImgA_x0+1+25),Anillo)/SUM(Anillo)</f>
        <v>96.8477157360406</v>
      </c>
      <c r="X96" s="23" t="n">
        <f aca="false">SUMPRODUCT(INDEX(ImgA,$B96-ImgA_y0+1-25,X$54-ImgA_x0+1-25):INDEX(ImgA,$B96-ImgA_y0+1+25,X$54-ImgA_x0+1+25),Anillo)/SUM(Anillo)</f>
        <v>96.9302030456853</v>
      </c>
      <c r="Y96" s="23" t="n">
        <f aca="false">SUMPRODUCT(INDEX(ImgA,$B96-ImgA_y0+1-25,Y$54-ImgA_x0+1-25):INDEX(ImgA,$B96-ImgA_y0+1+25,Y$54-ImgA_x0+1+25),Anillo)/SUM(Anillo)</f>
        <v>97.3210659898477</v>
      </c>
      <c r="Z96" s="23" t="n">
        <f aca="false">SUMPRODUCT(INDEX(ImgA,$B96-ImgA_y0+1-25,Z$54-ImgA_x0+1-25):INDEX(ImgA,$B96-ImgA_y0+1+25,Z$54-ImgA_x0+1+25),Anillo)/SUM(Anillo)</f>
        <v>97.761421319797</v>
      </c>
      <c r="AA96" s="23" t="n">
        <f aca="false">SUMPRODUCT(INDEX(ImgA,$B96-ImgA_y0+1-25,AA$54-ImgA_x0+1-25):INDEX(ImgA,$B96-ImgA_y0+1+25,AA$54-ImgA_x0+1+25),Anillo)/SUM(Anillo)</f>
        <v>98.3236040609137</v>
      </c>
      <c r="AB96" s="23" t="n">
        <f aca="false">SUMPRODUCT(INDEX(ImgA,$B96-ImgA_y0+1-25,AB$54-ImgA_x0+1-25):INDEX(ImgA,$B96-ImgA_y0+1+25,AB$54-ImgA_x0+1+25),Anillo)/SUM(Anillo)</f>
        <v>98.8248730964467</v>
      </c>
      <c r="AC96" s="23" t="n">
        <f aca="false">SUMPRODUCT(INDEX(ImgA,$B96-ImgA_y0+1-25,AC$54-ImgA_x0+1-25):INDEX(ImgA,$B96-ImgA_y0+1+25,AC$54-ImgA_x0+1+25),Anillo)/SUM(Anillo)</f>
        <v>98.753807106599</v>
      </c>
      <c r="AD96" s="23" t="n">
        <f aca="false">SUMPRODUCT(INDEX(ImgA,$B96-ImgA_y0+1-25,AD$54-ImgA_x0+1-25):INDEX(ImgA,$B96-ImgA_y0+1+25,AD$54-ImgA_x0+1+25),Anillo)/SUM(Anillo)</f>
        <v>98.252538071066</v>
      </c>
      <c r="AE96" s="23" t="n">
        <f aca="false">SUMPRODUCT(INDEX(ImgA,$B96-ImgA_y0+1-25,AE$54-ImgA_x0+1-25):INDEX(ImgA,$B96-ImgA_y0+1+25,AE$54-ImgA_x0+1+25),Anillo)/SUM(Anillo)</f>
        <v>97.6941624365482</v>
      </c>
      <c r="AF96" s="23" t="n">
        <f aca="false">SUMPRODUCT(INDEX(ImgA,$B96-ImgA_y0+1-25,AF$54-ImgA_x0+1-25):INDEX(ImgA,$B96-ImgA_y0+1+25,AF$54-ImgA_x0+1+25),Anillo)/SUM(Anillo)</f>
        <v>97.7131979695432</v>
      </c>
      <c r="AG96" s="23" t="n">
        <f aca="false">SUMPRODUCT(INDEX(ImgA,$B96-ImgA_y0+1-25,AG$54-ImgA_x0+1-25):INDEX(ImgA,$B96-ImgA_y0+1+25,AG$54-ImgA_x0+1+25),Anillo)/SUM(Anillo)</f>
        <v>98.3083756345178</v>
      </c>
      <c r="AH96" s="23" t="n">
        <f aca="false">SUMPRODUCT(INDEX(ImgA,$B96-ImgA_y0+1-25,AH$54-ImgA_x0+1-25):INDEX(ImgA,$B96-ImgA_y0+1+25,AH$54-ImgA_x0+1+25),Anillo)/SUM(Anillo)</f>
        <v>99.3921319796954</v>
      </c>
      <c r="AI96" s="23" t="n">
        <f aca="false">SUMPRODUCT(INDEX(ImgA,$B96-ImgA_y0+1-25,AI$54-ImgA_x0+1-25):INDEX(ImgA,$B96-ImgA_y0+1+25,AI$54-ImgA_x0+1+25),Anillo)/SUM(Anillo)</f>
        <v>100.879441624365</v>
      </c>
      <c r="AJ96" s="23" t="n">
        <f aca="false">SUMPRODUCT(INDEX(ImgA,$B96-ImgA_y0+1-25,AJ$54-ImgA_x0+1-25):INDEX(ImgA,$B96-ImgA_y0+1+25,AJ$54-ImgA_x0+1+25),Anillo)/SUM(Anillo)</f>
        <v>103.045685279188</v>
      </c>
      <c r="AK96" s="23" t="n">
        <f aca="false">SUMPRODUCT(INDEX(ImgA,$B96-ImgA_y0+1-25,AK$54-ImgA_x0+1-25):INDEX(ImgA,$B96-ImgA_y0+1+25,AK$54-ImgA_x0+1+25),Anillo)/SUM(Anillo)</f>
        <v>105.341370558376</v>
      </c>
      <c r="AL96" s="23" t="n">
        <f aca="false">SUMPRODUCT(INDEX(ImgA,$B96-ImgA_y0+1-25,AL$54-ImgA_x0+1-25):INDEX(ImgA,$B96-ImgA_y0+1+25,AL$54-ImgA_x0+1+25),Anillo)/SUM(Anillo)</f>
        <v>107.531725888325</v>
      </c>
      <c r="AM96" s="23" t="n">
        <f aca="false">SUMPRODUCT(INDEX(ImgA,$B96-ImgA_y0+1-25,AM$54-ImgA_x0+1-25):INDEX(ImgA,$B96-ImgA_y0+1+25,AM$54-ImgA_x0+1+25),Anillo)/SUM(Anillo)</f>
        <v>109.098984771574</v>
      </c>
      <c r="AN96" s="23" t="n">
        <f aca="false">SUMPRODUCT(INDEX(ImgA,$B96-ImgA_y0+1-25,AN$54-ImgA_x0+1-25):INDEX(ImgA,$B96-ImgA_y0+1+25,AN$54-ImgA_x0+1+25),Anillo)/SUM(Anillo)</f>
        <v>109.694162436548</v>
      </c>
      <c r="AO96" s="23" t="n">
        <f aca="false">SUMPRODUCT(INDEX(ImgA,$B96-ImgA_y0+1-25,AO$54-ImgA_x0+1-25):INDEX(ImgA,$B96-ImgA_y0+1+25,AO$54-ImgA_x0+1+25),Anillo)/SUM(Anillo)</f>
        <v>109.560913705584</v>
      </c>
      <c r="AP96" s="23" t="n">
        <f aca="false">SUMPRODUCT(INDEX(ImgA,$B96-ImgA_y0+1-25,AP$54-ImgA_x0+1-25):INDEX(ImgA,$B96-ImgA_y0+1+25,AP$54-ImgA_x0+1+25),Anillo)/SUM(Anillo)</f>
        <v>109.247461928934</v>
      </c>
      <c r="AQ96" s="23" t="n">
        <f aca="false">SUMPRODUCT(INDEX(ImgA,$B96-ImgA_y0+1-25,AQ$54-ImgA_x0+1-25):INDEX(ImgA,$B96-ImgA_y0+1+25,AQ$54-ImgA_x0+1+25),Anillo)/SUM(Anillo)</f>
        <v>108.52538071066</v>
      </c>
      <c r="AR96" s="23" t="n">
        <f aca="false">SUMPRODUCT(INDEX(ImgA,$B96-ImgA_y0+1-25,AR$54-ImgA_x0+1-25):INDEX(ImgA,$B96-ImgA_y0+1+25,AR$54-ImgA_x0+1+25),Anillo)/SUM(Anillo)</f>
        <v>108.214467005076</v>
      </c>
      <c r="AS96" s="23" t="n">
        <f aca="false">SUMPRODUCT(INDEX(ImgA,$B96-ImgA_y0+1-25,AS$54-ImgA_x0+1-25):INDEX(ImgA,$B96-ImgA_y0+1+25,AS$54-ImgA_x0+1+25),Anillo)/SUM(Anillo)</f>
        <v>108.052030456853</v>
      </c>
      <c r="AT96" s="23" t="n">
        <f aca="false">SUMPRODUCT(INDEX(ImgA,$B96-ImgA_y0+1-25,AT$54-ImgA_x0+1-25):INDEX(ImgA,$B96-ImgA_y0+1+25,AT$54-ImgA_x0+1+25),Anillo)/SUM(Anillo)</f>
        <v>107.798223350254</v>
      </c>
      <c r="AU96" s="23" t="n">
        <f aca="false">SUMPRODUCT(INDEX(ImgA,$B96-ImgA_y0+1-25,AU$54-ImgA_x0+1-25):INDEX(ImgA,$B96-ImgA_y0+1+25,AU$54-ImgA_x0+1+25),Anillo)/SUM(Anillo)</f>
        <v>106.850253807107</v>
      </c>
      <c r="AV96" s="23" t="n">
        <f aca="false">SUMPRODUCT(INDEX(ImgA,$B96-ImgA_y0+1-25,AV$54-ImgA_x0+1-25):INDEX(ImgA,$B96-ImgA_y0+1+25,AV$54-ImgA_x0+1+25),Anillo)/SUM(Anillo)</f>
        <v>105.558375634518</v>
      </c>
      <c r="AW96" s="23" t="n">
        <f aca="false">SUMPRODUCT(INDEX(ImgA,$B96-ImgA_y0+1-25,AW$54-ImgA_x0+1-25):INDEX(ImgA,$B96-ImgA_y0+1+25,AW$54-ImgA_x0+1+25),Anillo)/SUM(Anillo)</f>
        <v>103.437817258883</v>
      </c>
      <c r="AX96" s="23" t="n">
        <f aca="false">SUMPRODUCT(INDEX(ImgA,$B96-ImgA_y0+1-25,AX$54-ImgA_x0+1-25):INDEX(ImgA,$B96-ImgA_y0+1+25,AX$54-ImgA_x0+1+25),Anillo)/SUM(Anillo)</f>
        <v>100.831218274112</v>
      </c>
      <c r="AY96" s="23" t="n">
        <f aca="false">SUMPRODUCT(INDEX(ImgA,$B96-ImgA_y0+1-25,AY$54-ImgA_x0+1-25):INDEX(ImgA,$B96-ImgA_y0+1+25,AY$54-ImgA_x0+1+25),Anillo)/SUM(Anillo)</f>
        <v>98.0748730964467</v>
      </c>
      <c r="AZ96" s="23" t="n">
        <f aca="false">SUMPRODUCT(INDEX(ImgA,$B96-ImgA_y0+1-25,AZ$54-ImgA_x0+1-25):INDEX(ImgA,$B96-ImgA_y0+1+25,AZ$54-ImgA_x0+1+25),Anillo)/SUM(Anillo)</f>
        <v>96.2664974619289</v>
      </c>
      <c r="BA96" s="23" t="n">
        <f aca="false">SUMPRODUCT(INDEX(ImgA,$B96-ImgA_y0+1-25,BA$54-ImgA_x0+1-25):INDEX(ImgA,$B96-ImgA_y0+1+25,BA$54-ImgA_x0+1+25),Anillo)/SUM(Anillo)</f>
        <v>94.8781725888325</v>
      </c>
      <c r="BB96" s="23" t="n">
        <f aca="false">SUMPRODUCT(INDEX(ImgA,$B96-ImgA_y0+1-25,BB$54-ImgA_x0+1-25):INDEX(ImgA,$B96-ImgA_y0+1+25,BB$54-ImgA_x0+1+25),Anillo)/SUM(Anillo)</f>
        <v>94.4365482233503</v>
      </c>
      <c r="BC96" s="23" t="n">
        <f aca="false">SUMPRODUCT(INDEX(ImgA,$B96-ImgA_y0+1-25,BC$54-ImgA_x0+1-25):INDEX(ImgA,$B96-ImgA_y0+1+25,BC$54-ImgA_x0+1+25),Anillo)/SUM(Anillo)</f>
        <v>94.8299492385787</v>
      </c>
      <c r="BD96" s="23" t="n">
        <f aca="false">SUMPRODUCT(INDEX(ImgA,$B96-ImgA_y0+1-25,BD$54-ImgA_x0+1-25):INDEX(ImgA,$B96-ImgA_y0+1+25,BD$54-ImgA_x0+1+25),Anillo)/SUM(Anillo)</f>
        <v>95.3718274111675</v>
      </c>
      <c r="BE96" s="23" t="n">
        <f aca="false">SUMPRODUCT(INDEX(ImgA,$B96-ImgA_y0+1-25,BE$54-ImgA_x0+1-25):INDEX(ImgA,$B96-ImgA_y0+1+25,BE$54-ImgA_x0+1+25),Anillo)/SUM(Anillo)</f>
        <v>95.6789340101523</v>
      </c>
      <c r="BF96" s="23" t="n">
        <f aca="false">SUMPRODUCT(INDEX(ImgA,$B96-ImgA_y0+1-25,BF$54-ImgA_x0+1-25):INDEX(ImgA,$B96-ImgA_y0+1+25,BF$54-ImgA_x0+1+25),Anillo)/SUM(Anillo)</f>
        <v>95.9010152284264</v>
      </c>
      <c r="BG96" s="23" t="n">
        <f aca="false">SUMPRODUCT(INDEX(ImgA,$B96-ImgA_y0+1-25,BG$54-ImgA_x0+1-25):INDEX(ImgA,$B96-ImgA_y0+1+25,BG$54-ImgA_x0+1+25),Anillo)/SUM(Anillo)</f>
        <v>95.4860406091371</v>
      </c>
      <c r="BH96" s="23" t="n">
        <f aca="false">SUMPRODUCT(INDEX(ImgA,$B96-ImgA_y0+1-25,BH$54-ImgA_x0+1-25):INDEX(ImgA,$B96-ImgA_y0+1+25,BH$54-ImgA_x0+1+25),Anillo)/SUM(Anillo)</f>
        <v>94.7030456852792</v>
      </c>
      <c r="BI96" s="23" t="n">
        <f aca="false">SUMPRODUCT(INDEX(ImgA,$B96-ImgA_y0+1-25,BI$54-ImgA_x0+1-25):INDEX(ImgA,$B96-ImgA_y0+1+25,BI$54-ImgA_x0+1+25),Anillo)/SUM(Anillo)</f>
        <v>93.6687817258883</v>
      </c>
      <c r="BJ96" s="23" t="n">
        <f aca="false">SUMPRODUCT(INDEX(ImgA,$B96-ImgA_y0+1-25,BJ$54-ImgA_x0+1-25):INDEX(ImgA,$B96-ImgA_y0+1+25,BJ$54-ImgA_x0+1+25),Anillo)/SUM(Anillo)</f>
        <v>92.3451776649746</v>
      </c>
      <c r="BK96" s="23" t="n">
        <f aca="false">SUMPRODUCT(INDEX(ImgA,$B96-ImgA_y0+1-25,BK$54-ImgA_x0+1-25):INDEX(ImgA,$B96-ImgA_y0+1+25,BK$54-ImgA_x0+1+25),Anillo)/SUM(Anillo)</f>
        <v>91.6751269035533</v>
      </c>
      <c r="BL96" s="23" t="n">
        <f aca="false">SUMPRODUCT(INDEX(ImgA,$B96-ImgA_y0+1-25,BL$54-ImgA_x0+1-25):INDEX(ImgA,$B96-ImgA_y0+1+25,BL$54-ImgA_x0+1+25),Anillo)/SUM(Anillo)</f>
        <v>91.4898477157361</v>
      </c>
      <c r="BM96" s="23" t="n">
        <f aca="false">SUMPRODUCT(INDEX(ImgA,$B96-ImgA_y0+1-25,BM$54-ImgA_x0+1-25):INDEX(ImgA,$B96-ImgA_y0+1+25,BM$54-ImgA_x0+1+25),Anillo)/SUM(Anillo)</f>
        <v>91.1992385786802</v>
      </c>
      <c r="BN96" s="23" t="n">
        <f aca="false">SUMPRODUCT(INDEX(ImgA,$B96-ImgA_y0+1-25,BN$54-ImgA_x0+1-25):INDEX(ImgA,$B96-ImgA_y0+1+25,BN$54-ImgA_x0+1+25),Anillo)/SUM(Anillo)</f>
        <v>91.3388324873097</v>
      </c>
    </row>
    <row r="97" customFormat="false" ht="10.5" hidden="false" customHeight="true" outlineLevel="0" collapsed="false">
      <c r="B97" s="17" t="n">
        <v>112</v>
      </c>
      <c r="C97" s="23" t="n">
        <f aca="false">SUMPRODUCT(INDEX(ImgA,$B97-ImgA_y0+1-25,C$54-ImgA_x0+1-25):INDEX(ImgA,$B97-ImgA_y0+1+25,C$54-ImgA_x0+1+25),Anillo)/SUM(Anillo)</f>
        <v>84.0152284263959</v>
      </c>
      <c r="D97" s="23" t="n">
        <f aca="false">SUMPRODUCT(INDEX(ImgA,$B97-ImgA_y0+1-25,D$54-ImgA_x0+1-25):INDEX(ImgA,$B97-ImgA_y0+1+25,D$54-ImgA_x0+1+25),Anillo)/SUM(Anillo)</f>
        <v>85.9187817258883</v>
      </c>
      <c r="E97" s="23" t="n">
        <f aca="false">SUMPRODUCT(INDEX(ImgA,$B97-ImgA_y0+1-25,E$54-ImgA_x0+1-25):INDEX(ImgA,$B97-ImgA_y0+1+25,E$54-ImgA_x0+1+25),Anillo)/SUM(Anillo)</f>
        <v>88.6408629441624</v>
      </c>
      <c r="F97" s="23" t="n">
        <f aca="false">SUMPRODUCT(INDEX(ImgA,$B97-ImgA_y0+1-25,F$54-ImgA_x0+1-25):INDEX(ImgA,$B97-ImgA_y0+1+25,F$54-ImgA_x0+1+25),Anillo)/SUM(Anillo)</f>
        <v>91.0571065989848</v>
      </c>
      <c r="G97" s="23" t="n">
        <f aca="false">SUMPRODUCT(INDEX(ImgA,$B97-ImgA_y0+1-25,G$54-ImgA_x0+1-25):INDEX(ImgA,$B97-ImgA_y0+1+25,G$54-ImgA_x0+1+25),Anillo)/SUM(Anillo)</f>
        <v>93.2766497461929</v>
      </c>
      <c r="H97" s="23" t="n">
        <f aca="false">SUMPRODUCT(INDEX(ImgA,$B97-ImgA_y0+1-25,H$54-ImgA_x0+1-25):INDEX(ImgA,$B97-ImgA_y0+1+25,H$54-ImgA_x0+1+25),Anillo)/SUM(Anillo)</f>
        <v>94.7030456852792</v>
      </c>
      <c r="I97" s="23" t="n">
        <f aca="false">SUMPRODUCT(INDEX(ImgA,$B97-ImgA_y0+1-25,I$54-ImgA_x0+1-25):INDEX(ImgA,$B97-ImgA_y0+1+25,I$54-ImgA_x0+1+25),Anillo)/SUM(Anillo)</f>
        <v>96.4644670050761</v>
      </c>
      <c r="J97" s="23" t="n">
        <f aca="false">SUMPRODUCT(INDEX(ImgA,$B97-ImgA_y0+1-25,J$54-ImgA_x0+1-25):INDEX(ImgA,$B97-ImgA_y0+1+25,J$54-ImgA_x0+1+25),Anillo)/SUM(Anillo)</f>
        <v>96.9796954314721</v>
      </c>
      <c r="K97" s="23" t="n">
        <f aca="false">SUMPRODUCT(INDEX(ImgA,$B97-ImgA_y0+1-25,K$54-ImgA_x0+1-25):INDEX(ImgA,$B97-ImgA_y0+1+25,K$54-ImgA_x0+1+25),Anillo)/SUM(Anillo)</f>
        <v>96.7385786802031</v>
      </c>
      <c r="L97" s="23" t="n">
        <f aca="false">SUMPRODUCT(INDEX(ImgA,$B97-ImgA_y0+1-25,L$54-ImgA_x0+1-25):INDEX(ImgA,$B97-ImgA_y0+1+25,L$54-ImgA_x0+1+25),Anillo)/SUM(Anillo)</f>
        <v>96.9022842639594</v>
      </c>
      <c r="M97" s="23" t="n">
        <f aca="false">SUMPRODUCT(INDEX(ImgA,$B97-ImgA_y0+1-25,M$54-ImgA_x0+1-25):INDEX(ImgA,$B97-ImgA_y0+1+25,M$54-ImgA_x0+1+25),Anillo)/SUM(Anillo)</f>
        <v>97.0659898477157</v>
      </c>
      <c r="N97" s="23" t="n">
        <f aca="false">SUMPRODUCT(INDEX(ImgA,$B97-ImgA_y0+1-25,N$54-ImgA_x0+1-25):INDEX(ImgA,$B97-ImgA_y0+1+25,N$54-ImgA_x0+1+25),Anillo)/SUM(Anillo)</f>
        <v>97.7994923857868</v>
      </c>
      <c r="O97" s="23" t="n">
        <f aca="false">SUMPRODUCT(INDEX(ImgA,$B97-ImgA_y0+1-25,O$54-ImgA_x0+1-25):INDEX(ImgA,$B97-ImgA_y0+1+25,O$54-ImgA_x0+1+25),Anillo)/SUM(Anillo)</f>
        <v>98.5329949238579</v>
      </c>
      <c r="P97" s="23" t="n">
        <f aca="false">SUMPRODUCT(INDEX(ImgA,$B97-ImgA_y0+1-25,P$54-ImgA_x0+1-25):INDEX(ImgA,$B97-ImgA_y0+1+25,P$54-ImgA_x0+1+25),Anillo)/SUM(Anillo)</f>
        <v>98.8705583756345</v>
      </c>
      <c r="Q97" s="23" t="n">
        <f aca="false">SUMPRODUCT(INDEX(ImgA,$B97-ImgA_y0+1-25,Q$54-ImgA_x0+1-25):INDEX(ImgA,$B97-ImgA_y0+1+25,Q$54-ImgA_x0+1+25),Anillo)/SUM(Anillo)</f>
        <v>98.5380710659899</v>
      </c>
      <c r="R97" s="23" t="n">
        <f aca="false">SUMPRODUCT(INDEX(ImgA,$B97-ImgA_y0+1-25,R$54-ImgA_x0+1-25):INDEX(ImgA,$B97-ImgA_y0+1+25,R$54-ImgA_x0+1+25),Anillo)/SUM(Anillo)</f>
        <v>98.3324873096447</v>
      </c>
      <c r="S97" s="23" t="n">
        <f aca="false">SUMPRODUCT(INDEX(ImgA,$B97-ImgA_y0+1-25,S$54-ImgA_x0+1-25):INDEX(ImgA,$B97-ImgA_y0+1+25,S$54-ImgA_x0+1+25),Anillo)/SUM(Anillo)</f>
        <v>97.8185279187817</v>
      </c>
      <c r="T97" s="23" t="n">
        <f aca="false">SUMPRODUCT(INDEX(ImgA,$B97-ImgA_y0+1-25,T$54-ImgA_x0+1-25):INDEX(ImgA,$B97-ImgA_y0+1+25,T$54-ImgA_x0+1+25),Anillo)/SUM(Anillo)</f>
        <v>97.4162436548223</v>
      </c>
      <c r="U97" s="23" t="n">
        <f aca="false">SUMPRODUCT(INDEX(ImgA,$B97-ImgA_y0+1-25,U$54-ImgA_x0+1-25):INDEX(ImgA,$B97-ImgA_y0+1+25,U$54-ImgA_x0+1+25),Anillo)/SUM(Anillo)</f>
        <v>97.6434010152284</v>
      </c>
      <c r="V97" s="23" t="n">
        <f aca="false">SUMPRODUCT(INDEX(ImgA,$B97-ImgA_y0+1-25,V$54-ImgA_x0+1-25):INDEX(ImgA,$B97-ImgA_y0+1+25,V$54-ImgA_x0+1+25),Anillo)/SUM(Anillo)</f>
        <v>97.9822335025381</v>
      </c>
      <c r="W97" s="23" t="n">
        <f aca="false">SUMPRODUCT(INDEX(ImgA,$B97-ImgA_y0+1-25,W$54-ImgA_x0+1-25):INDEX(ImgA,$B97-ImgA_y0+1+25,W$54-ImgA_x0+1+25),Anillo)/SUM(Anillo)</f>
        <v>97.7741116751269</v>
      </c>
      <c r="X97" s="23" t="n">
        <f aca="false">SUMPRODUCT(INDEX(ImgA,$B97-ImgA_y0+1-25,X$54-ImgA_x0+1-25):INDEX(ImgA,$B97-ImgA_y0+1+25,X$54-ImgA_x0+1+25),Anillo)/SUM(Anillo)</f>
        <v>97.992385786802</v>
      </c>
      <c r="Y97" s="23" t="n">
        <f aca="false">SUMPRODUCT(INDEX(ImgA,$B97-ImgA_y0+1-25,Y$54-ImgA_x0+1-25):INDEX(ImgA,$B97-ImgA_y0+1+25,Y$54-ImgA_x0+1+25),Anillo)/SUM(Anillo)</f>
        <v>98.5977157360406</v>
      </c>
      <c r="Z97" s="23" t="n">
        <f aca="false">SUMPRODUCT(INDEX(ImgA,$B97-ImgA_y0+1-25,Z$54-ImgA_x0+1-25):INDEX(ImgA,$B97-ImgA_y0+1+25,Z$54-ImgA_x0+1+25),Anillo)/SUM(Anillo)</f>
        <v>99.0685279187817</v>
      </c>
      <c r="AA97" s="23" t="n">
        <f aca="false">SUMPRODUCT(INDEX(ImgA,$B97-ImgA_y0+1-25,AA$54-ImgA_x0+1-25):INDEX(ImgA,$B97-ImgA_y0+1+25,AA$54-ImgA_x0+1+25),Anillo)/SUM(Anillo)</f>
        <v>99.5583756345178</v>
      </c>
      <c r="AB97" s="23" t="n">
        <f aca="false">SUMPRODUCT(INDEX(ImgA,$B97-ImgA_y0+1-25,AB$54-ImgA_x0+1-25):INDEX(ImgA,$B97-ImgA_y0+1+25,AB$54-ImgA_x0+1+25),Anillo)/SUM(Anillo)</f>
        <v>99.2005076142132</v>
      </c>
      <c r="AC97" s="23" t="n">
        <f aca="false">SUMPRODUCT(INDEX(ImgA,$B97-ImgA_y0+1-25,AC$54-ImgA_x0+1-25):INDEX(ImgA,$B97-ImgA_y0+1+25,AC$54-ImgA_x0+1+25),Anillo)/SUM(Anillo)</f>
        <v>98.4314720812183</v>
      </c>
      <c r="AD97" s="23" t="n">
        <f aca="false">SUMPRODUCT(INDEX(ImgA,$B97-ImgA_y0+1-25,AD$54-ImgA_x0+1-25):INDEX(ImgA,$B97-ImgA_y0+1+25,AD$54-ImgA_x0+1+25),Anillo)/SUM(Anillo)</f>
        <v>97.7766497461929</v>
      </c>
      <c r="AE97" s="23" t="n">
        <f aca="false">SUMPRODUCT(INDEX(ImgA,$B97-ImgA_y0+1-25,AE$54-ImgA_x0+1-25):INDEX(ImgA,$B97-ImgA_y0+1+25,AE$54-ImgA_x0+1+25),Anillo)/SUM(Anillo)</f>
        <v>97.241116751269</v>
      </c>
      <c r="AF97" s="23" t="n">
        <f aca="false">SUMPRODUCT(INDEX(ImgA,$B97-ImgA_y0+1-25,AF$54-ImgA_x0+1-25):INDEX(ImgA,$B97-ImgA_y0+1+25,AF$54-ImgA_x0+1+25),Anillo)/SUM(Anillo)</f>
        <v>97.0304568527919</v>
      </c>
      <c r="AG97" s="23" t="n">
        <f aca="false">SUMPRODUCT(INDEX(ImgA,$B97-ImgA_y0+1-25,AG$54-ImgA_x0+1-25):INDEX(ImgA,$B97-ImgA_y0+1+25,AG$54-ImgA_x0+1+25),Anillo)/SUM(Anillo)</f>
        <v>97.1802030456853</v>
      </c>
      <c r="AH97" s="23" t="n">
        <f aca="false">SUMPRODUCT(INDEX(ImgA,$B97-ImgA_y0+1-25,AH$54-ImgA_x0+1-25):INDEX(ImgA,$B97-ImgA_y0+1+25,AH$54-ImgA_x0+1+25),Anillo)/SUM(Anillo)</f>
        <v>97.6586294416244</v>
      </c>
      <c r="AI97" s="23" t="n">
        <f aca="false">SUMPRODUCT(INDEX(ImgA,$B97-ImgA_y0+1-25,AI$54-ImgA_x0+1-25):INDEX(ImgA,$B97-ImgA_y0+1+25,AI$54-ImgA_x0+1+25),Anillo)/SUM(Anillo)</f>
        <v>99.3464467005076</v>
      </c>
      <c r="AJ97" s="23" t="n">
        <f aca="false">SUMPRODUCT(INDEX(ImgA,$B97-ImgA_y0+1-25,AJ$54-ImgA_x0+1-25):INDEX(ImgA,$B97-ImgA_y0+1+25,AJ$54-ImgA_x0+1+25),Anillo)/SUM(Anillo)</f>
        <v>102.435279187817</v>
      </c>
      <c r="AK97" s="23" t="n">
        <f aca="false">SUMPRODUCT(INDEX(ImgA,$B97-ImgA_y0+1-25,AK$54-ImgA_x0+1-25):INDEX(ImgA,$B97-ImgA_y0+1+25,AK$54-ImgA_x0+1+25),Anillo)/SUM(Anillo)</f>
        <v>105.585025380711</v>
      </c>
      <c r="AL97" s="23" t="n">
        <f aca="false">SUMPRODUCT(INDEX(ImgA,$B97-ImgA_y0+1-25,AL$54-ImgA_x0+1-25):INDEX(ImgA,$B97-ImgA_y0+1+25,AL$54-ImgA_x0+1+25),Anillo)/SUM(Anillo)</f>
        <v>107.956852791878</v>
      </c>
      <c r="AM97" s="23" t="n">
        <f aca="false">SUMPRODUCT(INDEX(ImgA,$B97-ImgA_y0+1-25,AM$54-ImgA_x0+1-25):INDEX(ImgA,$B97-ImgA_y0+1+25,AM$54-ImgA_x0+1+25),Anillo)/SUM(Anillo)</f>
        <v>109.983502538071</v>
      </c>
      <c r="AN97" s="23" t="n">
        <f aca="false">SUMPRODUCT(INDEX(ImgA,$B97-ImgA_y0+1-25,AN$54-ImgA_x0+1-25):INDEX(ImgA,$B97-ImgA_y0+1+25,AN$54-ImgA_x0+1+25),Anillo)/SUM(Anillo)</f>
        <v>111.143401015228</v>
      </c>
      <c r="AO97" s="23" t="n">
        <f aca="false">SUMPRODUCT(INDEX(ImgA,$B97-ImgA_y0+1-25,AO$54-ImgA_x0+1-25):INDEX(ImgA,$B97-ImgA_y0+1+25,AO$54-ImgA_x0+1+25),Anillo)/SUM(Anillo)</f>
        <v>111.129441624365</v>
      </c>
      <c r="AP97" s="23" t="n">
        <f aca="false">SUMPRODUCT(INDEX(ImgA,$B97-ImgA_y0+1-25,AP$54-ImgA_x0+1-25):INDEX(ImgA,$B97-ImgA_y0+1+25,AP$54-ImgA_x0+1+25),Anillo)/SUM(Anillo)</f>
        <v>110.430203045685</v>
      </c>
      <c r="AQ97" s="23" t="n">
        <f aca="false">SUMPRODUCT(INDEX(ImgA,$B97-ImgA_y0+1-25,AQ$54-ImgA_x0+1-25):INDEX(ImgA,$B97-ImgA_y0+1+25,AQ$54-ImgA_x0+1+25),Anillo)/SUM(Anillo)</f>
        <v>109.888324873096</v>
      </c>
      <c r="AR97" s="23" t="n">
        <f aca="false">SUMPRODUCT(INDEX(ImgA,$B97-ImgA_y0+1-25,AR$54-ImgA_x0+1-25):INDEX(ImgA,$B97-ImgA_y0+1+25,AR$54-ImgA_x0+1+25),Anillo)/SUM(Anillo)</f>
        <v>109.30076142132</v>
      </c>
      <c r="AS97" s="23" t="n">
        <f aca="false">SUMPRODUCT(INDEX(ImgA,$B97-ImgA_y0+1-25,AS$54-ImgA_x0+1-25):INDEX(ImgA,$B97-ImgA_y0+1+25,AS$54-ImgA_x0+1+25),Anillo)/SUM(Anillo)</f>
        <v>108.6269035533</v>
      </c>
      <c r="AT97" s="23" t="n">
        <f aca="false">SUMPRODUCT(INDEX(ImgA,$B97-ImgA_y0+1-25,AT$54-ImgA_x0+1-25):INDEX(ImgA,$B97-ImgA_y0+1+25,AT$54-ImgA_x0+1+25),Anillo)/SUM(Anillo)</f>
        <v>107.803299492386</v>
      </c>
      <c r="AU97" s="23" t="n">
        <f aca="false">SUMPRODUCT(INDEX(ImgA,$B97-ImgA_y0+1-25,AU$54-ImgA_x0+1-25):INDEX(ImgA,$B97-ImgA_y0+1+25,AU$54-ImgA_x0+1+25),Anillo)/SUM(Anillo)</f>
        <v>106.638324873096</v>
      </c>
      <c r="AV97" s="23" t="n">
        <f aca="false">SUMPRODUCT(INDEX(ImgA,$B97-ImgA_y0+1-25,AV$54-ImgA_x0+1-25):INDEX(ImgA,$B97-ImgA_y0+1+25,AV$54-ImgA_x0+1+25),Anillo)/SUM(Anillo)</f>
        <v>105.246192893401</v>
      </c>
      <c r="AW97" s="23" t="n">
        <f aca="false">SUMPRODUCT(INDEX(ImgA,$B97-ImgA_y0+1-25,AW$54-ImgA_x0+1-25):INDEX(ImgA,$B97-ImgA_y0+1+25,AW$54-ImgA_x0+1+25),Anillo)/SUM(Anillo)</f>
        <v>103.151015228426</v>
      </c>
      <c r="AX97" s="23" t="n">
        <f aca="false">SUMPRODUCT(INDEX(ImgA,$B97-ImgA_y0+1-25,AX$54-ImgA_x0+1-25):INDEX(ImgA,$B97-ImgA_y0+1+25,AX$54-ImgA_x0+1+25),Anillo)/SUM(Anillo)</f>
        <v>100.824873096447</v>
      </c>
      <c r="AY97" s="23" t="n">
        <f aca="false">SUMPRODUCT(INDEX(ImgA,$B97-ImgA_y0+1-25,AY$54-ImgA_x0+1-25):INDEX(ImgA,$B97-ImgA_y0+1+25,AY$54-ImgA_x0+1+25),Anillo)/SUM(Anillo)</f>
        <v>98.7969543147208</v>
      </c>
      <c r="AZ97" s="23" t="n">
        <f aca="false">SUMPRODUCT(INDEX(ImgA,$B97-ImgA_y0+1-25,AZ$54-ImgA_x0+1-25):INDEX(ImgA,$B97-ImgA_y0+1+25,AZ$54-ImgA_x0+1+25),Anillo)/SUM(Anillo)</f>
        <v>97.6154822335025</v>
      </c>
      <c r="BA97" s="23" t="n">
        <f aca="false">SUMPRODUCT(INDEX(ImgA,$B97-ImgA_y0+1-25,BA$54-ImgA_x0+1-25):INDEX(ImgA,$B97-ImgA_y0+1+25,BA$54-ImgA_x0+1+25),Anillo)/SUM(Anillo)</f>
        <v>97.0355329949239</v>
      </c>
      <c r="BB97" s="23" t="n">
        <f aca="false">SUMPRODUCT(INDEX(ImgA,$B97-ImgA_y0+1-25,BB$54-ImgA_x0+1-25):INDEX(ImgA,$B97-ImgA_y0+1+25,BB$54-ImgA_x0+1+25),Anillo)/SUM(Anillo)</f>
        <v>96.991116751269</v>
      </c>
      <c r="BC97" s="23" t="n">
        <f aca="false">SUMPRODUCT(INDEX(ImgA,$B97-ImgA_y0+1-25,BC$54-ImgA_x0+1-25):INDEX(ImgA,$B97-ImgA_y0+1+25,BC$54-ImgA_x0+1+25),Anillo)/SUM(Anillo)</f>
        <v>97.4213197969543</v>
      </c>
      <c r="BD97" s="23" t="n">
        <f aca="false">SUMPRODUCT(INDEX(ImgA,$B97-ImgA_y0+1-25,BD$54-ImgA_x0+1-25):INDEX(ImgA,$B97-ImgA_y0+1+25,BD$54-ImgA_x0+1+25),Anillo)/SUM(Anillo)</f>
        <v>97.6637055837563</v>
      </c>
      <c r="BE97" s="23" t="n">
        <f aca="false">SUMPRODUCT(INDEX(ImgA,$B97-ImgA_y0+1-25,BE$54-ImgA_x0+1-25):INDEX(ImgA,$B97-ImgA_y0+1+25,BE$54-ImgA_x0+1+25),Anillo)/SUM(Anillo)</f>
        <v>97.6611675126904</v>
      </c>
      <c r="BF97" s="23" t="n">
        <f aca="false">SUMPRODUCT(INDEX(ImgA,$B97-ImgA_y0+1-25,BF$54-ImgA_x0+1-25):INDEX(ImgA,$B97-ImgA_y0+1+25,BF$54-ImgA_x0+1+25),Anillo)/SUM(Anillo)</f>
        <v>97.6345177664975</v>
      </c>
      <c r="BG97" s="23" t="n">
        <f aca="false">SUMPRODUCT(INDEX(ImgA,$B97-ImgA_y0+1-25,BG$54-ImgA_x0+1-25):INDEX(ImgA,$B97-ImgA_y0+1+25,BG$54-ImgA_x0+1+25),Anillo)/SUM(Anillo)</f>
        <v>96.993654822335</v>
      </c>
      <c r="BH97" s="23" t="n">
        <f aca="false">SUMPRODUCT(INDEX(ImgA,$B97-ImgA_y0+1-25,BH$54-ImgA_x0+1-25):INDEX(ImgA,$B97-ImgA_y0+1+25,BH$54-ImgA_x0+1+25),Anillo)/SUM(Anillo)</f>
        <v>95.7220812182741</v>
      </c>
      <c r="BI97" s="23" t="n">
        <f aca="false">SUMPRODUCT(INDEX(ImgA,$B97-ImgA_y0+1-25,BI$54-ImgA_x0+1-25):INDEX(ImgA,$B97-ImgA_y0+1+25,BI$54-ImgA_x0+1+25),Anillo)/SUM(Anillo)</f>
        <v>93.9086294416244</v>
      </c>
      <c r="BJ97" s="23" t="n">
        <f aca="false">SUMPRODUCT(INDEX(ImgA,$B97-ImgA_y0+1-25,BJ$54-ImgA_x0+1-25):INDEX(ImgA,$B97-ImgA_y0+1+25,BJ$54-ImgA_x0+1+25),Anillo)/SUM(Anillo)</f>
        <v>92.7766497461929</v>
      </c>
      <c r="BK97" s="23" t="n">
        <f aca="false">SUMPRODUCT(INDEX(ImgA,$B97-ImgA_y0+1-25,BK$54-ImgA_x0+1-25):INDEX(ImgA,$B97-ImgA_y0+1+25,BK$54-ImgA_x0+1+25),Anillo)/SUM(Anillo)</f>
        <v>91.2258883248731</v>
      </c>
      <c r="BL97" s="23" t="n">
        <f aca="false">SUMPRODUCT(INDEX(ImgA,$B97-ImgA_y0+1-25,BL$54-ImgA_x0+1-25):INDEX(ImgA,$B97-ImgA_y0+1+25,BL$54-ImgA_x0+1+25),Anillo)/SUM(Anillo)</f>
        <v>90.3832487309645</v>
      </c>
      <c r="BM97" s="23" t="n">
        <f aca="false">SUMPRODUCT(INDEX(ImgA,$B97-ImgA_y0+1-25,BM$54-ImgA_x0+1-25):INDEX(ImgA,$B97-ImgA_y0+1+25,BM$54-ImgA_x0+1+25),Anillo)/SUM(Anillo)</f>
        <v>89.7969543147208</v>
      </c>
      <c r="BN97" s="23" t="n">
        <f aca="false">SUMPRODUCT(INDEX(ImgA,$B97-ImgA_y0+1-25,BN$54-ImgA_x0+1-25):INDEX(ImgA,$B97-ImgA_y0+1+25,BN$54-ImgA_x0+1+25),Anillo)/SUM(Anillo)</f>
        <v>89.1154822335025</v>
      </c>
    </row>
    <row r="100" customFormat="false" ht="15" hidden="false" customHeight="false" outlineLevel="0" collapsed="false">
      <c r="C100" s="13" t="s">
        <v>150</v>
      </c>
    </row>
    <row r="101" customFormat="false" ht="15" hidden="false" customHeight="false" outlineLevel="0" collapsed="false">
      <c r="C101" s="16" t="n">
        <v>166</v>
      </c>
      <c r="D101" s="16" t="n">
        <v>167</v>
      </c>
      <c r="E101" s="16" t="n">
        <v>168</v>
      </c>
      <c r="F101" s="16" t="n">
        <v>169</v>
      </c>
      <c r="G101" s="16" t="n">
        <v>170</v>
      </c>
      <c r="H101" s="16" t="n">
        <v>171</v>
      </c>
      <c r="I101" s="16" t="n">
        <v>172</v>
      </c>
      <c r="J101" s="16" t="n">
        <v>173</v>
      </c>
      <c r="K101" s="16" t="n">
        <v>174</v>
      </c>
      <c r="L101" s="16" t="n">
        <v>175</v>
      </c>
      <c r="M101" s="16" t="n">
        <v>176</v>
      </c>
      <c r="N101" s="16" t="n">
        <v>177</v>
      </c>
      <c r="O101" s="16" t="n">
        <v>178</v>
      </c>
      <c r="P101" s="16" t="n">
        <v>179</v>
      </c>
      <c r="Q101" s="16" t="n">
        <v>180</v>
      </c>
      <c r="R101" s="16" t="n">
        <v>181</v>
      </c>
      <c r="S101" s="16" t="n">
        <v>182</v>
      </c>
      <c r="T101" s="16" t="n">
        <v>183</v>
      </c>
      <c r="U101" s="16" t="n">
        <v>184</v>
      </c>
      <c r="V101" s="16" t="n">
        <v>185</v>
      </c>
      <c r="W101" s="16" t="n">
        <v>186</v>
      </c>
      <c r="X101" s="16" t="n">
        <v>187</v>
      </c>
      <c r="Y101" s="16" t="n">
        <v>188</v>
      </c>
      <c r="Z101" s="16" t="n">
        <v>189</v>
      </c>
      <c r="AA101" s="16" t="n">
        <v>190</v>
      </c>
      <c r="AB101" s="16" t="n">
        <v>191</v>
      </c>
      <c r="AC101" s="16" t="n">
        <v>192</v>
      </c>
      <c r="AD101" s="16" t="n">
        <v>193</v>
      </c>
      <c r="AE101" s="16" t="n">
        <v>194</v>
      </c>
      <c r="AF101" s="16" t="n">
        <v>195</v>
      </c>
      <c r="AG101" s="16" t="n">
        <v>196</v>
      </c>
      <c r="AH101" s="16" t="n">
        <v>197</v>
      </c>
      <c r="AI101" s="16" t="n">
        <v>198</v>
      </c>
      <c r="AJ101" s="16" t="n">
        <v>199</v>
      </c>
      <c r="AK101" s="16" t="n">
        <v>200</v>
      </c>
      <c r="AL101" s="16" t="n">
        <v>201</v>
      </c>
      <c r="AM101" s="16" t="n">
        <v>202</v>
      </c>
      <c r="AN101" s="16" t="n">
        <v>203</v>
      </c>
      <c r="AO101" s="16" t="n">
        <v>204</v>
      </c>
      <c r="AP101" s="16" t="n">
        <v>205</v>
      </c>
      <c r="AQ101" s="16" t="n">
        <v>206</v>
      </c>
      <c r="AR101" s="16" t="n">
        <v>207</v>
      </c>
      <c r="AS101" s="16" t="n">
        <v>208</v>
      </c>
      <c r="AT101" s="16" t="n">
        <v>209</v>
      </c>
      <c r="AU101" s="16" t="n">
        <v>210</v>
      </c>
      <c r="AV101" s="16" t="n">
        <v>211</v>
      </c>
      <c r="AW101" s="16" t="n">
        <v>212</v>
      </c>
      <c r="AX101" s="16" t="n">
        <v>213</v>
      </c>
      <c r="AY101" s="16" t="n">
        <v>214</v>
      </c>
      <c r="AZ101" s="16" t="n">
        <v>215</v>
      </c>
      <c r="BA101" s="16" t="n">
        <v>216</v>
      </c>
      <c r="BB101" s="16" t="n">
        <v>217</v>
      </c>
      <c r="BC101" s="16" t="n">
        <v>218</v>
      </c>
      <c r="BD101" s="16" t="n">
        <v>219</v>
      </c>
      <c r="BE101" s="16" t="n">
        <v>220</v>
      </c>
      <c r="BF101" s="16" t="n">
        <v>221</v>
      </c>
      <c r="BG101" s="16" t="n">
        <v>222</v>
      </c>
      <c r="BH101" s="16" t="n">
        <v>223</v>
      </c>
      <c r="BI101" s="16" t="n">
        <v>224</v>
      </c>
      <c r="BJ101" s="16" t="n">
        <v>225</v>
      </c>
      <c r="BK101" s="16" t="n">
        <v>226</v>
      </c>
      <c r="BL101" s="16" t="n">
        <v>227</v>
      </c>
      <c r="BM101" s="16" t="n">
        <v>228</v>
      </c>
      <c r="BN101" s="16" t="n">
        <v>229</v>
      </c>
    </row>
    <row r="102" customFormat="false" ht="10.5" hidden="false" customHeight="true" outlineLevel="0" collapsed="false">
      <c r="B102" s="17" t="n">
        <v>70</v>
      </c>
      <c r="C102" s="23" t="n">
        <f aca="false">INT(MIN(255,MAX(0,(C8-C55)*MIN(1,MAX(0,(Gmax-C55)/Gmax)))))</f>
        <v>0</v>
      </c>
      <c r="D102" s="23" t="n">
        <f aca="false">INT(MIN(255,MAX(0,(D8-D55)*MIN(1,MAX(0,(Gmax-D55)/Gmax)))))</f>
        <v>0</v>
      </c>
      <c r="E102" s="23" t="n">
        <f aca="false">INT(MIN(255,MAX(0,(E8-E55)*MIN(1,MAX(0,(Gmax-E55)/Gmax)))))</f>
        <v>0</v>
      </c>
      <c r="F102" s="23" t="n">
        <f aca="false">INT(MIN(255,MAX(0,(F8-F55)*MIN(1,MAX(0,(Gmax-F55)/Gmax)))))</f>
        <v>1</v>
      </c>
      <c r="G102" s="23" t="n">
        <f aca="false">INT(MIN(255,MAX(0,(G8-G55)*MIN(1,MAX(0,(Gmax-G55)/Gmax)))))</f>
        <v>3</v>
      </c>
      <c r="H102" s="23" t="n">
        <f aca="false">INT(MIN(255,MAX(0,(H8-H55)*MIN(1,MAX(0,(Gmax-H55)/Gmax)))))</f>
        <v>4</v>
      </c>
      <c r="I102" s="23" t="n">
        <f aca="false">INT(MIN(255,MAX(0,(I8-I55)*MIN(1,MAX(0,(Gmax-I55)/Gmax)))))</f>
        <v>5</v>
      </c>
      <c r="J102" s="23" t="n">
        <f aca="false">INT(MIN(255,MAX(0,(J8-J55)*MIN(1,MAX(0,(Gmax-J55)/Gmax)))))</f>
        <v>6</v>
      </c>
      <c r="K102" s="23" t="n">
        <f aca="false">INT(MIN(255,MAX(0,(K8-K55)*MIN(1,MAX(0,(Gmax-K55)/Gmax)))))</f>
        <v>7</v>
      </c>
      <c r="L102" s="23" t="n">
        <f aca="false">INT(MIN(255,MAX(0,(L8-L55)*MIN(1,MAX(0,(Gmax-L55)/Gmax)))))</f>
        <v>7</v>
      </c>
      <c r="M102" s="23" t="n">
        <f aca="false">INT(MIN(255,MAX(0,(M8-M55)*MIN(1,MAX(0,(Gmax-M55)/Gmax)))))</f>
        <v>8</v>
      </c>
      <c r="N102" s="23" t="n">
        <f aca="false">INT(MIN(255,MAX(0,(N8-N55)*MIN(1,MAX(0,(Gmax-N55)/Gmax)))))</f>
        <v>9</v>
      </c>
      <c r="O102" s="23" t="n">
        <f aca="false">INT(MIN(255,MAX(0,(O8-O55)*MIN(1,MAX(0,(Gmax-O55)/Gmax)))))</f>
        <v>10</v>
      </c>
      <c r="P102" s="23" t="n">
        <f aca="false">INT(MIN(255,MAX(0,(P8-P55)*MIN(1,MAX(0,(Gmax-P55)/Gmax)))))</f>
        <v>11</v>
      </c>
      <c r="Q102" s="23" t="n">
        <f aca="false">INT(MIN(255,MAX(0,(Q8-Q55)*MIN(1,MAX(0,(Gmax-Q55)/Gmax)))))</f>
        <v>12</v>
      </c>
      <c r="R102" s="23" t="n">
        <f aca="false">INT(MIN(255,MAX(0,(R8-R55)*MIN(1,MAX(0,(Gmax-R55)/Gmax)))))</f>
        <v>12</v>
      </c>
      <c r="S102" s="23" t="n">
        <f aca="false">INT(MIN(255,MAX(0,(S8-S55)*MIN(1,MAX(0,(Gmax-S55)/Gmax)))))</f>
        <v>11</v>
      </c>
      <c r="T102" s="23" t="n">
        <f aca="false">INT(MIN(255,MAX(0,(T8-T55)*MIN(1,MAX(0,(Gmax-T55)/Gmax)))))</f>
        <v>10</v>
      </c>
      <c r="U102" s="23" t="n">
        <f aca="false">INT(MIN(255,MAX(0,(U8-U55)*MIN(1,MAX(0,(Gmax-U55)/Gmax)))))</f>
        <v>7</v>
      </c>
      <c r="V102" s="23" t="n">
        <f aca="false">INT(MIN(255,MAX(0,(V8-V55)*MIN(1,MAX(0,(Gmax-V55)/Gmax)))))</f>
        <v>4</v>
      </c>
      <c r="W102" s="23" t="n">
        <f aca="false">INT(MIN(255,MAX(0,(W8-W55)*MIN(1,MAX(0,(Gmax-W55)/Gmax)))))</f>
        <v>2</v>
      </c>
      <c r="X102" s="23" t="n">
        <f aca="false">INT(MIN(255,MAX(0,(X8-X55)*MIN(1,MAX(0,(Gmax-X55)/Gmax)))))</f>
        <v>0</v>
      </c>
      <c r="Y102" s="23" t="n">
        <f aca="false">INT(MIN(255,MAX(0,(Y8-Y55)*MIN(1,MAX(0,(Gmax-Y55)/Gmax)))))</f>
        <v>0</v>
      </c>
      <c r="Z102" s="23" t="n">
        <f aca="false">INT(MIN(255,MAX(0,(Z8-Z55)*MIN(1,MAX(0,(Gmax-Z55)/Gmax)))))</f>
        <v>0</v>
      </c>
      <c r="AA102" s="23" t="n">
        <f aca="false">INT(MIN(255,MAX(0,(AA8-AA55)*MIN(1,MAX(0,(Gmax-AA55)/Gmax)))))</f>
        <v>0</v>
      </c>
      <c r="AB102" s="23" t="n">
        <f aca="false">INT(MIN(255,MAX(0,(AB8-AB55)*MIN(1,MAX(0,(Gmax-AB55)/Gmax)))))</f>
        <v>0</v>
      </c>
      <c r="AC102" s="23" t="n">
        <f aca="false">INT(MIN(255,MAX(0,(AC8-AC55)*MIN(1,MAX(0,(Gmax-AC55)/Gmax)))))</f>
        <v>0</v>
      </c>
      <c r="AD102" s="23" t="n">
        <f aca="false">INT(MIN(255,MAX(0,(AD8-AD55)*MIN(1,MAX(0,(Gmax-AD55)/Gmax)))))</f>
        <v>0</v>
      </c>
      <c r="AE102" s="23" t="n">
        <f aca="false">INT(MIN(255,MAX(0,(AE8-AE55)*MIN(1,MAX(0,(Gmax-AE55)/Gmax)))))</f>
        <v>0</v>
      </c>
      <c r="AF102" s="23" t="n">
        <f aca="false">INT(MIN(255,MAX(0,(AF8-AF55)*MIN(1,MAX(0,(Gmax-AF55)/Gmax)))))</f>
        <v>0</v>
      </c>
      <c r="AG102" s="23" t="n">
        <f aca="false">INT(MIN(255,MAX(0,(AG8-AG55)*MIN(1,MAX(0,(Gmax-AG55)/Gmax)))))</f>
        <v>0</v>
      </c>
      <c r="AH102" s="23" t="n">
        <f aca="false">INT(MIN(255,MAX(0,(AH8-AH55)*MIN(1,MAX(0,(Gmax-AH55)/Gmax)))))</f>
        <v>0</v>
      </c>
      <c r="AI102" s="23" t="n">
        <f aca="false">INT(MIN(255,MAX(0,(AI8-AI55)*MIN(1,MAX(0,(Gmax-AI55)/Gmax)))))</f>
        <v>0</v>
      </c>
      <c r="AJ102" s="23" t="n">
        <f aca="false">INT(MIN(255,MAX(0,(AJ8-AJ55)*MIN(1,MAX(0,(Gmax-AJ55)/Gmax)))))</f>
        <v>0</v>
      </c>
      <c r="AK102" s="23" t="n">
        <f aca="false">INT(MIN(255,MAX(0,(AK8-AK55)*MIN(1,MAX(0,(Gmax-AK55)/Gmax)))))</f>
        <v>0</v>
      </c>
      <c r="AL102" s="23" t="n">
        <f aca="false">INT(MIN(255,MAX(0,(AL8-AL55)*MIN(1,MAX(0,(Gmax-AL55)/Gmax)))))</f>
        <v>0</v>
      </c>
      <c r="AM102" s="23" t="n">
        <f aca="false">INT(MIN(255,MAX(0,(AM8-AM55)*MIN(1,MAX(0,(Gmax-AM55)/Gmax)))))</f>
        <v>-0</v>
      </c>
      <c r="AN102" s="23" t="n">
        <f aca="false">INT(MIN(255,MAX(0,(AN8-AN55)*MIN(1,MAX(0,(Gmax-AN55)/Gmax)))))</f>
        <v>-0</v>
      </c>
      <c r="AO102" s="23" t="n">
        <f aca="false">INT(MIN(255,MAX(0,(AO8-AO55)*MIN(1,MAX(0,(Gmax-AO55)/Gmax)))))</f>
        <v>-0</v>
      </c>
      <c r="AP102" s="23" t="n">
        <f aca="false">INT(MIN(255,MAX(0,(AP8-AP55)*MIN(1,MAX(0,(Gmax-AP55)/Gmax)))))</f>
        <v>-0</v>
      </c>
      <c r="AQ102" s="23" t="n">
        <f aca="false">INT(MIN(255,MAX(0,(AQ8-AQ55)*MIN(1,MAX(0,(Gmax-AQ55)/Gmax)))))</f>
        <v>-0</v>
      </c>
      <c r="AR102" s="23" t="n">
        <f aca="false">INT(MIN(255,MAX(0,(AR8-AR55)*MIN(1,MAX(0,(Gmax-AR55)/Gmax)))))</f>
        <v>-0</v>
      </c>
      <c r="AS102" s="23" t="n">
        <f aca="false">INT(MIN(255,MAX(0,(AS8-AS55)*MIN(1,MAX(0,(Gmax-AS55)/Gmax)))))</f>
        <v>0</v>
      </c>
      <c r="AT102" s="23" t="n">
        <f aca="false">INT(MIN(255,MAX(0,(AT8-AT55)*MIN(1,MAX(0,(Gmax-AT55)/Gmax)))))</f>
        <v>0</v>
      </c>
      <c r="AU102" s="23" t="n">
        <f aca="false">INT(MIN(255,MAX(0,(AU8-AU55)*MIN(1,MAX(0,(Gmax-AU55)/Gmax)))))</f>
        <v>0</v>
      </c>
      <c r="AV102" s="23" t="n">
        <f aca="false">INT(MIN(255,MAX(0,(AV8-AV55)*MIN(1,MAX(0,(Gmax-AV55)/Gmax)))))</f>
        <v>0</v>
      </c>
      <c r="AW102" s="23" t="n">
        <f aca="false">INT(MIN(255,MAX(0,(AW8-AW55)*MIN(1,MAX(0,(Gmax-AW55)/Gmax)))))</f>
        <v>0</v>
      </c>
      <c r="AX102" s="23" t="n">
        <f aca="false">INT(MIN(255,MAX(0,(AX8-AX55)*MIN(1,MAX(0,(Gmax-AX55)/Gmax)))))</f>
        <v>0</v>
      </c>
      <c r="AY102" s="23" t="n">
        <f aca="false">INT(MIN(255,MAX(0,(AY8-AY55)*MIN(1,MAX(0,(Gmax-AY55)/Gmax)))))</f>
        <v>0</v>
      </c>
      <c r="AZ102" s="23" t="n">
        <f aca="false">INT(MIN(255,MAX(0,(AZ8-AZ55)*MIN(1,MAX(0,(Gmax-AZ55)/Gmax)))))</f>
        <v>0</v>
      </c>
      <c r="BA102" s="23" t="n">
        <f aca="false">INT(MIN(255,MAX(0,(BA8-BA55)*MIN(1,MAX(0,(Gmax-BA55)/Gmax)))))</f>
        <v>0</v>
      </c>
      <c r="BB102" s="23" t="n">
        <f aca="false">INT(MIN(255,MAX(0,(BB8-BB55)*MIN(1,MAX(0,(Gmax-BB55)/Gmax)))))</f>
        <v>0</v>
      </c>
      <c r="BC102" s="23" t="n">
        <f aca="false">INT(MIN(255,MAX(0,(BC8-BC55)*MIN(1,MAX(0,(Gmax-BC55)/Gmax)))))</f>
        <v>0</v>
      </c>
      <c r="BD102" s="23" t="n">
        <f aca="false">INT(MIN(255,MAX(0,(BD8-BD55)*MIN(1,MAX(0,(Gmax-BD55)/Gmax)))))</f>
        <v>0</v>
      </c>
      <c r="BE102" s="23" t="n">
        <f aca="false">INT(MIN(255,MAX(0,(BE8-BE55)*MIN(1,MAX(0,(Gmax-BE55)/Gmax)))))</f>
        <v>0</v>
      </c>
      <c r="BF102" s="23" t="n">
        <f aca="false">INT(MIN(255,MAX(0,(BF8-BF55)*MIN(1,MAX(0,(Gmax-BF55)/Gmax)))))</f>
        <v>0</v>
      </c>
      <c r="BG102" s="23" t="n">
        <f aca="false">INT(MIN(255,MAX(0,(BG8-BG55)*MIN(1,MAX(0,(Gmax-BG55)/Gmax)))))</f>
        <v>0</v>
      </c>
      <c r="BH102" s="23" t="n">
        <f aca="false">INT(MIN(255,MAX(0,(BH8-BH55)*MIN(1,MAX(0,(Gmax-BH55)/Gmax)))))</f>
        <v>-0</v>
      </c>
      <c r="BI102" s="23" t="n">
        <f aca="false">INT(MIN(255,MAX(0,(BI8-BI55)*MIN(1,MAX(0,(Gmax-BI55)/Gmax)))))</f>
        <v>-0</v>
      </c>
      <c r="BJ102" s="23" t="n">
        <f aca="false">INT(MIN(255,MAX(0,(BJ8-BJ55)*MIN(1,MAX(0,(Gmax-BJ55)/Gmax)))))</f>
        <v>-0</v>
      </c>
      <c r="BK102" s="23" t="n">
        <f aca="false">INT(MIN(255,MAX(0,(BK8-BK55)*MIN(1,MAX(0,(Gmax-BK55)/Gmax)))))</f>
        <v>-0</v>
      </c>
      <c r="BL102" s="23" t="n">
        <f aca="false">INT(MIN(255,MAX(0,(BL8-BL55)*MIN(1,MAX(0,(Gmax-BL55)/Gmax)))))</f>
        <v>-0</v>
      </c>
      <c r="BM102" s="23" t="n">
        <f aca="false">INT(MIN(255,MAX(0,(BM8-BM55)*MIN(1,MAX(0,(Gmax-BM55)/Gmax)))))</f>
        <v>-0</v>
      </c>
      <c r="BN102" s="23" t="n">
        <f aca="false">INT(MIN(255,MAX(0,(BN8-BN55)*MIN(1,MAX(0,(Gmax-BN55)/Gmax)))))</f>
        <v>-0</v>
      </c>
    </row>
    <row r="103" customFormat="false" ht="10.5" hidden="false" customHeight="true" outlineLevel="0" collapsed="false">
      <c r="B103" s="17" t="n">
        <v>71</v>
      </c>
      <c r="C103" s="23" t="n">
        <f aca="false">INT(MIN(255,MAX(0,(C9-C56)*MIN(1,MAX(0,(Gmax-C56)/Gmax)))))</f>
        <v>0</v>
      </c>
      <c r="D103" s="23" t="n">
        <f aca="false">INT(MIN(255,MAX(0,(D9-D56)*MIN(1,MAX(0,(Gmax-D56)/Gmax)))))</f>
        <v>0</v>
      </c>
      <c r="E103" s="23" t="n">
        <f aca="false">INT(MIN(255,MAX(0,(E9-E56)*MIN(1,MAX(0,(Gmax-E56)/Gmax)))))</f>
        <v>1</v>
      </c>
      <c r="F103" s="23" t="n">
        <f aca="false">INT(MIN(255,MAX(0,(F9-F56)*MIN(1,MAX(0,(Gmax-F56)/Gmax)))))</f>
        <v>2</v>
      </c>
      <c r="G103" s="23" t="n">
        <f aca="false">INT(MIN(255,MAX(0,(G9-G56)*MIN(1,MAX(0,(Gmax-G56)/Gmax)))))</f>
        <v>4</v>
      </c>
      <c r="H103" s="23" t="n">
        <f aca="false">INT(MIN(255,MAX(0,(H9-H56)*MIN(1,MAX(0,(Gmax-H56)/Gmax)))))</f>
        <v>7</v>
      </c>
      <c r="I103" s="23" t="n">
        <f aca="false">INT(MIN(255,MAX(0,(I9-I56)*MIN(1,MAX(0,(Gmax-I56)/Gmax)))))</f>
        <v>8</v>
      </c>
      <c r="J103" s="23" t="n">
        <f aca="false">INT(MIN(255,MAX(0,(J9-J56)*MIN(1,MAX(0,(Gmax-J56)/Gmax)))))</f>
        <v>9</v>
      </c>
      <c r="K103" s="23" t="n">
        <f aca="false">INT(MIN(255,MAX(0,(K9-K56)*MIN(1,MAX(0,(Gmax-K56)/Gmax)))))</f>
        <v>9</v>
      </c>
      <c r="L103" s="23" t="n">
        <f aca="false">INT(MIN(255,MAX(0,(L9-L56)*MIN(1,MAX(0,(Gmax-L56)/Gmax)))))</f>
        <v>10</v>
      </c>
      <c r="M103" s="23" t="n">
        <f aca="false">INT(MIN(255,MAX(0,(M9-M56)*MIN(1,MAX(0,(Gmax-M56)/Gmax)))))</f>
        <v>11</v>
      </c>
      <c r="N103" s="23" t="n">
        <f aca="false">INT(MIN(255,MAX(0,(N9-N56)*MIN(1,MAX(0,(Gmax-N56)/Gmax)))))</f>
        <v>12</v>
      </c>
      <c r="O103" s="23" t="n">
        <f aca="false">INT(MIN(255,MAX(0,(O9-O56)*MIN(1,MAX(0,(Gmax-O56)/Gmax)))))</f>
        <v>13</v>
      </c>
      <c r="P103" s="23" t="n">
        <f aca="false">INT(MIN(255,MAX(0,(P9-P56)*MIN(1,MAX(0,(Gmax-P56)/Gmax)))))</f>
        <v>14</v>
      </c>
      <c r="Q103" s="23" t="n">
        <f aca="false">INT(MIN(255,MAX(0,(Q9-Q56)*MIN(1,MAX(0,(Gmax-Q56)/Gmax)))))</f>
        <v>15</v>
      </c>
      <c r="R103" s="23" t="n">
        <f aca="false">INT(MIN(255,MAX(0,(R9-R56)*MIN(1,MAX(0,(Gmax-R56)/Gmax)))))</f>
        <v>14</v>
      </c>
      <c r="S103" s="23" t="n">
        <f aca="false">INT(MIN(255,MAX(0,(S9-S56)*MIN(1,MAX(0,(Gmax-S56)/Gmax)))))</f>
        <v>13</v>
      </c>
      <c r="T103" s="23" t="n">
        <f aca="false">INT(MIN(255,MAX(0,(T9-T56)*MIN(1,MAX(0,(Gmax-T56)/Gmax)))))</f>
        <v>12</v>
      </c>
      <c r="U103" s="23" t="n">
        <f aca="false">INT(MIN(255,MAX(0,(U9-U56)*MIN(1,MAX(0,(Gmax-U56)/Gmax)))))</f>
        <v>9</v>
      </c>
      <c r="V103" s="23" t="n">
        <f aca="false">INT(MIN(255,MAX(0,(V9-V56)*MIN(1,MAX(0,(Gmax-V56)/Gmax)))))</f>
        <v>6</v>
      </c>
      <c r="W103" s="23" t="n">
        <f aca="false">INT(MIN(255,MAX(0,(W9-W56)*MIN(1,MAX(0,(Gmax-W56)/Gmax)))))</f>
        <v>4</v>
      </c>
      <c r="X103" s="23" t="n">
        <f aca="false">INT(MIN(255,MAX(0,(X9-X56)*MIN(1,MAX(0,(Gmax-X56)/Gmax)))))</f>
        <v>2</v>
      </c>
      <c r="Y103" s="23" t="n">
        <f aca="false">INT(MIN(255,MAX(0,(Y9-Y56)*MIN(1,MAX(0,(Gmax-Y56)/Gmax)))))</f>
        <v>1</v>
      </c>
      <c r="Z103" s="23" t="n">
        <f aca="false">INT(MIN(255,MAX(0,(Z9-Z56)*MIN(1,MAX(0,(Gmax-Z56)/Gmax)))))</f>
        <v>0</v>
      </c>
      <c r="AA103" s="23" t="n">
        <f aca="false">INT(MIN(255,MAX(0,(AA9-AA56)*MIN(1,MAX(0,(Gmax-AA56)/Gmax)))))</f>
        <v>0</v>
      </c>
      <c r="AB103" s="23" t="n">
        <f aca="false">INT(MIN(255,MAX(0,(AB9-AB56)*MIN(1,MAX(0,(Gmax-AB56)/Gmax)))))</f>
        <v>0</v>
      </c>
      <c r="AC103" s="23" t="n">
        <f aca="false">INT(MIN(255,MAX(0,(AC9-AC56)*MIN(1,MAX(0,(Gmax-AC56)/Gmax)))))</f>
        <v>0</v>
      </c>
      <c r="AD103" s="23" t="n">
        <f aca="false">INT(MIN(255,MAX(0,(AD9-AD56)*MIN(1,MAX(0,(Gmax-AD56)/Gmax)))))</f>
        <v>0</v>
      </c>
      <c r="AE103" s="23" t="n">
        <f aca="false">INT(MIN(255,MAX(0,(AE9-AE56)*MIN(1,MAX(0,(Gmax-AE56)/Gmax)))))</f>
        <v>0</v>
      </c>
      <c r="AF103" s="23" t="n">
        <f aca="false">INT(MIN(255,MAX(0,(AF9-AF56)*MIN(1,MAX(0,(Gmax-AF56)/Gmax)))))</f>
        <v>0</v>
      </c>
      <c r="AG103" s="23" t="n">
        <f aca="false">INT(MIN(255,MAX(0,(AG9-AG56)*MIN(1,MAX(0,(Gmax-AG56)/Gmax)))))</f>
        <v>0</v>
      </c>
      <c r="AH103" s="23" t="n">
        <f aca="false">INT(MIN(255,MAX(0,(AH9-AH56)*MIN(1,MAX(0,(Gmax-AH56)/Gmax)))))</f>
        <v>0</v>
      </c>
      <c r="AI103" s="23" t="n">
        <f aca="false">INT(MIN(255,MAX(0,(AI9-AI56)*MIN(1,MAX(0,(Gmax-AI56)/Gmax)))))</f>
        <v>0</v>
      </c>
      <c r="AJ103" s="23" t="n">
        <f aca="false">INT(MIN(255,MAX(0,(AJ9-AJ56)*MIN(1,MAX(0,(Gmax-AJ56)/Gmax)))))</f>
        <v>0</v>
      </c>
      <c r="AK103" s="23" t="n">
        <f aca="false">INT(MIN(255,MAX(0,(AK9-AK56)*MIN(1,MAX(0,(Gmax-AK56)/Gmax)))))</f>
        <v>0</v>
      </c>
      <c r="AL103" s="23" t="n">
        <f aca="false">INT(MIN(255,MAX(0,(AL9-AL56)*MIN(1,MAX(0,(Gmax-AL56)/Gmax)))))</f>
        <v>0</v>
      </c>
      <c r="AM103" s="23" t="n">
        <f aca="false">INT(MIN(255,MAX(0,(AM9-AM56)*MIN(1,MAX(0,(Gmax-AM56)/Gmax)))))</f>
        <v>-0</v>
      </c>
      <c r="AN103" s="23" t="n">
        <f aca="false">INT(MIN(255,MAX(0,(AN9-AN56)*MIN(1,MAX(0,(Gmax-AN56)/Gmax)))))</f>
        <v>-0</v>
      </c>
      <c r="AO103" s="23" t="n">
        <f aca="false">INT(MIN(255,MAX(0,(AO9-AO56)*MIN(1,MAX(0,(Gmax-AO56)/Gmax)))))</f>
        <v>-0</v>
      </c>
      <c r="AP103" s="23" t="n">
        <f aca="false">INT(MIN(255,MAX(0,(AP9-AP56)*MIN(1,MAX(0,(Gmax-AP56)/Gmax)))))</f>
        <v>-0</v>
      </c>
      <c r="AQ103" s="23" t="n">
        <f aca="false">INT(MIN(255,MAX(0,(AQ9-AQ56)*MIN(1,MAX(0,(Gmax-AQ56)/Gmax)))))</f>
        <v>-0</v>
      </c>
      <c r="AR103" s="23" t="n">
        <f aca="false">INT(MIN(255,MAX(0,(AR9-AR56)*MIN(1,MAX(0,(Gmax-AR56)/Gmax)))))</f>
        <v>-0</v>
      </c>
      <c r="AS103" s="23" t="n">
        <f aca="false">INT(MIN(255,MAX(0,(AS9-AS56)*MIN(1,MAX(0,(Gmax-AS56)/Gmax)))))</f>
        <v>-0</v>
      </c>
      <c r="AT103" s="23" t="n">
        <f aca="false">INT(MIN(255,MAX(0,(AT9-AT56)*MIN(1,MAX(0,(Gmax-AT56)/Gmax)))))</f>
        <v>-0</v>
      </c>
      <c r="AU103" s="23" t="n">
        <f aca="false">INT(MIN(255,MAX(0,(AU9-AU56)*MIN(1,MAX(0,(Gmax-AU56)/Gmax)))))</f>
        <v>0</v>
      </c>
      <c r="AV103" s="23" t="n">
        <f aca="false">INT(MIN(255,MAX(0,(AV9-AV56)*MIN(1,MAX(0,(Gmax-AV56)/Gmax)))))</f>
        <v>0</v>
      </c>
      <c r="AW103" s="23" t="n">
        <f aca="false">INT(MIN(255,MAX(0,(AW9-AW56)*MIN(1,MAX(0,(Gmax-AW56)/Gmax)))))</f>
        <v>0</v>
      </c>
      <c r="AX103" s="23" t="n">
        <f aca="false">INT(MIN(255,MAX(0,(AX9-AX56)*MIN(1,MAX(0,(Gmax-AX56)/Gmax)))))</f>
        <v>0</v>
      </c>
      <c r="AY103" s="23" t="n">
        <f aca="false">INT(MIN(255,MAX(0,(AY9-AY56)*MIN(1,MAX(0,(Gmax-AY56)/Gmax)))))</f>
        <v>0</v>
      </c>
      <c r="AZ103" s="23" t="n">
        <f aca="false">INT(MIN(255,MAX(0,(AZ9-AZ56)*MIN(1,MAX(0,(Gmax-AZ56)/Gmax)))))</f>
        <v>0</v>
      </c>
      <c r="BA103" s="23" t="n">
        <f aca="false">INT(MIN(255,MAX(0,(BA9-BA56)*MIN(1,MAX(0,(Gmax-BA56)/Gmax)))))</f>
        <v>0</v>
      </c>
      <c r="BB103" s="23" t="n">
        <f aca="false">INT(MIN(255,MAX(0,(BB9-BB56)*MIN(1,MAX(0,(Gmax-BB56)/Gmax)))))</f>
        <v>0</v>
      </c>
      <c r="BC103" s="23" t="n">
        <f aca="false">INT(MIN(255,MAX(0,(BC9-BC56)*MIN(1,MAX(0,(Gmax-BC56)/Gmax)))))</f>
        <v>0</v>
      </c>
      <c r="BD103" s="23" t="n">
        <f aca="false">INT(MIN(255,MAX(0,(BD9-BD56)*MIN(1,MAX(0,(Gmax-BD56)/Gmax)))))</f>
        <v>0</v>
      </c>
      <c r="BE103" s="23" t="n">
        <f aca="false">INT(MIN(255,MAX(0,(BE9-BE56)*MIN(1,MAX(0,(Gmax-BE56)/Gmax)))))</f>
        <v>0</v>
      </c>
      <c r="BF103" s="23" t="n">
        <f aca="false">INT(MIN(255,MAX(0,(BF9-BF56)*MIN(1,MAX(0,(Gmax-BF56)/Gmax)))))</f>
        <v>0</v>
      </c>
      <c r="BG103" s="23" t="n">
        <f aca="false">INT(MIN(255,MAX(0,(BG9-BG56)*MIN(1,MAX(0,(Gmax-BG56)/Gmax)))))</f>
        <v>-0</v>
      </c>
      <c r="BH103" s="23" t="n">
        <f aca="false">INT(MIN(255,MAX(0,(BH9-BH56)*MIN(1,MAX(0,(Gmax-BH56)/Gmax)))))</f>
        <v>-0</v>
      </c>
      <c r="BI103" s="23" t="n">
        <f aca="false">INT(MIN(255,MAX(0,(BI9-BI56)*MIN(1,MAX(0,(Gmax-BI56)/Gmax)))))</f>
        <v>-0</v>
      </c>
      <c r="BJ103" s="23" t="n">
        <f aca="false">INT(MIN(255,MAX(0,(BJ9-BJ56)*MIN(1,MAX(0,(Gmax-BJ56)/Gmax)))))</f>
        <v>-0</v>
      </c>
      <c r="BK103" s="23" t="n">
        <f aca="false">INT(MIN(255,MAX(0,(BK9-BK56)*MIN(1,MAX(0,(Gmax-BK56)/Gmax)))))</f>
        <v>-0</v>
      </c>
      <c r="BL103" s="23" t="n">
        <f aca="false">INT(MIN(255,MAX(0,(BL9-BL56)*MIN(1,MAX(0,(Gmax-BL56)/Gmax)))))</f>
        <v>-0</v>
      </c>
      <c r="BM103" s="23" t="n">
        <f aca="false">INT(MIN(255,MAX(0,(BM9-BM56)*MIN(1,MAX(0,(Gmax-BM56)/Gmax)))))</f>
        <v>-0</v>
      </c>
      <c r="BN103" s="23" t="n">
        <f aca="false">INT(MIN(255,MAX(0,(BN9-BN56)*MIN(1,MAX(0,(Gmax-BN56)/Gmax)))))</f>
        <v>-0</v>
      </c>
    </row>
    <row r="104" customFormat="false" ht="10.5" hidden="false" customHeight="true" outlineLevel="0" collapsed="false">
      <c r="B104" s="17" t="n">
        <v>72</v>
      </c>
      <c r="C104" s="23" t="n">
        <f aca="false">INT(MIN(255,MAX(0,(C10-C57)*MIN(1,MAX(0,(Gmax-C57)/Gmax)))))</f>
        <v>0</v>
      </c>
      <c r="D104" s="23" t="n">
        <f aca="false">INT(MIN(255,MAX(0,(D10-D57)*MIN(1,MAX(0,(Gmax-D57)/Gmax)))))</f>
        <v>0</v>
      </c>
      <c r="E104" s="23" t="n">
        <f aca="false">INT(MIN(255,MAX(0,(E10-E57)*MIN(1,MAX(0,(Gmax-E57)/Gmax)))))</f>
        <v>2</v>
      </c>
      <c r="F104" s="23" t="n">
        <f aca="false">INT(MIN(255,MAX(0,(F10-F57)*MIN(1,MAX(0,(Gmax-F57)/Gmax)))))</f>
        <v>4</v>
      </c>
      <c r="G104" s="23" t="n">
        <f aca="false">INT(MIN(255,MAX(0,(G10-G57)*MIN(1,MAX(0,(Gmax-G57)/Gmax)))))</f>
        <v>7</v>
      </c>
      <c r="H104" s="23" t="n">
        <f aca="false">INT(MIN(255,MAX(0,(H10-H57)*MIN(1,MAX(0,(Gmax-H57)/Gmax)))))</f>
        <v>10</v>
      </c>
      <c r="I104" s="23" t="n">
        <f aca="false">INT(MIN(255,MAX(0,(I10-I57)*MIN(1,MAX(0,(Gmax-I57)/Gmax)))))</f>
        <v>11</v>
      </c>
      <c r="J104" s="23" t="n">
        <f aca="false">INT(MIN(255,MAX(0,(J10-J57)*MIN(1,MAX(0,(Gmax-J57)/Gmax)))))</f>
        <v>12</v>
      </c>
      <c r="K104" s="23" t="n">
        <f aca="false">INT(MIN(255,MAX(0,(K10-K57)*MIN(1,MAX(0,(Gmax-K57)/Gmax)))))</f>
        <v>12</v>
      </c>
      <c r="L104" s="23" t="n">
        <f aca="false">INT(MIN(255,MAX(0,(L10-L57)*MIN(1,MAX(0,(Gmax-L57)/Gmax)))))</f>
        <v>12</v>
      </c>
      <c r="M104" s="23" t="n">
        <f aca="false">INT(MIN(255,MAX(0,(M10-M57)*MIN(1,MAX(0,(Gmax-M57)/Gmax)))))</f>
        <v>13</v>
      </c>
      <c r="N104" s="23" t="n">
        <f aca="false">INT(MIN(255,MAX(0,(N10-N57)*MIN(1,MAX(0,(Gmax-N57)/Gmax)))))</f>
        <v>15</v>
      </c>
      <c r="O104" s="23" t="n">
        <f aca="false">INT(MIN(255,MAX(0,(O10-O57)*MIN(1,MAX(0,(Gmax-O57)/Gmax)))))</f>
        <v>16</v>
      </c>
      <c r="P104" s="23" t="n">
        <f aca="false">INT(MIN(255,MAX(0,(P10-P57)*MIN(1,MAX(0,(Gmax-P57)/Gmax)))))</f>
        <v>17</v>
      </c>
      <c r="Q104" s="23" t="n">
        <f aca="false">INT(MIN(255,MAX(0,(Q10-Q57)*MIN(1,MAX(0,(Gmax-Q57)/Gmax)))))</f>
        <v>17</v>
      </c>
      <c r="R104" s="23" t="n">
        <f aca="false">INT(MIN(255,MAX(0,(R10-R57)*MIN(1,MAX(0,(Gmax-R57)/Gmax)))))</f>
        <v>16</v>
      </c>
      <c r="S104" s="23" t="n">
        <f aca="false">INT(MIN(255,MAX(0,(S10-S57)*MIN(1,MAX(0,(Gmax-S57)/Gmax)))))</f>
        <v>15</v>
      </c>
      <c r="T104" s="23" t="n">
        <f aca="false">INT(MIN(255,MAX(0,(T10-T57)*MIN(1,MAX(0,(Gmax-T57)/Gmax)))))</f>
        <v>12</v>
      </c>
      <c r="U104" s="23" t="n">
        <f aca="false">INT(MIN(255,MAX(0,(U10-U57)*MIN(1,MAX(0,(Gmax-U57)/Gmax)))))</f>
        <v>10</v>
      </c>
      <c r="V104" s="23" t="n">
        <f aca="false">INT(MIN(255,MAX(0,(V10-V57)*MIN(1,MAX(0,(Gmax-V57)/Gmax)))))</f>
        <v>7</v>
      </c>
      <c r="W104" s="23" t="n">
        <f aca="false">INT(MIN(255,MAX(0,(W10-W57)*MIN(1,MAX(0,(Gmax-W57)/Gmax)))))</f>
        <v>5</v>
      </c>
      <c r="X104" s="23" t="n">
        <f aca="false">INT(MIN(255,MAX(0,(X10-X57)*MIN(1,MAX(0,(Gmax-X57)/Gmax)))))</f>
        <v>3</v>
      </c>
      <c r="Y104" s="23" t="n">
        <f aca="false">INT(MIN(255,MAX(0,(Y10-Y57)*MIN(1,MAX(0,(Gmax-Y57)/Gmax)))))</f>
        <v>2</v>
      </c>
      <c r="Z104" s="23" t="n">
        <f aca="false">INT(MIN(255,MAX(0,(Z10-Z57)*MIN(1,MAX(0,(Gmax-Z57)/Gmax)))))</f>
        <v>1</v>
      </c>
      <c r="AA104" s="23" t="n">
        <f aca="false">INT(MIN(255,MAX(0,(AA10-AA57)*MIN(1,MAX(0,(Gmax-AA57)/Gmax)))))</f>
        <v>0</v>
      </c>
      <c r="AB104" s="23" t="n">
        <f aca="false">INT(MIN(255,MAX(0,(AB10-AB57)*MIN(1,MAX(0,(Gmax-AB57)/Gmax)))))</f>
        <v>0</v>
      </c>
      <c r="AC104" s="23" t="n">
        <f aca="false">INT(MIN(255,MAX(0,(AC10-AC57)*MIN(1,MAX(0,(Gmax-AC57)/Gmax)))))</f>
        <v>0</v>
      </c>
      <c r="AD104" s="23" t="n">
        <f aca="false">INT(MIN(255,MAX(0,(AD10-AD57)*MIN(1,MAX(0,(Gmax-AD57)/Gmax)))))</f>
        <v>0</v>
      </c>
      <c r="AE104" s="23" t="n">
        <f aca="false">INT(MIN(255,MAX(0,(AE10-AE57)*MIN(1,MAX(0,(Gmax-AE57)/Gmax)))))</f>
        <v>0</v>
      </c>
      <c r="AF104" s="23" t="n">
        <f aca="false">INT(MIN(255,MAX(0,(AF10-AF57)*MIN(1,MAX(0,(Gmax-AF57)/Gmax)))))</f>
        <v>0</v>
      </c>
      <c r="AG104" s="23" t="n">
        <f aca="false">INT(MIN(255,MAX(0,(AG10-AG57)*MIN(1,MAX(0,(Gmax-AG57)/Gmax)))))</f>
        <v>0</v>
      </c>
      <c r="AH104" s="23" t="n">
        <f aca="false">INT(MIN(255,MAX(0,(AH10-AH57)*MIN(1,MAX(0,(Gmax-AH57)/Gmax)))))</f>
        <v>0</v>
      </c>
      <c r="AI104" s="23" t="n">
        <f aca="false">INT(MIN(255,MAX(0,(AI10-AI57)*MIN(1,MAX(0,(Gmax-AI57)/Gmax)))))</f>
        <v>0</v>
      </c>
      <c r="AJ104" s="23" t="n">
        <f aca="false">INT(MIN(255,MAX(0,(AJ10-AJ57)*MIN(1,MAX(0,(Gmax-AJ57)/Gmax)))))</f>
        <v>0</v>
      </c>
      <c r="AK104" s="23" t="n">
        <f aca="false">INT(MIN(255,MAX(0,(AK10-AK57)*MIN(1,MAX(0,(Gmax-AK57)/Gmax)))))</f>
        <v>0</v>
      </c>
      <c r="AL104" s="23" t="n">
        <f aca="false">INT(MIN(255,MAX(0,(AL10-AL57)*MIN(1,MAX(0,(Gmax-AL57)/Gmax)))))</f>
        <v>0</v>
      </c>
      <c r="AM104" s="23" t="n">
        <f aca="false">INT(MIN(255,MAX(0,(AM10-AM57)*MIN(1,MAX(0,(Gmax-AM57)/Gmax)))))</f>
        <v>0</v>
      </c>
      <c r="AN104" s="23" t="n">
        <f aca="false">INT(MIN(255,MAX(0,(AN10-AN57)*MIN(1,MAX(0,(Gmax-AN57)/Gmax)))))</f>
        <v>-0</v>
      </c>
      <c r="AO104" s="23" t="n">
        <f aca="false">INT(MIN(255,MAX(0,(AO10-AO57)*MIN(1,MAX(0,(Gmax-AO57)/Gmax)))))</f>
        <v>-0</v>
      </c>
      <c r="AP104" s="23" t="n">
        <f aca="false">INT(MIN(255,MAX(0,(AP10-AP57)*MIN(1,MAX(0,(Gmax-AP57)/Gmax)))))</f>
        <v>-0</v>
      </c>
      <c r="AQ104" s="23" t="n">
        <f aca="false">INT(MIN(255,MAX(0,(AQ10-AQ57)*MIN(1,MAX(0,(Gmax-AQ57)/Gmax)))))</f>
        <v>-0</v>
      </c>
      <c r="AR104" s="23" t="n">
        <f aca="false">INT(MIN(255,MAX(0,(AR10-AR57)*MIN(1,MAX(0,(Gmax-AR57)/Gmax)))))</f>
        <v>-0</v>
      </c>
      <c r="AS104" s="23" t="n">
        <f aca="false">INT(MIN(255,MAX(0,(AS10-AS57)*MIN(1,MAX(0,(Gmax-AS57)/Gmax)))))</f>
        <v>-0</v>
      </c>
      <c r="AT104" s="23" t="n">
        <f aca="false">INT(MIN(255,MAX(0,(AT10-AT57)*MIN(1,MAX(0,(Gmax-AT57)/Gmax)))))</f>
        <v>-0</v>
      </c>
      <c r="AU104" s="23" t="n">
        <f aca="false">INT(MIN(255,MAX(0,(AU10-AU57)*MIN(1,MAX(0,(Gmax-AU57)/Gmax)))))</f>
        <v>0</v>
      </c>
      <c r="AV104" s="23" t="n">
        <f aca="false">INT(MIN(255,MAX(0,(AV10-AV57)*MIN(1,MAX(0,(Gmax-AV57)/Gmax)))))</f>
        <v>0</v>
      </c>
      <c r="AW104" s="23" t="n">
        <f aca="false">INT(MIN(255,MAX(0,(AW10-AW57)*MIN(1,MAX(0,(Gmax-AW57)/Gmax)))))</f>
        <v>0</v>
      </c>
      <c r="AX104" s="23" t="n">
        <f aca="false">INT(MIN(255,MAX(0,(AX10-AX57)*MIN(1,MAX(0,(Gmax-AX57)/Gmax)))))</f>
        <v>0</v>
      </c>
      <c r="AY104" s="23" t="n">
        <f aca="false">INT(MIN(255,MAX(0,(AY10-AY57)*MIN(1,MAX(0,(Gmax-AY57)/Gmax)))))</f>
        <v>0</v>
      </c>
      <c r="AZ104" s="23" t="n">
        <f aca="false">INT(MIN(255,MAX(0,(AZ10-AZ57)*MIN(1,MAX(0,(Gmax-AZ57)/Gmax)))))</f>
        <v>0</v>
      </c>
      <c r="BA104" s="23" t="n">
        <f aca="false">INT(MIN(255,MAX(0,(BA10-BA57)*MIN(1,MAX(0,(Gmax-BA57)/Gmax)))))</f>
        <v>0</v>
      </c>
      <c r="BB104" s="23" t="n">
        <f aca="false">INT(MIN(255,MAX(0,(BB10-BB57)*MIN(1,MAX(0,(Gmax-BB57)/Gmax)))))</f>
        <v>0</v>
      </c>
      <c r="BC104" s="23" t="n">
        <f aca="false">INT(MIN(255,MAX(0,(BC10-BC57)*MIN(1,MAX(0,(Gmax-BC57)/Gmax)))))</f>
        <v>0</v>
      </c>
      <c r="BD104" s="23" t="n">
        <f aca="false">INT(MIN(255,MAX(0,(BD10-BD57)*MIN(1,MAX(0,(Gmax-BD57)/Gmax)))))</f>
        <v>0</v>
      </c>
      <c r="BE104" s="23" t="n">
        <f aca="false">INT(MIN(255,MAX(0,(BE10-BE57)*MIN(1,MAX(0,(Gmax-BE57)/Gmax)))))</f>
        <v>0</v>
      </c>
      <c r="BF104" s="23" t="n">
        <f aca="false">INT(MIN(255,MAX(0,(BF10-BF57)*MIN(1,MAX(0,(Gmax-BF57)/Gmax)))))</f>
        <v>0</v>
      </c>
      <c r="BG104" s="23" t="n">
        <f aca="false">INT(MIN(255,MAX(0,(BG10-BG57)*MIN(1,MAX(0,(Gmax-BG57)/Gmax)))))</f>
        <v>-0</v>
      </c>
      <c r="BH104" s="23" t="n">
        <f aca="false">INT(MIN(255,MAX(0,(BH10-BH57)*MIN(1,MAX(0,(Gmax-BH57)/Gmax)))))</f>
        <v>-0</v>
      </c>
      <c r="BI104" s="23" t="n">
        <f aca="false">INT(MIN(255,MAX(0,(BI10-BI57)*MIN(1,MAX(0,(Gmax-BI57)/Gmax)))))</f>
        <v>-0</v>
      </c>
      <c r="BJ104" s="23" t="n">
        <f aca="false">INT(MIN(255,MAX(0,(BJ10-BJ57)*MIN(1,MAX(0,(Gmax-BJ57)/Gmax)))))</f>
        <v>-0</v>
      </c>
      <c r="BK104" s="23" t="n">
        <f aca="false">INT(MIN(255,MAX(0,(BK10-BK57)*MIN(1,MAX(0,(Gmax-BK57)/Gmax)))))</f>
        <v>-0</v>
      </c>
      <c r="BL104" s="23" t="n">
        <f aca="false">INT(MIN(255,MAX(0,(BL10-BL57)*MIN(1,MAX(0,(Gmax-BL57)/Gmax)))))</f>
        <v>-0</v>
      </c>
      <c r="BM104" s="23" t="n">
        <f aca="false">INT(MIN(255,MAX(0,(BM10-BM57)*MIN(1,MAX(0,(Gmax-BM57)/Gmax)))))</f>
        <v>-0</v>
      </c>
      <c r="BN104" s="23" t="n">
        <f aca="false">INT(MIN(255,MAX(0,(BN10-BN57)*MIN(1,MAX(0,(Gmax-BN57)/Gmax)))))</f>
        <v>-0</v>
      </c>
    </row>
    <row r="105" customFormat="false" ht="10.5" hidden="false" customHeight="true" outlineLevel="0" collapsed="false">
      <c r="B105" s="17" t="n">
        <v>73</v>
      </c>
      <c r="C105" s="23" t="n">
        <f aca="false">INT(MIN(255,MAX(0,(C11-C58)*MIN(1,MAX(0,(Gmax-C58)/Gmax)))))</f>
        <v>0</v>
      </c>
      <c r="D105" s="23" t="n">
        <f aca="false">INT(MIN(255,MAX(0,(D11-D58)*MIN(1,MAX(0,(Gmax-D58)/Gmax)))))</f>
        <v>1</v>
      </c>
      <c r="E105" s="23" t="n">
        <f aca="false">INT(MIN(255,MAX(0,(E11-E58)*MIN(1,MAX(0,(Gmax-E58)/Gmax)))))</f>
        <v>3</v>
      </c>
      <c r="F105" s="23" t="n">
        <f aca="false">INT(MIN(255,MAX(0,(F11-F58)*MIN(1,MAX(0,(Gmax-F58)/Gmax)))))</f>
        <v>5</v>
      </c>
      <c r="G105" s="23" t="n">
        <f aca="false">INT(MIN(255,MAX(0,(G11-G58)*MIN(1,MAX(0,(Gmax-G58)/Gmax)))))</f>
        <v>8</v>
      </c>
      <c r="H105" s="23" t="n">
        <f aca="false">INT(MIN(255,MAX(0,(H11-H58)*MIN(1,MAX(0,(Gmax-H58)/Gmax)))))</f>
        <v>11</v>
      </c>
      <c r="I105" s="23" t="n">
        <f aca="false">INT(MIN(255,MAX(0,(I11-I58)*MIN(1,MAX(0,(Gmax-I58)/Gmax)))))</f>
        <v>13</v>
      </c>
      <c r="J105" s="23" t="n">
        <f aca="false">INT(MIN(255,MAX(0,(J11-J58)*MIN(1,MAX(0,(Gmax-J58)/Gmax)))))</f>
        <v>14</v>
      </c>
      <c r="K105" s="23" t="n">
        <f aca="false">INT(MIN(255,MAX(0,(K11-K58)*MIN(1,MAX(0,(Gmax-K58)/Gmax)))))</f>
        <v>14</v>
      </c>
      <c r="L105" s="23" t="n">
        <f aca="false">INT(MIN(255,MAX(0,(L11-L58)*MIN(1,MAX(0,(Gmax-L58)/Gmax)))))</f>
        <v>15</v>
      </c>
      <c r="M105" s="23" t="n">
        <f aca="false">INT(MIN(255,MAX(0,(M11-M58)*MIN(1,MAX(0,(Gmax-M58)/Gmax)))))</f>
        <v>16</v>
      </c>
      <c r="N105" s="23" t="n">
        <f aca="false">INT(MIN(255,MAX(0,(N11-N58)*MIN(1,MAX(0,(Gmax-N58)/Gmax)))))</f>
        <v>18</v>
      </c>
      <c r="O105" s="23" t="n">
        <f aca="false">INT(MIN(255,MAX(0,(O11-O58)*MIN(1,MAX(0,(Gmax-O58)/Gmax)))))</f>
        <v>18</v>
      </c>
      <c r="P105" s="23" t="n">
        <f aca="false">INT(MIN(255,MAX(0,(P11-P58)*MIN(1,MAX(0,(Gmax-P58)/Gmax)))))</f>
        <v>17</v>
      </c>
      <c r="Q105" s="23" t="n">
        <f aca="false">INT(MIN(255,MAX(0,(Q11-Q58)*MIN(1,MAX(0,(Gmax-Q58)/Gmax)))))</f>
        <v>17</v>
      </c>
      <c r="R105" s="23" t="n">
        <f aca="false">INT(MIN(255,MAX(0,(R11-R58)*MIN(1,MAX(0,(Gmax-R58)/Gmax)))))</f>
        <v>16</v>
      </c>
      <c r="S105" s="23" t="n">
        <f aca="false">INT(MIN(255,MAX(0,(S11-S58)*MIN(1,MAX(0,(Gmax-S58)/Gmax)))))</f>
        <v>14</v>
      </c>
      <c r="T105" s="23" t="n">
        <f aca="false">INT(MIN(255,MAX(0,(T11-T58)*MIN(1,MAX(0,(Gmax-T58)/Gmax)))))</f>
        <v>11</v>
      </c>
      <c r="U105" s="23" t="n">
        <f aca="false">INT(MIN(255,MAX(0,(U11-U58)*MIN(1,MAX(0,(Gmax-U58)/Gmax)))))</f>
        <v>9</v>
      </c>
      <c r="V105" s="23" t="n">
        <f aca="false">INT(MIN(255,MAX(0,(V11-V58)*MIN(1,MAX(0,(Gmax-V58)/Gmax)))))</f>
        <v>7</v>
      </c>
      <c r="W105" s="23" t="n">
        <f aca="false">INT(MIN(255,MAX(0,(W11-W58)*MIN(1,MAX(0,(Gmax-W58)/Gmax)))))</f>
        <v>5</v>
      </c>
      <c r="X105" s="23" t="n">
        <f aca="false">INT(MIN(255,MAX(0,(X11-X58)*MIN(1,MAX(0,(Gmax-X58)/Gmax)))))</f>
        <v>3</v>
      </c>
      <c r="Y105" s="23" t="n">
        <f aca="false">INT(MIN(255,MAX(0,(Y11-Y58)*MIN(1,MAX(0,(Gmax-Y58)/Gmax)))))</f>
        <v>2</v>
      </c>
      <c r="Z105" s="23" t="n">
        <f aca="false">INT(MIN(255,MAX(0,(Z11-Z58)*MIN(1,MAX(0,(Gmax-Z58)/Gmax)))))</f>
        <v>1</v>
      </c>
      <c r="AA105" s="23" t="n">
        <f aca="false">INT(MIN(255,MAX(0,(AA11-AA58)*MIN(1,MAX(0,(Gmax-AA58)/Gmax)))))</f>
        <v>0</v>
      </c>
      <c r="AB105" s="23" t="n">
        <f aca="false">INT(MIN(255,MAX(0,(AB11-AB58)*MIN(1,MAX(0,(Gmax-AB58)/Gmax)))))</f>
        <v>0</v>
      </c>
      <c r="AC105" s="23" t="n">
        <f aca="false">INT(MIN(255,MAX(0,(AC11-AC58)*MIN(1,MAX(0,(Gmax-AC58)/Gmax)))))</f>
        <v>0</v>
      </c>
      <c r="AD105" s="23" t="n">
        <f aca="false">INT(MIN(255,MAX(0,(AD11-AD58)*MIN(1,MAX(0,(Gmax-AD58)/Gmax)))))</f>
        <v>0</v>
      </c>
      <c r="AE105" s="23" t="n">
        <f aca="false">INT(MIN(255,MAX(0,(AE11-AE58)*MIN(1,MAX(0,(Gmax-AE58)/Gmax)))))</f>
        <v>0</v>
      </c>
      <c r="AF105" s="23" t="n">
        <f aca="false">INT(MIN(255,MAX(0,(AF11-AF58)*MIN(1,MAX(0,(Gmax-AF58)/Gmax)))))</f>
        <v>0</v>
      </c>
      <c r="AG105" s="23" t="n">
        <f aca="false">INT(MIN(255,MAX(0,(AG11-AG58)*MIN(1,MAX(0,(Gmax-AG58)/Gmax)))))</f>
        <v>0</v>
      </c>
      <c r="AH105" s="23" t="n">
        <f aca="false">INT(MIN(255,MAX(0,(AH11-AH58)*MIN(1,MAX(0,(Gmax-AH58)/Gmax)))))</f>
        <v>0</v>
      </c>
      <c r="AI105" s="23" t="n">
        <f aca="false">INT(MIN(255,MAX(0,(AI11-AI58)*MIN(1,MAX(0,(Gmax-AI58)/Gmax)))))</f>
        <v>0</v>
      </c>
      <c r="AJ105" s="23" t="n">
        <f aca="false">INT(MIN(255,MAX(0,(AJ11-AJ58)*MIN(1,MAX(0,(Gmax-AJ58)/Gmax)))))</f>
        <v>0</v>
      </c>
      <c r="AK105" s="23" t="n">
        <f aca="false">INT(MIN(255,MAX(0,(AK11-AK58)*MIN(1,MAX(0,(Gmax-AK58)/Gmax)))))</f>
        <v>0</v>
      </c>
      <c r="AL105" s="23" t="n">
        <f aca="false">INT(MIN(255,MAX(0,(AL11-AL58)*MIN(1,MAX(0,(Gmax-AL58)/Gmax)))))</f>
        <v>0</v>
      </c>
      <c r="AM105" s="23" t="n">
        <f aca="false">INT(MIN(255,MAX(0,(AM11-AM58)*MIN(1,MAX(0,(Gmax-AM58)/Gmax)))))</f>
        <v>0</v>
      </c>
      <c r="AN105" s="23" t="n">
        <f aca="false">INT(MIN(255,MAX(0,(AN11-AN58)*MIN(1,MAX(0,(Gmax-AN58)/Gmax)))))</f>
        <v>-0</v>
      </c>
      <c r="AO105" s="23" t="n">
        <f aca="false">INT(MIN(255,MAX(0,(AO11-AO58)*MIN(1,MAX(0,(Gmax-AO58)/Gmax)))))</f>
        <v>-0</v>
      </c>
      <c r="AP105" s="23" t="n">
        <f aca="false">INT(MIN(255,MAX(0,(AP11-AP58)*MIN(1,MAX(0,(Gmax-AP58)/Gmax)))))</f>
        <v>-0</v>
      </c>
      <c r="AQ105" s="23" t="n">
        <f aca="false">INT(MIN(255,MAX(0,(AQ11-AQ58)*MIN(1,MAX(0,(Gmax-AQ58)/Gmax)))))</f>
        <v>-0</v>
      </c>
      <c r="AR105" s="23" t="n">
        <f aca="false">INT(MIN(255,MAX(0,(AR11-AR58)*MIN(1,MAX(0,(Gmax-AR58)/Gmax)))))</f>
        <v>-0</v>
      </c>
      <c r="AS105" s="23" t="n">
        <f aca="false">INT(MIN(255,MAX(0,(AS11-AS58)*MIN(1,MAX(0,(Gmax-AS58)/Gmax)))))</f>
        <v>-0</v>
      </c>
      <c r="AT105" s="23" t="n">
        <f aca="false">INT(MIN(255,MAX(0,(AT11-AT58)*MIN(1,MAX(0,(Gmax-AT58)/Gmax)))))</f>
        <v>-0</v>
      </c>
      <c r="AU105" s="23" t="n">
        <f aca="false">INT(MIN(255,MAX(0,(AU11-AU58)*MIN(1,MAX(0,(Gmax-AU58)/Gmax)))))</f>
        <v>-0</v>
      </c>
      <c r="AV105" s="23" t="n">
        <f aca="false">INT(MIN(255,MAX(0,(AV11-AV58)*MIN(1,MAX(0,(Gmax-AV58)/Gmax)))))</f>
        <v>0</v>
      </c>
      <c r="AW105" s="23" t="n">
        <f aca="false">INT(MIN(255,MAX(0,(AW11-AW58)*MIN(1,MAX(0,(Gmax-AW58)/Gmax)))))</f>
        <v>0</v>
      </c>
      <c r="AX105" s="23" t="n">
        <f aca="false">INT(MIN(255,MAX(0,(AX11-AX58)*MIN(1,MAX(0,(Gmax-AX58)/Gmax)))))</f>
        <v>0</v>
      </c>
      <c r="AY105" s="23" t="n">
        <f aca="false">INT(MIN(255,MAX(0,(AY11-AY58)*MIN(1,MAX(0,(Gmax-AY58)/Gmax)))))</f>
        <v>0</v>
      </c>
      <c r="AZ105" s="23" t="n">
        <f aca="false">INT(MIN(255,MAX(0,(AZ11-AZ58)*MIN(1,MAX(0,(Gmax-AZ58)/Gmax)))))</f>
        <v>0</v>
      </c>
      <c r="BA105" s="23" t="n">
        <f aca="false">INT(MIN(255,MAX(0,(BA11-BA58)*MIN(1,MAX(0,(Gmax-BA58)/Gmax)))))</f>
        <v>0</v>
      </c>
      <c r="BB105" s="23" t="n">
        <f aca="false">INT(MIN(255,MAX(0,(BB11-BB58)*MIN(1,MAX(0,(Gmax-BB58)/Gmax)))))</f>
        <v>0</v>
      </c>
      <c r="BC105" s="23" t="n">
        <f aca="false">INT(MIN(255,MAX(0,(BC11-BC58)*MIN(1,MAX(0,(Gmax-BC58)/Gmax)))))</f>
        <v>0</v>
      </c>
      <c r="BD105" s="23" t="n">
        <f aca="false">INT(MIN(255,MAX(0,(BD11-BD58)*MIN(1,MAX(0,(Gmax-BD58)/Gmax)))))</f>
        <v>0</v>
      </c>
      <c r="BE105" s="23" t="n">
        <f aca="false">INT(MIN(255,MAX(0,(BE11-BE58)*MIN(1,MAX(0,(Gmax-BE58)/Gmax)))))</f>
        <v>0</v>
      </c>
      <c r="BF105" s="23" t="n">
        <f aca="false">INT(MIN(255,MAX(0,(BF11-BF58)*MIN(1,MAX(0,(Gmax-BF58)/Gmax)))))</f>
        <v>0</v>
      </c>
      <c r="BG105" s="23" t="n">
        <f aca="false">INT(MIN(255,MAX(0,(BG11-BG58)*MIN(1,MAX(0,(Gmax-BG58)/Gmax)))))</f>
        <v>-0</v>
      </c>
      <c r="BH105" s="23" t="n">
        <f aca="false">INT(MIN(255,MAX(0,(BH11-BH58)*MIN(1,MAX(0,(Gmax-BH58)/Gmax)))))</f>
        <v>-0</v>
      </c>
      <c r="BI105" s="23" t="n">
        <f aca="false">INT(MIN(255,MAX(0,(BI11-BI58)*MIN(1,MAX(0,(Gmax-BI58)/Gmax)))))</f>
        <v>-0</v>
      </c>
      <c r="BJ105" s="23" t="n">
        <f aca="false">INT(MIN(255,MAX(0,(BJ11-BJ58)*MIN(1,MAX(0,(Gmax-BJ58)/Gmax)))))</f>
        <v>-0</v>
      </c>
      <c r="BK105" s="23" t="n">
        <f aca="false">INT(MIN(255,MAX(0,(BK11-BK58)*MIN(1,MAX(0,(Gmax-BK58)/Gmax)))))</f>
        <v>-0</v>
      </c>
      <c r="BL105" s="23" t="n">
        <f aca="false">INT(MIN(255,MAX(0,(BL11-BL58)*MIN(1,MAX(0,(Gmax-BL58)/Gmax)))))</f>
        <v>-0</v>
      </c>
      <c r="BM105" s="23" t="n">
        <f aca="false">INT(MIN(255,MAX(0,(BM11-BM58)*MIN(1,MAX(0,(Gmax-BM58)/Gmax)))))</f>
        <v>-0</v>
      </c>
      <c r="BN105" s="23" t="n">
        <f aca="false">INT(MIN(255,MAX(0,(BN11-BN58)*MIN(1,MAX(0,(Gmax-BN58)/Gmax)))))</f>
        <v>-0</v>
      </c>
    </row>
    <row r="106" customFormat="false" ht="10.5" hidden="false" customHeight="true" outlineLevel="0" collapsed="false">
      <c r="B106" s="17" t="n">
        <v>74</v>
      </c>
      <c r="C106" s="23" t="n">
        <f aca="false">INT(MIN(255,MAX(0,(C12-C59)*MIN(1,MAX(0,(Gmax-C59)/Gmax)))))</f>
        <v>1</v>
      </c>
      <c r="D106" s="23" t="n">
        <f aca="false">INT(MIN(255,MAX(0,(D12-D59)*MIN(1,MAX(0,(Gmax-D59)/Gmax)))))</f>
        <v>2</v>
      </c>
      <c r="E106" s="23" t="n">
        <f aca="false">INT(MIN(255,MAX(0,(E12-E59)*MIN(1,MAX(0,(Gmax-E59)/Gmax)))))</f>
        <v>4</v>
      </c>
      <c r="F106" s="23" t="n">
        <f aca="false">INT(MIN(255,MAX(0,(F12-F59)*MIN(1,MAX(0,(Gmax-F59)/Gmax)))))</f>
        <v>7</v>
      </c>
      <c r="G106" s="23" t="n">
        <f aca="false">INT(MIN(255,MAX(0,(G12-G59)*MIN(1,MAX(0,(Gmax-G59)/Gmax)))))</f>
        <v>10</v>
      </c>
      <c r="H106" s="23" t="n">
        <f aca="false">INT(MIN(255,MAX(0,(H12-H59)*MIN(1,MAX(0,(Gmax-H59)/Gmax)))))</f>
        <v>12</v>
      </c>
      <c r="I106" s="23" t="n">
        <f aca="false">INT(MIN(255,MAX(0,(I12-I59)*MIN(1,MAX(0,(Gmax-I59)/Gmax)))))</f>
        <v>14</v>
      </c>
      <c r="J106" s="23" t="n">
        <f aca="false">INT(MIN(255,MAX(0,(J12-J59)*MIN(1,MAX(0,(Gmax-J59)/Gmax)))))</f>
        <v>15</v>
      </c>
      <c r="K106" s="23" t="n">
        <f aca="false">INT(MIN(255,MAX(0,(K12-K59)*MIN(1,MAX(0,(Gmax-K59)/Gmax)))))</f>
        <v>17</v>
      </c>
      <c r="L106" s="23" t="n">
        <f aca="false">INT(MIN(255,MAX(0,(L12-L59)*MIN(1,MAX(0,(Gmax-L59)/Gmax)))))</f>
        <v>17</v>
      </c>
      <c r="M106" s="23" t="n">
        <f aca="false">INT(MIN(255,MAX(0,(M12-M59)*MIN(1,MAX(0,(Gmax-M59)/Gmax)))))</f>
        <v>19</v>
      </c>
      <c r="N106" s="23" t="n">
        <f aca="false">INT(MIN(255,MAX(0,(N12-N59)*MIN(1,MAX(0,(Gmax-N59)/Gmax)))))</f>
        <v>19</v>
      </c>
      <c r="O106" s="23" t="n">
        <f aca="false">INT(MIN(255,MAX(0,(O12-O59)*MIN(1,MAX(0,(Gmax-O59)/Gmax)))))</f>
        <v>19</v>
      </c>
      <c r="P106" s="23" t="n">
        <f aca="false">INT(MIN(255,MAX(0,(P12-P59)*MIN(1,MAX(0,(Gmax-P59)/Gmax)))))</f>
        <v>18</v>
      </c>
      <c r="Q106" s="23" t="n">
        <f aca="false">INT(MIN(255,MAX(0,(Q12-Q59)*MIN(1,MAX(0,(Gmax-Q59)/Gmax)))))</f>
        <v>18</v>
      </c>
      <c r="R106" s="23" t="n">
        <f aca="false">INT(MIN(255,MAX(0,(R12-R59)*MIN(1,MAX(0,(Gmax-R59)/Gmax)))))</f>
        <v>16</v>
      </c>
      <c r="S106" s="23" t="n">
        <f aca="false">INT(MIN(255,MAX(0,(S12-S59)*MIN(1,MAX(0,(Gmax-S59)/Gmax)))))</f>
        <v>13</v>
      </c>
      <c r="T106" s="23" t="n">
        <f aca="false">INT(MIN(255,MAX(0,(T12-T59)*MIN(1,MAX(0,(Gmax-T59)/Gmax)))))</f>
        <v>10</v>
      </c>
      <c r="U106" s="23" t="n">
        <f aca="false">INT(MIN(255,MAX(0,(U12-U59)*MIN(1,MAX(0,(Gmax-U59)/Gmax)))))</f>
        <v>8</v>
      </c>
      <c r="V106" s="23" t="n">
        <f aca="false">INT(MIN(255,MAX(0,(V12-V59)*MIN(1,MAX(0,(Gmax-V59)/Gmax)))))</f>
        <v>6</v>
      </c>
      <c r="W106" s="23" t="n">
        <f aca="false">INT(MIN(255,MAX(0,(W12-W59)*MIN(1,MAX(0,(Gmax-W59)/Gmax)))))</f>
        <v>5</v>
      </c>
      <c r="X106" s="23" t="n">
        <f aca="false">INT(MIN(255,MAX(0,(X12-X59)*MIN(1,MAX(0,(Gmax-X59)/Gmax)))))</f>
        <v>3</v>
      </c>
      <c r="Y106" s="23" t="n">
        <f aca="false">INT(MIN(255,MAX(0,(Y12-Y59)*MIN(1,MAX(0,(Gmax-Y59)/Gmax)))))</f>
        <v>2</v>
      </c>
      <c r="Z106" s="23" t="n">
        <f aca="false">INT(MIN(255,MAX(0,(Z12-Z59)*MIN(1,MAX(0,(Gmax-Z59)/Gmax)))))</f>
        <v>0</v>
      </c>
      <c r="AA106" s="23" t="n">
        <f aca="false">INT(MIN(255,MAX(0,(AA12-AA59)*MIN(1,MAX(0,(Gmax-AA59)/Gmax)))))</f>
        <v>0</v>
      </c>
      <c r="AB106" s="23" t="n">
        <f aca="false">INT(MIN(255,MAX(0,(AB12-AB59)*MIN(1,MAX(0,(Gmax-AB59)/Gmax)))))</f>
        <v>0</v>
      </c>
      <c r="AC106" s="23" t="n">
        <f aca="false">INT(MIN(255,MAX(0,(AC12-AC59)*MIN(1,MAX(0,(Gmax-AC59)/Gmax)))))</f>
        <v>0</v>
      </c>
      <c r="AD106" s="23" t="n">
        <f aca="false">INT(MIN(255,MAX(0,(AD12-AD59)*MIN(1,MAX(0,(Gmax-AD59)/Gmax)))))</f>
        <v>0</v>
      </c>
      <c r="AE106" s="23" t="n">
        <f aca="false">INT(MIN(255,MAX(0,(AE12-AE59)*MIN(1,MAX(0,(Gmax-AE59)/Gmax)))))</f>
        <v>0</v>
      </c>
      <c r="AF106" s="23" t="n">
        <f aca="false">INT(MIN(255,MAX(0,(AF12-AF59)*MIN(1,MAX(0,(Gmax-AF59)/Gmax)))))</f>
        <v>0</v>
      </c>
      <c r="AG106" s="23" t="n">
        <f aca="false">INT(MIN(255,MAX(0,(AG12-AG59)*MIN(1,MAX(0,(Gmax-AG59)/Gmax)))))</f>
        <v>0</v>
      </c>
      <c r="AH106" s="23" t="n">
        <f aca="false">INT(MIN(255,MAX(0,(AH12-AH59)*MIN(1,MAX(0,(Gmax-AH59)/Gmax)))))</f>
        <v>0</v>
      </c>
      <c r="AI106" s="23" t="n">
        <f aca="false">INT(MIN(255,MAX(0,(AI12-AI59)*MIN(1,MAX(0,(Gmax-AI59)/Gmax)))))</f>
        <v>0</v>
      </c>
      <c r="AJ106" s="23" t="n">
        <f aca="false">INT(MIN(255,MAX(0,(AJ12-AJ59)*MIN(1,MAX(0,(Gmax-AJ59)/Gmax)))))</f>
        <v>0</v>
      </c>
      <c r="AK106" s="23" t="n">
        <f aca="false">INT(MIN(255,MAX(0,(AK12-AK59)*MIN(1,MAX(0,(Gmax-AK59)/Gmax)))))</f>
        <v>0</v>
      </c>
      <c r="AL106" s="23" t="n">
        <f aca="false">INT(MIN(255,MAX(0,(AL12-AL59)*MIN(1,MAX(0,(Gmax-AL59)/Gmax)))))</f>
        <v>0</v>
      </c>
      <c r="AM106" s="23" t="n">
        <f aca="false">INT(MIN(255,MAX(0,(AM12-AM59)*MIN(1,MAX(0,(Gmax-AM59)/Gmax)))))</f>
        <v>0</v>
      </c>
      <c r="AN106" s="23" t="n">
        <f aca="false">INT(MIN(255,MAX(0,(AN12-AN59)*MIN(1,MAX(0,(Gmax-AN59)/Gmax)))))</f>
        <v>0</v>
      </c>
      <c r="AO106" s="23" t="n">
        <f aca="false">INT(MIN(255,MAX(0,(AO12-AO59)*MIN(1,MAX(0,(Gmax-AO59)/Gmax)))))</f>
        <v>-0</v>
      </c>
      <c r="AP106" s="23" t="n">
        <f aca="false">INT(MIN(255,MAX(0,(AP12-AP59)*MIN(1,MAX(0,(Gmax-AP59)/Gmax)))))</f>
        <v>-0</v>
      </c>
      <c r="AQ106" s="23" t="n">
        <f aca="false">INT(MIN(255,MAX(0,(AQ12-AQ59)*MIN(1,MAX(0,(Gmax-AQ59)/Gmax)))))</f>
        <v>-0</v>
      </c>
      <c r="AR106" s="23" t="n">
        <f aca="false">INT(MIN(255,MAX(0,(AR12-AR59)*MIN(1,MAX(0,(Gmax-AR59)/Gmax)))))</f>
        <v>-0</v>
      </c>
      <c r="AS106" s="23" t="n">
        <f aca="false">INT(MIN(255,MAX(0,(AS12-AS59)*MIN(1,MAX(0,(Gmax-AS59)/Gmax)))))</f>
        <v>-0</v>
      </c>
      <c r="AT106" s="23" t="n">
        <f aca="false">INT(MIN(255,MAX(0,(AT12-AT59)*MIN(1,MAX(0,(Gmax-AT59)/Gmax)))))</f>
        <v>-0</v>
      </c>
      <c r="AU106" s="23" t="n">
        <f aca="false">INT(MIN(255,MAX(0,(AU12-AU59)*MIN(1,MAX(0,(Gmax-AU59)/Gmax)))))</f>
        <v>-0</v>
      </c>
      <c r="AV106" s="23" t="n">
        <f aca="false">INT(MIN(255,MAX(0,(AV12-AV59)*MIN(1,MAX(0,(Gmax-AV59)/Gmax)))))</f>
        <v>0</v>
      </c>
      <c r="AW106" s="23" t="n">
        <f aca="false">INT(MIN(255,MAX(0,(AW12-AW59)*MIN(1,MAX(0,(Gmax-AW59)/Gmax)))))</f>
        <v>0</v>
      </c>
      <c r="AX106" s="23" t="n">
        <f aca="false">INT(MIN(255,MAX(0,(AX12-AX59)*MIN(1,MAX(0,(Gmax-AX59)/Gmax)))))</f>
        <v>0</v>
      </c>
      <c r="AY106" s="23" t="n">
        <f aca="false">INT(MIN(255,MAX(0,(AY12-AY59)*MIN(1,MAX(0,(Gmax-AY59)/Gmax)))))</f>
        <v>0</v>
      </c>
      <c r="AZ106" s="23" t="n">
        <f aca="false">INT(MIN(255,MAX(0,(AZ12-AZ59)*MIN(1,MAX(0,(Gmax-AZ59)/Gmax)))))</f>
        <v>0</v>
      </c>
      <c r="BA106" s="23" t="n">
        <f aca="false">INT(MIN(255,MAX(0,(BA12-BA59)*MIN(1,MAX(0,(Gmax-BA59)/Gmax)))))</f>
        <v>0</v>
      </c>
      <c r="BB106" s="23" t="n">
        <f aca="false">INT(MIN(255,MAX(0,(BB12-BB59)*MIN(1,MAX(0,(Gmax-BB59)/Gmax)))))</f>
        <v>0</v>
      </c>
      <c r="BC106" s="23" t="n">
        <f aca="false">INT(MIN(255,MAX(0,(BC12-BC59)*MIN(1,MAX(0,(Gmax-BC59)/Gmax)))))</f>
        <v>0</v>
      </c>
      <c r="BD106" s="23" t="n">
        <f aca="false">INT(MIN(255,MAX(0,(BD12-BD59)*MIN(1,MAX(0,(Gmax-BD59)/Gmax)))))</f>
        <v>0</v>
      </c>
      <c r="BE106" s="23" t="n">
        <f aca="false">INT(MIN(255,MAX(0,(BE12-BE59)*MIN(1,MAX(0,(Gmax-BE59)/Gmax)))))</f>
        <v>0</v>
      </c>
      <c r="BF106" s="23" t="n">
        <f aca="false">INT(MIN(255,MAX(0,(BF12-BF59)*MIN(1,MAX(0,(Gmax-BF59)/Gmax)))))</f>
        <v>0</v>
      </c>
      <c r="BG106" s="23" t="n">
        <f aca="false">INT(MIN(255,MAX(0,(BG12-BG59)*MIN(1,MAX(0,(Gmax-BG59)/Gmax)))))</f>
        <v>-0</v>
      </c>
      <c r="BH106" s="23" t="n">
        <f aca="false">INT(MIN(255,MAX(0,(BH12-BH59)*MIN(1,MAX(0,(Gmax-BH59)/Gmax)))))</f>
        <v>-0</v>
      </c>
      <c r="BI106" s="23" t="n">
        <f aca="false">INT(MIN(255,MAX(0,(BI12-BI59)*MIN(1,MAX(0,(Gmax-BI59)/Gmax)))))</f>
        <v>-0</v>
      </c>
      <c r="BJ106" s="23" t="n">
        <f aca="false">INT(MIN(255,MAX(0,(BJ12-BJ59)*MIN(1,MAX(0,(Gmax-BJ59)/Gmax)))))</f>
        <v>-0</v>
      </c>
      <c r="BK106" s="23" t="n">
        <f aca="false">INT(MIN(255,MAX(0,(BK12-BK59)*MIN(1,MAX(0,(Gmax-BK59)/Gmax)))))</f>
        <v>-0</v>
      </c>
      <c r="BL106" s="23" t="n">
        <f aca="false">INT(MIN(255,MAX(0,(BL12-BL59)*MIN(1,MAX(0,(Gmax-BL59)/Gmax)))))</f>
        <v>-0</v>
      </c>
      <c r="BM106" s="23" t="n">
        <f aca="false">INT(MIN(255,MAX(0,(BM12-BM59)*MIN(1,MAX(0,(Gmax-BM59)/Gmax)))))</f>
        <v>-0</v>
      </c>
      <c r="BN106" s="23" t="n">
        <f aca="false">INT(MIN(255,MAX(0,(BN12-BN59)*MIN(1,MAX(0,(Gmax-BN59)/Gmax)))))</f>
        <v>-0</v>
      </c>
    </row>
    <row r="107" customFormat="false" ht="10.5" hidden="false" customHeight="true" outlineLevel="0" collapsed="false">
      <c r="B107" s="17" t="n">
        <v>75</v>
      </c>
      <c r="C107" s="23" t="n">
        <f aca="false">INT(MIN(255,MAX(0,(C13-C60)*MIN(1,MAX(0,(Gmax-C60)/Gmax)))))</f>
        <v>1</v>
      </c>
      <c r="D107" s="23" t="n">
        <f aca="false">INT(MIN(255,MAX(0,(D13-D60)*MIN(1,MAX(0,(Gmax-D60)/Gmax)))))</f>
        <v>3</v>
      </c>
      <c r="E107" s="23" t="n">
        <f aca="false">INT(MIN(255,MAX(0,(E13-E60)*MIN(1,MAX(0,(Gmax-E60)/Gmax)))))</f>
        <v>5</v>
      </c>
      <c r="F107" s="23" t="n">
        <f aca="false">INT(MIN(255,MAX(0,(F13-F60)*MIN(1,MAX(0,(Gmax-F60)/Gmax)))))</f>
        <v>7</v>
      </c>
      <c r="G107" s="23" t="n">
        <f aca="false">INT(MIN(255,MAX(0,(G13-G60)*MIN(1,MAX(0,(Gmax-G60)/Gmax)))))</f>
        <v>10</v>
      </c>
      <c r="H107" s="23" t="n">
        <f aca="false">INT(MIN(255,MAX(0,(H13-H60)*MIN(1,MAX(0,(Gmax-H60)/Gmax)))))</f>
        <v>12</v>
      </c>
      <c r="I107" s="23" t="n">
        <f aca="false">INT(MIN(255,MAX(0,(I13-I60)*MIN(1,MAX(0,(Gmax-I60)/Gmax)))))</f>
        <v>14</v>
      </c>
      <c r="J107" s="23" t="n">
        <f aca="false">INT(MIN(255,MAX(0,(J13-J60)*MIN(1,MAX(0,(Gmax-J60)/Gmax)))))</f>
        <v>16</v>
      </c>
      <c r="K107" s="23" t="n">
        <f aca="false">INT(MIN(255,MAX(0,(K13-K60)*MIN(1,MAX(0,(Gmax-K60)/Gmax)))))</f>
        <v>17</v>
      </c>
      <c r="L107" s="23" t="n">
        <f aca="false">INT(MIN(255,MAX(0,(L13-L60)*MIN(1,MAX(0,(Gmax-L60)/Gmax)))))</f>
        <v>18</v>
      </c>
      <c r="M107" s="23" t="n">
        <f aca="false">INT(MIN(255,MAX(0,(M13-M60)*MIN(1,MAX(0,(Gmax-M60)/Gmax)))))</f>
        <v>19</v>
      </c>
      <c r="N107" s="23" t="n">
        <f aca="false">INT(MIN(255,MAX(0,(N13-N60)*MIN(1,MAX(0,(Gmax-N60)/Gmax)))))</f>
        <v>20</v>
      </c>
      <c r="O107" s="23" t="n">
        <f aca="false">INT(MIN(255,MAX(0,(O13-O60)*MIN(1,MAX(0,(Gmax-O60)/Gmax)))))</f>
        <v>20</v>
      </c>
      <c r="P107" s="23" t="n">
        <f aca="false">INT(MIN(255,MAX(0,(P13-P60)*MIN(1,MAX(0,(Gmax-P60)/Gmax)))))</f>
        <v>19</v>
      </c>
      <c r="Q107" s="23" t="n">
        <f aca="false">INT(MIN(255,MAX(0,(Q13-Q60)*MIN(1,MAX(0,(Gmax-Q60)/Gmax)))))</f>
        <v>18</v>
      </c>
      <c r="R107" s="23" t="n">
        <f aca="false">INT(MIN(255,MAX(0,(R13-R60)*MIN(1,MAX(0,(Gmax-R60)/Gmax)))))</f>
        <v>15</v>
      </c>
      <c r="S107" s="23" t="n">
        <f aca="false">INT(MIN(255,MAX(0,(S13-S60)*MIN(1,MAX(0,(Gmax-S60)/Gmax)))))</f>
        <v>12</v>
      </c>
      <c r="T107" s="23" t="n">
        <f aca="false">INT(MIN(255,MAX(0,(T13-T60)*MIN(1,MAX(0,(Gmax-T60)/Gmax)))))</f>
        <v>9</v>
      </c>
      <c r="U107" s="23" t="n">
        <f aca="false">INT(MIN(255,MAX(0,(U13-U60)*MIN(1,MAX(0,(Gmax-U60)/Gmax)))))</f>
        <v>7</v>
      </c>
      <c r="V107" s="23" t="n">
        <f aca="false">INT(MIN(255,MAX(0,(V13-V60)*MIN(1,MAX(0,(Gmax-V60)/Gmax)))))</f>
        <v>5</v>
      </c>
      <c r="W107" s="23" t="n">
        <f aca="false">INT(MIN(255,MAX(0,(W13-W60)*MIN(1,MAX(0,(Gmax-W60)/Gmax)))))</f>
        <v>4</v>
      </c>
      <c r="X107" s="23" t="n">
        <f aca="false">INT(MIN(255,MAX(0,(X13-X60)*MIN(1,MAX(0,(Gmax-X60)/Gmax)))))</f>
        <v>2</v>
      </c>
      <c r="Y107" s="23" t="n">
        <f aca="false">INT(MIN(255,MAX(0,(Y13-Y60)*MIN(1,MAX(0,(Gmax-Y60)/Gmax)))))</f>
        <v>1</v>
      </c>
      <c r="Z107" s="23" t="n">
        <f aca="false">INT(MIN(255,MAX(0,(Z13-Z60)*MIN(1,MAX(0,(Gmax-Z60)/Gmax)))))</f>
        <v>0</v>
      </c>
      <c r="AA107" s="23" t="n">
        <f aca="false">INT(MIN(255,MAX(0,(AA13-AA60)*MIN(1,MAX(0,(Gmax-AA60)/Gmax)))))</f>
        <v>0</v>
      </c>
      <c r="AB107" s="23" t="n">
        <f aca="false">INT(MIN(255,MAX(0,(AB13-AB60)*MIN(1,MAX(0,(Gmax-AB60)/Gmax)))))</f>
        <v>0</v>
      </c>
      <c r="AC107" s="23" t="n">
        <f aca="false">INT(MIN(255,MAX(0,(AC13-AC60)*MIN(1,MAX(0,(Gmax-AC60)/Gmax)))))</f>
        <v>0</v>
      </c>
      <c r="AD107" s="23" t="n">
        <f aca="false">INT(MIN(255,MAX(0,(AD13-AD60)*MIN(1,MAX(0,(Gmax-AD60)/Gmax)))))</f>
        <v>0</v>
      </c>
      <c r="AE107" s="23" t="n">
        <f aca="false">INT(MIN(255,MAX(0,(AE13-AE60)*MIN(1,MAX(0,(Gmax-AE60)/Gmax)))))</f>
        <v>0</v>
      </c>
      <c r="AF107" s="23" t="n">
        <f aca="false">INT(MIN(255,MAX(0,(AF13-AF60)*MIN(1,MAX(0,(Gmax-AF60)/Gmax)))))</f>
        <v>0</v>
      </c>
      <c r="AG107" s="23" t="n">
        <f aca="false">INT(MIN(255,MAX(0,(AG13-AG60)*MIN(1,MAX(0,(Gmax-AG60)/Gmax)))))</f>
        <v>0</v>
      </c>
      <c r="AH107" s="23" t="n">
        <f aca="false">INT(MIN(255,MAX(0,(AH13-AH60)*MIN(1,MAX(0,(Gmax-AH60)/Gmax)))))</f>
        <v>0</v>
      </c>
      <c r="AI107" s="23" t="n">
        <f aca="false">INT(MIN(255,MAX(0,(AI13-AI60)*MIN(1,MAX(0,(Gmax-AI60)/Gmax)))))</f>
        <v>0</v>
      </c>
      <c r="AJ107" s="23" t="n">
        <f aca="false">INT(MIN(255,MAX(0,(AJ13-AJ60)*MIN(1,MAX(0,(Gmax-AJ60)/Gmax)))))</f>
        <v>0</v>
      </c>
      <c r="AK107" s="23" t="n">
        <f aca="false">INT(MIN(255,MAX(0,(AK13-AK60)*MIN(1,MAX(0,(Gmax-AK60)/Gmax)))))</f>
        <v>0</v>
      </c>
      <c r="AL107" s="23" t="n">
        <f aca="false">INT(MIN(255,MAX(0,(AL13-AL60)*MIN(1,MAX(0,(Gmax-AL60)/Gmax)))))</f>
        <v>0</v>
      </c>
      <c r="AM107" s="23" t="n">
        <f aca="false">INT(MIN(255,MAX(0,(AM13-AM60)*MIN(1,MAX(0,(Gmax-AM60)/Gmax)))))</f>
        <v>0</v>
      </c>
      <c r="AN107" s="23" t="n">
        <f aca="false">INT(MIN(255,MAX(0,(AN13-AN60)*MIN(1,MAX(0,(Gmax-AN60)/Gmax)))))</f>
        <v>0</v>
      </c>
      <c r="AO107" s="23" t="n">
        <f aca="false">INT(MIN(255,MAX(0,(AO13-AO60)*MIN(1,MAX(0,(Gmax-AO60)/Gmax)))))</f>
        <v>0</v>
      </c>
      <c r="AP107" s="23" t="n">
        <f aca="false">INT(MIN(255,MAX(0,(AP13-AP60)*MIN(1,MAX(0,(Gmax-AP60)/Gmax)))))</f>
        <v>0</v>
      </c>
      <c r="AQ107" s="23" t="n">
        <f aca="false">INT(MIN(255,MAX(0,(AQ13-AQ60)*MIN(1,MAX(0,(Gmax-AQ60)/Gmax)))))</f>
        <v>-0</v>
      </c>
      <c r="AR107" s="23" t="n">
        <f aca="false">INT(MIN(255,MAX(0,(AR13-AR60)*MIN(1,MAX(0,(Gmax-AR60)/Gmax)))))</f>
        <v>-0</v>
      </c>
      <c r="AS107" s="23" t="n">
        <f aca="false">INT(MIN(255,MAX(0,(AS13-AS60)*MIN(1,MAX(0,(Gmax-AS60)/Gmax)))))</f>
        <v>-0</v>
      </c>
      <c r="AT107" s="23" t="n">
        <f aca="false">INT(MIN(255,MAX(0,(AT13-AT60)*MIN(1,MAX(0,(Gmax-AT60)/Gmax)))))</f>
        <v>-0</v>
      </c>
      <c r="AU107" s="23" t="n">
        <f aca="false">INT(MIN(255,MAX(0,(AU13-AU60)*MIN(1,MAX(0,(Gmax-AU60)/Gmax)))))</f>
        <v>-0</v>
      </c>
      <c r="AV107" s="23" t="n">
        <f aca="false">INT(MIN(255,MAX(0,(AV13-AV60)*MIN(1,MAX(0,(Gmax-AV60)/Gmax)))))</f>
        <v>0</v>
      </c>
      <c r="AW107" s="23" t="n">
        <f aca="false">INT(MIN(255,MAX(0,(AW13-AW60)*MIN(1,MAX(0,(Gmax-AW60)/Gmax)))))</f>
        <v>0</v>
      </c>
      <c r="AX107" s="23" t="n">
        <f aca="false">INT(MIN(255,MAX(0,(AX13-AX60)*MIN(1,MAX(0,(Gmax-AX60)/Gmax)))))</f>
        <v>0</v>
      </c>
      <c r="AY107" s="23" t="n">
        <f aca="false">INT(MIN(255,MAX(0,(AY13-AY60)*MIN(1,MAX(0,(Gmax-AY60)/Gmax)))))</f>
        <v>0</v>
      </c>
      <c r="AZ107" s="23" t="n">
        <f aca="false">INT(MIN(255,MAX(0,(AZ13-AZ60)*MIN(1,MAX(0,(Gmax-AZ60)/Gmax)))))</f>
        <v>0</v>
      </c>
      <c r="BA107" s="23" t="n">
        <f aca="false">INT(MIN(255,MAX(0,(BA13-BA60)*MIN(1,MAX(0,(Gmax-BA60)/Gmax)))))</f>
        <v>0</v>
      </c>
      <c r="BB107" s="23" t="n">
        <f aca="false">INT(MIN(255,MAX(0,(BB13-BB60)*MIN(1,MAX(0,(Gmax-BB60)/Gmax)))))</f>
        <v>0</v>
      </c>
      <c r="BC107" s="23" t="n">
        <f aca="false">INT(MIN(255,MAX(0,(BC13-BC60)*MIN(1,MAX(0,(Gmax-BC60)/Gmax)))))</f>
        <v>0</v>
      </c>
      <c r="BD107" s="23" t="n">
        <f aca="false">INT(MIN(255,MAX(0,(BD13-BD60)*MIN(1,MAX(0,(Gmax-BD60)/Gmax)))))</f>
        <v>0</v>
      </c>
      <c r="BE107" s="23" t="n">
        <f aca="false">INT(MIN(255,MAX(0,(BE13-BE60)*MIN(1,MAX(0,(Gmax-BE60)/Gmax)))))</f>
        <v>0</v>
      </c>
      <c r="BF107" s="23" t="n">
        <f aca="false">INT(MIN(255,MAX(0,(BF13-BF60)*MIN(1,MAX(0,(Gmax-BF60)/Gmax)))))</f>
        <v>-0</v>
      </c>
      <c r="BG107" s="23" t="n">
        <f aca="false">INT(MIN(255,MAX(0,(BG13-BG60)*MIN(1,MAX(0,(Gmax-BG60)/Gmax)))))</f>
        <v>-0</v>
      </c>
      <c r="BH107" s="23" t="n">
        <f aca="false">INT(MIN(255,MAX(0,(BH13-BH60)*MIN(1,MAX(0,(Gmax-BH60)/Gmax)))))</f>
        <v>-0</v>
      </c>
      <c r="BI107" s="23" t="n">
        <f aca="false">INT(MIN(255,MAX(0,(BI13-BI60)*MIN(1,MAX(0,(Gmax-BI60)/Gmax)))))</f>
        <v>-0</v>
      </c>
      <c r="BJ107" s="23" t="n">
        <f aca="false">INT(MIN(255,MAX(0,(BJ13-BJ60)*MIN(1,MAX(0,(Gmax-BJ60)/Gmax)))))</f>
        <v>-0</v>
      </c>
      <c r="BK107" s="23" t="n">
        <f aca="false">INT(MIN(255,MAX(0,(BK13-BK60)*MIN(1,MAX(0,(Gmax-BK60)/Gmax)))))</f>
        <v>-0</v>
      </c>
      <c r="BL107" s="23" t="n">
        <f aca="false">INT(MIN(255,MAX(0,(BL13-BL60)*MIN(1,MAX(0,(Gmax-BL60)/Gmax)))))</f>
        <v>-0</v>
      </c>
      <c r="BM107" s="23" t="n">
        <f aca="false">INT(MIN(255,MAX(0,(BM13-BM60)*MIN(1,MAX(0,(Gmax-BM60)/Gmax)))))</f>
        <v>-0</v>
      </c>
      <c r="BN107" s="23" t="n">
        <f aca="false">INT(MIN(255,MAX(0,(BN13-BN60)*MIN(1,MAX(0,(Gmax-BN60)/Gmax)))))</f>
        <v>-0</v>
      </c>
    </row>
    <row r="108" customFormat="false" ht="10.5" hidden="false" customHeight="true" outlineLevel="0" collapsed="false">
      <c r="B108" s="17" t="n">
        <v>76</v>
      </c>
      <c r="C108" s="23" t="n">
        <f aca="false">INT(MIN(255,MAX(0,(C14-C61)*MIN(1,MAX(0,(Gmax-C61)/Gmax)))))</f>
        <v>1</v>
      </c>
      <c r="D108" s="23" t="n">
        <f aca="false">INT(MIN(255,MAX(0,(D14-D61)*MIN(1,MAX(0,(Gmax-D61)/Gmax)))))</f>
        <v>3</v>
      </c>
      <c r="E108" s="23" t="n">
        <f aca="false">INT(MIN(255,MAX(0,(E14-E61)*MIN(1,MAX(0,(Gmax-E61)/Gmax)))))</f>
        <v>5</v>
      </c>
      <c r="F108" s="23" t="n">
        <f aca="false">INT(MIN(255,MAX(0,(F14-F61)*MIN(1,MAX(0,(Gmax-F61)/Gmax)))))</f>
        <v>7</v>
      </c>
      <c r="G108" s="23" t="n">
        <f aca="false">INT(MIN(255,MAX(0,(G14-G61)*MIN(1,MAX(0,(Gmax-G61)/Gmax)))))</f>
        <v>9</v>
      </c>
      <c r="H108" s="23" t="n">
        <f aca="false">INT(MIN(255,MAX(0,(H14-H61)*MIN(1,MAX(0,(Gmax-H61)/Gmax)))))</f>
        <v>11</v>
      </c>
      <c r="I108" s="23" t="n">
        <f aca="false">INT(MIN(255,MAX(0,(I14-I61)*MIN(1,MAX(0,(Gmax-I61)/Gmax)))))</f>
        <v>14</v>
      </c>
      <c r="J108" s="23" t="n">
        <f aca="false">INT(MIN(255,MAX(0,(J14-J61)*MIN(1,MAX(0,(Gmax-J61)/Gmax)))))</f>
        <v>16</v>
      </c>
      <c r="K108" s="23" t="n">
        <f aca="false">INT(MIN(255,MAX(0,(K14-K61)*MIN(1,MAX(0,(Gmax-K61)/Gmax)))))</f>
        <v>17</v>
      </c>
      <c r="L108" s="23" t="n">
        <f aca="false">INT(MIN(255,MAX(0,(L14-L61)*MIN(1,MAX(0,(Gmax-L61)/Gmax)))))</f>
        <v>19</v>
      </c>
      <c r="M108" s="23" t="n">
        <f aca="false">INT(MIN(255,MAX(0,(M14-M61)*MIN(1,MAX(0,(Gmax-M61)/Gmax)))))</f>
        <v>20</v>
      </c>
      <c r="N108" s="23" t="n">
        <f aca="false">INT(MIN(255,MAX(0,(N14-N61)*MIN(1,MAX(0,(Gmax-N61)/Gmax)))))</f>
        <v>21</v>
      </c>
      <c r="O108" s="23" t="n">
        <f aca="false">INT(MIN(255,MAX(0,(O14-O61)*MIN(1,MAX(0,(Gmax-O61)/Gmax)))))</f>
        <v>21</v>
      </c>
      <c r="P108" s="23" t="n">
        <f aca="false">INT(MIN(255,MAX(0,(P14-P61)*MIN(1,MAX(0,(Gmax-P61)/Gmax)))))</f>
        <v>20</v>
      </c>
      <c r="Q108" s="23" t="n">
        <f aca="false">INT(MIN(255,MAX(0,(Q14-Q61)*MIN(1,MAX(0,(Gmax-Q61)/Gmax)))))</f>
        <v>18</v>
      </c>
      <c r="R108" s="23" t="n">
        <f aca="false">INT(MIN(255,MAX(0,(R14-R61)*MIN(1,MAX(0,(Gmax-R61)/Gmax)))))</f>
        <v>15</v>
      </c>
      <c r="S108" s="23" t="n">
        <f aca="false">INT(MIN(255,MAX(0,(S14-S61)*MIN(1,MAX(0,(Gmax-S61)/Gmax)))))</f>
        <v>11</v>
      </c>
      <c r="T108" s="23" t="n">
        <f aca="false">INT(MIN(255,MAX(0,(T14-T61)*MIN(1,MAX(0,(Gmax-T61)/Gmax)))))</f>
        <v>9</v>
      </c>
      <c r="U108" s="23" t="n">
        <f aca="false">INT(MIN(255,MAX(0,(U14-U61)*MIN(1,MAX(0,(Gmax-U61)/Gmax)))))</f>
        <v>6</v>
      </c>
      <c r="V108" s="23" t="n">
        <f aca="false">INT(MIN(255,MAX(0,(V14-V61)*MIN(1,MAX(0,(Gmax-V61)/Gmax)))))</f>
        <v>4</v>
      </c>
      <c r="W108" s="23" t="n">
        <f aca="false">INT(MIN(255,MAX(0,(W14-W61)*MIN(1,MAX(0,(Gmax-W61)/Gmax)))))</f>
        <v>3</v>
      </c>
      <c r="X108" s="23" t="n">
        <f aca="false">INT(MIN(255,MAX(0,(X14-X61)*MIN(1,MAX(0,(Gmax-X61)/Gmax)))))</f>
        <v>1</v>
      </c>
      <c r="Y108" s="23" t="n">
        <f aca="false">INT(MIN(255,MAX(0,(Y14-Y61)*MIN(1,MAX(0,(Gmax-Y61)/Gmax)))))</f>
        <v>1</v>
      </c>
      <c r="Z108" s="23" t="n">
        <f aca="false">INT(MIN(255,MAX(0,(Z14-Z61)*MIN(1,MAX(0,(Gmax-Z61)/Gmax)))))</f>
        <v>0</v>
      </c>
      <c r="AA108" s="23" t="n">
        <f aca="false">INT(MIN(255,MAX(0,(AA14-AA61)*MIN(1,MAX(0,(Gmax-AA61)/Gmax)))))</f>
        <v>0</v>
      </c>
      <c r="AB108" s="23" t="n">
        <f aca="false">INT(MIN(255,MAX(0,(AB14-AB61)*MIN(1,MAX(0,(Gmax-AB61)/Gmax)))))</f>
        <v>0</v>
      </c>
      <c r="AC108" s="23" t="n">
        <f aca="false">INT(MIN(255,MAX(0,(AC14-AC61)*MIN(1,MAX(0,(Gmax-AC61)/Gmax)))))</f>
        <v>0</v>
      </c>
      <c r="AD108" s="23" t="n">
        <f aca="false">INT(MIN(255,MAX(0,(AD14-AD61)*MIN(1,MAX(0,(Gmax-AD61)/Gmax)))))</f>
        <v>0</v>
      </c>
      <c r="AE108" s="23" t="n">
        <f aca="false">INT(MIN(255,MAX(0,(AE14-AE61)*MIN(1,MAX(0,(Gmax-AE61)/Gmax)))))</f>
        <v>0</v>
      </c>
      <c r="AF108" s="23" t="n">
        <f aca="false">INT(MIN(255,MAX(0,(AF14-AF61)*MIN(1,MAX(0,(Gmax-AF61)/Gmax)))))</f>
        <v>0</v>
      </c>
      <c r="AG108" s="23" t="n">
        <f aca="false">INT(MIN(255,MAX(0,(AG14-AG61)*MIN(1,MAX(0,(Gmax-AG61)/Gmax)))))</f>
        <v>0</v>
      </c>
      <c r="AH108" s="23" t="n">
        <f aca="false">INT(MIN(255,MAX(0,(AH14-AH61)*MIN(1,MAX(0,(Gmax-AH61)/Gmax)))))</f>
        <v>0</v>
      </c>
      <c r="AI108" s="23" t="n">
        <f aca="false">INT(MIN(255,MAX(0,(AI14-AI61)*MIN(1,MAX(0,(Gmax-AI61)/Gmax)))))</f>
        <v>0</v>
      </c>
      <c r="AJ108" s="23" t="n">
        <f aca="false">INT(MIN(255,MAX(0,(AJ14-AJ61)*MIN(1,MAX(0,(Gmax-AJ61)/Gmax)))))</f>
        <v>0</v>
      </c>
      <c r="AK108" s="23" t="n">
        <f aca="false">INT(MIN(255,MAX(0,(AK14-AK61)*MIN(1,MAX(0,(Gmax-AK61)/Gmax)))))</f>
        <v>0</v>
      </c>
      <c r="AL108" s="23" t="n">
        <f aca="false">INT(MIN(255,MAX(0,(AL14-AL61)*MIN(1,MAX(0,(Gmax-AL61)/Gmax)))))</f>
        <v>0</v>
      </c>
      <c r="AM108" s="23" t="n">
        <f aca="false">INT(MIN(255,MAX(0,(AM14-AM61)*MIN(1,MAX(0,(Gmax-AM61)/Gmax)))))</f>
        <v>0</v>
      </c>
      <c r="AN108" s="23" t="n">
        <f aca="false">INT(MIN(255,MAX(0,(AN14-AN61)*MIN(1,MAX(0,(Gmax-AN61)/Gmax)))))</f>
        <v>0</v>
      </c>
      <c r="AO108" s="23" t="n">
        <f aca="false">INT(MIN(255,MAX(0,(AO14-AO61)*MIN(1,MAX(0,(Gmax-AO61)/Gmax)))))</f>
        <v>0</v>
      </c>
      <c r="AP108" s="23" t="n">
        <f aca="false">INT(MIN(255,MAX(0,(AP14-AP61)*MIN(1,MAX(0,(Gmax-AP61)/Gmax)))))</f>
        <v>0</v>
      </c>
      <c r="AQ108" s="23" t="n">
        <f aca="false">INT(MIN(255,MAX(0,(AQ14-AQ61)*MIN(1,MAX(0,(Gmax-AQ61)/Gmax)))))</f>
        <v>0</v>
      </c>
      <c r="AR108" s="23" t="n">
        <f aca="false">INT(MIN(255,MAX(0,(AR14-AR61)*MIN(1,MAX(0,(Gmax-AR61)/Gmax)))))</f>
        <v>0</v>
      </c>
      <c r="AS108" s="23" t="n">
        <f aca="false">INT(MIN(255,MAX(0,(AS14-AS61)*MIN(1,MAX(0,(Gmax-AS61)/Gmax)))))</f>
        <v>0</v>
      </c>
      <c r="AT108" s="23" t="n">
        <f aca="false">INT(MIN(255,MAX(0,(AT14-AT61)*MIN(1,MAX(0,(Gmax-AT61)/Gmax)))))</f>
        <v>0</v>
      </c>
      <c r="AU108" s="23" t="n">
        <f aca="false">INT(MIN(255,MAX(0,(AU14-AU61)*MIN(1,MAX(0,(Gmax-AU61)/Gmax)))))</f>
        <v>0</v>
      </c>
      <c r="AV108" s="23" t="n">
        <f aca="false">INT(MIN(255,MAX(0,(AV14-AV61)*MIN(1,MAX(0,(Gmax-AV61)/Gmax)))))</f>
        <v>0</v>
      </c>
      <c r="AW108" s="23" t="n">
        <f aca="false">INT(MIN(255,MAX(0,(AW14-AW61)*MIN(1,MAX(0,(Gmax-AW61)/Gmax)))))</f>
        <v>0</v>
      </c>
      <c r="AX108" s="23" t="n">
        <f aca="false">INT(MIN(255,MAX(0,(AX14-AX61)*MIN(1,MAX(0,(Gmax-AX61)/Gmax)))))</f>
        <v>0</v>
      </c>
      <c r="AY108" s="23" t="n">
        <f aca="false">INT(MIN(255,MAX(0,(AY14-AY61)*MIN(1,MAX(0,(Gmax-AY61)/Gmax)))))</f>
        <v>0</v>
      </c>
      <c r="AZ108" s="23" t="n">
        <f aca="false">INT(MIN(255,MAX(0,(AZ14-AZ61)*MIN(1,MAX(0,(Gmax-AZ61)/Gmax)))))</f>
        <v>0</v>
      </c>
      <c r="BA108" s="23" t="n">
        <f aca="false">INT(MIN(255,MAX(0,(BA14-BA61)*MIN(1,MAX(0,(Gmax-BA61)/Gmax)))))</f>
        <v>0</v>
      </c>
      <c r="BB108" s="23" t="n">
        <f aca="false">INT(MIN(255,MAX(0,(BB14-BB61)*MIN(1,MAX(0,(Gmax-BB61)/Gmax)))))</f>
        <v>0</v>
      </c>
      <c r="BC108" s="23" t="n">
        <f aca="false">INT(MIN(255,MAX(0,(BC14-BC61)*MIN(1,MAX(0,(Gmax-BC61)/Gmax)))))</f>
        <v>0</v>
      </c>
      <c r="BD108" s="23" t="n">
        <f aca="false">INT(MIN(255,MAX(0,(BD14-BD61)*MIN(1,MAX(0,(Gmax-BD61)/Gmax)))))</f>
        <v>0</v>
      </c>
      <c r="BE108" s="23" t="n">
        <f aca="false">INT(MIN(255,MAX(0,(BE14-BE61)*MIN(1,MAX(0,(Gmax-BE61)/Gmax)))))</f>
        <v>0</v>
      </c>
      <c r="BF108" s="23" t="n">
        <f aca="false">INT(MIN(255,MAX(0,(BF14-BF61)*MIN(1,MAX(0,(Gmax-BF61)/Gmax)))))</f>
        <v>-0</v>
      </c>
      <c r="BG108" s="23" t="n">
        <f aca="false">INT(MIN(255,MAX(0,(BG14-BG61)*MIN(1,MAX(0,(Gmax-BG61)/Gmax)))))</f>
        <v>-0</v>
      </c>
      <c r="BH108" s="23" t="n">
        <f aca="false">INT(MIN(255,MAX(0,(BH14-BH61)*MIN(1,MAX(0,(Gmax-BH61)/Gmax)))))</f>
        <v>-0</v>
      </c>
      <c r="BI108" s="23" t="n">
        <f aca="false">INT(MIN(255,MAX(0,(BI14-BI61)*MIN(1,MAX(0,(Gmax-BI61)/Gmax)))))</f>
        <v>-0</v>
      </c>
      <c r="BJ108" s="23" t="n">
        <f aca="false">INT(MIN(255,MAX(0,(BJ14-BJ61)*MIN(1,MAX(0,(Gmax-BJ61)/Gmax)))))</f>
        <v>-0</v>
      </c>
      <c r="BK108" s="23" t="n">
        <f aca="false">INT(MIN(255,MAX(0,(BK14-BK61)*MIN(1,MAX(0,(Gmax-BK61)/Gmax)))))</f>
        <v>-0</v>
      </c>
      <c r="BL108" s="23" t="n">
        <f aca="false">INT(MIN(255,MAX(0,(BL14-BL61)*MIN(1,MAX(0,(Gmax-BL61)/Gmax)))))</f>
        <v>-0</v>
      </c>
      <c r="BM108" s="23" t="n">
        <f aca="false">INT(MIN(255,MAX(0,(BM14-BM61)*MIN(1,MAX(0,(Gmax-BM61)/Gmax)))))</f>
        <v>-0</v>
      </c>
      <c r="BN108" s="23" t="n">
        <f aca="false">INT(MIN(255,MAX(0,(BN14-BN61)*MIN(1,MAX(0,(Gmax-BN61)/Gmax)))))</f>
        <v>-0</v>
      </c>
    </row>
    <row r="109" customFormat="false" ht="10.5" hidden="false" customHeight="true" outlineLevel="0" collapsed="false">
      <c r="B109" s="17" t="n">
        <v>77</v>
      </c>
      <c r="C109" s="23" t="n">
        <f aca="false">INT(MIN(255,MAX(0,(C15-C62)*MIN(1,MAX(0,(Gmax-C62)/Gmax)))))</f>
        <v>1</v>
      </c>
      <c r="D109" s="23" t="n">
        <f aca="false">INT(MIN(255,MAX(0,(D15-D62)*MIN(1,MAX(0,(Gmax-D62)/Gmax)))))</f>
        <v>3</v>
      </c>
      <c r="E109" s="23" t="n">
        <f aca="false">INT(MIN(255,MAX(0,(E15-E62)*MIN(1,MAX(0,(Gmax-E62)/Gmax)))))</f>
        <v>5</v>
      </c>
      <c r="F109" s="23" t="n">
        <f aca="false">INT(MIN(255,MAX(0,(F15-F62)*MIN(1,MAX(0,(Gmax-F62)/Gmax)))))</f>
        <v>7</v>
      </c>
      <c r="G109" s="23" t="n">
        <f aca="false">INT(MIN(255,MAX(0,(G15-G62)*MIN(1,MAX(0,(Gmax-G62)/Gmax)))))</f>
        <v>9</v>
      </c>
      <c r="H109" s="23" t="n">
        <f aca="false">INT(MIN(255,MAX(0,(H15-H62)*MIN(1,MAX(0,(Gmax-H62)/Gmax)))))</f>
        <v>12</v>
      </c>
      <c r="I109" s="23" t="n">
        <f aca="false">INT(MIN(255,MAX(0,(I15-I62)*MIN(1,MAX(0,(Gmax-I62)/Gmax)))))</f>
        <v>14</v>
      </c>
      <c r="J109" s="23" t="n">
        <f aca="false">INT(MIN(255,MAX(0,(J15-J62)*MIN(1,MAX(0,(Gmax-J62)/Gmax)))))</f>
        <v>16</v>
      </c>
      <c r="K109" s="23" t="n">
        <f aca="false">INT(MIN(255,MAX(0,(K15-K62)*MIN(1,MAX(0,(Gmax-K62)/Gmax)))))</f>
        <v>17</v>
      </c>
      <c r="L109" s="23" t="n">
        <f aca="false">INT(MIN(255,MAX(0,(L15-L62)*MIN(1,MAX(0,(Gmax-L62)/Gmax)))))</f>
        <v>19</v>
      </c>
      <c r="M109" s="23" t="n">
        <f aca="false">INT(MIN(255,MAX(0,(M15-M62)*MIN(1,MAX(0,(Gmax-M62)/Gmax)))))</f>
        <v>21</v>
      </c>
      <c r="N109" s="23" t="n">
        <f aca="false">INT(MIN(255,MAX(0,(N15-N62)*MIN(1,MAX(0,(Gmax-N62)/Gmax)))))</f>
        <v>22</v>
      </c>
      <c r="O109" s="23" t="n">
        <f aca="false">INT(MIN(255,MAX(0,(O15-O62)*MIN(1,MAX(0,(Gmax-O62)/Gmax)))))</f>
        <v>22</v>
      </c>
      <c r="P109" s="23" t="n">
        <f aca="false">INT(MIN(255,MAX(0,(P15-P62)*MIN(1,MAX(0,(Gmax-P62)/Gmax)))))</f>
        <v>21</v>
      </c>
      <c r="Q109" s="23" t="n">
        <f aca="false">INT(MIN(255,MAX(0,(Q15-Q62)*MIN(1,MAX(0,(Gmax-Q62)/Gmax)))))</f>
        <v>19</v>
      </c>
      <c r="R109" s="23" t="n">
        <f aca="false">INT(MIN(255,MAX(0,(R15-R62)*MIN(1,MAX(0,(Gmax-R62)/Gmax)))))</f>
        <v>15</v>
      </c>
      <c r="S109" s="23" t="n">
        <f aca="false">INT(MIN(255,MAX(0,(S15-S62)*MIN(1,MAX(0,(Gmax-S62)/Gmax)))))</f>
        <v>12</v>
      </c>
      <c r="T109" s="23" t="n">
        <f aca="false">INT(MIN(255,MAX(0,(T15-T62)*MIN(1,MAX(0,(Gmax-T62)/Gmax)))))</f>
        <v>9</v>
      </c>
      <c r="U109" s="23" t="n">
        <f aca="false">INT(MIN(255,MAX(0,(U15-U62)*MIN(1,MAX(0,(Gmax-U62)/Gmax)))))</f>
        <v>6</v>
      </c>
      <c r="V109" s="23" t="n">
        <f aca="false">INT(MIN(255,MAX(0,(V15-V62)*MIN(1,MAX(0,(Gmax-V62)/Gmax)))))</f>
        <v>4</v>
      </c>
      <c r="W109" s="23" t="n">
        <f aca="false">INT(MIN(255,MAX(0,(W15-W62)*MIN(1,MAX(0,(Gmax-W62)/Gmax)))))</f>
        <v>2</v>
      </c>
      <c r="X109" s="23" t="n">
        <f aca="false">INT(MIN(255,MAX(0,(X15-X62)*MIN(1,MAX(0,(Gmax-X62)/Gmax)))))</f>
        <v>1</v>
      </c>
      <c r="Y109" s="23" t="n">
        <f aca="false">INT(MIN(255,MAX(0,(Y15-Y62)*MIN(1,MAX(0,(Gmax-Y62)/Gmax)))))</f>
        <v>0</v>
      </c>
      <c r="Z109" s="23" t="n">
        <f aca="false">INT(MIN(255,MAX(0,(Z15-Z62)*MIN(1,MAX(0,(Gmax-Z62)/Gmax)))))</f>
        <v>0</v>
      </c>
      <c r="AA109" s="23" t="n">
        <f aca="false">INT(MIN(255,MAX(0,(AA15-AA62)*MIN(1,MAX(0,(Gmax-AA62)/Gmax)))))</f>
        <v>0</v>
      </c>
      <c r="AB109" s="23" t="n">
        <f aca="false">INT(MIN(255,MAX(0,(AB15-AB62)*MIN(1,MAX(0,(Gmax-AB62)/Gmax)))))</f>
        <v>0</v>
      </c>
      <c r="AC109" s="23" t="n">
        <f aca="false">INT(MIN(255,MAX(0,(AC15-AC62)*MIN(1,MAX(0,(Gmax-AC62)/Gmax)))))</f>
        <v>0</v>
      </c>
      <c r="AD109" s="23" t="n">
        <f aca="false">INT(MIN(255,MAX(0,(AD15-AD62)*MIN(1,MAX(0,(Gmax-AD62)/Gmax)))))</f>
        <v>0</v>
      </c>
      <c r="AE109" s="23" t="n">
        <f aca="false">INT(MIN(255,MAX(0,(AE15-AE62)*MIN(1,MAX(0,(Gmax-AE62)/Gmax)))))</f>
        <v>0</v>
      </c>
      <c r="AF109" s="23" t="n">
        <f aca="false">INT(MIN(255,MAX(0,(AF15-AF62)*MIN(1,MAX(0,(Gmax-AF62)/Gmax)))))</f>
        <v>0</v>
      </c>
      <c r="AG109" s="23" t="n">
        <f aca="false">INT(MIN(255,MAX(0,(AG15-AG62)*MIN(1,MAX(0,(Gmax-AG62)/Gmax)))))</f>
        <v>0</v>
      </c>
      <c r="AH109" s="23" t="n">
        <f aca="false">INT(MIN(255,MAX(0,(AH15-AH62)*MIN(1,MAX(0,(Gmax-AH62)/Gmax)))))</f>
        <v>0</v>
      </c>
      <c r="AI109" s="23" t="n">
        <f aca="false">INT(MIN(255,MAX(0,(AI15-AI62)*MIN(1,MAX(0,(Gmax-AI62)/Gmax)))))</f>
        <v>0</v>
      </c>
      <c r="AJ109" s="23" t="n">
        <f aca="false">INT(MIN(255,MAX(0,(AJ15-AJ62)*MIN(1,MAX(0,(Gmax-AJ62)/Gmax)))))</f>
        <v>0</v>
      </c>
      <c r="AK109" s="23" t="n">
        <f aca="false">INT(MIN(255,MAX(0,(AK15-AK62)*MIN(1,MAX(0,(Gmax-AK62)/Gmax)))))</f>
        <v>0</v>
      </c>
      <c r="AL109" s="23" t="n">
        <f aca="false">INT(MIN(255,MAX(0,(AL15-AL62)*MIN(1,MAX(0,(Gmax-AL62)/Gmax)))))</f>
        <v>0</v>
      </c>
      <c r="AM109" s="23" t="n">
        <f aca="false">INT(MIN(255,MAX(0,(AM15-AM62)*MIN(1,MAX(0,(Gmax-AM62)/Gmax)))))</f>
        <v>0</v>
      </c>
      <c r="AN109" s="23" t="n">
        <f aca="false">INT(MIN(255,MAX(0,(AN15-AN62)*MIN(1,MAX(0,(Gmax-AN62)/Gmax)))))</f>
        <v>0</v>
      </c>
      <c r="AO109" s="23" t="n">
        <f aca="false">INT(MIN(255,MAX(0,(AO15-AO62)*MIN(1,MAX(0,(Gmax-AO62)/Gmax)))))</f>
        <v>0</v>
      </c>
      <c r="AP109" s="23" t="n">
        <f aca="false">INT(MIN(255,MAX(0,(AP15-AP62)*MIN(1,MAX(0,(Gmax-AP62)/Gmax)))))</f>
        <v>0</v>
      </c>
      <c r="AQ109" s="23" t="n">
        <f aca="false">INT(MIN(255,MAX(0,(AQ15-AQ62)*MIN(1,MAX(0,(Gmax-AQ62)/Gmax)))))</f>
        <v>0</v>
      </c>
      <c r="AR109" s="23" t="n">
        <f aca="false">INT(MIN(255,MAX(0,(AR15-AR62)*MIN(1,MAX(0,(Gmax-AR62)/Gmax)))))</f>
        <v>0</v>
      </c>
      <c r="AS109" s="23" t="n">
        <f aca="false">INT(MIN(255,MAX(0,(AS15-AS62)*MIN(1,MAX(0,(Gmax-AS62)/Gmax)))))</f>
        <v>0</v>
      </c>
      <c r="AT109" s="23" t="n">
        <f aca="false">INT(MIN(255,MAX(0,(AT15-AT62)*MIN(1,MAX(0,(Gmax-AT62)/Gmax)))))</f>
        <v>0</v>
      </c>
      <c r="AU109" s="23" t="n">
        <f aca="false">INT(MIN(255,MAX(0,(AU15-AU62)*MIN(1,MAX(0,(Gmax-AU62)/Gmax)))))</f>
        <v>0</v>
      </c>
      <c r="AV109" s="23" t="n">
        <f aca="false">INT(MIN(255,MAX(0,(AV15-AV62)*MIN(1,MAX(0,(Gmax-AV62)/Gmax)))))</f>
        <v>0</v>
      </c>
      <c r="AW109" s="23" t="n">
        <f aca="false">INT(MIN(255,MAX(0,(AW15-AW62)*MIN(1,MAX(0,(Gmax-AW62)/Gmax)))))</f>
        <v>0</v>
      </c>
      <c r="AX109" s="23" t="n">
        <f aca="false">INT(MIN(255,MAX(0,(AX15-AX62)*MIN(1,MAX(0,(Gmax-AX62)/Gmax)))))</f>
        <v>0</v>
      </c>
      <c r="AY109" s="23" t="n">
        <f aca="false">INT(MIN(255,MAX(0,(AY15-AY62)*MIN(1,MAX(0,(Gmax-AY62)/Gmax)))))</f>
        <v>0</v>
      </c>
      <c r="AZ109" s="23" t="n">
        <f aca="false">INT(MIN(255,MAX(0,(AZ15-AZ62)*MIN(1,MAX(0,(Gmax-AZ62)/Gmax)))))</f>
        <v>0</v>
      </c>
      <c r="BA109" s="23" t="n">
        <f aca="false">INT(MIN(255,MAX(0,(BA15-BA62)*MIN(1,MAX(0,(Gmax-BA62)/Gmax)))))</f>
        <v>0</v>
      </c>
      <c r="BB109" s="23" t="n">
        <f aca="false">INT(MIN(255,MAX(0,(BB15-BB62)*MIN(1,MAX(0,(Gmax-BB62)/Gmax)))))</f>
        <v>0</v>
      </c>
      <c r="BC109" s="23" t="n">
        <f aca="false">INT(MIN(255,MAX(0,(BC15-BC62)*MIN(1,MAX(0,(Gmax-BC62)/Gmax)))))</f>
        <v>0</v>
      </c>
      <c r="BD109" s="23" t="n">
        <f aca="false">INT(MIN(255,MAX(0,(BD15-BD62)*MIN(1,MAX(0,(Gmax-BD62)/Gmax)))))</f>
        <v>0</v>
      </c>
      <c r="BE109" s="23" t="n">
        <f aca="false">INT(MIN(255,MAX(0,(BE15-BE62)*MIN(1,MAX(0,(Gmax-BE62)/Gmax)))))</f>
        <v>-0</v>
      </c>
      <c r="BF109" s="23" t="n">
        <f aca="false">INT(MIN(255,MAX(0,(BF15-BF62)*MIN(1,MAX(0,(Gmax-BF62)/Gmax)))))</f>
        <v>-0</v>
      </c>
      <c r="BG109" s="23" t="n">
        <f aca="false">INT(MIN(255,MAX(0,(BG15-BG62)*MIN(1,MAX(0,(Gmax-BG62)/Gmax)))))</f>
        <v>-0</v>
      </c>
      <c r="BH109" s="23" t="n">
        <f aca="false">INT(MIN(255,MAX(0,(BH15-BH62)*MIN(1,MAX(0,(Gmax-BH62)/Gmax)))))</f>
        <v>-0</v>
      </c>
      <c r="BI109" s="23" t="n">
        <f aca="false">INT(MIN(255,MAX(0,(BI15-BI62)*MIN(1,MAX(0,(Gmax-BI62)/Gmax)))))</f>
        <v>-0</v>
      </c>
      <c r="BJ109" s="23" t="n">
        <f aca="false">INT(MIN(255,MAX(0,(BJ15-BJ62)*MIN(1,MAX(0,(Gmax-BJ62)/Gmax)))))</f>
        <v>-0</v>
      </c>
      <c r="BK109" s="23" t="n">
        <f aca="false">INT(MIN(255,MAX(0,(BK15-BK62)*MIN(1,MAX(0,(Gmax-BK62)/Gmax)))))</f>
        <v>-0</v>
      </c>
      <c r="BL109" s="23" t="n">
        <f aca="false">INT(MIN(255,MAX(0,(BL15-BL62)*MIN(1,MAX(0,(Gmax-BL62)/Gmax)))))</f>
        <v>-0</v>
      </c>
      <c r="BM109" s="23" t="n">
        <f aca="false">INT(MIN(255,MAX(0,(BM15-BM62)*MIN(1,MAX(0,(Gmax-BM62)/Gmax)))))</f>
        <v>-0</v>
      </c>
      <c r="BN109" s="23" t="n">
        <f aca="false">INT(MIN(255,MAX(0,(BN15-BN62)*MIN(1,MAX(0,(Gmax-BN62)/Gmax)))))</f>
        <v>-0</v>
      </c>
    </row>
    <row r="110" customFormat="false" ht="10.5" hidden="false" customHeight="true" outlineLevel="0" collapsed="false">
      <c r="B110" s="17" t="n">
        <v>78</v>
      </c>
      <c r="C110" s="23" t="n">
        <f aca="false">INT(MIN(255,MAX(0,(C16-C63)*MIN(1,MAX(0,(Gmax-C63)/Gmax)))))</f>
        <v>2</v>
      </c>
      <c r="D110" s="23" t="n">
        <f aca="false">INT(MIN(255,MAX(0,(D16-D63)*MIN(1,MAX(0,(Gmax-D63)/Gmax)))))</f>
        <v>3</v>
      </c>
      <c r="E110" s="23" t="n">
        <f aca="false">INT(MIN(255,MAX(0,(E16-E63)*MIN(1,MAX(0,(Gmax-E63)/Gmax)))))</f>
        <v>5</v>
      </c>
      <c r="F110" s="23" t="n">
        <f aca="false">INT(MIN(255,MAX(0,(F16-F63)*MIN(1,MAX(0,(Gmax-F63)/Gmax)))))</f>
        <v>6</v>
      </c>
      <c r="G110" s="23" t="n">
        <f aca="false">INT(MIN(255,MAX(0,(G16-G63)*MIN(1,MAX(0,(Gmax-G63)/Gmax)))))</f>
        <v>9</v>
      </c>
      <c r="H110" s="23" t="n">
        <f aca="false">INT(MIN(255,MAX(0,(H16-H63)*MIN(1,MAX(0,(Gmax-H63)/Gmax)))))</f>
        <v>12</v>
      </c>
      <c r="I110" s="23" t="n">
        <f aca="false">INT(MIN(255,MAX(0,(I16-I63)*MIN(1,MAX(0,(Gmax-I63)/Gmax)))))</f>
        <v>14</v>
      </c>
      <c r="J110" s="23" t="n">
        <f aca="false">INT(MIN(255,MAX(0,(J16-J63)*MIN(1,MAX(0,(Gmax-J63)/Gmax)))))</f>
        <v>16</v>
      </c>
      <c r="K110" s="23" t="n">
        <f aca="false">INT(MIN(255,MAX(0,(K16-K63)*MIN(1,MAX(0,(Gmax-K63)/Gmax)))))</f>
        <v>17</v>
      </c>
      <c r="L110" s="23" t="n">
        <f aca="false">INT(MIN(255,MAX(0,(L16-L63)*MIN(1,MAX(0,(Gmax-L63)/Gmax)))))</f>
        <v>19</v>
      </c>
      <c r="M110" s="23" t="n">
        <f aca="false">INT(MIN(255,MAX(0,(M16-M63)*MIN(1,MAX(0,(Gmax-M63)/Gmax)))))</f>
        <v>21</v>
      </c>
      <c r="N110" s="23" t="n">
        <f aca="false">INT(MIN(255,MAX(0,(N16-N63)*MIN(1,MAX(0,(Gmax-N63)/Gmax)))))</f>
        <v>22</v>
      </c>
      <c r="O110" s="23" t="n">
        <f aca="false">INT(MIN(255,MAX(0,(O16-O63)*MIN(1,MAX(0,(Gmax-O63)/Gmax)))))</f>
        <v>22</v>
      </c>
      <c r="P110" s="23" t="n">
        <f aca="false">INT(MIN(255,MAX(0,(P16-P63)*MIN(1,MAX(0,(Gmax-P63)/Gmax)))))</f>
        <v>21</v>
      </c>
      <c r="Q110" s="23" t="n">
        <f aca="false">INT(MIN(255,MAX(0,(Q16-Q63)*MIN(1,MAX(0,(Gmax-Q63)/Gmax)))))</f>
        <v>19</v>
      </c>
      <c r="R110" s="23" t="n">
        <f aca="false">INT(MIN(255,MAX(0,(R16-R63)*MIN(1,MAX(0,(Gmax-R63)/Gmax)))))</f>
        <v>16</v>
      </c>
      <c r="S110" s="23" t="n">
        <f aca="false">INT(MIN(255,MAX(0,(S16-S63)*MIN(1,MAX(0,(Gmax-S63)/Gmax)))))</f>
        <v>13</v>
      </c>
      <c r="T110" s="23" t="n">
        <f aca="false">INT(MIN(255,MAX(0,(T16-T63)*MIN(1,MAX(0,(Gmax-T63)/Gmax)))))</f>
        <v>9</v>
      </c>
      <c r="U110" s="23" t="n">
        <f aca="false">INT(MIN(255,MAX(0,(U16-U63)*MIN(1,MAX(0,(Gmax-U63)/Gmax)))))</f>
        <v>6</v>
      </c>
      <c r="V110" s="23" t="n">
        <f aca="false">INT(MIN(255,MAX(0,(V16-V63)*MIN(1,MAX(0,(Gmax-V63)/Gmax)))))</f>
        <v>4</v>
      </c>
      <c r="W110" s="23" t="n">
        <f aca="false">INT(MIN(255,MAX(0,(W16-W63)*MIN(1,MAX(0,(Gmax-W63)/Gmax)))))</f>
        <v>3</v>
      </c>
      <c r="X110" s="23" t="n">
        <f aca="false">INT(MIN(255,MAX(0,(X16-X63)*MIN(1,MAX(0,(Gmax-X63)/Gmax)))))</f>
        <v>1</v>
      </c>
      <c r="Y110" s="23" t="n">
        <f aca="false">INT(MIN(255,MAX(0,(Y16-Y63)*MIN(1,MAX(0,(Gmax-Y63)/Gmax)))))</f>
        <v>0</v>
      </c>
      <c r="Z110" s="23" t="n">
        <f aca="false">INT(MIN(255,MAX(0,(Z16-Z63)*MIN(1,MAX(0,(Gmax-Z63)/Gmax)))))</f>
        <v>0</v>
      </c>
      <c r="AA110" s="23" t="n">
        <f aca="false">INT(MIN(255,MAX(0,(AA16-AA63)*MIN(1,MAX(0,(Gmax-AA63)/Gmax)))))</f>
        <v>0</v>
      </c>
      <c r="AB110" s="23" t="n">
        <f aca="false">INT(MIN(255,MAX(0,(AB16-AB63)*MIN(1,MAX(0,(Gmax-AB63)/Gmax)))))</f>
        <v>0</v>
      </c>
      <c r="AC110" s="23" t="n">
        <f aca="false">INT(MIN(255,MAX(0,(AC16-AC63)*MIN(1,MAX(0,(Gmax-AC63)/Gmax)))))</f>
        <v>0</v>
      </c>
      <c r="AD110" s="23" t="n">
        <f aca="false">INT(MIN(255,MAX(0,(AD16-AD63)*MIN(1,MAX(0,(Gmax-AD63)/Gmax)))))</f>
        <v>0</v>
      </c>
      <c r="AE110" s="23" t="n">
        <f aca="false">INT(MIN(255,MAX(0,(AE16-AE63)*MIN(1,MAX(0,(Gmax-AE63)/Gmax)))))</f>
        <v>0</v>
      </c>
      <c r="AF110" s="23" t="n">
        <f aca="false">INT(MIN(255,MAX(0,(AF16-AF63)*MIN(1,MAX(0,(Gmax-AF63)/Gmax)))))</f>
        <v>0</v>
      </c>
      <c r="AG110" s="23" t="n">
        <f aca="false">INT(MIN(255,MAX(0,(AG16-AG63)*MIN(1,MAX(0,(Gmax-AG63)/Gmax)))))</f>
        <v>0</v>
      </c>
      <c r="AH110" s="23" t="n">
        <f aca="false">INT(MIN(255,MAX(0,(AH16-AH63)*MIN(1,MAX(0,(Gmax-AH63)/Gmax)))))</f>
        <v>0</v>
      </c>
      <c r="AI110" s="23" t="n">
        <f aca="false">INT(MIN(255,MAX(0,(AI16-AI63)*MIN(1,MAX(0,(Gmax-AI63)/Gmax)))))</f>
        <v>0</v>
      </c>
      <c r="AJ110" s="23" t="n">
        <f aca="false">INT(MIN(255,MAX(0,(AJ16-AJ63)*MIN(1,MAX(0,(Gmax-AJ63)/Gmax)))))</f>
        <v>0</v>
      </c>
      <c r="AK110" s="23" t="n">
        <f aca="false">INT(MIN(255,MAX(0,(AK16-AK63)*MIN(1,MAX(0,(Gmax-AK63)/Gmax)))))</f>
        <v>0</v>
      </c>
      <c r="AL110" s="23" t="n">
        <f aca="false">INT(MIN(255,MAX(0,(AL16-AL63)*MIN(1,MAX(0,(Gmax-AL63)/Gmax)))))</f>
        <v>0</v>
      </c>
      <c r="AM110" s="23" t="n">
        <f aca="false">INT(MIN(255,MAX(0,(AM16-AM63)*MIN(1,MAX(0,(Gmax-AM63)/Gmax)))))</f>
        <v>0</v>
      </c>
      <c r="AN110" s="23" t="n">
        <f aca="false">INT(MIN(255,MAX(0,(AN16-AN63)*MIN(1,MAX(0,(Gmax-AN63)/Gmax)))))</f>
        <v>0</v>
      </c>
      <c r="AO110" s="23" t="n">
        <f aca="false">INT(MIN(255,MAX(0,(AO16-AO63)*MIN(1,MAX(0,(Gmax-AO63)/Gmax)))))</f>
        <v>0</v>
      </c>
      <c r="AP110" s="23" t="n">
        <f aca="false">INT(MIN(255,MAX(0,(AP16-AP63)*MIN(1,MAX(0,(Gmax-AP63)/Gmax)))))</f>
        <v>0</v>
      </c>
      <c r="AQ110" s="23" t="n">
        <f aca="false">INT(MIN(255,MAX(0,(AQ16-AQ63)*MIN(1,MAX(0,(Gmax-AQ63)/Gmax)))))</f>
        <v>0</v>
      </c>
      <c r="AR110" s="23" t="n">
        <f aca="false">INT(MIN(255,MAX(0,(AR16-AR63)*MIN(1,MAX(0,(Gmax-AR63)/Gmax)))))</f>
        <v>0</v>
      </c>
      <c r="AS110" s="23" t="n">
        <f aca="false">INT(MIN(255,MAX(0,(AS16-AS63)*MIN(1,MAX(0,(Gmax-AS63)/Gmax)))))</f>
        <v>0</v>
      </c>
      <c r="AT110" s="23" t="n">
        <f aca="false">INT(MIN(255,MAX(0,(AT16-AT63)*MIN(1,MAX(0,(Gmax-AT63)/Gmax)))))</f>
        <v>0</v>
      </c>
      <c r="AU110" s="23" t="n">
        <f aca="false">INT(MIN(255,MAX(0,(AU16-AU63)*MIN(1,MAX(0,(Gmax-AU63)/Gmax)))))</f>
        <v>0</v>
      </c>
      <c r="AV110" s="23" t="n">
        <f aca="false">INT(MIN(255,MAX(0,(AV16-AV63)*MIN(1,MAX(0,(Gmax-AV63)/Gmax)))))</f>
        <v>0</v>
      </c>
      <c r="AW110" s="23" t="n">
        <f aca="false">INT(MIN(255,MAX(0,(AW16-AW63)*MIN(1,MAX(0,(Gmax-AW63)/Gmax)))))</f>
        <v>0</v>
      </c>
      <c r="AX110" s="23" t="n">
        <f aca="false">INT(MIN(255,MAX(0,(AX16-AX63)*MIN(1,MAX(0,(Gmax-AX63)/Gmax)))))</f>
        <v>0</v>
      </c>
      <c r="AY110" s="23" t="n">
        <f aca="false">INT(MIN(255,MAX(0,(AY16-AY63)*MIN(1,MAX(0,(Gmax-AY63)/Gmax)))))</f>
        <v>0</v>
      </c>
      <c r="AZ110" s="23" t="n">
        <f aca="false">INT(MIN(255,MAX(0,(AZ16-AZ63)*MIN(1,MAX(0,(Gmax-AZ63)/Gmax)))))</f>
        <v>0</v>
      </c>
      <c r="BA110" s="23" t="n">
        <f aca="false">INT(MIN(255,MAX(0,(BA16-BA63)*MIN(1,MAX(0,(Gmax-BA63)/Gmax)))))</f>
        <v>0</v>
      </c>
      <c r="BB110" s="23" t="n">
        <f aca="false">INT(MIN(255,MAX(0,(BB16-BB63)*MIN(1,MAX(0,(Gmax-BB63)/Gmax)))))</f>
        <v>0</v>
      </c>
      <c r="BC110" s="23" t="n">
        <f aca="false">INT(MIN(255,MAX(0,(BC16-BC63)*MIN(1,MAX(0,(Gmax-BC63)/Gmax)))))</f>
        <v>0</v>
      </c>
      <c r="BD110" s="23" t="n">
        <f aca="false">INT(MIN(255,MAX(0,(BD16-BD63)*MIN(1,MAX(0,(Gmax-BD63)/Gmax)))))</f>
        <v>0</v>
      </c>
      <c r="BE110" s="23" t="n">
        <f aca="false">INT(MIN(255,MAX(0,(BE16-BE63)*MIN(1,MAX(0,(Gmax-BE63)/Gmax)))))</f>
        <v>-0</v>
      </c>
      <c r="BF110" s="23" t="n">
        <f aca="false">INT(MIN(255,MAX(0,(BF16-BF63)*MIN(1,MAX(0,(Gmax-BF63)/Gmax)))))</f>
        <v>-0</v>
      </c>
      <c r="BG110" s="23" t="n">
        <f aca="false">INT(MIN(255,MAX(0,(BG16-BG63)*MIN(1,MAX(0,(Gmax-BG63)/Gmax)))))</f>
        <v>-0</v>
      </c>
      <c r="BH110" s="23" t="n">
        <f aca="false">INT(MIN(255,MAX(0,(BH16-BH63)*MIN(1,MAX(0,(Gmax-BH63)/Gmax)))))</f>
        <v>-0</v>
      </c>
      <c r="BI110" s="23" t="n">
        <f aca="false">INT(MIN(255,MAX(0,(BI16-BI63)*MIN(1,MAX(0,(Gmax-BI63)/Gmax)))))</f>
        <v>-0</v>
      </c>
      <c r="BJ110" s="23" t="n">
        <f aca="false">INT(MIN(255,MAX(0,(BJ16-BJ63)*MIN(1,MAX(0,(Gmax-BJ63)/Gmax)))))</f>
        <v>-0</v>
      </c>
      <c r="BK110" s="23" t="n">
        <f aca="false">INT(MIN(255,MAX(0,(BK16-BK63)*MIN(1,MAX(0,(Gmax-BK63)/Gmax)))))</f>
        <v>-0</v>
      </c>
      <c r="BL110" s="23" t="n">
        <f aca="false">INT(MIN(255,MAX(0,(BL16-BL63)*MIN(1,MAX(0,(Gmax-BL63)/Gmax)))))</f>
        <v>-0</v>
      </c>
      <c r="BM110" s="23" t="n">
        <f aca="false">INT(MIN(255,MAX(0,(BM16-BM63)*MIN(1,MAX(0,(Gmax-BM63)/Gmax)))))</f>
        <v>-0</v>
      </c>
      <c r="BN110" s="23" t="n">
        <f aca="false">INT(MIN(255,MAX(0,(BN16-BN63)*MIN(1,MAX(0,(Gmax-BN63)/Gmax)))))</f>
        <v>-0</v>
      </c>
    </row>
    <row r="111" customFormat="false" ht="10.5" hidden="false" customHeight="true" outlineLevel="0" collapsed="false">
      <c r="B111" s="17" t="n">
        <v>79</v>
      </c>
      <c r="C111" s="23" t="n">
        <f aca="false">INT(MIN(255,MAX(0,(C17-C64)*MIN(1,MAX(0,(Gmax-C64)/Gmax)))))</f>
        <v>2</v>
      </c>
      <c r="D111" s="23" t="n">
        <f aca="false">INT(MIN(255,MAX(0,(D17-D64)*MIN(1,MAX(0,(Gmax-D64)/Gmax)))))</f>
        <v>3</v>
      </c>
      <c r="E111" s="23" t="n">
        <f aca="false">INT(MIN(255,MAX(0,(E17-E64)*MIN(1,MAX(0,(Gmax-E64)/Gmax)))))</f>
        <v>5</v>
      </c>
      <c r="F111" s="23" t="n">
        <f aca="false">INT(MIN(255,MAX(0,(F17-F64)*MIN(1,MAX(0,(Gmax-F64)/Gmax)))))</f>
        <v>7</v>
      </c>
      <c r="G111" s="23" t="n">
        <f aca="false">INT(MIN(255,MAX(0,(G17-G64)*MIN(1,MAX(0,(Gmax-G64)/Gmax)))))</f>
        <v>9</v>
      </c>
      <c r="H111" s="23" t="n">
        <f aca="false">INT(MIN(255,MAX(0,(H17-H64)*MIN(1,MAX(0,(Gmax-H64)/Gmax)))))</f>
        <v>11</v>
      </c>
      <c r="I111" s="23" t="n">
        <f aca="false">INT(MIN(255,MAX(0,(I17-I64)*MIN(1,MAX(0,(Gmax-I64)/Gmax)))))</f>
        <v>13</v>
      </c>
      <c r="J111" s="23" t="n">
        <f aca="false">INT(MIN(255,MAX(0,(J17-J64)*MIN(1,MAX(0,(Gmax-J64)/Gmax)))))</f>
        <v>15</v>
      </c>
      <c r="K111" s="23" t="n">
        <f aca="false">INT(MIN(255,MAX(0,(K17-K64)*MIN(1,MAX(0,(Gmax-K64)/Gmax)))))</f>
        <v>17</v>
      </c>
      <c r="L111" s="23" t="n">
        <f aca="false">INT(MIN(255,MAX(0,(L17-L64)*MIN(1,MAX(0,(Gmax-L64)/Gmax)))))</f>
        <v>19</v>
      </c>
      <c r="M111" s="23" t="n">
        <f aca="false">INT(MIN(255,MAX(0,(M17-M64)*MIN(1,MAX(0,(Gmax-M64)/Gmax)))))</f>
        <v>21</v>
      </c>
      <c r="N111" s="23" t="n">
        <f aca="false">INT(MIN(255,MAX(0,(N17-N64)*MIN(1,MAX(0,(Gmax-N64)/Gmax)))))</f>
        <v>22</v>
      </c>
      <c r="O111" s="23" t="n">
        <f aca="false">INT(MIN(255,MAX(0,(O17-O64)*MIN(1,MAX(0,(Gmax-O64)/Gmax)))))</f>
        <v>23</v>
      </c>
      <c r="P111" s="23" t="n">
        <f aca="false">INT(MIN(255,MAX(0,(P17-P64)*MIN(1,MAX(0,(Gmax-P64)/Gmax)))))</f>
        <v>22</v>
      </c>
      <c r="Q111" s="23" t="n">
        <f aca="false">INT(MIN(255,MAX(0,(Q17-Q64)*MIN(1,MAX(0,(Gmax-Q64)/Gmax)))))</f>
        <v>20</v>
      </c>
      <c r="R111" s="23" t="n">
        <f aca="false">INT(MIN(255,MAX(0,(R17-R64)*MIN(1,MAX(0,(Gmax-R64)/Gmax)))))</f>
        <v>17</v>
      </c>
      <c r="S111" s="23" t="n">
        <f aca="false">INT(MIN(255,MAX(0,(S17-S64)*MIN(1,MAX(0,(Gmax-S64)/Gmax)))))</f>
        <v>14</v>
      </c>
      <c r="T111" s="23" t="n">
        <f aca="false">INT(MIN(255,MAX(0,(T17-T64)*MIN(1,MAX(0,(Gmax-T64)/Gmax)))))</f>
        <v>10</v>
      </c>
      <c r="U111" s="23" t="n">
        <f aca="false">INT(MIN(255,MAX(0,(U17-U64)*MIN(1,MAX(0,(Gmax-U64)/Gmax)))))</f>
        <v>6</v>
      </c>
      <c r="V111" s="23" t="n">
        <f aca="false">INT(MIN(255,MAX(0,(V17-V64)*MIN(1,MAX(0,(Gmax-V64)/Gmax)))))</f>
        <v>4</v>
      </c>
      <c r="W111" s="23" t="n">
        <f aca="false">INT(MIN(255,MAX(0,(W17-W64)*MIN(1,MAX(0,(Gmax-W64)/Gmax)))))</f>
        <v>3</v>
      </c>
      <c r="X111" s="23" t="n">
        <f aca="false">INT(MIN(255,MAX(0,(X17-X64)*MIN(1,MAX(0,(Gmax-X64)/Gmax)))))</f>
        <v>2</v>
      </c>
      <c r="Y111" s="23" t="n">
        <f aca="false">INT(MIN(255,MAX(0,(Y17-Y64)*MIN(1,MAX(0,(Gmax-Y64)/Gmax)))))</f>
        <v>1</v>
      </c>
      <c r="Z111" s="23" t="n">
        <f aca="false">INT(MIN(255,MAX(0,(Z17-Z64)*MIN(1,MAX(0,(Gmax-Z64)/Gmax)))))</f>
        <v>0</v>
      </c>
      <c r="AA111" s="23" t="n">
        <f aca="false">INT(MIN(255,MAX(0,(AA17-AA64)*MIN(1,MAX(0,(Gmax-AA64)/Gmax)))))</f>
        <v>0</v>
      </c>
      <c r="AB111" s="23" t="n">
        <f aca="false">INT(MIN(255,MAX(0,(AB17-AB64)*MIN(1,MAX(0,(Gmax-AB64)/Gmax)))))</f>
        <v>0</v>
      </c>
      <c r="AC111" s="23" t="n">
        <f aca="false">INT(MIN(255,MAX(0,(AC17-AC64)*MIN(1,MAX(0,(Gmax-AC64)/Gmax)))))</f>
        <v>0</v>
      </c>
      <c r="AD111" s="23" t="n">
        <f aca="false">INT(MIN(255,MAX(0,(AD17-AD64)*MIN(1,MAX(0,(Gmax-AD64)/Gmax)))))</f>
        <v>0</v>
      </c>
      <c r="AE111" s="23" t="n">
        <f aca="false">INT(MIN(255,MAX(0,(AE17-AE64)*MIN(1,MAX(0,(Gmax-AE64)/Gmax)))))</f>
        <v>0</v>
      </c>
      <c r="AF111" s="23" t="n">
        <f aca="false">INT(MIN(255,MAX(0,(AF17-AF64)*MIN(1,MAX(0,(Gmax-AF64)/Gmax)))))</f>
        <v>0</v>
      </c>
      <c r="AG111" s="23" t="n">
        <f aca="false">INT(MIN(255,MAX(0,(AG17-AG64)*MIN(1,MAX(0,(Gmax-AG64)/Gmax)))))</f>
        <v>0</v>
      </c>
      <c r="AH111" s="23" t="n">
        <f aca="false">INT(MIN(255,MAX(0,(AH17-AH64)*MIN(1,MAX(0,(Gmax-AH64)/Gmax)))))</f>
        <v>0</v>
      </c>
      <c r="AI111" s="23" t="n">
        <f aca="false">INT(MIN(255,MAX(0,(AI17-AI64)*MIN(1,MAX(0,(Gmax-AI64)/Gmax)))))</f>
        <v>0</v>
      </c>
      <c r="AJ111" s="23" t="n">
        <f aca="false">INT(MIN(255,MAX(0,(AJ17-AJ64)*MIN(1,MAX(0,(Gmax-AJ64)/Gmax)))))</f>
        <v>0</v>
      </c>
      <c r="AK111" s="23" t="n">
        <f aca="false">INT(MIN(255,MAX(0,(AK17-AK64)*MIN(1,MAX(0,(Gmax-AK64)/Gmax)))))</f>
        <v>0</v>
      </c>
      <c r="AL111" s="23" t="n">
        <f aca="false">INT(MIN(255,MAX(0,(AL17-AL64)*MIN(1,MAX(0,(Gmax-AL64)/Gmax)))))</f>
        <v>0</v>
      </c>
      <c r="AM111" s="23" t="n">
        <f aca="false">INT(MIN(255,MAX(0,(AM17-AM64)*MIN(1,MAX(0,(Gmax-AM64)/Gmax)))))</f>
        <v>0</v>
      </c>
      <c r="AN111" s="23" t="n">
        <f aca="false">INT(MIN(255,MAX(0,(AN17-AN64)*MIN(1,MAX(0,(Gmax-AN64)/Gmax)))))</f>
        <v>0</v>
      </c>
      <c r="AO111" s="23" t="n">
        <f aca="false">INT(MIN(255,MAX(0,(AO17-AO64)*MIN(1,MAX(0,(Gmax-AO64)/Gmax)))))</f>
        <v>0</v>
      </c>
      <c r="AP111" s="23" t="n">
        <f aca="false">INT(MIN(255,MAX(0,(AP17-AP64)*MIN(1,MAX(0,(Gmax-AP64)/Gmax)))))</f>
        <v>0</v>
      </c>
      <c r="AQ111" s="23" t="n">
        <f aca="false">INT(MIN(255,MAX(0,(AQ17-AQ64)*MIN(1,MAX(0,(Gmax-AQ64)/Gmax)))))</f>
        <v>0</v>
      </c>
      <c r="AR111" s="23" t="n">
        <f aca="false">INT(MIN(255,MAX(0,(AR17-AR64)*MIN(1,MAX(0,(Gmax-AR64)/Gmax)))))</f>
        <v>0</v>
      </c>
      <c r="AS111" s="23" t="n">
        <f aca="false">INT(MIN(255,MAX(0,(AS17-AS64)*MIN(1,MAX(0,(Gmax-AS64)/Gmax)))))</f>
        <v>0</v>
      </c>
      <c r="AT111" s="23" t="n">
        <f aca="false">INT(MIN(255,MAX(0,(AT17-AT64)*MIN(1,MAX(0,(Gmax-AT64)/Gmax)))))</f>
        <v>0</v>
      </c>
      <c r="AU111" s="23" t="n">
        <f aca="false">INT(MIN(255,MAX(0,(AU17-AU64)*MIN(1,MAX(0,(Gmax-AU64)/Gmax)))))</f>
        <v>0</v>
      </c>
      <c r="AV111" s="23" t="n">
        <f aca="false">INT(MIN(255,MAX(0,(AV17-AV64)*MIN(1,MAX(0,(Gmax-AV64)/Gmax)))))</f>
        <v>0</v>
      </c>
      <c r="AW111" s="23" t="n">
        <f aca="false">INT(MIN(255,MAX(0,(AW17-AW64)*MIN(1,MAX(0,(Gmax-AW64)/Gmax)))))</f>
        <v>0</v>
      </c>
      <c r="AX111" s="23" t="n">
        <f aca="false">INT(MIN(255,MAX(0,(AX17-AX64)*MIN(1,MAX(0,(Gmax-AX64)/Gmax)))))</f>
        <v>0</v>
      </c>
      <c r="AY111" s="23" t="n">
        <f aca="false">INT(MIN(255,MAX(0,(AY17-AY64)*MIN(1,MAX(0,(Gmax-AY64)/Gmax)))))</f>
        <v>0</v>
      </c>
      <c r="AZ111" s="23" t="n">
        <f aca="false">INT(MIN(255,MAX(0,(AZ17-AZ64)*MIN(1,MAX(0,(Gmax-AZ64)/Gmax)))))</f>
        <v>0</v>
      </c>
      <c r="BA111" s="23" t="n">
        <f aca="false">INT(MIN(255,MAX(0,(BA17-BA64)*MIN(1,MAX(0,(Gmax-BA64)/Gmax)))))</f>
        <v>0</v>
      </c>
      <c r="BB111" s="23" t="n">
        <f aca="false">INT(MIN(255,MAX(0,(BB17-BB64)*MIN(1,MAX(0,(Gmax-BB64)/Gmax)))))</f>
        <v>0</v>
      </c>
      <c r="BC111" s="23" t="n">
        <f aca="false">INT(MIN(255,MAX(0,(BC17-BC64)*MIN(1,MAX(0,(Gmax-BC64)/Gmax)))))</f>
        <v>0</v>
      </c>
      <c r="BD111" s="23" t="n">
        <f aca="false">INT(MIN(255,MAX(0,(BD17-BD64)*MIN(1,MAX(0,(Gmax-BD64)/Gmax)))))</f>
        <v>-0</v>
      </c>
      <c r="BE111" s="23" t="n">
        <f aca="false">INT(MIN(255,MAX(0,(BE17-BE64)*MIN(1,MAX(0,(Gmax-BE64)/Gmax)))))</f>
        <v>-0</v>
      </c>
      <c r="BF111" s="23" t="n">
        <f aca="false">INT(MIN(255,MAX(0,(BF17-BF64)*MIN(1,MAX(0,(Gmax-BF64)/Gmax)))))</f>
        <v>-0</v>
      </c>
      <c r="BG111" s="23" t="n">
        <f aca="false">INT(MIN(255,MAX(0,(BG17-BG64)*MIN(1,MAX(0,(Gmax-BG64)/Gmax)))))</f>
        <v>-0</v>
      </c>
      <c r="BH111" s="23" t="n">
        <f aca="false">INT(MIN(255,MAX(0,(BH17-BH64)*MIN(1,MAX(0,(Gmax-BH64)/Gmax)))))</f>
        <v>-0</v>
      </c>
      <c r="BI111" s="23" t="n">
        <f aca="false">INT(MIN(255,MAX(0,(BI17-BI64)*MIN(1,MAX(0,(Gmax-BI64)/Gmax)))))</f>
        <v>-0</v>
      </c>
      <c r="BJ111" s="23" t="n">
        <f aca="false">INT(MIN(255,MAX(0,(BJ17-BJ64)*MIN(1,MAX(0,(Gmax-BJ64)/Gmax)))))</f>
        <v>-0</v>
      </c>
      <c r="BK111" s="23" t="n">
        <f aca="false">INT(MIN(255,MAX(0,(BK17-BK64)*MIN(1,MAX(0,(Gmax-BK64)/Gmax)))))</f>
        <v>-0</v>
      </c>
      <c r="BL111" s="23" t="n">
        <f aca="false">INT(MIN(255,MAX(0,(BL17-BL64)*MIN(1,MAX(0,(Gmax-BL64)/Gmax)))))</f>
        <v>-0</v>
      </c>
      <c r="BM111" s="23" t="n">
        <f aca="false">INT(MIN(255,MAX(0,(BM17-BM64)*MIN(1,MAX(0,(Gmax-BM64)/Gmax)))))</f>
        <v>-0</v>
      </c>
      <c r="BN111" s="23" t="n">
        <f aca="false">INT(MIN(255,MAX(0,(BN17-BN64)*MIN(1,MAX(0,(Gmax-BN64)/Gmax)))))</f>
        <v>-0</v>
      </c>
    </row>
    <row r="112" customFormat="false" ht="10.5" hidden="false" customHeight="true" outlineLevel="0" collapsed="false">
      <c r="B112" s="17" t="n">
        <v>80</v>
      </c>
      <c r="C112" s="23" t="n">
        <f aca="false">INT(MIN(255,MAX(0,(C18-C65)*MIN(1,MAX(0,(Gmax-C65)/Gmax)))))</f>
        <v>2</v>
      </c>
      <c r="D112" s="23" t="n">
        <f aca="false">INT(MIN(255,MAX(0,(D18-D65)*MIN(1,MAX(0,(Gmax-D65)/Gmax)))))</f>
        <v>3</v>
      </c>
      <c r="E112" s="23" t="n">
        <f aca="false">INT(MIN(255,MAX(0,(E18-E65)*MIN(1,MAX(0,(Gmax-E65)/Gmax)))))</f>
        <v>5</v>
      </c>
      <c r="F112" s="23" t="n">
        <f aca="false">INT(MIN(255,MAX(0,(F18-F65)*MIN(1,MAX(0,(Gmax-F65)/Gmax)))))</f>
        <v>7</v>
      </c>
      <c r="G112" s="23" t="n">
        <f aca="false">INT(MIN(255,MAX(0,(G18-G65)*MIN(1,MAX(0,(Gmax-G65)/Gmax)))))</f>
        <v>9</v>
      </c>
      <c r="H112" s="23" t="n">
        <f aca="false">INT(MIN(255,MAX(0,(H18-H65)*MIN(1,MAX(0,(Gmax-H65)/Gmax)))))</f>
        <v>11</v>
      </c>
      <c r="I112" s="23" t="n">
        <f aca="false">INT(MIN(255,MAX(0,(I18-I65)*MIN(1,MAX(0,(Gmax-I65)/Gmax)))))</f>
        <v>13</v>
      </c>
      <c r="J112" s="23" t="n">
        <f aca="false">INT(MIN(255,MAX(0,(J18-J65)*MIN(1,MAX(0,(Gmax-J65)/Gmax)))))</f>
        <v>15</v>
      </c>
      <c r="K112" s="23" t="n">
        <f aca="false">INT(MIN(255,MAX(0,(K18-K65)*MIN(1,MAX(0,(Gmax-K65)/Gmax)))))</f>
        <v>17</v>
      </c>
      <c r="L112" s="23" t="n">
        <f aca="false">INT(MIN(255,MAX(0,(L18-L65)*MIN(1,MAX(0,(Gmax-L65)/Gmax)))))</f>
        <v>19</v>
      </c>
      <c r="M112" s="23" t="n">
        <f aca="false">INT(MIN(255,MAX(0,(M18-M65)*MIN(1,MAX(0,(Gmax-M65)/Gmax)))))</f>
        <v>21</v>
      </c>
      <c r="N112" s="23" t="n">
        <f aca="false">INT(MIN(255,MAX(0,(N18-N65)*MIN(1,MAX(0,(Gmax-N65)/Gmax)))))</f>
        <v>23</v>
      </c>
      <c r="O112" s="23" t="n">
        <f aca="false">INT(MIN(255,MAX(0,(O18-O65)*MIN(1,MAX(0,(Gmax-O65)/Gmax)))))</f>
        <v>23</v>
      </c>
      <c r="P112" s="23" t="n">
        <f aca="false">INT(MIN(255,MAX(0,(P18-P65)*MIN(1,MAX(0,(Gmax-P65)/Gmax)))))</f>
        <v>23</v>
      </c>
      <c r="Q112" s="23" t="n">
        <f aca="false">INT(MIN(255,MAX(0,(Q18-Q65)*MIN(1,MAX(0,(Gmax-Q65)/Gmax)))))</f>
        <v>20</v>
      </c>
      <c r="R112" s="23" t="n">
        <f aca="false">INT(MIN(255,MAX(0,(R18-R65)*MIN(1,MAX(0,(Gmax-R65)/Gmax)))))</f>
        <v>17</v>
      </c>
      <c r="S112" s="23" t="n">
        <f aca="false">INT(MIN(255,MAX(0,(S18-S65)*MIN(1,MAX(0,(Gmax-S65)/Gmax)))))</f>
        <v>14</v>
      </c>
      <c r="T112" s="23" t="n">
        <f aca="false">INT(MIN(255,MAX(0,(T18-T65)*MIN(1,MAX(0,(Gmax-T65)/Gmax)))))</f>
        <v>10</v>
      </c>
      <c r="U112" s="23" t="n">
        <f aca="false">INT(MIN(255,MAX(0,(U18-U65)*MIN(1,MAX(0,(Gmax-U65)/Gmax)))))</f>
        <v>7</v>
      </c>
      <c r="V112" s="23" t="n">
        <f aca="false">INT(MIN(255,MAX(0,(V18-V65)*MIN(1,MAX(0,(Gmax-V65)/Gmax)))))</f>
        <v>4</v>
      </c>
      <c r="W112" s="23" t="n">
        <f aca="false">INT(MIN(255,MAX(0,(W18-W65)*MIN(1,MAX(0,(Gmax-W65)/Gmax)))))</f>
        <v>3</v>
      </c>
      <c r="X112" s="23" t="n">
        <f aca="false">INT(MIN(255,MAX(0,(X18-X65)*MIN(1,MAX(0,(Gmax-X65)/Gmax)))))</f>
        <v>2</v>
      </c>
      <c r="Y112" s="23" t="n">
        <f aca="false">INT(MIN(255,MAX(0,(Y18-Y65)*MIN(1,MAX(0,(Gmax-Y65)/Gmax)))))</f>
        <v>1</v>
      </c>
      <c r="Z112" s="23" t="n">
        <f aca="false">INT(MIN(255,MAX(0,(Z18-Z65)*MIN(1,MAX(0,(Gmax-Z65)/Gmax)))))</f>
        <v>0</v>
      </c>
      <c r="AA112" s="23" t="n">
        <f aca="false">INT(MIN(255,MAX(0,(AA18-AA65)*MIN(1,MAX(0,(Gmax-AA65)/Gmax)))))</f>
        <v>0</v>
      </c>
      <c r="AB112" s="23" t="n">
        <f aca="false">INT(MIN(255,MAX(0,(AB18-AB65)*MIN(1,MAX(0,(Gmax-AB65)/Gmax)))))</f>
        <v>0</v>
      </c>
      <c r="AC112" s="23" t="n">
        <f aca="false">INT(MIN(255,MAX(0,(AC18-AC65)*MIN(1,MAX(0,(Gmax-AC65)/Gmax)))))</f>
        <v>0</v>
      </c>
      <c r="AD112" s="23" t="n">
        <f aca="false">INT(MIN(255,MAX(0,(AD18-AD65)*MIN(1,MAX(0,(Gmax-AD65)/Gmax)))))</f>
        <v>0</v>
      </c>
      <c r="AE112" s="23" t="n">
        <f aca="false">INT(MIN(255,MAX(0,(AE18-AE65)*MIN(1,MAX(0,(Gmax-AE65)/Gmax)))))</f>
        <v>0</v>
      </c>
      <c r="AF112" s="23" t="n">
        <f aca="false">INT(MIN(255,MAX(0,(AF18-AF65)*MIN(1,MAX(0,(Gmax-AF65)/Gmax)))))</f>
        <v>0</v>
      </c>
      <c r="AG112" s="23" t="n">
        <f aca="false">INT(MIN(255,MAX(0,(AG18-AG65)*MIN(1,MAX(0,(Gmax-AG65)/Gmax)))))</f>
        <v>0</v>
      </c>
      <c r="AH112" s="23" t="n">
        <f aca="false">INT(MIN(255,MAX(0,(AH18-AH65)*MIN(1,MAX(0,(Gmax-AH65)/Gmax)))))</f>
        <v>0</v>
      </c>
      <c r="AI112" s="23" t="n">
        <f aca="false">INT(MIN(255,MAX(0,(AI18-AI65)*MIN(1,MAX(0,(Gmax-AI65)/Gmax)))))</f>
        <v>0</v>
      </c>
      <c r="AJ112" s="23" t="n">
        <f aca="false">INT(MIN(255,MAX(0,(AJ18-AJ65)*MIN(1,MAX(0,(Gmax-AJ65)/Gmax)))))</f>
        <v>0</v>
      </c>
      <c r="AK112" s="23" t="n">
        <f aca="false">INT(MIN(255,MAX(0,(AK18-AK65)*MIN(1,MAX(0,(Gmax-AK65)/Gmax)))))</f>
        <v>0</v>
      </c>
      <c r="AL112" s="23" t="n">
        <f aca="false">INT(MIN(255,MAX(0,(AL18-AL65)*MIN(1,MAX(0,(Gmax-AL65)/Gmax)))))</f>
        <v>0</v>
      </c>
      <c r="AM112" s="23" t="n">
        <f aca="false">INT(MIN(255,MAX(0,(AM18-AM65)*MIN(1,MAX(0,(Gmax-AM65)/Gmax)))))</f>
        <v>0</v>
      </c>
      <c r="AN112" s="23" t="n">
        <f aca="false">INT(MIN(255,MAX(0,(AN18-AN65)*MIN(1,MAX(0,(Gmax-AN65)/Gmax)))))</f>
        <v>0</v>
      </c>
      <c r="AO112" s="23" t="n">
        <f aca="false">INT(MIN(255,MAX(0,(AO18-AO65)*MIN(1,MAX(0,(Gmax-AO65)/Gmax)))))</f>
        <v>0</v>
      </c>
      <c r="AP112" s="23" t="n">
        <f aca="false">INT(MIN(255,MAX(0,(AP18-AP65)*MIN(1,MAX(0,(Gmax-AP65)/Gmax)))))</f>
        <v>0</v>
      </c>
      <c r="AQ112" s="23" t="n">
        <f aca="false">INT(MIN(255,MAX(0,(AQ18-AQ65)*MIN(1,MAX(0,(Gmax-AQ65)/Gmax)))))</f>
        <v>0</v>
      </c>
      <c r="AR112" s="23" t="n">
        <f aca="false">INT(MIN(255,MAX(0,(AR18-AR65)*MIN(1,MAX(0,(Gmax-AR65)/Gmax)))))</f>
        <v>0</v>
      </c>
      <c r="AS112" s="23" t="n">
        <f aca="false">INT(MIN(255,MAX(0,(AS18-AS65)*MIN(1,MAX(0,(Gmax-AS65)/Gmax)))))</f>
        <v>0</v>
      </c>
      <c r="AT112" s="23" t="n">
        <f aca="false">INT(MIN(255,MAX(0,(AT18-AT65)*MIN(1,MAX(0,(Gmax-AT65)/Gmax)))))</f>
        <v>0</v>
      </c>
      <c r="AU112" s="23" t="n">
        <f aca="false">INT(MIN(255,MAX(0,(AU18-AU65)*MIN(1,MAX(0,(Gmax-AU65)/Gmax)))))</f>
        <v>0</v>
      </c>
      <c r="AV112" s="23" t="n">
        <f aca="false">INT(MIN(255,MAX(0,(AV18-AV65)*MIN(1,MAX(0,(Gmax-AV65)/Gmax)))))</f>
        <v>0</v>
      </c>
      <c r="AW112" s="23" t="n">
        <f aca="false">INT(MIN(255,MAX(0,(AW18-AW65)*MIN(1,MAX(0,(Gmax-AW65)/Gmax)))))</f>
        <v>0</v>
      </c>
      <c r="AX112" s="23" t="n">
        <f aca="false">INT(MIN(255,MAX(0,(AX18-AX65)*MIN(1,MAX(0,(Gmax-AX65)/Gmax)))))</f>
        <v>0</v>
      </c>
      <c r="AY112" s="23" t="n">
        <f aca="false">INT(MIN(255,MAX(0,(AY18-AY65)*MIN(1,MAX(0,(Gmax-AY65)/Gmax)))))</f>
        <v>0</v>
      </c>
      <c r="AZ112" s="23" t="n">
        <f aca="false">INT(MIN(255,MAX(0,(AZ18-AZ65)*MIN(1,MAX(0,(Gmax-AZ65)/Gmax)))))</f>
        <v>0</v>
      </c>
      <c r="BA112" s="23" t="n">
        <f aca="false">INT(MIN(255,MAX(0,(BA18-BA65)*MIN(1,MAX(0,(Gmax-BA65)/Gmax)))))</f>
        <v>0</v>
      </c>
      <c r="BB112" s="23" t="n">
        <f aca="false">INT(MIN(255,MAX(0,(BB18-BB65)*MIN(1,MAX(0,(Gmax-BB65)/Gmax)))))</f>
        <v>0</v>
      </c>
      <c r="BC112" s="23" t="n">
        <f aca="false">INT(MIN(255,MAX(0,(BC18-BC65)*MIN(1,MAX(0,(Gmax-BC65)/Gmax)))))</f>
        <v>0</v>
      </c>
      <c r="BD112" s="23" t="n">
        <f aca="false">INT(MIN(255,MAX(0,(BD18-BD65)*MIN(1,MAX(0,(Gmax-BD65)/Gmax)))))</f>
        <v>0</v>
      </c>
      <c r="BE112" s="23" t="n">
        <f aca="false">INT(MIN(255,MAX(0,(BE18-BE65)*MIN(1,MAX(0,(Gmax-BE65)/Gmax)))))</f>
        <v>-0</v>
      </c>
      <c r="BF112" s="23" t="n">
        <f aca="false">INT(MIN(255,MAX(0,(BF18-BF65)*MIN(1,MAX(0,(Gmax-BF65)/Gmax)))))</f>
        <v>-0</v>
      </c>
      <c r="BG112" s="23" t="n">
        <f aca="false">INT(MIN(255,MAX(0,(BG18-BG65)*MIN(1,MAX(0,(Gmax-BG65)/Gmax)))))</f>
        <v>-0</v>
      </c>
      <c r="BH112" s="23" t="n">
        <f aca="false">INT(MIN(255,MAX(0,(BH18-BH65)*MIN(1,MAX(0,(Gmax-BH65)/Gmax)))))</f>
        <v>-0</v>
      </c>
      <c r="BI112" s="23" t="n">
        <f aca="false">INT(MIN(255,MAX(0,(BI18-BI65)*MIN(1,MAX(0,(Gmax-BI65)/Gmax)))))</f>
        <v>-0</v>
      </c>
      <c r="BJ112" s="23" t="n">
        <f aca="false">INT(MIN(255,MAX(0,(BJ18-BJ65)*MIN(1,MAX(0,(Gmax-BJ65)/Gmax)))))</f>
        <v>-0</v>
      </c>
      <c r="BK112" s="23" t="n">
        <f aca="false">INT(MIN(255,MAX(0,(BK18-BK65)*MIN(1,MAX(0,(Gmax-BK65)/Gmax)))))</f>
        <v>-0</v>
      </c>
      <c r="BL112" s="23" t="n">
        <f aca="false">INT(MIN(255,MAX(0,(BL18-BL65)*MIN(1,MAX(0,(Gmax-BL65)/Gmax)))))</f>
        <v>-0</v>
      </c>
      <c r="BM112" s="23" t="n">
        <f aca="false">INT(MIN(255,MAX(0,(BM18-BM65)*MIN(1,MAX(0,(Gmax-BM65)/Gmax)))))</f>
        <v>-0</v>
      </c>
      <c r="BN112" s="23" t="n">
        <f aca="false">INT(MIN(255,MAX(0,(BN18-BN65)*MIN(1,MAX(0,(Gmax-BN65)/Gmax)))))</f>
        <v>-0</v>
      </c>
    </row>
    <row r="113" customFormat="false" ht="10.5" hidden="false" customHeight="true" outlineLevel="0" collapsed="false">
      <c r="B113" s="17" t="n">
        <v>81</v>
      </c>
      <c r="C113" s="23" t="n">
        <f aca="false">INT(MIN(255,MAX(0,(C19-C66)*MIN(1,MAX(0,(Gmax-C66)/Gmax)))))</f>
        <v>1</v>
      </c>
      <c r="D113" s="23" t="n">
        <f aca="false">INT(MIN(255,MAX(0,(D19-D66)*MIN(1,MAX(0,(Gmax-D66)/Gmax)))))</f>
        <v>3</v>
      </c>
      <c r="E113" s="23" t="n">
        <f aca="false">INT(MIN(255,MAX(0,(E19-E66)*MIN(1,MAX(0,(Gmax-E66)/Gmax)))))</f>
        <v>5</v>
      </c>
      <c r="F113" s="23" t="n">
        <f aca="false">INT(MIN(255,MAX(0,(F19-F66)*MIN(1,MAX(0,(Gmax-F66)/Gmax)))))</f>
        <v>7</v>
      </c>
      <c r="G113" s="23" t="n">
        <f aca="false">INT(MIN(255,MAX(0,(G19-G66)*MIN(1,MAX(0,(Gmax-G66)/Gmax)))))</f>
        <v>9</v>
      </c>
      <c r="H113" s="23" t="n">
        <f aca="false">INT(MIN(255,MAX(0,(H19-H66)*MIN(1,MAX(0,(Gmax-H66)/Gmax)))))</f>
        <v>11</v>
      </c>
      <c r="I113" s="23" t="n">
        <f aca="false">INT(MIN(255,MAX(0,(I19-I66)*MIN(1,MAX(0,(Gmax-I66)/Gmax)))))</f>
        <v>13</v>
      </c>
      <c r="J113" s="23" t="n">
        <f aca="false">INT(MIN(255,MAX(0,(J19-J66)*MIN(1,MAX(0,(Gmax-J66)/Gmax)))))</f>
        <v>14</v>
      </c>
      <c r="K113" s="23" t="n">
        <f aca="false">INT(MIN(255,MAX(0,(K19-K66)*MIN(1,MAX(0,(Gmax-K66)/Gmax)))))</f>
        <v>17</v>
      </c>
      <c r="L113" s="23" t="n">
        <f aca="false">INT(MIN(255,MAX(0,(L19-L66)*MIN(1,MAX(0,(Gmax-L66)/Gmax)))))</f>
        <v>19</v>
      </c>
      <c r="M113" s="23" t="n">
        <f aca="false">INT(MIN(255,MAX(0,(M19-M66)*MIN(1,MAX(0,(Gmax-M66)/Gmax)))))</f>
        <v>21</v>
      </c>
      <c r="N113" s="23" t="n">
        <f aca="false">INT(MIN(255,MAX(0,(N19-N66)*MIN(1,MAX(0,(Gmax-N66)/Gmax)))))</f>
        <v>23</v>
      </c>
      <c r="O113" s="23" t="n">
        <f aca="false">INT(MIN(255,MAX(0,(O19-O66)*MIN(1,MAX(0,(Gmax-O66)/Gmax)))))</f>
        <v>23</v>
      </c>
      <c r="P113" s="23" t="n">
        <f aca="false">INT(MIN(255,MAX(0,(P19-P66)*MIN(1,MAX(0,(Gmax-P66)/Gmax)))))</f>
        <v>22</v>
      </c>
      <c r="Q113" s="23" t="n">
        <f aca="false">INT(MIN(255,MAX(0,(Q19-Q66)*MIN(1,MAX(0,(Gmax-Q66)/Gmax)))))</f>
        <v>20</v>
      </c>
      <c r="R113" s="23" t="n">
        <f aca="false">INT(MIN(255,MAX(0,(R19-R66)*MIN(1,MAX(0,(Gmax-R66)/Gmax)))))</f>
        <v>18</v>
      </c>
      <c r="S113" s="23" t="n">
        <f aca="false">INT(MIN(255,MAX(0,(S19-S66)*MIN(1,MAX(0,(Gmax-S66)/Gmax)))))</f>
        <v>15</v>
      </c>
      <c r="T113" s="23" t="n">
        <f aca="false">INT(MIN(255,MAX(0,(T19-T66)*MIN(1,MAX(0,(Gmax-T66)/Gmax)))))</f>
        <v>12</v>
      </c>
      <c r="U113" s="23" t="n">
        <f aca="false">INT(MIN(255,MAX(0,(U19-U66)*MIN(1,MAX(0,(Gmax-U66)/Gmax)))))</f>
        <v>8</v>
      </c>
      <c r="V113" s="23" t="n">
        <f aca="false">INT(MIN(255,MAX(0,(V19-V66)*MIN(1,MAX(0,(Gmax-V66)/Gmax)))))</f>
        <v>5</v>
      </c>
      <c r="W113" s="23" t="n">
        <f aca="false">INT(MIN(255,MAX(0,(W19-W66)*MIN(1,MAX(0,(Gmax-W66)/Gmax)))))</f>
        <v>3</v>
      </c>
      <c r="X113" s="23" t="n">
        <f aca="false">INT(MIN(255,MAX(0,(X19-X66)*MIN(1,MAX(0,(Gmax-X66)/Gmax)))))</f>
        <v>2</v>
      </c>
      <c r="Y113" s="23" t="n">
        <f aca="false">INT(MIN(255,MAX(0,(Y19-Y66)*MIN(1,MAX(0,(Gmax-Y66)/Gmax)))))</f>
        <v>1</v>
      </c>
      <c r="Z113" s="23" t="n">
        <f aca="false">INT(MIN(255,MAX(0,(Z19-Z66)*MIN(1,MAX(0,(Gmax-Z66)/Gmax)))))</f>
        <v>0</v>
      </c>
      <c r="AA113" s="23" t="n">
        <f aca="false">INT(MIN(255,MAX(0,(AA19-AA66)*MIN(1,MAX(0,(Gmax-AA66)/Gmax)))))</f>
        <v>0</v>
      </c>
      <c r="AB113" s="23" t="n">
        <f aca="false">INT(MIN(255,MAX(0,(AB19-AB66)*MIN(1,MAX(0,(Gmax-AB66)/Gmax)))))</f>
        <v>0</v>
      </c>
      <c r="AC113" s="23" t="n">
        <f aca="false">INT(MIN(255,MAX(0,(AC19-AC66)*MIN(1,MAX(0,(Gmax-AC66)/Gmax)))))</f>
        <v>0</v>
      </c>
      <c r="AD113" s="23" t="n">
        <f aca="false">INT(MIN(255,MAX(0,(AD19-AD66)*MIN(1,MAX(0,(Gmax-AD66)/Gmax)))))</f>
        <v>0</v>
      </c>
      <c r="AE113" s="23" t="n">
        <f aca="false">INT(MIN(255,MAX(0,(AE19-AE66)*MIN(1,MAX(0,(Gmax-AE66)/Gmax)))))</f>
        <v>0</v>
      </c>
      <c r="AF113" s="23" t="n">
        <f aca="false">INT(MIN(255,MAX(0,(AF19-AF66)*MIN(1,MAX(0,(Gmax-AF66)/Gmax)))))</f>
        <v>0</v>
      </c>
      <c r="AG113" s="23" t="n">
        <f aca="false">INT(MIN(255,MAX(0,(AG19-AG66)*MIN(1,MAX(0,(Gmax-AG66)/Gmax)))))</f>
        <v>0</v>
      </c>
      <c r="AH113" s="23" t="n">
        <f aca="false">INT(MIN(255,MAX(0,(AH19-AH66)*MIN(1,MAX(0,(Gmax-AH66)/Gmax)))))</f>
        <v>0</v>
      </c>
      <c r="AI113" s="23" t="n">
        <f aca="false">INT(MIN(255,MAX(0,(AI19-AI66)*MIN(1,MAX(0,(Gmax-AI66)/Gmax)))))</f>
        <v>0</v>
      </c>
      <c r="AJ113" s="23" t="n">
        <f aca="false">INT(MIN(255,MAX(0,(AJ19-AJ66)*MIN(1,MAX(0,(Gmax-AJ66)/Gmax)))))</f>
        <v>0</v>
      </c>
      <c r="AK113" s="23" t="n">
        <f aca="false">INT(MIN(255,MAX(0,(AK19-AK66)*MIN(1,MAX(0,(Gmax-AK66)/Gmax)))))</f>
        <v>0</v>
      </c>
      <c r="AL113" s="23" t="n">
        <f aca="false">INT(MIN(255,MAX(0,(AL19-AL66)*MIN(1,MAX(0,(Gmax-AL66)/Gmax)))))</f>
        <v>0</v>
      </c>
      <c r="AM113" s="23" t="n">
        <f aca="false">INT(MIN(255,MAX(0,(AM19-AM66)*MIN(1,MAX(0,(Gmax-AM66)/Gmax)))))</f>
        <v>0</v>
      </c>
      <c r="AN113" s="23" t="n">
        <f aca="false">INT(MIN(255,MAX(0,(AN19-AN66)*MIN(1,MAX(0,(Gmax-AN66)/Gmax)))))</f>
        <v>0</v>
      </c>
      <c r="AO113" s="23" t="n">
        <f aca="false">INT(MIN(255,MAX(0,(AO19-AO66)*MIN(1,MAX(0,(Gmax-AO66)/Gmax)))))</f>
        <v>0</v>
      </c>
      <c r="AP113" s="23" t="n">
        <f aca="false">INT(MIN(255,MAX(0,(AP19-AP66)*MIN(1,MAX(0,(Gmax-AP66)/Gmax)))))</f>
        <v>0</v>
      </c>
      <c r="AQ113" s="23" t="n">
        <f aca="false">INT(MIN(255,MAX(0,(AQ19-AQ66)*MIN(1,MAX(0,(Gmax-AQ66)/Gmax)))))</f>
        <v>0</v>
      </c>
      <c r="AR113" s="23" t="n">
        <f aca="false">INT(MIN(255,MAX(0,(AR19-AR66)*MIN(1,MAX(0,(Gmax-AR66)/Gmax)))))</f>
        <v>0</v>
      </c>
      <c r="AS113" s="23" t="n">
        <f aca="false">INT(MIN(255,MAX(0,(AS19-AS66)*MIN(1,MAX(0,(Gmax-AS66)/Gmax)))))</f>
        <v>0</v>
      </c>
      <c r="AT113" s="23" t="n">
        <f aca="false">INT(MIN(255,MAX(0,(AT19-AT66)*MIN(1,MAX(0,(Gmax-AT66)/Gmax)))))</f>
        <v>0</v>
      </c>
      <c r="AU113" s="23" t="n">
        <f aca="false">INT(MIN(255,MAX(0,(AU19-AU66)*MIN(1,MAX(0,(Gmax-AU66)/Gmax)))))</f>
        <v>0</v>
      </c>
      <c r="AV113" s="23" t="n">
        <f aca="false">INT(MIN(255,MAX(0,(AV19-AV66)*MIN(1,MAX(0,(Gmax-AV66)/Gmax)))))</f>
        <v>0</v>
      </c>
      <c r="AW113" s="23" t="n">
        <f aca="false">INT(MIN(255,MAX(0,(AW19-AW66)*MIN(1,MAX(0,(Gmax-AW66)/Gmax)))))</f>
        <v>0</v>
      </c>
      <c r="AX113" s="23" t="n">
        <f aca="false">INT(MIN(255,MAX(0,(AX19-AX66)*MIN(1,MAX(0,(Gmax-AX66)/Gmax)))))</f>
        <v>0</v>
      </c>
      <c r="AY113" s="23" t="n">
        <f aca="false">INT(MIN(255,MAX(0,(AY19-AY66)*MIN(1,MAX(0,(Gmax-AY66)/Gmax)))))</f>
        <v>0</v>
      </c>
      <c r="AZ113" s="23" t="n">
        <f aca="false">INT(MIN(255,MAX(0,(AZ19-AZ66)*MIN(1,MAX(0,(Gmax-AZ66)/Gmax)))))</f>
        <v>0</v>
      </c>
      <c r="BA113" s="23" t="n">
        <f aca="false">INT(MIN(255,MAX(0,(BA19-BA66)*MIN(1,MAX(0,(Gmax-BA66)/Gmax)))))</f>
        <v>0</v>
      </c>
      <c r="BB113" s="23" t="n">
        <f aca="false">INT(MIN(255,MAX(0,(BB19-BB66)*MIN(1,MAX(0,(Gmax-BB66)/Gmax)))))</f>
        <v>0</v>
      </c>
      <c r="BC113" s="23" t="n">
        <f aca="false">INT(MIN(255,MAX(0,(BC19-BC66)*MIN(1,MAX(0,(Gmax-BC66)/Gmax)))))</f>
        <v>0</v>
      </c>
      <c r="BD113" s="23" t="n">
        <f aca="false">INT(MIN(255,MAX(0,(BD19-BD66)*MIN(1,MAX(0,(Gmax-BD66)/Gmax)))))</f>
        <v>0</v>
      </c>
      <c r="BE113" s="23" t="n">
        <f aca="false">INT(MIN(255,MAX(0,(BE19-BE66)*MIN(1,MAX(0,(Gmax-BE66)/Gmax)))))</f>
        <v>-0</v>
      </c>
      <c r="BF113" s="23" t="n">
        <f aca="false">INT(MIN(255,MAX(0,(BF19-BF66)*MIN(1,MAX(0,(Gmax-BF66)/Gmax)))))</f>
        <v>-0</v>
      </c>
      <c r="BG113" s="23" t="n">
        <f aca="false">INT(MIN(255,MAX(0,(BG19-BG66)*MIN(1,MAX(0,(Gmax-BG66)/Gmax)))))</f>
        <v>-0</v>
      </c>
      <c r="BH113" s="23" t="n">
        <f aca="false">INT(MIN(255,MAX(0,(BH19-BH66)*MIN(1,MAX(0,(Gmax-BH66)/Gmax)))))</f>
        <v>-0</v>
      </c>
      <c r="BI113" s="23" t="n">
        <f aca="false">INT(MIN(255,MAX(0,(BI19-BI66)*MIN(1,MAX(0,(Gmax-BI66)/Gmax)))))</f>
        <v>-0</v>
      </c>
      <c r="BJ113" s="23" t="n">
        <f aca="false">INT(MIN(255,MAX(0,(BJ19-BJ66)*MIN(1,MAX(0,(Gmax-BJ66)/Gmax)))))</f>
        <v>-0</v>
      </c>
      <c r="BK113" s="23" t="n">
        <f aca="false">INT(MIN(255,MAX(0,(BK19-BK66)*MIN(1,MAX(0,(Gmax-BK66)/Gmax)))))</f>
        <v>-0</v>
      </c>
      <c r="BL113" s="23" t="n">
        <f aca="false">INT(MIN(255,MAX(0,(BL19-BL66)*MIN(1,MAX(0,(Gmax-BL66)/Gmax)))))</f>
        <v>-0</v>
      </c>
      <c r="BM113" s="23" t="n">
        <f aca="false">INT(MIN(255,MAX(0,(BM19-BM66)*MIN(1,MAX(0,(Gmax-BM66)/Gmax)))))</f>
        <v>-0</v>
      </c>
      <c r="BN113" s="23" t="n">
        <f aca="false">INT(MIN(255,MAX(0,(BN19-BN66)*MIN(1,MAX(0,(Gmax-BN66)/Gmax)))))</f>
        <v>-0</v>
      </c>
    </row>
    <row r="114" customFormat="false" ht="10.5" hidden="false" customHeight="true" outlineLevel="0" collapsed="false">
      <c r="B114" s="17" t="n">
        <v>82</v>
      </c>
      <c r="C114" s="23" t="n">
        <f aca="false">INT(MIN(255,MAX(0,(C20-C67)*MIN(1,MAX(0,(Gmax-C67)/Gmax)))))</f>
        <v>1</v>
      </c>
      <c r="D114" s="23" t="n">
        <f aca="false">INT(MIN(255,MAX(0,(D20-D67)*MIN(1,MAX(0,(Gmax-D67)/Gmax)))))</f>
        <v>3</v>
      </c>
      <c r="E114" s="23" t="n">
        <f aca="false">INT(MIN(255,MAX(0,(E20-E67)*MIN(1,MAX(0,(Gmax-E67)/Gmax)))))</f>
        <v>5</v>
      </c>
      <c r="F114" s="23" t="n">
        <f aca="false">INT(MIN(255,MAX(0,(F20-F67)*MIN(1,MAX(0,(Gmax-F67)/Gmax)))))</f>
        <v>7</v>
      </c>
      <c r="G114" s="23" t="n">
        <f aca="false">INT(MIN(255,MAX(0,(G20-G67)*MIN(1,MAX(0,(Gmax-G67)/Gmax)))))</f>
        <v>9</v>
      </c>
      <c r="H114" s="23" t="n">
        <f aca="false">INT(MIN(255,MAX(0,(H20-H67)*MIN(1,MAX(0,(Gmax-H67)/Gmax)))))</f>
        <v>11</v>
      </c>
      <c r="I114" s="23" t="n">
        <f aca="false">INT(MIN(255,MAX(0,(I20-I67)*MIN(1,MAX(0,(Gmax-I67)/Gmax)))))</f>
        <v>12</v>
      </c>
      <c r="J114" s="23" t="n">
        <f aca="false">INT(MIN(255,MAX(0,(J20-J67)*MIN(1,MAX(0,(Gmax-J67)/Gmax)))))</f>
        <v>14</v>
      </c>
      <c r="K114" s="23" t="n">
        <f aca="false">INT(MIN(255,MAX(0,(K20-K67)*MIN(1,MAX(0,(Gmax-K67)/Gmax)))))</f>
        <v>16</v>
      </c>
      <c r="L114" s="23" t="n">
        <f aca="false">INT(MIN(255,MAX(0,(L20-L67)*MIN(1,MAX(0,(Gmax-L67)/Gmax)))))</f>
        <v>17</v>
      </c>
      <c r="M114" s="23" t="n">
        <f aca="false">INT(MIN(255,MAX(0,(M20-M67)*MIN(1,MAX(0,(Gmax-M67)/Gmax)))))</f>
        <v>19</v>
      </c>
      <c r="N114" s="23" t="n">
        <f aca="false">INT(MIN(255,MAX(0,(N20-N67)*MIN(1,MAX(0,(Gmax-N67)/Gmax)))))</f>
        <v>21</v>
      </c>
      <c r="O114" s="23" t="n">
        <f aca="false">INT(MIN(255,MAX(0,(O20-O67)*MIN(1,MAX(0,(Gmax-O67)/Gmax)))))</f>
        <v>22</v>
      </c>
      <c r="P114" s="23" t="n">
        <f aca="false">INT(MIN(255,MAX(0,(P20-P67)*MIN(1,MAX(0,(Gmax-P67)/Gmax)))))</f>
        <v>22</v>
      </c>
      <c r="Q114" s="23" t="n">
        <f aca="false">INT(MIN(255,MAX(0,(Q20-Q67)*MIN(1,MAX(0,(Gmax-Q67)/Gmax)))))</f>
        <v>21</v>
      </c>
      <c r="R114" s="23" t="n">
        <f aca="false">INT(MIN(255,MAX(0,(R20-R67)*MIN(1,MAX(0,(Gmax-R67)/Gmax)))))</f>
        <v>20</v>
      </c>
      <c r="S114" s="23" t="n">
        <f aca="false">INT(MIN(255,MAX(0,(S20-S67)*MIN(1,MAX(0,(Gmax-S67)/Gmax)))))</f>
        <v>17</v>
      </c>
      <c r="T114" s="23" t="n">
        <f aca="false">INT(MIN(255,MAX(0,(T20-T67)*MIN(1,MAX(0,(Gmax-T67)/Gmax)))))</f>
        <v>13</v>
      </c>
      <c r="U114" s="23" t="n">
        <f aca="false">INT(MIN(255,MAX(0,(U20-U67)*MIN(1,MAX(0,(Gmax-U67)/Gmax)))))</f>
        <v>9</v>
      </c>
      <c r="V114" s="23" t="n">
        <f aca="false">INT(MIN(255,MAX(0,(V20-V67)*MIN(1,MAX(0,(Gmax-V67)/Gmax)))))</f>
        <v>6</v>
      </c>
      <c r="W114" s="23" t="n">
        <f aca="false">INT(MIN(255,MAX(0,(W20-W67)*MIN(1,MAX(0,(Gmax-W67)/Gmax)))))</f>
        <v>4</v>
      </c>
      <c r="X114" s="23" t="n">
        <f aca="false">INT(MIN(255,MAX(0,(X20-X67)*MIN(1,MAX(0,(Gmax-X67)/Gmax)))))</f>
        <v>2</v>
      </c>
      <c r="Y114" s="23" t="n">
        <f aca="false">INT(MIN(255,MAX(0,(Y20-Y67)*MIN(1,MAX(0,(Gmax-Y67)/Gmax)))))</f>
        <v>1</v>
      </c>
      <c r="Z114" s="23" t="n">
        <f aca="false">INT(MIN(255,MAX(0,(Z20-Z67)*MIN(1,MAX(0,(Gmax-Z67)/Gmax)))))</f>
        <v>0</v>
      </c>
      <c r="AA114" s="23" t="n">
        <f aca="false">INT(MIN(255,MAX(0,(AA20-AA67)*MIN(1,MAX(0,(Gmax-AA67)/Gmax)))))</f>
        <v>0</v>
      </c>
      <c r="AB114" s="23" t="n">
        <f aca="false">INT(MIN(255,MAX(0,(AB20-AB67)*MIN(1,MAX(0,(Gmax-AB67)/Gmax)))))</f>
        <v>0</v>
      </c>
      <c r="AC114" s="23" t="n">
        <f aca="false">INT(MIN(255,MAX(0,(AC20-AC67)*MIN(1,MAX(0,(Gmax-AC67)/Gmax)))))</f>
        <v>0</v>
      </c>
      <c r="AD114" s="23" t="n">
        <f aca="false">INT(MIN(255,MAX(0,(AD20-AD67)*MIN(1,MAX(0,(Gmax-AD67)/Gmax)))))</f>
        <v>0</v>
      </c>
      <c r="AE114" s="23" t="n">
        <f aca="false">INT(MIN(255,MAX(0,(AE20-AE67)*MIN(1,MAX(0,(Gmax-AE67)/Gmax)))))</f>
        <v>0</v>
      </c>
      <c r="AF114" s="23" t="n">
        <f aca="false">INT(MIN(255,MAX(0,(AF20-AF67)*MIN(1,MAX(0,(Gmax-AF67)/Gmax)))))</f>
        <v>0</v>
      </c>
      <c r="AG114" s="23" t="n">
        <f aca="false">INT(MIN(255,MAX(0,(AG20-AG67)*MIN(1,MAX(0,(Gmax-AG67)/Gmax)))))</f>
        <v>0</v>
      </c>
      <c r="AH114" s="23" t="n">
        <f aca="false">INT(MIN(255,MAX(0,(AH20-AH67)*MIN(1,MAX(0,(Gmax-AH67)/Gmax)))))</f>
        <v>0</v>
      </c>
      <c r="AI114" s="23" t="n">
        <f aca="false">INT(MIN(255,MAX(0,(AI20-AI67)*MIN(1,MAX(0,(Gmax-AI67)/Gmax)))))</f>
        <v>0</v>
      </c>
      <c r="AJ114" s="23" t="n">
        <f aca="false">INT(MIN(255,MAX(0,(AJ20-AJ67)*MIN(1,MAX(0,(Gmax-AJ67)/Gmax)))))</f>
        <v>0</v>
      </c>
      <c r="AK114" s="23" t="n">
        <f aca="false">INT(MIN(255,MAX(0,(AK20-AK67)*MIN(1,MAX(0,(Gmax-AK67)/Gmax)))))</f>
        <v>0</v>
      </c>
      <c r="AL114" s="23" t="n">
        <f aca="false">INT(MIN(255,MAX(0,(AL20-AL67)*MIN(1,MAX(0,(Gmax-AL67)/Gmax)))))</f>
        <v>0</v>
      </c>
      <c r="AM114" s="23" t="n">
        <f aca="false">INT(MIN(255,MAX(0,(AM20-AM67)*MIN(1,MAX(0,(Gmax-AM67)/Gmax)))))</f>
        <v>0</v>
      </c>
      <c r="AN114" s="23" t="n">
        <f aca="false">INT(MIN(255,MAX(0,(AN20-AN67)*MIN(1,MAX(0,(Gmax-AN67)/Gmax)))))</f>
        <v>0</v>
      </c>
      <c r="AO114" s="23" t="n">
        <f aca="false">INT(MIN(255,MAX(0,(AO20-AO67)*MIN(1,MAX(0,(Gmax-AO67)/Gmax)))))</f>
        <v>0</v>
      </c>
      <c r="AP114" s="23" t="n">
        <f aca="false">INT(MIN(255,MAX(0,(AP20-AP67)*MIN(1,MAX(0,(Gmax-AP67)/Gmax)))))</f>
        <v>0</v>
      </c>
      <c r="AQ114" s="23" t="n">
        <f aca="false">INT(MIN(255,MAX(0,(AQ20-AQ67)*MIN(1,MAX(0,(Gmax-AQ67)/Gmax)))))</f>
        <v>0</v>
      </c>
      <c r="AR114" s="23" t="n">
        <f aca="false">INT(MIN(255,MAX(0,(AR20-AR67)*MIN(1,MAX(0,(Gmax-AR67)/Gmax)))))</f>
        <v>0</v>
      </c>
      <c r="AS114" s="23" t="n">
        <f aca="false">INT(MIN(255,MAX(0,(AS20-AS67)*MIN(1,MAX(0,(Gmax-AS67)/Gmax)))))</f>
        <v>0</v>
      </c>
      <c r="AT114" s="23" t="n">
        <f aca="false">INT(MIN(255,MAX(0,(AT20-AT67)*MIN(1,MAX(0,(Gmax-AT67)/Gmax)))))</f>
        <v>0</v>
      </c>
      <c r="AU114" s="23" t="n">
        <f aca="false">INT(MIN(255,MAX(0,(AU20-AU67)*MIN(1,MAX(0,(Gmax-AU67)/Gmax)))))</f>
        <v>0</v>
      </c>
      <c r="AV114" s="23" t="n">
        <f aca="false">INT(MIN(255,MAX(0,(AV20-AV67)*MIN(1,MAX(0,(Gmax-AV67)/Gmax)))))</f>
        <v>0</v>
      </c>
      <c r="AW114" s="23" t="n">
        <f aca="false">INT(MIN(255,MAX(0,(AW20-AW67)*MIN(1,MAX(0,(Gmax-AW67)/Gmax)))))</f>
        <v>0</v>
      </c>
      <c r="AX114" s="23" t="n">
        <f aca="false">INT(MIN(255,MAX(0,(AX20-AX67)*MIN(1,MAX(0,(Gmax-AX67)/Gmax)))))</f>
        <v>0</v>
      </c>
      <c r="AY114" s="23" t="n">
        <f aca="false">INT(MIN(255,MAX(0,(AY20-AY67)*MIN(1,MAX(0,(Gmax-AY67)/Gmax)))))</f>
        <v>0</v>
      </c>
      <c r="AZ114" s="23" t="n">
        <f aca="false">INT(MIN(255,MAX(0,(AZ20-AZ67)*MIN(1,MAX(0,(Gmax-AZ67)/Gmax)))))</f>
        <v>0</v>
      </c>
      <c r="BA114" s="23" t="n">
        <f aca="false">INT(MIN(255,MAX(0,(BA20-BA67)*MIN(1,MAX(0,(Gmax-BA67)/Gmax)))))</f>
        <v>0</v>
      </c>
      <c r="BB114" s="23" t="n">
        <f aca="false">INT(MIN(255,MAX(0,(BB20-BB67)*MIN(1,MAX(0,(Gmax-BB67)/Gmax)))))</f>
        <v>0</v>
      </c>
      <c r="BC114" s="23" t="n">
        <f aca="false">INT(MIN(255,MAX(0,(BC20-BC67)*MIN(1,MAX(0,(Gmax-BC67)/Gmax)))))</f>
        <v>0</v>
      </c>
      <c r="BD114" s="23" t="n">
        <f aca="false">INT(MIN(255,MAX(0,(BD20-BD67)*MIN(1,MAX(0,(Gmax-BD67)/Gmax)))))</f>
        <v>0</v>
      </c>
      <c r="BE114" s="23" t="n">
        <f aca="false">INT(MIN(255,MAX(0,(BE20-BE67)*MIN(1,MAX(0,(Gmax-BE67)/Gmax)))))</f>
        <v>0</v>
      </c>
      <c r="BF114" s="23" t="n">
        <f aca="false">INT(MIN(255,MAX(0,(BF20-BF67)*MIN(1,MAX(0,(Gmax-BF67)/Gmax)))))</f>
        <v>-0</v>
      </c>
      <c r="BG114" s="23" t="n">
        <f aca="false">INT(MIN(255,MAX(0,(BG20-BG67)*MIN(1,MAX(0,(Gmax-BG67)/Gmax)))))</f>
        <v>-0</v>
      </c>
      <c r="BH114" s="23" t="n">
        <f aca="false">INT(MIN(255,MAX(0,(BH20-BH67)*MIN(1,MAX(0,(Gmax-BH67)/Gmax)))))</f>
        <v>-0</v>
      </c>
      <c r="BI114" s="23" t="n">
        <f aca="false">INT(MIN(255,MAX(0,(BI20-BI67)*MIN(1,MAX(0,(Gmax-BI67)/Gmax)))))</f>
        <v>-0</v>
      </c>
      <c r="BJ114" s="23" t="n">
        <f aca="false">INT(MIN(255,MAX(0,(BJ20-BJ67)*MIN(1,MAX(0,(Gmax-BJ67)/Gmax)))))</f>
        <v>-0</v>
      </c>
      <c r="BK114" s="23" t="n">
        <f aca="false">INT(MIN(255,MAX(0,(BK20-BK67)*MIN(1,MAX(0,(Gmax-BK67)/Gmax)))))</f>
        <v>-0</v>
      </c>
      <c r="BL114" s="23" t="n">
        <f aca="false">INT(MIN(255,MAX(0,(BL20-BL67)*MIN(1,MAX(0,(Gmax-BL67)/Gmax)))))</f>
        <v>-0</v>
      </c>
      <c r="BM114" s="23" t="n">
        <f aca="false">INT(MIN(255,MAX(0,(BM20-BM67)*MIN(1,MAX(0,(Gmax-BM67)/Gmax)))))</f>
        <v>-0</v>
      </c>
      <c r="BN114" s="23" t="n">
        <f aca="false">INT(MIN(255,MAX(0,(BN20-BN67)*MIN(1,MAX(0,(Gmax-BN67)/Gmax)))))</f>
        <v>-0</v>
      </c>
    </row>
    <row r="115" customFormat="false" ht="10.5" hidden="false" customHeight="true" outlineLevel="0" collapsed="false">
      <c r="B115" s="17" t="n">
        <v>83</v>
      </c>
      <c r="C115" s="23" t="n">
        <f aca="false">INT(MIN(255,MAX(0,(C21-C68)*MIN(1,MAX(0,(Gmax-C68)/Gmax)))))</f>
        <v>2</v>
      </c>
      <c r="D115" s="23" t="n">
        <f aca="false">INT(MIN(255,MAX(0,(D21-D68)*MIN(1,MAX(0,(Gmax-D68)/Gmax)))))</f>
        <v>3</v>
      </c>
      <c r="E115" s="23" t="n">
        <f aca="false">INT(MIN(255,MAX(0,(E21-E68)*MIN(1,MAX(0,(Gmax-E68)/Gmax)))))</f>
        <v>5</v>
      </c>
      <c r="F115" s="23" t="n">
        <f aca="false">INT(MIN(255,MAX(0,(F21-F68)*MIN(1,MAX(0,(Gmax-F68)/Gmax)))))</f>
        <v>7</v>
      </c>
      <c r="G115" s="23" t="n">
        <f aca="false">INT(MIN(255,MAX(0,(G21-G68)*MIN(1,MAX(0,(Gmax-G68)/Gmax)))))</f>
        <v>8</v>
      </c>
      <c r="H115" s="23" t="n">
        <f aca="false">INT(MIN(255,MAX(0,(H21-H68)*MIN(1,MAX(0,(Gmax-H68)/Gmax)))))</f>
        <v>10</v>
      </c>
      <c r="I115" s="23" t="n">
        <f aca="false">INT(MIN(255,MAX(0,(I21-I68)*MIN(1,MAX(0,(Gmax-I68)/Gmax)))))</f>
        <v>12</v>
      </c>
      <c r="J115" s="23" t="n">
        <f aca="false">INT(MIN(255,MAX(0,(J21-J68)*MIN(1,MAX(0,(Gmax-J68)/Gmax)))))</f>
        <v>13</v>
      </c>
      <c r="K115" s="23" t="n">
        <f aca="false">INT(MIN(255,MAX(0,(K21-K68)*MIN(1,MAX(0,(Gmax-K68)/Gmax)))))</f>
        <v>14</v>
      </c>
      <c r="L115" s="23" t="n">
        <f aca="false">INT(MIN(255,MAX(0,(L21-L68)*MIN(1,MAX(0,(Gmax-L68)/Gmax)))))</f>
        <v>16</v>
      </c>
      <c r="M115" s="23" t="n">
        <f aca="false">INT(MIN(255,MAX(0,(M21-M68)*MIN(1,MAX(0,(Gmax-M68)/Gmax)))))</f>
        <v>18</v>
      </c>
      <c r="N115" s="23" t="n">
        <f aca="false">INT(MIN(255,MAX(0,(N21-N68)*MIN(1,MAX(0,(Gmax-N68)/Gmax)))))</f>
        <v>20</v>
      </c>
      <c r="O115" s="23" t="n">
        <f aca="false">INT(MIN(255,MAX(0,(O21-O68)*MIN(1,MAX(0,(Gmax-O68)/Gmax)))))</f>
        <v>21</v>
      </c>
      <c r="P115" s="23" t="n">
        <f aca="false">INT(MIN(255,MAX(0,(P21-P68)*MIN(1,MAX(0,(Gmax-P68)/Gmax)))))</f>
        <v>23</v>
      </c>
      <c r="Q115" s="23" t="n">
        <f aca="false">INT(MIN(255,MAX(0,(Q21-Q68)*MIN(1,MAX(0,(Gmax-Q68)/Gmax)))))</f>
        <v>23</v>
      </c>
      <c r="R115" s="23" t="n">
        <f aca="false">INT(MIN(255,MAX(0,(R21-R68)*MIN(1,MAX(0,(Gmax-R68)/Gmax)))))</f>
        <v>23</v>
      </c>
      <c r="S115" s="23" t="n">
        <f aca="false">INT(MIN(255,MAX(0,(S21-S68)*MIN(1,MAX(0,(Gmax-S68)/Gmax)))))</f>
        <v>20</v>
      </c>
      <c r="T115" s="23" t="n">
        <f aca="false">INT(MIN(255,MAX(0,(T21-T68)*MIN(1,MAX(0,(Gmax-T68)/Gmax)))))</f>
        <v>16</v>
      </c>
      <c r="U115" s="23" t="n">
        <f aca="false">INT(MIN(255,MAX(0,(U21-U68)*MIN(1,MAX(0,(Gmax-U68)/Gmax)))))</f>
        <v>11</v>
      </c>
      <c r="V115" s="23" t="n">
        <f aca="false">INT(MIN(255,MAX(0,(V21-V68)*MIN(1,MAX(0,(Gmax-V68)/Gmax)))))</f>
        <v>8</v>
      </c>
      <c r="W115" s="23" t="n">
        <f aca="false">INT(MIN(255,MAX(0,(W21-W68)*MIN(1,MAX(0,(Gmax-W68)/Gmax)))))</f>
        <v>5</v>
      </c>
      <c r="X115" s="23" t="n">
        <f aca="false">INT(MIN(255,MAX(0,(X21-X68)*MIN(1,MAX(0,(Gmax-X68)/Gmax)))))</f>
        <v>2</v>
      </c>
      <c r="Y115" s="23" t="n">
        <f aca="false">INT(MIN(255,MAX(0,(Y21-Y68)*MIN(1,MAX(0,(Gmax-Y68)/Gmax)))))</f>
        <v>1</v>
      </c>
      <c r="Z115" s="23" t="n">
        <f aca="false">INT(MIN(255,MAX(0,(Z21-Z68)*MIN(1,MAX(0,(Gmax-Z68)/Gmax)))))</f>
        <v>1</v>
      </c>
      <c r="AA115" s="23" t="n">
        <f aca="false">INT(MIN(255,MAX(0,(AA21-AA68)*MIN(1,MAX(0,(Gmax-AA68)/Gmax)))))</f>
        <v>0</v>
      </c>
      <c r="AB115" s="23" t="n">
        <f aca="false">INT(MIN(255,MAX(0,(AB21-AB68)*MIN(1,MAX(0,(Gmax-AB68)/Gmax)))))</f>
        <v>0</v>
      </c>
      <c r="AC115" s="23" t="n">
        <f aca="false">INT(MIN(255,MAX(0,(AC21-AC68)*MIN(1,MAX(0,(Gmax-AC68)/Gmax)))))</f>
        <v>0</v>
      </c>
      <c r="AD115" s="23" t="n">
        <f aca="false">INT(MIN(255,MAX(0,(AD21-AD68)*MIN(1,MAX(0,(Gmax-AD68)/Gmax)))))</f>
        <v>0</v>
      </c>
      <c r="AE115" s="23" t="n">
        <f aca="false">INT(MIN(255,MAX(0,(AE21-AE68)*MIN(1,MAX(0,(Gmax-AE68)/Gmax)))))</f>
        <v>0</v>
      </c>
      <c r="AF115" s="23" t="n">
        <f aca="false">INT(MIN(255,MAX(0,(AF21-AF68)*MIN(1,MAX(0,(Gmax-AF68)/Gmax)))))</f>
        <v>0</v>
      </c>
      <c r="AG115" s="23" t="n">
        <f aca="false">INT(MIN(255,MAX(0,(AG21-AG68)*MIN(1,MAX(0,(Gmax-AG68)/Gmax)))))</f>
        <v>0</v>
      </c>
      <c r="AH115" s="23" t="n">
        <f aca="false">INT(MIN(255,MAX(0,(AH21-AH68)*MIN(1,MAX(0,(Gmax-AH68)/Gmax)))))</f>
        <v>0</v>
      </c>
      <c r="AI115" s="23" t="n">
        <f aca="false">INT(MIN(255,MAX(0,(AI21-AI68)*MIN(1,MAX(0,(Gmax-AI68)/Gmax)))))</f>
        <v>0</v>
      </c>
      <c r="AJ115" s="23" t="n">
        <f aca="false">INT(MIN(255,MAX(0,(AJ21-AJ68)*MIN(1,MAX(0,(Gmax-AJ68)/Gmax)))))</f>
        <v>0</v>
      </c>
      <c r="AK115" s="23" t="n">
        <f aca="false">INT(MIN(255,MAX(0,(AK21-AK68)*MIN(1,MAX(0,(Gmax-AK68)/Gmax)))))</f>
        <v>0</v>
      </c>
      <c r="AL115" s="23" t="n">
        <f aca="false">INT(MIN(255,MAX(0,(AL21-AL68)*MIN(1,MAX(0,(Gmax-AL68)/Gmax)))))</f>
        <v>0</v>
      </c>
      <c r="AM115" s="23" t="n">
        <f aca="false">INT(MIN(255,MAX(0,(AM21-AM68)*MIN(1,MAX(0,(Gmax-AM68)/Gmax)))))</f>
        <v>0</v>
      </c>
      <c r="AN115" s="23" t="n">
        <f aca="false">INT(MIN(255,MAX(0,(AN21-AN68)*MIN(1,MAX(0,(Gmax-AN68)/Gmax)))))</f>
        <v>0</v>
      </c>
      <c r="AO115" s="23" t="n">
        <f aca="false">INT(MIN(255,MAX(0,(AO21-AO68)*MIN(1,MAX(0,(Gmax-AO68)/Gmax)))))</f>
        <v>0</v>
      </c>
      <c r="AP115" s="23" t="n">
        <f aca="false">INT(MIN(255,MAX(0,(AP21-AP68)*MIN(1,MAX(0,(Gmax-AP68)/Gmax)))))</f>
        <v>0</v>
      </c>
      <c r="AQ115" s="23" t="n">
        <f aca="false">INT(MIN(255,MAX(0,(AQ21-AQ68)*MIN(1,MAX(0,(Gmax-AQ68)/Gmax)))))</f>
        <v>0</v>
      </c>
      <c r="AR115" s="23" t="n">
        <f aca="false">INT(MIN(255,MAX(0,(AR21-AR68)*MIN(1,MAX(0,(Gmax-AR68)/Gmax)))))</f>
        <v>0</v>
      </c>
      <c r="AS115" s="23" t="n">
        <f aca="false">INT(MIN(255,MAX(0,(AS21-AS68)*MIN(1,MAX(0,(Gmax-AS68)/Gmax)))))</f>
        <v>0</v>
      </c>
      <c r="AT115" s="23" t="n">
        <f aca="false">INT(MIN(255,MAX(0,(AT21-AT68)*MIN(1,MAX(0,(Gmax-AT68)/Gmax)))))</f>
        <v>0</v>
      </c>
      <c r="AU115" s="23" t="n">
        <f aca="false">INT(MIN(255,MAX(0,(AU21-AU68)*MIN(1,MAX(0,(Gmax-AU68)/Gmax)))))</f>
        <v>0</v>
      </c>
      <c r="AV115" s="23" t="n">
        <f aca="false">INT(MIN(255,MAX(0,(AV21-AV68)*MIN(1,MAX(0,(Gmax-AV68)/Gmax)))))</f>
        <v>0</v>
      </c>
      <c r="AW115" s="23" t="n">
        <f aca="false">INT(MIN(255,MAX(0,(AW21-AW68)*MIN(1,MAX(0,(Gmax-AW68)/Gmax)))))</f>
        <v>0</v>
      </c>
      <c r="AX115" s="23" t="n">
        <f aca="false">INT(MIN(255,MAX(0,(AX21-AX68)*MIN(1,MAX(0,(Gmax-AX68)/Gmax)))))</f>
        <v>0</v>
      </c>
      <c r="AY115" s="23" t="n">
        <f aca="false">INT(MIN(255,MAX(0,(AY21-AY68)*MIN(1,MAX(0,(Gmax-AY68)/Gmax)))))</f>
        <v>0</v>
      </c>
      <c r="AZ115" s="23" t="n">
        <f aca="false">INT(MIN(255,MAX(0,(AZ21-AZ68)*MIN(1,MAX(0,(Gmax-AZ68)/Gmax)))))</f>
        <v>0</v>
      </c>
      <c r="BA115" s="23" t="n">
        <f aca="false">INT(MIN(255,MAX(0,(BA21-BA68)*MIN(1,MAX(0,(Gmax-BA68)/Gmax)))))</f>
        <v>0</v>
      </c>
      <c r="BB115" s="23" t="n">
        <f aca="false">INT(MIN(255,MAX(0,(BB21-BB68)*MIN(1,MAX(0,(Gmax-BB68)/Gmax)))))</f>
        <v>0</v>
      </c>
      <c r="BC115" s="23" t="n">
        <f aca="false">INT(MIN(255,MAX(0,(BC21-BC68)*MIN(1,MAX(0,(Gmax-BC68)/Gmax)))))</f>
        <v>0</v>
      </c>
      <c r="BD115" s="23" t="n">
        <f aca="false">INT(MIN(255,MAX(0,(BD21-BD68)*MIN(1,MAX(0,(Gmax-BD68)/Gmax)))))</f>
        <v>0</v>
      </c>
      <c r="BE115" s="23" t="n">
        <f aca="false">INT(MIN(255,MAX(0,(BE21-BE68)*MIN(1,MAX(0,(Gmax-BE68)/Gmax)))))</f>
        <v>0</v>
      </c>
      <c r="BF115" s="23" t="n">
        <f aca="false">INT(MIN(255,MAX(0,(BF21-BF68)*MIN(1,MAX(0,(Gmax-BF68)/Gmax)))))</f>
        <v>0</v>
      </c>
      <c r="BG115" s="23" t="n">
        <f aca="false">INT(MIN(255,MAX(0,(BG21-BG68)*MIN(1,MAX(0,(Gmax-BG68)/Gmax)))))</f>
        <v>0</v>
      </c>
      <c r="BH115" s="23" t="n">
        <f aca="false">INT(MIN(255,MAX(0,(BH21-BH68)*MIN(1,MAX(0,(Gmax-BH68)/Gmax)))))</f>
        <v>-0</v>
      </c>
      <c r="BI115" s="23" t="n">
        <f aca="false">INT(MIN(255,MAX(0,(BI21-BI68)*MIN(1,MAX(0,(Gmax-BI68)/Gmax)))))</f>
        <v>-0</v>
      </c>
      <c r="BJ115" s="23" t="n">
        <f aca="false">INT(MIN(255,MAX(0,(BJ21-BJ68)*MIN(1,MAX(0,(Gmax-BJ68)/Gmax)))))</f>
        <v>-0</v>
      </c>
      <c r="BK115" s="23" t="n">
        <f aca="false">INT(MIN(255,MAX(0,(BK21-BK68)*MIN(1,MAX(0,(Gmax-BK68)/Gmax)))))</f>
        <v>-0</v>
      </c>
      <c r="BL115" s="23" t="n">
        <f aca="false">INT(MIN(255,MAX(0,(BL21-BL68)*MIN(1,MAX(0,(Gmax-BL68)/Gmax)))))</f>
        <v>-0</v>
      </c>
      <c r="BM115" s="23" t="n">
        <f aca="false">INT(MIN(255,MAX(0,(BM21-BM68)*MIN(1,MAX(0,(Gmax-BM68)/Gmax)))))</f>
        <v>-0</v>
      </c>
      <c r="BN115" s="23" t="n">
        <f aca="false">INT(MIN(255,MAX(0,(BN21-BN68)*MIN(1,MAX(0,(Gmax-BN68)/Gmax)))))</f>
        <v>-0</v>
      </c>
    </row>
    <row r="116" customFormat="false" ht="10.5" hidden="false" customHeight="true" outlineLevel="0" collapsed="false">
      <c r="B116" s="17" t="n">
        <v>84</v>
      </c>
      <c r="C116" s="23" t="n">
        <f aca="false">INT(MIN(255,MAX(0,(C22-C69)*MIN(1,MAX(0,(Gmax-C69)/Gmax)))))</f>
        <v>3</v>
      </c>
      <c r="D116" s="23" t="n">
        <f aca="false">INT(MIN(255,MAX(0,(D22-D69)*MIN(1,MAX(0,(Gmax-D69)/Gmax)))))</f>
        <v>4</v>
      </c>
      <c r="E116" s="23" t="n">
        <f aca="false">INT(MIN(255,MAX(0,(E22-E69)*MIN(1,MAX(0,(Gmax-E69)/Gmax)))))</f>
        <v>6</v>
      </c>
      <c r="F116" s="23" t="n">
        <f aca="false">INT(MIN(255,MAX(0,(F22-F69)*MIN(1,MAX(0,(Gmax-F69)/Gmax)))))</f>
        <v>7</v>
      </c>
      <c r="G116" s="23" t="n">
        <f aca="false">INT(MIN(255,MAX(0,(G22-G69)*MIN(1,MAX(0,(Gmax-G69)/Gmax)))))</f>
        <v>8</v>
      </c>
      <c r="H116" s="23" t="n">
        <f aca="false">INT(MIN(255,MAX(0,(H22-H69)*MIN(1,MAX(0,(Gmax-H69)/Gmax)))))</f>
        <v>10</v>
      </c>
      <c r="I116" s="23" t="n">
        <f aca="false">INT(MIN(255,MAX(0,(I22-I69)*MIN(1,MAX(0,(Gmax-I69)/Gmax)))))</f>
        <v>11</v>
      </c>
      <c r="J116" s="23" t="n">
        <f aca="false">INT(MIN(255,MAX(0,(J22-J69)*MIN(1,MAX(0,(Gmax-J69)/Gmax)))))</f>
        <v>12</v>
      </c>
      <c r="K116" s="23" t="n">
        <f aca="false">INT(MIN(255,MAX(0,(K22-K69)*MIN(1,MAX(0,(Gmax-K69)/Gmax)))))</f>
        <v>14</v>
      </c>
      <c r="L116" s="23" t="n">
        <f aca="false">INT(MIN(255,MAX(0,(L22-L69)*MIN(1,MAX(0,(Gmax-L69)/Gmax)))))</f>
        <v>15</v>
      </c>
      <c r="M116" s="23" t="n">
        <f aca="false">INT(MIN(255,MAX(0,(M22-M69)*MIN(1,MAX(0,(Gmax-M69)/Gmax)))))</f>
        <v>17</v>
      </c>
      <c r="N116" s="23" t="n">
        <f aca="false">INT(MIN(255,MAX(0,(N22-N69)*MIN(1,MAX(0,(Gmax-N69)/Gmax)))))</f>
        <v>19</v>
      </c>
      <c r="O116" s="23" t="n">
        <f aca="false">INT(MIN(255,MAX(0,(O22-O69)*MIN(1,MAX(0,(Gmax-O69)/Gmax)))))</f>
        <v>22</v>
      </c>
      <c r="P116" s="23" t="n">
        <f aca="false">INT(MIN(255,MAX(0,(P22-P69)*MIN(1,MAX(0,(Gmax-P69)/Gmax)))))</f>
        <v>24</v>
      </c>
      <c r="Q116" s="23" t="n">
        <f aca="false">INT(MIN(255,MAX(0,(Q22-Q69)*MIN(1,MAX(0,(Gmax-Q69)/Gmax)))))</f>
        <v>27</v>
      </c>
      <c r="R116" s="23" t="n">
        <f aca="false">INT(MIN(255,MAX(0,(R22-R69)*MIN(1,MAX(0,(Gmax-R69)/Gmax)))))</f>
        <v>27</v>
      </c>
      <c r="S116" s="23" t="n">
        <f aca="false">INT(MIN(255,MAX(0,(S22-S69)*MIN(1,MAX(0,(Gmax-S69)/Gmax)))))</f>
        <v>25</v>
      </c>
      <c r="T116" s="23" t="n">
        <f aca="false">INT(MIN(255,MAX(0,(T22-T69)*MIN(1,MAX(0,(Gmax-T69)/Gmax)))))</f>
        <v>20</v>
      </c>
      <c r="U116" s="23" t="n">
        <f aca="false">INT(MIN(255,MAX(0,(U22-U69)*MIN(1,MAX(0,(Gmax-U69)/Gmax)))))</f>
        <v>14</v>
      </c>
      <c r="V116" s="23" t="n">
        <f aca="false">INT(MIN(255,MAX(0,(V22-V69)*MIN(1,MAX(0,(Gmax-V69)/Gmax)))))</f>
        <v>10</v>
      </c>
      <c r="W116" s="23" t="n">
        <f aca="false">INT(MIN(255,MAX(0,(W22-W69)*MIN(1,MAX(0,(Gmax-W69)/Gmax)))))</f>
        <v>6</v>
      </c>
      <c r="X116" s="23" t="n">
        <f aca="false">INT(MIN(255,MAX(0,(X22-X69)*MIN(1,MAX(0,(Gmax-X69)/Gmax)))))</f>
        <v>3</v>
      </c>
      <c r="Y116" s="23" t="n">
        <f aca="false">INT(MIN(255,MAX(0,(Y22-Y69)*MIN(1,MAX(0,(Gmax-Y69)/Gmax)))))</f>
        <v>2</v>
      </c>
      <c r="Z116" s="23" t="n">
        <f aca="false">INT(MIN(255,MAX(0,(Z22-Z69)*MIN(1,MAX(0,(Gmax-Z69)/Gmax)))))</f>
        <v>1</v>
      </c>
      <c r="AA116" s="23" t="n">
        <f aca="false">INT(MIN(255,MAX(0,(AA22-AA69)*MIN(1,MAX(0,(Gmax-AA69)/Gmax)))))</f>
        <v>0</v>
      </c>
      <c r="AB116" s="23" t="n">
        <f aca="false">INT(MIN(255,MAX(0,(AB22-AB69)*MIN(1,MAX(0,(Gmax-AB69)/Gmax)))))</f>
        <v>0</v>
      </c>
      <c r="AC116" s="23" t="n">
        <f aca="false">INT(MIN(255,MAX(0,(AC22-AC69)*MIN(1,MAX(0,(Gmax-AC69)/Gmax)))))</f>
        <v>0</v>
      </c>
      <c r="AD116" s="23" t="n">
        <f aca="false">INT(MIN(255,MAX(0,(AD22-AD69)*MIN(1,MAX(0,(Gmax-AD69)/Gmax)))))</f>
        <v>0</v>
      </c>
      <c r="AE116" s="23" t="n">
        <f aca="false">INT(MIN(255,MAX(0,(AE22-AE69)*MIN(1,MAX(0,(Gmax-AE69)/Gmax)))))</f>
        <v>0</v>
      </c>
      <c r="AF116" s="23" t="n">
        <f aca="false">INT(MIN(255,MAX(0,(AF22-AF69)*MIN(1,MAX(0,(Gmax-AF69)/Gmax)))))</f>
        <v>0</v>
      </c>
      <c r="AG116" s="23" t="n">
        <f aca="false">INT(MIN(255,MAX(0,(AG22-AG69)*MIN(1,MAX(0,(Gmax-AG69)/Gmax)))))</f>
        <v>0</v>
      </c>
      <c r="AH116" s="23" t="n">
        <f aca="false">INT(MIN(255,MAX(0,(AH22-AH69)*MIN(1,MAX(0,(Gmax-AH69)/Gmax)))))</f>
        <v>0</v>
      </c>
      <c r="AI116" s="23" t="n">
        <f aca="false">INT(MIN(255,MAX(0,(AI22-AI69)*MIN(1,MAX(0,(Gmax-AI69)/Gmax)))))</f>
        <v>0</v>
      </c>
      <c r="AJ116" s="23" t="n">
        <f aca="false">INT(MIN(255,MAX(0,(AJ22-AJ69)*MIN(1,MAX(0,(Gmax-AJ69)/Gmax)))))</f>
        <v>0</v>
      </c>
      <c r="AK116" s="23" t="n">
        <f aca="false">INT(MIN(255,MAX(0,(AK22-AK69)*MIN(1,MAX(0,(Gmax-AK69)/Gmax)))))</f>
        <v>0</v>
      </c>
      <c r="AL116" s="23" t="n">
        <f aca="false">INT(MIN(255,MAX(0,(AL22-AL69)*MIN(1,MAX(0,(Gmax-AL69)/Gmax)))))</f>
        <v>0</v>
      </c>
      <c r="AM116" s="23" t="n">
        <f aca="false">INT(MIN(255,MAX(0,(AM22-AM69)*MIN(1,MAX(0,(Gmax-AM69)/Gmax)))))</f>
        <v>0</v>
      </c>
      <c r="AN116" s="23" t="n">
        <f aca="false">INT(MIN(255,MAX(0,(AN22-AN69)*MIN(1,MAX(0,(Gmax-AN69)/Gmax)))))</f>
        <v>0</v>
      </c>
      <c r="AO116" s="23" t="n">
        <f aca="false">INT(MIN(255,MAX(0,(AO22-AO69)*MIN(1,MAX(0,(Gmax-AO69)/Gmax)))))</f>
        <v>0</v>
      </c>
      <c r="AP116" s="23" t="n">
        <f aca="false">INT(MIN(255,MAX(0,(AP22-AP69)*MIN(1,MAX(0,(Gmax-AP69)/Gmax)))))</f>
        <v>0</v>
      </c>
      <c r="AQ116" s="23" t="n">
        <f aca="false">INT(MIN(255,MAX(0,(AQ22-AQ69)*MIN(1,MAX(0,(Gmax-AQ69)/Gmax)))))</f>
        <v>0</v>
      </c>
      <c r="AR116" s="23" t="n">
        <f aca="false">INT(MIN(255,MAX(0,(AR22-AR69)*MIN(1,MAX(0,(Gmax-AR69)/Gmax)))))</f>
        <v>0</v>
      </c>
      <c r="AS116" s="23" t="n">
        <f aca="false">INT(MIN(255,MAX(0,(AS22-AS69)*MIN(1,MAX(0,(Gmax-AS69)/Gmax)))))</f>
        <v>0</v>
      </c>
      <c r="AT116" s="23" t="n">
        <f aca="false">INT(MIN(255,MAX(0,(AT22-AT69)*MIN(1,MAX(0,(Gmax-AT69)/Gmax)))))</f>
        <v>0</v>
      </c>
      <c r="AU116" s="23" t="n">
        <f aca="false">INT(MIN(255,MAX(0,(AU22-AU69)*MIN(1,MAX(0,(Gmax-AU69)/Gmax)))))</f>
        <v>0</v>
      </c>
      <c r="AV116" s="23" t="n">
        <f aca="false">INT(MIN(255,MAX(0,(AV22-AV69)*MIN(1,MAX(0,(Gmax-AV69)/Gmax)))))</f>
        <v>0</v>
      </c>
      <c r="AW116" s="23" t="n">
        <f aca="false">INT(MIN(255,MAX(0,(AW22-AW69)*MIN(1,MAX(0,(Gmax-AW69)/Gmax)))))</f>
        <v>0</v>
      </c>
      <c r="AX116" s="23" t="n">
        <f aca="false">INT(MIN(255,MAX(0,(AX22-AX69)*MIN(1,MAX(0,(Gmax-AX69)/Gmax)))))</f>
        <v>0</v>
      </c>
      <c r="AY116" s="23" t="n">
        <f aca="false">INT(MIN(255,MAX(0,(AY22-AY69)*MIN(1,MAX(0,(Gmax-AY69)/Gmax)))))</f>
        <v>0</v>
      </c>
      <c r="AZ116" s="23" t="n">
        <f aca="false">INT(MIN(255,MAX(0,(AZ22-AZ69)*MIN(1,MAX(0,(Gmax-AZ69)/Gmax)))))</f>
        <v>0</v>
      </c>
      <c r="BA116" s="23" t="n">
        <f aca="false">INT(MIN(255,MAX(0,(BA22-BA69)*MIN(1,MAX(0,(Gmax-BA69)/Gmax)))))</f>
        <v>0</v>
      </c>
      <c r="BB116" s="23" t="n">
        <f aca="false">INT(MIN(255,MAX(0,(BB22-BB69)*MIN(1,MAX(0,(Gmax-BB69)/Gmax)))))</f>
        <v>0</v>
      </c>
      <c r="BC116" s="23" t="n">
        <f aca="false">INT(MIN(255,MAX(0,(BC22-BC69)*MIN(1,MAX(0,(Gmax-BC69)/Gmax)))))</f>
        <v>0</v>
      </c>
      <c r="BD116" s="23" t="n">
        <f aca="false">INT(MIN(255,MAX(0,(BD22-BD69)*MIN(1,MAX(0,(Gmax-BD69)/Gmax)))))</f>
        <v>0</v>
      </c>
      <c r="BE116" s="23" t="n">
        <f aca="false">INT(MIN(255,MAX(0,(BE22-BE69)*MIN(1,MAX(0,(Gmax-BE69)/Gmax)))))</f>
        <v>0</v>
      </c>
      <c r="BF116" s="23" t="n">
        <f aca="false">INT(MIN(255,MAX(0,(BF22-BF69)*MIN(1,MAX(0,(Gmax-BF69)/Gmax)))))</f>
        <v>0</v>
      </c>
      <c r="BG116" s="23" t="n">
        <f aca="false">INT(MIN(255,MAX(0,(BG22-BG69)*MIN(1,MAX(0,(Gmax-BG69)/Gmax)))))</f>
        <v>0</v>
      </c>
      <c r="BH116" s="23" t="n">
        <f aca="false">INT(MIN(255,MAX(0,(BH22-BH69)*MIN(1,MAX(0,(Gmax-BH69)/Gmax)))))</f>
        <v>0</v>
      </c>
      <c r="BI116" s="23" t="n">
        <f aca="false">INT(MIN(255,MAX(0,(BI22-BI69)*MIN(1,MAX(0,(Gmax-BI69)/Gmax)))))</f>
        <v>0</v>
      </c>
      <c r="BJ116" s="23" t="n">
        <f aca="false">INT(MIN(255,MAX(0,(BJ22-BJ69)*MIN(1,MAX(0,(Gmax-BJ69)/Gmax)))))</f>
        <v>-0</v>
      </c>
      <c r="BK116" s="23" t="n">
        <f aca="false">INT(MIN(255,MAX(0,(BK22-BK69)*MIN(1,MAX(0,(Gmax-BK69)/Gmax)))))</f>
        <v>-0</v>
      </c>
      <c r="BL116" s="23" t="n">
        <f aca="false">INT(MIN(255,MAX(0,(BL22-BL69)*MIN(1,MAX(0,(Gmax-BL69)/Gmax)))))</f>
        <v>-0</v>
      </c>
      <c r="BM116" s="23" t="n">
        <f aca="false">INT(MIN(255,MAX(0,(BM22-BM69)*MIN(1,MAX(0,(Gmax-BM69)/Gmax)))))</f>
        <v>-0</v>
      </c>
      <c r="BN116" s="23" t="n">
        <f aca="false">INT(MIN(255,MAX(0,(BN22-BN69)*MIN(1,MAX(0,(Gmax-BN69)/Gmax)))))</f>
        <v>-0</v>
      </c>
    </row>
    <row r="117" customFormat="false" ht="10.5" hidden="false" customHeight="true" outlineLevel="0" collapsed="false">
      <c r="B117" s="17" t="n">
        <v>85</v>
      </c>
      <c r="C117" s="23" t="n">
        <f aca="false">INT(MIN(255,MAX(0,(C23-C70)*MIN(1,MAX(0,(Gmax-C70)/Gmax)))))</f>
        <v>3</v>
      </c>
      <c r="D117" s="23" t="n">
        <f aca="false">INT(MIN(255,MAX(0,(D23-D70)*MIN(1,MAX(0,(Gmax-D70)/Gmax)))))</f>
        <v>4</v>
      </c>
      <c r="E117" s="23" t="n">
        <f aca="false">INT(MIN(255,MAX(0,(E23-E70)*MIN(1,MAX(0,(Gmax-E70)/Gmax)))))</f>
        <v>6</v>
      </c>
      <c r="F117" s="23" t="n">
        <f aca="false">INT(MIN(255,MAX(0,(F23-F70)*MIN(1,MAX(0,(Gmax-F70)/Gmax)))))</f>
        <v>6</v>
      </c>
      <c r="G117" s="23" t="n">
        <f aca="false">INT(MIN(255,MAX(0,(G23-G70)*MIN(1,MAX(0,(Gmax-G70)/Gmax)))))</f>
        <v>8</v>
      </c>
      <c r="H117" s="23" t="n">
        <f aca="false">INT(MIN(255,MAX(0,(H23-H70)*MIN(1,MAX(0,(Gmax-H70)/Gmax)))))</f>
        <v>9</v>
      </c>
      <c r="I117" s="23" t="n">
        <f aca="false">INT(MIN(255,MAX(0,(I23-I70)*MIN(1,MAX(0,(Gmax-I70)/Gmax)))))</f>
        <v>11</v>
      </c>
      <c r="J117" s="23" t="n">
        <f aca="false">INT(MIN(255,MAX(0,(J23-J70)*MIN(1,MAX(0,(Gmax-J70)/Gmax)))))</f>
        <v>12</v>
      </c>
      <c r="K117" s="23" t="n">
        <f aca="false">INT(MIN(255,MAX(0,(K23-K70)*MIN(1,MAX(0,(Gmax-K70)/Gmax)))))</f>
        <v>13</v>
      </c>
      <c r="L117" s="23" t="n">
        <f aca="false">INT(MIN(255,MAX(0,(L23-L70)*MIN(1,MAX(0,(Gmax-L70)/Gmax)))))</f>
        <v>15</v>
      </c>
      <c r="M117" s="23" t="n">
        <f aca="false">INT(MIN(255,MAX(0,(M23-M70)*MIN(1,MAX(0,(Gmax-M70)/Gmax)))))</f>
        <v>17</v>
      </c>
      <c r="N117" s="23" t="n">
        <f aca="false">INT(MIN(255,MAX(0,(N23-N70)*MIN(1,MAX(0,(Gmax-N70)/Gmax)))))</f>
        <v>20</v>
      </c>
      <c r="O117" s="23" t="n">
        <f aca="false">INT(MIN(255,MAX(0,(O23-O70)*MIN(1,MAX(0,(Gmax-O70)/Gmax)))))</f>
        <v>23</v>
      </c>
      <c r="P117" s="23" t="n">
        <f aca="false">INT(MIN(255,MAX(0,(P23-P70)*MIN(1,MAX(0,(Gmax-P70)/Gmax)))))</f>
        <v>26</v>
      </c>
      <c r="Q117" s="23" t="n">
        <f aca="false">INT(MIN(255,MAX(0,(Q23-Q70)*MIN(1,MAX(0,(Gmax-Q70)/Gmax)))))</f>
        <v>29</v>
      </c>
      <c r="R117" s="23" t="n">
        <f aca="false">INT(MIN(255,MAX(0,(R23-R70)*MIN(1,MAX(0,(Gmax-R70)/Gmax)))))</f>
        <v>31</v>
      </c>
      <c r="S117" s="23" t="n">
        <f aca="false">INT(MIN(255,MAX(0,(S23-S70)*MIN(1,MAX(0,(Gmax-S70)/Gmax)))))</f>
        <v>29</v>
      </c>
      <c r="T117" s="23" t="n">
        <f aca="false">INT(MIN(255,MAX(0,(T23-T70)*MIN(1,MAX(0,(Gmax-T70)/Gmax)))))</f>
        <v>24</v>
      </c>
      <c r="U117" s="23" t="n">
        <f aca="false">INT(MIN(255,MAX(0,(U23-U70)*MIN(1,MAX(0,(Gmax-U70)/Gmax)))))</f>
        <v>18</v>
      </c>
      <c r="V117" s="23" t="n">
        <f aca="false">INT(MIN(255,MAX(0,(V23-V70)*MIN(1,MAX(0,(Gmax-V70)/Gmax)))))</f>
        <v>13</v>
      </c>
      <c r="W117" s="23" t="n">
        <f aca="false">INT(MIN(255,MAX(0,(W23-W70)*MIN(1,MAX(0,(Gmax-W70)/Gmax)))))</f>
        <v>8</v>
      </c>
      <c r="X117" s="23" t="n">
        <f aca="false">INT(MIN(255,MAX(0,(X23-X70)*MIN(1,MAX(0,(Gmax-X70)/Gmax)))))</f>
        <v>4</v>
      </c>
      <c r="Y117" s="23" t="n">
        <f aca="false">INT(MIN(255,MAX(0,(Y23-Y70)*MIN(1,MAX(0,(Gmax-Y70)/Gmax)))))</f>
        <v>2</v>
      </c>
      <c r="Z117" s="23" t="n">
        <f aca="false">INT(MIN(255,MAX(0,(Z23-Z70)*MIN(1,MAX(0,(Gmax-Z70)/Gmax)))))</f>
        <v>1</v>
      </c>
      <c r="AA117" s="23" t="n">
        <f aca="false">INT(MIN(255,MAX(0,(AA23-AA70)*MIN(1,MAX(0,(Gmax-AA70)/Gmax)))))</f>
        <v>0</v>
      </c>
      <c r="AB117" s="23" t="n">
        <f aca="false">INT(MIN(255,MAX(0,(AB23-AB70)*MIN(1,MAX(0,(Gmax-AB70)/Gmax)))))</f>
        <v>0</v>
      </c>
      <c r="AC117" s="23" t="n">
        <f aca="false">INT(MIN(255,MAX(0,(AC23-AC70)*MIN(1,MAX(0,(Gmax-AC70)/Gmax)))))</f>
        <v>0</v>
      </c>
      <c r="AD117" s="23" t="n">
        <f aca="false">INT(MIN(255,MAX(0,(AD23-AD70)*MIN(1,MAX(0,(Gmax-AD70)/Gmax)))))</f>
        <v>0</v>
      </c>
      <c r="AE117" s="23" t="n">
        <f aca="false">INT(MIN(255,MAX(0,(AE23-AE70)*MIN(1,MAX(0,(Gmax-AE70)/Gmax)))))</f>
        <v>0</v>
      </c>
      <c r="AF117" s="23" t="n">
        <f aca="false">INT(MIN(255,MAX(0,(AF23-AF70)*MIN(1,MAX(0,(Gmax-AF70)/Gmax)))))</f>
        <v>0</v>
      </c>
      <c r="AG117" s="23" t="n">
        <f aca="false">INT(MIN(255,MAX(0,(AG23-AG70)*MIN(1,MAX(0,(Gmax-AG70)/Gmax)))))</f>
        <v>0</v>
      </c>
      <c r="AH117" s="23" t="n">
        <f aca="false">INT(MIN(255,MAX(0,(AH23-AH70)*MIN(1,MAX(0,(Gmax-AH70)/Gmax)))))</f>
        <v>0</v>
      </c>
      <c r="AI117" s="23" t="n">
        <f aca="false">INT(MIN(255,MAX(0,(AI23-AI70)*MIN(1,MAX(0,(Gmax-AI70)/Gmax)))))</f>
        <v>0</v>
      </c>
      <c r="AJ117" s="23" t="n">
        <f aca="false">INT(MIN(255,MAX(0,(AJ23-AJ70)*MIN(1,MAX(0,(Gmax-AJ70)/Gmax)))))</f>
        <v>0</v>
      </c>
      <c r="AK117" s="23" t="n">
        <f aca="false">INT(MIN(255,MAX(0,(AK23-AK70)*MIN(1,MAX(0,(Gmax-AK70)/Gmax)))))</f>
        <v>0</v>
      </c>
      <c r="AL117" s="23" t="n">
        <f aca="false">INT(MIN(255,MAX(0,(AL23-AL70)*MIN(1,MAX(0,(Gmax-AL70)/Gmax)))))</f>
        <v>0</v>
      </c>
      <c r="AM117" s="23" t="n">
        <f aca="false">INT(MIN(255,MAX(0,(AM23-AM70)*MIN(1,MAX(0,(Gmax-AM70)/Gmax)))))</f>
        <v>0</v>
      </c>
      <c r="AN117" s="23" t="n">
        <f aca="false">INT(MIN(255,MAX(0,(AN23-AN70)*MIN(1,MAX(0,(Gmax-AN70)/Gmax)))))</f>
        <v>0</v>
      </c>
      <c r="AO117" s="23" t="n">
        <f aca="false">INT(MIN(255,MAX(0,(AO23-AO70)*MIN(1,MAX(0,(Gmax-AO70)/Gmax)))))</f>
        <v>0</v>
      </c>
      <c r="AP117" s="23" t="n">
        <f aca="false">INT(MIN(255,MAX(0,(AP23-AP70)*MIN(1,MAX(0,(Gmax-AP70)/Gmax)))))</f>
        <v>0</v>
      </c>
      <c r="AQ117" s="23" t="n">
        <f aca="false">INT(MIN(255,MAX(0,(AQ23-AQ70)*MIN(1,MAX(0,(Gmax-AQ70)/Gmax)))))</f>
        <v>0</v>
      </c>
      <c r="AR117" s="23" t="n">
        <f aca="false">INT(MIN(255,MAX(0,(AR23-AR70)*MIN(1,MAX(0,(Gmax-AR70)/Gmax)))))</f>
        <v>0</v>
      </c>
      <c r="AS117" s="23" t="n">
        <f aca="false">INT(MIN(255,MAX(0,(AS23-AS70)*MIN(1,MAX(0,(Gmax-AS70)/Gmax)))))</f>
        <v>0</v>
      </c>
      <c r="AT117" s="23" t="n">
        <f aca="false">INT(MIN(255,MAX(0,(AT23-AT70)*MIN(1,MAX(0,(Gmax-AT70)/Gmax)))))</f>
        <v>0</v>
      </c>
      <c r="AU117" s="23" t="n">
        <f aca="false">INT(MIN(255,MAX(0,(AU23-AU70)*MIN(1,MAX(0,(Gmax-AU70)/Gmax)))))</f>
        <v>0</v>
      </c>
      <c r="AV117" s="23" t="n">
        <f aca="false">INT(MIN(255,MAX(0,(AV23-AV70)*MIN(1,MAX(0,(Gmax-AV70)/Gmax)))))</f>
        <v>0</v>
      </c>
      <c r="AW117" s="23" t="n">
        <f aca="false">INT(MIN(255,MAX(0,(AW23-AW70)*MIN(1,MAX(0,(Gmax-AW70)/Gmax)))))</f>
        <v>0</v>
      </c>
      <c r="AX117" s="23" t="n">
        <f aca="false">INT(MIN(255,MAX(0,(AX23-AX70)*MIN(1,MAX(0,(Gmax-AX70)/Gmax)))))</f>
        <v>0</v>
      </c>
      <c r="AY117" s="23" t="n">
        <f aca="false">INT(MIN(255,MAX(0,(AY23-AY70)*MIN(1,MAX(0,(Gmax-AY70)/Gmax)))))</f>
        <v>0</v>
      </c>
      <c r="AZ117" s="23" t="n">
        <f aca="false">INT(MIN(255,MAX(0,(AZ23-AZ70)*MIN(1,MAX(0,(Gmax-AZ70)/Gmax)))))</f>
        <v>0</v>
      </c>
      <c r="BA117" s="23" t="n">
        <f aca="false">INT(MIN(255,MAX(0,(BA23-BA70)*MIN(1,MAX(0,(Gmax-BA70)/Gmax)))))</f>
        <v>0</v>
      </c>
      <c r="BB117" s="23" t="n">
        <f aca="false">INT(MIN(255,MAX(0,(BB23-BB70)*MIN(1,MAX(0,(Gmax-BB70)/Gmax)))))</f>
        <v>0</v>
      </c>
      <c r="BC117" s="23" t="n">
        <f aca="false">INT(MIN(255,MAX(0,(BC23-BC70)*MIN(1,MAX(0,(Gmax-BC70)/Gmax)))))</f>
        <v>0</v>
      </c>
      <c r="BD117" s="23" t="n">
        <f aca="false">INT(MIN(255,MAX(0,(BD23-BD70)*MIN(1,MAX(0,(Gmax-BD70)/Gmax)))))</f>
        <v>0</v>
      </c>
      <c r="BE117" s="23" t="n">
        <f aca="false">INT(MIN(255,MAX(0,(BE23-BE70)*MIN(1,MAX(0,(Gmax-BE70)/Gmax)))))</f>
        <v>0</v>
      </c>
      <c r="BF117" s="23" t="n">
        <f aca="false">INT(MIN(255,MAX(0,(BF23-BF70)*MIN(1,MAX(0,(Gmax-BF70)/Gmax)))))</f>
        <v>0</v>
      </c>
      <c r="BG117" s="23" t="n">
        <f aca="false">INT(MIN(255,MAX(0,(BG23-BG70)*MIN(1,MAX(0,(Gmax-BG70)/Gmax)))))</f>
        <v>0</v>
      </c>
      <c r="BH117" s="23" t="n">
        <f aca="false">INT(MIN(255,MAX(0,(BH23-BH70)*MIN(1,MAX(0,(Gmax-BH70)/Gmax)))))</f>
        <v>0</v>
      </c>
      <c r="BI117" s="23" t="n">
        <f aca="false">INT(MIN(255,MAX(0,(BI23-BI70)*MIN(1,MAX(0,(Gmax-BI70)/Gmax)))))</f>
        <v>0</v>
      </c>
      <c r="BJ117" s="23" t="n">
        <f aca="false">INT(MIN(255,MAX(0,(BJ23-BJ70)*MIN(1,MAX(0,(Gmax-BJ70)/Gmax)))))</f>
        <v>0</v>
      </c>
      <c r="BK117" s="23" t="n">
        <f aca="false">INT(MIN(255,MAX(0,(BK23-BK70)*MIN(1,MAX(0,(Gmax-BK70)/Gmax)))))</f>
        <v>-0</v>
      </c>
      <c r="BL117" s="23" t="n">
        <f aca="false">INT(MIN(255,MAX(0,(BL23-BL70)*MIN(1,MAX(0,(Gmax-BL70)/Gmax)))))</f>
        <v>-0</v>
      </c>
      <c r="BM117" s="23" t="n">
        <f aca="false">INT(MIN(255,MAX(0,(BM23-BM70)*MIN(1,MAX(0,(Gmax-BM70)/Gmax)))))</f>
        <v>-0</v>
      </c>
      <c r="BN117" s="23" t="n">
        <f aca="false">INT(MIN(255,MAX(0,(BN23-BN70)*MIN(1,MAX(0,(Gmax-BN70)/Gmax)))))</f>
        <v>-0</v>
      </c>
    </row>
    <row r="118" customFormat="false" ht="10.5" hidden="false" customHeight="true" outlineLevel="0" collapsed="false">
      <c r="B118" s="17" t="n">
        <v>86</v>
      </c>
      <c r="C118" s="23" t="n">
        <f aca="false">INT(MIN(255,MAX(0,(C24-C71)*MIN(1,MAX(0,(Gmax-C71)/Gmax)))))</f>
        <v>3</v>
      </c>
      <c r="D118" s="23" t="n">
        <f aca="false">INT(MIN(255,MAX(0,(D24-D71)*MIN(1,MAX(0,(Gmax-D71)/Gmax)))))</f>
        <v>4</v>
      </c>
      <c r="E118" s="23" t="n">
        <f aca="false">INT(MIN(255,MAX(0,(E24-E71)*MIN(1,MAX(0,(Gmax-E71)/Gmax)))))</f>
        <v>5</v>
      </c>
      <c r="F118" s="23" t="n">
        <f aca="false">INT(MIN(255,MAX(0,(F24-F71)*MIN(1,MAX(0,(Gmax-F71)/Gmax)))))</f>
        <v>6</v>
      </c>
      <c r="G118" s="23" t="n">
        <f aca="false">INT(MIN(255,MAX(0,(G24-G71)*MIN(1,MAX(0,(Gmax-G71)/Gmax)))))</f>
        <v>7</v>
      </c>
      <c r="H118" s="23" t="n">
        <f aca="false">INT(MIN(255,MAX(0,(H24-H71)*MIN(1,MAX(0,(Gmax-H71)/Gmax)))))</f>
        <v>8</v>
      </c>
      <c r="I118" s="23" t="n">
        <f aca="false">INT(MIN(255,MAX(0,(I24-I71)*MIN(1,MAX(0,(Gmax-I71)/Gmax)))))</f>
        <v>10</v>
      </c>
      <c r="J118" s="23" t="n">
        <f aca="false">INT(MIN(255,MAX(0,(J24-J71)*MIN(1,MAX(0,(Gmax-J71)/Gmax)))))</f>
        <v>11</v>
      </c>
      <c r="K118" s="23" t="n">
        <f aca="false">INT(MIN(255,MAX(0,(K24-K71)*MIN(1,MAX(0,(Gmax-K71)/Gmax)))))</f>
        <v>13</v>
      </c>
      <c r="L118" s="23" t="n">
        <f aca="false">INT(MIN(255,MAX(0,(L24-L71)*MIN(1,MAX(0,(Gmax-L71)/Gmax)))))</f>
        <v>15</v>
      </c>
      <c r="M118" s="23" t="n">
        <f aca="false">INT(MIN(255,MAX(0,(M24-M71)*MIN(1,MAX(0,(Gmax-M71)/Gmax)))))</f>
        <v>17</v>
      </c>
      <c r="N118" s="23" t="n">
        <f aca="false">INT(MIN(255,MAX(0,(N24-N71)*MIN(1,MAX(0,(Gmax-N71)/Gmax)))))</f>
        <v>21</v>
      </c>
      <c r="O118" s="23" t="n">
        <f aca="false">INT(MIN(255,MAX(0,(O24-O71)*MIN(1,MAX(0,(Gmax-O71)/Gmax)))))</f>
        <v>25</v>
      </c>
      <c r="P118" s="23" t="n">
        <f aca="false">INT(MIN(255,MAX(0,(P24-P71)*MIN(1,MAX(0,(Gmax-P71)/Gmax)))))</f>
        <v>28</v>
      </c>
      <c r="Q118" s="23" t="n">
        <f aca="false">INT(MIN(255,MAX(0,(Q24-Q71)*MIN(1,MAX(0,(Gmax-Q71)/Gmax)))))</f>
        <v>33</v>
      </c>
      <c r="R118" s="23" t="n">
        <f aca="false">INT(MIN(255,MAX(0,(R24-R71)*MIN(1,MAX(0,(Gmax-R71)/Gmax)))))</f>
        <v>37</v>
      </c>
      <c r="S118" s="23" t="n">
        <f aca="false">INT(MIN(255,MAX(0,(S24-S71)*MIN(1,MAX(0,(Gmax-S71)/Gmax)))))</f>
        <v>36</v>
      </c>
      <c r="T118" s="23" t="n">
        <f aca="false">INT(MIN(255,MAX(0,(T24-T71)*MIN(1,MAX(0,(Gmax-T71)/Gmax)))))</f>
        <v>31</v>
      </c>
      <c r="U118" s="23" t="n">
        <f aca="false">INT(MIN(255,MAX(0,(U24-U71)*MIN(1,MAX(0,(Gmax-U71)/Gmax)))))</f>
        <v>23</v>
      </c>
      <c r="V118" s="23" t="n">
        <f aca="false">INT(MIN(255,MAX(0,(V24-V71)*MIN(1,MAX(0,(Gmax-V71)/Gmax)))))</f>
        <v>17</v>
      </c>
      <c r="W118" s="23" t="n">
        <f aca="false">INT(MIN(255,MAX(0,(W24-W71)*MIN(1,MAX(0,(Gmax-W71)/Gmax)))))</f>
        <v>11</v>
      </c>
      <c r="X118" s="23" t="n">
        <f aca="false">INT(MIN(255,MAX(0,(X24-X71)*MIN(1,MAX(0,(Gmax-X71)/Gmax)))))</f>
        <v>5</v>
      </c>
      <c r="Y118" s="23" t="n">
        <f aca="false">INT(MIN(255,MAX(0,(Y24-Y71)*MIN(1,MAX(0,(Gmax-Y71)/Gmax)))))</f>
        <v>2</v>
      </c>
      <c r="Z118" s="23" t="n">
        <f aca="false">INT(MIN(255,MAX(0,(Z24-Z71)*MIN(1,MAX(0,(Gmax-Z71)/Gmax)))))</f>
        <v>1</v>
      </c>
      <c r="AA118" s="23" t="n">
        <f aca="false">INT(MIN(255,MAX(0,(AA24-AA71)*MIN(1,MAX(0,(Gmax-AA71)/Gmax)))))</f>
        <v>0</v>
      </c>
      <c r="AB118" s="23" t="n">
        <f aca="false">INT(MIN(255,MAX(0,(AB24-AB71)*MIN(1,MAX(0,(Gmax-AB71)/Gmax)))))</f>
        <v>0</v>
      </c>
      <c r="AC118" s="23" t="n">
        <f aca="false">INT(MIN(255,MAX(0,(AC24-AC71)*MIN(1,MAX(0,(Gmax-AC71)/Gmax)))))</f>
        <v>0</v>
      </c>
      <c r="AD118" s="23" t="n">
        <f aca="false">INT(MIN(255,MAX(0,(AD24-AD71)*MIN(1,MAX(0,(Gmax-AD71)/Gmax)))))</f>
        <v>0</v>
      </c>
      <c r="AE118" s="23" t="n">
        <f aca="false">INT(MIN(255,MAX(0,(AE24-AE71)*MIN(1,MAX(0,(Gmax-AE71)/Gmax)))))</f>
        <v>0</v>
      </c>
      <c r="AF118" s="23" t="n">
        <f aca="false">INT(MIN(255,MAX(0,(AF24-AF71)*MIN(1,MAX(0,(Gmax-AF71)/Gmax)))))</f>
        <v>0</v>
      </c>
      <c r="AG118" s="23" t="n">
        <f aca="false">INT(MIN(255,MAX(0,(AG24-AG71)*MIN(1,MAX(0,(Gmax-AG71)/Gmax)))))</f>
        <v>0</v>
      </c>
      <c r="AH118" s="23" t="n">
        <f aca="false">INT(MIN(255,MAX(0,(AH24-AH71)*MIN(1,MAX(0,(Gmax-AH71)/Gmax)))))</f>
        <v>0</v>
      </c>
      <c r="AI118" s="23" t="n">
        <f aca="false">INT(MIN(255,MAX(0,(AI24-AI71)*MIN(1,MAX(0,(Gmax-AI71)/Gmax)))))</f>
        <v>0</v>
      </c>
      <c r="AJ118" s="23" t="n">
        <f aca="false">INT(MIN(255,MAX(0,(AJ24-AJ71)*MIN(1,MAX(0,(Gmax-AJ71)/Gmax)))))</f>
        <v>0</v>
      </c>
      <c r="AK118" s="23" t="n">
        <f aca="false">INT(MIN(255,MAX(0,(AK24-AK71)*MIN(1,MAX(0,(Gmax-AK71)/Gmax)))))</f>
        <v>0</v>
      </c>
      <c r="AL118" s="23" t="n">
        <f aca="false">INT(MIN(255,MAX(0,(AL24-AL71)*MIN(1,MAX(0,(Gmax-AL71)/Gmax)))))</f>
        <v>0</v>
      </c>
      <c r="AM118" s="23" t="n">
        <f aca="false">INT(MIN(255,MAX(0,(AM24-AM71)*MIN(1,MAX(0,(Gmax-AM71)/Gmax)))))</f>
        <v>0</v>
      </c>
      <c r="AN118" s="23" t="n">
        <f aca="false">INT(MIN(255,MAX(0,(AN24-AN71)*MIN(1,MAX(0,(Gmax-AN71)/Gmax)))))</f>
        <v>0</v>
      </c>
      <c r="AO118" s="23" t="n">
        <f aca="false">INT(MIN(255,MAX(0,(AO24-AO71)*MIN(1,MAX(0,(Gmax-AO71)/Gmax)))))</f>
        <v>0</v>
      </c>
      <c r="AP118" s="23" t="n">
        <f aca="false">INT(MIN(255,MAX(0,(AP24-AP71)*MIN(1,MAX(0,(Gmax-AP71)/Gmax)))))</f>
        <v>0</v>
      </c>
      <c r="AQ118" s="23" t="n">
        <f aca="false">INT(MIN(255,MAX(0,(AQ24-AQ71)*MIN(1,MAX(0,(Gmax-AQ71)/Gmax)))))</f>
        <v>0</v>
      </c>
      <c r="AR118" s="23" t="n">
        <f aca="false">INT(MIN(255,MAX(0,(AR24-AR71)*MIN(1,MAX(0,(Gmax-AR71)/Gmax)))))</f>
        <v>0</v>
      </c>
      <c r="AS118" s="23" t="n">
        <f aca="false">INT(MIN(255,MAX(0,(AS24-AS71)*MIN(1,MAX(0,(Gmax-AS71)/Gmax)))))</f>
        <v>0</v>
      </c>
      <c r="AT118" s="23" t="n">
        <f aca="false">INT(MIN(255,MAX(0,(AT24-AT71)*MIN(1,MAX(0,(Gmax-AT71)/Gmax)))))</f>
        <v>1</v>
      </c>
      <c r="AU118" s="23" t="n">
        <f aca="false">INT(MIN(255,MAX(0,(AU24-AU71)*MIN(1,MAX(0,(Gmax-AU71)/Gmax)))))</f>
        <v>0</v>
      </c>
      <c r="AV118" s="23" t="n">
        <f aca="false">INT(MIN(255,MAX(0,(AV24-AV71)*MIN(1,MAX(0,(Gmax-AV71)/Gmax)))))</f>
        <v>0</v>
      </c>
      <c r="AW118" s="23" t="n">
        <f aca="false">INT(MIN(255,MAX(0,(AW24-AW71)*MIN(1,MAX(0,(Gmax-AW71)/Gmax)))))</f>
        <v>0</v>
      </c>
      <c r="AX118" s="23" t="n">
        <f aca="false">INT(MIN(255,MAX(0,(AX24-AX71)*MIN(1,MAX(0,(Gmax-AX71)/Gmax)))))</f>
        <v>0</v>
      </c>
      <c r="AY118" s="23" t="n">
        <f aca="false">INT(MIN(255,MAX(0,(AY24-AY71)*MIN(1,MAX(0,(Gmax-AY71)/Gmax)))))</f>
        <v>0</v>
      </c>
      <c r="AZ118" s="23" t="n">
        <f aca="false">INT(MIN(255,MAX(0,(AZ24-AZ71)*MIN(1,MAX(0,(Gmax-AZ71)/Gmax)))))</f>
        <v>0</v>
      </c>
      <c r="BA118" s="23" t="n">
        <f aca="false">INT(MIN(255,MAX(0,(BA24-BA71)*MIN(1,MAX(0,(Gmax-BA71)/Gmax)))))</f>
        <v>0</v>
      </c>
      <c r="BB118" s="23" t="n">
        <f aca="false">INT(MIN(255,MAX(0,(BB24-BB71)*MIN(1,MAX(0,(Gmax-BB71)/Gmax)))))</f>
        <v>0</v>
      </c>
      <c r="BC118" s="23" t="n">
        <f aca="false">INT(MIN(255,MAX(0,(BC24-BC71)*MIN(1,MAX(0,(Gmax-BC71)/Gmax)))))</f>
        <v>0</v>
      </c>
      <c r="BD118" s="23" t="n">
        <f aca="false">INT(MIN(255,MAX(0,(BD24-BD71)*MIN(1,MAX(0,(Gmax-BD71)/Gmax)))))</f>
        <v>0</v>
      </c>
      <c r="BE118" s="23" t="n">
        <f aca="false">INT(MIN(255,MAX(0,(BE24-BE71)*MIN(1,MAX(0,(Gmax-BE71)/Gmax)))))</f>
        <v>0</v>
      </c>
      <c r="BF118" s="23" t="n">
        <f aca="false">INT(MIN(255,MAX(0,(BF24-BF71)*MIN(1,MAX(0,(Gmax-BF71)/Gmax)))))</f>
        <v>0</v>
      </c>
      <c r="BG118" s="23" t="n">
        <f aca="false">INT(MIN(255,MAX(0,(BG24-BG71)*MIN(1,MAX(0,(Gmax-BG71)/Gmax)))))</f>
        <v>0</v>
      </c>
      <c r="BH118" s="23" t="n">
        <f aca="false">INT(MIN(255,MAX(0,(BH24-BH71)*MIN(1,MAX(0,(Gmax-BH71)/Gmax)))))</f>
        <v>0</v>
      </c>
      <c r="BI118" s="23" t="n">
        <f aca="false">INT(MIN(255,MAX(0,(BI24-BI71)*MIN(1,MAX(0,(Gmax-BI71)/Gmax)))))</f>
        <v>0</v>
      </c>
      <c r="BJ118" s="23" t="n">
        <f aca="false">INT(MIN(255,MAX(0,(BJ24-BJ71)*MIN(1,MAX(0,(Gmax-BJ71)/Gmax)))))</f>
        <v>0</v>
      </c>
      <c r="BK118" s="23" t="n">
        <f aca="false">INT(MIN(255,MAX(0,(BK24-BK71)*MIN(1,MAX(0,(Gmax-BK71)/Gmax)))))</f>
        <v>0</v>
      </c>
      <c r="BL118" s="23" t="n">
        <f aca="false">INT(MIN(255,MAX(0,(BL24-BL71)*MIN(1,MAX(0,(Gmax-BL71)/Gmax)))))</f>
        <v>-0</v>
      </c>
      <c r="BM118" s="23" t="n">
        <f aca="false">INT(MIN(255,MAX(0,(BM24-BM71)*MIN(1,MAX(0,(Gmax-BM71)/Gmax)))))</f>
        <v>-0</v>
      </c>
      <c r="BN118" s="23" t="n">
        <f aca="false">INT(MIN(255,MAX(0,(BN24-BN71)*MIN(1,MAX(0,(Gmax-BN71)/Gmax)))))</f>
        <v>-0</v>
      </c>
    </row>
    <row r="119" customFormat="false" ht="10.5" hidden="false" customHeight="true" outlineLevel="0" collapsed="false">
      <c r="B119" s="17" t="n">
        <v>87</v>
      </c>
      <c r="C119" s="23" t="n">
        <f aca="false">INT(MIN(255,MAX(0,(C25-C72)*MIN(1,MAX(0,(Gmax-C72)/Gmax)))))</f>
        <v>3</v>
      </c>
      <c r="D119" s="23" t="n">
        <f aca="false">INT(MIN(255,MAX(0,(D25-D72)*MIN(1,MAX(0,(Gmax-D72)/Gmax)))))</f>
        <v>4</v>
      </c>
      <c r="E119" s="23" t="n">
        <f aca="false">INT(MIN(255,MAX(0,(E25-E72)*MIN(1,MAX(0,(Gmax-E72)/Gmax)))))</f>
        <v>5</v>
      </c>
      <c r="F119" s="23" t="n">
        <f aca="false">INT(MIN(255,MAX(0,(F25-F72)*MIN(1,MAX(0,(Gmax-F72)/Gmax)))))</f>
        <v>6</v>
      </c>
      <c r="G119" s="23" t="n">
        <f aca="false">INT(MIN(255,MAX(0,(G25-G72)*MIN(1,MAX(0,(Gmax-G72)/Gmax)))))</f>
        <v>7</v>
      </c>
      <c r="H119" s="23" t="n">
        <f aca="false">INT(MIN(255,MAX(0,(H25-H72)*MIN(1,MAX(0,(Gmax-H72)/Gmax)))))</f>
        <v>8</v>
      </c>
      <c r="I119" s="23" t="n">
        <f aca="false">INT(MIN(255,MAX(0,(I25-I72)*MIN(1,MAX(0,(Gmax-I72)/Gmax)))))</f>
        <v>9</v>
      </c>
      <c r="J119" s="23" t="n">
        <f aca="false">INT(MIN(255,MAX(0,(J25-J72)*MIN(1,MAX(0,(Gmax-J72)/Gmax)))))</f>
        <v>10</v>
      </c>
      <c r="K119" s="23" t="n">
        <f aca="false">INT(MIN(255,MAX(0,(K25-K72)*MIN(1,MAX(0,(Gmax-K72)/Gmax)))))</f>
        <v>12</v>
      </c>
      <c r="L119" s="23" t="n">
        <f aca="false">INT(MIN(255,MAX(0,(L25-L72)*MIN(1,MAX(0,(Gmax-L72)/Gmax)))))</f>
        <v>14</v>
      </c>
      <c r="M119" s="23" t="n">
        <f aca="false">INT(MIN(255,MAX(0,(M25-M72)*MIN(1,MAX(0,(Gmax-M72)/Gmax)))))</f>
        <v>17</v>
      </c>
      <c r="N119" s="23" t="n">
        <f aca="false">INT(MIN(255,MAX(0,(N25-N72)*MIN(1,MAX(0,(Gmax-N72)/Gmax)))))</f>
        <v>22</v>
      </c>
      <c r="O119" s="23" t="n">
        <f aca="false">INT(MIN(255,MAX(0,(O25-O72)*MIN(1,MAX(0,(Gmax-O72)/Gmax)))))</f>
        <v>26</v>
      </c>
      <c r="P119" s="23" t="n">
        <f aca="false">INT(MIN(255,MAX(0,(P25-P72)*MIN(1,MAX(0,(Gmax-P72)/Gmax)))))</f>
        <v>31</v>
      </c>
      <c r="Q119" s="23" t="n">
        <f aca="false">INT(MIN(255,MAX(0,(Q25-Q72)*MIN(1,MAX(0,(Gmax-Q72)/Gmax)))))</f>
        <v>39</v>
      </c>
      <c r="R119" s="23" t="n">
        <f aca="false">INT(MIN(255,MAX(0,(R25-R72)*MIN(1,MAX(0,(Gmax-R72)/Gmax)))))</f>
        <v>44</v>
      </c>
      <c r="S119" s="23" t="n">
        <f aca="false">INT(MIN(255,MAX(0,(S25-S72)*MIN(1,MAX(0,(Gmax-S72)/Gmax)))))</f>
        <v>43</v>
      </c>
      <c r="T119" s="23" t="n">
        <f aca="false">INT(MIN(255,MAX(0,(T25-T72)*MIN(1,MAX(0,(Gmax-T72)/Gmax)))))</f>
        <v>38</v>
      </c>
      <c r="U119" s="23" t="n">
        <f aca="false">INT(MIN(255,MAX(0,(U25-U72)*MIN(1,MAX(0,(Gmax-U72)/Gmax)))))</f>
        <v>28</v>
      </c>
      <c r="V119" s="23" t="n">
        <f aca="false">INT(MIN(255,MAX(0,(V25-V72)*MIN(1,MAX(0,(Gmax-V72)/Gmax)))))</f>
        <v>20</v>
      </c>
      <c r="W119" s="23" t="n">
        <f aca="false">INT(MIN(255,MAX(0,(W25-W72)*MIN(1,MAX(0,(Gmax-W72)/Gmax)))))</f>
        <v>13</v>
      </c>
      <c r="X119" s="23" t="n">
        <f aca="false">INT(MIN(255,MAX(0,(X25-X72)*MIN(1,MAX(0,(Gmax-X72)/Gmax)))))</f>
        <v>6</v>
      </c>
      <c r="Y119" s="23" t="n">
        <f aca="false">INT(MIN(255,MAX(0,(Y25-Y72)*MIN(1,MAX(0,(Gmax-Y72)/Gmax)))))</f>
        <v>3</v>
      </c>
      <c r="Z119" s="23" t="n">
        <f aca="false">INT(MIN(255,MAX(0,(Z25-Z72)*MIN(1,MAX(0,(Gmax-Z72)/Gmax)))))</f>
        <v>1</v>
      </c>
      <c r="AA119" s="23" t="n">
        <f aca="false">INT(MIN(255,MAX(0,(AA25-AA72)*MIN(1,MAX(0,(Gmax-AA72)/Gmax)))))</f>
        <v>0</v>
      </c>
      <c r="AB119" s="23" t="n">
        <f aca="false">INT(MIN(255,MAX(0,(AB25-AB72)*MIN(1,MAX(0,(Gmax-AB72)/Gmax)))))</f>
        <v>0</v>
      </c>
      <c r="AC119" s="23" t="n">
        <f aca="false">INT(MIN(255,MAX(0,(AC25-AC72)*MIN(1,MAX(0,(Gmax-AC72)/Gmax)))))</f>
        <v>0</v>
      </c>
      <c r="AD119" s="23" t="n">
        <f aca="false">INT(MIN(255,MAX(0,(AD25-AD72)*MIN(1,MAX(0,(Gmax-AD72)/Gmax)))))</f>
        <v>0</v>
      </c>
      <c r="AE119" s="23" t="n">
        <f aca="false">INT(MIN(255,MAX(0,(AE25-AE72)*MIN(1,MAX(0,(Gmax-AE72)/Gmax)))))</f>
        <v>0</v>
      </c>
      <c r="AF119" s="23" t="n">
        <f aca="false">INT(MIN(255,MAX(0,(AF25-AF72)*MIN(1,MAX(0,(Gmax-AF72)/Gmax)))))</f>
        <v>0</v>
      </c>
      <c r="AG119" s="23" t="n">
        <f aca="false">INT(MIN(255,MAX(0,(AG25-AG72)*MIN(1,MAX(0,(Gmax-AG72)/Gmax)))))</f>
        <v>0</v>
      </c>
      <c r="AH119" s="23" t="n">
        <f aca="false">INT(MIN(255,MAX(0,(AH25-AH72)*MIN(1,MAX(0,(Gmax-AH72)/Gmax)))))</f>
        <v>0</v>
      </c>
      <c r="AI119" s="23" t="n">
        <f aca="false">INT(MIN(255,MAX(0,(AI25-AI72)*MIN(1,MAX(0,(Gmax-AI72)/Gmax)))))</f>
        <v>0</v>
      </c>
      <c r="AJ119" s="23" t="n">
        <f aca="false">INT(MIN(255,MAX(0,(AJ25-AJ72)*MIN(1,MAX(0,(Gmax-AJ72)/Gmax)))))</f>
        <v>0</v>
      </c>
      <c r="AK119" s="23" t="n">
        <f aca="false">INT(MIN(255,MAX(0,(AK25-AK72)*MIN(1,MAX(0,(Gmax-AK72)/Gmax)))))</f>
        <v>0</v>
      </c>
      <c r="AL119" s="23" t="n">
        <f aca="false">INT(MIN(255,MAX(0,(AL25-AL72)*MIN(1,MAX(0,(Gmax-AL72)/Gmax)))))</f>
        <v>0</v>
      </c>
      <c r="AM119" s="23" t="n">
        <f aca="false">INT(MIN(255,MAX(0,(AM25-AM72)*MIN(1,MAX(0,(Gmax-AM72)/Gmax)))))</f>
        <v>0</v>
      </c>
      <c r="AN119" s="23" t="n">
        <f aca="false">INT(MIN(255,MAX(0,(AN25-AN72)*MIN(1,MAX(0,(Gmax-AN72)/Gmax)))))</f>
        <v>0</v>
      </c>
      <c r="AO119" s="23" t="n">
        <f aca="false">INT(MIN(255,MAX(0,(AO25-AO72)*MIN(1,MAX(0,(Gmax-AO72)/Gmax)))))</f>
        <v>0</v>
      </c>
      <c r="AP119" s="23" t="n">
        <f aca="false">INT(MIN(255,MAX(0,(AP25-AP72)*MIN(1,MAX(0,(Gmax-AP72)/Gmax)))))</f>
        <v>0</v>
      </c>
      <c r="AQ119" s="23" t="n">
        <f aca="false">INT(MIN(255,MAX(0,(AQ25-AQ72)*MIN(1,MAX(0,(Gmax-AQ72)/Gmax)))))</f>
        <v>0</v>
      </c>
      <c r="AR119" s="23" t="n">
        <f aca="false">INT(MIN(255,MAX(0,(AR25-AR72)*MIN(1,MAX(0,(Gmax-AR72)/Gmax)))))</f>
        <v>1</v>
      </c>
      <c r="AS119" s="23" t="n">
        <f aca="false">INT(MIN(255,MAX(0,(AS25-AS72)*MIN(1,MAX(0,(Gmax-AS72)/Gmax)))))</f>
        <v>1</v>
      </c>
      <c r="AT119" s="23" t="n">
        <f aca="false">INT(MIN(255,MAX(0,(AT25-AT72)*MIN(1,MAX(0,(Gmax-AT72)/Gmax)))))</f>
        <v>1</v>
      </c>
      <c r="AU119" s="23" t="n">
        <f aca="false">INT(MIN(255,MAX(0,(AU25-AU72)*MIN(1,MAX(0,(Gmax-AU72)/Gmax)))))</f>
        <v>1</v>
      </c>
      <c r="AV119" s="23" t="n">
        <f aca="false">INT(MIN(255,MAX(0,(AV25-AV72)*MIN(1,MAX(0,(Gmax-AV72)/Gmax)))))</f>
        <v>1</v>
      </c>
      <c r="AW119" s="23" t="n">
        <f aca="false">INT(MIN(255,MAX(0,(AW25-AW72)*MIN(1,MAX(0,(Gmax-AW72)/Gmax)))))</f>
        <v>1</v>
      </c>
      <c r="AX119" s="23" t="n">
        <f aca="false">INT(MIN(255,MAX(0,(AX25-AX72)*MIN(1,MAX(0,(Gmax-AX72)/Gmax)))))</f>
        <v>1</v>
      </c>
      <c r="AY119" s="23" t="n">
        <f aca="false">INT(MIN(255,MAX(0,(AY25-AY72)*MIN(1,MAX(0,(Gmax-AY72)/Gmax)))))</f>
        <v>1</v>
      </c>
      <c r="AZ119" s="23" t="n">
        <f aca="false">INT(MIN(255,MAX(0,(AZ25-AZ72)*MIN(1,MAX(0,(Gmax-AZ72)/Gmax)))))</f>
        <v>1</v>
      </c>
      <c r="BA119" s="23" t="n">
        <f aca="false">INT(MIN(255,MAX(0,(BA25-BA72)*MIN(1,MAX(0,(Gmax-BA72)/Gmax)))))</f>
        <v>1</v>
      </c>
      <c r="BB119" s="23" t="n">
        <f aca="false">INT(MIN(255,MAX(0,(BB25-BB72)*MIN(1,MAX(0,(Gmax-BB72)/Gmax)))))</f>
        <v>1</v>
      </c>
      <c r="BC119" s="23" t="n">
        <f aca="false">INT(MIN(255,MAX(0,(BC25-BC72)*MIN(1,MAX(0,(Gmax-BC72)/Gmax)))))</f>
        <v>1</v>
      </c>
      <c r="BD119" s="23" t="n">
        <f aca="false">INT(MIN(255,MAX(0,(BD25-BD72)*MIN(1,MAX(0,(Gmax-BD72)/Gmax)))))</f>
        <v>1</v>
      </c>
      <c r="BE119" s="23" t="n">
        <f aca="false">INT(MIN(255,MAX(0,(BE25-BE72)*MIN(1,MAX(0,(Gmax-BE72)/Gmax)))))</f>
        <v>0</v>
      </c>
      <c r="BF119" s="23" t="n">
        <f aca="false">INT(MIN(255,MAX(0,(BF25-BF72)*MIN(1,MAX(0,(Gmax-BF72)/Gmax)))))</f>
        <v>0</v>
      </c>
      <c r="BG119" s="23" t="n">
        <f aca="false">INT(MIN(255,MAX(0,(BG25-BG72)*MIN(1,MAX(0,(Gmax-BG72)/Gmax)))))</f>
        <v>0</v>
      </c>
      <c r="BH119" s="23" t="n">
        <f aca="false">INT(MIN(255,MAX(0,(BH25-BH72)*MIN(1,MAX(0,(Gmax-BH72)/Gmax)))))</f>
        <v>0</v>
      </c>
      <c r="BI119" s="23" t="n">
        <f aca="false">INT(MIN(255,MAX(0,(BI25-BI72)*MIN(1,MAX(0,(Gmax-BI72)/Gmax)))))</f>
        <v>0</v>
      </c>
      <c r="BJ119" s="23" t="n">
        <f aca="false">INT(MIN(255,MAX(0,(BJ25-BJ72)*MIN(1,MAX(0,(Gmax-BJ72)/Gmax)))))</f>
        <v>0</v>
      </c>
      <c r="BK119" s="23" t="n">
        <f aca="false">INT(MIN(255,MAX(0,(BK25-BK72)*MIN(1,MAX(0,(Gmax-BK72)/Gmax)))))</f>
        <v>0</v>
      </c>
      <c r="BL119" s="23" t="n">
        <f aca="false">INT(MIN(255,MAX(0,(BL25-BL72)*MIN(1,MAX(0,(Gmax-BL72)/Gmax)))))</f>
        <v>-0</v>
      </c>
      <c r="BM119" s="23" t="n">
        <f aca="false">INT(MIN(255,MAX(0,(BM25-BM72)*MIN(1,MAX(0,(Gmax-BM72)/Gmax)))))</f>
        <v>-0</v>
      </c>
      <c r="BN119" s="23" t="n">
        <f aca="false">INT(MIN(255,MAX(0,(BN25-BN72)*MIN(1,MAX(0,(Gmax-BN72)/Gmax)))))</f>
        <v>-0</v>
      </c>
    </row>
    <row r="120" customFormat="false" ht="10.5" hidden="false" customHeight="true" outlineLevel="0" collapsed="false">
      <c r="B120" s="17" t="n">
        <v>88</v>
      </c>
      <c r="C120" s="23" t="n">
        <f aca="false">INT(MIN(255,MAX(0,(C26-C73)*MIN(1,MAX(0,(Gmax-C73)/Gmax)))))</f>
        <v>2</v>
      </c>
      <c r="D120" s="23" t="n">
        <f aca="false">INT(MIN(255,MAX(0,(D26-D73)*MIN(1,MAX(0,(Gmax-D73)/Gmax)))))</f>
        <v>3</v>
      </c>
      <c r="E120" s="23" t="n">
        <f aca="false">INT(MIN(255,MAX(0,(E26-E73)*MIN(1,MAX(0,(Gmax-E73)/Gmax)))))</f>
        <v>4</v>
      </c>
      <c r="F120" s="23" t="n">
        <f aca="false">INT(MIN(255,MAX(0,(F26-F73)*MIN(1,MAX(0,(Gmax-F73)/Gmax)))))</f>
        <v>5</v>
      </c>
      <c r="G120" s="23" t="n">
        <f aca="false">INT(MIN(255,MAX(0,(G26-G73)*MIN(1,MAX(0,(Gmax-G73)/Gmax)))))</f>
        <v>6</v>
      </c>
      <c r="H120" s="23" t="n">
        <f aca="false">INT(MIN(255,MAX(0,(H26-H73)*MIN(1,MAX(0,(Gmax-H73)/Gmax)))))</f>
        <v>7</v>
      </c>
      <c r="I120" s="23" t="n">
        <f aca="false">INT(MIN(255,MAX(0,(I26-I73)*MIN(1,MAX(0,(Gmax-I73)/Gmax)))))</f>
        <v>8</v>
      </c>
      <c r="J120" s="23" t="n">
        <f aca="false">INT(MIN(255,MAX(0,(J26-J73)*MIN(1,MAX(0,(Gmax-J73)/Gmax)))))</f>
        <v>9</v>
      </c>
      <c r="K120" s="23" t="n">
        <f aca="false">INT(MIN(255,MAX(0,(K26-K73)*MIN(1,MAX(0,(Gmax-K73)/Gmax)))))</f>
        <v>11</v>
      </c>
      <c r="L120" s="23" t="n">
        <f aca="false">INT(MIN(255,MAX(0,(L26-L73)*MIN(1,MAX(0,(Gmax-L73)/Gmax)))))</f>
        <v>13</v>
      </c>
      <c r="M120" s="23" t="n">
        <f aca="false">INT(MIN(255,MAX(0,(M26-M73)*MIN(1,MAX(0,(Gmax-M73)/Gmax)))))</f>
        <v>17</v>
      </c>
      <c r="N120" s="23" t="n">
        <f aca="false">INT(MIN(255,MAX(0,(N26-N73)*MIN(1,MAX(0,(Gmax-N73)/Gmax)))))</f>
        <v>22</v>
      </c>
      <c r="O120" s="23" t="n">
        <f aca="false">INT(MIN(255,MAX(0,(O26-O73)*MIN(1,MAX(0,(Gmax-O73)/Gmax)))))</f>
        <v>27</v>
      </c>
      <c r="P120" s="23" t="n">
        <f aca="false">INT(MIN(255,MAX(0,(P26-P73)*MIN(1,MAX(0,(Gmax-P73)/Gmax)))))</f>
        <v>32</v>
      </c>
      <c r="Q120" s="23" t="n">
        <f aca="false">INT(MIN(255,MAX(0,(Q26-Q73)*MIN(1,MAX(0,(Gmax-Q73)/Gmax)))))</f>
        <v>40</v>
      </c>
      <c r="R120" s="23" t="n">
        <f aca="false">INT(MIN(255,MAX(0,(R26-R73)*MIN(1,MAX(0,(Gmax-R73)/Gmax)))))</f>
        <v>48</v>
      </c>
      <c r="S120" s="23" t="n">
        <f aca="false">INT(MIN(255,MAX(0,(S26-S73)*MIN(1,MAX(0,(Gmax-S73)/Gmax)))))</f>
        <v>48</v>
      </c>
      <c r="T120" s="23" t="n">
        <f aca="false">INT(MIN(255,MAX(0,(T26-T73)*MIN(1,MAX(0,(Gmax-T73)/Gmax)))))</f>
        <v>42</v>
      </c>
      <c r="U120" s="23" t="n">
        <f aca="false">INT(MIN(255,MAX(0,(U26-U73)*MIN(1,MAX(0,(Gmax-U73)/Gmax)))))</f>
        <v>31</v>
      </c>
      <c r="V120" s="23" t="n">
        <f aca="false">INT(MIN(255,MAX(0,(V26-V73)*MIN(1,MAX(0,(Gmax-V73)/Gmax)))))</f>
        <v>22</v>
      </c>
      <c r="W120" s="23" t="n">
        <f aca="false">INT(MIN(255,MAX(0,(W26-W73)*MIN(1,MAX(0,(Gmax-W73)/Gmax)))))</f>
        <v>13</v>
      </c>
      <c r="X120" s="23" t="n">
        <f aca="false">INT(MIN(255,MAX(0,(X26-X73)*MIN(1,MAX(0,(Gmax-X73)/Gmax)))))</f>
        <v>6</v>
      </c>
      <c r="Y120" s="23" t="n">
        <f aca="false">INT(MIN(255,MAX(0,(Y26-Y73)*MIN(1,MAX(0,(Gmax-Y73)/Gmax)))))</f>
        <v>2</v>
      </c>
      <c r="Z120" s="23" t="n">
        <f aca="false">INT(MIN(255,MAX(0,(Z26-Z73)*MIN(1,MAX(0,(Gmax-Z73)/Gmax)))))</f>
        <v>1</v>
      </c>
      <c r="AA120" s="23" t="n">
        <f aca="false">INT(MIN(255,MAX(0,(AA26-AA73)*MIN(1,MAX(0,(Gmax-AA73)/Gmax)))))</f>
        <v>0</v>
      </c>
      <c r="AB120" s="23" t="n">
        <f aca="false">INT(MIN(255,MAX(0,(AB26-AB73)*MIN(1,MAX(0,(Gmax-AB73)/Gmax)))))</f>
        <v>0</v>
      </c>
      <c r="AC120" s="23" t="n">
        <f aca="false">INT(MIN(255,MAX(0,(AC26-AC73)*MIN(1,MAX(0,(Gmax-AC73)/Gmax)))))</f>
        <v>0</v>
      </c>
      <c r="AD120" s="23" t="n">
        <f aca="false">INT(MIN(255,MAX(0,(AD26-AD73)*MIN(1,MAX(0,(Gmax-AD73)/Gmax)))))</f>
        <v>0</v>
      </c>
      <c r="AE120" s="23" t="n">
        <f aca="false">INT(MIN(255,MAX(0,(AE26-AE73)*MIN(1,MAX(0,(Gmax-AE73)/Gmax)))))</f>
        <v>0</v>
      </c>
      <c r="AF120" s="23" t="n">
        <f aca="false">INT(MIN(255,MAX(0,(AF26-AF73)*MIN(1,MAX(0,(Gmax-AF73)/Gmax)))))</f>
        <v>0</v>
      </c>
      <c r="AG120" s="23" t="n">
        <f aca="false">INT(MIN(255,MAX(0,(AG26-AG73)*MIN(1,MAX(0,(Gmax-AG73)/Gmax)))))</f>
        <v>0</v>
      </c>
      <c r="AH120" s="23" t="n">
        <f aca="false">INT(MIN(255,MAX(0,(AH26-AH73)*MIN(1,MAX(0,(Gmax-AH73)/Gmax)))))</f>
        <v>0</v>
      </c>
      <c r="AI120" s="23" t="n">
        <f aca="false">INT(MIN(255,MAX(0,(AI26-AI73)*MIN(1,MAX(0,(Gmax-AI73)/Gmax)))))</f>
        <v>0</v>
      </c>
      <c r="AJ120" s="23" t="n">
        <f aca="false">INT(MIN(255,MAX(0,(AJ26-AJ73)*MIN(1,MAX(0,(Gmax-AJ73)/Gmax)))))</f>
        <v>0</v>
      </c>
      <c r="AK120" s="23" t="n">
        <f aca="false">INT(MIN(255,MAX(0,(AK26-AK73)*MIN(1,MAX(0,(Gmax-AK73)/Gmax)))))</f>
        <v>0</v>
      </c>
      <c r="AL120" s="23" t="n">
        <f aca="false">INT(MIN(255,MAX(0,(AL26-AL73)*MIN(1,MAX(0,(Gmax-AL73)/Gmax)))))</f>
        <v>0</v>
      </c>
      <c r="AM120" s="23" t="n">
        <f aca="false">INT(MIN(255,MAX(0,(AM26-AM73)*MIN(1,MAX(0,(Gmax-AM73)/Gmax)))))</f>
        <v>0</v>
      </c>
      <c r="AN120" s="23" t="n">
        <f aca="false">INT(MIN(255,MAX(0,(AN26-AN73)*MIN(1,MAX(0,(Gmax-AN73)/Gmax)))))</f>
        <v>0</v>
      </c>
      <c r="AO120" s="23" t="n">
        <f aca="false">INT(MIN(255,MAX(0,(AO26-AO73)*MIN(1,MAX(0,(Gmax-AO73)/Gmax)))))</f>
        <v>0</v>
      </c>
      <c r="AP120" s="23" t="n">
        <f aca="false">INT(MIN(255,MAX(0,(AP26-AP73)*MIN(1,MAX(0,(Gmax-AP73)/Gmax)))))</f>
        <v>0</v>
      </c>
      <c r="AQ120" s="23" t="n">
        <f aca="false">INT(MIN(255,MAX(0,(AQ26-AQ73)*MIN(1,MAX(0,(Gmax-AQ73)/Gmax)))))</f>
        <v>1</v>
      </c>
      <c r="AR120" s="23" t="n">
        <f aca="false">INT(MIN(255,MAX(0,(AR26-AR73)*MIN(1,MAX(0,(Gmax-AR73)/Gmax)))))</f>
        <v>1</v>
      </c>
      <c r="AS120" s="23" t="n">
        <f aca="false">INT(MIN(255,MAX(0,(AS26-AS73)*MIN(1,MAX(0,(Gmax-AS73)/Gmax)))))</f>
        <v>2</v>
      </c>
      <c r="AT120" s="23" t="n">
        <f aca="false">INT(MIN(255,MAX(0,(AT26-AT73)*MIN(1,MAX(0,(Gmax-AT73)/Gmax)))))</f>
        <v>2</v>
      </c>
      <c r="AU120" s="23" t="n">
        <f aca="false">INT(MIN(255,MAX(0,(AU26-AU73)*MIN(1,MAX(0,(Gmax-AU73)/Gmax)))))</f>
        <v>2</v>
      </c>
      <c r="AV120" s="23" t="n">
        <f aca="false">INT(MIN(255,MAX(0,(AV26-AV73)*MIN(1,MAX(0,(Gmax-AV73)/Gmax)))))</f>
        <v>2</v>
      </c>
      <c r="AW120" s="23" t="n">
        <f aca="false">INT(MIN(255,MAX(0,(AW26-AW73)*MIN(1,MAX(0,(Gmax-AW73)/Gmax)))))</f>
        <v>2</v>
      </c>
      <c r="AX120" s="23" t="n">
        <f aca="false">INT(MIN(255,MAX(0,(AX26-AX73)*MIN(1,MAX(0,(Gmax-AX73)/Gmax)))))</f>
        <v>2</v>
      </c>
      <c r="AY120" s="23" t="n">
        <f aca="false">INT(MIN(255,MAX(0,(AY26-AY73)*MIN(1,MAX(0,(Gmax-AY73)/Gmax)))))</f>
        <v>2</v>
      </c>
      <c r="AZ120" s="23" t="n">
        <f aca="false">INT(MIN(255,MAX(0,(AZ26-AZ73)*MIN(1,MAX(0,(Gmax-AZ73)/Gmax)))))</f>
        <v>2</v>
      </c>
      <c r="BA120" s="23" t="n">
        <f aca="false">INT(MIN(255,MAX(0,(BA26-BA73)*MIN(1,MAX(0,(Gmax-BA73)/Gmax)))))</f>
        <v>2</v>
      </c>
      <c r="BB120" s="23" t="n">
        <f aca="false">INT(MIN(255,MAX(0,(BB26-BB73)*MIN(1,MAX(0,(Gmax-BB73)/Gmax)))))</f>
        <v>2</v>
      </c>
      <c r="BC120" s="23" t="n">
        <f aca="false">INT(MIN(255,MAX(0,(BC26-BC73)*MIN(1,MAX(0,(Gmax-BC73)/Gmax)))))</f>
        <v>2</v>
      </c>
      <c r="BD120" s="23" t="n">
        <f aca="false">INT(MIN(255,MAX(0,(BD26-BD73)*MIN(1,MAX(0,(Gmax-BD73)/Gmax)))))</f>
        <v>1</v>
      </c>
      <c r="BE120" s="23" t="n">
        <f aca="false">INT(MIN(255,MAX(0,(BE26-BE73)*MIN(1,MAX(0,(Gmax-BE73)/Gmax)))))</f>
        <v>1</v>
      </c>
      <c r="BF120" s="23" t="n">
        <f aca="false">INT(MIN(255,MAX(0,(BF26-BF73)*MIN(1,MAX(0,(Gmax-BF73)/Gmax)))))</f>
        <v>0</v>
      </c>
      <c r="BG120" s="23" t="n">
        <f aca="false">INT(MIN(255,MAX(0,(BG26-BG73)*MIN(1,MAX(0,(Gmax-BG73)/Gmax)))))</f>
        <v>0</v>
      </c>
      <c r="BH120" s="23" t="n">
        <f aca="false">INT(MIN(255,MAX(0,(BH26-BH73)*MIN(1,MAX(0,(Gmax-BH73)/Gmax)))))</f>
        <v>0</v>
      </c>
      <c r="BI120" s="23" t="n">
        <f aca="false">INT(MIN(255,MAX(0,(BI26-BI73)*MIN(1,MAX(0,(Gmax-BI73)/Gmax)))))</f>
        <v>0</v>
      </c>
      <c r="BJ120" s="23" t="n">
        <f aca="false">INT(MIN(255,MAX(0,(BJ26-BJ73)*MIN(1,MAX(0,(Gmax-BJ73)/Gmax)))))</f>
        <v>0</v>
      </c>
      <c r="BK120" s="23" t="n">
        <f aca="false">INT(MIN(255,MAX(0,(BK26-BK73)*MIN(1,MAX(0,(Gmax-BK73)/Gmax)))))</f>
        <v>0</v>
      </c>
      <c r="BL120" s="23" t="n">
        <f aca="false">INT(MIN(255,MAX(0,(BL26-BL73)*MIN(1,MAX(0,(Gmax-BL73)/Gmax)))))</f>
        <v>-0</v>
      </c>
      <c r="BM120" s="23" t="n">
        <f aca="false">INT(MIN(255,MAX(0,(BM26-BM73)*MIN(1,MAX(0,(Gmax-BM73)/Gmax)))))</f>
        <v>-0</v>
      </c>
      <c r="BN120" s="23" t="n">
        <f aca="false">INT(MIN(255,MAX(0,(BN26-BN73)*MIN(1,MAX(0,(Gmax-BN73)/Gmax)))))</f>
        <v>-0</v>
      </c>
    </row>
    <row r="121" customFormat="false" ht="10.5" hidden="false" customHeight="true" outlineLevel="0" collapsed="false">
      <c r="B121" s="17" t="n">
        <v>89</v>
      </c>
      <c r="C121" s="23" t="n">
        <f aca="false">INT(MIN(255,MAX(0,(C27-C74)*MIN(1,MAX(0,(Gmax-C74)/Gmax)))))</f>
        <v>2</v>
      </c>
      <c r="D121" s="23" t="n">
        <f aca="false">INT(MIN(255,MAX(0,(D27-D74)*MIN(1,MAX(0,(Gmax-D74)/Gmax)))))</f>
        <v>2</v>
      </c>
      <c r="E121" s="23" t="n">
        <f aca="false">INT(MIN(255,MAX(0,(E27-E74)*MIN(1,MAX(0,(Gmax-E74)/Gmax)))))</f>
        <v>3</v>
      </c>
      <c r="F121" s="23" t="n">
        <f aca="false">INT(MIN(255,MAX(0,(F27-F74)*MIN(1,MAX(0,(Gmax-F74)/Gmax)))))</f>
        <v>4</v>
      </c>
      <c r="G121" s="23" t="n">
        <f aca="false">INT(MIN(255,MAX(0,(G27-G74)*MIN(1,MAX(0,(Gmax-G74)/Gmax)))))</f>
        <v>4</v>
      </c>
      <c r="H121" s="23" t="n">
        <f aca="false">INT(MIN(255,MAX(0,(H27-H74)*MIN(1,MAX(0,(Gmax-H74)/Gmax)))))</f>
        <v>6</v>
      </c>
      <c r="I121" s="23" t="n">
        <f aca="false">INT(MIN(255,MAX(0,(I27-I74)*MIN(1,MAX(0,(Gmax-I74)/Gmax)))))</f>
        <v>7</v>
      </c>
      <c r="J121" s="23" t="n">
        <f aca="false">INT(MIN(255,MAX(0,(J27-J74)*MIN(1,MAX(0,(Gmax-J74)/Gmax)))))</f>
        <v>8</v>
      </c>
      <c r="K121" s="23" t="n">
        <f aca="false">INT(MIN(255,MAX(0,(K27-K74)*MIN(1,MAX(0,(Gmax-K74)/Gmax)))))</f>
        <v>9</v>
      </c>
      <c r="L121" s="23" t="n">
        <f aca="false">INT(MIN(255,MAX(0,(L27-L74)*MIN(1,MAX(0,(Gmax-L74)/Gmax)))))</f>
        <v>11</v>
      </c>
      <c r="M121" s="23" t="n">
        <f aca="false">INT(MIN(255,MAX(0,(M27-M74)*MIN(1,MAX(0,(Gmax-M74)/Gmax)))))</f>
        <v>15</v>
      </c>
      <c r="N121" s="23" t="n">
        <f aca="false">INT(MIN(255,MAX(0,(N27-N74)*MIN(1,MAX(0,(Gmax-N74)/Gmax)))))</f>
        <v>20</v>
      </c>
      <c r="O121" s="23" t="n">
        <f aca="false">INT(MIN(255,MAX(0,(O27-O74)*MIN(1,MAX(0,(Gmax-O74)/Gmax)))))</f>
        <v>25</v>
      </c>
      <c r="P121" s="23" t="n">
        <f aca="false">INT(MIN(255,MAX(0,(P27-P74)*MIN(1,MAX(0,(Gmax-P74)/Gmax)))))</f>
        <v>29</v>
      </c>
      <c r="Q121" s="23" t="n">
        <f aca="false">INT(MIN(255,MAX(0,(Q27-Q74)*MIN(1,MAX(0,(Gmax-Q74)/Gmax)))))</f>
        <v>37</v>
      </c>
      <c r="R121" s="23" t="n">
        <f aca="false">INT(MIN(255,MAX(0,(R27-R74)*MIN(1,MAX(0,(Gmax-R74)/Gmax)))))</f>
        <v>46</v>
      </c>
      <c r="S121" s="23" t="n">
        <f aca="false">INT(MIN(255,MAX(0,(S27-S74)*MIN(1,MAX(0,(Gmax-S74)/Gmax)))))</f>
        <v>46</v>
      </c>
      <c r="T121" s="23" t="n">
        <f aca="false">INT(MIN(255,MAX(0,(T27-T74)*MIN(1,MAX(0,(Gmax-T74)/Gmax)))))</f>
        <v>39</v>
      </c>
      <c r="U121" s="23" t="n">
        <f aca="false">INT(MIN(255,MAX(0,(U27-U74)*MIN(1,MAX(0,(Gmax-U74)/Gmax)))))</f>
        <v>29</v>
      </c>
      <c r="V121" s="23" t="n">
        <f aca="false">INT(MIN(255,MAX(0,(V27-V74)*MIN(1,MAX(0,(Gmax-V74)/Gmax)))))</f>
        <v>20</v>
      </c>
      <c r="W121" s="23" t="n">
        <f aca="false">INT(MIN(255,MAX(0,(W27-W74)*MIN(1,MAX(0,(Gmax-W74)/Gmax)))))</f>
        <v>12</v>
      </c>
      <c r="X121" s="23" t="n">
        <f aca="false">INT(MIN(255,MAX(0,(X27-X74)*MIN(1,MAX(0,(Gmax-X74)/Gmax)))))</f>
        <v>6</v>
      </c>
      <c r="Y121" s="23" t="n">
        <f aca="false">INT(MIN(255,MAX(0,(Y27-Y74)*MIN(1,MAX(0,(Gmax-Y74)/Gmax)))))</f>
        <v>2</v>
      </c>
      <c r="Z121" s="23" t="n">
        <f aca="false">INT(MIN(255,MAX(0,(Z27-Z74)*MIN(1,MAX(0,(Gmax-Z74)/Gmax)))))</f>
        <v>1</v>
      </c>
      <c r="AA121" s="23" t="n">
        <f aca="false">INT(MIN(255,MAX(0,(AA27-AA74)*MIN(1,MAX(0,(Gmax-AA74)/Gmax)))))</f>
        <v>0</v>
      </c>
      <c r="AB121" s="23" t="n">
        <f aca="false">INT(MIN(255,MAX(0,(AB27-AB74)*MIN(1,MAX(0,(Gmax-AB74)/Gmax)))))</f>
        <v>0</v>
      </c>
      <c r="AC121" s="23" t="n">
        <f aca="false">INT(MIN(255,MAX(0,(AC27-AC74)*MIN(1,MAX(0,(Gmax-AC74)/Gmax)))))</f>
        <v>0</v>
      </c>
      <c r="AD121" s="23" t="n">
        <f aca="false">INT(MIN(255,MAX(0,(AD27-AD74)*MIN(1,MAX(0,(Gmax-AD74)/Gmax)))))</f>
        <v>0</v>
      </c>
      <c r="AE121" s="23" t="n">
        <f aca="false">INT(MIN(255,MAX(0,(AE27-AE74)*MIN(1,MAX(0,(Gmax-AE74)/Gmax)))))</f>
        <v>0</v>
      </c>
      <c r="AF121" s="23" t="n">
        <f aca="false">INT(MIN(255,MAX(0,(AF27-AF74)*MIN(1,MAX(0,(Gmax-AF74)/Gmax)))))</f>
        <v>0</v>
      </c>
      <c r="AG121" s="23" t="n">
        <f aca="false">INT(MIN(255,MAX(0,(AG27-AG74)*MIN(1,MAX(0,(Gmax-AG74)/Gmax)))))</f>
        <v>0</v>
      </c>
      <c r="AH121" s="23" t="n">
        <f aca="false">INT(MIN(255,MAX(0,(AH27-AH74)*MIN(1,MAX(0,(Gmax-AH74)/Gmax)))))</f>
        <v>0</v>
      </c>
      <c r="AI121" s="23" t="n">
        <f aca="false">INT(MIN(255,MAX(0,(AI27-AI74)*MIN(1,MAX(0,(Gmax-AI74)/Gmax)))))</f>
        <v>0</v>
      </c>
      <c r="AJ121" s="23" t="n">
        <f aca="false">INT(MIN(255,MAX(0,(AJ27-AJ74)*MIN(1,MAX(0,(Gmax-AJ74)/Gmax)))))</f>
        <v>0</v>
      </c>
      <c r="AK121" s="23" t="n">
        <f aca="false">INT(MIN(255,MAX(0,(AK27-AK74)*MIN(1,MAX(0,(Gmax-AK74)/Gmax)))))</f>
        <v>0</v>
      </c>
      <c r="AL121" s="23" t="n">
        <f aca="false">INT(MIN(255,MAX(0,(AL27-AL74)*MIN(1,MAX(0,(Gmax-AL74)/Gmax)))))</f>
        <v>0</v>
      </c>
      <c r="AM121" s="23" t="n">
        <f aca="false">INT(MIN(255,MAX(0,(AM27-AM74)*MIN(1,MAX(0,(Gmax-AM74)/Gmax)))))</f>
        <v>0</v>
      </c>
      <c r="AN121" s="23" t="n">
        <f aca="false">INT(MIN(255,MAX(0,(AN27-AN74)*MIN(1,MAX(0,(Gmax-AN74)/Gmax)))))</f>
        <v>0</v>
      </c>
      <c r="AO121" s="23" t="n">
        <f aca="false">INT(MIN(255,MAX(0,(AO27-AO74)*MIN(1,MAX(0,(Gmax-AO74)/Gmax)))))</f>
        <v>1</v>
      </c>
      <c r="AP121" s="23" t="n">
        <f aca="false">INT(MIN(255,MAX(0,(AP27-AP74)*MIN(1,MAX(0,(Gmax-AP74)/Gmax)))))</f>
        <v>1</v>
      </c>
      <c r="AQ121" s="23" t="n">
        <f aca="false">INT(MIN(255,MAX(0,(AQ27-AQ74)*MIN(1,MAX(0,(Gmax-AQ74)/Gmax)))))</f>
        <v>1</v>
      </c>
      <c r="AR121" s="23" t="n">
        <f aca="false">INT(MIN(255,MAX(0,(AR27-AR74)*MIN(1,MAX(0,(Gmax-AR74)/Gmax)))))</f>
        <v>2</v>
      </c>
      <c r="AS121" s="23" t="n">
        <f aca="false">INT(MIN(255,MAX(0,(AS27-AS74)*MIN(1,MAX(0,(Gmax-AS74)/Gmax)))))</f>
        <v>2</v>
      </c>
      <c r="AT121" s="23" t="n">
        <f aca="false">INT(MIN(255,MAX(0,(AT27-AT74)*MIN(1,MAX(0,(Gmax-AT74)/Gmax)))))</f>
        <v>2</v>
      </c>
      <c r="AU121" s="23" t="n">
        <f aca="false">INT(MIN(255,MAX(0,(AU27-AU74)*MIN(1,MAX(0,(Gmax-AU74)/Gmax)))))</f>
        <v>2</v>
      </c>
      <c r="AV121" s="23" t="n">
        <f aca="false">INT(MIN(255,MAX(0,(AV27-AV74)*MIN(1,MAX(0,(Gmax-AV74)/Gmax)))))</f>
        <v>2</v>
      </c>
      <c r="AW121" s="23" t="n">
        <f aca="false">INT(MIN(255,MAX(0,(AW27-AW74)*MIN(1,MAX(0,(Gmax-AW74)/Gmax)))))</f>
        <v>3</v>
      </c>
      <c r="AX121" s="23" t="n">
        <f aca="false">INT(MIN(255,MAX(0,(AX27-AX74)*MIN(1,MAX(0,(Gmax-AX74)/Gmax)))))</f>
        <v>3</v>
      </c>
      <c r="AY121" s="23" t="n">
        <f aca="false">INT(MIN(255,MAX(0,(AY27-AY74)*MIN(1,MAX(0,(Gmax-AY74)/Gmax)))))</f>
        <v>3</v>
      </c>
      <c r="AZ121" s="23" t="n">
        <f aca="false">INT(MIN(255,MAX(0,(AZ27-AZ74)*MIN(1,MAX(0,(Gmax-AZ74)/Gmax)))))</f>
        <v>3</v>
      </c>
      <c r="BA121" s="23" t="n">
        <f aca="false">INT(MIN(255,MAX(0,(BA27-BA74)*MIN(1,MAX(0,(Gmax-BA74)/Gmax)))))</f>
        <v>2</v>
      </c>
      <c r="BB121" s="23" t="n">
        <f aca="false">INT(MIN(255,MAX(0,(BB27-BB74)*MIN(1,MAX(0,(Gmax-BB74)/Gmax)))))</f>
        <v>2</v>
      </c>
      <c r="BC121" s="23" t="n">
        <f aca="false">INT(MIN(255,MAX(0,(BC27-BC74)*MIN(1,MAX(0,(Gmax-BC74)/Gmax)))))</f>
        <v>2</v>
      </c>
      <c r="BD121" s="23" t="n">
        <f aca="false">INT(MIN(255,MAX(0,(BD27-BD74)*MIN(1,MAX(0,(Gmax-BD74)/Gmax)))))</f>
        <v>2</v>
      </c>
      <c r="BE121" s="23" t="n">
        <f aca="false">INT(MIN(255,MAX(0,(BE27-BE74)*MIN(1,MAX(0,(Gmax-BE74)/Gmax)))))</f>
        <v>1</v>
      </c>
      <c r="BF121" s="23" t="n">
        <f aca="false">INT(MIN(255,MAX(0,(BF27-BF74)*MIN(1,MAX(0,(Gmax-BF74)/Gmax)))))</f>
        <v>0</v>
      </c>
      <c r="BG121" s="23" t="n">
        <f aca="false">INT(MIN(255,MAX(0,(BG27-BG74)*MIN(1,MAX(0,(Gmax-BG74)/Gmax)))))</f>
        <v>0</v>
      </c>
      <c r="BH121" s="23" t="n">
        <f aca="false">INT(MIN(255,MAX(0,(BH27-BH74)*MIN(1,MAX(0,(Gmax-BH74)/Gmax)))))</f>
        <v>0</v>
      </c>
      <c r="BI121" s="23" t="n">
        <f aca="false">INT(MIN(255,MAX(0,(BI27-BI74)*MIN(1,MAX(0,(Gmax-BI74)/Gmax)))))</f>
        <v>0</v>
      </c>
      <c r="BJ121" s="23" t="n">
        <f aca="false">INT(MIN(255,MAX(0,(BJ27-BJ74)*MIN(1,MAX(0,(Gmax-BJ74)/Gmax)))))</f>
        <v>0</v>
      </c>
      <c r="BK121" s="23" t="n">
        <f aca="false">INT(MIN(255,MAX(0,(BK27-BK74)*MIN(1,MAX(0,(Gmax-BK74)/Gmax)))))</f>
        <v>0</v>
      </c>
      <c r="BL121" s="23" t="n">
        <f aca="false">INT(MIN(255,MAX(0,(BL27-BL74)*MIN(1,MAX(0,(Gmax-BL74)/Gmax)))))</f>
        <v>-0</v>
      </c>
      <c r="BM121" s="23" t="n">
        <f aca="false">INT(MIN(255,MAX(0,(BM27-BM74)*MIN(1,MAX(0,(Gmax-BM74)/Gmax)))))</f>
        <v>-0</v>
      </c>
      <c r="BN121" s="23" t="n">
        <f aca="false">INT(MIN(255,MAX(0,(BN27-BN74)*MIN(1,MAX(0,(Gmax-BN74)/Gmax)))))</f>
        <v>-0</v>
      </c>
    </row>
    <row r="122" customFormat="false" ht="10.5" hidden="false" customHeight="true" outlineLevel="0" collapsed="false">
      <c r="B122" s="17" t="n">
        <v>90</v>
      </c>
      <c r="C122" s="23" t="n">
        <f aca="false">INT(MIN(255,MAX(0,(C28-C75)*MIN(1,MAX(0,(Gmax-C75)/Gmax)))))</f>
        <v>1</v>
      </c>
      <c r="D122" s="23" t="n">
        <f aca="false">INT(MIN(255,MAX(0,(D28-D75)*MIN(1,MAX(0,(Gmax-D75)/Gmax)))))</f>
        <v>1</v>
      </c>
      <c r="E122" s="23" t="n">
        <f aca="false">INT(MIN(255,MAX(0,(E28-E75)*MIN(1,MAX(0,(Gmax-E75)/Gmax)))))</f>
        <v>2</v>
      </c>
      <c r="F122" s="23" t="n">
        <f aca="false">INT(MIN(255,MAX(0,(F28-F75)*MIN(1,MAX(0,(Gmax-F75)/Gmax)))))</f>
        <v>2</v>
      </c>
      <c r="G122" s="23" t="n">
        <f aca="false">INT(MIN(255,MAX(0,(G28-G75)*MIN(1,MAX(0,(Gmax-G75)/Gmax)))))</f>
        <v>3</v>
      </c>
      <c r="H122" s="23" t="n">
        <f aca="false">INT(MIN(255,MAX(0,(H28-H75)*MIN(1,MAX(0,(Gmax-H75)/Gmax)))))</f>
        <v>4</v>
      </c>
      <c r="I122" s="23" t="n">
        <f aca="false">INT(MIN(255,MAX(0,(I28-I75)*MIN(1,MAX(0,(Gmax-I75)/Gmax)))))</f>
        <v>5</v>
      </c>
      <c r="J122" s="23" t="n">
        <f aca="false">INT(MIN(255,MAX(0,(J28-J75)*MIN(1,MAX(0,(Gmax-J75)/Gmax)))))</f>
        <v>6</v>
      </c>
      <c r="K122" s="23" t="n">
        <f aca="false">INT(MIN(255,MAX(0,(K28-K75)*MIN(1,MAX(0,(Gmax-K75)/Gmax)))))</f>
        <v>7</v>
      </c>
      <c r="L122" s="23" t="n">
        <f aca="false">INT(MIN(255,MAX(0,(L28-L75)*MIN(1,MAX(0,(Gmax-L75)/Gmax)))))</f>
        <v>8</v>
      </c>
      <c r="M122" s="23" t="n">
        <f aca="false">INT(MIN(255,MAX(0,(M28-M75)*MIN(1,MAX(0,(Gmax-M75)/Gmax)))))</f>
        <v>12</v>
      </c>
      <c r="N122" s="23" t="n">
        <f aca="false">INT(MIN(255,MAX(0,(N28-N75)*MIN(1,MAX(0,(Gmax-N75)/Gmax)))))</f>
        <v>16</v>
      </c>
      <c r="O122" s="23" t="n">
        <f aca="false">INT(MIN(255,MAX(0,(O28-O75)*MIN(1,MAX(0,(Gmax-O75)/Gmax)))))</f>
        <v>21</v>
      </c>
      <c r="P122" s="23" t="n">
        <f aca="false">INT(MIN(255,MAX(0,(P28-P75)*MIN(1,MAX(0,(Gmax-P75)/Gmax)))))</f>
        <v>25</v>
      </c>
      <c r="Q122" s="23" t="n">
        <f aca="false">INT(MIN(255,MAX(0,(Q28-Q75)*MIN(1,MAX(0,(Gmax-Q75)/Gmax)))))</f>
        <v>30</v>
      </c>
      <c r="R122" s="23" t="n">
        <f aca="false">INT(MIN(255,MAX(0,(R28-R75)*MIN(1,MAX(0,(Gmax-R75)/Gmax)))))</f>
        <v>35</v>
      </c>
      <c r="S122" s="23" t="n">
        <f aca="false">INT(MIN(255,MAX(0,(S28-S75)*MIN(1,MAX(0,(Gmax-S75)/Gmax)))))</f>
        <v>34</v>
      </c>
      <c r="T122" s="23" t="n">
        <f aca="false">INT(MIN(255,MAX(0,(T28-T75)*MIN(1,MAX(0,(Gmax-T75)/Gmax)))))</f>
        <v>30</v>
      </c>
      <c r="U122" s="23" t="n">
        <f aca="false">INT(MIN(255,MAX(0,(U28-U75)*MIN(1,MAX(0,(Gmax-U75)/Gmax)))))</f>
        <v>23</v>
      </c>
      <c r="V122" s="23" t="n">
        <f aca="false">INT(MIN(255,MAX(0,(V28-V75)*MIN(1,MAX(0,(Gmax-V75)/Gmax)))))</f>
        <v>16</v>
      </c>
      <c r="W122" s="23" t="n">
        <f aca="false">INT(MIN(255,MAX(0,(W28-W75)*MIN(1,MAX(0,(Gmax-W75)/Gmax)))))</f>
        <v>9</v>
      </c>
      <c r="X122" s="23" t="n">
        <f aca="false">INT(MIN(255,MAX(0,(X28-X75)*MIN(1,MAX(0,(Gmax-X75)/Gmax)))))</f>
        <v>4</v>
      </c>
      <c r="Y122" s="23" t="n">
        <f aca="false">INT(MIN(255,MAX(0,(Y28-Y75)*MIN(1,MAX(0,(Gmax-Y75)/Gmax)))))</f>
        <v>1</v>
      </c>
      <c r="Z122" s="23" t="n">
        <f aca="false">INT(MIN(255,MAX(0,(Z28-Z75)*MIN(1,MAX(0,(Gmax-Z75)/Gmax)))))</f>
        <v>0</v>
      </c>
      <c r="AA122" s="23" t="n">
        <f aca="false">INT(MIN(255,MAX(0,(AA28-AA75)*MIN(1,MAX(0,(Gmax-AA75)/Gmax)))))</f>
        <v>0</v>
      </c>
      <c r="AB122" s="23" t="n">
        <f aca="false">INT(MIN(255,MAX(0,(AB28-AB75)*MIN(1,MAX(0,(Gmax-AB75)/Gmax)))))</f>
        <v>0</v>
      </c>
      <c r="AC122" s="23" t="n">
        <f aca="false">INT(MIN(255,MAX(0,(AC28-AC75)*MIN(1,MAX(0,(Gmax-AC75)/Gmax)))))</f>
        <v>0</v>
      </c>
      <c r="AD122" s="23" t="n">
        <f aca="false">INT(MIN(255,MAX(0,(AD28-AD75)*MIN(1,MAX(0,(Gmax-AD75)/Gmax)))))</f>
        <v>0</v>
      </c>
      <c r="AE122" s="23" t="n">
        <f aca="false">INT(MIN(255,MAX(0,(AE28-AE75)*MIN(1,MAX(0,(Gmax-AE75)/Gmax)))))</f>
        <v>0</v>
      </c>
      <c r="AF122" s="23" t="n">
        <f aca="false">INT(MIN(255,MAX(0,(AF28-AF75)*MIN(1,MAX(0,(Gmax-AF75)/Gmax)))))</f>
        <v>0</v>
      </c>
      <c r="AG122" s="23" t="n">
        <f aca="false">INT(MIN(255,MAX(0,(AG28-AG75)*MIN(1,MAX(0,(Gmax-AG75)/Gmax)))))</f>
        <v>0</v>
      </c>
      <c r="AH122" s="23" t="n">
        <f aca="false">INT(MIN(255,MAX(0,(AH28-AH75)*MIN(1,MAX(0,(Gmax-AH75)/Gmax)))))</f>
        <v>0</v>
      </c>
      <c r="AI122" s="23" t="n">
        <f aca="false">INT(MIN(255,MAX(0,(AI28-AI75)*MIN(1,MAX(0,(Gmax-AI75)/Gmax)))))</f>
        <v>0</v>
      </c>
      <c r="AJ122" s="23" t="n">
        <f aca="false">INT(MIN(255,MAX(0,(AJ28-AJ75)*MIN(1,MAX(0,(Gmax-AJ75)/Gmax)))))</f>
        <v>1</v>
      </c>
      <c r="AK122" s="23" t="n">
        <f aca="false">INT(MIN(255,MAX(0,(AK28-AK75)*MIN(1,MAX(0,(Gmax-AK75)/Gmax)))))</f>
        <v>1</v>
      </c>
      <c r="AL122" s="23" t="n">
        <f aca="false">INT(MIN(255,MAX(0,(AL28-AL75)*MIN(1,MAX(0,(Gmax-AL75)/Gmax)))))</f>
        <v>1</v>
      </c>
      <c r="AM122" s="23" t="n">
        <f aca="false">INT(MIN(255,MAX(0,(AM28-AM75)*MIN(1,MAX(0,(Gmax-AM75)/Gmax)))))</f>
        <v>1</v>
      </c>
      <c r="AN122" s="23" t="n">
        <f aca="false">INT(MIN(255,MAX(0,(AN28-AN75)*MIN(1,MAX(0,(Gmax-AN75)/Gmax)))))</f>
        <v>1</v>
      </c>
      <c r="AO122" s="23" t="n">
        <f aca="false">INT(MIN(255,MAX(0,(AO28-AO75)*MIN(1,MAX(0,(Gmax-AO75)/Gmax)))))</f>
        <v>1</v>
      </c>
      <c r="AP122" s="23" t="n">
        <f aca="false">INT(MIN(255,MAX(0,(AP28-AP75)*MIN(1,MAX(0,(Gmax-AP75)/Gmax)))))</f>
        <v>1</v>
      </c>
      <c r="AQ122" s="23" t="n">
        <f aca="false">INT(MIN(255,MAX(0,(AQ28-AQ75)*MIN(1,MAX(0,(Gmax-AQ75)/Gmax)))))</f>
        <v>2</v>
      </c>
      <c r="AR122" s="23" t="n">
        <f aca="false">INT(MIN(255,MAX(0,(AR28-AR75)*MIN(1,MAX(0,(Gmax-AR75)/Gmax)))))</f>
        <v>2</v>
      </c>
      <c r="AS122" s="23" t="n">
        <f aca="false">INT(MIN(255,MAX(0,(AS28-AS75)*MIN(1,MAX(0,(Gmax-AS75)/Gmax)))))</f>
        <v>2</v>
      </c>
      <c r="AT122" s="23" t="n">
        <f aca="false">INT(MIN(255,MAX(0,(AT28-AT75)*MIN(1,MAX(0,(Gmax-AT75)/Gmax)))))</f>
        <v>3</v>
      </c>
      <c r="AU122" s="23" t="n">
        <f aca="false">INT(MIN(255,MAX(0,(AU28-AU75)*MIN(1,MAX(0,(Gmax-AU75)/Gmax)))))</f>
        <v>3</v>
      </c>
      <c r="AV122" s="23" t="n">
        <f aca="false">INT(MIN(255,MAX(0,(AV28-AV75)*MIN(1,MAX(0,(Gmax-AV75)/Gmax)))))</f>
        <v>3</v>
      </c>
      <c r="AW122" s="23" t="n">
        <f aca="false">INT(MIN(255,MAX(0,(AW28-AW75)*MIN(1,MAX(0,(Gmax-AW75)/Gmax)))))</f>
        <v>3</v>
      </c>
      <c r="AX122" s="23" t="n">
        <f aca="false">INT(MIN(255,MAX(0,(AX28-AX75)*MIN(1,MAX(0,(Gmax-AX75)/Gmax)))))</f>
        <v>3</v>
      </c>
      <c r="AY122" s="23" t="n">
        <f aca="false">INT(MIN(255,MAX(0,(AY28-AY75)*MIN(1,MAX(0,(Gmax-AY75)/Gmax)))))</f>
        <v>3</v>
      </c>
      <c r="AZ122" s="23" t="n">
        <f aca="false">INT(MIN(255,MAX(0,(AZ28-AZ75)*MIN(1,MAX(0,(Gmax-AZ75)/Gmax)))))</f>
        <v>3</v>
      </c>
      <c r="BA122" s="23" t="n">
        <f aca="false">INT(MIN(255,MAX(0,(BA28-BA75)*MIN(1,MAX(0,(Gmax-BA75)/Gmax)))))</f>
        <v>3</v>
      </c>
      <c r="BB122" s="23" t="n">
        <f aca="false">INT(MIN(255,MAX(0,(BB28-BB75)*MIN(1,MAX(0,(Gmax-BB75)/Gmax)))))</f>
        <v>2</v>
      </c>
      <c r="BC122" s="23" t="n">
        <f aca="false">INT(MIN(255,MAX(0,(BC28-BC75)*MIN(1,MAX(0,(Gmax-BC75)/Gmax)))))</f>
        <v>2</v>
      </c>
      <c r="BD122" s="23" t="n">
        <f aca="false">INT(MIN(255,MAX(0,(BD28-BD75)*MIN(1,MAX(0,(Gmax-BD75)/Gmax)))))</f>
        <v>2</v>
      </c>
      <c r="BE122" s="23" t="n">
        <f aca="false">INT(MIN(255,MAX(0,(BE28-BE75)*MIN(1,MAX(0,(Gmax-BE75)/Gmax)))))</f>
        <v>1</v>
      </c>
      <c r="BF122" s="23" t="n">
        <f aca="false">INT(MIN(255,MAX(0,(BF28-BF75)*MIN(1,MAX(0,(Gmax-BF75)/Gmax)))))</f>
        <v>0</v>
      </c>
      <c r="BG122" s="23" t="n">
        <f aca="false">INT(MIN(255,MAX(0,(BG28-BG75)*MIN(1,MAX(0,(Gmax-BG75)/Gmax)))))</f>
        <v>0</v>
      </c>
      <c r="BH122" s="23" t="n">
        <f aca="false">INT(MIN(255,MAX(0,(BH28-BH75)*MIN(1,MAX(0,(Gmax-BH75)/Gmax)))))</f>
        <v>0</v>
      </c>
      <c r="BI122" s="23" t="n">
        <f aca="false">INT(MIN(255,MAX(0,(BI28-BI75)*MIN(1,MAX(0,(Gmax-BI75)/Gmax)))))</f>
        <v>0</v>
      </c>
      <c r="BJ122" s="23" t="n">
        <f aca="false">INT(MIN(255,MAX(0,(BJ28-BJ75)*MIN(1,MAX(0,(Gmax-BJ75)/Gmax)))))</f>
        <v>0</v>
      </c>
      <c r="BK122" s="23" t="n">
        <f aca="false">INT(MIN(255,MAX(0,(BK28-BK75)*MIN(1,MAX(0,(Gmax-BK75)/Gmax)))))</f>
        <v>-0</v>
      </c>
      <c r="BL122" s="23" t="n">
        <f aca="false">INT(MIN(255,MAX(0,(BL28-BL75)*MIN(1,MAX(0,(Gmax-BL75)/Gmax)))))</f>
        <v>-0</v>
      </c>
      <c r="BM122" s="23" t="n">
        <f aca="false">INT(MIN(255,MAX(0,(BM28-BM75)*MIN(1,MAX(0,(Gmax-BM75)/Gmax)))))</f>
        <v>-0</v>
      </c>
      <c r="BN122" s="23" t="n">
        <f aca="false">INT(MIN(255,MAX(0,(BN28-BN75)*MIN(1,MAX(0,(Gmax-BN75)/Gmax)))))</f>
        <v>-0</v>
      </c>
    </row>
    <row r="123" customFormat="false" ht="10.5" hidden="false" customHeight="true" outlineLevel="0" collapsed="false">
      <c r="B123" s="17" t="n">
        <v>91</v>
      </c>
      <c r="C123" s="23" t="n">
        <f aca="false">INT(MIN(255,MAX(0,(C29-C76)*MIN(1,MAX(0,(Gmax-C76)/Gmax)))))</f>
        <v>0</v>
      </c>
      <c r="D123" s="23" t="n">
        <f aca="false">INT(MIN(255,MAX(0,(D29-D76)*MIN(1,MAX(0,(Gmax-D76)/Gmax)))))</f>
        <v>0</v>
      </c>
      <c r="E123" s="23" t="n">
        <f aca="false">INT(MIN(255,MAX(0,(E29-E76)*MIN(1,MAX(0,(Gmax-E76)/Gmax)))))</f>
        <v>1</v>
      </c>
      <c r="F123" s="23" t="n">
        <f aca="false">INT(MIN(255,MAX(0,(F29-F76)*MIN(1,MAX(0,(Gmax-F76)/Gmax)))))</f>
        <v>1</v>
      </c>
      <c r="G123" s="23" t="n">
        <f aca="false">INT(MIN(255,MAX(0,(G29-G76)*MIN(1,MAX(0,(Gmax-G76)/Gmax)))))</f>
        <v>2</v>
      </c>
      <c r="H123" s="23" t="n">
        <f aca="false">INT(MIN(255,MAX(0,(H29-H76)*MIN(1,MAX(0,(Gmax-H76)/Gmax)))))</f>
        <v>2</v>
      </c>
      <c r="I123" s="23" t="n">
        <f aca="false">INT(MIN(255,MAX(0,(I29-I76)*MIN(1,MAX(0,(Gmax-I76)/Gmax)))))</f>
        <v>2</v>
      </c>
      <c r="J123" s="23" t="n">
        <f aca="false">INT(MIN(255,MAX(0,(J29-J76)*MIN(1,MAX(0,(Gmax-J76)/Gmax)))))</f>
        <v>3</v>
      </c>
      <c r="K123" s="23" t="n">
        <f aca="false">INT(MIN(255,MAX(0,(K29-K76)*MIN(1,MAX(0,(Gmax-K76)/Gmax)))))</f>
        <v>5</v>
      </c>
      <c r="L123" s="23" t="n">
        <f aca="false">INT(MIN(255,MAX(0,(L29-L76)*MIN(1,MAX(0,(Gmax-L76)/Gmax)))))</f>
        <v>6</v>
      </c>
      <c r="M123" s="23" t="n">
        <f aca="false">INT(MIN(255,MAX(0,(M29-M76)*MIN(1,MAX(0,(Gmax-M76)/Gmax)))))</f>
        <v>8</v>
      </c>
      <c r="N123" s="23" t="n">
        <f aca="false">INT(MIN(255,MAX(0,(N29-N76)*MIN(1,MAX(0,(Gmax-N76)/Gmax)))))</f>
        <v>11</v>
      </c>
      <c r="O123" s="23" t="n">
        <f aca="false">INT(MIN(255,MAX(0,(O29-O76)*MIN(1,MAX(0,(Gmax-O76)/Gmax)))))</f>
        <v>15</v>
      </c>
      <c r="P123" s="23" t="n">
        <f aca="false">INT(MIN(255,MAX(0,(P29-P76)*MIN(1,MAX(0,(Gmax-P76)/Gmax)))))</f>
        <v>19</v>
      </c>
      <c r="Q123" s="23" t="n">
        <f aca="false">INT(MIN(255,MAX(0,(Q29-Q76)*MIN(1,MAX(0,(Gmax-Q76)/Gmax)))))</f>
        <v>23</v>
      </c>
      <c r="R123" s="23" t="n">
        <f aca="false">INT(MIN(255,MAX(0,(R29-R76)*MIN(1,MAX(0,(Gmax-R76)/Gmax)))))</f>
        <v>25</v>
      </c>
      <c r="S123" s="23" t="n">
        <f aca="false">INT(MIN(255,MAX(0,(S29-S76)*MIN(1,MAX(0,(Gmax-S76)/Gmax)))))</f>
        <v>25</v>
      </c>
      <c r="T123" s="23" t="n">
        <f aca="false">INT(MIN(255,MAX(0,(T29-T76)*MIN(1,MAX(0,(Gmax-T76)/Gmax)))))</f>
        <v>22</v>
      </c>
      <c r="U123" s="23" t="n">
        <f aca="false">INT(MIN(255,MAX(0,(U29-U76)*MIN(1,MAX(0,(Gmax-U76)/Gmax)))))</f>
        <v>17</v>
      </c>
      <c r="V123" s="23" t="n">
        <f aca="false">INT(MIN(255,MAX(0,(V29-V76)*MIN(1,MAX(0,(Gmax-V76)/Gmax)))))</f>
        <v>12</v>
      </c>
      <c r="W123" s="23" t="n">
        <f aca="false">INT(MIN(255,MAX(0,(W29-W76)*MIN(1,MAX(0,(Gmax-W76)/Gmax)))))</f>
        <v>6</v>
      </c>
      <c r="X123" s="23" t="n">
        <f aca="false">INT(MIN(255,MAX(0,(X29-X76)*MIN(1,MAX(0,(Gmax-X76)/Gmax)))))</f>
        <v>2</v>
      </c>
      <c r="Y123" s="23" t="n">
        <f aca="false">INT(MIN(255,MAX(0,(Y29-Y76)*MIN(1,MAX(0,(Gmax-Y76)/Gmax)))))</f>
        <v>0</v>
      </c>
      <c r="Z123" s="23" t="n">
        <f aca="false">INT(MIN(255,MAX(0,(Z29-Z76)*MIN(1,MAX(0,(Gmax-Z76)/Gmax)))))</f>
        <v>0</v>
      </c>
      <c r="AA123" s="23" t="n">
        <f aca="false">INT(MIN(255,MAX(0,(AA29-AA76)*MIN(1,MAX(0,(Gmax-AA76)/Gmax)))))</f>
        <v>0</v>
      </c>
      <c r="AB123" s="23" t="n">
        <f aca="false">INT(MIN(255,MAX(0,(AB29-AB76)*MIN(1,MAX(0,(Gmax-AB76)/Gmax)))))</f>
        <v>-0</v>
      </c>
      <c r="AC123" s="23" t="n">
        <f aca="false">INT(MIN(255,MAX(0,(AC29-AC76)*MIN(1,MAX(0,(Gmax-AC76)/Gmax)))))</f>
        <v>-0</v>
      </c>
      <c r="AD123" s="23" t="n">
        <f aca="false">INT(MIN(255,MAX(0,(AD29-AD76)*MIN(1,MAX(0,(Gmax-AD76)/Gmax)))))</f>
        <v>-0</v>
      </c>
      <c r="AE123" s="23" t="n">
        <f aca="false">INT(MIN(255,MAX(0,(AE29-AE76)*MIN(1,MAX(0,(Gmax-AE76)/Gmax)))))</f>
        <v>-0</v>
      </c>
      <c r="AF123" s="23" t="n">
        <f aca="false">INT(MIN(255,MAX(0,(AF29-AF76)*MIN(1,MAX(0,(Gmax-AF76)/Gmax)))))</f>
        <v>0</v>
      </c>
      <c r="AG123" s="23" t="n">
        <f aca="false">INT(MIN(255,MAX(0,(AG29-AG76)*MIN(1,MAX(0,(Gmax-AG76)/Gmax)))))</f>
        <v>0</v>
      </c>
      <c r="AH123" s="23" t="n">
        <f aca="false">INT(MIN(255,MAX(0,(AH29-AH76)*MIN(1,MAX(0,(Gmax-AH76)/Gmax)))))</f>
        <v>0</v>
      </c>
      <c r="AI123" s="23" t="n">
        <f aca="false">INT(MIN(255,MAX(0,(AI29-AI76)*MIN(1,MAX(0,(Gmax-AI76)/Gmax)))))</f>
        <v>0</v>
      </c>
      <c r="AJ123" s="23" t="n">
        <f aca="false">INT(MIN(255,MAX(0,(AJ29-AJ76)*MIN(1,MAX(0,(Gmax-AJ76)/Gmax)))))</f>
        <v>1</v>
      </c>
      <c r="AK123" s="23" t="n">
        <f aca="false">INT(MIN(255,MAX(0,(AK29-AK76)*MIN(1,MAX(0,(Gmax-AK76)/Gmax)))))</f>
        <v>1</v>
      </c>
      <c r="AL123" s="23" t="n">
        <f aca="false">INT(MIN(255,MAX(0,(AL29-AL76)*MIN(1,MAX(0,(Gmax-AL76)/Gmax)))))</f>
        <v>1</v>
      </c>
      <c r="AM123" s="23" t="n">
        <f aca="false">INT(MIN(255,MAX(0,(AM29-AM76)*MIN(1,MAX(0,(Gmax-AM76)/Gmax)))))</f>
        <v>1</v>
      </c>
      <c r="AN123" s="23" t="n">
        <f aca="false">INT(MIN(255,MAX(0,(AN29-AN76)*MIN(1,MAX(0,(Gmax-AN76)/Gmax)))))</f>
        <v>1</v>
      </c>
      <c r="AO123" s="23" t="n">
        <f aca="false">INT(MIN(255,MAX(0,(AO29-AO76)*MIN(1,MAX(0,(Gmax-AO76)/Gmax)))))</f>
        <v>1</v>
      </c>
      <c r="AP123" s="23" t="n">
        <f aca="false">INT(MIN(255,MAX(0,(AP29-AP76)*MIN(1,MAX(0,(Gmax-AP76)/Gmax)))))</f>
        <v>2</v>
      </c>
      <c r="AQ123" s="23" t="n">
        <f aca="false">INT(MIN(255,MAX(0,(AQ29-AQ76)*MIN(1,MAX(0,(Gmax-AQ76)/Gmax)))))</f>
        <v>2</v>
      </c>
      <c r="AR123" s="23" t="n">
        <f aca="false">INT(MIN(255,MAX(0,(AR29-AR76)*MIN(1,MAX(0,(Gmax-AR76)/Gmax)))))</f>
        <v>2</v>
      </c>
      <c r="AS123" s="23" t="n">
        <f aca="false">INT(MIN(255,MAX(0,(AS29-AS76)*MIN(1,MAX(0,(Gmax-AS76)/Gmax)))))</f>
        <v>3</v>
      </c>
      <c r="AT123" s="23" t="n">
        <f aca="false">INT(MIN(255,MAX(0,(AT29-AT76)*MIN(1,MAX(0,(Gmax-AT76)/Gmax)))))</f>
        <v>4</v>
      </c>
      <c r="AU123" s="23" t="n">
        <f aca="false">INT(MIN(255,MAX(0,(AU29-AU76)*MIN(1,MAX(0,(Gmax-AU76)/Gmax)))))</f>
        <v>4</v>
      </c>
      <c r="AV123" s="23" t="n">
        <f aca="false">INT(MIN(255,MAX(0,(AV29-AV76)*MIN(1,MAX(0,(Gmax-AV76)/Gmax)))))</f>
        <v>4</v>
      </c>
      <c r="AW123" s="23" t="n">
        <f aca="false">INT(MIN(255,MAX(0,(AW29-AW76)*MIN(1,MAX(0,(Gmax-AW76)/Gmax)))))</f>
        <v>4</v>
      </c>
      <c r="AX123" s="23" t="n">
        <f aca="false">INT(MIN(255,MAX(0,(AX29-AX76)*MIN(1,MAX(0,(Gmax-AX76)/Gmax)))))</f>
        <v>4</v>
      </c>
      <c r="AY123" s="23" t="n">
        <f aca="false">INT(MIN(255,MAX(0,(AY29-AY76)*MIN(1,MAX(0,(Gmax-AY76)/Gmax)))))</f>
        <v>4</v>
      </c>
      <c r="AZ123" s="23" t="n">
        <f aca="false">INT(MIN(255,MAX(0,(AZ29-AZ76)*MIN(1,MAX(0,(Gmax-AZ76)/Gmax)))))</f>
        <v>4</v>
      </c>
      <c r="BA123" s="23" t="n">
        <f aca="false">INT(MIN(255,MAX(0,(BA29-BA76)*MIN(1,MAX(0,(Gmax-BA76)/Gmax)))))</f>
        <v>3</v>
      </c>
      <c r="BB123" s="23" t="n">
        <f aca="false">INT(MIN(255,MAX(0,(BB29-BB76)*MIN(1,MAX(0,(Gmax-BB76)/Gmax)))))</f>
        <v>3</v>
      </c>
      <c r="BC123" s="23" t="n">
        <f aca="false">INT(MIN(255,MAX(0,(BC29-BC76)*MIN(1,MAX(0,(Gmax-BC76)/Gmax)))))</f>
        <v>2</v>
      </c>
      <c r="BD123" s="23" t="n">
        <f aca="false">INT(MIN(255,MAX(0,(BD29-BD76)*MIN(1,MAX(0,(Gmax-BD76)/Gmax)))))</f>
        <v>2</v>
      </c>
      <c r="BE123" s="23" t="n">
        <f aca="false">INT(MIN(255,MAX(0,(BE29-BE76)*MIN(1,MAX(0,(Gmax-BE76)/Gmax)))))</f>
        <v>1</v>
      </c>
      <c r="BF123" s="23" t="n">
        <f aca="false">INT(MIN(255,MAX(0,(BF29-BF76)*MIN(1,MAX(0,(Gmax-BF76)/Gmax)))))</f>
        <v>0</v>
      </c>
      <c r="BG123" s="23" t="n">
        <f aca="false">INT(MIN(255,MAX(0,(BG29-BG76)*MIN(1,MAX(0,(Gmax-BG76)/Gmax)))))</f>
        <v>0</v>
      </c>
      <c r="BH123" s="23" t="n">
        <f aca="false">INT(MIN(255,MAX(0,(BH29-BH76)*MIN(1,MAX(0,(Gmax-BH76)/Gmax)))))</f>
        <v>0</v>
      </c>
      <c r="BI123" s="23" t="n">
        <f aca="false">INT(MIN(255,MAX(0,(BI29-BI76)*MIN(1,MAX(0,(Gmax-BI76)/Gmax)))))</f>
        <v>0</v>
      </c>
      <c r="BJ123" s="23" t="n">
        <f aca="false">INT(MIN(255,MAX(0,(BJ29-BJ76)*MIN(1,MAX(0,(Gmax-BJ76)/Gmax)))))</f>
        <v>0</v>
      </c>
      <c r="BK123" s="23" t="n">
        <f aca="false">INT(MIN(255,MAX(0,(BK29-BK76)*MIN(1,MAX(0,(Gmax-BK76)/Gmax)))))</f>
        <v>-0</v>
      </c>
      <c r="BL123" s="23" t="n">
        <f aca="false">INT(MIN(255,MAX(0,(BL29-BL76)*MIN(1,MAX(0,(Gmax-BL76)/Gmax)))))</f>
        <v>-0</v>
      </c>
      <c r="BM123" s="23" t="n">
        <f aca="false">INT(MIN(255,MAX(0,(BM29-BM76)*MIN(1,MAX(0,(Gmax-BM76)/Gmax)))))</f>
        <v>-0</v>
      </c>
      <c r="BN123" s="23" t="n">
        <f aca="false">INT(MIN(255,MAX(0,(BN29-BN76)*MIN(1,MAX(0,(Gmax-BN76)/Gmax)))))</f>
        <v>-0</v>
      </c>
    </row>
    <row r="124" customFormat="false" ht="10.5" hidden="false" customHeight="true" outlineLevel="0" collapsed="false">
      <c r="B124" s="17" t="n">
        <v>92</v>
      </c>
      <c r="C124" s="23" t="n">
        <f aca="false">INT(MIN(255,MAX(0,(C30-C77)*MIN(1,MAX(0,(Gmax-C77)/Gmax)))))</f>
        <v>0</v>
      </c>
      <c r="D124" s="23" t="n">
        <f aca="false">INT(MIN(255,MAX(0,(D30-D77)*MIN(1,MAX(0,(Gmax-D77)/Gmax)))))</f>
        <v>0</v>
      </c>
      <c r="E124" s="23" t="n">
        <f aca="false">INT(MIN(255,MAX(0,(E30-E77)*MIN(1,MAX(0,(Gmax-E77)/Gmax)))))</f>
        <v>0</v>
      </c>
      <c r="F124" s="23" t="n">
        <f aca="false">INT(MIN(255,MAX(0,(F30-F77)*MIN(1,MAX(0,(Gmax-F77)/Gmax)))))</f>
        <v>0</v>
      </c>
      <c r="G124" s="23" t="n">
        <f aca="false">INT(MIN(255,MAX(0,(G30-G77)*MIN(1,MAX(0,(Gmax-G77)/Gmax)))))</f>
        <v>0</v>
      </c>
      <c r="H124" s="23" t="n">
        <f aca="false">INT(MIN(255,MAX(0,(H30-H77)*MIN(1,MAX(0,(Gmax-H77)/Gmax)))))</f>
        <v>1</v>
      </c>
      <c r="I124" s="23" t="n">
        <f aca="false">INT(MIN(255,MAX(0,(I30-I77)*MIN(1,MAX(0,(Gmax-I77)/Gmax)))))</f>
        <v>1</v>
      </c>
      <c r="J124" s="23" t="n">
        <f aca="false">INT(MIN(255,MAX(0,(J30-J77)*MIN(1,MAX(0,(Gmax-J77)/Gmax)))))</f>
        <v>1</v>
      </c>
      <c r="K124" s="23" t="n">
        <f aca="false">INT(MIN(255,MAX(0,(K30-K77)*MIN(1,MAX(0,(Gmax-K77)/Gmax)))))</f>
        <v>2</v>
      </c>
      <c r="L124" s="23" t="n">
        <f aca="false">INT(MIN(255,MAX(0,(L30-L77)*MIN(1,MAX(0,(Gmax-L77)/Gmax)))))</f>
        <v>3</v>
      </c>
      <c r="M124" s="23" t="n">
        <f aca="false">INT(MIN(255,MAX(0,(M30-M77)*MIN(1,MAX(0,(Gmax-M77)/Gmax)))))</f>
        <v>5</v>
      </c>
      <c r="N124" s="23" t="n">
        <f aca="false">INT(MIN(255,MAX(0,(N30-N77)*MIN(1,MAX(0,(Gmax-N77)/Gmax)))))</f>
        <v>7</v>
      </c>
      <c r="O124" s="23" t="n">
        <f aca="false">INT(MIN(255,MAX(0,(O30-O77)*MIN(1,MAX(0,(Gmax-O77)/Gmax)))))</f>
        <v>10</v>
      </c>
      <c r="P124" s="23" t="n">
        <f aca="false">INT(MIN(255,MAX(0,(P30-P77)*MIN(1,MAX(0,(Gmax-P77)/Gmax)))))</f>
        <v>13</v>
      </c>
      <c r="Q124" s="23" t="n">
        <f aca="false">INT(MIN(255,MAX(0,(Q30-Q77)*MIN(1,MAX(0,(Gmax-Q77)/Gmax)))))</f>
        <v>16</v>
      </c>
      <c r="R124" s="23" t="n">
        <f aca="false">INT(MIN(255,MAX(0,(R30-R77)*MIN(1,MAX(0,(Gmax-R77)/Gmax)))))</f>
        <v>17</v>
      </c>
      <c r="S124" s="23" t="n">
        <f aca="false">INT(MIN(255,MAX(0,(S30-S77)*MIN(1,MAX(0,(Gmax-S77)/Gmax)))))</f>
        <v>17</v>
      </c>
      <c r="T124" s="23" t="n">
        <f aca="false">INT(MIN(255,MAX(0,(T30-T77)*MIN(1,MAX(0,(Gmax-T77)/Gmax)))))</f>
        <v>14</v>
      </c>
      <c r="U124" s="23" t="n">
        <f aca="false">INT(MIN(255,MAX(0,(U30-U77)*MIN(1,MAX(0,(Gmax-U77)/Gmax)))))</f>
        <v>11</v>
      </c>
      <c r="V124" s="23" t="n">
        <f aca="false">INT(MIN(255,MAX(0,(V30-V77)*MIN(1,MAX(0,(Gmax-V77)/Gmax)))))</f>
        <v>7</v>
      </c>
      <c r="W124" s="23" t="n">
        <f aca="false">INT(MIN(255,MAX(0,(W30-W77)*MIN(1,MAX(0,(Gmax-W77)/Gmax)))))</f>
        <v>3</v>
      </c>
      <c r="X124" s="23" t="n">
        <f aca="false">INT(MIN(255,MAX(0,(X30-X77)*MIN(1,MAX(0,(Gmax-X77)/Gmax)))))</f>
        <v>1</v>
      </c>
      <c r="Y124" s="23" t="n">
        <f aca="false">INT(MIN(255,MAX(0,(Y30-Y77)*MIN(1,MAX(0,(Gmax-Y77)/Gmax)))))</f>
        <v>0</v>
      </c>
      <c r="Z124" s="23" t="n">
        <f aca="false">INT(MIN(255,MAX(0,(Z30-Z77)*MIN(1,MAX(0,(Gmax-Z77)/Gmax)))))</f>
        <v>0</v>
      </c>
      <c r="AA124" s="23" t="n">
        <f aca="false">INT(MIN(255,MAX(0,(AA30-AA77)*MIN(1,MAX(0,(Gmax-AA77)/Gmax)))))</f>
        <v>-0</v>
      </c>
      <c r="AB124" s="23" t="n">
        <f aca="false">INT(MIN(255,MAX(0,(AB30-AB77)*MIN(1,MAX(0,(Gmax-AB77)/Gmax)))))</f>
        <v>-0</v>
      </c>
      <c r="AC124" s="23" t="n">
        <f aca="false">INT(MIN(255,MAX(0,(AC30-AC77)*MIN(1,MAX(0,(Gmax-AC77)/Gmax)))))</f>
        <v>-0</v>
      </c>
      <c r="AD124" s="23" t="n">
        <f aca="false">INT(MIN(255,MAX(0,(AD30-AD77)*MIN(1,MAX(0,(Gmax-AD77)/Gmax)))))</f>
        <v>-0</v>
      </c>
      <c r="AE124" s="23" t="n">
        <f aca="false">INT(MIN(255,MAX(0,(AE30-AE77)*MIN(1,MAX(0,(Gmax-AE77)/Gmax)))))</f>
        <v>-0</v>
      </c>
      <c r="AF124" s="23" t="n">
        <f aca="false">INT(MIN(255,MAX(0,(AF30-AF77)*MIN(1,MAX(0,(Gmax-AF77)/Gmax)))))</f>
        <v>-0</v>
      </c>
      <c r="AG124" s="23" t="n">
        <f aca="false">INT(MIN(255,MAX(0,(AG30-AG77)*MIN(1,MAX(0,(Gmax-AG77)/Gmax)))))</f>
        <v>0</v>
      </c>
      <c r="AH124" s="23" t="n">
        <f aca="false">INT(MIN(255,MAX(0,(AH30-AH77)*MIN(1,MAX(0,(Gmax-AH77)/Gmax)))))</f>
        <v>0</v>
      </c>
      <c r="AI124" s="23" t="n">
        <f aca="false">INT(MIN(255,MAX(0,(AI30-AI77)*MIN(1,MAX(0,(Gmax-AI77)/Gmax)))))</f>
        <v>0</v>
      </c>
      <c r="AJ124" s="23" t="n">
        <f aca="false">INT(MIN(255,MAX(0,(AJ30-AJ77)*MIN(1,MAX(0,(Gmax-AJ77)/Gmax)))))</f>
        <v>0</v>
      </c>
      <c r="AK124" s="23" t="n">
        <f aca="false">INT(MIN(255,MAX(0,(AK30-AK77)*MIN(1,MAX(0,(Gmax-AK77)/Gmax)))))</f>
        <v>1</v>
      </c>
      <c r="AL124" s="23" t="n">
        <f aca="false">INT(MIN(255,MAX(0,(AL30-AL77)*MIN(1,MAX(0,(Gmax-AL77)/Gmax)))))</f>
        <v>1</v>
      </c>
      <c r="AM124" s="23" t="n">
        <f aca="false">INT(MIN(255,MAX(0,(AM30-AM77)*MIN(1,MAX(0,(Gmax-AM77)/Gmax)))))</f>
        <v>1</v>
      </c>
      <c r="AN124" s="23" t="n">
        <f aca="false">INT(MIN(255,MAX(0,(AN30-AN77)*MIN(1,MAX(0,(Gmax-AN77)/Gmax)))))</f>
        <v>1</v>
      </c>
      <c r="AO124" s="23" t="n">
        <f aca="false">INT(MIN(255,MAX(0,(AO30-AO77)*MIN(1,MAX(0,(Gmax-AO77)/Gmax)))))</f>
        <v>1</v>
      </c>
      <c r="AP124" s="23" t="n">
        <f aca="false">INT(MIN(255,MAX(0,(AP30-AP77)*MIN(1,MAX(0,(Gmax-AP77)/Gmax)))))</f>
        <v>2</v>
      </c>
      <c r="AQ124" s="23" t="n">
        <f aca="false">INT(MIN(255,MAX(0,(AQ30-AQ77)*MIN(1,MAX(0,(Gmax-AQ77)/Gmax)))))</f>
        <v>2</v>
      </c>
      <c r="AR124" s="23" t="n">
        <f aca="false">INT(MIN(255,MAX(0,(AR30-AR77)*MIN(1,MAX(0,(Gmax-AR77)/Gmax)))))</f>
        <v>3</v>
      </c>
      <c r="AS124" s="23" t="n">
        <f aca="false">INT(MIN(255,MAX(0,(AS30-AS77)*MIN(1,MAX(0,(Gmax-AS77)/Gmax)))))</f>
        <v>4</v>
      </c>
      <c r="AT124" s="23" t="n">
        <f aca="false">INT(MIN(255,MAX(0,(AT30-AT77)*MIN(1,MAX(0,(Gmax-AT77)/Gmax)))))</f>
        <v>4</v>
      </c>
      <c r="AU124" s="23" t="n">
        <f aca="false">INT(MIN(255,MAX(0,(AU30-AU77)*MIN(1,MAX(0,(Gmax-AU77)/Gmax)))))</f>
        <v>5</v>
      </c>
      <c r="AV124" s="23" t="n">
        <f aca="false">INT(MIN(255,MAX(0,(AV30-AV77)*MIN(1,MAX(0,(Gmax-AV77)/Gmax)))))</f>
        <v>5</v>
      </c>
      <c r="AW124" s="23" t="n">
        <f aca="false">INT(MIN(255,MAX(0,(AW30-AW77)*MIN(1,MAX(0,(Gmax-AW77)/Gmax)))))</f>
        <v>5</v>
      </c>
      <c r="AX124" s="23" t="n">
        <f aca="false">INT(MIN(255,MAX(0,(AX30-AX77)*MIN(1,MAX(0,(Gmax-AX77)/Gmax)))))</f>
        <v>5</v>
      </c>
      <c r="AY124" s="23" t="n">
        <f aca="false">INT(MIN(255,MAX(0,(AY30-AY77)*MIN(1,MAX(0,(Gmax-AY77)/Gmax)))))</f>
        <v>5</v>
      </c>
      <c r="AZ124" s="23" t="n">
        <f aca="false">INT(MIN(255,MAX(0,(AZ30-AZ77)*MIN(1,MAX(0,(Gmax-AZ77)/Gmax)))))</f>
        <v>5</v>
      </c>
      <c r="BA124" s="23" t="n">
        <f aca="false">INT(MIN(255,MAX(0,(BA30-BA77)*MIN(1,MAX(0,(Gmax-BA77)/Gmax)))))</f>
        <v>4</v>
      </c>
      <c r="BB124" s="23" t="n">
        <f aca="false">INT(MIN(255,MAX(0,(BB30-BB77)*MIN(1,MAX(0,(Gmax-BB77)/Gmax)))))</f>
        <v>3</v>
      </c>
      <c r="BC124" s="23" t="n">
        <f aca="false">INT(MIN(255,MAX(0,(BC30-BC77)*MIN(1,MAX(0,(Gmax-BC77)/Gmax)))))</f>
        <v>2</v>
      </c>
      <c r="BD124" s="23" t="n">
        <f aca="false">INT(MIN(255,MAX(0,(BD30-BD77)*MIN(1,MAX(0,(Gmax-BD77)/Gmax)))))</f>
        <v>2</v>
      </c>
      <c r="BE124" s="23" t="n">
        <f aca="false">INT(MIN(255,MAX(0,(BE30-BE77)*MIN(1,MAX(0,(Gmax-BE77)/Gmax)))))</f>
        <v>1</v>
      </c>
      <c r="BF124" s="23" t="n">
        <f aca="false">INT(MIN(255,MAX(0,(BF30-BF77)*MIN(1,MAX(0,(Gmax-BF77)/Gmax)))))</f>
        <v>0</v>
      </c>
      <c r="BG124" s="23" t="n">
        <f aca="false">INT(MIN(255,MAX(0,(BG30-BG77)*MIN(1,MAX(0,(Gmax-BG77)/Gmax)))))</f>
        <v>0</v>
      </c>
      <c r="BH124" s="23" t="n">
        <f aca="false">INT(MIN(255,MAX(0,(BH30-BH77)*MIN(1,MAX(0,(Gmax-BH77)/Gmax)))))</f>
        <v>0</v>
      </c>
      <c r="BI124" s="23" t="n">
        <f aca="false">INT(MIN(255,MAX(0,(BI30-BI77)*MIN(1,MAX(0,(Gmax-BI77)/Gmax)))))</f>
        <v>0</v>
      </c>
      <c r="BJ124" s="23" t="n">
        <f aca="false">INT(MIN(255,MAX(0,(BJ30-BJ77)*MIN(1,MAX(0,(Gmax-BJ77)/Gmax)))))</f>
        <v>-0</v>
      </c>
      <c r="BK124" s="23" t="n">
        <f aca="false">INT(MIN(255,MAX(0,(BK30-BK77)*MIN(1,MAX(0,(Gmax-BK77)/Gmax)))))</f>
        <v>-0</v>
      </c>
      <c r="BL124" s="23" t="n">
        <f aca="false">INT(MIN(255,MAX(0,(BL30-BL77)*MIN(1,MAX(0,(Gmax-BL77)/Gmax)))))</f>
        <v>-0</v>
      </c>
      <c r="BM124" s="23" t="n">
        <f aca="false">INT(MIN(255,MAX(0,(BM30-BM77)*MIN(1,MAX(0,(Gmax-BM77)/Gmax)))))</f>
        <v>-0</v>
      </c>
      <c r="BN124" s="23" t="n">
        <f aca="false">INT(MIN(255,MAX(0,(BN30-BN77)*MIN(1,MAX(0,(Gmax-BN77)/Gmax)))))</f>
        <v>-0</v>
      </c>
    </row>
    <row r="125" customFormat="false" ht="10.5" hidden="false" customHeight="true" outlineLevel="0" collapsed="false">
      <c r="B125" s="17" t="n">
        <v>93</v>
      </c>
      <c r="C125" s="23" t="n">
        <f aca="false">INT(MIN(255,MAX(0,(C31-C78)*MIN(1,MAX(0,(Gmax-C78)/Gmax)))))</f>
        <v>0</v>
      </c>
      <c r="D125" s="23" t="n">
        <f aca="false">INT(MIN(255,MAX(0,(D31-D78)*MIN(1,MAX(0,(Gmax-D78)/Gmax)))))</f>
        <v>0</v>
      </c>
      <c r="E125" s="23" t="n">
        <f aca="false">INT(MIN(255,MAX(0,(E31-E78)*MIN(1,MAX(0,(Gmax-E78)/Gmax)))))</f>
        <v>0</v>
      </c>
      <c r="F125" s="23" t="n">
        <f aca="false">INT(MIN(255,MAX(0,(F31-F78)*MIN(1,MAX(0,(Gmax-F78)/Gmax)))))</f>
        <v>0</v>
      </c>
      <c r="G125" s="23" t="n">
        <f aca="false">INT(MIN(255,MAX(0,(G31-G78)*MIN(1,MAX(0,(Gmax-G78)/Gmax)))))</f>
        <v>0</v>
      </c>
      <c r="H125" s="23" t="n">
        <f aca="false">INT(MIN(255,MAX(0,(H31-H78)*MIN(1,MAX(0,(Gmax-H78)/Gmax)))))</f>
        <v>0</v>
      </c>
      <c r="I125" s="23" t="n">
        <f aca="false">INT(MIN(255,MAX(0,(I31-I78)*MIN(1,MAX(0,(Gmax-I78)/Gmax)))))</f>
        <v>0</v>
      </c>
      <c r="J125" s="23" t="n">
        <f aca="false">INT(MIN(255,MAX(0,(J31-J78)*MIN(1,MAX(0,(Gmax-J78)/Gmax)))))</f>
        <v>0</v>
      </c>
      <c r="K125" s="23" t="n">
        <f aca="false">INT(MIN(255,MAX(0,(K31-K78)*MIN(1,MAX(0,(Gmax-K78)/Gmax)))))</f>
        <v>1</v>
      </c>
      <c r="L125" s="23" t="n">
        <f aca="false">INT(MIN(255,MAX(0,(L31-L78)*MIN(1,MAX(0,(Gmax-L78)/Gmax)))))</f>
        <v>2</v>
      </c>
      <c r="M125" s="23" t="n">
        <f aca="false">INT(MIN(255,MAX(0,(M31-M78)*MIN(1,MAX(0,(Gmax-M78)/Gmax)))))</f>
        <v>2</v>
      </c>
      <c r="N125" s="23" t="n">
        <f aca="false">INT(MIN(255,MAX(0,(N31-N78)*MIN(1,MAX(0,(Gmax-N78)/Gmax)))))</f>
        <v>4</v>
      </c>
      <c r="O125" s="23" t="n">
        <f aca="false">INT(MIN(255,MAX(0,(O31-O78)*MIN(1,MAX(0,(Gmax-O78)/Gmax)))))</f>
        <v>6</v>
      </c>
      <c r="P125" s="23" t="n">
        <f aca="false">INT(MIN(255,MAX(0,(P31-P78)*MIN(1,MAX(0,(Gmax-P78)/Gmax)))))</f>
        <v>7</v>
      </c>
      <c r="Q125" s="23" t="n">
        <f aca="false">INT(MIN(255,MAX(0,(Q31-Q78)*MIN(1,MAX(0,(Gmax-Q78)/Gmax)))))</f>
        <v>9</v>
      </c>
      <c r="R125" s="23" t="n">
        <f aca="false">INT(MIN(255,MAX(0,(R31-R78)*MIN(1,MAX(0,(Gmax-R78)/Gmax)))))</f>
        <v>10</v>
      </c>
      <c r="S125" s="23" t="n">
        <f aca="false">INT(MIN(255,MAX(0,(S31-S78)*MIN(1,MAX(0,(Gmax-S78)/Gmax)))))</f>
        <v>9</v>
      </c>
      <c r="T125" s="23" t="n">
        <f aca="false">INT(MIN(255,MAX(0,(T31-T78)*MIN(1,MAX(0,(Gmax-T78)/Gmax)))))</f>
        <v>7</v>
      </c>
      <c r="U125" s="23" t="n">
        <f aca="false">INT(MIN(255,MAX(0,(U31-U78)*MIN(1,MAX(0,(Gmax-U78)/Gmax)))))</f>
        <v>5</v>
      </c>
      <c r="V125" s="23" t="n">
        <f aca="false">INT(MIN(255,MAX(0,(V31-V78)*MIN(1,MAX(0,(Gmax-V78)/Gmax)))))</f>
        <v>3</v>
      </c>
      <c r="W125" s="23" t="n">
        <f aca="false">INT(MIN(255,MAX(0,(W31-W78)*MIN(1,MAX(0,(Gmax-W78)/Gmax)))))</f>
        <v>1</v>
      </c>
      <c r="X125" s="23" t="n">
        <f aca="false">INT(MIN(255,MAX(0,(X31-X78)*MIN(1,MAX(0,(Gmax-X78)/Gmax)))))</f>
        <v>0</v>
      </c>
      <c r="Y125" s="23" t="n">
        <f aca="false">INT(MIN(255,MAX(0,(Y31-Y78)*MIN(1,MAX(0,(Gmax-Y78)/Gmax)))))</f>
        <v>0</v>
      </c>
      <c r="Z125" s="23" t="n">
        <f aca="false">INT(MIN(255,MAX(0,(Z31-Z78)*MIN(1,MAX(0,(Gmax-Z78)/Gmax)))))</f>
        <v>0</v>
      </c>
      <c r="AA125" s="23" t="n">
        <f aca="false">INT(MIN(255,MAX(0,(AA31-AA78)*MIN(1,MAX(0,(Gmax-AA78)/Gmax)))))</f>
        <v>-0</v>
      </c>
      <c r="AB125" s="23" t="n">
        <f aca="false">INT(MIN(255,MAX(0,(AB31-AB78)*MIN(1,MAX(0,(Gmax-AB78)/Gmax)))))</f>
        <v>-0</v>
      </c>
      <c r="AC125" s="23" t="n">
        <f aca="false">INT(MIN(255,MAX(0,(AC31-AC78)*MIN(1,MAX(0,(Gmax-AC78)/Gmax)))))</f>
        <v>-0</v>
      </c>
      <c r="AD125" s="23" t="n">
        <f aca="false">INT(MIN(255,MAX(0,(AD31-AD78)*MIN(1,MAX(0,(Gmax-AD78)/Gmax)))))</f>
        <v>-0</v>
      </c>
      <c r="AE125" s="23" t="n">
        <f aca="false">INT(MIN(255,MAX(0,(AE31-AE78)*MIN(1,MAX(0,(Gmax-AE78)/Gmax)))))</f>
        <v>-0</v>
      </c>
      <c r="AF125" s="23" t="n">
        <f aca="false">INT(MIN(255,MAX(0,(AF31-AF78)*MIN(1,MAX(0,(Gmax-AF78)/Gmax)))))</f>
        <v>-0</v>
      </c>
      <c r="AG125" s="23" t="n">
        <f aca="false">INT(MIN(255,MAX(0,(AG31-AG78)*MIN(1,MAX(0,(Gmax-AG78)/Gmax)))))</f>
        <v>0</v>
      </c>
      <c r="AH125" s="23" t="n">
        <f aca="false">INT(MIN(255,MAX(0,(AH31-AH78)*MIN(1,MAX(0,(Gmax-AH78)/Gmax)))))</f>
        <v>0</v>
      </c>
      <c r="AI125" s="23" t="n">
        <f aca="false">INT(MIN(255,MAX(0,(AI31-AI78)*MIN(1,MAX(0,(Gmax-AI78)/Gmax)))))</f>
        <v>0</v>
      </c>
      <c r="AJ125" s="23" t="n">
        <f aca="false">INT(MIN(255,MAX(0,(AJ31-AJ78)*MIN(1,MAX(0,(Gmax-AJ78)/Gmax)))))</f>
        <v>0</v>
      </c>
      <c r="AK125" s="23" t="n">
        <f aca="false">INT(MIN(255,MAX(0,(AK31-AK78)*MIN(1,MAX(0,(Gmax-AK78)/Gmax)))))</f>
        <v>1</v>
      </c>
      <c r="AL125" s="23" t="n">
        <f aca="false">INT(MIN(255,MAX(0,(AL31-AL78)*MIN(1,MAX(0,(Gmax-AL78)/Gmax)))))</f>
        <v>1</v>
      </c>
      <c r="AM125" s="23" t="n">
        <f aca="false">INT(MIN(255,MAX(0,(AM31-AM78)*MIN(1,MAX(0,(Gmax-AM78)/Gmax)))))</f>
        <v>1</v>
      </c>
      <c r="AN125" s="23" t="n">
        <f aca="false">INT(MIN(255,MAX(0,(AN31-AN78)*MIN(1,MAX(0,(Gmax-AN78)/Gmax)))))</f>
        <v>1</v>
      </c>
      <c r="AO125" s="23" t="n">
        <f aca="false">INT(MIN(255,MAX(0,(AO31-AO78)*MIN(1,MAX(0,(Gmax-AO78)/Gmax)))))</f>
        <v>2</v>
      </c>
      <c r="AP125" s="23" t="n">
        <f aca="false">INT(MIN(255,MAX(0,(AP31-AP78)*MIN(1,MAX(0,(Gmax-AP78)/Gmax)))))</f>
        <v>2</v>
      </c>
      <c r="AQ125" s="23" t="n">
        <f aca="false">INT(MIN(255,MAX(0,(AQ31-AQ78)*MIN(1,MAX(0,(Gmax-AQ78)/Gmax)))))</f>
        <v>3</v>
      </c>
      <c r="AR125" s="23" t="n">
        <f aca="false">INT(MIN(255,MAX(0,(AR31-AR78)*MIN(1,MAX(0,(Gmax-AR78)/Gmax)))))</f>
        <v>4</v>
      </c>
      <c r="AS125" s="23" t="n">
        <f aca="false">INT(MIN(255,MAX(0,(AS31-AS78)*MIN(1,MAX(0,(Gmax-AS78)/Gmax)))))</f>
        <v>4</v>
      </c>
      <c r="AT125" s="23" t="n">
        <f aca="false">INT(MIN(255,MAX(0,(AT31-AT78)*MIN(1,MAX(0,(Gmax-AT78)/Gmax)))))</f>
        <v>5</v>
      </c>
      <c r="AU125" s="23" t="n">
        <f aca="false">INT(MIN(255,MAX(0,(AU31-AU78)*MIN(1,MAX(0,(Gmax-AU78)/Gmax)))))</f>
        <v>5</v>
      </c>
      <c r="AV125" s="23" t="n">
        <f aca="false">INT(MIN(255,MAX(0,(AV31-AV78)*MIN(1,MAX(0,(Gmax-AV78)/Gmax)))))</f>
        <v>6</v>
      </c>
      <c r="AW125" s="23" t="n">
        <f aca="false">INT(MIN(255,MAX(0,(AW31-AW78)*MIN(1,MAX(0,(Gmax-AW78)/Gmax)))))</f>
        <v>6</v>
      </c>
      <c r="AX125" s="23" t="n">
        <f aca="false">INT(MIN(255,MAX(0,(AX31-AX78)*MIN(1,MAX(0,(Gmax-AX78)/Gmax)))))</f>
        <v>6</v>
      </c>
      <c r="AY125" s="23" t="n">
        <f aca="false">INT(MIN(255,MAX(0,(AY31-AY78)*MIN(1,MAX(0,(Gmax-AY78)/Gmax)))))</f>
        <v>6</v>
      </c>
      <c r="AZ125" s="23" t="n">
        <f aca="false">INT(MIN(255,MAX(0,(AZ31-AZ78)*MIN(1,MAX(0,(Gmax-AZ78)/Gmax)))))</f>
        <v>6</v>
      </c>
      <c r="BA125" s="23" t="n">
        <f aca="false">INT(MIN(255,MAX(0,(BA31-BA78)*MIN(1,MAX(0,(Gmax-BA78)/Gmax)))))</f>
        <v>5</v>
      </c>
      <c r="BB125" s="23" t="n">
        <f aca="false">INT(MIN(255,MAX(0,(BB31-BB78)*MIN(1,MAX(0,(Gmax-BB78)/Gmax)))))</f>
        <v>4</v>
      </c>
      <c r="BC125" s="23" t="n">
        <f aca="false">INT(MIN(255,MAX(0,(BC31-BC78)*MIN(1,MAX(0,(Gmax-BC78)/Gmax)))))</f>
        <v>3</v>
      </c>
      <c r="BD125" s="23" t="n">
        <f aca="false">INT(MIN(255,MAX(0,(BD31-BD78)*MIN(1,MAX(0,(Gmax-BD78)/Gmax)))))</f>
        <v>2</v>
      </c>
      <c r="BE125" s="23" t="n">
        <f aca="false">INT(MIN(255,MAX(0,(BE31-BE78)*MIN(1,MAX(0,(Gmax-BE78)/Gmax)))))</f>
        <v>1</v>
      </c>
      <c r="BF125" s="23" t="n">
        <f aca="false">INT(MIN(255,MAX(0,(BF31-BF78)*MIN(1,MAX(0,(Gmax-BF78)/Gmax)))))</f>
        <v>0</v>
      </c>
      <c r="BG125" s="23" t="n">
        <f aca="false">INT(MIN(255,MAX(0,(BG31-BG78)*MIN(1,MAX(0,(Gmax-BG78)/Gmax)))))</f>
        <v>0</v>
      </c>
      <c r="BH125" s="23" t="n">
        <f aca="false">INT(MIN(255,MAX(0,(BH31-BH78)*MIN(1,MAX(0,(Gmax-BH78)/Gmax)))))</f>
        <v>0</v>
      </c>
      <c r="BI125" s="23" t="n">
        <f aca="false">INT(MIN(255,MAX(0,(BI31-BI78)*MIN(1,MAX(0,(Gmax-BI78)/Gmax)))))</f>
        <v>-0</v>
      </c>
      <c r="BJ125" s="23" t="n">
        <f aca="false">INT(MIN(255,MAX(0,(BJ31-BJ78)*MIN(1,MAX(0,(Gmax-BJ78)/Gmax)))))</f>
        <v>-0</v>
      </c>
      <c r="BK125" s="23" t="n">
        <f aca="false">INT(MIN(255,MAX(0,(BK31-BK78)*MIN(1,MAX(0,(Gmax-BK78)/Gmax)))))</f>
        <v>-0</v>
      </c>
      <c r="BL125" s="23" t="n">
        <f aca="false">INT(MIN(255,MAX(0,(BL31-BL78)*MIN(1,MAX(0,(Gmax-BL78)/Gmax)))))</f>
        <v>-0</v>
      </c>
      <c r="BM125" s="23" t="n">
        <f aca="false">INT(MIN(255,MAX(0,(BM31-BM78)*MIN(1,MAX(0,(Gmax-BM78)/Gmax)))))</f>
        <v>-0</v>
      </c>
      <c r="BN125" s="23" t="n">
        <f aca="false">INT(MIN(255,MAX(0,(BN31-BN78)*MIN(1,MAX(0,(Gmax-BN78)/Gmax)))))</f>
        <v>-0</v>
      </c>
    </row>
    <row r="126" customFormat="false" ht="10.5" hidden="false" customHeight="true" outlineLevel="0" collapsed="false">
      <c r="B126" s="17" t="n">
        <v>94</v>
      </c>
      <c r="C126" s="23" t="n">
        <f aca="false">INT(MIN(255,MAX(0,(C32-C79)*MIN(1,MAX(0,(Gmax-C79)/Gmax)))))</f>
        <v>0</v>
      </c>
      <c r="D126" s="23" t="n">
        <f aca="false">INT(MIN(255,MAX(0,(D32-D79)*MIN(1,MAX(0,(Gmax-D79)/Gmax)))))</f>
        <v>0</v>
      </c>
      <c r="E126" s="23" t="n">
        <f aca="false">INT(MIN(255,MAX(0,(E32-E79)*MIN(1,MAX(0,(Gmax-E79)/Gmax)))))</f>
        <v>0</v>
      </c>
      <c r="F126" s="23" t="n">
        <f aca="false">INT(MIN(255,MAX(0,(F32-F79)*MIN(1,MAX(0,(Gmax-F79)/Gmax)))))</f>
        <v>0</v>
      </c>
      <c r="G126" s="23" t="n">
        <f aca="false">INT(MIN(255,MAX(0,(G32-G79)*MIN(1,MAX(0,(Gmax-G79)/Gmax)))))</f>
        <v>0</v>
      </c>
      <c r="H126" s="23" t="n">
        <f aca="false">INT(MIN(255,MAX(0,(H32-H79)*MIN(1,MAX(0,(Gmax-H79)/Gmax)))))</f>
        <v>0</v>
      </c>
      <c r="I126" s="23" t="n">
        <f aca="false">INT(MIN(255,MAX(0,(I32-I79)*MIN(1,MAX(0,(Gmax-I79)/Gmax)))))</f>
        <v>0</v>
      </c>
      <c r="J126" s="23" t="n">
        <f aca="false">INT(MIN(255,MAX(0,(J32-J79)*MIN(1,MAX(0,(Gmax-J79)/Gmax)))))</f>
        <v>0</v>
      </c>
      <c r="K126" s="23" t="n">
        <f aca="false">INT(MIN(255,MAX(0,(K32-K79)*MIN(1,MAX(0,(Gmax-K79)/Gmax)))))</f>
        <v>0</v>
      </c>
      <c r="L126" s="23" t="n">
        <f aca="false">INT(MIN(255,MAX(0,(L32-L79)*MIN(1,MAX(0,(Gmax-L79)/Gmax)))))</f>
        <v>0</v>
      </c>
      <c r="M126" s="23" t="n">
        <f aca="false">INT(MIN(255,MAX(0,(M32-M79)*MIN(1,MAX(0,(Gmax-M79)/Gmax)))))</f>
        <v>1</v>
      </c>
      <c r="N126" s="23" t="n">
        <f aca="false">INT(MIN(255,MAX(0,(N32-N79)*MIN(1,MAX(0,(Gmax-N79)/Gmax)))))</f>
        <v>2</v>
      </c>
      <c r="O126" s="23" t="n">
        <f aca="false">INT(MIN(255,MAX(0,(O32-O79)*MIN(1,MAX(0,(Gmax-O79)/Gmax)))))</f>
        <v>3</v>
      </c>
      <c r="P126" s="23" t="n">
        <f aca="false">INT(MIN(255,MAX(0,(P32-P79)*MIN(1,MAX(0,(Gmax-P79)/Gmax)))))</f>
        <v>3</v>
      </c>
      <c r="Q126" s="23" t="n">
        <f aca="false">INT(MIN(255,MAX(0,(Q32-Q79)*MIN(1,MAX(0,(Gmax-Q79)/Gmax)))))</f>
        <v>4</v>
      </c>
      <c r="R126" s="23" t="n">
        <f aca="false">INT(MIN(255,MAX(0,(R32-R79)*MIN(1,MAX(0,(Gmax-R79)/Gmax)))))</f>
        <v>5</v>
      </c>
      <c r="S126" s="23" t="n">
        <f aca="false">INT(MIN(255,MAX(0,(S32-S79)*MIN(1,MAX(0,(Gmax-S79)/Gmax)))))</f>
        <v>4</v>
      </c>
      <c r="T126" s="23" t="n">
        <f aca="false">INT(MIN(255,MAX(0,(T32-T79)*MIN(1,MAX(0,(Gmax-T79)/Gmax)))))</f>
        <v>3</v>
      </c>
      <c r="U126" s="23" t="n">
        <f aca="false">INT(MIN(255,MAX(0,(U32-U79)*MIN(1,MAX(0,(Gmax-U79)/Gmax)))))</f>
        <v>2</v>
      </c>
      <c r="V126" s="23" t="n">
        <f aca="false">INT(MIN(255,MAX(0,(V32-V79)*MIN(1,MAX(0,(Gmax-V79)/Gmax)))))</f>
        <v>1</v>
      </c>
      <c r="W126" s="23" t="n">
        <f aca="false">INT(MIN(255,MAX(0,(W32-W79)*MIN(1,MAX(0,(Gmax-W79)/Gmax)))))</f>
        <v>0</v>
      </c>
      <c r="X126" s="23" t="n">
        <f aca="false">INT(MIN(255,MAX(0,(X32-X79)*MIN(1,MAX(0,(Gmax-X79)/Gmax)))))</f>
        <v>0</v>
      </c>
      <c r="Y126" s="23" t="n">
        <f aca="false">INT(MIN(255,MAX(0,(Y32-Y79)*MIN(1,MAX(0,(Gmax-Y79)/Gmax)))))</f>
        <v>0</v>
      </c>
      <c r="Z126" s="23" t="n">
        <f aca="false">INT(MIN(255,MAX(0,(Z32-Z79)*MIN(1,MAX(0,(Gmax-Z79)/Gmax)))))</f>
        <v>-0</v>
      </c>
      <c r="AA126" s="23" t="n">
        <f aca="false">INT(MIN(255,MAX(0,(AA32-AA79)*MIN(1,MAX(0,(Gmax-AA79)/Gmax)))))</f>
        <v>-0</v>
      </c>
      <c r="AB126" s="23" t="n">
        <f aca="false">INT(MIN(255,MAX(0,(AB32-AB79)*MIN(1,MAX(0,(Gmax-AB79)/Gmax)))))</f>
        <v>-0</v>
      </c>
      <c r="AC126" s="23" t="n">
        <f aca="false">INT(MIN(255,MAX(0,(AC32-AC79)*MIN(1,MAX(0,(Gmax-AC79)/Gmax)))))</f>
        <v>-0</v>
      </c>
      <c r="AD126" s="23" t="n">
        <f aca="false">INT(MIN(255,MAX(0,(AD32-AD79)*MIN(1,MAX(0,(Gmax-AD79)/Gmax)))))</f>
        <v>-0</v>
      </c>
      <c r="AE126" s="23" t="n">
        <f aca="false">INT(MIN(255,MAX(0,(AE32-AE79)*MIN(1,MAX(0,(Gmax-AE79)/Gmax)))))</f>
        <v>-0</v>
      </c>
      <c r="AF126" s="23" t="n">
        <f aca="false">INT(MIN(255,MAX(0,(AF32-AF79)*MIN(1,MAX(0,(Gmax-AF79)/Gmax)))))</f>
        <v>-0</v>
      </c>
      <c r="AG126" s="23" t="n">
        <f aca="false">INT(MIN(255,MAX(0,(AG32-AG79)*MIN(1,MAX(0,(Gmax-AG79)/Gmax)))))</f>
        <v>0</v>
      </c>
      <c r="AH126" s="23" t="n">
        <f aca="false">INT(MIN(255,MAX(0,(AH32-AH79)*MIN(1,MAX(0,(Gmax-AH79)/Gmax)))))</f>
        <v>0</v>
      </c>
      <c r="AI126" s="23" t="n">
        <f aca="false">INT(MIN(255,MAX(0,(AI32-AI79)*MIN(1,MAX(0,(Gmax-AI79)/Gmax)))))</f>
        <v>0</v>
      </c>
      <c r="AJ126" s="23" t="n">
        <f aca="false">INT(MIN(255,MAX(0,(AJ32-AJ79)*MIN(1,MAX(0,(Gmax-AJ79)/Gmax)))))</f>
        <v>0</v>
      </c>
      <c r="AK126" s="23" t="n">
        <f aca="false">INT(MIN(255,MAX(0,(AK32-AK79)*MIN(1,MAX(0,(Gmax-AK79)/Gmax)))))</f>
        <v>1</v>
      </c>
      <c r="AL126" s="23" t="n">
        <f aca="false">INT(MIN(255,MAX(0,(AL32-AL79)*MIN(1,MAX(0,(Gmax-AL79)/Gmax)))))</f>
        <v>1</v>
      </c>
      <c r="AM126" s="23" t="n">
        <f aca="false">INT(MIN(255,MAX(0,(AM32-AM79)*MIN(1,MAX(0,(Gmax-AM79)/Gmax)))))</f>
        <v>1</v>
      </c>
      <c r="AN126" s="23" t="n">
        <f aca="false">INT(MIN(255,MAX(0,(AN32-AN79)*MIN(1,MAX(0,(Gmax-AN79)/Gmax)))))</f>
        <v>1</v>
      </c>
      <c r="AO126" s="23" t="n">
        <f aca="false">INT(MIN(255,MAX(0,(AO32-AO79)*MIN(1,MAX(0,(Gmax-AO79)/Gmax)))))</f>
        <v>2</v>
      </c>
      <c r="AP126" s="23" t="n">
        <f aca="false">INT(MIN(255,MAX(0,(AP32-AP79)*MIN(1,MAX(0,(Gmax-AP79)/Gmax)))))</f>
        <v>3</v>
      </c>
      <c r="AQ126" s="23" t="n">
        <f aca="false">INT(MIN(255,MAX(0,(AQ32-AQ79)*MIN(1,MAX(0,(Gmax-AQ79)/Gmax)))))</f>
        <v>3</v>
      </c>
      <c r="AR126" s="23" t="n">
        <f aca="false">INT(MIN(255,MAX(0,(AR32-AR79)*MIN(1,MAX(0,(Gmax-AR79)/Gmax)))))</f>
        <v>4</v>
      </c>
      <c r="AS126" s="23" t="n">
        <f aca="false">INT(MIN(255,MAX(0,(AS32-AS79)*MIN(1,MAX(0,(Gmax-AS79)/Gmax)))))</f>
        <v>5</v>
      </c>
      <c r="AT126" s="23" t="n">
        <f aca="false">INT(MIN(255,MAX(0,(AT32-AT79)*MIN(1,MAX(0,(Gmax-AT79)/Gmax)))))</f>
        <v>5</v>
      </c>
      <c r="AU126" s="23" t="n">
        <f aca="false">INT(MIN(255,MAX(0,(AU32-AU79)*MIN(1,MAX(0,(Gmax-AU79)/Gmax)))))</f>
        <v>6</v>
      </c>
      <c r="AV126" s="23" t="n">
        <f aca="false">INT(MIN(255,MAX(0,(AV32-AV79)*MIN(1,MAX(0,(Gmax-AV79)/Gmax)))))</f>
        <v>7</v>
      </c>
      <c r="AW126" s="23" t="n">
        <f aca="false">INT(MIN(255,MAX(0,(AW32-AW79)*MIN(1,MAX(0,(Gmax-AW79)/Gmax)))))</f>
        <v>7</v>
      </c>
      <c r="AX126" s="23" t="n">
        <f aca="false">INT(MIN(255,MAX(0,(AX32-AX79)*MIN(1,MAX(0,(Gmax-AX79)/Gmax)))))</f>
        <v>7</v>
      </c>
      <c r="AY126" s="23" t="n">
        <f aca="false">INT(MIN(255,MAX(0,(AY32-AY79)*MIN(1,MAX(0,(Gmax-AY79)/Gmax)))))</f>
        <v>7</v>
      </c>
      <c r="AZ126" s="23" t="n">
        <f aca="false">INT(MIN(255,MAX(0,(AZ32-AZ79)*MIN(1,MAX(0,(Gmax-AZ79)/Gmax)))))</f>
        <v>7</v>
      </c>
      <c r="BA126" s="23" t="n">
        <f aca="false">INT(MIN(255,MAX(0,(BA32-BA79)*MIN(1,MAX(0,(Gmax-BA79)/Gmax)))))</f>
        <v>6</v>
      </c>
      <c r="BB126" s="23" t="n">
        <f aca="false">INT(MIN(255,MAX(0,(BB32-BB79)*MIN(1,MAX(0,(Gmax-BB79)/Gmax)))))</f>
        <v>5</v>
      </c>
      <c r="BC126" s="23" t="n">
        <f aca="false">INT(MIN(255,MAX(0,(BC32-BC79)*MIN(1,MAX(0,(Gmax-BC79)/Gmax)))))</f>
        <v>4</v>
      </c>
      <c r="BD126" s="23" t="n">
        <f aca="false">INT(MIN(255,MAX(0,(BD32-BD79)*MIN(1,MAX(0,(Gmax-BD79)/Gmax)))))</f>
        <v>3</v>
      </c>
      <c r="BE126" s="23" t="n">
        <f aca="false">INT(MIN(255,MAX(0,(BE32-BE79)*MIN(1,MAX(0,(Gmax-BE79)/Gmax)))))</f>
        <v>2</v>
      </c>
      <c r="BF126" s="23" t="n">
        <f aca="false">INT(MIN(255,MAX(0,(BF32-BF79)*MIN(1,MAX(0,(Gmax-BF79)/Gmax)))))</f>
        <v>1</v>
      </c>
      <c r="BG126" s="23" t="n">
        <f aca="false">INT(MIN(255,MAX(0,(BG32-BG79)*MIN(1,MAX(0,(Gmax-BG79)/Gmax)))))</f>
        <v>0</v>
      </c>
      <c r="BH126" s="23" t="n">
        <f aca="false">INT(MIN(255,MAX(0,(BH32-BH79)*MIN(1,MAX(0,(Gmax-BH79)/Gmax)))))</f>
        <v>0</v>
      </c>
      <c r="BI126" s="23" t="n">
        <f aca="false">INT(MIN(255,MAX(0,(BI32-BI79)*MIN(1,MAX(0,(Gmax-BI79)/Gmax)))))</f>
        <v>-0</v>
      </c>
      <c r="BJ126" s="23" t="n">
        <f aca="false">INT(MIN(255,MAX(0,(BJ32-BJ79)*MIN(1,MAX(0,(Gmax-BJ79)/Gmax)))))</f>
        <v>-0</v>
      </c>
      <c r="BK126" s="23" t="n">
        <f aca="false">INT(MIN(255,MAX(0,(BK32-BK79)*MIN(1,MAX(0,(Gmax-BK79)/Gmax)))))</f>
        <v>-0</v>
      </c>
      <c r="BL126" s="23" t="n">
        <f aca="false">INT(MIN(255,MAX(0,(BL32-BL79)*MIN(1,MAX(0,(Gmax-BL79)/Gmax)))))</f>
        <v>-0</v>
      </c>
      <c r="BM126" s="23" t="n">
        <f aca="false">INT(MIN(255,MAX(0,(BM32-BM79)*MIN(1,MAX(0,(Gmax-BM79)/Gmax)))))</f>
        <v>-0</v>
      </c>
      <c r="BN126" s="23" t="n">
        <f aca="false">INT(MIN(255,MAX(0,(BN32-BN79)*MIN(1,MAX(0,(Gmax-BN79)/Gmax)))))</f>
        <v>-0</v>
      </c>
    </row>
    <row r="127" customFormat="false" ht="10.5" hidden="false" customHeight="true" outlineLevel="0" collapsed="false">
      <c r="B127" s="17" t="n">
        <v>95</v>
      </c>
      <c r="C127" s="23" t="n">
        <f aca="false">INT(MIN(255,MAX(0,(C33-C80)*MIN(1,MAX(0,(Gmax-C80)/Gmax)))))</f>
        <v>0</v>
      </c>
      <c r="D127" s="23" t="n">
        <f aca="false">INT(MIN(255,MAX(0,(D33-D80)*MIN(1,MAX(0,(Gmax-D80)/Gmax)))))</f>
        <v>0</v>
      </c>
      <c r="E127" s="23" t="n">
        <f aca="false">INT(MIN(255,MAX(0,(E33-E80)*MIN(1,MAX(0,(Gmax-E80)/Gmax)))))</f>
        <v>0</v>
      </c>
      <c r="F127" s="23" t="n">
        <f aca="false">INT(MIN(255,MAX(0,(F33-F80)*MIN(1,MAX(0,(Gmax-F80)/Gmax)))))</f>
        <v>0</v>
      </c>
      <c r="G127" s="23" t="n">
        <f aca="false">INT(MIN(255,MAX(0,(G33-G80)*MIN(1,MAX(0,(Gmax-G80)/Gmax)))))</f>
        <v>0</v>
      </c>
      <c r="H127" s="23" t="n">
        <f aca="false">INT(MIN(255,MAX(0,(H33-H80)*MIN(1,MAX(0,(Gmax-H80)/Gmax)))))</f>
        <v>0</v>
      </c>
      <c r="I127" s="23" t="n">
        <f aca="false">INT(MIN(255,MAX(0,(I33-I80)*MIN(1,MAX(0,(Gmax-I80)/Gmax)))))</f>
        <v>0</v>
      </c>
      <c r="J127" s="23" t="n">
        <f aca="false">INT(MIN(255,MAX(0,(J33-J80)*MIN(1,MAX(0,(Gmax-J80)/Gmax)))))</f>
        <v>0</v>
      </c>
      <c r="K127" s="23" t="n">
        <f aca="false">INT(MIN(255,MAX(0,(K33-K80)*MIN(1,MAX(0,(Gmax-K80)/Gmax)))))</f>
        <v>0</v>
      </c>
      <c r="L127" s="23" t="n">
        <f aca="false">INT(MIN(255,MAX(0,(L33-L80)*MIN(1,MAX(0,(Gmax-L80)/Gmax)))))</f>
        <v>0</v>
      </c>
      <c r="M127" s="23" t="n">
        <f aca="false">INT(MIN(255,MAX(0,(M33-M80)*MIN(1,MAX(0,(Gmax-M80)/Gmax)))))</f>
        <v>0</v>
      </c>
      <c r="N127" s="23" t="n">
        <f aca="false">INT(MIN(255,MAX(0,(N33-N80)*MIN(1,MAX(0,(Gmax-N80)/Gmax)))))</f>
        <v>1</v>
      </c>
      <c r="O127" s="23" t="n">
        <f aca="false">INT(MIN(255,MAX(0,(O33-O80)*MIN(1,MAX(0,(Gmax-O80)/Gmax)))))</f>
        <v>1</v>
      </c>
      <c r="P127" s="23" t="n">
        <f aca="false">INT(MIN(255,MAX(0,(P33-P80)*MIN(1,MAX(0,(Gmax-P80)/Gmax)))))</f>
        <v>1</v>
      </c>
      <c r="Q127" s="23" t="n">
        <f aca="false">INT(MIN(255,MAX(0,(Q33-Q80)*MIN(1,MAX(0,(Gmax-Q80)/Gmax)))))</f>
        <v>2</v>
      </c>
      <c r="R127" s="23" t="n">
        <f aca="false">INT(MIN(255,MAX(0,(R33-R80)*MIN(1,MAX(0,(Gmax-R80)/Gmax)))))</f>
        <v>1</v>
      </c>
      <c r="S127" s="23" t="n">
        <f aca="false">INT(MIN(255,MAX(0,(S33-S80)*MIN(1,MAX(0,(Gmax-S80)/Gmax)))))</f>
        <v>1</v>
      </c>
      <c r="T127" s="23" t="n">
        <f aca="false">INT(MIN(255,MAX(0,(T33-T80)*MIN(1,MAX(0,(Gmax-T80)/Gmax)))))</f>
        <v>1</v>
      </c>
      <c r="U127" s="23" t="n">
        <f aca="false">INT(MIN(255,MAX(0,(U33-U80)*MIN(1,MAX(0,(Gmax-U80)/Gmax)))))</f>
        <v>0</v>
      </c>
      <c r="V127" s="23" t="n">
        <f aca="false">INT(MIN(255,MAX(0,(V33-V80)*MIN(1,MAX(0,(Gmax-V80)/Gmax)))))</f>
        <v>0</v>
      </c>
      <c r="W127" s="23" t="n">
        <f aca="false">INT(MIN(255,MAX(0,(W33-W80)*MIN(1,MAX(0,(Gmax-W80)/Gmax)))))</f>
        <v>0</v>
      </c>
      <c r="X127" s="23" t="n">
        <f aca="false">INT(MIN(255,MAX(0,(X33-X80)*MIN(1,MAX(0,(Gmax-X80)/Gmax)))))</f>
        <v>0</v>
      </c>
      <c r="Y127" s="23" t="n">
        <f aca="false">INT(MIN(255,MAX(0,(Y33-Y80)*MIN(1,MAX(0,(Gmax-Y80)/Gmax)))))</f>
        <v>0</v>
      </c>
      <c r="Z127" s="23" t="n">
        <f aca="false">INT(MIN(255,MAX(0,(Z33-Z80)*MIN(1,MAX(0,(Gmax-Z80)/Gmax)))))</f>
        <v>-0</v>
      </c>
      <c r="AA127" s="23" t="n">
        <f aca="false">INT(MIN(255,MAX(0,(AA33-AA80)*MIN(1,MAX(0,(Gmax-AA80)/Gmax)))))</f>
        <v>-0</v>
      </c>
      <c r="AB127" s="23" t="n">
        <f aca="false">INT(MIN(255,MAX(0,(AB33-AB80)*MIN(1,MAX(0,(Gmax-AB80)/Gmax)))))</f>
        <v>-0</v>
      </c>
      <c r="AC127" s="23" t="n">
        <f aca="false">INT(MIN(255,MAX(0,(AC33-AC80)*MIN(1,MAX(0,(Gmax-AC80)/Gmax)))))</f>
        <v>-0</v>
      </c>
      <c r="AD127" s="23" t="n">
        <f aca="false">INT(MIN(255,MAX(0,(AD33-AD80)*MIN(1,MAX(0,(Gmax-AD80)/Gmax)))))</f>
        <v>-0</v>
      </c>
      <c r="AE127" s="23" t="n">
        <f aca="false">INT(MIN(255,MAX(0,(AE33-AE80)*MIN(1,MAX(0,(Gmax-AE80)/Gmax)))))</f>
        <v>-0</v>
      </c>
      <c r="AF127" s="23" t="n">
        <f aca="false">INT(MIN(255,MAX(0,(AF33-AF80)*MIN(1,MAX(0,(Gmax-AF80)/Gmax)))))</f>
        <v>-0</v>
      </c>
      <c r="AG127" s="23" t="n">
        <f aca="false">INT(MIN(255,MAX(0,(AG33-AG80)*MIN(1,MAX(0,(Gmax-AG80)/Gmax)))))</f>
        <v>0</v>
      </c>
      <c r="AH127" s="23" t="n">
        <f aca="false">INT(MIN(255,MAX(0,(AH33-AH80)*MIN(1,MAX(0,(Gmax-AH80)/Gmax)))))</f>
        <v>0</v>
      </c>
      <c r="AI127" s="23" t="n">
        <f aca="false">INT(MIN(255,MAX(0,(AI33-AI80)*MIN(1,MAX(0,(Gmax-AI80)/Gmax)))))</f>
        <v>0</v>
      </c>
      <c r="AJ127" s="23" t="n">
        <f aca="false">INT(MIN(255,MAX(0,(AJ33-AJ80)*MIN(1,MAX(0,(Gmax-AJ80)/Gmax)))))</f>
        <v>0</v>
      </c>
      <c r="AK127" s="23" t="n">
        <f aca="false">INT(MIN(255,MAX(0,(AK33-AK80)*MIN(1,MAX(0,(Gmax-AK80)/Gmax)))))</f>
        <v>1</v>
      </c>
      <c r="AL127" s="23" t="n">
        <f aca="false">INT(MIN(255,MAX(0,(AL33-AL80)*MIN(1,MAX(0,(Gmax-AL80)/Gmax)))))</f>
        <v>1</v>
      </c>
      <c r="AM127" s="23" t="n">
        <f aca="false">INT(MIN(255,MAX(0,(AM33-AM80)*MIN(1,MAX(0,(Gmax-AM80)/Gmax)))))</f>
        <v>1</v>
      </c>
      <c r="AN127" s="23" t="n">
        <f aca="false">INT(MIN(255,MAX(0,(AN33-AN80)*MIN(1,MAX(0,(Gmax-AN80)/Gmax)))))</f>
        <v>1</v>
      </c>
      <c r="AO127" s="23" t="n">
        <f aca="false">INT(MIN(255,MAX(0,(AO33-AO80)*MIN(1,MAX(0,(Gmax-AO80)/Gmax)))))</f>
        <v>2</v>
      </c>
      <c r="AP127" s="23" t="n">
        <f aca="false">INT(MIN(255,MAX(0,(AP33-AP80)*MIN(1,MAX(0,(Gmax-AP80)/Gmax)))))</f>
        <v>3</v>
      </c>
      <c r="AQ127" s="23" t="n">
        <f aca="false">INT(MIN(255,MAX(0,(AQ33-AQ80)*MIN(1,MAX(0,(Gmax-AQ80)/Gmax)))))</f>
        <v>4</v>
      </c>
      <c r="AR127" s="23" t="n">
        <f aca="false">INT(MIN(255,MAX(0,(AR33-AR80)*MIN(1,MAX(0,(Gmax-AR80)/Gmax)))))</f>
        <v>4</v>
      </c>
      <c r="AS127" s="23" t="n">
        <f aca="false">INT(MIN(255,MAX(0,(AS33-AS80)*MIN(1,MAX(0,(Gmax-AS80)/Gmax)))))</f>
        <v>6</v>
      </c>
      <c r="AT127" s="23" t="n">
        <f aca="false">INT(MIN(255,MAX(0,(AT33-AT80)*MIN(1,MAX(0,(Gmax-AT80)/Gmax)))))</f>
        <v>6</v>
      </c>
      <c r="AU127" s="23" t="n">
        <f aca="false">INT(MIN(255,MAX(0,(AU33-AU80)*MIN(1,MAX(0,(Gmax-AU80)/Gmax)))))</f>
        <v>7</v>
      </c>
      <c r="AV127" s="23" t="n">
        <f aca="false">INT(MIN(255,MAX(0,(AV33-AV80)*MIN(1,MAX(0,(Gmax-AV80)/Gmax)))))</f>
        <v>8</v>
      </c>
      <c r="AW127" s="23" t="n">
        <f aca="false">INT(MIN(255,MAX(0,(AW33-AW80)*MIN(1,MAX(0,(Gmax-AW80)/Gmax)))))</f>
        <v>9</v>
      </c>
      <c r="AX127" s="23" t="n">
        <f aca="false">INT(MIN(255,MAX(0,(AX33-AX80)*MIN(1,MAX(0,(Gmax-AX80)/Gmax)))))</f>
        <v>9</v>
      </c>
      <c r="AY127" s="23" t="n">
        <f aca="false">INT(MIN(255,MAX(0,(AY33-AY80)*MIN(1,MAX(0,(Gmax-AY80)/Gmax)))))</f>
        <v>9</v>
      </c>
      <c r="AZ127" s="23" t="n">
        <f aca="false">INT(MIN(255,MAX(0,(AZ33-AZ80)*MIN(1,MAX(0,(Gmax-AZ80)/Gmax)))))</f>
        <v>9</v>
      </c>
      <c r="BA127" s="23" t="n">
        <f aca="false">INT(MIN(255,MAX(0,(BA33-BA80)*MIN(1,MAX(0,(Gmax-BA80)/Gmax)))))</f>
        <v>8</v>
      </c>
      <c r="BB127" s="23" t="n">
        <f aca="false">INT(MIN(255,MAX(0,(BB33-BB80)*MIN(1,MAX(0,(Gmax-BB80)/Gmax)))))</f>
        <v>7</v>
      </c>
      <c r="BC127" s="23" t="n">
        <f aca="false">INT(MIN(255,MAX(0,(BC33-BC80)*MIN(1,MAX(0,(Gmax-BC80)/Gmax)))))</f>
        <v>6</v>
      </c>
      <c r="BD127" s="23" t="n">
        <f aca="false">INT(MIN(255,MAX(0,(BD33-BD80)*MIN(1,MAX(0,(Gmax-BD80)/Gmax)))))</f>
        <v>4</v>
      </c>
      <c r="BE127" s="23" t="n">
        <f aca="false">INT(MIN(255,MAX(0,(BE33-BE80)*MIN(1,MAX(0,(Gmax-BE80)/Gmax)))))</f>
        <v>3</v>
      </c>
      <c r="BF127" s="23" t="n">
        <f aca="false">INT(MIN(255,MAX(0,(BF33-BF80)*MIN(1,MAX(0,(Gmax-BF80)/Gmax)))))</f>
        <v>1</v>
      </c>
      <c r="BG127" s="23" t="n">
        <f aca="false">INT(MIN(255,MAX(0,(BG33-BG80)*MIN(1,MAX(0,(Gmax-BG80)/Gmax)))))</f>
        <v>0</v>
      </c>
      <c r="BH127" s="23" t="n">
        <f aca="false">INT(MIN(255,MAX(0,(BH33-BH80)*MIN(1,MAX(0,(Gmax-BH80)/Gmax)))))</f>
        <v>0</v>
      </c>
      <c r="BI127" s="23" t="n">
        <f aca="false">INT(MIN(255,MAX(0,(BI33-BI80)*MIN(1,MAX(0,(Gmax-BI80)/Gmax)))))</f>
        <v>-0</v>
      </c>
      <c r="BJ127" s="23" t="n">
        <f aca="false">INT(MIN(255,MAX(0,(BJ33-BJ80)*MIN(1,MAX(0,(Gmax-BJ80)/Gmax)))))</f>
        <v>-0</v>
      </c>
      <c r="BK127" s="23" t="n">
        <f aca="false">INT(MIN(255,MAX(0,(BK33-BK80)*MIN(1,MAX(0,(Gmax-BK80)/Gmax)))))</f>
        <v>-0</v>
      </c>
      <c r="BL127" s="23" t="n">
        <f aca="false">INT(MIN(255,MAX(0,(BL33-BL80)*MIN(1,MAX(0,(Gmax-BL80)/Gmax)))))</f>
        <v>-0</v>
      </c>
      <c r="BM127" s="23" t="n">
        <f aca="false">INT(MIN(255,MAX(0,(BM33-BM80)*MIN(1,MAX(0,(Gmax-BM80)/Gmax)))))</f>
        <v>-0</v>
      </c>
      <c r="BN127" s="23" t="n">
        <f aca="false">INT(MIN(255,MAX(0,(BN33-BN80)*MIN(1,MAX(0,(Gmax-BN80)/Gmax)))))</f>
        <v>-0</v>
      </c>
    </row>
    <row r="128" customFormat="false" ht="10.5" hidden="false" customHeight="true" outlineLevel="0" collapsed="false">
      <c r="B128" s="17" t="n">
        <v>96</v>
      </c>
      <c r="C128" s="23" t="n">
        <f aca="false">INT(MIN(255,MAX(0,(C34-C81)*MIN(1,MAX(0,(Gmax-C81)/Gmax)))))</f>
        <v>0</v>
      </c>
      <c r="D128" s="23" t="n">
        <f aca="false">INT(MIN(255,MAX(0,(D34-D81)*MIN(1,MAX(0,(Gmax-D81)/Gmax)))))</f>
        <v>0</v>
      </c>
      <c r="E128" s="23" t="n">
        <f aca="false">INT(MIN(255,MAX(0,(E34-E81)*MIN(1,MAX(0,(Gmax-E81)/Gmax)))))</f>
        <v>0</v>
      </c>
      <c r="F128" s="23" t="n">
        <f aca="false">INT(MIN(255,MAX(0,(F34-F81)*MIN(1,MAX(0,(Gmax-F81)/Gmax)))))</f>
        <v>0</v>
      </c>
      <c r="G128" s="23" t="n">
        <f aca="false">INT(MIN(255,MAX(0,(G34-G81)*MIN(1,MAX(0,(Gmax-G81)/Gmax)))))</f>
        <v>0</v>
      </c>
      <c r="H128" s="23" t="n">
        <f aca="false">INT(MIN(255,MAX(0,(H34-H81)*MIN(1,MAX(0,(Gmax-H81)/Gmax)))))</f>
        <v>0</v>
      </c>
      <c r="I128" s="23" t="n">
        <f aca="false">INT(MIN(255,MAX(0,(I34-I81)*MIN(1,MAX(0,(Gmax-I81)/Gmax)))))</f>
        <v>0</v>
      </c>
      <c r="J128" s="23" t="n">
        <f aca="false">INT(MIN(255,MAX(0,(J34-J81)*MIN(1,MAX(0,(Gmax-J81)/Gmax)))))</f>
        <v>0</v>
      </c>
      <c r="K128" s="23" t="n">
        <f aca="false">INT(MIN(255,MAX(0,(K34-K81)*MIN(1,MAX(0,(Gmax-K81)/Gmax)))))</f>
        <v>0</v>
      </c>
      <c r="L128" s="23" t="n">
        <f aca="false">INT(MIN(255,MAX(0,(L34-L81)*MIN(1,MAX(0,(Gmax-L81)/Gmax)))))</f>
        <v>0</v>
      </c>
      <c r="M128" s="23" t="n">
        <f aca="false">INT(MIN(255,MAX(0,(M34-M81)*MIN(1,MAX(0,(Gmax-M81)/Gmax)))))</f>
        <v>0</v>
      </c>
      <c r="N128" s="23" t="n">
        <f aca="false">INT(MIN(255,MAX(0,(N34-N81)*MIN(1,MAX(0,(Gmax-N81)/Gmax)))))</f>
        <v>0</v>
      </c>
      <c r="O128" s="23" t="n">
        <f aca="false">INT(MIN(255,MAX(0,(O34-O81)*MIN(1,MAX(0,(Gmax-O81)/Gmax)))))</f>
        <v>0</v>
      </c>
      <c r="P128" s="23" t="n">
        <f aca="false">INT(MIN(255,MAX(0,(P34-P81)*MIN(1,MAX(0,(Gmax-P81)/Gmax)))))</f>
        <v>0</v>
      </c>
      <c r="Q128" s="23" t="n">
        <f aca="false">INT(MIN(255,MAX(0,(Q34-Q81)*MIN(1,MAX(0,(Gmax-Q81)/Gmax)))))</f>
        <v>0</v>
      </c>
      <c r="R128" s="23" t="n">
        <f aca="false">INT(MIN(255,MAX(0,(R34-R81)*MIN(1,MAX(0,(Gmax-R81)/Gmax)))))</f>
        <v>0</v>
      </c>
      <c r="S128" s="23" t="n">
        <f aca="false">INT(MIN(255,MAX(0,(S34-S81)*MIN(1,MAX(0,(Gmax-S81)/Gmax)))))</f>
        <v>0</v>
      </c>
      <c r="T128" s="23" t="n">
        <f aca="false">INT(MIN(255,MAX(0,(T34-T81)*MIN(1,MAX(0,(Gmax-T81)/Gmax)))))</f>
        <v>0</v>
      </c>
      <c r="U128" s="23" t="n">
        <f aca="false">INT(MIN(255,MAX(0,(U34-U81)*MIN(1,MAX(0,(Gmax-U81)/Gmax)))))</f>
        <v>0</v>
      </c>
      <c r="V128" s="23" t="n">
        <f aca="false">INT(MIN(255,MAX(0,(V34-V81)*MIN(1,MAX(0,(Gmax-V81)/Gmax)))))</f>
        <v>0</v>
      </c>
      <c r="W128" s="23" t="n">
        <f aca="false">INT(MIN(255,MAX(0,(W34-W81)*MIN(1,MAX(0,(Gmax-W81)/Gmax)))))</f>
        <v>0</v>
      </c>
      <c r="X128" s="23" t="n">
        <f aca="false">INT(MIN(255,MAX(0,(X34-X81)*MIN(1,MAX(0,(Gmax-X81)/Gmax)))))</f>
        <v>0</v>
      </c>
      <c r="Y128" s="23" t="n">
        <f aca="false">INT(MIN(255,MAX(0,(Y34-Y81)*MIN(1,MAX(0,(Gmax-Y81)/Gmax)))))</f>
        <v>0</v>
      </c>
      <c r="Z128" s="23" t="n">
        <f aca="false">INT(MIN(255,MAX(0,(Z34-Z81)*MIN(1,MAX(0,(Gmax-Z81)/Gmax)))))</f>
        <v>-0</v>
      </c>
      <c r="AA128" s="23" t="n">
        <f aca="false">INT(MIN(255,MAX(0,(AA34-AA81)*MIN(1,MAX(0,(Gmax-AA81)/Gmax)))))</f>
        <v>-0</v>
      </c>
      <c r="AB128" s="23" t="n">
        <f aca="false">INT(MIN(255,MAX(0,(AB34-AB81)*MIN(1,MAX(0,(Gmax-AB81)/Gmax)))))</f>
        <v>-0</v>
      </c>
      <c r="AC128" s="23" t="n">
        <f aca="false">INT(MIN(255,MAX(0,(AC34-AC81)*MIN(1,MAX(0,(Gmax-AC81)/Gmax)))))</f>
        <v>-0</v>
      </c>
      <c r="AD128" s="23" t="n">
        <f aca="false">INT(MIN(255,MAX(0,(AD34-AD81)*MIN(1,MAX(0,(Gmax-AD81)/Gmax)))))</f>
        <v>-0</v>
      </c>
      <c r="AE128" s="23" t="n">
        <f aca="false">INT(MIN(255,MAX(0,(AE34-AE81)*MIN(1,MAX(0,(Gmax-AE81)/Gmax)))))</f>
        <v>-0</v>
      </c>
      <c r="AF128" s="23" t="n">
        <f aca="false">INT(MIN(255,MAX(0,(AF34-AF81)*MIN(1,MAX(0,(Gmax-AF81)/Gmax)))))</f>
        <v>0</v>
      </c>
      <c r="AG128" s="23" t="n">
        <f aca="false">INT(MIN(255,MAX(0,(AG34-AG81)*MIN(1,MAX(0,(Gmax-AG81)/Gmax)))))</f>
        <v>0</v>
      </c>
      <c r="AH128" s="23" t="n">
        <f aca="false">INT(MIN(255,MAX(0,(AH34-AH81)*MIN(1,MAX(0,(Gmax-AH81)/Gmax)))))</f>
        <v>0</v>
      </c>
      <c r="AI128" s="23" t="n">
        <f aca="false">INT(MIN(255,MAX(0,(AI34-AI81)*MIN(1,MAX(0,(Gmax-AI81)/Gmax)))))</f>
        <v>0</v>
      </c>
      <c r="AJ128" s="23" t="n">
        <f aca="false">INT(MIN(255,MAX(0,(AJ34-AJ81)*MIN(1,MAX(0,(Gmax-AJ81)/Gmax)))))</f>
        <v>0</v>
      </c>
      <c r="AK128" s="23" t="n">
        <f aca="false">INT(MIN(255,MAX(0,(AK34-AK81)*MIN(1,MAX(0,(Gmax-AK81)/Gmax)))))</f>
        <v>1</v>
      </c>
      <c r="AL128" s="23" t="n">
        <f aca="false">INT(MIN(255,MAX(0,(AL34-AL81)*MIN(1,MAX(0,(Gmax-AL81)/Gmax)))))</f>
        <v>1</v>
      </c>
      <c r="AM128" s="23" t="n">
        <f aca="false">INT(MIN(255,MAX(0,(AM34-AM81)*MIN(1,MAX(0,(Gmax-AM81)/Gmax)))))</f>
        <v>1</v>
      </c>
      <c r="AN128" s="23" t="n">
        <f aca="false">INT(MIN(255,MAX(0,(AN34-AN81)*MIN(1,MAX(0,(Gmax-AN81)/Gmax)))))</f>
        <v>1</v>
      </c>
      <c r="AO128" s="23" t="n">
        <f aca="false">INT(MIN(255,MAX(0,(AO34-AO81)*MIN(1,MAX(0,(Gmax-AO81)/Gmax)))))</f>
        <v>2</v>
      </c>
      <c r="AP128" s="23" t="n">
        <f aca="false">INT(MIN(255,MAX(0,(AP34-AP81)*MIN(1,MAX(0,(Gmax-AP81)/Gmax)))))</f>
        <v>2</v>
      </c>
      <c r="AQ128" s="23" t="n">
        <f aca="false">INT(MIN(255,MAX(0,(AQ34-AQ81)*MIN(1,MAX(0,(Gmax-AQ81)/Gmax)))))</f>
        <v>3</v>
      </c>
      <c r="AR128" s="23" t="n">
        <f aca="false">INT(MIN(255,MAX(0,(AR34-AR81)*MIN(1,MAX(0,(Gmax-AR81)/Gmax)))))</f>
        <v>5</v>
      </c>
      <c r="AS128" s="23" t="n">
        <f aca="false">INT(MIN(255,MAX(0,(AS34-AS81)*MIN(1,MAX(0,(Gmax-AS81)/Gmax)))))</f>
        <v>6</v>
      </c>
      <c r="AT128" s="23" t="n">
        <f aca="false">INT(MIN(255,MAX(0,(AT34-AT81)*MIN(1,MAX(0,(Gmax-AT81)/Gmax)))))</f>
        <v>7</v>
      </c>
      <c r="AU128" s="23" t="n">
        <f aca="false">INT(MIN(255,MAX(0,(AU34-AU81)*MIN(1,MAX(0,(Gmax-AU81)/Gmax)))))</f>
        <v>9</v>
      </c>
      <c r="AV128" s="23" t="n">
        <f aca="false">INT(MIN(255,MAX(0,(AV34-AV81)*MIN(1,MAX(0,(Gmax-AV81)/Gmax)))))</f>
        <v>10</v>
      </c>
      <c r="AW128" s="23" t="n">
        <f aca="false">INT(MIN(255,MAX(0,(AW34-AW81)*MIN(1,MAX(0,(Gmax-AW81)/Gmax)))))</f>
        <v>10</v>
      </c>
      <c r="AX128" s="23" t="n">
        <f aca="false">INT(MIN(255,MAX(0,(AX34-AX81)*MIN(1,MAX(0,(Gmax-AX81)/Gmax)))))</f>
        <v>11</v>
      </c>
      <c r="AY128" s="23" t="n">
        <f aca="false">INT(MIN(255,MAX(0,(AY34-AY81)*MIN(1,MAX(0,(Gmax-AY81)/Gmax)))))</f>
        <v>11</v>
      </c>
      <c r="AZ128" s="23" t="n">
        <f aca="false">INT(MIN(255,MAX(0,(AZ34-AZ81)*MIN(1,MAX(0,(Gmax-AZ81)/Gmax)))))</f>
        <v>11</v>
      </c>
      <c r="BA128" s="23" t="n">
        <f aca="false">INT(MIN(255,MAX(0,(BA34-BA81)*MIN(1,MAX(0,(Gmax-BA81)/Gmax)))))</f>
        <v>10</v>
      </c>
      <c r="BB128" s="23" t="n">
        <f aca="false">INT(MIN(255,MAX(0,(BB34-BB81)*MIN(1,MAX(0,(Gmax-BB81)/Gmax)))))</f>
        <v>9</v>
      </c>
      <c r="BC128" s="23" t="n">
        <f aca="false">INT(MIN(255,MAX(0,(BC34-BC81)*MIN(1,MAX(0,(Gmax-BC81)/Gmax)))))</f>
        <v>7</v>
      </c>
      <c r="BD128" s="23" t="n">
        <f aca="false">INT(MIN(255,MAX(0,(BD34-BD81)*MIN(1,MAX(0,(Gmax-BD81)/Gmax)))))</f>
        <v>6</v>
      </c>
      <c r="BE128" s="23" t="n">
        <f aca="false">INT(MIN(255,MAX(0,(BE34-BE81)*MIN(1,MAX(0,(Gmax-BE81)/Gmax)))))</f>
        <v>4</v>
      </c>
      <c r="BF128" s="23" t="n">
        <f aca="false">INT(MIN(255,MAX(0,(BF34-BF81)*MIN(1,MAX(0,(Gmax-BF81)/Gmax)))))</f>
        <v>2</v>
      </c>
      <c r="BG128" s="23" t="n">
        <f aca="false">INT(MIN(255,MAX(0,(BG34-BG81)*MIN(1,MAX(0,(Gmax-BG81)/Gmax)))))</f>
        <v>1</v>
      </c>
      <c r="BH128" s="23" t="n">
        <f aca="false">INT(MIN(255,MAX(0,(BH34-BH81)*MIN(1,MAX(0,(Gmax-BH81)/Gmax)))))</f>
        <v>0</v>
      </c>
      <c r="BI128" s="23" t="n">
        <f aca="false">INT(MIN(255,MAX(0,(BI34-BI81)*MIN(1,MAX(0,(Gmax-BI81)/Gmax)))))</f>
        <v>-0</v>
      </c>
      <c r="BJ128" s="23" t="n">
        <f aca="false">INT(MIN(255,MAX(0,(BJ34-BJ81)*MIN(1,MAX(0,(Gmax-BJ81)/Gmax)))))</f>
        <v>-0</v>
      </c>
      <c r="BK128" s="23" t="n">
        <f aca="false">INT(MIN(255,MAX(0,(BK34-BK81)*MIN(1,MAX(0,(Gmax-BK81)/Gmax)))))</f>
        <v>-0</v>
      </c>
      <c r="BL128" s="23" t="n">
        <f aca="false">INT(MIN(255,MAX(0,(BL34-BL81)*MIN(1,MAX(0,(Gmax-BL81)/Gmax)))))</f>
        <v>-0</v>
      </c>
      <c r="BM128" s="23" t="n">
        <f aca="false">INT(MIN(255,MAX(0,(BM34-BM81)*MIN(1,MAX(0,(Gmax-BM81)/Gmax)))))</f>
        <v>-0</v>
      </c>
      <c r="BN128" s="23" t="n">
        <f aca="false">INT(MIN(255,MAX(0,(BN34-BN81)*MIN(1,MAX(0,(Gmax-BN81)/Gmax)))))</f>
        <v>-0</v>
      </c>
    </row>
    <row r="129" customFormat="false" ht="10.5" hidden="false" customHeight="true" outlineLevel="0" collapsed="false">
      <c r="B129" s="17" t="n">
        <v>97</v>
      </c>
      <c r="C129" s="23" t="n">
        <f aca="false">INT(MIN(255,MAX(0,(C35-C82)*MIN(1,MAX(0,(Gmax-C82)/Gmax)))))</f>
        <v>0</v>
      </c>
      <c r="D129" s="23" t="n">
        <f aca="false">INT(MIN(255,MAX(0,(D35-D82)*MIN(1,MAX(0,(Gmax-D82)/Gmax)))))</f>
        <v>0</v>
      </c>
      <c r="E129" s="23" t="n">
        <f aca="false">INT(MIN(255,MAX(0,(E35-E82)*MIN(1,MAX(0,(Gmax-E82)/Gmax)))))</f>
        <v>0</v>
      </c>
      <c r="F129" s="23" t="n">
        <f aca="false">INT(MIN(255,MAX(0,(F35-F82)*MIN(1,MAX(0,(Gmax-F82)/Gmax)))))</f>
        <v>0</v>
      </c>
      <c r="G129" s="23" t="n">
        <f aca="false">INT(MIN(255,MAX(0,(G35-G82)*MIN(1,MAX(0,(Gmax-G82)/Gmax)))))</f>
        <v>0</v>
      </c>
      <c r="H129" s="23" t="n">
        <f aca="false">INT(MIN(255,MAX(0,(H35-H82)*MIN(1,MAX(0,(Gmax-H82)/Gmax)))))</f>
        <v>0</v>
      </c>
      <c r="I129" s="23" t="n">
        <f aca="false">INT(MIN(255,MAX(0,(I35-I82)*MIN(1,MAX(0,(Gmax-I82)/Gmax)))))</f>
        <v>0</v>
      </c>
      <c r="J129" s="23" t="n">
        <f aca="false">INT(MIN(255,MAX(0,(J35-J82)*MIN(1,MAX(0,(Gmax-J82)/Gmax)))))</f>
        <v>0</v>
      </c>
      <c r="K129" s="23" t="n">
        <f aca="false">INT(MIN(255,MAX(0,(K35-K82)*MIN(1,MAX(0,(Gmax-K82)/Gmax)))))</f>
        <v>0</v>
      </c>
      <c r="L129" s="23" t="n">
        <f aca="false">INT(MIN(255,MAX(0,(L35-L82)*MIN(1,MAX(0,(Gmax-L82)/Gmax)))))</f>
        <v>0</v>
      </c>
      <c r="M129" s="23" t="n">
        <f aca="false">INT(MIN(255,MAX(0,(M35-M82)*MIN(1,MAX(0,(Gmax-M82)/Gmax)))))</f>
        <v>0</v>
      </c>
      <c r="N129" s="23" t="n">
        <f aca="false">INT(MIN(255,MAX(0,(N35-N82)*MIN(1,MAX(0,(Gmax-N82)/Gmax)))))</f>
        <v>0</v>
      </c>
      <c r="O129" s="23" t="n">
        <f aca="false">INT(MIN(255,MAX(0,(O35-O82)*MIN(1,MAX(0,(Gmax-O82)/Gmax)))))</f>
        <v>0</v>
      </c>
      <c r="P129" s="23" t="n">
        <f aca="false">INT(MIN(255,MAX(0,(P35-P82)*MIN(1,MAX(0,(Gmax-P82)/Gmax)))))</f>
        <v>0</v>
      </c>
      <c r="Q129" s="23" t="n">
        <f aca="false">INT(MIN(255,MAX(0,(Q35-Q82)*MIN(1,MAX(0,(Gmax-Q82)/Gmax)))))</f>
        <v>0</v>
      </c>
      <c r="R129" s="23" t="n">
        <f aca="false">INT(MIN(255,MAX(0,(R35-R82)*MIN(1,MAX(0,(Gmax-R82)/Gmax)))))</f>
        <v>0</v>
      </c>
      <c r="S129" s="23" t="n">
        <f aca="false">INT(MIN(255,MAX(0,(S35-S82)*MIN(1,MAX(0,(Gmax-S82)/Gmax)))))</f>
        <v>0</v>
      </c>
      <c r="T129" s="23" t="n">
        <f aca="false">INT(MIN(255,MAX(0,(T35-T82)*MIN(1,MAX(0,(Gmax-T82)/Gmax)))))</f>
        <v>0</v>
      </c>
      <c r="U129" s="23" t="n">
        <f aca="false">INT(MIN(255,MAX(0,(U35-U82)*MIN(1,MAX(0,(Gmax-U82)/Gmax)))))</f>
        <v>0</v>
      </c>
      <c r="V129" s="23" t="n">
        <f aca="false">INT(MIN(255,MAX(0,(V35-V82)*MIN(1,MAX(0,(Gmax-V82)/Gmax)))))</f>
        <v>0</v>
      </c>
      <c r="W129" s="23" t="n">
        <f aca="false">INT(MIN(255,MAX(0,(W35-W82)*MIN(1,MAX(0,(Gmax-W82)/Gmax)))))</f>
        <v>0</v>
      </c>
      <c r="X129" s="23" t="n">
        <f aca="false">INT(MIN(255,MAX(0,(X35-X82)*MIN(1,MAX(0,(Gmax-X82)/Gmax)))))</f>
        <v>0</v>
      </c>
      <c r="Y129" s="23" t="n">
        <f aca="false">INT(MIN(255,MAX(0,(Y35-Y82)*MIN(1,MAX(0,(Gmax-Y82)/Gmax)))))</f>
        <v>0</v>
      </c>
      <c r="Z129" s="23" t="n">
        <f aca="false">INT(MIN(255,MAX(0,(Z35-Z82)*MIN(1,MAX(0,(Gmax-Z82)/Gmax)))))</f>
        <v>0</v>
      </c>
      <c r="AA129" s="23" t="n">
        <f aca="false">INT(MIN(255,MAX(0,(AA35-AA82)*MIN(1,MAX(0,(Gmax-AA82)/Gmax)))))</f>
        <v>-0</v>
      </c>
      <c r="AB129" s="23" t="n">
        <f aca="false">INT(MIN(255,MAX(0,(AB35-AB82)*MIN(1,MAX(0,(Gmax-AB82)/Gmax)))))</f>
        <v>-0</v>
      </c>
      <c r="AC129" s="23" t="n">
        <f aca="false">INT(MIN(255,MAX(0,(AC35-AC82)*MIN(1,MAX(0,(Gmax-AC82)/Gmax)))))</f>
        <v>-0</v>
      </c>
      <c r="AD129" s="23" t="n">
        <f aca="false">INT(MIN(255,MAX(0,(AD35-AD82)*MIN(1,MAX(0,(Gmax-AD82)/Gmax)))))</f>
        <v>-0</v>
      </c>
      <c r="AE129" s="23" t="n">
        <f aca="false">INT(MIN(255,MAX(0,(AE35-AE82)*MIN(1,MAX(0,(Gmax-AE82)/Gmax)))))</f>
        <v>0</v>
      </c>
      <c r="AF129" s="23" t="n">
        <f aca="false">INT(MIN(255,MAX(0,(AF35-AF82)*MIN(1,MAX(0,(Gmax-AF82)/Gmax)))))</f>
        <v>0</v>
      </c>
      <c r="AG129" s="23" t="n">
        <f aca="false">INT(MIN(255,MAX(0,(AG35-AG82)*MIN(1,MAX(0,(Gmax-AG82)/Gmax)))))</f>
        <v>0</v>
      </c>
      <c r="AH129" s="23" t="n">
        <f aca="false">INT(MIN(255,MAX(0,(AH35-AH82)*MIN(1,MAX(0,(Gmax-AH82)/Gmax)))))</f>
        <v>0</v>
      </c>
      <c r="AI129" s="23" t="n">
        <f aca="false">INT(MIN(255,MAX(0,(AI35-AI82)*MIN(1,MAX(0,(Gmax-AI82)/Gmax)))))</f>
        <v>0</v>
      </c>
      <c r="AJ129" s="23" t="n">
        <f aca="false">INT(MIN(255,MAX(0,(AJ35-AJ82)*MIN(1,MAX(0,(Gmax-AJ82)/Gmax)))))</f>
        <v>0</v>
      </c>
      <c r="AK129" s="23" t="n">
        <f aca="false">INT(MIN(255,MAX(0,(AK35-AK82)*MIN(1,MAX(0,(Gmax-AK82)/Gmax)))))</f>
        <v>0</v>
      </c>
      <c r="AL129" s="23" t="n">
        <f aca="false">INT(MIN(255,MAX(0,(AL35-AL82)*MIN(1,MAX(0,(Gmax-AL82)/Gmax)))))</f>
        <v>0</v>
      </c>
      <c r="AM129" s="23" t="n">
        <f aca="false">INT(MIN(255,MAX(0,(AM35-AM82)*MIN(1,MAX(0,(Gmax-AM82)/Gmax)))))</f>
        <v>0</v>
      </c>
      <c r="AN129" s="23" t="n">
        <f aca="false">INT(MIN(255,MAX(0,(AN35-AN82)*MIN(1,MAX(0,(Gmax-AN82)/Gmax)))))</f>
        <v>1</v>
      </c>
      <c r="AO129" s="23" t="n">
        <f aca="false">INT(MIN(255,MAX(0,(AO35-AO82)*MIN(1,MAX(0,(Gmax-AO82)/Gmax)))))</f>
        <v>1</v>
      </c>
      <c r="AP129" s="23" t="n">
        <f aca="false">INT(MIN(255,MAX(0,(AP35-AP82)*MIN(1,MAX(0,(Gmax-AP82)/Gmax)))))</f>
        <v>2</v>
      </c>
      <c r="AQ129" s="23" t="n">
        <f aca="false">INT(MIN(255,MAX(0,(AQ35-AQ82)*MIN(1,MAX(0,(Gmax-AQ82)/Gmax)))))</f>
        <v>3</v>
      </c>
      <c r="AR129" s="23" t="n">
        <f aca="false">INT(MIN(255,MAX(0,(AR35-AR82)*MIN(1,MAX(0,(Gmax-AR82)/Gmax)))))</f>
        <v>4</v>
      </c>
      <c r="AS129" s="23" t="n">
        <f aca="false">INT(MIN(255,MAX(0,(AS35-AS82)*MIN(1,MAX(0,(Gmax-AS82)/Gmax)))))</f>
        <v>6</v>
      </c>
      <c r="AT129" s="23" t="n">
        <f aca="false">INT(MIN(255,MAX(0,(AT35-AT82)*MIN(1,MAX(0,(Gmax-AT82)/Gmax)))))</f>
        <v>7</v>
      </c>
      <c r="AU129" s="23" t="n">
        <f aca="false">INT(MIN(255,MAX(0,(AU35-AU82)*MIN(1,MAX(0,(Gmax-AU82)/Gmax)))))</f>
        <v>9</v>
      </c>
      <c r="AV129" s="23" t="n">
        <f aca="false">INT(MIN(255,MAX(0,(AV35-AV82)*MIN(1,MAX(0,(Gmax-AV82)/Gmax)))))</f>
        <v>11</v>
      </c>
      <c r="AW129" s="23" t="n">
        <f aca="false">INT(MIN(255,MAX(0,(AW35-AW82)*MIN(1,MAX(0,(Gmax-AW82)/Gmax)))))</f>
        <v>11</v>
      </c>
      <c r="AX129" s="23" t="n">
        <f aca="false">INT(MIN(255,MAX(0,(AX35-AX82)*MIN(1,MAX(0,(Gmax-AX82)/Gmax)))))</f>
        <v>12</v>
      </c>
      <c r="AY129" s="23" t="n">
        <f aca="false">INT(MIN(255,MAX(0,(AY35-AY82)*MIN(1,MAX(0,(Gmax-AY82)/Gmax)))))</f>
        <v>12</v>
      </c>
      <c r="AZ129" s="23" t="n">
        <f aca="false">INT(MIN(255,MAX(0,(AZ35-AZ82)*MIN(1,MAX(0,(Gmax-AZ82)/Gmax)))))</f>
        <v>13</v>
      </c>
      <c r="BA129" s="23" t="n">
        <f aca="false">INT(MIN(255,MAX(0,(BA35-BA82)*MIN(1,MAX(0,(Gmax-BA82)/Gmax)))))</f>
        <v>12</v>
      </c>
      <c r="BB129" s="23" t="n">
        <f aca="false">INT(MIN(255,MAX(0,(BB35-BB82)*MIN(1,MAX(0,(Gmax-BB82)/Gmax)))))</f>
        <v>11</v>
      </c>
      <c r="BC129" s="23" t="n">
        <f aca="false">INT(MIN(255,MAX(0,(BC35-BC82)*MIN(1,MAX(0,(Gmax-BC82)/Gmax)))))</f>
        <v>10</v>
      </c>
      <c r="BD129" s="23" t="n">
        <f aca="false">INT(MIN(255,MAX(0,(BD35-BD82)*MIN(1,MAX(0,(Gmax-BD82)/Gmax)))))</f>
        <v>8</v>
      </c>
      <c r="BE129" s="23" t="n">
        <f aca="false">INT(MIN(255,MAX(0,(BE35-BE82)*MIN(1,MAX(0,(Gmax-BE82)/Gmax)))))</f>
        <v>6</v>
      </c>
      <c r="BF129" s="23" t="n">
        <f aca="false">INT(MIN(255,MAX(0,(BF35-BF82)*MIN(1,MAX(0,(Gmax-BF82)/Gmax)))))</f>
        <v>3</v>
      </c>
      <c r="BG129" s="23" t="n">
        <f aca="false">INT(MIN(255,MAX(0,(BG35-BG82)*MIN(1,MAX(0,(Gmax-BG82)/Gmax)))))</f>
        <v>1</v>
      </c>
      <c r="BH129" s="23" t="n">
        <f aca="false">INT(MIN(255,MAX(0,(BH35-BH82)*MIN(1,MAX(0,(Gmax-BH82)/Gmax)))))</f>
        <v>0</v>
      </c>
      <c r="BI129" s="23" t="n">
        <f aca="false">INT(MIN(255,MAX(0,(BI35-BI82)*MIN(1,MAX(0,(Gmax-BI82)/Gmax)))))</f>
        <v>0</v>
      </c>
      <c r="BJ129" s="23" t="n">
        <f aca="false">INT(MIN(255,MAX(0,(BJ35-BJ82)*MIN(1,MAX(0,(Gmax-BJ82)/Gmax)))))</f>
        <v>-0</v>
      </c>
      <c r="BK129" s="23" t="n">
        <f aca="false">INT(MIN(255,MAX(0,(BK35-BK82)*MIN(1,MAX(0,(Gmax-BK82)/Gmax)))))</f>
        <v>-0</v>
      </c>
      <c r="BL129" s="23" t="n">
        <f aca="false">INT(MIN(255,MAX(0,(BL35-BL82)*MIN(1,MAX(0,(Gmax-BL82)/Gmax)))))</f>
        <v>-0</v>
      </c>
      <c r="BM129" s="23" t="n">
        <f aca="false">INT(MIN(255,MAX(0,(BM35-BM82)*MIN(1,MAX(0,(Gmax-BM82)/Gmax)))))</f>
        <v>-0</v>
      </c>
      <c r="BN129" s="23" t="n">
        <f aca="false">INT(MIN(255,MAX(0,(BN35-BN82)*MIN(1,MAX(0,(Gmax-BN82)/Gmax)))))</f>
        <v>-0</v>
      </c>
    </row>
    <row r="130" customFormat="false" ht="10.5" hidden="false" customHeight="true" outlineLevel="0" collapsed="false">
      <c r="B130" s="17" t="n">
        <v>98</v>
      </c>
      <c r="C130" s="23" t="n">
        <f aca="false">INT(MIN(255,MAX(0,(C36-C83)*MIN(1,MAX(0,(Gmax-C83)/Gmax)))))</f>
        <v>0</v>
      </c>
      <c r="D130" s="23" t="n">
        <f aca="false">INT(MIN(255,MAX(0,(D36-D83)*MIN(1,MAX(0,(Gmax-D83)/Gmax)))))</f>
        <v>0</v>
      </c>
      <c r="E130" s="23" t="n">
        <f aca="false">INT(MIN(255,MAX(0,(E36-E83)*MIN(1,MAX(0,(Gmax-E83)/Gmax)))))</f>
        <v>0</v>
      </c>
      <c r="F130" s="23" t="n">
        <f aca="false">INT(MIN(255,MAX(0,(F36-F83)*MIN(1,MAX(0,(Gmax-F83)/Gmax)))))</f>
        <v>0</v>
      </c>
      <c r="G130" s="23" t="n">
        <f aca="false">INT(MIN(255,MAX(0,(G36-G83)*MIN(1,MAX(0,(Gmax-G83)/Gmax)))))</f>
        <v>0</v>
      </c>
      <c r="H130" s="23" t="n">
        <f aca="false">INT(MIN(255,MAX(0,(H36-H83)*MIN(1,MAX(0,(Gmax-H83)/Gmax)))))</f>
        <v>0</v>
      </c>
      <c r="I130" s="23" t="n">
        <f aca="false">INT(MIN(255,MAX(0,(I36-I83)*MIN(1,MAX(0,(Gmax-I83)/Gmax)))))</f>
        <v>0</v>
      </c>
      <c r="J130" s="23" t="n">
        <f aca="false">INT(MIN(255,MAX(0,(J36-J83)*MIN(1,MAX(0,(Gmax-J83)/Gmax)))))</f>
        <v>0</v>
      </c>
      <c r="K130" s="23" t="n">
        <f aca="false">INT(MIN(255,MAX(0,(K36-K83)*MIN(1,MAX(0,(Gmax-K83)/Gmax)))))</f>
        <v>0</v>
      </c>
      <c r="L130" s="23" t="n">
        <f aca="false">INT(MIN(255,MAX(0,(L36-L83)*MIN(1,MAX(0,(Gmax-L83)/Gmax)))))</f>
        <v>0</v>
      </c>
      <c r="M130" s="23" t="n">
        <f aca="false">INT(MIN(255,MAX(0,(M36-M83)*MIN(1,MAX(0,(Gmax-M83)/Gmax)))))</f>
        <v>0</v>
      </c>
      <c r="N130" s="23" t="n">
        <f aca="false">INT(MIN(255,MAX(0,(N36-N83)*MIN(1,MAX(0,(Gmax-N83)/Gmax)))))</f>
        <v>0</v>
      </c>
      <c r="O130" s="23" t="n">
        <f aca="false">INT(MIN(255,MAX(0,(O36-O83)*MIN(1,MAX(0,(Gmax-O83)/Gmax)))))</f>
        <v>0</v>
      </c>
      <c r="P130" s="23" t="n">
        <f aca="false">INT(MIN(255,MAX(0,(P36-P83)*MIN(1,MAX(0,(Gmax-P83)/Gmax)))))</f>
        <v>0</v>
      </c>
      <c r="Q130" s="23" t="n">
        <f aca="false">INT(MIN(255,MAX(0,(Q36-Q83)*MIN(1,MAX(0,(Gmax-Q83)/Gmax)))))</f>
        <v>0</v>
      </c>
      <c r="R130" s="23" t="n">
        <f aca="false">INT(MIN(255,MAX(0,(R36-R83)*MIN(1,MAX(0,(Gmax-R83)/Gmax)))))</f>
        <v>0</v>
      </c>
      <c r="S130" s="23" t="n">
        <f aca="false">INT(MIN(255,MAX(0,(S36-S83)*MIN(1,MAX(0,(Gmax-S83)/Gmax)))))</f>
        <v>0</v>
      </c>
      <c r="T130" s="23" t="n">
        <f aca="false">INT(MIN(255,MAX(0,(T36-T83)*MIN(1,MAX(0,(Gmax-T83)/Gmax)))))</f>
        <v>0</v>
      </c>
      <c r="U130" s="23" t="n">
        <f aca="false">INT(MIN(255,MAX(0,(U36-U83)*MIN(1,MAX(0,(Gmax-U83)/Gmax)))))</f>
        <v>0</v>
      </c>
      <c r="V130" s="23" t="n">
        <f aca="false">INT(MIN(255,MAX(0,(V36-V83)*MIN(1,MAX(0,(Gmax-V83)/Gmax)))))</f>
        <v>0</v>
      </c>
      <c r="W130" s="23" t="n">
        <f aca="false">INT(MIN(255,MAX(0,(W36-W83)*MIN(1,MAX(0,(Gmax-W83)/Gmax)))))</f>
        <v>0</v>
      </c>
      <c r="X130" s="23" t="n">
        <f aca="false">INT(MIN(255,MAX(0,(X36-X83)*MIN(1,MAX(0,(Gmax-X83)/Gmax)))))</f>
        <v>0</v>
      </c>
      <c r="Y130" s="23" t="n">
        <f aca="false">INT(MIN(255,MAX(0,(Y36-Y83)*MIN(1,MAX(0,(Gmax-Y83)/Gmax)))))</f>
        <v>0</v>
      </c>
      <c r="Z130" s="23" t="n">
        <f aca="false">INT(MIN(255,MAX(0,(Z36-Z83)*MIN(1,MAX(0,(Gmax-Z83)/Gmax)))))</f>
        <v>0</v>
      </c>
      <c r="AA130" s="23" t="n">
        <f aca="false">INT(MIN(255,MAX(0,(AA36-AA83)*MIN(1,MAX(0,(Gmax-AA83)/Gmax)))))</f>
        <v>0</v>
      </c>
      <c r="AB130" s="23" t="n">
        <f aca="false">INT(MIN(255,MAX(0,(AB36-AB83)*MIN(1,MAX(0,(Gmax-AB83)/Gmax)))))</f>
        <v>0</v>
      </c>
      <c r="AC130" s="23" t="n">
        <f aca="false">INT(MIN(255,MAX(0,(AC36-AC83)*MIN(1,MAX(0,(Gmax-AC83)/Gmax)))))</f>
        <v>0</v>
      </c>
      <c r="AD130" s="23" t="n">
        <f aca="false">INT(MIN(255,MAX(0,(AD36-AD83)*MIN(1,MAX(0,(Gmax-AD83)/Gmax)))))</f>
        <v>0</v>
      </c>
      <c r="AE130" s="23" t="n">
        <f aca="false">INT(MIN(255,MAX(0,(AE36-AE83)*MIN(1,MAX(0,(Gmax-AE83)/Gmax)))))</f>
        <v>0</v>
      </c>
      <c r="AF130" s="23" t="n">
        <f aca="false">INT(MIN(255,MAX(0,(AF36-AF83)*MIN(1,MAX(0,(Gmax-AF83)/Gmax)))))</f>
        <v>0</v>
      </c>
      <c r="AG130" s="23" t="n">
        <f aca="false">INT(MIN(255,MAX(0,(AG36-AG83)*MIN(1,MAX(0,(Gmax-AG83)/Gmax)))))</f>
        <v>0</v>
      </c>
      <c r="AH130" s="23" t="n">
        <f aca="false">INT(MIN(255,MAX(0,(AH36-AH83)*MIN(1,MAX(0,(Gmax-AH83)/Gmax)))))</f>
        <v>0</v>
      </c>
      <c r="AI130" s="23" t="n">
        <f aca="false">INT(MIN(255,MAX(0,(AI36-AI83)*MIN(1,MAX(0,(Gmax-AI83)/Gmax)))))</f>
        <v>0</v>
      </c>
      <c r="AJ130" s="23" t="n">
        <f aca="false">INT(MIN(255,MAX(0,(AJ36-AJ83)*MIN(1,MAX(0,(Gmax-AJ83)/Gmax)))))</f>
        <v>0</v>
      </c>
      <c r="AK130" s="23" t="n">
        <f aca="false">INT(MIN(255,MAX(0,(AK36-AK83)*MIN(1,MAX(0,(Gmax-AK83)/Gmax)))))</f>
        <v>0</v>
      </c>
      <c r="AL130" s="23" t="n">
        <f aca="false">INT(MIN(255,MAX(0,(AL36-AL83)*MIN(1,MAX(0,(Gmax-AL83)/Gmax)))))</f>
        <v>0</v>
      </c>
      <c r="AM130" s="23" t="n">
        <f aca="false">INT(MIN(255,MAX(0,(AM36-AM83)*MIN(1,MAX(0,(Gmax-AM83)/Gmax)))))</f>
        <v>0</v>
      </c>
      <c r="AN130" s="23" t="n">
        <f aca="false">INT(MIN(255,MAX(0,(AN36-AN83)*MIN(1,MAX(0,(Gmax-AN83)/Gmax)))))</f>
        <v>0</v>
      </c>
      <c r="AO130" s="23" t="n">
        <f aca="false">INT(MIN(255,MAX(0,(AO36-AO83)*MIN(1,MAX(0,(Gmax-AO83)/Gmax)))))</f>
        <v>0</v>
      </c>
      <c r="AP130" s="23" t="n">
        <f aca="false">INT(MIN(255,MAX(0,(AP36-AP83)*MIN(1,MAX(0,(Gmax-AP83)/Gmax)))))</f>
        <v>1</v>
      </c>
      <c r="AQ130" s="23" t="n">
        <f aca="false">INT(MIN(255,MAX(0,(AQ36-AQ83)*MIN(1,MAX(0,(Gmax-AQ83)/Gmax)))))</f>
        <v>2</v>
      </c>
      <c r="AR130" s="23" t="n">
        <f aca="false">INT(MIN(255,MAX(0,(AR36-AR83)*MIN(1,MAX(0,(Gmax-AR83)/Gmax)))))</f>
        <v>3</v>
      </c>
      <c r="AS130" s="23" t="n">
        <f aca="false">INT(MIN(255,MAX(0,(AS36-AS83)*MIN(1,MAX(0,(Gmax-AS83)/Gmax)))))</f>
        <v>5</v>
      </c>
      <c r="AT130" s="23" t="n">
        <f aca="false">INT(MIN(255,MAX(0,(AT36-AT83)*MIN(1,MAX(0,(Gmax-AT83)/Gmax)))))</f>
        <v>7</v>
      </c>
      <c r="AU130" s="23" t="n">
        <f aca="false">INT(MIN(255,MAX(0,(AU36-AU83)*MIN(1,MAX(0,(Gmax-AU83)/Gmax)))))</f>
        <v>9</v>
      </c>
      <c r="AV130" s="23" t="n">
        <f aca="false">INT(MIN(255,MAX(0,(AV36-AV83)*MIN(1,MAX(0,(Gmax-AV83)/Gmax)))))</f>
        <v>10</v>
      </c>
      <c r="AW130" s="23" t="n">
        <f aca="false">INT(MIN(255,MAX(0,(AW36-AW83)*MIN(1,MAX(0,(Gmax-AW83)/Gmax)))))</f>
        <v>11</v>
      </c>
      <c r="AX130" s="23" t="n">
        <f aca="false">INT(MIN(255,MAX(0,(AX36-AX83)*MIN(1,MAX(0,(Gmax-AX83)/Gmax)))))</f>
        <v>12</v>
      </c>
      <c r="AY130" s="23" t="n">
        <f aca="false">INT(MIN(255,MAX(0,(AY36-AY83)*MIN(1,MAX(0,(Gmax-AY83)/Gmax)))))</f>
        <v>13</v>
      </c>
      <c r="AZ130" s="23" t="n">
        <f aca="false">INT(MIN(255,MAX(0,(AZ36-AZ83)*MIN(1,MAX(0,(Gmax-AZ83)/Gmax)))))</f>
        <v>14</v>
      </c>
      <c r="BA130" s="23" t="n">
        <f aca="false">INT(MIN(255,MAX(0,(BA36-BA83)*MIN(1,MAX(0,(Gmax-BA83)/Gmax)))))</f>
        <v>14</v>
      </c>
      <c r="BB130" s="23" t="n">
        <f aca="false">INT(MIN(255,MAX(0,(BB36-BB83)*MIN(1,MAX(0,(Gmax-BB83)/Gmax)))))</f>
        <v>13</v>
      </c>
      <c r="BC130" s="23" t="n">
        <f aca="false">INT(MIN(255,MAX(0,(BC36-BC83)*MIN(1,MAX(0,(Gmax-BC83)/Gmax)))))</f>
        <v>12</v>
      </c>
      <c r="BD130" s="23" t="n">
        <f aca="false">INT(MIN(255,MAX(0,(BD36-BD83)*MIN(1,MAX(0,(Gmax-BD83)/Gmax)))))</f>
        <v>10</v>
      </c>
      <c r="BE130" s="23" t="n">
        <f aca="false">INT(MIN(255,MAX(0,(BE36-BE83)*MIN(1,MAX(0,(Gmax-BE83)/Gmax)))))</f>
        <v>8</v>
      </c>
      <c r="BF130" s="23" t="n">
        <f aca="false">INT(MIN(255,MAX(0,(BF36-BF83)*MIN(1,MAX(0,(Gmax-BF83)/Gmax)))))</f>
        <v>5</v>
      </c>
      <c r="BG130" s="23" t="n">
        <f aca="false">INT(MIN(255,MAX(0,(BG36-BG83)*MIN(1,MAX(0,(Gmax-BG83)/Gmax)))))</f>
        <v>2</v>
      </c>
      <c r="BH130" s="23" t="n">
        <f aca="false">INT(MIN(255,MAX(0,(BH36-BH83)*MIN(1,MAX(0,(Gmax-BH83)/Gmax)))))</f>
        <v>0</v>
      </c>
      <c r="BI130" s="23" t="n">
        <f aca="false">INT(MIN(255,MAX(0,(BI36-BI83)*MIN(1,MAX(0,(Gmax-BI83)/Gmax)))))</f>
        <v>0</v>
      </c>
      <c r="BJ130" s="23" t="n">
        <f aca="false">INT(MIN(255,MAX(0,(BJ36-BJ83)*MIN(1,MAX(0,(Gmax-BJ83)/Gmax)))))</f>
        <v>-0</v>
      </c>
      <c r="BK130" s="23" t="n">
        <f aca="false">INT(MIN(255,MAX(0,(BK36-BK83)*MIN(1,MAX(0,(Gmax-BK83)/Gmax)))))</f>
        <v>-0</v>
      </c>
      <c r="BL130" s="23" t="n">
        <f aca="false">INT(MIN(255,MAX(0,(BL36-BL83)*MIN(1,MAX(0,(Gmax-BL83)/Gmax)))))</f>
        <v>-0</v>
      </c>
      <c r="BM130" s="23" t="n">
        <f aca="false">INT(MIN(255,MAX(0,(BM36-BM83)*MIN(1,MAX(0,(Gmax-BM83)/Gmax)))))</f>
        <v>-0</v>
      </c>
      <c r="BN130" s="23" t="n">
        <f aca="false">INT(MIN(255,MAX(0,(BN36-BN83)*MIN(1,MAX(0,(Gmax-BN83)/Gmax)))))</f>
        <v>-0</v>
      </c>
    </row>
    <row r="131" customFormat="false" ht="10.5" hidden="false" customHeight="true" outlineLevel="0" collapsed="false">
      <c r="B131" s="17" t="n">
        <v>99</v>
      </c>
      <c r="C131" s="23" t="n">
        <f aca="false">INT(MIN(255,MAX(0,(C37-C84)*MIN(1,MAX(0,(Gmax-C84)/Gmax)))))</f>
        <v>0</v>
      </c>
      <c r="D131" s="23" t="n">
        <f aca="false">INT(MIN(255,MAX(0,(D37-D84)*MIN(1,MAX(0,(Gmax-D84)/Gmax)))))</f>
        <v>0</v>
      </c>
      <c r="E131" s="23" t="n">
        <f aca="false">INT(MIN(255,MAX(0,(E37-E84)*MIN(1,MAX(0,(Gmax-E84)/Gmax)))))</f>
        <v>0</v>
      </c>
      <c r="F131" s="23" t="n">
        <f aca="false">INT(MIN(255,MAX(0,(F37-F84)*MIN(1,MAX(0,(Gmax-F84)/Gmax)))))</f>
        <v>0</v>
      </c>
      <c r="G131" s="23" t="n">
        <f aca="false">INT(MIN(255,MAX(0,(G37-G84)*MIN(1,MAX(0,(Gmax-G84)/Gmax)))))</f>
        <v>0</v>
      </c>
      <c r="H131" s="23" t="n">
        <f aca="false">INT(MIN(255,MAX(0,(H37-H84)*MIN(1,MAX(0,(Gmax-H84)/Gmax)))))</f>
        <v>0</v>
      </c>
      <c r="I131" s="23" t="n">
        <f aca="false">INT(MIN(255,MAX(0,(I37-I84)*MIN(1,MAX(0,(Gmax-I84)/Gmax)))))</f>
        <v>0</v>
      </c>
      <c r="J131" s="23" t="n">
        <f aca="false">INT(MIN(255,MAX(0,(J37-J84)*MIN(1,MAX(0,(Gmax-J84)/Gmax)))))</f>
        <v>0</v>
      </c>
      <c r="K131" s="23" t="n">
        <f aca="false">INT(MIN(255,MAX(0,(K37-K84)*MIN(1,MAX(0,(Gmax-K84)/Gmax)))))</f>
        <v>0</v>
      </c>
      <c r="L131" s="23" t="n">
        <f aca="false">INT(MIN(255,MAX(0,(L37-L84)*MIN(1,MAX(0,(Gmax-L84)/Gmax)))))</f>
        <v>0</v>
      </c>
      <c r="M131" s="23" t="n">
        <f aca="false">INT(MIN(255,MAX(0,(M37-M84)*MIN(1,MAX(0,(Gmax-M84)/Gmax)))))</f>
        <v>0</v>
      </c>
      <c r="N131" s="23" t="n">
        <f aca="false">INT(MIN(255,MAX(0,(N37-N84)*MIN(1,MAX(0,(Gmax-N84)/Gmax)))))</f>
        <v>0</v>
      </c>
      <c r="O131" s="23" t="n">
        <f aca="false">INT(MIN(255,MAX(0,(O37-O84)*MIN(1,MAX(0,(Gmax-O84)/Gmax)))))</f>
        <v>0</v>
      </c>
      <c r="P131" s="23" t="n">
        <f aca="false">INT(MIN(255,MAX(0,(P37-P84)*MIN(1,MAX(0,(Gmax-P84)/Gmax)))))</f>
        <v>0</v>
      </c>
      <c r="Q131" s="23" t="n">
        <f aca="false">INT(MIN(255,MAX(0,(Q37-Q84)*MIN(1,MAX(0,(Gmax-Q84)/Gmax)))))</f>
        <v>0</v>
      </c>
      <c r="R131" s="23" t="n">
        <f aca="false">INT(MIN(255,MAX(0,(R37-R84)*MIN(1,MAX(0,(Gmax-R84)/Gmax)))))</f>
        <v>0</v>
      </c>
      <c r="S131" s="23" t="n">
        <f aca="false">INT(MIN(255,MAX(0,(S37-S84)*MIN(1,MAX(0,(Gmax-S84)/Gmax)))))</f>
        <v>0</v>
      </c>
      <c r="T131" s="23" t="n">
        <f aca="false">INT(MIN(255,MAX(0,(T37-T84)*MIN(1,MAX(0,(Gmax-T84)/Gmax)))))</f>
        <v>0</v>
      </c>
      <c r="U131" s="23" t="n">
        <f aca="false">INT(MIN(255,MAX(0,(U37-U84)*MIN(1,MAX(0,(Gmax-U84)/Gmax)))))</f>
        <v>0</v>
      </c>
      <c r="V131" s="23" t="n">
        <f aca="false">INT(MIN(255,MAX(0,(V37-V84)*MIN(1,MAX(0,(Gmax-V84)/Gmax)))))</f>
        <v>0</v>
      </c>
      <c r="W131" s="23" t="n">
        <f aca="false">INT(MIN(255,MAX(0,(W37-W84)*MIN(1,MAX(0,(Gmax-W84)/Gmax)))))</f>
        <v>0</v>
      </c>
      <c r="X131" s="23" t="n">
        <f aca="false">INT(MIN(255,MAX(0,(X37-X84)*MIN(1,MAX(0,(Gmax-X84)/Gmax)))))</f>
        <v>0</v>
      </c>
      <c r="Y131" s="23" t="n">
        <f aca="false">INT(MIN(255,MAX(0,(Y37-Y84)*MIN(1,MAX(0,(Gmax-Y84)/Gmax)))))</f>
        <v>0</v>
      </c>
      <c r="Z131" s="23" t="n">
        <f aca="false">INT(MIN(255,MAX(0,(Z37-Z84)*MIN(1,MAX(0,(Gmax-Z84)/Gmax)))))</f>
        <v>0</v>
      </c>
      <c r="AA131" s="23" t="n">
        <f aca="false">INT(MIN(255,MAX(0,(AA37-AA84)*MIN(1,MAX(0,(Gmax-AA84)/Gmax)))))</f>
        <v>0</v>
      </c>
      <c r="AB131" s="23" t="n">
        <f aca="false">INT(MIN(255,MAX(0,(AB37-AB84)*MIN(1,MAX(0,(Gmax-AB84)/Gmax)))))</f>
        <v>0</v>
      </c>
      <c r="AC131" s="23" t="n">
        <f aca="false">INT(MIN(255,MAX(0,(AC37-AC84)*MIN(1,MAX(0,(Gmax-AC84)/Gmax)))))</f>
        <v>0</v>
      </c>
      <c r="AD131" s="23" t="n">
        <f aca="false">INT(MIN(255,MAX(0,(AD37-AD84)*MIN(1,MAX(0,(Gmax-AD84)/Gmax)))))</f>
        <v>0</v>
      </c>
      <c r="AE131" s="23" t="n">
        <f aca="false">INT(MIN(255,MAX(0,(AE37-AE84)*MIN(1,MAX(0,(Gmax-AE84)/Gmax)))))</f>
        <v>0</v>
      </c>
      <c r="AF131" s="23" t="n">
        <f aca="false">INT(MIN(255,MAX(0,(AF37-AF84)*MIN(1,MAX(0,(Gmax-AF84)/Gmax)))))</f>
        <v>0</v>
      </c>
      <c r="AG131" s="23" t="n">
        <f aca="false">INT(MIN(255,MAX(0,(AG37-AG84)*MIN(1,MAX(0,(Gmax-AG84)/Gmax)))))</f>
        <v>0</v>
      </c>
      <c r="AH131" s="23" t="n">
        <f aca="false">INT(MIN(255,MAX(0,(AH37-AH84)*MIN(1,MAX(0,(Gmax-AH84)/Gmax)))))</f>
        <v>0</v>
      </c>
      <c r="AI131" s="23" t="n">
        <f aca="false">INT(MIN(255,MAX(0,(AI37-AI84)*MIN(1,MAX(0,(Gmax-AI84)/Gmax)))))</f>
        <v>0</v>
      </c>
      <c r="AJ131" s="23" t="n">
        <f aca="false">INT(MIN(255,MAX(0,(AJ37-AJ84)*MIN(1,MAX(0,(Gmax-AJ84)/Gmax)))))</f>
        <v>0</v>
      </c>
      <c r="AK131" s="23" t="n">
        <f aca="false">INT(MIN(255,MAX(0,(AK37-AK84)*MIN(1,MAX(0,(Gmax-AK84)/Gmax)))))</f>
        <v>0</v>
      </c>
      <c r="AL131" s="23" t="n">
        <f aca="false">INT(MIN(255,MAX(0,(AL37-AL84)*MIN(1,MAX(0,(Gmax-AL84)/Gmax)))))</f>
        <v>0</v>
      </c>
      <c r="AM131" s="23" t="n">
        <f aca="false">INT(MIN(255,MAX(0,(AM37-AM84)*MIN(1,MAX(0,(Gmax-AM84)/Gmax)))))</f>
        <v>0</v>
      </c>
      <c r="AN131" s="23" t="n">
        <f aca="false">INT(MIN(255,MAX(0,(AN37-AN84)*MIN(1,MAX(0,(Gmax-AN84)/Gmax)))))</f>
        <v>0</v>
      </c>
      <c r="AO131" s="23" t="n">
        <f aca="false">INT(MIN(255,MAX(0,(AO37-AO84)*MIN(1,MAX(0,(Gmax-AO84)/Gmax)))))</f>
        <v>0</v>
      </c>
      <c r="AP131" s="23" t="n">
        <f aca="false">INT(MIN(255,MAX(0,(AP37-AP84)*MIN(1,MAX(0,(Gmax-AP84)/Gmax)))))</f>
        <v>0</v>
      </c>
      <c r="AQ131" s="23" t="n">
        <f aca="false">INT(MIN(255,MAX(0,(AQ37-AQ84)*MIN(1,MAX(0,(Gmax-AQ84)/Gmax)))))</f>
        <v>1</v>
      </c>
      <c r="AR131" s="23" t="n">
        <f aca="false">INT(MIN(255,MAX(0,(AR37-AR84)*MIN(1,MAX(0,(Gmax-AR84)/Gmax)))))</f>
        <v>2</v>
      </c>
      <c r="AS131" s="23" t="n">
        <f aca="false">INT(MIN(255,MAX(0,(AS37-AS84)*MIN(1,MAX(0,(Gmax-AS84)/Gmax)))))</f>
        <v>4</v>
      </c>
      <c r="AT131" s="23" t="n">
        <f aca="false">INT(MIN(255,MAX(0,(AT37-AT84)*MIN(1,MAX(0,(Gmax-AT84)/Gmax)))))</f>
        <v>5</v>
      </c>
      <c r="AU131" s="23" t="n">
        <f aca="false">INT(MIN(255,MAX(0,(AU37-AU84)*MIN(1,MAX(0,(Gmax-AU84)/Gmax)))))</f>
        <v>7</v>
      </c>
      <c r="AV131" s="23" t="n">
        <f aca="false">INT(MIN(255,MAX(0,(AV37-AV84)*MIN(1,MAX(0,(Gmax-AV84)/Gmax)))))</f>
        <v>9</v>
      </c>
      <c r="AW131" s="23" t="n">
        <f aca="false">INT(MIN(255,MAX(0,(AW37-AW84)*MIN(1,MAX(0,(Gmax-AW84)/Gmax)))))</f>
        <v>11</v>
      </c>
      <c r="AX131" s="23" t="n">
        <f aca="false">INT(MIN(255,MAX(0,(AX37-AX84)*MIN(1,MAX(0,(Gmax-AX84)/Gmax)))))</f>
        <v>12</v>
      </c>
      <c r="AY131" s="23" t="n">
        <f aca="false">INT(MIN(255,MAX(0,(AY37-AY84)*MIN(1,MAX(0,(Gmax-AY84)/Gmax)))))</f>
        <v>13</v>
      </c>
      <c r="AZ131" s="23" t="n">
        <f aca="false">INT(MIN(255,MAX(0,(AZ37-AZ84)*MIN(1,MAX(0,(Gmax-AZ84)/Gmax)))))</f>
        <v>14</v>
      </c>
      <c r="BA131" s="23" t="n">
        <f aca="false">INT(MIN(255,MAX(0,(BA37-BA84)*MIN(1,MAX(0,(Gmax-BA84)/Gmax)))))</f>
        <v>14</v>
      </c>
      <c r="BB131" s="23" t="n">
        <f aca="false">INT(MIN(255,MAX(0,(BB37-BB84)*MIN(1,MAX(0,(Gmax-BB84)/Gmax)))))</f>
        <v>15</v>
      </c>
      <c r="BC131" s="23" t="n">
        <f aca="false">INT(MIN(255,MAX(0,(BC37-BC84)*MIN(1,MAX(0,(Gmax-BC84)/Gmax)))))</f>
        <v>14</v>
      </c>
      <c r="BD131" s="23" t="n">
        <f aca="false">INT(MIN(255,MAX(0,(BD37-BD84)*MIN(1,MAX(0,(Gmax-BD84)/Gmax)))))</f>
        <v>12</v>
      </c>
      <c r="BE131" s="23" t="n">
        <f aca="false">INT(MIN(255,MAX(0,(BE37-BE84)*MIN(1,MAX(0,(Gmax-BE84)/Gmax)))))</f>
        <v>10</v>
      </c>
      <c r="BF131" s="23" t="n">
        <f aca="false">INT(MIN(255,MAX(0,(BF37-BF84)*MIN(1,MAX(0,(Gmax-BF84)/Gmax)))))</f>
        <v>7</v>
      </c>
      <c r="BG131" s="23" t="n">
        <f aca="false">INT(MIN(255,MAX(0,(BG37-BG84)*MIN(1,MAX(0,(Gmax-BG84)/Gmax)))))</f>
        <v>4</v>
      </c>
      <c r="BH131" s="23" t="n">
        <f aca="false">INT(MIN(255,MAX(0,(BH37-BH84)*MIN(1,MAX(0,(Gmax-BH84)/Gmax)))))</f>
        <v>1</v>
      </c>
      <c r="BI131" s="23" t="n">
        <f aca="false">INT(MIN(255,MAX(0,(BI37-BI84)*MIN(1,MAX(0,(Gmax-BI84)/Gmax)))))</f>
        <v>0</v>
      </c>
      <c r="BJ131" s="23" t="n">
        <f aca="false">INT(MIN(255,MAX(0,(BJ37-BJ84)*MIN(1,MAX(0,(Gmax-BJ84)/Gmax)))))</f>
        <v>0</v>
      </c>
      <c r="BK131" s="23" t="n">
        <f aca="false">INT(MIN(255,MAX(0,(BK37-BK84)*MIN(1,MAX(0,(Gmax-BK84)/Gmax)))))</f>
        <v>-0</v>
      </c>
      <c r="BL131" s="23" t="n">
        <f aca="false">INT(MIN(255,MAX(0,(BL37-BL84)*MIN(1,MAX(0,(Gmax-BL84)/Gmax)))))</f>
        <v>-0</v>
      </c>
      <c r="BM131" s="23" t="n">
        <f aca="false">INT(MIN(255,MAX(0,(BM37-BM84)*MIN(1,MAX(0,(Gmax-BM84)/Gmax)))))</f>
        <v>-0</v>
      </c>
      <c r="BN131" s="23" t="n">
        <f aca="false">INT(MIN(255,MAX(0,(BN37-BN84)*MIN(1,MAX(0,(Gmax-BN84)/Gmax)))))</f>
        <v>-0</v>
      </c>
    </row>
    <row r="132" customFormat="false" ht="10.5" hidden="false" customHeight="true" outlineLevel="0" collapsed="false">
      <c r="B132" s="17" t="n">
        <v>100</v>
      </c>
      <c r="C132" s="23" t="n">
        <f aca="false">INT(MIN(255,MAX(0,(C38-C85)*MIN(1,MAX(0,(Gmax-C85)/Gmax)))))</f>
        <v>0</v>
      </c>
      <c r="D132" s="23" t="n">
        <f aca="false">INT(MIN(255,MAX(0,(D38-D85)*MIN(1,MAX(0,(Gmax-D85)/Gmax)))))</f>
        <v>0</v>
      </c>
      <c r="E132" s="23" t="n">
        <f aca="false">INT(MIN(255,MAX(0,(E38-E85)*MIN(1,MAX(0,(Gmax-E85)/Gmax)))))</f>
        <v>0</v>
      </c>
      <c r="F132" s="23" t="n">
        <f aca="false">INT(MIN(255,MAX(0,(F38-F85)*MIN(1,MAX(0,(Gmax-F85)/Gmax)))))</f>
        <v>0</v>
      </c>
      <c r="G132" s="23" t="n">
        <f aca="false">INT(MIN(255,MAX(0,(G38-G85)*MIN(1,MAX(0,(Gmax-G85)/Gmax)))))</f>
        <v>0</v>
      </c>
      <c r="H132" s="23" t="n">
        <f aca="false">INT(MIN(255,MAX(0,(H38-H85)*MIN(1,MAX(0,(Gmax-H85)/Gmax)))))</f>
        <v>0</v>
      </c>
      <c r="I132" s="23" t="n">
        <f aca="false">INT(MIN(255,MAX(0,(I38-I85)*MIN(1,MAX(0,(Gmax-I85)/Gmax)))))</f>
        <v>0</v>
      </c>
      <c r="J132" s="23" t="n">
        <f aca="false">INT(MIN(255,MAX(0,(J38-J85)*MIN(1,MAX(0,(Gmax-J85)/Gmax)))))</f>
        <v>0</v>
      </c>
      <c r="K132" s="23" t="n">
        <f aca="false">INT(MIN(255,MAX(0,(K38-K85)*MIN(1,MAX(0,(Gmax-K85)/Gmax)))))</f>
        <v>0</v>
      </c>
      <c r="L132" s="23" t="n">
        <f aca="false">INT(MIN(255,MAX(0,(L38-L85)*MIN(1,MAX(0,(Gmax-L85)/Gmax)))))</f>
        <v>0</v>
      </c>
      <c r="M132" s="23" t="n">
        <f aca="false">INT(MIN(255,MAX(0,(M38-M85)*MIN(1,MAX(0,(Gmax-M85)/Gmax)))))</f>
        <v>0</v>
      </c>
      <c r="N132" s="23" t="n">
        <f aca="false">INT(MIN(255,MAX(0,(N38-N85)*MIN(1,MAX(0,(Gmax-N85)/Gmax)))))</f>
        <v>0</v>
      </c>
      <c r="O132" s="23" t="n">
        <f aca="false">INT(MIN(255,MAX(0,(O38-O85)*MIN(1,MAX(0,(Gmax-O85)/Gmax)))))</f>
        <v>0</v>
      </c>
      <c r="P132" s="23" t="n">
        <f aca="false">INT(MIN(255,MAX(0,(P38-P85)*MIN(1,MAX(0,(Gmax-P85)/Gmax)))))</f>
        <v>0</v>
      </c>
      <c r="Q132" s="23" t="n">
        <f aca="false">INT(MIN(255,MAX(0,(Q38-Q85)*MIN(1,MAX(0,(Gmax-Q85)/Gmax)))))</f>
        <v>0</v>
      </c>
      <c r="R132" s="23" t="n">
        <f aca="false">INT(MIN(255,MAX(0,(R38-R85)*MIN(1,MAX(0,(Gmax-R85)/Gmax)))))</f>
        <v>0</v>
      </c>
      <c r="S132" s="23" t="n">
        <f aca="false">INT(MIN(255,MAX(0,(S38-S85)*MIN(1,MAX(0,(Gmax-S85)/Gmax)))))</f>
        <v>0</v>
      </c>
      <c r="T132" s="23" t="n">
        <f aca="false">INT(MIN(255,MAX(0,(T38-T85)*MIN(1,MAX(0,(Gmax-T85)/Gmax)))))</f>
        <v>0</v>
      </c>
      <c r="U132" s="23" t="n">
        <f aca="false">INT(MIN(255,MAX(0,(U38-U85)*MIN(1,MAX(0,(Gmax-U85)/Gmax)))))</f>
        <v>0</v>
      </c>
      <c r="V132" s="23" t="n">
        <f aca="false">INT(MIN(255,MAX(0,(V38-V85)*MIN(1,MAX(0,(Gmax-V85)/Gmax)))))</f>
        <v>0</v>
      </c>
      <c r="W132" s="23" t="n">
        <f aca="false">INT(MIN(255,MAX(0,(W38-W85)*MIN(1,MAX(0,(Gmax-W85)/Gmax)))))</f>
        <v>0</v>
      </c>
      <c r="X132" s="23" t="n">
        <f aca="false">INT(MIN(255,MAX(0,(X38-X85)*MIN(1,MAX(0,(Gmax-X85)/Gmax)))))</f>
        <v>0</v>
      </c>
      <c r="Y132" s="23" t="n">
        <f aca="false">INT(MIN(255,MAX(0,(Y38-Y85)*MIN(1,MAX(0,(Gmax-Y85)/Gmax)))))</f>
        <v>0</v>
      </c>
      <c r="Z132" s="23" t="n">
        <f aca="false">INT(MIN(255,MAX(0,(Z38-Z85)*MIN(1,MAX(0,(Gmax-Z85)/Gmax)))))</f>
        <v>0</v>
      </c>
      <c r="AA132" s="23" t="n">
        <f aca="false">INT(MIN(255,MAX(0,(AA38-AA85)*MIN(1,MAX(0,(Gmax-AA85)/Gmax)))))</f>
        <v>0</v>
      </c>
      <c r="AB132" s="23" t="n">
        <f aca="false">INT(MIN(255,MAX(0,(AB38-AB85)*MIN(1,MAX(0,(Gmax-AB85)/Gmax)))))</f>
        <v>0</v>
      </c>
      <c r="AC132" s="23" t="n">
        <f aca="false">INT(MIN(255,MAX(0,(AC38-AC85)*MIN(1,MAX(0,(Gmax-AC85)/Gmax)))))</f>
        <v>-0</v>
      </c>
      <c r="AD132" s="23" t="n">
        <f aca="false">INT(MIN(255,MAX(0,(AD38-AD85)*MIN(1,MAX(0,(Gmax-AD85)/Gmax)))))</f>
        <v>-0</v>
      </c>
      <c r="AE132" s="23" t="n">
        <f aca="false">INT(MIN(255,MAX(0,(AE38-AE85)*MIN(1,MAX(0,(Gmax-AE85)/Gmax)))))</f>
        <v>-0</v>
      </c>
      <c r="AF132" s="23" t="n">
        <f aca="false">INT(MIN(255,MAX(0,(AF38-AF85)*MIN(1,MAX(0,(Gmax-AF85)/Gmax)))))</f>
        <v>-0</v>
      </c>
      <c r="AG132" s="23" t="n">
        <f aca="false">INT(MIN(255,MAX(0,(AG38-AG85)*MIN(1,MAX(0,(Gmax-AG85)/Gmax)))))</f>
        <v>0</v>
      </c>
      <c r="AH132" s="23" t="n">
        <f aca="false">INT(MIN(255,MAX(0,(AH38-AH85)*MIN(1,MAX(0,(Gmax-AH85)/Gmax)))))</f>
        <v>0</v>
      </c>
      <c r="AI132" s="23" t="n">
        <f aca="false">INT(MIN(255,MAX(0,(AI38-AI85)*MIN(1,MAX(0,(Gmax-AI85)/Gmax)))))</f>
        <v>0</v>
      </c>
      <c r="AJ132" s="23" t="n">
        <f aca="false">INT(MIN(255,MAX(0,(AJ38-AJ85)*MIN(1,MAX(0,(Gmax-AJ85)/Gmax)))))</f>
        <v>0</v>
      </c>
      <c r="AK132" s="23" t="n">
        <f aca="false">INT(MIN(255,MAX(0,(AK38-AK85)*MIN(1,MAX(0,(Gmax-AK85)/Gmax)))))</f>
        <v>0</v>
      </c>
      <c r="AL132" s="23" t="n">
        <f aca="false">INT(MIN(255,MAX(0,(AL38-AL85)*MIN(1,MAX(0,(Gmax-AL85)/Gmax)))))</f>
        <v>0</v>
      </c>
      <c r="AM132" s="23" t="n">
        <f aca="false">INT(MIN(255,MAX(0,(AM38-AM85)*MIN(1,MAX(0,(Gmax-AM85)/Gmax)))))</f>
        <v>0</v>
      </c>
      <c r="AN132" s="23" t="n">
        <f aca="false">INT(MIN(255,MAX(0,(AN38-AN85)*MIN(1,MAX(0,(Gmax-AN85)/Gmax)))))</f>
        <v>0</v>
      </c>
      <c r="AO132" s="23" t="n">
        <f aca="false">INT(MIN(255,MAX(0,(AO38-AO85)*MIN(1,MAX(0,(Gmax-AO85)/Gmax)))))</f>
        <v>0</v>
      </c>
      <c r="AP132" s="23" t="n">
        <f aca="false">INT(MIN(255,MAX(0,(AP38-AP85)*MIN(1,MAX(0,(Gmax-AP85)/Gmax)))))</f>
        <v>0</v>
      </c>
      <c r="AQ132" s="23" t="n">
        <f aca="false">INT(MIN(255,MAX(0,(AQ38-AQ85)*MIN(1,MAX(0,(Gmax-AQ85)/Gmax)))))</f>
        <v>1</v>
      </c>
      <c r="AR132" s="23" t="n">
        <f aca="false">INT(MIN(255,MAX(0,(AR38-AR85)*MIN(1,MAX(0,(Gmax-AR85)/Gmax)))))</f>
        <v>2</v>
      </c>
      <c r="AS132" s="23" t="n">
        <f aca="false">INT(MIN(255,MAX(0,(AS38-AS85)*MIN(1,MAX(0,(Gmax-AS85)/Gmax)))))</f>
        <v>3</v>
      </c>
      <c r="AT132" s="23" t="n">
        <f aca="false">INT(MIN(255,MAX(0,(AT38-AT85)*MIN(1,MAX(0,(Gmax-AT85)/Gmax)))))</f>
        <v>4</v>
      </c>
      <c r="AU132" s="23" t="n">
        <f aca="false">INT(MIN(255,MAX(0,(AU38-AU85)*MIN(1,MAX(0,(Gmax-AU85)/Gmax)))))</f>
        <v>6</v>
      </c>
      <c r="AV132" s="23" t="n">
        <f aca="false">INT(MIN(255,MAX(0,(AV38-AV85)*MIN(1,MAX(0,(Gmax-AV85)/Gmax)))))</f>
        <v>8</v>
      </c>
      <c r="AW132" s="23" t="n">
        <f aca="false">INT(MIN(255,MAX(0,(AW38-AW85)*MIN(1,MAX(0,(Gmax-AW85)/Gmax)))))</f>
        <v>10</v>
      </c>
      <c r="AX132" s="23" t="n">
        <f aca="false">INT(MIN(255,MAX(0,(AX38-AX85)*MIN(1,MAX(0,(Gmax-AX85)/Gmax)))))</f>
        <v>11</v>
      </c>
      <c r="AY132" s="23" t="n">
        <f aca="false">INT(MIN(255,MAX(0,(AY38-AY85)*MIN(1,MAX(0,(Gmax-AY85)/Gmax)))))</f>
        <v>12</v>
      </c>
      <c r="AZ132" s="23" t="n">
        <f aca="false">INT(MIN(255,MAX(0,(AZ38-AZ85)*MIN(1,MAX(0,(Gmax-AZ85)/Gmax)))))</f>
        <v>13</v>
      </c>
      <c r="BA132" s="23" t="n">
        <f aca="false">INT(MIN(255,MAX(0,(BA38-BA85)*MIN(1,MAX(0,(Gmax-BA85)/Gmax)))))</f>
        <v>14</v>
      </c>
      <c r="BB132" s="23" t="n">
        <f aca="false">INT(MIN(255,MAX(0,(BB38-BB85)*MIN(1,MAX(0,(Gmax-BB85)/Gmax)))))</f>
        <v>15</v>
      </c>
      <c r="BC132" s="23" t="n">
        <f aca="false">INT(MIN(255,MAX(0,(BC38-BC85)*MIN(1,MAX(0,(Gmax-BC85)/Gmax)))))</f>
        <v>15</v>
      </c>
      <c r="BD132" s="23" t="n">
        <f aca="false">INT(MIN(255,MAX(0,(BD38-BD85)*MIN(1,MAX(0,(Gmax-BD85)/Gmax)))))</f>
        <v>14</v>
      </c>
      <c r="BE132" s="23" t="n">
        <f aca="false">INT(MIN(255,MAX(0,(BE38-BE85)*MIN(1,MAX(0,(Gmax-BE85)/Gmax)))))</f>
        <v>12</v>
      </c>
      <c r="BF132" s="23" t="n">
        <f aca="false">INT(MIN(255,MAX(0,(BF38-BF85)*MIN(1,MAX(0,(Gmax-BF85)/Gmax)))))</f>
        <v>9</v>
      </c>
      <c r="BG132" s="23" t="n">
        <f aca="false">INT(MIN(255,MAX(0,(BG38-BG85)*MIN(1,MAX(0,(Gmax-BG85)/Gmax)))))</f>
        <v>5</v>
      </c>
      <c r="BH132" s="23" t="n">
        <f aca="false">INT(MIN(255,MAX(0,(BH38-BH85)*MIN(1,MAX(0,(Gmax-BH85)/Gmax)))))</f>
        <v>2</v>
      </c>
      <c r="BI132" s="23" t="n">
        <f aca="false">INT(MIN(255,MAX(0,(BI38-BI85)*MIN(1,MAX(0,(Gmax-BI85)/Gmax)))))</f>
        <v>0</v>
      </c>
      <c r="BJ132" s="23" t="n">
        <f aca="false">INT(MIN(255,MAX(0,(BJ38-BJ85)*MIN(1,MAX(0,(Gmax-BJ85)/Gmax)))))</f>
        <v>0</v>
      </c>
      <c r="BK132" s="23" t="n">
        <f aca="false">INT(MIN(255,MAX(0,(BK38-BK85)*MIN(1,MAX(0,(Gmax-BK85)/Gmax)))))</f>
        <v>-0</v>
      </c>
      <c r="BL132" s="23" t="n">
        <f aca="false">INT(MIN(255,MAX(0,(BL38-BL85)*MIN(1,MAX(0,(Gmax-BL85)/Gmax)))))</f>
        <v>-0</v>
      </c>
      <c r="BM132" s="23" t="n">
        <f aca="false">INT(MIN(255,MAX(0,(BM38-BM85)*MIN(1,MAX(0,(Gmax-BM85)/Gmax)))))</f>
        <v>-0</v>
      </c>
      <c r="BN132" s="23" t="n">
        <f aca="false">INT(MIN(255,MAX(0,(BN38-BN85)*MIN(1,MAX(0,(Gmax-BN85)/Gmax)))))</f>
        <v>-0</v>
      </c>
    </row>
    <row r="133" customFormat="false" ht="10.5" hidden="false" customHeight="true" outlineLevel="0" collapsed="false">
      <c r="B133" s="17" t="n">
        <v>101</v>
      </c>
      <c r="C133" s="23" t="n">
        <f aca="false">INT(MIN(255,MAX(0,(C39-C86)*MIN(1,MAX(0,(Gmax-C86)/Gmax)))))</f>
        <v>0</v>
      </c>
      <c r="D133" s="23" t="n">
        <f aca="false">INT(MIN(255,MAX(0,(D39-D86)*MIN(1,MAX(0,(Gmax-D86)/Gmax)))))</f>
        <v>0</v>
      </c>
      <c r="E133" s="23" t="n">
        <f aca="false">INT(MIN(255,MAX(0,(E39-E86)*MIN(1,MAX(0,(Gmax-E86)/Gmax)))))</f>
        <v>0</v>
      </c>
      <c r="F133" s="23" t="n">
        <f aca="false">INT(MIN(255,MAX(0,(F39-F86)*MIN(1,MAX(0,(Gmax-F86)/Gmax)))))</f>
        <v>0</v>
      </c>
      <c r="G133" s="23" t="n">
        <f aca="false">INT(MIN(255,MAX(0,(G39-G86)*MIN(1,MAX(0,(Gmax-G86)/Gmax)))))</f>
        <v>0</v>
      </c>
      <c r="H133" s="23" t="n">
        <f aca="false">INT(MIN(255,MAX(0,(H39-H86)*MIN(1,MAX(0,(Gmax-H86)/Gmax)))))</f>
        <v>0</v>
      </c>
      <c r="I133" s="23" t="n">
        <f aca="false">INT(MIN(255,MAX(0,(I39-I86)*MIN(1,MAX(0,(Gmax-I86)/Gmax)))))</f>
        <v>0</v>
      </c>
      <c r="J133" s="23" t="n">
        <f aca="false">INT(MIN(255,MAX(0,(J39-J86)*MIN(1,MAX(0,(Gmax-J86)/Gmax)))))</f>
        <v>0</v>
      </c>
      <c r="K133" s="23" t="n">
        <f aca="false">INT(MIN(255,MAX(0,(K39-K86)*MIN(1,MAX(0,(Gmax-K86)/Gmax)))))</f>
        <v>0</v>
      </c>
      <c r="L133" s="23" t="n">
        <f aca="false">INT(MIN(255,MAX(0,(L39-L86)*MIN(1,MAX(0,(Gmax-L86)/Gmax)))))</f>
        <v>0</v>
      </c>
      <c r="M133" s="23" t="n">
        <f aca="false">INT(MIN(255,MAX(0,(M39-M86)*MIN(1,MAX(0,(Gmax-M86)/Gmax)))))</f>
        <v>0</v>
      </c>
      <c r="N133" s="23" t="n">
        <f aca="false">INT(MIN(255,MAX(0,(N39-N86)*MIN(1,MAX(0,(Gmax-N86)/Gmax)))))</f>
        <v>0</v>
      </c>
      <c r="O133" s="23" t="n">
        <f aca="false">INT(MIN(255,MAX(0,(O39-O86)*MIN(1,MAX(0,(Gmax-O86)/Gmax)))))</f>
        <v>0</v>
      </c>
      <c r="P133" s="23" t="n">
        <f aca="false">INT(MIN(255,MAX(0,(P39-P86)*MIN(1,MAX(0,(Gmax-P86)/Gmax)))))</f>
        <v>0</v>
      </c>
      <c r="Q133" s="23" t="n">
        <f aca="false">INT(MIN(255,MAX(0,(Q39-Q86)*MIN(1,MAX(0,(Gmax-Q86)/Gmax)))))</f>
        <v>0</v>
      </c>
      <c r="R133" s="23" t="n">
        <f aca="false">INT(MIN(255,MAX(0,(R39-R86)*MIN(1,MAX(0,(Gmax-R86)/Gmax)))))</f>
        <v>0</v>
      </c>
      <c r="S133" s="23" t="n">
        <f aca="false">INT(MIN(255,MAX(0,(S39-S86)*MIN(1,MAX(0,(Gmax-S86)/Gmax)))))</f>
        <v>0</v>
      </c>
      <c r="T133" s="23" t="n">
        <f aca="false">INT(MIN(255,MAX(0,(T39-T86)*MIN(1,MAX(0,(Gmax-T86)/Gmax)))))</f>
        <v>0</v>
      </c>
      <c r="U133" s="23" t="n">
        <f aca="false">INT(MIN(255,MAX(0,(U39-U86)*MIN(1,MAX(0,(Gmax-U86)/Gmax)))))</f>
        <v>0</v>
      </c>
      <c r="V133" s="23" t="n">
        <f aca="false">INT(MIN(255,MAX(0,(V39-V86)*MIN(1,MAX(0,(Gmax-V86)/Gmax)))))</f>
        <v>0</v>
      </c>
      <c r="W133" s="23" t="n">
        <f aca="false">INT(MIN(255,MAX(0,(W39-W86)*MIN(1,MAX(0,(Gmax-W86)/Gmax)))))</f>
        <v>0</v>
      </c>
      <c r="X133" s="23" t="n">
        <f aca="false">INT(MIN(255,MAX(0,(X39-X86)*MIN(1,MAX(0,(Gmax-X86)/Gmax)))))</f>
        <v>0</v>
      </c>
      <c r="Y133" s="23" t="n">
        <f aca="false">INT(MIN(255,MAX(0,(Y39-Y86)*MIN(1,MAX(0,(Gmax-Y86)/Gmax)))))</f>
        <v>0</v>
      </c>
      <c r="Z133" s="23" t="n">
        <f aca="false">INT(MIN(255,MAX(0,(Z39-Z86)*MIN(1,MAX(0,(Gmax-Z86)/Gmax)))))</f>
        <v>0</v>
      </c>
      <c r="AA133" s="23" t="n">
        <f aca="false">INT(MIN(255,MAX(0,(AA39-AA86)*MIN(1,MAX(0,(Gmax-AA86)/Gmax)))))</f>
        <v>0</v>
      </c>
      <c r="AB133" s="23" t="n">
        <f aca="false">INT(MIN(255,MAX(0,(AB39-AB86)*MIN(1,MAX(0,(Gmax-AB86)/Gmax)))))</f>
        <v>-0</v>
      </c>
      <c r="AC133" s="23" t="n">
        <f aca="false">INT(MIN(255,MAX(0,(AC39-AC86)*MIN(1,MAX(0,(Gmax-AC86)/Gmax)))))</f>
        <v>-0</v>
      </c>
      <c r="AD133" s="23" t="n">
        <f aca="false">INT(MIN(255,MAX(0,(AD39-AD86)*MIN(1,MAX(0,(Gmax-AD86)/Gmax)))))</f>
        <v>-0</v>
      </c>
      <c r="AE133" s="23" t="n">
        <f aca="false">INT(MIN(255,MAX(0,(AE39-AE86)*MIN(1,MAX(0,(Gmax-AE86)/Gmax)))))</f>
        <v>-0</v>
      </c>
      <c r="AF133" s="23" t="n">
        <f aca="false">INT(MIN(255,MAX(0,(AF39-AF86)*MIN(1,MAX(0,(Gmax-AF86)/Gmax)))))</f>
        <v>-0</v>
      </c>
      <c r="AG133" s="23" t="n">
        <f aca="false">INT(MIN(255,MAX(0,(AG39-AG86)*MIN(1,MAX(0,(Gmax-AG86)/Gmax)))))</f>
        <v>-0</v>
      </c>
      <c r="AH133" s="23" t="n">
        <f aca="false">INT(MIN(255,MAX(0,(AH39-AH86)*MIN(1,MAX(0,(Gmax-AH86)/Gmax)))))</f>
        <v>0</v>
      </c>
      <c r="AI133" s="23" t="n">
        <f aca="false">INT(MIN(255,MAX(0,(AI39-AI86)*MIN(1,MAX(0,(Gmax-AI86)/Gmax)))))</f>
        <v>0</v>
      </c>
      <c r="AJ133" s="23" t="n">
        <f aca="false">INT(MIN(255,MAX(0,(AJ39-AJ86)*MIN(1,MAX(0,(Gmax-AJ86)/Gmax)))))</f>
        <v>0</v>
      </c>
      <c r="AK133" s="23" t="n">
        <f aca="false">INT(MIN(255,MAX(0,(AK39-AK86)*MIN(1,MAX(0,(Gmax-AK86)/Gmax)))))</f>
        <v>0</v>
      </c>
      <c r="AL133" s="23" t="n">
        <f aca="false">INT(MIN(255,MAX(0,(AL39-AL86)*MIN(1,MAX(0,(Gmax-AL86)/Gmax)))))</f>
        <v>0</v>
      </c>
      <c r="AM133" s="23" t="n">
        <f aca="false">INT(MIN(255,MAX(0,(AM39-AM86)*MIN(1,MAX(0,(Gmax-AM86)/Gmax)))))</f>
        <v>0</v>
      </c>
      <c r="AN133" s="23" t="n">
        <f aca="false">INT(MIN(255,MAX(0,(AN39-AN86)*MIN(1,MAX(0,(Gmax-AN86)/Gmax)))))</f>
        <v>0</v>
      </c>
      <c r="AO133" s="23" t="n">
        <f aca="false">INT(MIN(255,MAX(0,(AO39-AO86)*MIN(1,MAX(0,(Gmax-AO86)/Gmax)))))</f>
        <v>0</v>
      </c>
      <c r="AP133" s="23" t="n">
        <f aca="false">INT(MIN(255,MAX(0,(AP39-AP86)*MIN(1,MAX(0,(Gmax-AP86)/Gmax)))))</f>
        <v>0</v>
      </c>
      <c r="AQ133" s="23" t="n">
        <f aca="false">INT(MIN(255,MAX(0,(AQ39-AQ86)*MIN(1,MAX(0,(Gmax-AQ86)/Gmax)))))</f>
        <v>0</v>
      </c>
      <c r="AR133" s="23" t="n">
        <f aca="false">INT(MIN(255,MAX(0,(AR39-AR86)*MIN(1,MAX(0,(Gmax-AR86)/Gmax)))))</f>
        <v>1</v>
      </c>
      <c r="AS133" s="23" t="n">
        <f aca="false">INT(MIN(255,MAX(0,(AS39-AS86)*MIN(1,MAX(0,(Gmax-AS86)/Gmax)))))</f>
        <v>2</v>
      </c>
      <c r="AT133" s="23" t="n">
        <f aca="false">INT(MIN(255,MAX(0,(AT39-AT86)*MIN(1,MAX(0,(Gmax-AT86)/Gmax)))))</f>
        <v>3</v>
      </c>
      <c r="AU133" s="23" t="n">
        <f aca="false">INT(MIN(255,MAX(0,(AU39-AU86)*MIN(1,MAX(0,(Gmax-AU86)/Gmax)))))</f>
        <v>5</v>
      </c>
      <c r="AV133" s="23" t="n">
        <f aca="false">INT(MIN(255,MAX(0,(AV39-AV86)*MIN(1,MAX(0,(Gmax-AV86)/Gmax)))))</f>
        <v>6</v>
      </c>
      <c r="AW133" s="23" t="n">
        <f aca="false">INT(MIN(255,MAX(0,(AW39-AW86)*MIN(1,MAX(0,(Gmax-AW86)/Gmax)))))</f>
        <v>8</v>
      </c>
      <c r="AX133" s="23" t="n">
        <f aca="false">INT(MIN(255,MAX(0,(AX39-AX86)*MIN(1,MAX(0,(Gmax-AX86)/Gmax)))))</f>
        <v>9</v>
      </c>
      <c r="AY133" s="23" t="n">
        <f aca="false">INT(MIN(255,MAX(0,(AY39-AY86)*MIN(1,MAX(0,(Gmax-AY86)/Gmax)))))</f>
        <v>10</v>
      </c>
      <c r="AZ133" s="23" t="n">
        <f aca="false">INT(MIN(255,MAX(0,(AZ39-AZ86)*MIN(1,MAX(0,(Gmax-AZ86)/Gmax)))))</f>
        <v>11</v>
      </c>
      <c r="BA133" s="23" t="n">
        <f aca="false">INT(MIN(255,MAX(0,(BA39-BA86)*MIN(1,MAX(0,(Gmax-BA86)/Gmax)))))</f>
        <v>13</v>
      </c>
      <c r="BB133" s="23" t="n">
        <f aca="false">INT(MIN(255,MAX(0,(BB39-BB86)*MIN(1,MAX(0,(Gmax-BB86)/Gmax)))))</f>
        <v>14</v>
      </c>
      <c r="BC133" s="23" t="n">
        <f aca="false">INT(MIN(255,MAX(0,(BC39-BC86)*MIN(1,MAX(0,(Gmax-BC86)/Gmax)))))</f>
        <v>15</v>
      </c>
      <c r="BD133" s="23" t="n">
        <f aca="false">INT(MIN(255,MAX(0,(BD39-BD86)*MIN(1,MAX(0,(Gmax-BD86)/Gmax)))))</f>
        <v>14</v>
      </c>
      <c r="BE133" s="23" t="n">
        <f aca="false">INT(MIN(255,MAX(0,(BE39-BE86)*MIN(1,MAX(0,(Gmax-BE86)/Gmax)))))</f>
        <v>13</v>
      </c>
      <c r="BF133" s="23" t="n">
        <f aca="false">INT(MIN(255,MAX(0,(BF39-BF86)*MIN(1,MAX(0,(Gmax-BF86)/Gmax)))))</f>
        <v>10</v>
      </c>
      <c r="BG133" s="23" t="n">
        <f aca="false">INT(MIN(255,MAX(0,(BG39-BG86)*MIN(1,MAX(0,(Gmax-BG86)/Gmax)))))</f>
        <v>7</v>
      </c>
      <c r="BH133" s="23" t="n">
        <f aca="false">INT(MIN(255,MAX(0,(BH39-BH86)*MIN(1,MAX(0,(Gmax-BH86)/Gmax)))))</f>
        <v>3</v>
      </c>
      <c r="BI133" s="23" t="n">
        <f aca="false">INT(MIN(255,MAX(0,(BI39-BI86)*MIN(1,MAX(0,(Gmax-BI86)/Gmax)))))</f>
        <v>1</v>
      </c>
      <c r="BJ133" s="23" t="n">
        <f aca="false">INT(MIN(255,MAX(0,(BJ39-BJ86)*MIN(1,MAX(0,(Gmax-BJ86)/Gmax)))))</f>
        <v>0</v>
      </c>
      <c r="BK133" s="23" t="n">
        <f aca="false">INT(MIN(255,MAX(0,(BK39-BK86)*MIN(1,MAX(0,(Gmax-BK86)/Gmax)))))</f>
        <v>0</v>
      </c>
      <c r="BL133" s="23" t="n">
        <f aca="false">INT(MIN(255,MAX(0,(BL39-BL86)*MIN(1,MAX(0,(Gmax-BL86)/Gmax)))))</f>
        <v>-0</v>
      </c>
      <c r="BM133" s="23" t="n">
        <f aca="false">INT(MIN(255,MAX(0,(BM39-BM86)*MIN(1,MAX(0,(Gmax-BM86)/Gmax)))))</f>
        <v>-0</v>
      </c>
      <c r="BN133" s="23" t="n">
        <f aca="false">INT(MIN(255,MAX(0,(BN39-BN86)*MIN(1,MAX(0,(Gmax-BN86)/Gmax)))))</f>
        <v>-0</v>
      </c>
    </row>
    <row r="134" customFormat="false" ht="10.5" hidden="false" customHeight="true" outlineLevel="0" collapsed="false">
      <c r="B134" s="17" t="n">
        <v>102</v>
      </c>
      <c r="C134" s="23" t="n">
        <f aca="false">INT(MIN(255,MAX(0,(C40-C87)*MIN(1,MAX(0,(Gmax-C87)/Gmax)))))</f>
        <v>0</v>
      </c>
      <c r="D134" s="23" t="n">
        <f aca="false">INT(MIN(255,MAX(0,(D40-D87)*MIN(1,MAX(0,(Gmax-D87)/Gmax)))))</f>
        <v>0</v>
      </c>
      <c r="E134" s="23" t="n">
        <f aca="false">INT(MIN(255,MAX(0,(E40-E87)*MIN(1,MAX(0,(Gmax-E87)/Gmax)))))</f>
        <v>0</v>
      </c>
      <c r="F134" s="23" t="n">
        <f aca="false">INT(MIN(255,MAX(0,(F40-F87)*MIN(1,MAX(0,(Gmax-F87)/Gmax)))))</f>
        <v>0</v>
      </c>
      <c r="G134" s="23" t="n">
        <f aca="false">INT(MIN(255,MAX(0,(G40-G87)*MIN(1,MAX(0,(Gmax-G87)/Gmax)))))</f>
        <v>0</v>
      </c>
      <c r="H134" s="23" t="n">
        <f aca="false">INT(MIN(255,MAX(0,(H40-H87)*MIN(1,MAX(0,(Gmax-H87)/Gmax)))))</f>
        <v>0</v>
      </c>
      <c r="I134" s="23" t="n">
        <f aca="false">INT(MIN(255,MAX(0,(I40-I87)*MIN(1,MAX(0,(Gmax-I87)/Gmax)))))</f>
        <v>0</v>
      </c>
      <c r="J134" s="23" t="n">
        <f aca="false">INT(MIN(255,MAX(0,(J40-J87)*MIN(1,MAX(0,(Gmax-J87)/Gmax)))))</f>
        <v>0</v>
      </c>
      <c r="K134" s="23" t="n">
        <f aca="false">INT(MIN(255,MAX(0,(K40-K87)*MIN(1,MAX(0,(Gmax-K87)/Gmax)))))</f>
        <v>0</v>
      </c>
      <c r="L134" s="23" t="n">
        <f aca="false">INT(MIN(255,MAX(0,(L40-L87)*MIN(1,MAX(0,(Gmax-L87)/Gmax)))))</f>
        <v>0</v>
      </c>
      <c r="M134" s="23" t="n">
        <f aca="false">INT(MIN(255,MAX(0,(M40-M87)*MIN(1,MAX(0,(Gmax-M87)/Gmax)))))</f>
        <v>0</v>
      </c>
      <c r="N134" s="23" t="n">
        <f aca="false">INT(MIN(255,MAX(0,(N40-N87)*MIN(1,MAX(0,(Gmax-N87)/Gmax)))))</f>
        <v>0</v>
      </c>
      <c r="O134" s="23" t="n">
        <f aca="false">INT(MIN(255,MAX(0,(O40-O87)*MIN(1,MAX(0,(Gmax-O87)/Gmax)))))</f>
        <v>0</v>
      </c>
      <c r="P134" s="23" t="n">
        <f aca="false">INT(MIN(255,MAX(0,(P40-P87)*MIN(1,MAX(0,(Gmax-P87)/Gmax)))))</f>
        <v>0</v>
      </c>
      <c r="Q134" s="23" t="n">
        <f aca="false">INT(MIN(255,MAX(0,(Q40-Q87)*MIN(1,MAX(0,(Gmax-Q87)/Gmax)))))</f>
        <v>0</v>
      </c>
      <c r="R134" s="23" t="n">
        <f aca="false">INT(MIN(255,MAX(0,(R40-R87)*MIN(1,MAX(0,(Gmax-R87)/Gmax)))))</f>
        <v>0</v>
      </c>
      <c r="S134" s="23" t="n">
        <f aca="false">INT(MIN(255,MAX(0,(S40-S87)*MIN(1,MAX(0,(Gmax-S87)/Gmax)))))</f>
        <v>0</v>
      </c>
      <c r="T134" s="23" t="n">
        <f aca="false">INT(MIN(255,MAX(0,(T40-T87)*MIN(1,MAX(0,(Gmax-T87)/Gmax)))))</f>
        <v>0</v>
      </c>
      <c r="U134" s="23" t="n">
        <f aca="false">INT(MIN(255,MAX(0,(U40-U87)*MIN(1,MAX(0,(Gmax-U87)/Gmax)))))</f>
        <v>0</v>
      </c>
      <c r="V134" s="23" t="n">
        <f aca="false">INT(MIN(255,MAX(0,(V40-V87)*MIN(1,MAX(0,(Gmax-V87)/Gmax)))))</f>
        <v>0</v>
      </c>
      <c r="W134" s="23" t="n">
        <f aca="false">INT(MIN(255,MAX(0,(W40-W87)*MIN(1,MAX(0,(Gmax-W87)/Gmax)))))</f>
        <v>0</v>
      </c>
      <c r="X134" s="23" t="n">
        <f aca="false">INT(MIN(255,MAX(0,(X40-X87)*MIN(1,MAX(0,(Gmax-X87)/Gmax)))))</f>
        <v>0</v>
      </c>
      <c r="Y134" s="23" t="n">
        <f aca="false">INT(MIN(255,MAX(0,(Y40-Y87)*MIN(1,MAX(0,(Gmax-Y87)/Gmax)))))</f>
        <v>0</v>
      </c>
      <c r="Z134" s="23" t="n">
        <f aca="false">INT(MIN(255,MAX(0,(Z40-Z87)*MIN(1,MAX(0,(Gmax-Z87)/Gmax)))))</f>
        <v>0</v>
      </c>
      <c r="AA134" s="23" t="n">
        <f aca="false">INT(MIN(255,MAX(0,(AA40-AA87)*MIN(1,MAX(0,(Gmax-AA87)/Gmax)))))</f>
        <v>0</v>
      </c>
      <c r="AB134" s="23" t="n">
        <f aca="false">INT(MIN(255,MAX(0,(AB40-AB87)*MIN(1,MAX(0,(Gmax-AB87)/Gmax)))))</f>
        <v>-0</v>
      </c>
      <c r="AC134" s="23" t="n">
        <f aca="false">INT(MIN(255,MAX(0,(AC40-AC87)*MIN(1,MAX(0,(Gmax-AC87)/Gmax)))))</f>
        <v>-0</v>
      </c>
      <c r="AD134" s="23" t="n">
        <f aca="false">INT(MIN(255,MAX(0,(AD40-AD87)*MIN(1,MAX(0,(Gmax-AD87)/Gmax)))))</f>
        <v>-0</v>
      </c>
      <c r="AE134" s="23" t="n">
        <f aca="false">INT(MIN(255,MAX(0,(AE40-AE87)*MIN(1,MAX(0,(Gmax-AE87)/Gmax)))))</f>
        <v>-0</v>
      </c>
      <c r="AF134" s="23" t="n">
        <f aca="false">INT(MIN(255,MAX(0,(AF40-AF87)*MIN(1,MAX(0,(Gmax-AF87)/Gmax)))))</f>
        <v>-0</v>
      </c>
      <c r="AG134" s="23" t="n">
        <f aca="false">INT(MIN(255,MAX(0,(AG40-AG87)*MIN(1,MAX(0,(Gmax-AG87)/Gmax)))))</f>
        <v>-0</v>
      </c>
      <c r="AH134" s="23" t="n">
        <f aca="false">INT(MIN(255,MAX(0,(AH40-AH87)*MIN(1,MAX(0,(Gmax-AH87)/Gmax)))))</f>
        <v>-0</v>
      </c>
      <c r="AI134" s="23" t="n">
        <f aca="false">INT(MIN(255,MAX(0,(AI40-AI87)*MIN(1,MAX(0,(Gmax-AI87)/Gmax)))))</f>
        <v>-0</v>
      </c>
      <c r="AJ134" s="23" t="n">
        <f aca="false">INT(MIN(255,MAX(0,(AJ40-AJ87)*MIN(1,MAX(0,(Gmax-AJ87)/Gmax)))))</f>
        <v>0</v>
      </c>
      <c r="AK134" s="23" t="n">
        <f aca="false">INT(MIN(255,MAX(0,(AK40-AK87)*MIN(1,MAX(0,(Gmax-AK87)/Gmax)))))</f>
        <v>0</v>
      </c>
      <c r="AL134" s="23" t="n">
        <f aca="false">INT(MIN(255,MAX(0,(AL40-AL87)*MIN(1,MAX(0,(Gmax-AL87)/Gmax)))))</f>
        <v>0</v>
      </c>
      <c r="AM134" s="23" t="n">
        <f aca="false">INT(MIN(255,MAX(0,(AM40-AM87)*MIN(1,MAX(0,(Gmax-AM87)/Gmax)))))</f>
        <v>0</v>
      </c>
      <c r="AN134" s="23" t="n">
        <f aca="false">INT(MIN(255,MAX(0,(AN40-AN87)*MIN(1,MAX(0,(Gmax-AN87)/Gmax)))))</f>
        <v>0</v>
      </c>
      <c r="AO134" s="23" t="n">
        <f aca="false">INT(MIN(255,MAX(0,(AO40-AO87)*MIN(1,MAX(0,(Gmax-AO87)/Gmax)))))</f>
        <v>0</v>
      </c>
      <c r="AP134" s="23" t="n">
        <f aca="false">INT(MIN(255,MAX(0,(AP40-AP87)*MIN(1,MAX(0,(Gmax-AP87)/Gmax)))))</f>
        <v>0</v>
      </c>
      <c r="AQ134" s="23" t="n">
        <f aca="false">INT(MIN(255,MAX(0,(AQ40-AQ87)*MIN(1,MAX(0,(Gmax-AQ87)/Gmax)))))</f>
        <v>0</v>
      </c>
      <c r="AR134" s="23" t="n">
        <f aca="false">INT(MIN(255,MAX(0,(AR40-AR87)*MIN(1,MAX(0,(Gmax-AR87)/Gmax)))))</f>
        <v>0</v>
      </c>
      <c r="AS134" s="23" t="n">
        <f aca="false">INT(MIN(255,MAX(0,(AS40-AS87)*MIN(1,MAX(0,(Gmax-AS87)/Gmax)))))</f>
        <v>1</v>
      </c>
      <c r="AT134" s="23" t="n">
        <f aca="false">INT(MIN(255,MAX(0,(AT40-AT87)*MIN(1,MAX(0,(Gmax-AT87)/Gmax)))))</f>
        <v>2</v>
      </c>
      <c r="AU134" s="23" t="n">
        <f aca="false">INT(MIN(255,MAX(0,(AU40-AU87)*MIN(1,MAX(0,(Gmax-AU87)/Gmax)))))</f>
        <v>3</v>
      </c>
      <c r="AV134" s="23" t="n">
        <f aca="false">INT(MIN(255,MAX(0,(AV40-AV87)*MIN(1,MAX(0,(Gmax-AV87)/Gmax)))))</f>
        <v>5</v>
      </c>
      <c r="AW134" s="23" t="n">
        <f aca="false">INT(MIN(255,MAX(0,(AW40-AW87)*MIN(1,MAX(0,(Gmax-AW87)/Gmax)))))</f>
        <v>6</v>
      </c>
      <c r="AX134" s="23" t="n">
        <f aca="false">INT(MIN(255,MAX(0,(AX40-AX87)*MIN(1,MAX(0,(Gmax-AX87)/Gmax)))))</f>
        <v>7</v>
      </c>
      <c r="AY134" s="23" t="n">
        <f aca="false">INT(MIN(255,MAX(0,(AY40-AY87)*MIN(1,MAX(0,(Gmax-AY87)/Gmax)))))</f>
        <v>9</v>
      </c>
      <c r="AZ134" s="23" t="n">
        <f aca="false">INT(MIN(255,MAX(0,(AZ40-AZ87)*MIN(1,MAX(0,(Gmax-AZ87)/Gmax)))))</f>
        <v>10</v>
      </c>
      <c r="BA134" s="23" t="n">
        <f aca="false">INT(MIN(255,MAX(0,(BA40-BA87)*MIN(1,MAX(0,(Gmax-BA87)/Gmax)))))</f>
        <v>12</v>
      </c>
      <c r="BB134" s="23" t="n">
        <f aca="false">INT(MIN(255,MAX(0,(BB40-BB87)*MIN(1,MAX(0,(Gmax-BB87)/Gmax)))))</f>
        <v>14</v>
      </c>
      <c r="BC134" s="23" t="n">
        <f aca="false">INT(MIN(255,MAX(0,(BC40-BC87)*MIN(1,MAX(0,(Gmax-BC87)/Gmax)))))</f>
        <v>14</v>
      </c>
      <c r="BD134" s="23" t="n">
        <f aca="false">INT(MIN(255,MAX(0,(BD40-BD87)*MIN(1,MAX(0,(Gmax-BD87)/Gmax)))))</f>
        <v>14</v>
      </c>
      <c r="BE134" s="23" t="n">
        <f aca="false">INT(MIN(255,MAX(0,(BE40-BE87)*MIN(1,MAX(0,(Gmax-BE87)/Gmax)))))</f>
        <v>13</v>
      </c>
      <c r="BF134" s="23" t="n">
        <f aca="false">INT(MIN(255,MAX(0,(BF40-BF87)*MIN(1,MAX(0,(Gmax-BF87)/Gmax)))))</f>
        <v>11</v>
      </c>
      <c r="BG134" s="23" t="n">
        <f aca="false">INT(MIN(255,MAX(0,(BG40-BG87)*MIN(1,MAX(0,(Gmax-BG87)/Gmax)))))</f>
        <v>7</v>
      </c>
      <c r="BH134" s="23" t="n">
        <f aca="false">INT(MIN(255,MAX(0,(BH40-BH87)*MIN(1,MAX(0,(Gmax-BH87)/Gmax)))))</f>
        <v>4</v>
      </c>
      <c r="BI134" s="23" t="n">
        <f aca="false">INT(MIN(255,MAX(0,(BI40-BI87)*MIN(1,MAX(0,(Gmax-BI87)/Gmax)))))</f>
        <v>2</v>
      </c>
      <c r="BJ134" s="23" t="n">
        <f aca="false">INT(MIN(255,MAX(0,(BJ40-BJ87)*MIN(1,MAX(0,(Gmax-BJ87)/Gmax)))))</f>
        <v>1</v>
      </c>
      <c r="BK134" s="23" t="n">
        <f aca="false">INT(MIN(255,MAX(0,(BK40-BK87)*MIN(1,MAX(0,(Gmax-BK87)/Gmax)))))</f>
        <v>0</v>
      </c>
      <c r="BL134" s="23" t="n">
        <f aca="false">INT(MIN(255,MAX(0,(BL40-BL87)*MIN(1,MAX(0,(Gmax-BL87)/Gmax)))))</f>
        <v>0</v>
      </c>
      <c r="BM134" s="23" t="n">
        <f aca="false">INT(MIN(255,MAX(0,(BM40-BM87)*MIN(1,MAX(0,(Gmax-BM87)/Gmax)))))</f>
        <v>-0</v>
      </c>
      <c r="BN134" s="23" t="n">
        <f aca="false">INT(MIN(255,MAX(0,(BN40-BN87)*MIN(1,MAX(0,(Gmax-BN87)/Gmax)))))</f>
        <v>-0</v>
      </c>
    </row>
    <row r="135" customFormat="false" ht="10.5" hidden="false" customHeight="true" outlineLevel="0" collapsed="false">
      <c r="B135" s="17" t="n">
        <v>103</v>
      </c>
      <c r="C135" s="23" t="n">
        <f aca="false">INT(MIN(255,MAX(0,(C41-C88)*MIN(1,MAX(0,(Gmax-C88)/Gmax)))))</f>
        <v>0</v>
      </c>
      <c r="D135" s="23" t="n">
        <f aca="false">INT(MIN(255,MAX(0,(D41-D88)*MIN(1,MAX(0,(Gmax-D88)/Gmax)))))</f>
        <v>0</v>
      </c>
      <c r="E135" s="23" t="n">
        <f aca="false">INT(MIN(255,MAX(0,(E41-E88)*MIN(1,MAX(0,(Gmax-E88)/Gmax)))))</f>
        <v>0</v>
      </c>
      <c r="F135" s="23" t="n">
        <f aca="false">INT(MIN(255,MAX(0,(F41-F88)*MIN(1,MAX(0,(Gmax-F88)/Gmax)))))</f>
        <v>0</v>
      </c>
      <c r="G135" s="23" t="n">
        <f aca="false">INT(MIN(255,MAX(0,(G41-G88)*MIN(1,MAX(0,(Gmax-G88)/Gmax)))))</f>
        <v>0</v>
      </c>
      <c r="H135" s="23" t="n">
        <f aca="false">INT(MIN(255,MAX(0,(H41-H88)*MIN(1,MAX(0,(Gmax-H88)/Gmax)))))</f>
        <v>0</v>
      </c>
      <c r="I135" s="23" t="n">
        <f aca="false">INT(MIN(255,MAX(0,(I41-I88)*MIN(1,MAX(0,(Gmax-I88)/Gmax)))))</f>
        <v>0</v>
      </c>
      <c r="J135" s="23" t="n">
        <f aca="false">INT(MIN(255,MAX(0,(J41-J88)*MIN(1,MAX(0,(Gmax-J88)/Gmax)))))</f>
        <v>0</v>
      </c>
      <c r="K135" s="23" t="n">
        <f aca="false">INT(MIN(255,MAX(0,(K41-K88)*MIN(1,MAX(0,(Gmax-K88)/Gmax)))))</f>
        <v>0</v>
      </c>
      <c r="L135" s="23" t="n">
        <f aca="false">INT(MIN(255,MAX(0,(L41-L88)*MIN(1,MAX(0,(Gmax-L88)/Gmax)))))</f>
        <v>0</v>
      </c>
      <c r="M135" s="23" t="n">
        <f aca="false">INT(MIN(255,MAX(0,(M41-M88)*MIN(1,MAX(0,(Gmax-M88)/Gmax)))))</f>
        <v>0</v>
      </c>
      <c r="N135" s="23" t="n">
        <f aca="false">INT(MIN(255,MAX(0,(N41-N88)*MIN(1,MAX(0,(Gmax-N88)/Gmax)))))</f>
        <v>0</v>
      </c>
      <c r="O135" s="23" t="n">
        <f aca="false">INT(MIN(255,MAX(0,(O41-O88)*MIN(1,MAX(0,(Gmax-O88)/Gmax)))))</f>
        <v>0</v>
      </c>
      <c r="P135" s="23" t="n">
        <f aca="false">INT(MIN(255,MAX(0,(P41-P88)*MIN(1,MAX(0,(Gmax-P88)/Gmax)))))</f>
        <v>0</v>
      </c>
      <c r="Q135" s="23" t="n">
        <f aca="false">INT(MIN(255,MAX(0,(Q41-Q88)*MIN(1,MAX(0,(Gmax-Q88)/Gmax)))))</f>
        <v>0</v>
      </c>
      <c r="R135" s="23" t="n">
        <f aca="false">INT(MIN(255,MAX(0,(R41-R88)*MIN(1,MAX(0,(Gmax-R88)/Gmax)))))</f>
        <v>0</v>
      </c>
      <c r="S135" s="23" t="n">
        <f aca="false">INT(MIN(255,MAX(0,(S41-S88)*MIN(1,MAX(0,(Gmax-S88)/Gmax)))))</f>
        <v>0</v>
      </c>
      <c r="T135" s="23" t="n">
        <f aca="false">INT(MIN(255,MAX(0,(T41-T88)*MIN(1,MAX(0,(Gmax-T88)/Gmax)))))</f>
        <v>0</v>
      </c>
      <c r="U135" s="23" t="n">
        <f aca="false">INT(MIN(255,MAX(0,(U41-U88)*MIN(1,MAX(0,(Gmax-U88)/Gmax)))))</f>
        <v>0</v>
      </c>
      <c r="V135" s="23" t="n">
        <f aca="false">INT(MIN(255,MAX(0,(V41-V88)*MIN(1,MAX(0,(Gmax-V88)/Gmax)))))</f>
        <v>0</v>
      </c>
      <c r="W135" s="23" t="n">
        <f aca="false">INT(MIN(255,MAX(0,(W41-W88)*MIN(1,MAX(0,(Gmax-W88)/Gmax)))))</f>
        <v>0</v>
      </c>
      <c r="X135" s="23" t="n">
        <f aca="false">INT(MIN(255,MAX(0,(X41-X88)*MIN(1,MAX(0,(Gmax-X88)/Gmax)))))</f>
        <v>0</v>
      </c>
      <c r="Y135" s="23" t="n">
        <f aca="false">INT(MIN(255,MAX(0,(Y41-Y88)*MIN(1,MAX(0,(Gmax-Y88)/Gmax)))))</f>
        <v>0</v>
      </c>
      <c r="Z135" s="23" t="n">
        <f aca="false">INT(MIN(255,MAX(0,(Z41-Z88)*MIN(1,MAX(0,(Gmax-Z88)/Gmax)))))</f>
        <v>0</v>
      </c>
      <c r="AA135" s="23" t="n">
        <f aca="false">INT(MIN(255,MAX(0,(AA41-AA88)*MIN(1,MAX(0,(Gmax-AA88)/Gmax)))))</f>
        <v>0</v>
      </c>
      <c r="AB135" s="23" t="n">
        <f aca="false">INT(MIN(255,MAX(0,(AB41-AB88)*MIN(1,MAX(0,(Gmax-AB88)/Gmax)))))</f>
        <v>-0</v>
      </c>
      <c r="AC135" s="23" t="n">
        <f aca="false">INT(MIN(255,MAX(0,(AC41-AC88)*MIN(1,MAX(0,(Gmax-AC88)/Gmax)))))</f>
        <v>-0</v>
      </c>
      <c r="AD135" s="23" t="n">
        <f aca="false">INT(MIN(255,MAX(0,(AD41-AD88)*MIN(1,MAX(0,(Gmax-AD88)/Gmax)))))</f>
        <v>-0</v>
      </c>
      <c r="AE135" s="23" t="n">
        <f aca="false">INT(MIN(255,MAX(0,(AE41-AE88)*MIN(1,MAX(0,(Gmax-AE88)/Gmax)))))</f>
        <v>-0</v>
      </c>
      <c r="AF135" s="23" t="n">
        <f aca="false">INT(MIN(255,MAX(0,(AF41-AF88)*MIN(1,MAX(0,(Gmax-AF88)/Gmax)))))</f>
        <v>-0</v>
      </c>
      <c r="AG135" s="23" t="n">
        <f aca="false">INT(MIN(255,MAX(0,(AG41-AG88)*MIN(1,MAX(0,(Gmax-AG88)/Gmax)))))</f>
        <v>-0</v>
      </c>
      <c r="AH135" s="23" t="n">
        <f aca="false">INT(MIN(255,MAX(0,(AH41-AH88)*MIN(1,MAX(0,(Gmax-AH88)/Gmax)))))</f>
        <v>-0</v>
      </c>
      <c r="AI135" s="23" t="n">
        <f aca="false">INT(MIN(255,MAX(0,(AI41-AI88)*MIN(1,MAX(0,(Gmax-AI88)/Gmax)))))</f>
        <v>-0</v>
      </c>
      <c r="AJ135" s="23" t="n">
        <f aca="false">INT(MIN(255,MAX(0,(AJ41-AJ88)*MIN(1,MAX(0,(Gmax-AJ88)/Gmax)))))</f>
        <v>-0</v>
      </c>
      <c r="AK135" s="23" t="n">
        <f aca="false">INT(MIN(255,MAX(0,(AK41-AK88)*MIN(1,MAX(0,(Gmax-AK88)/Gmax)))))</f>
        <v>0</v>
      </c>
      <c r="AL135" s="23" t="n">
        <f aca="false">INT(MIN(255,MAX(0,(AL41-AL88)*MIN(1,MAX(0,(Gmax-AL88)/Gmax)))))</f>
        <v>0</v>
      </c>
      <c r="AM135" s="23" t="n">
        <f aca="false">INT(MIN(255,MAX(0,(AM41-AM88)*MIN(1,MAX(0,(Gmax-AM88)/Gmax)))))</f>
        <v>0</v>
      </c>
      <c r="AN135" s="23" t="n">
        <f aca="false">INT(MIN(255,MAX(0,(AN41-AN88)*MIN(1,MAX(0,(Gmax-AN88)/Gmax)))))</f>
        <v>0</v>
      </c>
      <c r="AO135" s="23" t="n">
        <f aca="false">INT(MIN(255,MAX(0,(AO41-AO88)*MIN(1,MAX(0,(Gmax-AO88)/Gmax)))))</f>
        <v>0</v>
      </c>
      <c r="AP135" s="23" t="n">
        <f aca="false">INT(MIN(255,MAX(0,(AP41-AP88)*MIN(1,MAX(0,(Gmax-AP88)/Gmax)))))</f>
        <v>0</v>
      </c>
      <c r="AQ135" s="23" t="n">
        <f aca="false">INT(MIN(255,MAX(0,(AQ41-AQ88)*MIN(1,MAX(0,(Gmax-AQ88)/Gmax)))))</f>
        <v>0</v>
      </c>
      <c r="AR135" s="23" t="n">
        <f aca="false">INT(MIN(255,MAX(0,(AR41-AR88)*MIN(1,MAX(0,(Gmax-AR88)/Gmax)))))</f>
        <v>0</v>
      </c>
      <c r="AS135" s="23" t="n">
        <f aca="false">INT(MIN(255,MAX(0,(AS41-AS88)*MIN(1,MAX(0,(Gmax-AS88)/Gmax)))))</f>
        <v>1</v>
      </c>
      <c r="AT135" s="23" t="n">
        <f aca="false">INT(MIN(255,MAX(0,(AT41-AT88)*MIN(1,MAX(0,(Gmax-AT88)/Gmax)))))</f>
        <v>2</v>
      </c>
      <c r="AU135" s="23" t="n">
        <f aca="false">INT(MIN(255,MAX(0,(AU41-AU88)*MIN(1,MAX(0,(Gmax-AU88)/Gmax)))))</f>
        <v>2</v>
      </c>
      <c r="AV135" s="23" t="n">
        <f aca="false">INT(MIN(255,MAX(0,(AV41-AV88)*MIN(1,MAX(0,(Gmax-AV88)/Gmax)))))</f>
        <v>3</v>
      </c>
      <c r="AW135" s="23" t="n">
        <f aca="false">INT(MIN(255,MAX(0,(AW41-AW88)*MIN(1,MAX(0,(Gmax-AW88)/Gmax)))))</f>
        <v>4</v>
      </c>
      <c r="AX135" s="23" t="n">
        <f aca="false">INT(MIN(255,MAX(0,(AX41-AX88)*MIN(1,MAX(0,(Gmax-AX88)/Gmax)))))</f>
        <v>5</v>
      </c>
      <c r="AY135" s="23" t="n">
        <f aca="false">INT(MIN(255,MAX(0,(AY41-AY88)*MIN(1,MAX(0,(Gmax-AY88)/Gmax)))))</f>
        <v>7</v>
      </c>
      <c r="AZ135" s="23" t="n">
        <f aca="false">INT(MIN(255,MAX(0,(AZ41-AZ88)*MIN(1,MAX(0,(Gmax-AZ88)/Gmax)))))</f>
        <v>9</v>
      </c>
      <c r="BA135" s="23" t="n">
        <f aca="false">INT(MIN(255,MAX(0,(BA41-BA88)*MIN(1,MAX(0,(Gmax-BA88)/Gmax)))))</f>
        <v>11</v>
      </c>
      <c r="BB135" s="23" t="n">
        <f aca="false">INT(MIN(255,MAX(0,(BB41-BB88)*MIN(1,MAX(0,(Gmax-BB88)/Gmax)))))</f>
        <v>12</v>
      </c>
      <c r="BC135" s="23" t="n">
        <f aca="false">INT(MIN(255,MAX(0,(BC41-BC88)*MIN(1,MAX(0,(Gmax-BC88)/Gmax)))))</f>
        <v>13</v>
      </c>
      <c r="BD135" s="23" t="n">
        <f aca="false">INT(MIN(255,MAX(0,(BD41-BD88)*MIN(1,MAX(0,(Gmax-BD88)/Gmax)))))</f>
        <v>14</v>
      </c>
      <c r="BE135" s="23" t="n">
        <f aca="false">INT(MIN(255,MAX(0,(BE41-BE88)*MIN(1,MAX(0,(Gmax-BE88)/Gmax)))))</f>
        <v>13</v>
      </c>
      <c r="BF135" s="23" t="n">
        <f aca="false">INT(MIN(255,MAX(0,(BF41-BF88)*MIN(1,MAX(0,(Gmax-BF88)/Gmax)))))</f>
        <v>10</v>
      </c>
      <c r="BG135" s="23" t="n">
        <f aca="false">INT(MIN(255,MAX(0,(BG41-BG88)*MIN(1,MAX(0,(Gmax-BG88)/Gmax)))))</f>
        <v>7</v>
      </c>
      <c r="BH135" s="23" t="n">
        <f aca="false">INT(MIN(255,MAX(0,(BH41-BH88)*MIN(1,MAX(0,(Gmax-BH88)/Gmax)))))</f>
        <v>5</v>
      </c>
      <c r="BI135" s="23" t="n">
        <f aca="false">INT(MIN(255,MAX(0,(BI41-BI88)*MIN(1,MAX(0,(Gmax-BI88)/Gmax)))))</f>
        <v>3</v>
      </c>
      <c r="BJ135" s="23" t="n">
        <f aca="false">INT(MIN(255,MAX(0,(BJ41-BJ88)*MIN(1,MAX(0,(Gmax-BJ88)/Gmax)))))</f>
        <v>1</v>
      </c>
      <c r="BK135" s="23" t="n">
        <f aca="false">INT(MIN(255,MAX(0,(BK41-BK88)*MIN(1,MAX(0,(Gmax-BK88)/Gmax)))))</f>
        <v>0</v>
      </c>
      <c r="BL135" s="23" t="n">
        <f aca="false">INT(MIN(255,MAX(0,(BL41-BL88)*MIN(1,MAX(0,(Gmax-BL88)/Gmax)))))</f>
        <v>0</v>
      </c>
      <c r="BM135" s="23" t="n">
        <f aca="false">INT(MIN(255,MAX(0,(BM41-BM88)*MIN(1,MAX(0,(Gmax-BM88)/Gmax)))))</f>
        <v>0</v>
      </c>
      <c r="BN135" s="23" t="n">
        <f aca="false">INT(MIN(255,MAX(0,(BN41-BN88)*MIN(1,MAX(0,(Gmax-BN88)/Gmax)))))</f>
        <v>-0</v>
      </c>
    </row>
    <row r="136" customFormat="false" ht="10.5" hidden="false" customHeight="true" outlineLevel="0" collapsed="false">
      <c r="B136" s="17" t="n">
        <v>104</v>
      </c>
      <c r="C136" s="23" t="n">
        <f aca="false">INT(MIN(255,MAX(0,(C42-C89)*MIN(1,MAX(0,(Gmax-C89)/Gmax)))))</f>
        <v>0</v>
      </c>
      <c r="D136" s="23" t="n">
        <f aca="false">INT(MIN(255,MAX(0,(D42-D89)*MIN(1,MAX(0,(Gmax-D89)/Gmax)))))</f>
        <v>0</v>
      </c>
      <c r="E136" s="23" t="n">
        <f aca="false">INT(MIN(255,MAX(0,(E42-E89)*MIN(1,MAX(0,(Gmax-E89)/Gmax)))))</f>
        <v>0</v>
      </c>
      <c r="F136" s="23" t="n">
        <f aca="false">INT(MIN(255,MAX(0,(F42-F89)*MIN(1,MAX(0,(Gmax-F89)/Gmax)))))</f>
        <v>0</v>
      </c>
      <c r="G136" s="23" t="n">
        <f aca="false">INT(MIN(255,MAX(0,(G42-G89)*MIN(1,MAX(0,(Gmax-G89)/Gmax)))))</f>
        <v>0</v>
      </c>
      <c r="H136" s="23" t="n">
        <f aca="false">INT(MIN(255,MAX(0,(H42-H89)*MIN(1,MAX(0,(Gmax-H89)/Gmax)))))</f>
        <v>0</v>
      </c>
      <c r="I136" s="23" t="n">
        <f aca="false">INT(MIN(255,MAX(0,(I42-I89)*MIN(1,MAX(0,(Gmax-I89)/Gmax)))))</f>
        <v>0</v>
      </c>
      <c r="J136" s="23" t="n">
        <f aca="false">INT(MIN(255,MAX(0,(J42-J89)*MIN(1,MAX(0,(Gmax-J89)/Gmax)))))</f>
        <v>0</v>
      </c>
      <c r="K136" s="23" t="n">
        <f aca="false">INT(MIN(255,MAX(0,(K42-K89)*MIN(1,MAX(0,(Gmax-K89)/Gmax)))))</f>
        <v>0</v>
      </c>
      <c r="L136" s="23" t="n">
        <f aca="false">INT(MIN(255,MAX(0,(L42-L89)*MIN(1,MAX(0,(Gmax-L89)/Gmax)))))</f>
        <v>0</v>
      </c>
      <c r="M136" s="23" t="n">
        <f aca="false">INT(MIN(255,MAX(0,(M42-M89)*MIN(1,MAX(0,(Gmax-M89)/Gmax)))))</f>
        <v>0</v>
      </c>
      <c r="N136" s="23" t="n">
        <f aca="false">INT(MIN(255,MAX(0,(N42-N89)*MIN(1,MAX(0,(Gmax-N89)/Gmax)))))</f>
        <v>0</v>
      </c>
      <c r="O136" s="23" t="n">
        <f aca="false">INT(MIN(255,MAX(0,(O42-O89)*MIN(1,MAX(0,(Gmax-O89)/Gmax)))))</f>
        <v>0</v>
      </c>
      <c r="P136" s="23" t="n">
        <f aca="false">INT(MIN(255,MAX(0,(P42-P89)*MIN(1,MAX(0,(Gmax-P89)/Gmax)))))</f>
        <v>0</v>
      </c>
      <c r="Q136" s="23" t="n">
        <f aca="false">INT(MIN(255,MAX(0,(Q42-Q89)*MIN(1,MAX(0,(Gmax-Q89)/Gmax)))))</f>
        <v>0</v>
      </c>
      <c r="R136" s="23" t="n">
        <f aca="false">INT(MIN(255,MAX(0,(R42-R89)*MIN(1,MAX(0,(Gmax-R89)/Gmax)))))</f>
        <v>0</v>
      </c>
      <c r="S136" s="23" t="n">
        <f aca="false">INT(MIN(255,MAX(0,(S42-S89)*MIN(1,MAX(0,(Gmax-S89)/Gmax)))))</f>
        <v>0</v>
      </c>
      <c r="T136" s="23" t="n">
        <f aca="false">INT(MIN(255,MAX(0,(T42-T89)*MIN(1,MAX(0,(Gmax-T89)/Gmax)))))</f>
        <v>0</v>
      </c>
      <c r="U136" s="23" t="n">
        <f aca="false">INT(MIN(255,MAX(0,(U42-U89)*MIN(1,MAX(0,(Gmax-U89)/Gmax)))))</f>
        <v>0</v>
      </c>
      <c r="V136" s="23" t="n">
        <f aca="false">INT(MIN(255,MAX(0,(V42-V89)*MIN(1,MAX(0,(Gmax-V89)/Gmax)))))</f>
        <v>0</v>
      </c>
      <c r="W136" s="23" t="n">
        <f aca="false">INT(MIN(255,MAX(0,(W42-W89)*MIN(1,MAX(0,(Gmax-W89)/Gmax)))))</f>
        <v>0</v>
      </c>
      <c r="X136" s="23" t="n">
        <f aca="false">INT(MIN(255,MAX(0,(X42-X89)*MIN(1,MAX(0,(Gmax-X89)/Gmax)))))</f>
        <v>0</v>
      </c>
      <c r="Y136" s="23" t="n">
        <f aca="false">INT(MIN(255,MAX(0,(Y42-Y89)*MIN(1,MAX(0,(Gmax-Y89)/Gmax)))))</f>
        <v>0</v>
      </c>
      <c r="Z136" s="23" t="n">
        <f aca="false">INT(MIN(255,MAX(0,(Z42-Z89)*MIN(1,MAX(0,(Gmax-Z89)/Gmax)))))</f>
        <v>0</v>
      </c>
      <c r="AA136" s="23" t="n">
        <f aca="false">INT(MIN(255,MAX(0,(AA42-AA89)*MIN(1,MAX(0,(Gmax-AA89)/Gmax)))))</f>
        <v>0</v>
      </c>
      <c r="AB136" s="23" t="n">
        <f aca="false">INT(MIN(255,MAX(0,(AB42-AB89)*MIN(1,MAX(0,(Gmax-AB89)/Gmax)))))</f>
        <v>0</v>
      </c>
      <c r="AC136" s="23" t="n">
        <f aca="false">INT(MIN(255,MAX(0,(AC42-AC89)*MIN(1,MAX(0,(Gmax-AC89)/Gmax)))))</f>
        <v>-0</v>
      </c>
      <c r="AD136" s="23" t="n">
        <f aca="false">INT(MIN(255,MAX(0,(AD42-AD89)*MIN(1,MAX(0,(Gmax-AD89)/Gmax)))))</f>
        <v>-0</v>
      </c>
      <c r="AE136" s="23" t="n">
        <f aca="false">INT(MIN(255,MAX(0,(AE42-AE89)*MIN(1,MAX(0,(Gmax-AE89)/Gmax)))))</f>
        <v>-0</v>
      </c>
      <c r="AF136" s="23" t="n">
        <f aca="false">INT(MIN(255,MAX(0,(AF42-AF89)*MIN(1,MAX(0,(Gmax-AF89)/Gmax)))))</f>
        <v>-0</v>
      </c>
      <c r="AG136" s="23" t="n">
        <f aca="false">INT(MIN(255,MAX(0,(AG42-AG89)*MIN(1,MAX(0,(Gmax-AG89)/Gmax)))))</f>
        <v>-0</v>
      </c>
      <c r="AH136" s="23" t="n">
        <f aca="false">INT(MIN(255,MAX(0,(AH42-AH89)*MIN(1,MAX(0,(Gmax-AH89)/Gmax)))))</f>
        <v>-0</v>
      </c>
      <c r="AI136" s="23" t="n">
        <f aca="false">INT(MIN(255,MAX(0,(AI42-AI89)*MIN(1,MAX(0,(Gmax-AI89)/Gmax)))))</f>
        <v>-0</v>
      </c>
      <c r="AJ136" s="23" t="n">
        <f aca="false">INT(MIN(255,MAX(0,(AJ42-AJ89)*MIN(1,MAX(0,(Gmax-AJ89)/Gmax)))))</f>
        <v>-0</v>
      </c>
      <c r="AK136" s="23" t="n">
        <f aca="false">INT(MIN(255,MAX(0,(AK42-AK89)*MIN(1,MAX(0,(Gmax-AK89)/Gmax)))))</f>
        <v>0</v>
      </c>
      <c r="AL136" s="23" t="n">
        <f aca="false">INT(MIN(255,MAX(0,(AL42-AL89)*MIN(1,MAX(0,(Gmax-AL89)/Gmax)))))</f>
        <v>0</v>
      </c>
      <c r="AM136" s="23" t="n">
        <f aca="false">INT(MIN(255,MAX(0,(AM42-AM89)*MIN(1,MAX(0,(Gmax-AM89)/Gmax)))))</f>
        <v>0</v>
      </c>
      <c r="AN136" s="23" t="n">
        <f aca="false">INT(MIN(255,MAX(0,(AN42-AN89)*MIN(1,MAX(0,(Gmax-AN89)/Gmax)))))</f>
        <v>0</v>
      </c>
      <c r="AO136" s="23" t="n">
        <f aca="false">INT(MIN(255,MAX(0,(AO42-AO89)*MIN(1,MAX(0,(Gmax-AO89)/Gmax)))))</f>
        <v>0</v>
      </c>
      <c r="AP136" s="23" t="n">
        <f aca="false">INT(MIN(255,MAX(0,(AP42-AP89)*MIN(1,MAX(0,(Gmax-AP89)/Gmax)))))</f>
        <v>0</v>
      </c>
      <c r="AQ136" s="23" t="n">
        <f aca="false">INT(MIN(255,MAX(0,(AQ42-AQ89)*MIN(1,MAX(0,(Gmax-AQ89)/Gmax)))))</f>
        <v>0</v>
      </c>
      <c r="AR136" s="23" t="n">
        <f aca="false">INT(MIN(255,MAX(0,(AR42-AR89)*MIN(1,MAX(0,(Gmax-AR89)/Gmax)))))</f>
        <v>0</v>
      </c>
      <c r="AS136" s="23" t="n">
        <f aca="false">INT(MIN(255,MAX(0,(AS42-AS89)*MIN(1,MAX(0,(Gmax-AS89)/Gmax)))))</f>
        <v>0</v>
      </c>
      <c r="AT136" s="23" t="n">
        <f aca="false">INT(MIN(255,MAX(0,(AT42-AT89)*MIN(1,MAX(0,(Gmax-AT89)/Gmax)))))</f>
        <v>1</v>
      </c>
      <c r="AU136" s="23" t="n">
        <f aca="false">INT(MIN(255,MAX(0,(AU42-AU89)*MIN(1,MAX(0,(Gmax-AU89)/Gmax)))))</f>
        <v>1</v>
      </c>
      <c r="AV136" s="23" t="n">
        <f aca="false">INT(MIN(255,MAX(0,(AV42-AV89)*MIN(1,MAX(0,(Gmax-AV89)/Gmax)))))</f>
        <v>2</v>
      </c>
      <c r="AW136" s="23" t="n">
        <f aca="false">INT(MIN(255,MAX(0,(AW42-AW89)*MIN(1,MAX(0,(Gmax-AW89)/Gmax)))))</f>
        <v>2</v>
      </c>
      <c r="AX136" s="23" t="n">
        <f aca="false">INT(MIN(255,MAX(0,(AX42-AX89)*MIN(1,MAX(0,(Gmax-AX89)/Gmax)))))</f>
        <v>4</v>
      </c>
      <c r="AY136" s="23" t="n">
        <f aca="false">INT(MIN(255,MAX(0,(AY42-AY89)*MIN(1,MAX(0,(Gmax-AY89)/Gmax)))))</f>
        <v>5</v>
      </c>
      <c r="AZ136" s="23" t="n">
        <f aca="false">INT(MIN(255,MAX(0,(AZ42-AZ89)*MIN(1,MAX(0,(Gmax-AZ89)/Gmax)))))</f>
        <v>7</v>
      </c>
      <c r="BA136" s="23" t="n">
        <f aca="false">INT(MIN(255,MAX(0,(BA42-BA89)*MIN(1,MAX(0,(Gmax-BA89)/Gmax)))))</f>
        <v>9</v>
      </c>
      <c r="BB136" s="23" t="n">
        <f aca="false">INT(MIN(255,MAX(0,(BB42-BB89)*MIN(1,MAX(0,(Gmax-BB89)/Gmax)))))</f>
        <v>11</v>
      </c>
      <c r="BC136" s="23" t="n">
        <f aca="false">INT(MIN(255,MAX(0,(BC42-BC89)*MIN(1,MAX(0,(Gmax-BC89)/Gmax)))))</f>
        <v>12</v>
      </c>
      <c r="BD136" s="23" t="n">
        <f aca="false">INT(MIN(255,MAX(0,(BD42-BD89)*MIN(1,MAX(0,(Gmax-BD89)/Gmax)))))</f>
        <v>13</v>
      </c>
      <c r="BE136" s="23" t="n">
        <f aca="false">INT(MIN(255,MAX(0,(BE42-BE89)*MIN(1,MAX(0,(Gmax-BE89)/Gmax)))))</f>
        <v>12</v>
      </c>
      <c r="BF136" s="23" t="n">
        <f aca="false">INT(MIN(255,MAX(0,(BF42-BF89)*MIN(1,MAX(0,(Gmax-BF89)/Gmax)))))</f>
        <v>9</v>
      </c>
      <c r="BG136" s="23" t="n">
        <f aca="false">INT(MIN(255,MAX(0,(BG42-BG89)*MIN(1,MAX(0,(Gmax-BG89)/Gmax)))))</f>
        <v>7</v>
      </c>
      <c r="BH136" s="23" t="n">
        <f aca="false">INT(MIN(255,MAX(0,(BH42-BH89)*MIN(1,MAX(0,(Gmax-BH89)/Gmax)))))</f>
        <v>5</v>
      </c>
      <c r="BI136" s="23" t="n">
        <f aca="false">INT(MIN(255,MAX(0,(BI42-BI89)*MIN(1,MAX(0,(Gmax-BI89)/Gmax)))))</f>
        <v>3</v>
      </c>
      <c r="BJ136" s="23" t="n">
        <f aca="false">INT(MIN(255,MAX(0,(BJ42-BJ89)*MIN(1,MAX(0,(Gmax-BJ89)/Gmax)))))</f>
        <v>2</v>
      </c>
      <c r="BK136" s="23" t="n">
        <f aca="false">INT(MIN(255,MAX(0,(BK42-BK89)*MIN(1,MAX(0,(Gmax-BK89)/Gmax)))))</f>
        <v>1</v>
      </c>
      <c r="BL136" s="23" t="n">
        <f aca="false">INT(MIN(255,MAX(0,(BL42-BL89)*MIN(1,MAX(0,(Gmax-BL89)/Gmax)))))</f>
        <v>0</v>
      </c>
      <c r="BM136" s="23" t="n">
        <f aca="false">INT(MIN(255,MAX(0,(BM42-BM89)*MIN(1,MAX(0,(Gmax-BM89)/Gmax)))))</f>
        <v>0</v>
      </c>
      <c r="BN136" s="23" t="n">
        <f aca="false">INT(MIN(255,MAX(0,(BN42-BN89)*MIN(1,MAX(0,(Gmax-BN89)/Gmax)))))</f>
        <v>0</v>
      </c>
    </row>
    <row r="137" customFormat="false" ht="10.5" hidden="false" customHeight="true" outlineLevel="0" collapsed="false">
      <c r="B137" s="17" t="n">
        <v>105</v>
      </c>
      <c r="C137" s="23" t="n">
        <f aca="false">INT(MIN(255,MAX(0,(C43-C90)*MIN(1,MAX(0,(Gmax-C90)/Gmax)))))</f>
        <v>0</v>
      </c>
      <c r="D137" s="23" t="n">
        <f aca="false">INT(MIN(255,MAX(0,(D43-D90)*MIN(1,MAX(0,(Gmax-D90)/Gmax)))))</f>
        <v>0</v>
      </c>
      <c r="E137" s="23" t="n">
        <f aca="false">INT(MIN(255,MAX(0,(E43-E90)*MIN(1,MAX(0,(Gmax-E90)/Gmax)))))</f>
        <v>0</v>
      </c>
      <c r="F137" s="23" t="n">
        <f aca="false">INT(MIN(255,MAX(0,(F43-F90)*MIN(1,MAX(0,(Gmax-F90)/Gmax)))))</f>
        <v>0</v>
      </c>
      <c r="G137" s="23" t="n">
        <f aca="false">INT(MIN(255,MAX(0,(G43-G90)*MIN(1,MAX(0,(Gmax-G90)/Gmax)))))</f>
        <v>0</v>
      </c>
      <c r="H137" s="23" t="n">
        <f aca="false">INT(MIN(255,MAX(0,(H43-H90)*MIN(1,MAX(0,(Gmax-H90)/Gmax)))))</f>
        <v>0</v>
      </c>
      <c r="I137" s="23" t="n">
        <f aca="false">INT(MIN(255,MAX(0,(I43-I90)*MIN(1,MAX(0,(Gmax-I90)/Gmax)))))</f>
        <v>0</v>
      </c>
      <c r="J137" s="23" t="n">
        <f aca="false">INT(MIN(255,MAX(0,(J43-J90)*MIN(1,MAX(0,(Gmax-J90)/Gmax)))))</f>
        <v>0</v>
      </c>
      <c r="K137" s="23" t="n">
        <f aca="false">INT(MIN(255,MAX(0,(K43-K90)*MIN(1,MAX(0,(Gmax-K90)/Gmax)))))</f>
        <v>0</v>
      </c>
      <c r="L137" s="23" t="n">
        <f aca="false">INT(MIN(255,MAX(0,(L43-L90)*MIN(1,MAX(0,(Gmax-L90)/Gmax)))))</f>
        <v>0</v>
      </c>
      <c r="M137" s="23" t="n">
        <f aca="false">INT(MIN(255,MAX(0,(M43-M90)*MIN(1,MAX(0,(Gmax-M90)/Gmax)))))</f>
        <v>0</v>
      </c>
      <c r="N137" s="23" t="n">
        <f aca="false">INT(MIN(255,MAX(0,(N43-N90)*MIN(1,MAX(0,(Gmax-N90)/Gmax)))))</f>
        <v>0</v>
      </c>
      <c r="O137" s="23" t="n">
        <f aca="false">INT(MIN(255,MAX(0,(O43-O90)*MIN(1,MAX(0,(Gmax-O90)/Gmax)))))</f>
        <v>0</v>
      </c>
      <c r="P137" s="23" t="n">
        <f aca="false">INT(MIN(255,MAX(0,(P43-P90)*MIN(1,MAX(0,(Gmax-P90)/Gmax)))))</f>
        <v>0</v>
      </c>
      <c r="Q137" s="23" t="n">
        <f aca="false">INT(MIN(255,MAX(0,(Q43-Q90)*MIN(1,MAX(0,(Gmax-Q90)/Gmax)))))</f>
        <v>0</v>
      </c>
      <c r="R137" s="23" t="n">
        <f aca="false">INT(MIN(255,MAX(0,(R43-R90)*MIN(1,MAX(0,(Gmax-R90)/Gmax)))))</f>
        <v>0</v>
      </c>
      <c r="S137" s="23" t="n">
        <f aca="false">INT(MIN(255,MAX(0,(S43-S90)*MIN(1,MAX(0,(Gmax-S90)/Gmax)))))</f>
        <v>0</v>
      </c>
      <c r="T137" s="23" t="n">
        <f aca="false">INT(MIN(255,MAX(0,(T43-T90)*MIN(1,MAX(0,(Gmax-T90)/Gmax)))))</f>
        <v>0</v>
      </c>
      <c r="U137" s="23" t="n">
        <f aca="false">INT(MIN(255,MAX(0,(U43-U90)*MIN(1,MAX(0,(Gmax-U90)/Gmax)))))</f>
        <v>0</v>
      </c>
      <c r="V137" s="23" t="n">
        <f aca="false">INT(MIN(255,MAX(0,(V43-V90)*MIN(1,MAX(0,(Gmax-V90)/Gmax)))))</f>
        <v>0</v>
      </c>
      <c r="W137" s="23" t="n">
        <f aca="false">INT(MIN(255,MAX(0,(W43-W90)*MIN(1,MAX(0,(Gmax-W90)/Gmax)))))</f>
        <v>0</v>
      </c>
      <c r="X137" s="23" t="n">
        <f aca="false">INT(MIN(255,MAX(0,(X43-X90)*MIN(1,MAX(0,(Gmax-X90)/Gmax)))))</f>
        <v>0</v>
      </c>
      <c r="Y137" s="23" t="n">
        <f aca="false">INT(MIN(255,MAX(0,(Y43-Y90)*MIN(1,MAX(0,(Gmax-Y90)/Gmax)))))</f>
        <v>0</v>
      </c>
      <c r="Z137" s="23" t="n">
        <f aca="false">INT(MIN(255,MAX(0,(Z43-Z90)*MIN(1,MAX(0,(Gmax-Z90)/Gmax)))))</f>
        <v>0</v>
      </c>
      <c r="AA137" s="23" t="n">
        <f aca="false">INT(MIN(255,MAX(0,(AA43-AA90)*MIN(1,MAX(0,(Gmax-AA90)/Gmax)))))</f>
        <v>0</v>
      </c>
      <c r="AB137" s="23" t="n">
        <f aca="false">INT(MIN(255,MAX(0,(AB43-AB90)*MIN(1,MAX(0,(Gmax-AB90)/Gmax)))))</f>
        <v>0</v>
      </c>
      <c r="AC137" s="23" t="n">
        <f aca="false">INT(MIN(255,MAX(0,(AC43-AC90)*MIN(1,MAX(0,(Gmax-AC90)/Gmax)))))</f>
        <v>0</v>
      </c>
      <c r="AD137" s="23" t="n">
        <f aca="false">INT(MIN(255,MAX(0,(AD43-AD90)*MIN(1,MAX(0,(Gmax-AD90)/Gmax)))))</f>
        <v>-0</v>
      </c>
      <c r="AE137" s="23" t="n">
        <f aca="false">INT(MIN(255,MAX(0,(AE43-AE90)*MIN(1,MAX(0,(Gmax-AE90)/Gmax)))))</f>
        <v>-0</v>
      </c>
      <c r="AF137" s="23" t="n">
        <f aca="false">INT(MIN(255,MAX(0,(AF43-AF90)*MIN(1,MAX(0,(Gmax-AF90)/Gmax)))))</f>
        <v>-0</v>
      </c>
      <c r="AG137" s="23" t="n">
        <f aca="false">INT(MIN(255,MAX(0,(AG43-AG90)*MIN(1,MAX(0,(Gmax-AG90)/Gmax)))))</f>
        <v>-0</v>
      </c>
      <c r="AH137" s="23" t="n">
        <f aca="false">INT(MIN(255,MAX(0,(AH43-AH90)*MIN(1,MAX(0,(Gmax-AH90)/Gmax)))))</f>
        <v>-0</v>
      </c>
      <c r="AI137" s="23" t="n">
        <f aca="false">INT(MIN(255,MAX(0,(AI43-AI90)*MIN(1,MAX(0,(Gmax-AI90)/Gmax)))))</f>
        <v>-0</v>
      </c>
      <c r="AJ137" s="23" t="n">
        <f aca="false">INT(MIN(255,MAX(0,(AJ43-AJ90)*MIN(1,MAX(0,(Gmax-AJ90)/Gmax)))))</f>
        <v>-0</v>
      </c>
      <c r="AK137" s="23" t="n">
        <f aca="false">INT(MIN(255,MAX(0,(AK43-AK90)*MIN(1,MAX(0,(Gmax-AK90)/Gmax)))))</f>
        <v>0</v>
      </c>
      <c r="AL137" s="23" t="n">
        <f aca="false">INT(MIN(255,MAX(0,(AL43-AL90)*MIN(1,MAX(0,(Gmax-AL90)/Gmax)))))</f>
        <v>0</v>
      </c>
      <c r="AM137" s="23" t="n">
        <f aca="false">INT(MIN(255,MAX(0,(AM43-AM90)*MIN(1,MAX(0,(Gmax-AM90)/Gmax)))))</f>
        <v>0</v>
      </c>
      <c r="AN137" s="23" t="n">
        <f aca="false">INT(MIN(255,MAX(0,(AN43-AN90)*MIN(1,MAX(0,(Gmax-AN90)/Gmax)))))</f>
        <v>0</v>
      </c>
      <c r="AO137" s="23" t="n">
        <f aca="false">INT(MIN(255,MAX(0,(AO43-AO90)*MIN(1,MAX(0,(Gmax-AO90)/Gmax)))))</f>
        <v>0</v>
      </c>
      <c r="AP137" s="23" t="n">
        <f aca="false">INT(MIN(255,MAX(0,(AP43-AP90)*MIN(1,MAX(0,(Gmax-AP90)/Gmax)))))</f>
        <v>0</v>
      </c>
      <c r="AQ137" s="23" t="n">
        <f aca="false">INT(MIN(255,MAX(0,(AQ43-AQ90)*MIN(1,MAX(0,(Gmax-AQ90)/Gmax)))))</f>
        <v>0</v>
      </c>
      <c r="AR137" s="23" t="n">
        <f aca="false">INT(MIN(255,MAX(0,(AR43-AR90)*MIN(1,MAX(0,(Gmax-AR90)/Gmax)))))</f>
        <v>0</v>
      </c>
      <c r="AS137" s="23" t="n">
        <f aca="false">INT(MIN(255,MAX(0,(AS43-AS90)*MIN(1,MAX(0,(Gmax-AS90)/Gmax)))))</f>
        <v>0</v>
      </c>
      <c r="AT137" s="23" t="n">
        <f aca="false">INT(MIN(255,MAX(0,(AT43-AT90)*MIN(1,MAX(0,(Gmax-AT90)/Gmax)))))</f>
        <v>0</v>
      </c>
      <c r="AU137" s="23" t="n">
        <f aca="false">INT(MIN(255,MAX(0,(AU43-AU90)*MIN(1,MAX(0,(Gmax-AU90)/Gmax)))))</f>
        <v>1</v>
      </c>
      <c r="AV137" s="23" t="n">
        <f aca="false">INT(MIN(255,MAX(0,(AV43-AV90)*MIN(1,MAX(0,(Gmax-AV90)/Gmax)))))</f>
        <v>1</v>
      </c>
      <c r="AW137" s="23" t="n">
        <f aca="false">INT(MIN(255,MAX(0,(AW43-AW90)*MIN(1,MAX(0,(Gmax-AW90)/Gmax)))))</f>
        <v>2</v>
      </c>
      <c r="AX137" s="23" t="n">
        <f aca="false">INT(MIN(255,MAX(0,(AX43-AX90)*MIN(1,MAX(0,(Gmax-AX90)/Gmax)))))</f>
        <v>3</v>
      </c>
      <c r="AY137" s="23" t="n">
        <f aca="false">INT(MIN(255,MAX(0,(AY43-AY90)*MIN(1,MAX(0,(Gmax-AY90)/Gmax)))))</f>
        <v>4</v>
      </c>
      <c r="AZ137" s="23" t="n">
        <f aca="false">INT(MIN(255,MAX(0,(AZ43-AZ90)*MIN(1,MAX(0,(Gmax-AZ90)/Gmax)))))</f>
        <v>6</v>
      </c>
      <c r="BA137" s="23" t="n">
        <f aca="false">INT(MIN(255,MAX(0,(BA43-BA90)*MIN(1,MAX(0,(Gmax-BA90)/Gmax)))))</f>
        <v>8</v>
      </c>
      <c r="BB137" s="23" t="n">
        <f aca="false">INT(MIN(255,MAX(0,(BB43-BB90)*MIN(1,MAX(0,(Gmax-BB90)/Gmax)))))</f>
        <v>9</v>
      </c>
      <c r="BC137" s="23" t="n">
        <f aca="false">INT(MIN(255,MAX(0,(BC43-BC90)*MIN(1,MAX(0,(Gmax-BC90)/Gmax)))))</f>
        <v>11</v>
      </c>
      <c r="BD137" s="23" t="n">
        <f aca="false">INT(MIN(255,MAX(0,(BD43-BD90)*MIN(1,MAX(0,(Gmax-BD90)/Gmax)))))</f>
        <v>11</v>
      </c>
      <c r="BE137" s="23" t="n">
        <f aca="false">INT(MIN(255,MAX(0,(BE43-BE90)*MIN(1,MAX(0,(Gmax-BE90)/Gmax)))))</f>
        <v>10</v>
      </c>
      <c r="BF137" s="23" t="n">
        <f aca="false">INT(MIN(255,MAX(0,(BF43-BF90)*MIN(1,MAX(0,(Gmax-BF90)/Gmax)))))</f>
        <v>8</v>
      </c>
      <c r="BG137" s="23" t="n">
        <f aca="false">INT(MIN(255,MAX(0,(BG43-BG90)*MIN(1,MAX(0,(Gmax-BG90)/Gmax)))))</f>
        <v>7</v>
      </c>
      <c r="BH137" s="23" t="n">
        <f aca="false">INT(MIN(255,MAX(0,(BH43-BH90)*MIN(1,MAX(0,(Gmax-BH90)/Gmax)))))</f>
        <v>5</v>
      </c>
      <c r="BI137" s="23" t="n">
        <f aca="false">INT(MIN(255,MAX(0,(BI43-BI90)*MIN(1,MAX(0,(Gmax-BI90)/Gmax)))))</f>
        <v>4</v>
      </c>
      <c r="BJ137" s="23" t="n">
        <f aca="false">INT(MIN(255,MAX(0,(BJ43-BJ90)*MIN(1,MAX(0,(Gmax-BJ90)/Gmax)))))</f>
        <v>2</v>
      </c>
      <c r="BK137" s="23" t="n">
        <f aca="false">INT(MIN(255,MAX(0,(BK43-BK90)*MIN(1,MAX(0,(Gmax-BK90)/Gmax)))))</f>
        <v>1</v>
      </c>
      <c r="BL137" s="23" t="n">
        <f aca="false">INT(MIN(255,MAX(0,(BL43-BL90)*MIN(1,MAX(0,(Gmax-BL90)/Gmax)))))</f>
        <v>0</v>
      </c>
      <c r="BM137" s="23" t="n">
        <f aca="false">INT(MIN(255,MAX(0,(BM43-BM90)*MIN(1,MAX(0,(Gmax-BM90)/Gmax)))))</f>
        <v>0</v>
      </c>
      <c r="BN137" s="23" t="n">
        <f aca="false">INT(MIN(255,MAX(0,(BN43-BN90)*MIN(1,MAX(0,(Gmax-BN90)/Gmax)))))</f>
        <v>0</v>
      </c>
    </row>
    <row r="138" customFormat="false" ht="10.5" hidden="false" customHeight="true" outlineLevel="0" collapsed="false">
      <c r="B138" s="17" t="n">
        <v>106</v>
      </c>
      <c r="C138" s="23" t="n">
        <f aca="false">INT(MIN(255,MAX(0,(C44-C91)*MIN(1,MAX(0,(Gmax-C91)/Gmax)))))</f>
        <v>0</v>
      </c>
      <c r="D138" s="23" t="n">
        <f aca="false">INT(MIN(255,MAX(0,(D44-D91)*MIN(1,MAX(0,(Gmax-D91)/Gmax)))))</f>
        <v>0</v>
      </c>
      <c r="E138" s="23" t="n">
        <f aca="false">INT(MIN(255,MAX(0,(E44-E91)*MIN(1,MAX(0,(Gmax-E91)/Gmax)))))</f>
        <v>0</v>
      </c>
      <c r="F138" s="23" t="n">
        <f aca="false">INT(MIN(255,MAX(0,(F44-F91)*MIN(1,MAX(0,(Gmax-F91)/Gmax)))))</f>
        <v>0</v>
      </c>
      <c r="G138" s="23" t="n">
        <f aca="false">INT(MIN(255,MAX(0,(G44-G91)*MIN(1,MAX(0,(Gmax-G91)/Gmax)))))</f>
        <v>0</v>
      </c>
      <c r="H138" s="23" t="n">
        <f aca="false">INT(MIN(255,MAX(0,(H44-H91)*MIN(1,MAX(0,(Gmax-H91)/Gmax)))))</f>
        <v>0</v>
      </c>
      <c r="I138" s="23" t="n">
        <f aca="false">INT(MIN(255,MAX(0,(I44-I91)*MIN(1,MAX(0,(Gmax-I91)/Gmax)))))</f>
        <v>0</v>
      </c>
      <c r="J138" s="23" t="n">
        <f aca="false">INT(MIN(255,MAX(0,(J44-J91)*MIN(1,MAX(0,(Gmax-J91)/Gmax)))))</f>
        <v>0</v>
      </c>
      <c r="K138" s="23" t="n">
        <f aca="false">INT(MIN(255,MAX(0,(K44-K91)*MIN(1,MAX(0,(Gmax-K91)/Gmax)))))</f>
        <v>0</v>
      </c>
      <c r="L138" s="23" t="n">
        <f aca="false">INT(MIN(255,MAX(0,(L44-L91)*MIN(1,MAX(0,(Gmax-L91)/Gmax)))))</f>
        <v>0</v>
      </c>
      <c r="M138" s="23" t="n">
        <f aca="false">INT(MIN(255,MAX(0,(M44-M91)*MIN(1,MAX(0,(Gmax-M91)/Gmax)))))</f>
        <v>0</v>
      </c>
      <c r="N138" s="23" t="n">
        <f aca="false">INT(MIN(255,MAX(0,(N44-N91)*MIN(1,MAX(0,(Gmax-N91)/Gmax)))))</f>
        <v>0</v>
      </c>
      <c r="O138" s="23" t="n">
        <f aca="false">INT(MIN(255,MAX(0,(O44-O91)*MIN(1,MAX(0,(Gmax-O91)/Gmax)))))</f>
        <v>0</v>
      </c>
      <c r="P138" s="23" t="n">
        <f aca="false">INT(MIN(255,MAX(0,(P44-P91)*MIN(1,MAX(0,(Gmax-P91)/Gmax)))))</f>
        <v>0</v>
      </c>
      <c r="Q138" s="23" t="n">
        <f aca="false">INT(MIN(255,MAX(0,(Q44-Q91)*MIN(1,MAX(0,(Gmax-Q91)/Gmax)))))</f>
        <v>0</v>
      </c>
      <c r="R138" s="23" t="n">
        <f aca="false">INT(MIN(255,MAX(0,(R44-R91)*MIN(1,MAX(0,(Gmax-R91)/Gmax)))))</f>
        <v>0</v>
      </c>
      <c r="S138" s="23" t="n">
        <f aca="false">INT(MIN(255,MAX(0,(S44-S91)*MIN(1,MAX(0,(Gmax-S91)/Gmax)))))</f>
        <v>0</v>
      </c>
      <c r="T138" s="23" t="n">
        <f aca="false">INT(MIN(255,MAX(0,(T44-T91)*MIN(1,MAX(0,(Gmax-T91)/Gmax)))))</f>
        <v>0</v>
      </c>
      <c r="U138" s="23" t="n">
        <f aca="false">INT(MIN(255,MAX(0,(U44-U91)*MIN(1,MAX(0,(Gmax-U91)/Gmax)))))</f>
        <v>0</v>
      </c>
      <c r="V138" s="23" t="n">
        <f aca="false">INT(MIN(255,MAX(0,(V44-V91)*MIN(1,MAX(0,(Gmax-V91)/Gmax)))))</f>
        <v>0</v>
      </c>
      <c r="W138" s="23" t="n">
        <f aca="false">INT(MIN(255,MAX(0,(W44-W91)*MIN(1,MAX(0,(Gmax-W91)/Gmax)))))</f>
        <v>0</v>
      </c>
      <c r="X138" s="23" t="n">
        <f aca="false">INT(MIN(255,MAX(0,(X44-X91)*MIN(1,MAX(0,(Gmax-X91)/Gmax)))))</f>
        <v>0</v>
      </c>
      <c r="Y138" s="23" t="n">
        <f aca="false">INT(MIN(255,MAX(0,(Y44-Y91)*MIN(1,MAX(0,(Gmax-Y91)/Gmax)))))</f>
        <v>0</v>
      </c>
      <c r="Z138" s="23" t="n">
        <f aca="false">INT(MIN(255,MAX(0,(Z44-Z91)*MIN(1,MAX(0,(Gmax-Z91)/Gmax)))))</f>
        <v>0</v>
      </c>
      <c r="AA138" s="23" t="n">
        <f aca="false">INT(MIN(255,MAX(0,(AA44-AA91)*MIN(1,MAX(0,(Gmax-AA91)/Gmax)))))</f>
        <v>0</v>
      </c>
      <c r="AB138" s="23" t="n">
        <f aca="false">INT(MIN(255,MAX(0,(AB44-AB91)*MIN(1,MAX(0,(Gmax-AB91)/Gmax)))))</f>
        <v>0</v>
      </c>
      <c r="AC138" s="23" t="n">
        <f aca="false">INT(MIN(255,MAX(0,(AC44-AC91)*MIN(1,MAX(0,(Gmax-AC91)/Gmax)))))</f>
        <v>0</v>
      </c>
      <c r="AD138" s="23" t="n">
        <f aca="false">INT(MIN(255,MAX(0,(AD44-AD91)*MIN(1,MAX(0,(Gmax-AD91)/Gmax)))))</f>
        <v>0</v>
      </c>
      <c r="AE138" s="23" t="n">
        <f aca="false">INT(MIN(255,MAX(0,(AE44-AE91)*MIN(1,MAX(0,(Gmax-AE91)/Gmax)))))</f>
        <v>-0</v>
      </c>
      <c r="AF138" s="23" t="n">
        <f aca="false">INT(MIN(255,MAX(0,(AF44-AF91)*MIN(1,MAX(0,(Gmax-AF91)/Gmax)))))</f>
        <v>-0</v>
      </c>
      <c r="AG138" s="23" t="n">
        <f aca="false">INT(MIN(255,MAX(0,(AG44-AG91)*MIN(1,MAX(0,(Gmax-AG91)/Gmax)))))</f>
        <v>-0</v>
      </c>
      <c r="AH138" s="23" t="n">
        <f aca="false">INT(MIN(255,MAX(0,(AH44-AH91)*MIN(1,MAX(0,(Gmax-AH91)/Gmax)))))</f>
        <v>-0</v>
      </c>
      <c r="AI138" s="23" t="n">
        <f aca="false">INT(MIN(255,MAX(0,(AI44-AI91)*MIN(1,MAX(0,(Gmax-AI91)/Gmax)))))</f>
        <v>-0</v>
      </c>
      <c r="AJ138" s="23" t="n">
        <f aca="false">INT(MIN(255,MAX(0,(AJ44-AJ91)*MIN(1,MAX(0,(Gmax-AJ91)/Gmax)))))</f>
        <v>0</v>
      </c>
      <c r="AK138" s="23" t="n">
        <f aca="false">INT(MIN(255,MAX(0,(AK44-AK91)*MIN(1,MAX(0,(Gmax-AK91)/Gmax)))))</f>
        <v>0</v>
      </c>
      <c r="AL138" s="23" t="n">
        <f aca="false">INT(MIN(255,MAX(0,(AL44-AL91)*MIN(1,MAX(0,(Gmax-AL91)/Gmax)))))</f>
        <v>0</v>
      </c>
      <c r="AM138" s="23" t="n">
        <f aca="false">INT(MIN(255,MAX(0,(AM44-AM91)*MIN(1,MAX(0,(Gmax-AM91)/Gmax)))))</f>
        <v>0</v>
      </c>
      <c r="AN138" s="23" t="n">
        <f aca="false">INT(MIN(255,MAX(0,(AN44-AN91)*MIN(1,MAX(0,(Gmax-AN91)/Gmax)))))</f>
        <v>0</v>
      </c>
      <c r="AO138" s="23" t="n">
        <f aca="false">INT(MIN(255,MAX(0,(AO44-AO91)*MIN(1,MAX(0,(Gmax-AO91)/Gmax)))))</f>
        <v>0</v>
      </c>
      <c r="AP138" s="23" t="n">
        <f aca="false">INT(MIN(255,MAX(0,(AP44-AP91)*MIN(1,MAX(0,(Gmax-AP91)/Gmax)))))</f>
        <v>0</v>
      </c>
      <c r="AQ138" s="23" t="n">
        <f aca="false">INT(MIN(255,MAX(0,(AQ44-AQ91)*MIN(1,MAX(0,(Gmax-AQ91)/Gmax)))))</f>
        <v>0</v>
      </c>
      <c r="AR138" s="23" t="n">
        <f aca="false">INT(MIN(255,MAX(0,(AR44-AR91)*MIN(1,MAX(0,(Gmax-AR91)/Gmax)))))</f>
        <v>0</v>
      </c>
      <c r="AS138" s="23" t="n">
        <f aca="false">INT(MIN(255,MAX(0,(AS44-AS91)*MIN(1,MAX(0,(Gmax-AS91)/Gmax)))))</f>
        <v>0</v>
      </c>
      <c r="AT138" s="23" t="n">
        <f aca="false">INT(MIN(255,MAX(0,(AT44-AT91)*MIN(1,MAX(0,(Gmax-AT91)/Gmax)))))</f>
        <v>0</v>
      </c>
      <c r="AU138" s="23" t="n">
        <f aca="false">INT(MIN(255,MAX(0,(AU44-AU91)*MIN(1,MAX(0,(Gmax-AU91)/Gmax)))))</f>
        <v>0</v>
      </c>
      <c r="AV138" s="23" t="n">
        <f aca="false">INT(MIN(255,MAX(0,(AV44-AV91)*MIN(1,MAX(0,(Gmax-AV91)/Gmax)))))</f>
        <v>1</v>
      </c>
      <c r="AW138" s="23" t="n">
        <f aca="false">INT(MIN(255,MAX(0,(AW44-AW91)*MIN(1,MAX(0,(Gmax-AW91)/Gmax)))))</f>
        <v>1</v>
      </c>
      <c r="AX138" s="23" t="n">
        <f aca="false">INT(MIN(255,MAX(0,(AX44-AX91)*MIN(1,MAX(0,(Gmax-AX91)/Gmax)))))</f>
        <v>2</v>
      </c>
      <c r="AY138" s="23" t="n">
        <f aca="false">INT(MIN(255,MAX(0,(AY44-AY91)*MIN(1,MAX(0,(Gmax-AY91)/Gmax)))))</f>
        <v>4</v>
      </c>
      <c r="AZ138" s="23" t="n">
        <f aca="false">INT(MIN(255,MAX(0,(AZ44-AZ91)*MIN(1,MAX(0,(Gmax-AZ91)/Gmax)))))</f>
        <v>5</v>
      </c>
      <c r="BA138" s="23" t="n">
        <f aca="false">INT(MIN(255,MAX(0,(BA44-BA91)*MIN(1,MAX(0,(Gmax-BA91)/Gmax)))))</f>
        <v>7</v>
      </c>
      <c r="BB138" s="23" t="n">
        <f aca="false">INT(MIN(255,MAX(0,(BB44-BB91)*MIN(1,MAX(0,(Gmax-BB91)/Gmax)))))</f>
        <v>8</v>
      </c>
      <c r="BC138" s="23" t="n">
        <f aca="false">INT(MIN(255,MAX(0,(BC44-BC91)*MIN(1,MAX(0,(Gmax-BC91)/Gmax)))))</f>
        <v>9</v>
      </c>
      <c r="BD138" s="23" t="n">
        <f aca="false">INT(MIN(255,MAX(0,(BD44-BD91)*MIN(1,MAX(0,(Gmax-BD91)/Gmax)))))</f>
        <v>9</v>
      </c>
      <c r="BE138" s="23" t="n">
        <f aca="false">INT(MIN(255,MAX(0,(BE44-BE91)*MIN(1,MAX(0,(Gmax-BE91)/Gmax)))))</f>
        <v>8</v>
      </c>
      <c r="BF138" s="23" t="n">
        <f aca="false">INT(MIN(255,MAX(0,(BF44-BF91)*MIN(1,MAX(0,(Gmax-BF91)/Gmax)))))</f>
        <v>7</v>
      </c>
      <c r="BG138" s="23" t="n">
        <f aca="false">INT(MIN(255,MAX(0,(BG44-BG91)*MIN(1,MAX(0,(Gmax-BG91)/Gmax)))))</f>
        <v>6</v>
      </c>
      <c r="BH138" s="23" t="n">
        <f aca="false">INT(MIN(255,MAX(0,(BH44-BH91)*MIN(1,MAX(0,(Gmax-BH91)/Gmax)))))</f>
        <v>5</v>
      </c>
      <c r="BI138" s="23" t="n">
        <f aca="false">INT(MIN(255,MAX(0,(BI44-BI91)*MIN(1,MAX(0,(Gmax-BI91)/Gmax)))))</f>
        <v>3</v>
      </c>
      <c r="BJ138" s="23" t="n">
        <f aca="false">INT(MIN(255,MAX(0,(BJ44-BJ91)*MIN(1,MAX(0,(Gmax-BJ91)/Gmax)))))</f>
        <v>2</v>
      </c>
      <c r="BK138" s="23" t="n">
        <f aca="false">INT(MIN(255,MAX(0,(BK44-BK91)*MIN(1,MAX(0,(Gmax-BK91)/Gmax)))))</f>
        <v>1</v>
      </c>
      <c r="BL138" s="23" t="n">
        <f aca="false">INT(MIN(255,MAX(0,(BL44-BL91)*MIN(1,MAX(0,(Gmax-BL91)/Gmax)))))</f>
        <v>1</v>
      </c>
      <c r="BM138" s="23" t="n">
        <f aca="false">INT(MIN(255,MAX(0,(BM44-BM91)*MIN(1,MAX(0,(Gmax-BM91)/Gmax)))))</f>
        <v>0</v>
      </c>
      <c r="BN138" s="23" t="n">
        <f aca="false">INT(MIN(255,MAX(0,(BN44-BN91)*MIN(1,MAX(0,(Gmax-BN91)/Gmax)))))</f>
        <v>0</v>
      </c>
    </row>
    <row r="139" customFormat="false" ht="10.5" hidden="false" customHeight="true" outlineLevel="0" collapsed="false">
      <c r="B139" s="17" t="n">
        <v>107</v>
      </c>
      <c r="C139" s="23" t="n">
        <f aca="false">INT(MIN(255,MAX(0,(C45-C92)*MIN(1,MAX(0,(Gmax-C92)/Gmax)))))</f>
        <v>0</v>
      </c>
      <c r="D139" s="23" t="n">
        <f aca="false">INT(MIN(255,MAX(0,(D45-D92)*MIN(1,MAX(0,(Gmax-D92)/Gmax)))))</f>
        <v>0</v>
      </c>
      <c r="E139" s="23" t="n">
        <f aca="false">INT(MIN(255,MAX(0,(E45-E92)*MIN(1,MAX(0,(Gmax-E92)/Gmax)))))</f>
        <v>0</v>
      </c>
      <c r="F139" s="23" t="n">
        <f aca="false">INT(MIN(255,MAX(0,(F45-F92)*MIN(1,MAX(0,(Gmax-F92)/Gmax)))))</f>
        <v>0</v>
      </c>
      <c r="G139" s="23" t="n">
        <f aca="false">INT(MIN(255,MAX(0,(G45-G92)*MIN(1,MAX(0,(Gmax-G92)/Gmax)))))</f>
        <v>0</v>
      </c>
      <c r="H139" s="23" t="n">
        <f aca="false">INT(MIN(255,MAX(0,(H45-H92)*MIN(1,MAX(0,(Gmax-H92)/Gmax)))))</f>
        <v>0</v>
      </c>
      <c r="I139" s="23" t="n">
        <f aca="false">INT(MIN(255,MAX(0,(I45-I92)*MIN(1,MAX(0,(Gmax-I92)/Gmax)))))</f>
        <v>0</v>
      </c>
      <c r="J139" s="23" t="n">
        <f aca="false">INT(MIN(255,MAX(0,(J45-J92)*MIN(1,MAX(0,(Gmax-J92)/Gmax)))))</f>
        <v>0</v>
      </c>
      <c r="K139" s="23" t="n">
        <f aca="false">INT(MIN(255,MAX(0,(K45-K92)*MIN(1,MAX(0,(Gmax-K92)/Gmax)))))</f>
        <v>0</v>
      </c>
      <c r="L139" s="23" t="n">
        <f aca="false">INT(MIN(255,MAX(0,(L45-L92)*MIN(1,MAX(0,(Gmax-L92)/Gmax)))))</f>
        <v>0</v>
      </c>
      <c r="M139" s="23" t="n">
        <f aca="false">INT(MIN(255,MAX(0,(M45-M92)*MIN(1,MAX(0,(Gmax-M92)/Gmax)))))</f>
        <v>0</v>
      </c>
      <c r="N139" s="23" t="n">
        <f aca="false">INT(MIN(255,MAX(0,(N45-N92)*MIN(1,MAX(0,(Gmax-N92)/Gmax)))))</f>
        <v>0</v>
      </c>
      <c r="O139" s="23" t="n">
        <f aca="false">INT(MIN(255,MAX(0,(O45-O92)*MIN(1,MAX(0,(Gmax-O92)/Gmax)))))</f>
        <v>0</v>
      </c>
      <c r="P139" s="23" t="n">
        <f aca="false">INT(MIN(255,MAX(0,(P45-P92)*MIN(1,MAX(0,(Gmax-P92)/Gmax)))))</f>
        <v>0</v>
      </c>
      <c r="Q139" s="23" t="n">
        <f aca="false">INT(MIN(255,MAX(0,(Q45-Q92)*MIN(1,MAX(0,(Gmax-Q92)/Gmax)))))</f>
        <v>0</v>
      </c>
      <c r="R139" s="23" t="n">
        <f aca="false">INT(MIN(255,MAX(0,(R45-R92)*MIN(1,MAX(0,(Gmax-R92)/Gmax)))))</f>
        <v>0</v>
      </c>
      <c r="S139" s="23" t="n">
        <f aca="false">INT(MIN(255,MAX(0,(S45-S92)*MIN(1,MAX(0,(Gmax-S92)/Gmax)))))</f>
        <v>0</v>
      </c>
      <c r="T139" s="23" t="n">
        <f aca="false">INT(MIN(255,MAX(0,(T45-T92)*MIN(1,MAX(0,(Gmax-T92)/Gmax)))))</f>
        <v>0</v>
      </c>
      <c r="U139" s="23" t="n">
        <f aca="false">INT(MIN(255,MAX(0,(U45-U92)*MIN(1,MAX(0,(Gmax-U92)/Gmax)))))</f>
        <v>0</v>
      </c>
      <c r="V139" s="23" t="n">
        <f aca="false">INT(MIN(255,MAX(0,(V45-V92)*MIN(1,MAX(0,(Gmax-V92)/Gmax)))))</f>
        <v>0</v>
      </c>
      <c r="W139" s="23" t="n">
        <f aca="false">INT(MIN(255,MAX(0,(W45-W92)*MIN(1,MAX(0,(Gmax-W92)/Gmax)))))</f>
        <v>0</v>
      </c>
      <c r="X139" s="23" t="n">
        <f aca="false">INT(MIN(255,MAX(0,(X45-X92)*MIN(1,MAX(0,(Gmax-X92)/Gmax)))))</f>
        <v>0</v>
      </c>
      <c r="Y139" s="23" t="n">
        <f aca="false">INT(MIN(255,MAX(0,(Y45-Y92)*MIN(1,MAX(0,(Gmax-Y92)/Gmax)))))</f>
        <v>0</v>
      </c>
      <c r="Z139" s="23" t="n">
        <f aca="false">INT(MIN(255,MAX(0,(Z45-Z92)*MIN(1,MAX(0,(Gmax-Z92)/Gmax)))))</f>
        <v>0</v>
      </c>
      <c r="AA139" s="23" t="n">
        <f aca="false">INT(MIN(255,MAX(0,(AA45-AA92)*MIN(1,MAX(0,(Gmax-AA92)/Gmax)))))</f>
        <v>0</v>
      </c>
      <c r="AB139" s="23" t="n">
        <f aca="false">INT(MIN(255,MAX(0,(AB45-AB92)*MIN(1,MAX(0,(Gmax-AB92)/Gmax)))))</f>
        <v>0</v>
      </c>
      <c r="AC139" s="23" t="n">
        <f aca="false">INT(MIN(255,MAX(0,(AC45-AC92)*MIN(1,MAX(0,(Gmax-AC92)/Gmax)))))</f>
        <v>0</v>
      </c>
      <c r="AD139" s="23" t="n">
        <f aca="false">INT(MIN(255,MAX(0,(AD45-AD92)*MIN(1,MAX(0,(Gmax-AD92)/Gmax)))))</f>
        <v>0</v>
      </c>
      <c r="AE139" s="23" t="n">
        <f aca="false">INT(MIN(255,MAX(0,(AE45-AE92)*MIN(1,MAX(0,(Gmax-AE92)/Gmax)))))</f>
        <v>0</v>
      </c>
      <c r="AF139" s="23" t="n">
        <f aca="false">INT(MIN(255,MAX(0,(AF45-AF92)*MIN(1,MAX(0,(Gmax-AF92)/Gmax)))))</f>
        <v>0</v>
      </c>
      <c r="AG139" s="23" t="n">
        <f aca="false">INT(MIN(255,MAX(0,(AG45-AG92)*MIN(1,MAX(0,(Gmax-AG92)/Gmax)))))</f>
        <v>0</v>
      </c>
      <c r="AH139" s="23" t="n">
        <f aca="false">INT(MIN(255,MAX(0,(AH45-AH92)*MIN(1,MAX(0,(Gmax-AH92)/Gmax)))))</f>
        <v>0</v>
      </c>
      <c r="AI139" s="23" t="n">
        <f aca="false">INT(MIN(255,MAX(0,(AI45-AI92)*MIN(1,MAX(0,(Gmax-AI92)/Gmax)))))</f>
        <v>0</v>
      </c>
      <c r="AJ139" s="23" t="n">
        <f aca="false">INT(MIN(255,MAX(0,(AJ45-AJ92)*MIN(1,MAX(0,(Gmax-AJ92)/Gmax)))))</f>
        <v>0</v>
      </c>
      <c r="AK139" s="23" t="n">
        <f aca="false">INT(MIN(255,MAX(0,(AK45-AK92)*MIN(1,MAX(0,(Gmax-AK92)/Gmax)))))</f>
        <v>0</v>
      </c>
      <c r="AL139" s="23" t="n">
        <f aca="false">INT(MIN(255,MAX(0,(AL45-AL92)*MIN(1,MAX(0,(Gmax-AL92)/Gmax)))))</f>
        <v>0</v>
      </c>
      <c r="AM139" s="23" t="n">
        <f aca="false">INT(MIN(255,MAX(0,(AM45-AM92)*MIN(1,MAX(0,(Gmax-AM92)/Gmax)))))</f>
        <v>0</v>
      </c>
      <c r="AN139" s="23" t="n">
        <f aca="false">INT(MIN(255,MAX(0,(AN45-AN92)*MIN(1,MAX(0,(Gmax-AN92)/Gmax)))))</f>
        <v>0</v>
      </c>
      <c r="AO139" s="23" t="n">
        <f aca="false">INT(MIN(255,MAX(0,(AO45-AO92)*MIN(1,MAX(0,(Gmax-AO92)/Gmax)))))</f>
        <v>0</v>
      </c>
      <c r="AP139" s="23" t="n">
        <f aca="false">INT(MIN(255,MAX(0,(AP45-AP92)*MIN(1,MAX(0,(Gmax-AP92)/Gmax)))))</f>
        <v>0</v>
      </c>
      <c r="AQ139" s="23" t="n">
        <f aca="false">INT(MIN(255,MAX(0,(AQ45-AQ92)*MIN(1,MAX(0,(Gmax-AQ92)/Gmax)))))</f>
        <v>0</v>
      </c>
      <c r="AR139" s="23" t="n">
        <f aca="false">INT(MIN(255,MAX(0,(AR45-AR92)*MIN(1,MAX(0,(Gmax-AR92)/Gmax)))))</f>
        <v>0</v>
      </c>
      <c r="AS139" s="23" t="n">
        <f aca="false">INT(MIN(255,MAX(0,(AS45-AS92)*MIN(1,MAX(0,(Gmax-AS92)/Gmax)))))</f>
        <v>0</v>
      </c>
      <c r="AT139" s="23" t="n">
        <f aca="false">INT(MIN(255,MAX(0,(AT45-AT92)*MIN(1,MAX(0,(Gmax-AT92)/Gmax)))))</f>
        <v>0</v>
      </c>
      <c r="AU139" s="23" t="n">
        <f aca="false">INT(MIN(255,MAX(0,(AU45-AU92)*MIN(1,MAX(0,(Gmax-AU92)/Gmax)))))</f>
        <v>0</v>
      </c>
      <c r="AV139" s="23" t="n">
        <f aca="false">INT(MIN(255,MAX(0,(AV45-AV92)*MIN(1,MAX(0,(Gmax-AV92)/Gmax)))))</f>
        <v>0</v>
      </c>
      <c r="AW139" s="23" t="n">
        <f aca="false">INT(MIN(255,MAX(0,(AW45-AW92)*MIN(1,MAX(0,(Gmax-AW92)/Gmax)))))</f>
        <v>1</v>
      </c>
      <c r="AX139" s="23" t="n">
        <f aca="false">INT(MIN(255,MAX(0,(AX45-AX92)*MIN(1,MAX(0,(Gmax-AX92)/Gmax)))))</f>
        <v>2</v>
      </c>
      <c r="AY139" s="23" t="n">
        <f aca="false">INT(MIN(255,MAX(0,(AY45-AY92)*MIN(1,MAX(0,(Gmax-AY92)/Gmax)))))</f>
        <v>3</v>
      </c>
      <c r="AZ139" s="23" t="n">
        <f aca="false">INT(MIN(255,MAX(0,(AZ45-AZ92)*MIN(1,MAX(0,(Gmax-AZ92)/Gmax)))))</f>
        <v>5</v>
      </c>
      <c r="BA139" s="23" t="n">
        <f aca="false">INT(MIN(255,MAX(0,(BA45-BA92)*MIN(1,MAX(0,(Gmax-BA92)/Gmax)))))</f>
        <v>6</v>
      </c>
      <c r="BB139" s="23" t="n">
        <f aca="false">INT(MIN(255,MAX(0,(BB45-BB92)*MIN(1,MAX(0,(Gmax-BB92)/Gmax)))))</f>
        <v>8</v>
      </c>
      <c r="BC139" s="23" t="n">
        <f aca="false">INT(MIN(255,MAX(0,(BC45-BC92)*MIN(1,MAX(0,(Gmax-BC92)/Gmax)))))</f>
        <v>8</v>
      </c>
      <c r="BD139" s="23" t="n">
        <f aca="false">INT(MIN(255,MAX(0,(BD45-BD92)*MIN(1,MAX(0,(Gmax-BD92)/Gmax)))))</f>
        <v>7</v>
      </c>
      <c r="BE139" s="23" t="n">
        <f aca="false">INT(MIN(255,MAX(0,(BE45-BE92)*MIN(1,MAX(0,(Gmax-BE92)/Gmax)))))</f>
        <v>7</v>
      </c>
      <c r="BF139" s="23" t="n">
        <f aca="false">INT(MIN(255,MAX(0,(BF45-BF92)*MIN(1,MAX(0,(Gmax-BF92)/Gmax)))))</f>
        <v>6</v>
      </c>
      <c r="BG139" s="23" t="n">
        <f aca="false">INT(MIN(255,MAX(0,(BG45-BG92)*MIN(1,MAX(0,(Gmax-BG92)/Gmax)))))</f>
        <v>5</v>
      </c>
      <c r="BH139" s="23" t="n">
        <f aca="false">INT(MIN(255,MAX(0,(BH45-BH92)*MIN(1,MAX(0,(Gmax-BH92)/Gmax)))))</f>
        <v>4</v>
      </c>
      <c r="BI139" s="23" t="n">
        <f aca="false">INT(MIN(255,MAX(0,(BI45-BI92)*MIN(1,MAX(0,(Gmax-BI92)/Gmax)))))</f>
        <v>3</v>
      </c>
      <c r="BJ139" s="23" t="n">
        <f aca="false">INT(MIN(255,MAX(0,(BJ45-BJ92)*MIN(1,MAX(0,(Gmax-BJ92)/Gmax)))))</f>
        <v>2</v>
      </c>
      <c r="BK139" s="23" t="n">
        <f aca="false">INT(MIN(255,MAX(0,(BK45-BK92)*MIN(1,MAX(0,(Gmax-BK92)/Gmax)))))</f>
        <v>2</v>
      </c>
      <c r="BL139" s="23" t="n">
        <f aca="false">INT(MIN(255,MAX(0,(BL45-BL92)*MIN(1,MAX(0,(Gmax-BL92)/Gmax)))))</f>
        <v>1</v>
      </c>
      <c r="BM139" s="23" t="n">
        <f aca="false">INT(MIN(255,MAX(0,(BM45-BM92)*MIN(1,MAX(0,(Gmax-BM92)/Gmax)))))</f>
        <v>1</v>
      </c>
      <c r="BN139" s="23" t="n">
        <f aca="false">INT(MIN(255,MAX(0,(BN45-BN92)*MIN(1,MAX(0,(Gmax-BN92)/Gmax)))))</f>
        <v>0</v>
      </c>
    </row>
    <row r="140" customFormat="false" ht="10.5" hidden="false" customHeight="true" outlineLevel="0" collapsed="false">
      <c r="B140" s="17" t="n">
        <v>108</v>
      </c>
      <c r="C140" s="23" t="n">
        <f aca="false">INT(MIN(255,MAX(0,(C46-C93)*MIN(1,MAX(0,(Gmax-C93)/Gmax)))))</f>
        <v>0</v>
      </c>
      <c r="D140" s="23" t="n">
        <f aca="false">INT(MIN(255,MAX(0,(D46-D93)*MIN(1,MAX(0,(Gmax-D93)/Gmax)))))</f>
        <v>0</v>
      </c>
      <c r="E140" s="23" t="n">
        <f aca="false">INT(MIN(255,MAX(0,(E46-E93)*MIN(1,MAX(0,(Gmax-E93)/Gmax)))))</f>
        <v>0</v>
      </c>
      <c r="F140" s="23" t="n">
        <f aca="false">INT(MIN(255,MAX(0,(F46-F93)*MIN(1,MAX(0,(Gmax-F93)/Gmax)))))</f>
        <v>0</v>
      </c>
      <c r="G140" s="23" t="n">
        <f aca="false">INT(MIN(255,MAX(0,(G46-G93)*MIN(1,MAX(0,(Gmax-G93)/Gmax)))))</f>
        <v>0</v>
      </c>
      <c r="H140" s="23" t="n">
        <f aca="false">INT(MIN(255,MAX(0,(H46-H93)*MIN(1,MAX(0,(Gmax-H93)/Gmax)))))</f>
        <v>0</v>
      </c>
      <c r="I140" s="23" t="n">
        <f aca="false">INT(MIN(255,MAX(0,(I46-I93)*MIN(1,MAX(0,(Gmax-I93)/Gmax)))))</f>
        <v>0</v>
      </c>
      <c r="J140" s="23" t="n">
        <f aca="false">INT(MIN(255,MAX(0,(J46-J93)*MIN(1,MAX(0,(Gmax-J93)/Gmax)))))</f>
        <v>0</v>
      </c>
      <c r="K140" s="23" t="n">
        <f aca="false">INT(MIN(255,MAX(0,(K46-K93)*MIN(1,MAX(0,(Gmax-K93)/Gmax)))))</f>
        <v>0</v>
      </c>
      <c r="L140" s="23" t="n">
        <f aca="false">INT(MIN(255,MAX(0,(L46-L93)*MIN(1,MAX(0,(Gmax-L93)/Gmax)))))</f>
        <v>0</v>
      </c>
      <c r="M140" s="23" t="n">
        <f aca="false">INT(MIN(255,MAX(0,(M46-M93)*MIN(1,MAX(0,(Gmax-M93)/Gmax)))))</f>
        <v>0</v>
      </c>
      <c r="N140" s="23" t="n">
        <f aca="false">INT(MIN(255,MAX(0,(N46-N93)*MIN(1,MAX(0,(Gmax-N93)/Gmax)))))</f>
        <v>0</v>
      </c>
      <c r="O140" s="23" t="n">
        <f aca="false">INT(MIN(255,MAX(0,(O46-O93)*MIN(1,MAX(0,(Gmax-O93)/Gmax)))))</f>
        <v>0</v>
      </c>
      <c r="P140" s="23" t="n">
        <f aca="false">INT(MIN(255,MAX(0,(P46-P93)*MIN(1,MAX(0,(Gmax-P93)/Gmax)))))</f>
        <v>0</v>
      </c>
      <c r="Q140" s="23" t="n">
        <f aca="false">INT(MIN(255,MAX(0,(Q46-Q93)*MIN(1,MAX(0,(Gmax-Q93)/Gmax)))))</f>
        <v>0</v>
      </c>
      <c r="R140" s="23" t="n">
        <f aca="false">INT(MIN(255,MAX(0,(R46-R93)*MIN(1,MAX(0,(Gmax-R93)/Gmax)))))</f>
        <v>0</v>
      </c>
      <c r="S140" s="23" t="n">
        <f aca="false">INT(MIN(255,MAX(0,(S46-S93)*MIN(1,MAX(0,(Gmax-S93)/Gmax)))))</f>
        <v>0</v>
      </c>
      <c r="T140" s="23" t="n">
        <f aca="false">INT(MIN(255,MAX(0,(T46-T93)*MIN(1,MAX(0,(Gmax-T93)/Gmax)))))</f>
        <v>0</v>
      </c>
      <c r="U140" s="23" t="n">
        <f aca="false">INT(MIN(255,MAX(0,(U46-U93)*MIN(1,MAX(0,(Gmax-U93)/Gmax)))))</f>
        <v>0</v>
      </c>
      <c r="V140" s="23" t="n">
        <f aca="false">INT(MIN(255,MAX(0,(V46-V93)*MIN(1,MAX(0,(Gmax-V93)/Gmax)))))</f>
        <v>0</v>
      </c>
      <c r="W140" s="23" t="n">
        <f aca="false">INT(MIN(255,MAX(0,(W46-W93)*MIN(1,MAX(0,(Gmax-W93)/Gmax)))))</f>
        <v>0</v>
      </c>
      <c r="X140" s="23" t="n">
        <f aca="false">INT(MIN(255,MAX(0,(X46-X93)*MIN(1,MAX(0,(Gmax-X93)/Gmax)))))</f>
        <v>0</v>
      </c>
      <c r="Y140" s="23" t="n">
        <f aca="false">INT(MIN(255,MAX(0,(Y46-Y93)*MIN(1,MAX(0,(Gmax-Y93)/Gmax)))))</f>
        <v>0</v>
      </c>
      <c r="Z140" s="23" t="n">
        <f aca="false">INT(MIN(255,MAX(0,(Z46-Z93)*MIN(1,MAX(0,(Gmax-Z93)/Gmax)))))</f>
        <v>0</v>
      </c>
      <c r="AA140" s="23" t="n">
        <f aca="false">INT(MIN(255,MAX(0,(AA46-AA93)*MIN(1,MAX(0,(Gmax-AA93)/Gmax)))))</f>
        <v>0</v>
      </c>
      <c r="AB140" s="23" t="n">
        <f aca="false">INT(MIN(255,MAX(0,(AB46-AB93)*MIN(1,MAX(0,(Gmax-AB93)/Gmax)))))</f>
        <v>0</v>
      </c>
      <c r="AC140" s="23" t="n">
        <f aca="false">INT(MIN(255,MAX(0,(AC46-AC93)*MIN(1,MAX(0,(Gmax-AC93)/Gmax)))))</f>
        <v>0</v>
      </c>
      <c r="AD140" s="23" t="n">
        <f aca="false">INT(MIN(255,MAX(0,(AD46-AD93)*MIN(1,MAX(0,(Gmax-AD93)/Gmax)))))</f>
        <v>0</v>
      </c>
      <c r="AE140" s="23" t="n">
        <f aca="false">INT(MIN(255,MAX(0,(AE46-AE93)*MIN(1,MAX(0,(Gmax-AE93)/Gmax)))))</f>
        <v>0</v>
      </c>
      <c r="AF140" s="23" t="n">
        <f aca="false">INT(MIN(255,MAX(0,(AF46-AF93)*MIN(1,MAX(0,(Gmax-AF93)/Gmax)))))</f>
        <v>0</v>
      </c>
      <c r="AG140" s="23" t="n">
        <f aca="false">INT(MIN(255,MAX(0,(AG46-AG93)*MIN(1,MAX(0,(Gmax-AG93)/Gmax)))))</f>
        <v>0</v>
      </c>
      <c r="AH140" s="23" t="n">
        <f aca="false">INT(MIN(255,MAX(0,(AH46-AH93)*MIN(1,MAX(0,(Gmax-AH93)/Gmax)))))</f>
        <v>0</v>
      </c>
      <c r="AI140" s="23" t="n">
        <f aca="false">INT(MIN(255,MAX(0,(AI46-AI93)*MIN(1,MAX(0,(Gmax-AI93)/Gmax)))))</f>
        <v>0</v>
      </c>
      <c r="AJ140" s="23" t="n">
        <f aca="false">INT(MIN(255,MAX(0,(AJ46-AJ93)*MIN(1,MAX(0,(Gmax-AJ93)/Gmax)))))</f>
        <v>0</v>
      </c>
      <c r="AK140" s="23" t="n">
        <f aca="false">INT(MIN(255,MAX(0,(AK46-AK93)*MIN(1,MAX(0,(Gmax-AK93)/Gmax)))))</f>
        <v>0</v>
      </c>
      <c r="AL140" s="23" t="n">
        <f aca="false">INT(MIN(255,MAX(0,(AL46-AL93)*MIN(1,MAX(0,(Gmax-AL93)/Gmax)))))</f>
        <v>0</v>
      </c>
      <c r="AM140" s="23" t="n">
        <f aca="false">INT(MIN(255,MAX(0,(AM46-AM93)*MIN(1,MAX(0,(Gmax-AM93)/Gmax)))))</f>
        <v>0</v>
      </c>
      <c r="AN140" s="23" t="n">
        <f aca="false">INT(MIN(255,MAX(0,(AN46-AN93)*MIN(1,MAX(0,(Gmax-AN93)/Gmax)))))</f>
        <v>0</v>
      </c>
      <c r="AO140" s="23" t="n">
        <f aca="false">INT(MIN(255,MAX(0,(AO46-AO93)*MIN(1,MAX(0,(Gmax-AO93)/Gmax)))))</f>
        <v>0</v>
      </c>
      <c r="AP140" s="23" t="n">
        <f aca="false">INT(MIN(255,MAX(0,(AP46-AP93)*MIN(1,MAX(0,(Gmax-AP93)/Gmax)))))</f>
        <v>0</v>
      </c>
      <c r="AQ140" s="23" t="n">
        <f aca="false">INT(MIN(255,MAX(0,(AQ46-AQ93)*MIN(1,MAX(0,(Gmax-AQ93)/Gmax)))))</f>
        <v>0</v>
      </c>
      <c r="AR140" s="23" t="n">
        <f aca="false">INT(MIN(255,MAX(0,(AR46-AR93)*MIN(1,MAX(0,(Gmax-AR93)/Gmax)))))</f>
        <v>0</v>
      </c>
      <c r="AS140" s="23" t="n">
        <f aca="false">INT(MIN(255,MAX(0,(AS46-AS93)*MIN(1,MAX(0,(Gmax-AS93)/Gmax)))))</f>
        <v>0</v>
      </c>
      <c r="AT140" s="23" t="n">
        <f aca="false">INT(MIN(255,MAX(0,(AT46-AT93)*MIN(1,MAX(0,(Gmax-AT93)/Gmax)))))</f>
        <v>0</v>
      </c>
      <c r="AU140" s="23" t="n">
        <f aca="false">INT(MIN(255,MAX(0,(AU46-AU93)*MIN(1,MAX(0,(Gmax-AU93)/Gmax)))))</f>
        <v>0</v>
      </c>
      <c r="AV140" s="23" t="n">
        <f aca="false">INT(MIN(255,MAX(0,(AV46-AV93)*MIN(1,MAX(0,(Gmax-AV93)/Gmax)))))</f>
        <v>0</v>
      </c>
      <c r="AW140" s="23" t="n">
        <f aca="false">INT(MIN(255,MAX(0,(AW46-AW93)*MIN(1,MAX(0,(Gmax-AW93)/Gmax)))))</f>
        <v>0</v>
      </c>
      <c r="AX140" s="23" t="n">
        <f aca="false">INT(MIN(255,MAX(0,(AX46-AX93)*MIN(1,MAX(0,(Gmax-AX93)/Gmax)))))</f>
        <v>1</v>
      </c>
      <c r="AY140" s="23" t="n">
        <f aca="false">INT(MIN(255,MAX(0,(AY46-AY93)*MIN(1,MAX(0,(Gmax-AY93)/Gmax)))))</f>
        <v>2</v>
      </c>
      <c r="AZ140" s="23" t="n">
        <f aca="false">INT(MIN(255,MAX(0,(AZ46-AZ93)*MIN(1,MAX(0,(Gmax-AZ93)/Gmax)))))</f>
        <v>4</v>
      </c>
      <c r="BA140" s="23" t="n">
        <f aca="false">INT(MIN(255,MAX(0,(BA46-BA93)*MIN(1,MAX(0,(Gmax-BA93)/Gmax)))))</f>
        <v>5</v>
      </c>
      <c r="BB140" s="23" t="n">
        <f aca="false">INT(MIN(255,MAX(0,(BB46-BB93)*MIN(1,MAX(0,(Gmax-BB93)/Gmax)))))</f>
        <v>6</v>
      </c>
      <c r="BC140" s="23" t="n">
        <f aca="false">INT(MIN(255,MAX(0,(BC46-BC93)*MIN(1,MAX(0,(Gmax-BC93)/Gmax)))))</f>
        <v>6</v>
      </c>
      <c r="BD140" s="23" t="n">
        <f aca="false">INT(MIN(255,MAX(0,(BD46-BD93)*MIN(1,MAX(0,(Gmax-BD93)/Gmax)))))</f>
        <v>6</v>
      </c>
      <c r="BE140" s="23" t="n">
        <f aca="false">INT(MIN(255,MAX(0,(BE46-BE93)*MIN(1,MAX(0,(Gmax-BE93)/Gmax)))))</f>
        <v>5</v>
      </c>
      <c r="BF140" s="23" t="n">
        <f aca="false">INT(MIN(255,MAX(0,(BF46-BF93)*MIN(1,MAX(0,(Gmax-BF93)/Gmax)))))</f>
        <v>4</v>
      </c>
      <c r="BG140" s="23" t="n">
        <f aca="false">INT(MIN(255,MAX(0,(BG46-BG93)*MIN(1,MAX(0,(Gmax-BG93)/Gmax)))))</f>
        <v>4</v>
      </c>
      <c r="BH140" s="23" t="n">
        <f aca="false">INT(MIN(255,MAX(0,(BH46-BH93)*MIN(1,MAX(0,(Gmax-BH93)/Gmax)))))</f>
        <v>3</v>
      </c>
      <c r="BI140" s="23" t="n">
        <f aca="false">INT(MIN(255,MAX(0,(BI46-BI93)*MIN(1,MAX(0,(Gmax-BI93)/Gmax)))))</f>
        <v>3</v>
      </c>
      <c r="BJ140" s="23" t="n">
        <f aca="false">INT(MIN(255,MAX(0,(BJ46-BJ93)*MIN(1,MAX(0,(Gmax-BJ93)/Gmax)))))</f>
        <v>2</v>
      </c>
      <c r="BK140" s="23" t="n">
        <f aca="false">INT(MIN(255,MAX(0,(BK46-BK93)*MIN(1,MAX(0,(Gmax-BK93)/Gmax)))))</f>
        <v>2</v>
      </c>
      <c r="BL140" s="23" t="n">
        <f aca="false">INT(MIN(255,MAX(0,(BL46-BL93)*MIN(1,MAX(0,(Gmax-BL93)/Gmax)))))</f>
        <v>1</v>
      </c>
      <c r="BM140" s="23" t="n">
        <f aca="false">INT(MIN(255,MAX(0,(BM46-BM93)*MIN(1,MAX(0,(Gmax-BM93)/Gmax)))))</f>
        <v>1</v>
      </c>
      <c r="BN140" s="23" t="n">
        <f aca="false">INT(MIN(255,MAX(0,(BN46-BN93)*MIN(1,MAX(0,(Gmax-BN93)/Gmax)))))</f>
        <v>0</v>
      </c>
    </row>
    <row r="141" customFormat="false" ht="10.5" hidden="false" customHeight="true" outlineLevel="0" collapsed="false">
      <c r="B141" s="17" t="n">
        <v>109</v>
      </c>
      <c r="C141" s="23" t="n">
        <f aca="false">INT(MIN(255,MAX(0,(C47-C94)*MIN(1,MAX(0,(Gmax-C94)/Gmax)))))</f>
        <v>0</v>
      </c>
      <c r="D141" s="23" t="n">
        <f aca="false">INT(MIN(255,MAX(0,(D47-D94)*MIN(1,MAX(0,(Gmax-D94)/Gmax)))))</f>
        <v>0</v>
      </c>
      <c r="E141" s="23" t="n">
        <f aca="false">INT(MIN(255,MAX(0,(E47-E94)*MIN(1,MAX(0,(Gmax-E94)/Gmax)))))</f>
        <v>0</v>
      </c>
      <c r="F141" s="23" t="n">
        <f aca="false">INT(MIN(255,MAX(0,(F47-F94)*MIN(1,MAX(0,(Gmax-F94)/Gmax)))))</f>
        <v>0</v>
      </c>
      <c r="G141" s="23" t="n">
        <f aca="false">INT(MIN(255,MAX(0,(G47-G94)*MIN(1,MAX(0,(Gmax-G94)/Gmax)))))</f>
        <v>0</v>
      </c>
      <c r="H141" s="23" t="n">
        <f aca="false">INT(MIN(255,MAX(0,(H47-H94)*MIN(1,MAX(0,(Gmax-H94)/Gmax)))))</f>
        <v>0</v>
      </c>
      <c r="I141" s="23" t="n">
        <f aca="false">INT(MIN(255,MAX(0,(I47-I94)*MIN(1,MAX(0,(Gmax-I94)/Gmax)))))</f>
        <v>0</v>
      </c>
      <c r="J141" s="23" t="n">
        <f aca="false">INT(MIN(255,MAX(0,(J47-J94)*MIN(1,MAX(0,(Gmax-J94)/Gmax)))))</f>
        <v>0</v>
      </c>
      <c r="K141" s="23" t="n">
        <f aca="false">INT(MIN(255,MAX(0,(K47-K94)*MIN(1,MAX(0,(Gmax-K94)/Gmax)))))</f>
        <v>0</v>
      </c>
      <c r="L141" s="23" t="n">
        <f aca="false">INT(MIN(255,MAX(0,(L47-L94)*MIN(1,MAX(0,(Gmax-L94)/Gmax)))))</f>
        <v>0</v>
      </c>
      <c r="M141" s="23" t="n">
        <f aca="false">INT(MIN(255,MAX(0,(M47-M94)*MIN(1,MAX(0,(Gmax-M94)/Gmax)))))</f>
        <v>0</v>
      </c>
      <c r="N141" s="23" t="n">
        <f aca="false">INT(MIN(255,MAX(0,(N47-N94)*MIN(1,MAX(0,(Gmax-N94)/Gmax)))))</f>
        <v>0</v>
      </c>
      <c r="O141" s="23" t="n">
        <f aca="false">INT(MIN(255,MAX(0,(O47-O94)*MIN(1,MAX(0,(Gmax-O94)/Gmax)))))</f>
        <v>0</v>
      </c>
      <c r="P141" s="23" t="n">
        <f aca="false">INT(MIN(255,MAX(0,(P47-P94)*MIN(1,MAX(0,(Gmax-P94)/Gmax)))))</f>
        <v>0</v>
      </c>
      <c r="Q141" s="23" t="n">
        <f aca="false">INT(MIN(255,MAX(0,(Q47-Q94)*MIN(1,MAX(0,(Gmax-Q94)/Gmax)))))</f>
        <v>0</v>
      </c>
      <c r="R141" s="23" t="n">
        <f aca="false">INT(MIN(255,MAX(0,(R47-R94)*MIN(1,MAX(0,(Gmax-R94)/Gmax)))))</f>
        <v>0</v>
      </c>
      <c r="S141" s="23" t="n">
        <f aca="false">INT(MIN(255,MAX(0,(S47-S94)*MIN(1,MAX(0,(Gmax-S94)/Gmax)))))</f>
        <v>0</v>
      </c>
      <c r="T141" s="23" t="n">
        <f aca="false">INT(MIN(255,MAX(0,(T47-T94)*MIN(1,MAX(0,(Gmax-T94)/Gmax)))))</f>
        <v>0</v>
      </c>
      <c r="U141" s="23" t="n">
        <f aca="false">INT(MIN(255,MAX(0,(U47-U94)*MIN(1,MAX(0,(Gmax-U94)/Gmax)))))</f>
        <v>0</v>
      </c>
      <c r="V141" s="23" t="n">
        <f aca="false">INT(MIN(255,MAX(0,(V47-V94)*MIN(1,MAX(0,(Gmax-V94)/Gmax)))))</f>
        <v>0</v>
      </c>
      <c r="W141" s="23" t="n">
        <f aca="false">INT(MIN(255,MAX(0,(W47-W94)*MIN(1,MAX(0,(Gmax-W94)/Gmax)))))</f>
        <v>0</v>
      </c>
      <c r="X141" s="23" t="n">
        <f aca="false">INT(MIN(255,MAX(0,(X47-X94)*MIN(1,MAX(0,(Gmax-X94)/Gmax)))))</f>
        <v>0</v>
      </c>
      <c r="Y141" s="23" t="n">
        <f aca="false">INT(MIN(255,MAX(0,(Y47-Y94)*MIN(1,MAX(0,(Gmax-Y94)/Gmax)))))</f>
        <v>0</v>
      </c>
      <c r="Z141" s="23" t="n">
        <f aca="false">INT(MIN(255,MAX(0,(Z47-Z94)*MIN(1,MAX(0,(Gmax-Z94)/Gmax)))))</f>
        <v>0</v>
      </c>
      <c r="AA141" s="23" t="n">
        <f aca="false">INT(MIN(255,MAX(0,(AA47-AA94)*MIN(1,MAX(0,(Gmax-AA94)/Gmax)))))</f>
        <v>0</v>
      </c>
      <c r="AB141" s="23" t="n">
        <f aca="false">INT(MIN(255,MAX(0,(AB47-AB94)*MIN(1,MAX(0,(Gmax-AB94)/Gmax)))))</f>
        <v>0</v>
      </c>
      <c r="AC141" s="23" t="n">
        <f aca="false">INT(MIN(255,MAX(0,(AC47-AC94)*MIN(1,MAX(0,(Gmax-AC94)/Gmax)))))</f>
        <v>0</v>
      </c>
      <c r="AD141" s="23" t="n">
        <f aca="false">INT(MIN(255,MAX(0,(AD47-AD94)*MIN(1,MAX(0,(Gmax-AD94)/Gmax)))))</f>
        <v>0</v>
      </c>
      <c r="AE141" s="23" t="n">
        <f aca="false">INT(MIN(255,MAX(0,(AE47-AE94)*MIN(1,MAX(0,(Gmax-AE94)/Gmax)))))</f>
        <v>0</v>
      </c>
      <c r="AF141" s="23" t="n">
        <f aca="false">INT(MIN(255,MAX(0,(AF47-AF94)*MIN(1,MAX(0,(Gmax-AF94)/Gmax)))))</f>
        <v>0</v>
      </c>
      <c r="AG141" s="23" t="n">
        <f aca="false">INT(MIN(255,MAX(0,(AG47-AG94)*MIN(1,MAX(0,(Gmax-AG94)/Gmax)))))</f>
        <v>0</v>
      </c>
      <c r="AH141" s="23" t="n">
        <f aca="false">INT(MIN(255,MAX(0,(AH47-AH94)*MIN(1,MAX(0,(Gmax-AH94)/Gmax)))))</f>
        <v>0</v>
      </c>
      <c r="AI141" s="23" t="n">
        <f aca="false">INT(MIN(255,MAX(0,(AI47-AI94)*MIN(1,MAX(0,(Gmax-AI94)/Gmax)))))</f>
        <v>0</v>
      </c>
      <c r="AJ141" s="23" t="n">
        <f aca="false">INT(MIN(255,MAX(0,(AJ47-AJ94)*MIN(1,MAX(0,(Gmax-AJ94)/Gmax)))))</f>
        <v>0</v>
      </c>
      <c r="AK141" s="23" t="n">
        <f aca="false">INT(MIN(255,MAX(0,(AK47-AK94)*MIN(1,MAX(0,(Gmax-AK94)/Gmax)))))</f>
        <v>0</v>
      </c>
      <c r="AL141" s="23" t="n">
        <f aca="false">INT(MIN(255,MAX(0,(AL47-AL94)*MIN(1,MAX(0,(Gmax-AL94)/Gmax)))))</f>
        <v>0</v>
      </c>
      <c r="AM141" s="23" t="n">
        <f aca="false">INT(MIN(255,MAX(0,(AM47-AM94)*MIN(1,MAX(0,(Gmax-AM94)/Gmax)))))</f>
        <v>-0</v>
      </c>
      <c r="AN141" s="23" t="n">
        <f aca="false">INT(MIN(255,MAX(0,(AN47-AN94)*MIN(1,MAX(0,(Gmax-AN94)/Gmax)))))</f>
        <v>-0</v>
      </c>
      <c r="AO141" s="23" t="n">
        <f aca="false">INT(MIN(255,MAX(0,(AO47-AO94)*MIN(1,MAX(0,(Gmax-AO94)/Gmax)))))</f>
        <v>0</v>
      </c>
      <c r="AP141" s="23" t="n">
        <f aca="false">INT(MIN(255,MAX(0,(AP47-AP94)*MIN(1,MAX(0,(Gmax-AP94)/Gmax)))))</f>
        <v>0</v>
      </c>
      <c r="AQ141" s="23" t="n">
        <f aca="false">INT(MIN(255,MAX(0,(AQ47-AQ94)*MIN(1,MAX(0,(Gmax-AQ94)/Gmax)))))</f>
        <v>0</v>
      </c>
      <c r="AR141" s="23" t="n">
        <f aca="false">INT(MIN(255,MAX(0,(AR47-AR94)*MIN(1,MAX(0,(Gmax-AR94)/Gmax)))))</f>
        <v>0</v>
      </c>
      <c r="AS141" s="23" t="n">
        <f aca="false">INT(MIN(255,MAX(0,(AS47-AS94)*MIN(1,MAX(0,(Gmax-AS94)/Gmax)))))</f>
        <v>0</v>
      </c>
      <c r="AT141" s="23" t="n">
        <f aca="false">INT(MIN(255,MAX(0,(AT47-AT94)*MIN(1,MAX(0,(Gmax-AT94)/Gmax)))))</f>
        <v>0</v>
      </c>
      <c r="AU141" s="23" t="n">
        <f aca="false">INT(MIN(255,MAX(0,(AU47-AU94)*MIN(1,MAX(0,(Gmax-AU94)/Gmax)))))</f>
        <v>0</v>
      </c>
      <c r="AV141" s="23" t="n">
        <f aca="false">INT(MIN(255,MAX(0,(AV47-AV94)*MIN(1,MAX(0,(Gmax-AV94)/Gmax)))))</f>
        <v>0</v>
      </c>
      <c r="AW141" s="23" t="n">
        <f aca="false">INT(MIN(255,MAX(0,(AW47-AW94)*MIN(1,MAX(0,(Gmax-AW94)/Gmax)))))</f>
        <v>0</v>
      </c>
      <c r="AX141" s="23" t="n">
        <f aca="false">INT(MIN(255,MAX(0,(AX47-AX94)*MIN(1,MAX(0,(Gmax-AX94)/Gmax)))))</f>
        <v>1</v>
      </c>
      <c r="AY141" s="23" t="n">
        <f aca="false">INT(MIN(255,MAX(0,(AY47-AY94)*MIN(1,MAX(0,(Gmax-AY94)/Gmax)))))</f>
        <v>2</v>
      </c>
      <c r="AZ141" s="23" t="n">
        <f aca="false">INT(MIN(255,MAX(0,(AZ47-AZ94)*MIN(1,MAX(0,(Gmax-AZ94)/Gmax)))))</f>
        <v>3</v>
      </c>
      <c r="BA141" s="23" t="n">
        <f aca="false">INT(MIN(255,MAX(0,(BA47-BA94)*MIN(1,MAX(0,(Gmax-BA94)/Gmax)))))</f>
        <v>4</v>
      </c>
      <c r="BB141" s="23" t="n">
        <f aca="false">INT(MIN(255,MAX(0,(BB47-BB94)*MIN(1,MAX(0,(Gmax-BB94)/Gmax)))))</f>
        <v>5</v>
      </c>
      <c r="BC141" s="23" t="n">
        <f aca="false">INT(MIN(255,MAX(0,(BC47-BC94)*MIN(1,MAX(0,(Gmax-BC94)/Gmax)))))</f>
        <v>5</v>
      </c>
      <c r="BD141" s="23" t="n">
        <f aca="false">INT(MIN(255,MAX(0,(BD47-BD94)*MIN(1,MAX(0,(Gmax-BD94)/Gmax)))))</f>
        <v>4</v>
      </c>
      <c r="BE141" s="23" t="n">
        <f aca="false">INT(MIN(255,MAX(0,(BE47-BE94)*MIN(1,MAX(0,(Gmax-BE94)/Gmax)))))</f>
        <v>4</v>
      </c>
      <c r="BF141" s="23" t="n">
        <f aca="false">INT(MIN(255,MAX(0,(BF47-BF94)*MIN(1,MAX(0,(Gmax-BF94)/Gmax)))))</f>
        <v>3</v>
      </c>
      <c r="BG141" s="23" t="n">
        <f aca="false">INT(MIN(255,MAX(0,(BG47-BG94)*MIN(1,MAX(0,(Gmax-BG94)/Gmax)))))</f>
        <v>3</v>
      </c>
      <c r="BH141" s="23" t="n">
        <f aca="false">INT(MIN(255,MAX(0,(BH47-BH94)*MIN(1,MAX(0,(Gmax-BH94)/Gmax)))))</f>
        <v>3</v>
      </c>
      <c r="BI141" s="23" t="n">
        <f aca="false">INT(MIN(255,MAX(0,(BI47-BI94)*MIN(1,MAX(0,(Gmax-BI94)/Gmax)))))</f>
        <v>3</v>
      </c>
      <c r="BJ141" s="23" t="n">
        <f aca="false">INT(MIN(255,MAX(0,(BJ47-BJ94)*MIN(1,MAX(0,(Gmax-BJ94)/Gmax)))))</f>
        <v>2</v>
      </c>
      <c r="BK141" s="23" t="n">
        <f aca="false">INT(MIN(255,MAX(0,(BK47-BK94)*MIN(1,MAX(0,(Gmax-BK94)/Gmax)))))</f>
        <v>2</v>
      </c>
      <c r="BL141" s="23" t="n">
        <f aca="false">INT(MIN(255,MAX(0,(BL47-BL94)*MIN(1,MAX(0,(Gmax-BL94)/Gmax)))))</f>
        <v>2</v>
      </c>
      <c r="BM141" s="23" t="n">
        <f aca="false">INT(MIN(255,MAX(0,(BM47-BM94)*MIN(1,MAX(0,(Gmax-BM94)/Gmax)))))</f>
        <v>1</v>
      </c>
      <c r="BN141" s="23" t="n">
        <f aca="false">INT(MIN(255,MAX(0,(BN47-BN94)*MIN(1,MAX(0,(Gmax-BN94)/Gmax)))))</f>
        <v>1</v>
      </c>
    </row>
    <row r="142" customFormat="false" ht="10.5" hidden="false" customHeight="true" outlineLevel="0" collapsed="false">
      <c r="B142" s="17" t="n">
        <v>110</v>
      </c>
      <c r="C142" s="23" t="n">
        <f aca="false">INT(MIN(255,MAX(0,(C48-C95)*MIN(1,MAX(0,(Gmax-C95)/Gmax)))))</f>
        <v>0</v>
      </c>
      <c r="D142" s="23" t="n">
        <f aca="false">INT(MIN(255,MAX(0,(D48-D95)*MIN(1,MAX(0,(Gmax-D95)/Gmax)))))</f>
        <v>0</v>
      </c>
      <c r="E142" s="23" t="n">
        <f aca="false">INT(MIN(255,MAX(0,(E48-E95)*MIN(1,MAX(0,(Gmax-E95)/Gmax)))))</f>
        <v>0</v>
      </c>
      <c r="F142" s="23" t="n">
        <f aca="false">INT(MIN(255,MAX(0,(F48-F95)*MIN(1,MAX(0,(Gmax-F95)/Gmax)))))</f>
        <v>0</v>
      </c>
      <c r="G142" s="23" t="n">
        <f aca="false">INT(MIN(255,MAX(0,(G48-G95)*MIN(1,MAX(0,(Gmax-G95)/Gmax)))))</f>
        <v>0</v>
      </c>
      <c r="H142" s="23" t="n">
        <f aca="false">INT(MIN(255,MAX(0,(H48-H95)*MIN(1,MAX(0,(Gmax-H95)/Gmax)))))</f>
        <v>0</v>
      </c>
      <c r="I142" s="23" t="n">
        <f aca="false">INT(MIN(255,MAX(0,(I48-I95)*MIN(1,MAX(0,(Gmax-I95)/Gmax)))))</f>
        <v>0</v>
      </c>
      <c r="J142" s="23" t="n">
        <f aca="false">INT(MIN(255,MAX(0,(J48-J95)*MIN(1,MAX(0,(Gmax-J95)/Gmax)))))</f>
        <v>0</v>
      </c>
      <c r="K142" s="23" t="n">
        <f aca="false">INT(MIN(255,MAX(0,(K48-K95)*MIN(1,MAX(0,(Gmax-K95)/Gmax)))))</f>
        <v>0</v>
      </c>
      <c r="L142" s="23" t="n">
        <f aca="false">INT(MIN(255,MAX(0,(L48-L95)*MIN(1,MAX(0,(Gmax-L95)/Gmax)))))</f>
        <v>0</v>
      </c>
      <c r="M142" s="23" t="n">
        <f aca="false">INT(MIN(255,MAX(0,(M48-M95)*MIN(1,MAX(0,(Gmax-M95)/Gmax)))))</f>
        <v>0</v>
      </c>
      <c r="N142" s="23" t="n">
        <f aca="false">INT(MIN(255,MAX(0,(N48-N95)*MIN(1,MAX(0,(Gmax-N95)/Gmax)))))</f>
        <v>0</v>
      </c>
      <c r="O142" s="23" t="n">
        <f aca="false">INT(MIN(255,MAX(0,(O48-O95)*MIN(1,MAX(0,(Gmax-O95)/Gmax)))))</f>
        <v>0</v>
      </c>
      <c r="P142" s="23" t="n">
        <f aca="false">INT(MIN(255,MAX(0,(P48-P95)*MIN(1,MAX(0,(Gmax-P95)/Gmax)))))</f>
        <v>0</v>
      </c>
      <c r="Q142" s="23" t="n">
        <f aca="false">INT(MIN(255,MAX(0,(Q48-Q95)*MIN(1,MAX(0,(Gmax-Q95)/Gmax)))))</f>
        <v>0</v>
      </c>
      <c r="R142" s="23" t="n">
        <f aca="false">INT(MIN(255,MAX(0,(R48-R95)*MIN(1,MAX(0,(Gmax-R95)/Gmax)))))</f>
        <v>0</v>
      </c>
      <c r="S142" s="23" t="n">
        <f aca="false">INT(MIN(255,MAX(0,(S48-S95)*MIN(1,MAX(0,(Gmax-S95)/Gmax)))))</f>
        <v>0</v>
      </c>
      <c r="T142" s="23" t="n">
        <f aca="false">INT(MIN(255,MAX(0,(T48-T95)*MIN(1,MAX(0,(Gmax-T95)/Gmax)))))</f>
        <v>0</v>
      </c>
      <c r="U142" s="23" t="n">
        <f aca="false">INT(MIN(255,MAX(0,(U48-U95)*MIN(1,MAX(0,(Gmax-U95)/Gmax)))))</f>
        <v>0</v>
      </c>
      <c r="V142" s="23" t="n">
        <f aca="false">INT(MIN(255,MAX(0,(V48-V95)*MIN(1,MAX(0,(Gmax-V95)/Gmax)))))</f>
        <v>0</v>
      </c>
      <c r="W142" s="23" t="n">
        <f aca="false">INT(MIN(255,MAX(0,(W48-W95)*MIN(1,MAX(0,(Gmax-W95)/Gmax)))))</f>
        <v>0</v>
      </c>
      <c r="X142" s="23" t="n">
        <f aca="false">INT(MIN(255,MAX(0,(X48-X95)*MIN(1,MAX(0,(Gmax-X95)/Gmax)))))</f>
        <v>0</v>
      </c>
      <c r="Y142" s="23" t="n">
        <f aca="false">INT(MIN(255,MAX(0,(Y48-Y95)*MIN(1,MAX(0,(Gmax-Y95)/Gmax)))))</f>
        <v>0</v>
      </c>
      <c r="Z142" s="23" t="n">
        <f aca="false">INT(MIN(255,MAX(0,(Z48-Z95)*MIN(1,MAX(0,(Gmax-Z95)/Gmax)))))</f>
        <v>0</v>
      </c>
      <c r="AA142" s="23" t="n">
        <f aca="false">INT(MIN(255,MAX(0,(AA48-AA95)*MIN(1,MAX(0,(Gmax-AA95)/Gmax)))))</f>
        <v>0</v>
      </c>
      <c r="AB142" s="23" t="n">
        <f aca="false">INT(MIN(255,MAX(0,(AB48-AB95)*MIN(1,MAX(0,(Gmax-AB95)/Gmax)))))</f>
        <v>0</v>
      </c>
      <c r="AC142" s="23" t="n">
        <f aca="false">INT(MIN(255,MAX(0,(AC48-AC95)*MIN(1,MAX(0,(Gmax-AC95)/Gmax)))))</f>
        <v>0</v>
      </c>
      <c r="AD142" s="23" t="n">
        <f aca="false">INT(MIN(255,MAX(0,(AD48-AD95)*MIN(1,MAX(0,(Gmax-AD95)/Gmax)))))</f>
        <v>0</v>
      </c>
      <c r="AE142" s="23" t="n">
        <f aca="false">INT(MIN(255,MAX(0,(AE48-AE95)*MIN(1,MAX(0,(Gmax-AE95)/Gmax)))))</f>
        <v>0</v>
      </c>
      <c r="AF142" s="23" t="n">
        <f aca="false">INT(MIN(255,MAX(0,(AF48-AF95)*MIN(1,MAX(0,(Gmax-AF95)/Gmax)))))</f>
        <v>0</v>
      </c>
      <c r="AG142" s="23" t="n">
        <f aca="false">INT(MIN(255,MAX(0,(AG48-AG95)*MIN(1,MAX(0,(Gmax-AG95)/Gmax)))))</f>
        <v>0</v>
      </c>
      <c r="AH142" s="23" t="n">
        <f aca="false">INT(MIN(255,MAX(0,(AH48-AH95)*MIN(1,MAX(0,(Gmax-AH95)/Gmax)))))</f>
        <v>0</v>
      </c>
      <c r="AI142" s="23" t="n">
        <f aca="false">INT(MIN(255,MAX(0,(AI48-AI95)*MIN(1,MAX(0,(Gmax-AI95)/Gmax)))))</f>
        <v>0</v>
      </c>
      <c r="AJ142" s="23" t="n">
        <f aca="false">INT(MIN(255,MAX(0,(AJ48-AJ95)*MIN(1,MAX(0,(Gmax-AJ95)/Gmax)))))</f>
        <v>0</v>
      </c>
      <c r="AK142" s="23" t="n">
        <f aca="false">INT(MIN(255,MAX(0,(AK48-AK95)*MIN(1,MAX(0,(Gmax-AK95)/Gmax)))))</f>
        <v>0</v>
      </c>
      <c r="AL142" s="23" t="n">
        <f aca="false">INT(MIN(255,MAX(0,(AL48-AL95)*MIN(1,MAX(0,(Gmax-AL95)/Gmax)))))</f>
        <v>-0</v>
      </c>
      <c r="AM142" s="23" t="n">
        <f aca="false">INT(MIN(255,MAX(0,(AM48-AM95)*MIN(1,MAX(0,(Gmax-AM95)/Gmax)))))</f>
        <v>-0</v>
      </c>
      <c r="AN142" s="23" t="n">
        <f aca="false">INT(MIN(255,MAX(0,(AN48-AN95)*MIN(1,MAX(0,(Gmax-AN95)/Gmax)))))</f>
        <v>-0</v>
      </c>
      <c r="AO142" s="23" t="n">
        <f aca="false">INT(MIN(255,MAX(0,(AO48-AO95)*MIN(1,MAX(0,(Gmax-AO95)/Gmax)))))</f>
        <v>-0</v>
      </c>
      <c r="AP142" s="23" t="n">
        <f aca="false">INT(MIN(255,MAX(0,(AP48-AP95)*MIN(1,MAX(0,(Gmax-AP95)/Gmax)))))</f>
        <v>-0</v>
      </c>
      <c r="AQ142" s="23" t="n">
        <f aca="false">INT(MIN(255,MAX(0,(AQ48-AQ95)*MIN(1,MAX(0,(Gmax-AQ95)/Gmax)))))</f>
        <v>-0</v>
      </c>
      <c r="AR142" s="23" t="n">
        <f aca="false">INT(MIN(255,MAX(0,(AR48-AR95)*MIN(1,MAX(0,(Gmax-AR95)/Gmax)))))</f>
        <v>-0</v>
      </c>
      <c r="AS142" s="23" t="n">
        <f aca="false">INT(MIN(255,MAX(0,(AS48-AS95)*MIN(1,MAX(0,(Gmax-AS95)/Gmax)))))</f>
        <v>-0</v>
      </c>
      <c r="AT142" s="23" t="n">
        <f aca="false">INT(MIN(255,MAX(0,(AT48-AT95)*MIN(1,MAX(0,(Gmax-AT95)/Gmax)))))</f>
        <v>0</v>
      </c>
      <c r="AU142" s="23" t="n">
        <f aca="false">INT(MIN(255,MAX(0,(AU48-AU95)*MIN(1,MAX(0,(Gmax-AU95)/Gmax)))))</f>
        <v>0</v>
      </c>
      <c r="AV142" s="23" t="n">
        <f aca="false">INT(MIN(255,MAX(0,(AV48-AV95)*MIN(1,MAX(0,(Gmax-AV95)/Gmax)))))</f>
        <v>0</v>
      </c>
      <c r="AW142" s="23" t="n">
        <f aca="false">INT(MIN(255,MAX(0,(AW48-AW95)*MIN(1,MAX(0,(Gmax-AW95)/Gmax)))))</f>
        <v>0</v>
      </c>
      <c r="AX142" s="23" t="n">
        <f aca="false">INT(MIN(255,MAX(0,(AX48-AX95)*MIN(1,MAX(0,(Gmax-AX95)/Gmax)))))</f>
        <v>0</v>
      </c>
      <c r="AY142" s="23" t="n">
        <f aca="false">INT(MIN(255,MAX(0,(AY48-AY95)*MIN(1,MAX(0,(Gmax-AY95)/Gmax)))))</f>
        <v>1</v>
      </c>
      <c r="AZ142" s="23" t="n">
        <f aca="false">INT(MIN(255,MAX(0,(AZ48-AZ95)*MIN(1,MAX(0,(Gmax-AZ95)/Gmax)))))</f>
        <v>2</v>
      </c>
      <c r="BA142" s="23" t="n">
        <f aca="false">INT(MIN(255,MAX(0,(BA48-BA95)*MIN(1,MAX(0,(Gmax-BA95)/Gmax)))))</f>
        <v>3</v>
      </c>
      <c r="BB142" s="23" t="n">
        <f aca="false">INT(MIN(255,MAX(0,(BB48-BB95)*MIN(1,MAX(0,(Gmax-BB95)/Gmax)))))</f>
        <v>4</v>
      </c>
      <c r="BC142" s="23" t="n">
        <f aca="false">INT(MIN(255,MAX(0,(BC48-BC95)*MIN(1,MAX(0,(Gmax-BC95)/Gmax)))))</f>
        <v>3</v>
      </c>
      <c r="BD142" s="23" t="n">
        <f aca="false">INT(MIN(255,MAX(0,(BD48-BD95)*MIN(1,MAX(0,(Gmax-BD95)/Gmax)))))</f>
        <v>3</v>
      </c>
      <c r="BE142" s="23" t="n">
        <f aca="false">INT(MIN(255,MAX(0,(BE48-BE95)*MIN(1,MAX(0,(Gmax-BE95)/Gmax)))))</f>
        <v>3</v>
      </c>
      <c r="BF142" s="23" t="n">
        <f aca="false">INT(MIN(255,MAX(0,(BF48-BF95)*MIN(1,MAX(0,(Gmax-BF95)/Gmax)))))</f>
        <v>3</v>
      </c>
      <c r="BG142" s="23" t="n">
        <f aca="false">INT(MIN(255,MAX(0,(BG48-BG95)*MIN(1,MAX(0,(Gmax-BG95)/Gmax)))))</f>
        <v>2</v>
      </c>
      <c r="BH142" s="23" t="n">
        <f aca="false">INT(MIN(255,MAX(0,(BH48-BH95)*MIN(1,MAX(0,(Gmax-BH95)/Gmax)))))</f>
        <v>2</v>
      </c>
      <c r="BI142" s="23" t="n">
        <f aca="false">INT(MIN(255,MAX(0,(BI48-BI95)*MIN(1,MAX(0,(Gmax-BI95)/Gmax)))))</f>
        <v>2</v>
      </c>
      <c r="BJ142" s="23" t="n">
        <f aca="false">INT(MIN(255,MAX(0,(BJ48-BJ95)*MIN(1,MAX(0,(Gmax-BJ95)/Gmax)))))</f>
        <v>2</v>
      </c>
      <c r="BK142" s="23" t="n">
        <f aca="false">INT(MIN(255,MAX(0,(BK48-BK95)*MIN(1,MAX(0,(Gmax-BK95)/Gmax)))))</f>
        <v>2</v>
      </c>
      <c r="BL142" s="23" t="n">
        <f aca="false">INT(MIN(255,MAX(0,(BL48-BL95)*MIN(1,MAX(0,(Gmax-BL95)/Gmax)))))</f>
        <v>2</v>
      </c>
      <c r="BM142" s="23" t="n">
        <f aca="false">INT(MIN(255,MAX(0,(BM48-BM95)*MIN(1,MAX(0,(Gmax-BM95)/Gmax)))))</f>
        <v>2</v>
      </c>
      <c r="BN142" s="23" t="n">
        <f aca="false">INT(MIN(255,MAX(0,(BN48-BN95)*MIN(1,MAX(0,(Gmax-BN95)/Gmax)))))</f>
        <v>1</v>
      </c>
    </row>
    <row r="143" customFormat="false" ht="10.5" hidden="false" customHeight="true" outlineLevel="0" collapsed="false">
      <c r="B143" s="17" t="n">
        <v>111</v>
      </c>
      <c r="C143" s="23" t="n">
        <f aca="false">INT(MIN(255,MAX(0,(C49-C96)*MIN(1,MAX(0,(Gmax-C96)/Gmax)))))</f>
        <v>1</v>
      </c>
      <c r="D143" s="23" t="n">
        <f aca="false">INT(MIN(255,MAX(0,(D49-D96)*MIN(1,MAX(0,(Gmax-D96)/Gmax)))))</f>
        <v>0</v>
      </c>
      <c r="E143" s="23" t="n">
        <f aca="false">INT(MIN(255,MAX(0,(E49-E96)*MIN(1,MAX(0,(Gmax-E96)/Gmax)))))</f>
        <v>0</v>
      </c>
      <c r="F143" s="23" t="n">
        <f aca="false">INT(MIN(255,MAX(0,(F49-F96)*MIN(1,MAX(0,(Gmax-F96)/Gmax)))))</f>
        <v>0</v>
      </c>
      <c r="G143" s="23" t="n">
        <f aca="false">INT(MIN(255,MAX(0,(G49-G96)*MIN(1,MAX(0,(Gmax-G96)/Gmax)))))</f>
        <v>0</v>
      </c>
      <c r="H143" s="23" t="n">
        <f aca="false">INT(MIN(255,MAX(0,(H49-H96)*MIN(1,MAX(0,(Gmax-H96)/Gmax)))))</f>
        <v>0</v>
      </c>
      <c r="I143" s="23" t="n">
        <f aca="false">INT(MIN(255,MAX(0,(I49-I96)*MIN(1,MAX(0,(Gmax-I96)/Gmax)))))</f>
        <v>0</v>
      </c>
      <c r="J143" s="23" t="n">
        <f aca="false">INT(MIN(255,MAX(0,(J49-J96)*MIN(1,MAX(0,(Gmax-J96)/Gmax)))))</f>
        <v>0</v>
      </c>
      <c r="K143" s="23" t="n">
        <f aca="false">INT(MIN(255,MAX(0,(K49-K96)*MIN(1,MAX(0,(Gmax-K96)/Gmax)))))</f>
        <v>0</v>
      </c>
      <c r="L143" s="23" t="n">
        <f aca="false">INT(MIN(255,MAX(0,(L49-L96)*MIN(1,MAX(0,(Gmax-L96)/Gmax)))))</f>
        <v>0</v>
      </c>
      <c r="M143" s="23" t="n">
        <f aca="false">INT(MIN(255,MAX(0,(M49-M96)*MIN(1,MAX(0,(Gmax-M96)/Gmax)))))</f>
        <v>0</v>
      </c>
      <c r="N143" s="23" t="n">
        <f aca="false">INT(MIN(255,MAX(0,(N49-N96)*MIN(1,MAX(0,(Gmax-N96)/Gmax)))))</f>
        <v>0</v>
      </c>
      <c r="O143" s="23" t="n">
        <f aca="false">INT(MIN(255,MAX(0,(O49-O96)*MIN(1,MAX(0,(Gmax-O96)/Gmax)))))</f>
        <v>0</v>
      </c>
      <c r="P143" s="23" t="n">
        <f aca="false">INT(MIN(255,MAX(0,(P49-P96)*MIN(1,MAX(0,(Gmax-P96)/Gmax)))))</f>
        <v>0</v>
      </c>
      <c r="Q143" s="23" t="n">
        <f aca="false">INT(MIN(255,MAX(0,(Q49-Q96)*MIN(1,MAX(0,(Gmax-Q96)/Gmax)))))</f>
        <v>0</v>
      </c>
      <c r="R143" s="23" t="n">
        <f aca="false">INT(MIN(255,MAX(0,(R49-R96)*MIN(1,MAX(0,(Gmax-R96)/Gmax)))))</f>
        <v>0</v>
      </c>
      <c r="S143" s="23" t="n">
        <f aca="false">INT(MIN(255,MAX(0,(S49-S96)*MIN(1,MAX(0,(Gmax-S96)/Gmax)))))</f>
        <v>0</v>
      </c>
      <c r="T143" s="23" t="n">
        <f aca="false">INT(MIN(255,MAX(0,(T49-T96)*MIN(1,MAX(0,(Gmax-T96)/Gmax)))))</f>
        <v>0</v>
      </c>
      <c r="U143" s="23" t="n">
        <f aca="false">INT(MIN(255,MAX(0,(U49-U96)*MIN(1,MAX(0,(Gmax-U96)/Gmax)))))</f>
        <v>0</v>
      </c>
      <c r="V143" s="23" t="n">
        <f aca="false">INT(MIN(255,MAX(0,(V49-V96)*MIN(1,MAX(0,(Gmax-V96)/Gmax)))))</f>
        <v>0</v>
      </c>
      <c r="W143" s="23" t="n">
        <f aca="false">INT(MIN(255,MAX(0,(W49-W96)*MIN(1,MAX(0,(Gmax-W96)/Gmax)))))</f>
        <v>0</v>
      </c>
      <c r="X143" s="23" t="n">
        <f aca="false">INT(MIN(255,MAX(0,(X49-X96)*MIN(1,MAX(0,(Gmax-X96)/Gmax)))))</f>
        <v>0</v>
      </c>
      <c r="Y143" s="23" t="n">
        <f aca="false">INT(MIN(255,MAX(0,(Y49-Y96)*MIN(1,MAX(0,(Gmax-Y96)/Gmax)))))</f>
        <v>0</v>
      </c>
      <c r="Z143" s="23" t="n">
        <f aca="false">INT(MIN(255,MAX(0,(Z49-Z96)*MIN(1,MAX(0,(Gmax-Z96)/Gmax)))))</f>
        <v>0</v>
      </c>
      <c r="AA143" s="23" t="n">
        <f aca="false">INT(MIN(255,MAX(0,(AA49-AA96)*MIN(1,MAX(0,(Gmax-AA96)/Gmax)))))</f>
        <v>0</v>
      </c>
      <c r="AB143" s="23" t="n">
        <f aca="false">INT(MIN(255,MAX(0,(AB49-AB96)*MIN(1,MAX(0,(Gmax-AB96)/Gmax)))))</f>
        <v>0</v>
      </c>
      <c r="AC143" s="23" t="n">
        <f aca="false">INT(MIN(255,MAX(0,(AC49-AC96)*MIN(1,MAX(0,(Gmax-AC96)/Gmax)))))</f>
        <v>0</v>
      </c>
      <c r="AD143" s="23" t="n">
        <f aca="false">INT(MIN(255,MAX(0,(AD49-AD96)*MIN(1,MAX(0,(Gmax-AD96)/Gmax)))))</f>
        <v>0</v>
      </c>
      <c r="AE143" s="23" t="n">
        <f aca="false">INT(MIN(255,MAX(0,(AE49-AE96)*MIN(1,MAX(0,(Gmax-AE96)/Gmax)))))</f>
        <v>0</v>
      </c>
      <c r="AF143" s="23" t="n">
        <f aca="false">INT(MIN(255,MAX(0,(AF49-AF96)*MIN(1,MAX(0,(Gmax-AF96)/Gmax)))))</f>
        <v>0</v>
      </c>
      <c r="AG143" s="23" t="n">
        <f aca="false">INT(MIN(255,MAX(0,(AG49-AG96)*MIN(1,MAX(0,(Gmax-AG96)/Gmax)))))</f>
        <v>0</v>
      </c>
      <c r="AH143" s="23" t="n">
        <f aca="false">INT(MIN(255,MAX(0,(AH49-AH96)*MIN(1,MAX(0,(Gmax-AH96)/Gmax)))))</f>
        <v>0</v>
      </c>
      <c r="AI143" s="23" t="n">
        <f aca="false">INT(MIN(255,MAX(0,(AI49-AI96)*MIN(1,MAX(0,(Gmax-AI96)/Gmax)))))</f>
        <v>0</v>
      </c>
      <c r="AJ143" s="23" t="n">
        <f aca="false">INT(MIN(255,MAX(0,(AJ49-AJ96)*MIN(1,MAX(0,(Gmax-AJ96)/Gmax)))))</f>
        <v>0</v>
      </c>
      <c r="AK143" s="23" t="n">
        <f aca="false">INT(MIN(255,MAX(0,(AK49-AK96)*MIN(1,MAX(0,(Gmax-AK96)/Gmax)))))</f>
        <v>0</v>
      </c>
      <c r="AL143" s="23" t="n">
        <f aca="false">INT(MIN(255,MAX(0,(AL49-AL96)*MIN(1,MAX(0,(Gmax-AL96)/Gmax)))))</f>
        <v>-0</v>
      </c>
      <c r="AM143" s="23" t="n">
        <f aca="false">INT(MIN(255,MAX(0,(AM49-AM96)*MIN(1,MAX(0,(Gmax-AM96)/Gmax)))))</f>
        <v>-0</v>
      </c>
      <c r="AN143" s="23" t="n">
        <f aca="false">INT(MIN(255,MAX(0,(AN49-AN96)*MIN(1,MAX(0,(Gmax-AN96)/Gmax)))))</f>
        <v>-0</v>
      </c>
      <c r="AO143" s="23" t="n">
        <f aca="false">INT(MIN(255,MAX(0,(AO49-AO96)*MIN(1,MAX(0,(Gmax-AO96)/Gmax)))))</f>
        <v>-0</v>
      </c>
      <c r="AP143" s="23" t="n">
        <f aca="false">INT(MIN(255,MAX(0,(AP49-AP96)*MIN(1,MAX(0,(Gmax-AP96)/Gmax)))))</f>
        <v>-0</v>
      </c>
      <c r="AQ143" s="23" t="n">
        <f aca="false">INT(MIN(255,MAX(0,(AQ49-AQ96)*MIN(1,MAX(0,(Gmax-AQ96)/Gmax)))))</f>
        <v>-0</v>
      </c>
      <c r="AR143" s="23" t="n">
        <f aca="false">INT(MIN(255,MAX(0,(AR49-AR96)*MIN(1,MAX(0,(Gmax-AR96)/Gmax)))))</f>
        <v>-0</v>
      </c>
      <c r="AS143" s="23" t="n">
        <f aca="false">INT(MIN(255,MAX(0,(AS49-AS96)*MIN(1,MAX(0,(Gmax-AS96)/Gmax)))))</f>
        <v>-0</v>
      </c>
      <c r="AT143" s="23" t="n">
        <f aca="false">INT(MIN(255,MAX(0,(AT49-AT96)*MIN(1,MAX(0,(Gmax-AT96)/Gmax)))))</f>
        <v>-0</v>
      </c>
      <c r="AU143" s="23" t="n">
        <f aca="false">INT(MIN(255,MAX(0,(AU49-AU96)*MIN(1,MAX(0,(Gmax-AU96)/Gmax)))))</f>
        <v>0</v>
      </c>
      <c r="AV143" s="23" t="n">
        <f aca="false">INT(MIN(255,MAX(0,(AV49-AV96)*MIN(1,MAX(0,(Gmax-AV96)/Gmax)))))</f>
        <v>0</v>
      </c>
      <c r="AW143" s="23" t="n">
        <f aca="false">INT(MIN(255,MAX(0,(AW49-AW96)*MIN(1,MAX(0,(Gmax-AW96)/Gmax)))))</f>
        <v>0</v>
      </c>
      <c r="AX143" s="23" t="n">
        <f aca="false">INT(MIN(255,MAX(0,(AX49-AX96)*MIN(1,MAX(0,(Gmax-AX96)/Gmax)))))</f>
        <v>0</v>
      </c>
      <c r="AY143" s="23" t="n">
        <f aca="false">INT(MIN(255,MAX(0,(AY49-AY96)*MIN(1,MAX(0,(Gmax-AY96)/Gmax)))))</f>
        <v>1</v>
      </c>
      <c r="AZ143" s="23" t="n">
        <f aca="false">INT(MIN(255,MAX(0,(AZ49-AZ96)*MIN(1,MAX(0,(Gmax-AZ96)/Gmax)))))</f>
        <v>2</v>
      </c>
      <c r="BA143" s="23" t="n">
        <f aca="false">INT(MIN(255,MAX(0,(BA49-BA96)*MIN(1,MAX(0,(Gmax-BA96)/Gmax)))))</f>
        <v>2</v>
      </c>
      <c r="BB143" s="23" t="n">
        <f aca="false">INT(MIN(255,MAX(0,(BB49-BB96)*MIN(1,MAX(0,(Gmax-BB96)/Gmax)))))</f>
        <v>2</v>
      </c>
      <c r="BC143" s="23" t="n">
        <f aca="false">INT(MIN(255,MAX(0,(BC49-BC96)*MIN(1,MAX(0,(Gmax-BC96)/Gmax)))))</f>
        <v>2</v>
      </c>
      <c r="BD143" s="23" t="n">
        <f aca="false">INT(MIN(255,MAX(0,(BD49-BD96)*MIN(1,MAX(0,(Gmax-BD96)/Gmax)))))</f>
        <v>2</v>
      </c>
      <c r="BE143" s="23" t="n">
        <f aca="false">INT(MIN(255,MAX(0,(BE49-BE96)*MIN(1,MAX(0,(Gmax-BE96)/Gmax)))))</f>
        <v>2</v>
      </c>
      <c r="BF143" s="23" t="n">
        <f aca="false">INT(MIN(255,MAX(0,(BF49-BF96)*MIN(1,MAX(0,(Gmax-BF96)/Gmax)))))</f>
        <v>2</v>
      </c>
      <c r="BG143" s="23" t="n">
        <f aca="false">INT(MIN(255,MAX(0,(BG49-BG96)*MIN(1,MAX(0,(Gmax-BG96)/Gmax)))))</f>
        <v>2</v>
      </c>
      <c r="BH143" s="23" t="n">
        <f aca="false">INT(MIN(255,MAX(0,(BH49-BH96)*MIN(1,MAX(0,(Gmax-BH96)/Gmax)))))</f>
        <v>2</v>
      </c>
      <c r="BI143" s="23" t="n">
        <f aca="false">INT(MIN(255,MAX(0,(BI49-BI96)*MIN(1,MAX(0,(Gmax-BI96)/Gmax)))))</f>
        <v>2</v>
      </c>
      <c r="BJ143" s="23" t="n">
        <f aca="false">INT(MIN(255,MAX(0,(BJ49-BJ96)*MIN(1,MAX(0,(Gmax-BJ96)/Gmax)))))</f>
        <v>2</v>
      </c>
      <c r="BK143" s="23" t="n">
        <f aca="false">INT(MIN(255,MAX(0,(BK49-BK96)*MIN(1,MAX(0,(Gmax-BK96)/Gmax)))))</f>
        <v>3</v>
      </c>
      <c r="BL143" s="23" t="n">
        <f aca="false">INT(MIN(255,MAX(0,(BL49-BL96)*MIN(1,MAX(0,(Gmax-BL96)/Gmax)))))</f>
        <v>2</v>
      </c>
      <c r="BM143" s="23" t="n">
        <f aca="false">INT(MIN(255,MAX(0,(BM49-BM96)*MIN(1,MAX(0,(Gmax-BM96)/Gmax)))))</f>
        <v>2</v>
      </c>
      <c r="BN143" s="23" t="n">
        <f aca="false">INT(MIN(255,MAX(0,(BN49-BN96)*MIN(1,MAX(0,(Gmax-BN96)/Gmax)))))</f>
        <v>2</v>
      </c>
    </row>
    <row r="144" customFormat="false" ht="10.5" hidden="false" customHeight="true" outlineLevel="0" collapsed="false">
      <c r="B144" s="17" t="n">
        <v>112</v>
      </c>
      <c r="C144" s="23" t="n">
        <f aca="false">INT(MIN(255,MAX(0,(C50-C97)*MIN(1,MAX(0,(Gmax-C97)/Gmax)))))</f>
        <v>2</v>
      </c>
      <c r="D144" s="23" t="n">
        <f aca="false">INT(MIN(255,MAX(0,(D50-D97)*MIN(1,MAX(0,(Gmax-D97)/Gmax)))))</f>
        <v>1</v>
      </c>
      <c r="E144" s="23" t="n">
        <f aca="false">INT(MIN(255,MAX(0,(E50-E97)*MIN(1,MAX(0,(Gmax-E97)/Gmax)))))</f>
        <v>0</v>
      </c>
      <c r="F144" s="23" t="n">
        <f aca="false">INT(MIN(255,MAX(0,(F50-F97)*MIN(1,MAX(0,(Gmax-F97)/Gmax)))))</f>
        <v>0</v>
      </c>
      <c r="G144" s="23" t="n">
        <f aca="false">INT(MIN(255,MAX(0,(G50-G97)*MIN(1,MAX(0,(Gmax-G97)/Gmax)))))</f>
        <v>0</v>
      </c>
      <c r="H144" s="23" t="n">
        <f aca="false">INT(MIN(255,MAX(0,(H50-H97)*MIN(1,MAX(0,(Gmax-H97)/Gmax)))))</f>
        <v>0</v>
      </c>
      <c r="I144" s="23" t="n">
        <f aca="false">INT(MIN(255,MAX(0,(I50-I97)*MIN(1,MAX(0,(Gmax-I97)/Gmax)))))</f>
        <v>0</v>
      </c>
      <c r="J144" s="23" t="n">
        <f aca="false">INT(MIN(255,MAX(0,(J50-J97)*MIN(1,MAX(0,(Gmax-J97)/Gmax)))))</f>
        <v>0</v>
      </c>
      <c r="K144" s="23" t="n">
        <f aca="false">INT(MIN(255,MAX(0,(K50-K97)*MIN(1,MAX(0,(Gmax-K97)/Gmax)))))</f>
        <v>0</v>
      </c>
      <c r="L144" s="23" t="n">
        <f aca="false">INT(MIN(255,MAX(0,(L50-L97)*MIN(1,MAX(0,(Gmax-L97)/Gmax)))))</f>
        <v>0</v>
      </c>
      <c r="M144" s="23" t="n">
        <f aca="false">INT(MIN(255,MAX(0,(M50-M97)*MIN(1,MAX(0,(Gmax-M97)/Gmax)))))</f>
        <v>0</v>
      </c>
      <c r="N144" s="23" t="n">
        <f aca="false">INT(MIN(255,MAX(0,(N50-N97)*MIN(1,MAX(0,(Gmax-N97)/Gmax)))))</f>
        <v>0</v>
      </c>
      <c r="O144" s="23" t="n">
        <f aca="false">INT(MIN(255,MAX(0,(O50-O97)*MIN(1,MAX(0,(Gmax-O97)/Gmax)))))</f>
        <v>0</v>
      </c>
      <c r="P144" s="23" t="n">
        <f aca="false">INT(MIN(255,MAX(0,(P50-P97)*MIN(1,MAX(0,(Gmax-P97)/Gmax)))))</f>
        <v>0</v>
      </c>
      <c r="Q144" s="23" t="n">
        <f aca="false">INT(MIN(255,MAX(0,(Q50-Q97)*MIN(1,MAX(0,(Gmax-Q97)/Gmax)))))</f>
        <v>0</v>
      </c>
      <c r="R144" s="23" t="n">
        <f aca="false">INT(MIN(255,MAX(0,(R50-R97)*MIN(1,MAX(0,(Gmax-R97)/Gmax)))))</f>
        <v>0</v>
      </c>
      <c r="S144" s="23" t="n">
        <f aca="false">INT(MIN(255,MAX(0,(S50-S97)*MIN(1,MAX(0,(Gmax-S97)/Gmax)))))</f>
        <v>0</v>
      </c>
      <c r="T144" s="23" t="n">
        <f aca="false">INT(MIN(255,MAX(0,(T50-T97)*MIN(1,MAX(0,(Gmax-T97)/Gmax)))))</f>
        <v>0</v>
      </c>
      <c r="U144" s="23" t="n">
        <f aca="false">INT(MIN(255,MAX(0,(U50-U97)*MIN(1,MAX(0,(Gmax-U97)/Gmax)))))</f>
        <v>0</v>
      </c>
      <c r="V144" s="23" t="n">
        <f aca="false">INT(MIN(255,MAX(0,(V50-V97)*MIN(1,MAX(0,(Gmax-V97)/Gmax)))))</f>
        <v>0</v>
      </c>
      <c r="W144" s="23" t="n">
        <f aca="false">INT(MIN(255,MAX(0,(W50-W97)*MIN(1,MAX(0,(Gmax-W97)/Gmax)))))</f>
        <v>0</v>
      </c>
      <c r="X144" s="23" t="n">
        <f aca="false">INT(MIN(255,MAX(0,(X50-X97)*MIN(1,MAX(0,(Gmax-X97)/Gmax)))))</f>
        <v>0</v>
      </c>
      <c r="Y144" s="23" t="n">
        <f aca="false">INT(MIN(255,MAX(0,(Y50-Y97)*MIN(1,MAX(0,(Gmax-Y97)/Gmax)))))</f>
        <v>0</v>
      </c>
      <c r="Z144" s="23" t="n">
        <f aca="false">INT(MIN(255,MAX(0,(Z50-Z97)*MIN(1,MAX(0,(Gmax-Z97)/Gmax)))))</f>
        <v>0</v>
      </c>
      <c r="AA144" s="23" t="n">
        <f aca="false">INT(MIN(255,MAX(0,(AA50-AA97)*MIN(1,MAX(0,(Gmax-AA97)/Gmax)))))</f>
        <v>0</v>
      </c>
      <c r="AB144" s="23" t="n">
        <f aca="false">INT(MIN(255,MAX(0,(AB50-AB97)*MIN(1,MAX(0,(Gmax-AB97)/Gmax)))))</f>
        <v>0</v>
      </c>
      <c r="AC144" s="23" t="n">
        <f aca="false">INT(MIN(255,MAX(0,(AC50-AC97)*MIN(1,MAX(0,(Gmax-AC97)/Gmax)))))</f>
        <v>0</v>
      </c>
      <c r="AD144" s="23" t="n">
        <f aca="false">INT(MIN(255,MAX(0,(AD50-AD97)*MIN(1,MAX(0,(Gmax-AD97)/Gmax)))))</f>
        <v>0</v>
      </c>
      <c r="AE144" s="23" t="n">
        <f aca="false">INT(MIN(255,MAX(0,(AE50-AE97)*MIN(1,MAX(0,(Gmax-AE97)/Gmax)))))</f>
        <v>0</v>
      </c>
      <c r="AF144" s="23" t="n">
        <f aca="false">INT(MIN(255,MAX(0,(AF50-AF97)*MIN(1,MAX(0,(Gmax-AF97)/Gmax)))))</f>
        <v>0</v>
      </c>
      <c r="AG144" s="23" t="n">
        <f aca="false">INT(MIN(255,MAX(0,(AG50-AG97)*MIN(1,MAX(0,(Gmax-AG97)/Gmax)))))</f>
        <v>0</v>
      </c>
      <c r="AH144" s="23" t="n">
        <f aca="false">INT(MIN(255,MAX(0,(AH50-AH97)*MIN(1,MAX(0,(Gmax-AH97)/Gmax)))))</f>
        <v>0</v>
      </c>
      <c r="AI144" s="23" t="n">
        <f aca="false">INT(MIN(255,MAX(0,(AI50-AI97)*MIN(1,MAX(0,(Gmax-AI97)/Gmax)))))</f>
        <v>0</v>
      </c>
      <c r="AJ144" s="23" t="n">
        <f aca="false">INT(MIN(255,MAX(0,(AJ50-AJ97)*MIN(1,MAX(0,(Gmax-AJ97)/Gmax)))))</f>
        <v>0</v>
      </c>
      <c r="AK144" s="23" t="n">
        <f aca="false">INT(MIN(255,MAX(0,(AK50-AK97)*MIN(1,MAX(0,(Gmax-AK97)/Gmax)))))</f>
        <v>0</v>
      </c>
      <c r="AL144" s="23" t="n">
        <f aca="false">INT(MIN(255,MAX(0,(AL50-AL97)*MIN(1,MAX(0,(Gmax-AL97)/Gmax)))))</f>
        <v>-0</v>
      </c>
      <c r="AM144" s="23" t="n">
        <f aca="false">INT(MIN(255,MAX(0,(AM50-AM97)*MIN(1,MAX(0,(Gmax-AM97)/Gmax)))))</f>
        <v>-0</v>
      </c>
      <c r="AN144" s="23" t="n">
        <f aca="false">INT(MIN(255,MAX(0,(AN50-AN97)*MIN(1,MAX(0,(Gmax-AN97)/Gmax)))))</f>
        <v>-0</v>
      </c>
      <c r="AO144" s="23" t="n">
        <f aca="false">INT(MIN(255,MAX(0,(AO50-AO97)*MIN(1,MAX(0,(Gmax-AO97)/Gmax)))))</f>
        <v>-0</v>
      </c>
      <c r="AP144" s="23" t="n">
        <f aca="false">INT(MIN(255,MAX(0,(AP50-AP97)*MIN(1,MAX(0,(Gmax-AP97)/Gmax)))))</f>
        <v>-0</v>
      </c>
      <c r="AQ144" s="23" t="n">
        <f aca="false">INT(MIN(255,MAX(0,(AQ50-AQ97)*MIN(1,MAX(0,(Gmax-AQ97)/Gmax)))))</f>
        <v>-0</v>
      </c>
      <c r="AR144" s="23" t="n">
        <f aca="false">INT(MIN(255,MAX(0,(AR50-AR97)*MIN(1,MAX(0,(Gmax-AR97)/Gmax)))))</f>
        <v>-0</v>
      </c>
      <c r="AS144" s="23" t="n">
        <f aca="false">INT(MIN(255,MAX(0,(AS50-AS97)*MIN(1,MAX(0,(Gmax-AS97)/Gmax)))))</f>
        <v>-0</v>
      </c>
      <c r="AT144" s="23" t="n">
        <f aca="false">INT(MIN(255,MAX(0,(AT50-AT97)*MIN(1,MAX(0,(Gmax-AT97)/Gmax)))))</f>
        <v>-0</v>
      </c>
      <c r="AU144" s="23" t="n">
        <f aca="false">INT(MIN(255,MAX(0,(AU50-AU97)*MIN(1,MAX(0,(Gmax-AU97)/Gmax)))))</f>
        <v>0</v>
      </c>
      <c r="AV144" s="23" t="n">
        <f aca="false">INT(MIN(255,MAX(0,(AV50-AV97)*MIN(1,MAX(0,(Gmax-AV97)/Gmax)))))</f>
        <v>0</v>
      </c>
      <c r="AW144" s="23" t="n">
        <f aca="false">INT(MIN(255,MAX(0,(AW50-AW97)*MIN(1,MAX(0,(Gmax-AW97)/Gmax)))))</f>
        <v>0</v>
      </c>
      <c r="AX144" s="23" t="n">
        <f aca="false">INT(MIN(255,MAX(0,(AX50-AX97)*MIN(1,MAX(0,(Gmax-AX97)/Gmax)))))</f>
        <v>0</v>
      </c>
      <c r="AY144" s="23" t="n">
        <f aca="false">INT(MIN(255,MAX(0,(AY50-AY97)*MIN(1,MAX(0,(Gmax-AY97)/Gmax)))))</f>
        <v>1</v>
      </c>
      <c r="AZ144" s="23" t="n">
        <f aca="false">INT(MIN(255,MAX(0,(AZ50-AZ97)*MIN(1,MAX(0,(Gmax-AZ97)/Gmax)))))</f>
        <v>1</v>
      </c>
      <c r="BA144" s="23" t="n">
        <f aca="false">INT(MIN(255,MAX(0,(BA50-BA97)*MIN(1,MAX(0,(Gmax-BA97)/Gmax)))))</f>
        <v>1</v>
      </c>
      <c r="BB144" s="23" t="n">
        <f aca="false">INT(MIN(255,MAX(0,(BB50-BB97)*MIN(1,MAX(0,(Gmax-BB97)/Gmax)))))</f>
        <v>1</v>
      </c>
      <c r="BC144" s="23" t="n">
        <f aca="false">INT(MIN(255,MAX(0,(BC50-BC97)*MIN(1,MAX(0,(Gmax-BC97)/Gmax)))))</f>
        <v>1</v>
      </c>
      <c r="BD144" s="23" t="n">
        <f aca="false">INT(MIN(255,MAX(0,(BD50-BD97)*MIN(1,MAX(0,(Gmax-BD97)/Gmax)))))</f>
        <v>1</v>
      </c>
      <c r="BE144" s="23" t="n">
        <f aca="false">INT(MIN(255,MAX(0,(BE50-BE97)*MIN(1,MAX(0,(Gmax-BE97)/Gmax)))))</f>
        <v>1</v>
      </c>
      <c r="BF144" s="23" t="n">
        <f aca="false">INT(MIN(255,MAX(0,(BF50-BF97)*MIN(1,MAX(0,(Gmax-BF97)/Gmax)))))</f>
        <v>1</v>
      </c>
      <c r="BG144" s="23" t="n">
        <f aca="false">INT(MIN(255,MAX(0,(BG50-BG97)*MIN(1,MAX(0,(Gmax-BG97)/Gmax)))))</f>
        <v>1</v>
      </c>
      <c r="BH144" s="23" t="n">
        <f aca="false">INT(MIN(255,MAX(0,(BH50-BH97)*MIN(1,MAX(0,(Gmax-BH97)/Gmax)))))</f>
        <v>2</v>
      </c>
      <c r="BI144" s="23" t="n">
        <f aca="false">INT(MIN(255,MAX(0,(BI50-BI97)*MIN(1,MAX(0,(Gmax-BI97)/Gmax)))))</f>
        <v>2</v>
      </c>
      <c r="BJ144" s="23" t="n">
        <f aca="false">INT(MIN(255,MAX(0,(BJ50-BJ97)*MIN(1,MAX(0,(Gmax-BJ97)/Gmax)))))</f>
        <v>2</v>
      </c>
      <c r="BK144" s="23" t="n">
        <f aca="false">INT(MIN(255,MAX(0,(BK50-BK97)*MIN(1,MAX(0,(Gmax-BK97)/Gmax)))))</f>
        <v>3</v>
      </c>
      <c r="BL144" s="23" t="n">
        <f aca="false">INT(MIN(255,MAX(0,(BL50-BL97)*MIN(1,MAX(0,(Gmax-BL97)/Gmax)))))</f>
        <v>3</v>
      </c>
      <c r="BM144" s="23" t="n">
        <f aca="false">INT(MIN(255,MAX(0,(BM50-BM97)*MIN(1,MAX(0,(Gmax-BM97)/Gmax)))))</f>
        <v>3</v>
      </c>
      <c r="BN144" s="23" t="n">
        <f aca="false">INT(MIN(255,MAX(0,(BN50-BN97)*MIN(1,MAX(0,(Gmax-BN97)/Gmax)))))</f>
        <v>3</v>
      </c>
    </row>
    <row r="147" customFormat="false" ht="15" hidden="false" customHeight="false" outlineLevel="0" collapsed="false">
      <c r="C147" s="13" t="s">
        <v>151</v>
      </c>
    </row>
    <row r="148" customFormat="false" ht="15" hidden="false" customHeight="false" outlineLevel="0" collapsed="false">
      <c r="C148" s="16" t="n">
        <v>166</v>
      </c>
      <c r="D148" s="16" t="n">
        <v>167</v>
      </c>
      <c r="E148" s="16" t="n">
        <v>168</v>
      </c>
      <c r="F148" s="16" t="n">
        <v>169</v>
      </c>
      <c r="G148" s="16" t="n">
        <v>170</v>
      </c>
      <c r="H148" s="16" t="n">
        <v>171</v>
      </c>
      <c r="I148" s="16" t="n">
        <v>172</v>
      </c>
      <c r="J148" s="16" t="n">
        <v>173</v>
      </c>
      <c r="K148" s="16" t="n">
        <v>174</v>
      </c>
      <c r="L148" s="16" t="n">
        <v>175</v>
      </c>
      <c r="M148" s="16" t="n">
        <v>176</v>
      </c>
      <c r="N148" s="16" t="n">
        <v>177</v>
      </c>
      <c r="O148" s="16" t="n">
        <v>178</v>
      </c>
      <c r="P148" s="16" t="n">
        <v>179</v>
      </c>
      <c r="Q148" s="16" t="n">
        <v>180</v>
      </c>
      <c r="R148" s="16" t="n">
        <v>181</v>
      </c>
      <c r="S148" s="16" t="n">
        <v>182</v>
      </c>
      <c r="T148" s="16" t="n">
        <v>183</v>
      </c>
      <c r="U148" s="16" t="n">
        <v>184</v>
      </c>
      <c r="V148" s="16" t="n">
        <v>185</v>
      </c>
      <c r="W148" s="16" t="n">
        <v>186</v>
      </c>
      <c r="X148" s="16" t="n">
        <v>187</v>
      </c>
      <c r="Y148" s="16" t="n">
        <v>188</v>
      </c>
      <c r="Z148" s="16" t="n">
        <v>189</v>
      </c>
      <c r="AA148" s="16" t="n">
        <v>190</v>
      </c>
      <c r="AB148" s="16" t="n">
        <v>191</v>
      </c>
      <c r="AC148" s="16" t="n">
        <v>192</v>
      </c>
      <c r="AD148" s="16" t="n">
        <v>193</v>
      </c>
      <c r="AE148" s="16" t="n">
        <v>194</v>
      </c>
      <c r="AF148" s="16" t="n">
        <v>195</v>
      </c>
      <c r="AG148" s="16" t="n">
        <v>196</v>
      </c>
      <c r="AH148" s="16" t="n">
        <v>197</v>
      </c>
      <c r="AI148" s="16" t="n">
        <v>198</v>
      </c>
      <c r="AJ148" s="16" t="n">
        <v>199</v>
      </c>
      <c r="AK148" s="16" t="n">
        <v>200</v>
      </c>
      <c r="AL148" s="16" t="n">
        <v>201</v>
      </c>
      <c r="AM148" s="16" t="n">
        <v>202</v>
      </c>
      <c r="AN148" s="16" t="n">
        <v>203</v>
      </c>
      <c r="AO148" s="16" t="n">
        <v>204</v>
      </c>
      <c r="AP148" s="16" t="n">
        <v>205</v>
      </c>
      <c r="AQ148" s="16" t="n">
        <v>206</v>
      </c>
      <c r="AR148" s="16" t="n">
        <v>207</v>
      </c>
      <c r="AS148" s="16" t="n">
        <v>208</v>
      </c>
      <c r="AT148" s="16" t="n">
        <v>209</v>
      </c>
      <c r="AU148" s="16" t="n">
        <v>210</v>
      </c>
      <c r="AV148" s="16" t="n">
        <v>211</v>
      </c>
      <c r="AW148" s="16" t="n">
        <v>212</v>
      </c>
      <c r="AX148" s="16" t="n">
        <v>213</v>
      </c>
      <c r="AY148" s="16" t="n">
        <v>214</v>
      </c>
      <c r="AZ148" s="16" t="n">
        <v>215</v>
      </c>
      <c r="BA148" s="16" t="n">
        <v>216</v>
      </c>
      <c r="BB148" s="16" t="n">
        <v>217</v>
      </c>
      <c r="BC148" s="16" t="n">
        <v>218</v>
      </c>
      <c r="BD148" s="16" t="n">
        <v>219</v>
      </c>
      <c r="BE148" s="16" t="n">
        <v>220</v>
      </c>
      <c r="BF148" s="16" t="n">
        <v>221</v>
      </c>
      <c r="BG148" s="16" t="n">
        <v>222</v>
      </c>
      <c r="BH148" s="16" t="n">
        <v>223</v>
      </c>
      <c r="BI148" s="16" t="n">
        <v>224</v>
      </c>
      <c r="BJ148" s="16" t="n">
        <v>225</v>
      </c>
      <c r="BK148" s="16" t="n">
        <v>226</v>
      </c>
      <c r="BL148" s="16" t="n">
        <v>227</v>
      </c>
      <c r="BM148" s="16" t="n">
        <v>228</v>
      </c>
      <c r="BN148" s="16" t="n">
        <v>229</v>
      </c>
    </row>
    <row r="149" customFormat="false" ht="10.5" hidden="false" customHeight="true" outlineLevel="0" collapsed="false">
      <c r="B149" s="17" t="n">
        <v>70</v>
      </c>
      <c r="C149" s="23" t="n">
        <f aca="false">C$148</f>
        <v>166</v>
      </c>
      <c r="D149" s="23" t="n">
        <f aca="false">D$148</f>
        <v>167</v>
      </c>
      <c r="E149" s="23" t="n">
        <f aca="false">E$148</f>
        <v>168</v>
      </c>
      <c r="F149" s="23" t="n">
        <f aca="false">F$148</f>
        <v>169</v>
      </c>
      <c r="G149" s="23" t="n">
        <f aca="false">G$148</f>
        <v>170</v>
      </c>
      <c r="H149" s="23" t="n">
        <f aca="false">H$148</f>
        <v>171</v>
      </c>
      <c r="I149" s="23" t="n">
        <f aca="false">I$148</f>
        <v>172</v>
      </c>
      <c r="J149" s="23" t="n">
        <f aca="false">J$148</f>
        <v>173</v>
      </c>
      <c r="K149" s="23" t="n">
        <f aca="false">K$148</f>
        <v>174</v>
      </c>
      <c r="L149" s="23" t="n">
        <f aca="false">L$148</f>
        <v>175</v>
      </c>
      <c r="M149" s="23" t="n">
        <f aca="false">M$148</f>
        <v>176</v>
      </c>
      <c r="N149" s="23" t="n">
        <f aca="false">N$148</f>
        <v>177</v>
      </c>
      <c r="O149" s="23" t="n">
        <f aca="false">O$148</f>
        <v>178</v>
      </c>
      <c r="P149" s="23" t="n">
        <f aca="false">P$148</f>
        <v>179</v>
      </c>
      <c r="Q149" s="23" t="n">
        <f aca="false">Q$148</f>
        <v>180</v>
      </c>
      <c r="R149" s="23" t="n">
        <f aca="false">R$148</f>
        <v>181</v>
      </c>
      <c r="S149" s="23" t="n">
        <f aca="false">S$148</f>
        <v>182</v>
      </c>
      <c r="T149" s="23" t="n">
        <f aca="false">T$148</f>
        <v>183</v>
      </c>
      <c r="U149" s="23" t="n">
        <f aca="false">U$148</f>
        <v>184</v>
      </c>
      <c r="V149" s="23" t="n">
        <f aca="false">V$148</f>
        <v>185</v>
      </c>
      <c r="W149" s="23" t="n">
        <f aca="false">W$148</f>
        <v>186</v>
      </c>
      <c r="X149" s="23" t="n">
        <f aca="false">X$148</f>
        <v>187</v>
      </c>
      <c r="Y149" s="23" t="n">
        <f aca="false">Y$148</f>
        <v>188</v>
      </c>
      <c r="Z149" s="23" t="n">
        <f aca="false">Z$148</f>
        <v>189</v>
      </c>
      <c r="AA149" s="23" t="n">
        <f aca="false">AA$148</f>
        <v>190</v>
      </c>
      <c r="AB149" s="23" t="n">
        <f aca="false">AB$148</f>
        <v>191</v>
      </c>
      <c r="AC149" s="23" t="n">
        <f aca="false">AC$148</f>
        <v>192</v>
      </c>
      <c r="AD149" s="23" t="n">
        <f aca="false">AD$148</f>
        <v>193</v>
      </c>
      <c r="AE149" s="23" t="n">
        <f aca="false">AE$148</f>
        <v>194</v>
      </c>
      <c r="AF149" s="23" t="n">
        <f aca="false">AF$148</f>
        <v>195</v>
      </c>
      <c r="AG149" s="23" t="n">
        <f aca="false">AG$148</f>
        <v>196</v>
      </c>
      <c r="AH149" s="23" t="n">
        <f aca="false">AH$148</f>
        <v>197</v>
      </c>
      <c r="AI149" s="23" t="n">
        <f aca="false">AI$148</f>
        <v>198</v>
      </c>
      <c r="AJ149" s="23" t="n">
        <f aca="false">AJ$148</f>
        <v>199</v>
      </c>
      <c r="AK149" s="23" t="n">
        <f aca="false">AK$148</f>
        <v>200</v>
      </c>
      <c r="AL149" s="23" t="n">
        <f aca="false">AL$148</f>
        <v>201</v>
      </c>
      <c r="AM149" s="23" t="n">
        <f aca="false">AM$148</f>
        <v>202</v>
      </c>
      <c r="AN149" s="23" t="n">
        <f aca="false">AN$148</f>
        <v>203</v>
      </c>
      <c r="AO149" s="23" t="n">
        <f aca="false">AO$148</f>
        <v>204</v>
      </c>
      <c r="AP149" s="23" t="n">
        <f aca="false">AP$148</f>
        <v>205</v>
      </c>
      <c r="AQ149" s="23" t="n">
        <f aca="false">AQ$148</f>
        <v>206</v>
      </c>
      <c r="AR149" s="23" t="n">
        <f aca="false">AR$148</f>
        <v>207</v>
      </c>
      <c r="AS149" s="23" t="n">
        <f aca="false">AS$148</f>
        <v>208</v>
      </c>
      <c r="AT149" s="23" t="n">
        <f aca="false">AT$148</f>
        <v>209</v>
      </c>
      <c r="AU149" s="23" t="n">
        <f aca="false">AU$148</f>
        <v>210</v>
      </c>
      <c r="AV149" s="23" t="n">
        <f aca="false">AV$148</f>
        <v>211</v>
      </c>
      <c r="AW149" s="23" t="n">
        <f aca="false">AW$148</f>
        <v>212</v>
      </c>
      <c r="AX149" s="23" t="n">
        <f aca="false">AX$148</f>
        <v>213</v>
      </c>
      <c r="AY149" s="23" t="n">
        <f aca="false">AY$148</f>
        <v>214</v>
      </c>
      <c r="AZ149" s="23" t="n">
        <f aca="false">AZ$148</f>
        <v>215</v>
      </c>
      <c r="BA149" s="23" t="n">
        <f aca="false">BA$148</f>
        <v>216</v>
      </c>
      <c r="BB149" s="23" t="n">
        <f aca="false">BB$148</f>
        <v>217</v>
      </c>
      <c r="BC149" s="23" t="n">
        <f aca="false">BC$148</f>
        <v>218</v>
      </c>
      <c r="BD149" s="23" t="n">
        <f aca="false">BD$148</f>
        <v>219</v>
      </c>
      <c r="BE149" s="23" t="n">
        <f aca="false">BE$148</f>
        <v>220</v>
      </c>
      <c r="BF149" s="23" t="n">
        <f aca="false">BF$148</f>
        <v>221</v>
      </c>
      <c r="BG149" s="23" t="n">
        <f aca="false">BG$148</f>
        <v>222</v>
      </c>
      <c r="BH149" s="23" t="n">
        <f aca="false">BH$148</f>
        <v>223</v>
      </c>
      <c r="BI149" s="23" t="n">
        <f aca="false">BI$148</f>
        <v>224</v>
      </c>
      <c r="BJ149" s="23" t="n">
        <f aca="false">BJ$148</f>
        <v>225</v>
      </c>
      <c r="BK149" s="23" t="n">
        <f aca="false">BK$148</f>
        <v>226</v>
      </c>
      <c r="BL149" s="23" t="n">
        <f aca="false">BL$148</f>
        <v>227</v>
      </c>
      <c r="BM149" s="23" t="n">
        <f aca="false">BM$148</f>
        <v>228</v>
      </c>
      <c r="BN149" s="23" t="n">
        <f aca="false">BN$148</f>
        <v>229</v>
      </c>
    </row>
    <row r="150" customFormat="false" ht="10.5" hidden="false" customHeight="true" outlineLevel="0" collapsed="false">
      <c r="B150" s="17" t="n">
        <v>71</v>
      </c>
      <c r="C150" s="23" t="n">
        <f aca="false">C$148</f>
        <v>166</v>
      </c>
      <c r="D150" s="23" t="n">
        <f aca="false">D$148</f>
        <v>167</v>
      </c>
      <c r="E150" s="23" t="n">
        <f aca="false">E$148</f>
        <v>168</v>
      </c>
      <c r="F150" s="23" t="n">
        <f aca="false">F$148</f>
        <v>169</v>
      </c>
      <c r="G150" s="23" t="n">
        <f aca="false">G$148</f>
        <v>170</v>
      </c>
      <c r="H150" s="23" t="n">
        <f aca="false">H$148</f>
        <v>171</v>
      </c>
      <c r="I150" s="23" t="n">
        <f aca="false">I$148</f>
        <v>172</v>
      </c>
      <c r="J150" s="23" t="n">
        <f aca="false">J$148</f>
        <v>173</v>
      </c>
      <c r="K150" s="23" t="n">
        <f aca="false">K$148</f>
        <v>174</v>
      </c>
      <c r="L150" s="23" t="n">
        <f aca="false">L$148</f>
        <v>175</v>
      </c>
      <c r="M150" s="23" t="n">
        <f aca="false">M$148</f>
        <v>176</v>
      </c>
      <c r="N150" s="23" t="n">
        <f aca="false">N$148</f>
        <v>177</v>
      </c>
      <c r="O150" s="23" t="n">
        <f aca="false">O$148</f>
        <v>178</v>
      </c>
      <c r="P150" s="23" t="n">
        <f aca="false">P$148</f>
        <v>179</v>
      </c>
      <c r="Q150" s="23" t="n">
        <f aca="false">Q$148</f>
        <v>180</v>
      </c>
      <c r="R150" s="23" t="n">
        <f aca="false">R$148</f>
        <v>181</v>
      </c>
      <c r="S150" s="23" t="n">
        <f aca="false">S$148</f>
        <v>182</v>
      </c>
      <c r="T150" s="23" t="n">
        <f aca="false">T$148</f>
        <v>183</v>
      </c>
      <c r="U150" s="23" t="n">
        <f aca="false">U$148</f>
        <v>184</v>
      </c>
      <c r="V150" s="23" t="n">
        <f aca="false">V$148</f>
        <v>185</v>
      </c>
      <c r="W150" s="23" t="n">
        <f aca="false">W$148</f>
        <v>186</v>
      </c>
      <c r="X150" s="23" t="n">
        <f aca="false">X$148</f>
        <v>187</v>
      </c>
      <c r="Y150" s="23" t="n">
        <f aca="false">Y$148</f>
        <v>188</v>
      </c>
      <c r="Z150" s="23" t="n">
        <f aca="false">Z$148</f>
        <v>189</v>
      </c>
      <c r="AA150" s="23" t="n">
        <f aca="false">AA$148</f>
        <v>190</v>
      </c>
      <c r="AB150" s="23" t="n">
        <f aca="false">AB$148</f>
        <v>191</v>
      </c>
      <c r="AC150" s="23" t="n">
        <f aca="false">AC$148</f>
        <v>192</v>
      </c>
      <c r="AD150" s="23" t="n">
        <f aca="false">AD$148</f>
        <v>193</v>
      </c>
      <c r="AE150" s="23" t="n">
        <f aca="false">AE$148</f>
        <v>194</v>
      </c>
      <c r="AF150" s="23" t="n">
        <f aca="false">AF$148</f>
        <v>195</v>
      </c>
      <c r="AG150" s="23" t="n">
        <f aca="false">AG$148</f>
        <v>196</v>
      </c>
      <c r="AH150" s="23" t="n">
        <f aca="false">AH$148</f>
        <v>197</v>
      </c>
      <c r="AI150" s="23" t="n">
        <f aca="false">AI$148</f>
        <v>198</v>
      </c>
      <c r="AJ150" s="23" t="n">
        <f aca="false">AJ$148</f>
        <v>199</v>
      </c>
      <c r="AK150" s="23" t="n">
        <f aca="false">AK$148</f>
        <v>200</v>
      </c>
      <c r="AL150" s="23" t="n">
        <f aca="false">AL$148</f>
        <v>201</v>
      </c>
      <c r="AM150" s="23" t="n">
        <f aca="false">AM$148</f>
        <v>202</v>
      </c>
      <c r="AN150" s="23" t="n">
        <f aca="false">AN$148</f>
        <v>203</v>
      </c>
      <c r="AO150" s="23" t="n">
        <f aca="false">AO$148</f>
        <v>204</v>
      </c>
      <c r="AP150" s="23" t="n">
        <f aca="false">AP$148</f>
        <v>205</v>
      </c>
      <c r="AQ150" s="23" t="n">
        <f aca="false">AQ$148</f>
        <v>206</v>
      </c>
      <c r="AR150" s="23" t="n">
        <f aca="false">AR$148</f>
        <v>207</v>
      </c>
      <c r="AS150" s="23" t="n">
        <f aca="false">AS$148</f>
        <v>208</v>
      </c>
      <c r="AT150" s="23" t="n">
        <f aca="false">AT$148</f>
        <v>209</v>
      </c>
      <c r="AU150" s="23" t="n">
        <f aca="false">AU$148</f>
        <v>210</v>
      </c>
      <c r="AV150" s="23" t="n">
        <f aca="false">AV$148</f>
        <v>211</v>
      </c>
      <c r="AW150" s="23" t="n">
        <f aca="false">AW$148</f>
        <v>212</v>
      </c>
      <c r="AX150" s="23" t="n">
        <f aca="false">AX$148</f>
        <v>213</v>
      </c>
      <c r="AY150" s="23" t="n">
        <f aca="false">AY$148</f>
        <v>214</v>
      </c>
      <c r="AZ150" s="23" t="n">
        <f aca="false">AZ$148</f>
        <v>215</v>
      </c>
      <c r="BA150" s="23" t="n">
        <f aca="false">BA$148</f>
        <v>216</v>
      </c>
      <c r="BB150" s="23" t="n">
        <f aca="false">BB$148</f>
        <v>217</v>
      </c>
      <c r="BC150" s="23" t="n">
        <f aca="false">BC$148</f>
        <v>218</v>
      </c>
      <c r="BD150" s="23" t="n">
        <f aca="false">BD$148</f>
        <v>219</v>
      </c>
      <c r="BE150" s="23" t="n">
        <f aca="false">BE$148</f>
        <v>220</v>
      </c>
      <c r="BF150" s="23" t="n">
        <f aca="false">BF$148</f>
        <v>221</v>
      </c>
      <c r="BG150" s="23" t="n">
        <f aca="false">BG$148</f>
        <v>222</v>
      </c>
      <c r="BH150" s="23" t="n">
        <f aca="false">BH$148</f>
        <v>223</v>
      </c>
      <c r="BI150" s="23" t="n">
        <f aca="false">BI$148</f>
        <v>224</v>
      </c>
      <c r="BJ150" s="23" t="n">
        <f aca="false">BJ$148</f>
        <v>225</v>
      </c>
      <c r="BK150" s="23" t="n">
        <f aca="false">BK$148</f>
        <v>226</v>
      </c>
      <c r="BL150" s="23" t="n">
        <f aca="false">BL$148</f>
        <v>227</v>
      </c>
      <c r="BM150" s="23" t="n">
        <f aca="false">BM$148</f>
        <v>228</v>
      </c>
      <c r="BN150" s="23" t="n">
        <f aca="false">BN$148</f>
        <v>229</v>
      </c>
    </row>
    <row r="151" customFormat="false" ht="10.5" hidden="false" customHeight="true" outlineLevel="0" collapsed="false">
      <c r="B151" s="17" t="n">
        <v>72</v>
      </c>
      <c r="C151" s="23" t="n">
        <f aca="false">C$148</f>
        <v>166</v>
      </c>
      <c r="D151" s="23" t="n">
        <f aca="false">D$148</f>
        <v>167</v>
      </c>
      <c r="E151" s="23" t="n">
        <f aca="false">E$148</f>
        <v>168</v>
      </c>
      <c r="F151" s="23" t="n">
        <f aca="false">F$148</f>
        <v>169</v>
      </c>
      <c r="G151" s="23" t="n">
        <f aca="false">G$148</f>
        <v>170</v>
      </c>
      <c r="H151" s="23" t="n">
        <f aca="false">H$148</f>
        <v>171</v>
      </c>
      <c r="I151" s="23" t="n">
        <f aca="false">I$148</f>
        <v>172</v>
      </c>
      <c r="J151" s="23" t="n">
        <f aca="false">J$148</f>
        <v>173</v>
      </c>
      <c r="K151" s="23" t="n">
        <f aca="false">K$148</f>
        <v>174</v>
      </c>
      <c r="L151" s="23" t="n">
        <f aca="false">L$148</f>
        <v>175</v>
      </c>
      <c r="M151" s="23" t="n">
        <f aca="false">M$148</f>
        <v>176</v>
      </c>
      <c r="N151" s="23" t="n">
        <f aca="false">N$148</f>
        <v>177</v>
      </c>
      <c r="O151" s="23" t="n">
        <f aca="false">O$148</f>
        <v>178</v>
      </c>
      <c r="P151" s="23" t="n">
        <f aca="false">P$148</f>
        <v>179</v>
      </c>
      <c r="Q151" s="23" t="n">
        <f aca="false">Q$148</f>
        <v>180</v>
      </c>
      <c r="R151" s="23" t="n">
        <f aca="false">R$148</f>
        <v>181</v>
      </c>
      <c r="S151" s="23" t="n">
        <f aca="false">S$148</f>
        <v>182</v>
      </c>
      <c r="T151" s="23" t="n">
        <f aca="false">T$148</f>
        <v>183</v>
      </c>
      <c r="U151" s="23" t="n">
        <f aca="false">U$148</f>
        <v>184</v>
      </c>
      <c r="V151" s="23" t="n">
        <f aca="false">V$148</f>
        <v>185</v>
      </c>
      <c r="W151" s="23" t="n">
        <f aca="false">W$148</f>
        <v>186</v>
      </c>
      <c r="X151" s="23" t="n">
        <f aca="false">X$148</f>
        <v>187</v>
      </c>
      <c r="Y151" s="23" t="n">
        <f aca="false">Y$148</f>
        <v>188</v>
      </c>
      <c r="Z151" s="23" t="n">
        <f aca="false">Z$148</f>
        <v>189</v>
      </c>
      <c r="AA151" s="23" t="n">
        <f aca="false">AA$148</f>
        <v>190</v>
      </c>
      <c r="AB151" s="23" t="n">
        <f aca="false">AB$148</f>
        <v>191</v>
      </c>
      <c r="AC151" s="23" t="n">
        <f aca="false">AC$148</f>
        <v>192</v>
      </c>
      <c r="AD151" s="23" t="n">
        <f aca="false">AD$148</f>
        <v>193</v>
      </c>
      <c r="AE151" s="23" t="n">
        <f aca="false">AE$148</f>
        <v>194</v>
      </c>
      <c r="AF151" s="23" t="n">
        <f aca="false">AF$148</f>
        <v>195</v>
      </c>
      <c r="AG151" s="23" t="n">
        <f aca="false">AG$148</f>
        <v>196</v>
      </c>
      <c r="AH151" s="23" t="n">
        <f aca="false">AH$148</f>
        <v>197</v>
      </c>
      <c r="AI151" s="23" t="n">
        <f aca="false">AI$148</f>
        <v>198</v>
      </c>
      <c r="AJ151" s="23" t="n">
        <f aca="false">AJ$148</f>
        <v>199</v>
      </c>
      <c r="AK151" s="23" t="n">
        <f aca="false">AK$148</f>
        <v>200</v>
      </c>
      <c r="AL151" s="23" t="n">
        <f aca="false">AL$148</f>
        <v>201</v>
      </c>
      <c r="AM151" s="23" t="n">
        <f aca="false">AM$148</f>
        <v>202</v>
      </c>
      <c r="AN151" s="23" t="n">
        <f aca="false">AN$148</f>
        <v>203</v>
      </c>
      <c r="AO151" s="23" t="n">
        <f aca="false">AO$148</f>
        <v>204</v>
      </c>
      <c r="AP151" s="23" t="n">
        <f aca="false">AP$148</f>
        <v>205</v>
      </c>
      <c r="AQ151" s="23" t="n">
        <f aca="false">AQ$148</f>
        <v>206</v>
      </c>
      <c r="AR151" s="23" t="n">
        <f aca="false">AR$148</f>
        <v>207</v>
      </c>
      <c r="AS151" s="23" t="n">
        <f aca="false">AS$148</f>
        <v>208</v>
      </c>
      <c r="AT151" s="23" t="n">
        <f aca="false">AT$148</f>
        <v>209</v>
      </c>
      <c r="AU151" s="23" t="n">
        <f aca="false">AU$148</f>
        <v>210</v>
      </c>
      <c r="AV151" s="23" t="n">
        <f aca="false">AV$148</f>
        <v>211</v>
      </c>
      <c r="AW151" s="23" t="n">
        <f aca="false">AW$148</f>
        <v>212</v>
      </c>
      <c r="AX151" s="23" t="n">
        <f aca="false">AX$148</f>
        <v>213</v>
      </c>
      <c r="AY151" s="23" t="n">
        <f aca="false">AY$148</f>
        <v>214</v>
      </c>
      <c r="AZ151" s="23" t="n">
        <f aca="false">AZ$148</f>
        <v>215</v>
      </c>
      <c r="BA151" s="23" t="n">
        <f aca="false">BA$148</f>
        <v>216</v>
      </c>
      <c r="BB151" s="23" t="n">
        <f aca="false">BB$148</f>
        <v>217</v>
      </c>
      <c r="BC151" s="23" t="n">
        <f aca="false">BC$148</f>
        <v>218</v>
      </c>
      <c r="BD151" s="23" t="n">
        <f aca="false">BD$148</f>
        <v>219</v>
      </c>
      <c r="BE151" s="23" t="n">
        <f aca="false">BE$148</f>
        <v>220</v>
      </c>
      <c r="BF151" s="23" t="n">
        <f aca="false">BF$148</f>
        <v>221</v>
      </c>
      <c r="BG151" s="23" t="n">
        <f aca="false">BG$148</f>
        <v>222</v>
      </c>
      <c r="BH151" s="23" t="n">
        <f aca="false">BH$148</f>
        <v>223</v>
      </c>
      <c r="BI151" s="23" t="n">
        <f aca="false">BI$148</f>
        <v>224</v>
      </c>
      <c r="BJ151" s="23" t="n">
        <f aca="false">BJ$148</f>
        <v>225</v>
      </c>
      <c r="BK151" s="23" t="n">
        <f aca="false">BK$148</f>
        <v>226</v>
      </c>
      <c r="BL151" s="23" t="n">
        <f aca="false">BL$148</f>
        <v>227</v>
      </c>
      <c r="BM151" s="23" t="n">
        <f aca="false">BM$148</f>
        <v>228</v>
      </c>
      <c r="BN151" s="23" t="n">
        <f aca="false">BN$148</f>
        <v>229</v>
      </c>
    </row>
    <row r="152" customFormat="false" ht="10.5" hidden="false" customHeight="true" outlineLevel="0" collapsed="false">
      <c r="B152" s="17" t="n">
        <v>73</v>
      </c>
      <c r="C152" s="23" t="n">
        <f aca="false">C$148</f>
        <v>166</v>
      </c>
      <c r="D152" s="23" t="n">
        <f aca="false">D$148</f>
        <v>167</v>
      </c>
      <c r="E152" s="23" t="n">
        <f aca="false">E$148</f>
        <v>168</v>
      </c>
      <c r="F152" s="23" t="n">
        <f aca="false">F$148</f>
        <v>169</v>
      </c>
      <c r="G152" s="23" t="n">
        <f aca="false">G$148</f>
        <v>170</v>
      </c>
      <c r="H152" s="23" t="n">
        <f aca="false">H$148</f>
        <v>171</v>
      </c>
      <c r="I152" s="23" t="n">
        <f aca="false">I$148</f>
        <v>172</v>
      </c>
      <c r="J152" s="23" t="n">
        <f aca="false">J$148</f>
        <v>173</v>
      </c>
      <c r="K152" s="23" t="n">
        <f aca="false">K$148</f>
        <v>174</v>
      </c>
      <c r="L152" s="23" t="n">
        <f aca="false">L$148</f>
        <v>175</v>
      </c>
      <c r="M152" s="23" t="n">
        <f aca="false">M$148</f>
        <v>176</v>
      </c>
      <c r="N152" s="23" t="n">
        <f aca="false">N$148</f>
        <v>177</v>
      </c>
      <c r="O152" s="23" t="n">
        <f aca="false">O$148</f>
        <v>178</v>
      </c>
      <c r="P152" s="23" t="n">
        <f aca="false">P$148</f>
        <v>179</v>
      </c>
      <c r="Q152" s="23" t="n">
        <f aca="false">Q$148</f>
        <v>180</v>
      </c>
      <c r="R152" s="23" t="n">
        <f aca="false">R$148</f>
        <v>181</v>
      </c>
      <c r="S152" s="23" t="n">
        <f aca="false">S$148</f>
        <v>182</v>
      </c>
      <c r="T152" s="23" t="n">
        <f aca="false">T$148</f>
        <v>183</v>
      </c>
      <c r="U152" s="23" t="n">
        <f aca="false">U$148</f>
        <v>184</v>
      </c>
      <c r="V152" s="23" t="n">
        <f aca="false">V$148</f>
        <v>185</v>
      </c>
      <c r="W152" s="23" t="n">
        <f aca="false">W$148</f>
        <v>186</v>
      </c>
      <c r="X152" s="23" t="n">
        <f aca="false">X$148</f>
        <v>187</v>
      </c>
      <c r="Y152" s="23" t="n">
        <f aca="false">Y$148</f>
        <v>188</v>
      </c>
      <c r="Z152" s="23" t="n">
        <f aca="false">Z$148</f>
        <v>189</v>
      </c>
      <c r="AA152" s="23" t="n">
        <f aca="false">AA$148</f>
        <v>190</v>
      </c>
      <c r="AB152" s="23" t="n">
        <f aca="false">AB$148</f>
        <v>191</v>
      </c>
      <c r="AC152" s="23" t="n">
        <f aca="false">AC$148</f>
        <v>192</v>
      </c>
      <c r="AD152" s="23" t="n">
        <f aca="false">AD$148</f>
        <v>193</v>
      </c>
      <c r="AE152" s="23" t="n">
        <f aca="false">AE$148</f>
        <v>194</v>
      </c>
      <c r="AF152" s="23" t="n">
        <f aca="false">AF$148</f>
        <v>195</v>
      </c>
      <c r="AG152" s="23" t="n">
        <f aca="false">AG$148</f>
        <v>196</v>
      </c>
      <c r="AH152" s="23" t="n">
        <f aca="false">AH$148</f>
        <v>197</v>
      </c>
      <c r="AI152" s="23" t="n">
        <f aca="false">AI$148</f>
        <v>198</v>
      </c>
      <c r="AJ152" s="23" t="n">
        <f aca="false">AJ$148</f>
        <v>199</v>
      </c>
      <c r="AK152" s="23" t="n">
        <f aca="false">AK$148</f>
        <v>200</v>
      </c>
      <c r="AL152" s="23" t="n">
        <f aca="false">AL$148</f>
        <v>201</v>
      </c>
      <c r="AM152" s="23" t="n">
        <f aca="false">AM$148</f>
        <v>202</v>
      </c>
      <c r="AN152" s="23" t="n">
        <f aca="false">AN$148</f>
        <v>203</v>
      </c>
      <c r="AO152" s="23" t="n">
        <f aca="false">AO$148</f>
        <v>204</v>
      </c>
      <c r="AP152" s="23" t="n">
        <f aca="false">AP$148</f>
        <v>205</v>
      </c>
      <c r="AQ152" s="23" t="n">
        <f aca="false">AQ$148</f>
        <v>206</v>
      </c>
      <c r="AR152" s="23" t="n">
        <f aca="false">AR$148</f>
        <v>207</v>
      </c>
      <c r="AS152" s="23" t="n">
        <f aca="false">AS$148</f>
        <v>208</v>
      </c>
      <c r="AT152" s="23" t="n">
        <f aca="false">AT$148</f>
        <v>209</v>
      </c>
      <c r="AU152" s="23" t="n">
        <f aca="false">AU$148</f>
        <v>210</v>
      </c>
      <c r="AV152" s="23" t="n">
        <f aca="false">AV$148</f>
        <v>211</v>
      </c>
      <c r="AW152" s="23" t="n">
        <f aca="false">AW$148</f>
        <v>212</v>
      </c>
      <c r="AX152" s="23" t="n">
        <f aca="false">AX$148</f>
        <v>213</v>
      </c>
      <c r="AY152" s="23" t="n">
        <f aca="false">AY$148</f>
        <v>214</v>
      </c>
      <c r="AZ152" s="23" t="n">
        <f aca="false">AZ$148</f>
        <v>215</v>
      </c>
      <c r="BA152" s="23" t="n">
        <f aca="false">BA$148</f>
        <v>216</v>
      </c>
      <c r="BB152" s="23" t="n">
        <f aca="false">BB$148</f>
        <v>217</v>
      </c>
      <c r="BC152" s="23" t="n">
        <f aca="false">BC$148</f>
        <v>218</v>
      </c>
      <c r="BD152" s="23" t="n">
        <f aca="false">BD$148</f>
        <v>219</v>
      </c>
      <c r="BE152" s="23" t="n">
        <f aca="false">BE$148</f>
        <v>220</v>
      </c>
      <c r="BF152" s="23" t="n">
        <f aca="false">BF$148</f>
        <v>221</v>
      </c>
      <c r="BG152" s="23" t="n">
        <f aca="false">BG$148</f>
        <v>222</v>
      </c>
      <c r="BH152" s="23" t="n">
        <f aca="false">BH$148</f>
        <v>223</v>
      </c>
      <c r="BI152" s="23" t="n">
        <f aca="false">BI$148</f>
        <v>224</v>
      </c>
      <c r="BJ152" s="23" t="n">
        <f aca="false">BJ$148</f>
        <v>225</v>
      </c>
      <c r="BK152" s="23" t="n">
        <f aca="false">BK$148</f>
        <v>226</v>
      </c>
      <c r="BL152" s="23" t="n">
        <f aca="false">BL$148</f>
        <v>227</v>
      </c>
      <c r="BM152" s="23" t="n">
        <f aca="false">BM$148</f>
        <v>228</v>
      </c>
      <c r="BN152" s="23" t="n">
        <f aca="false">BN$148</f>
        <v>229</v>
      </c>
    </row>
    <row r="153" customFormat="false" ht="10.5" hidden="false" customHeight="true" outlineLevel="0" collapsed="false">
      <c r="B153" s="17" t="n">
        <v>74</v>
      </c>
      <c r="C153" s="23" t="n">
        <f aca="false">C$148</f>
        <v>166</v>
      </c>
      <c r="D153" s="23" t="n">
        <f aca="false">D$148</f>
        <v>167</v>
      </c>
      <c r="E153" s="23" t="n">
        <f aca="false">E$148</f>
        <v>168</v>
      </c>
      <c r="F153" s="23" t="n">
        <f aca="false">F$148</f>
        <v>169</v>
      </c>
      <c r="G153" s="23" t="n">
        <f aca="false">G$148</f>
        <v>170</v>
      </c>
      <c r="H153" s="23" t="n">
        <f aca="false">H$148</f>
        <v>171</v>
      </c>
      <c r="I153" s="23" t="n">
        <f aca="false">I$148</f>
        <v>172</v>
      </c>
      <c r="J153" s="23" t="n">
        <f aca="false">J$148</f>
        <v>173</v>
      </c>
      <c r="K153" s="23" t="n">
        <f aca="false">K$148</f>
        <v>174</v>
      </c>
      <c r="L153" s="23" t="n">
        <f aca="false">L$148</f>
        <v>175</v>
      </c>
      <c r="M153" s="23" t="n">
        <f aca="false">M$148</f>
        <v>176</v>
      </c>
      <c r="N153" s="23" t="n">
        <f aca="false">N$148</f>
        <v>177</v>
      </c>
      <c r="O153" s="23" t="n">
        <f aca="false">O$148</f>
        <v>178</v>
      </c>
      <c r="P153" s="23" t="n">
        <f aca="false">P$148</f>
        <v>179</v>
      </c>
      <c r="Q153" s="23" t="n">
        <f aca="false">Q$148</f>
        <v>180</v>
      </c>
      <c r="R153" s="23" t="n">
        <f aca="false">R$148</f>
        <v>181</v>
      </c>
      <c r="S153" s="23" t="n">
        <f aca="false">S$148</f>
        <v>182</v>
      </c>
      <c r="T153" s="23" t="n">
        <f aca="false">T$148</f>
        <v>183</v>
      </c>
      <c r="U153" s="23" t="n">
        <f aca="false">U$148</f>
        <v>184</v>
      </c>
      <c r="V153" s="23" t="n">
        <f aca="false">V$148</f>
        <v>185</v>
      </c>
      <c r="W153" s="23" t="n">
        <f aca="false">W$148</f>
        <v>186</v>
      </c>
      <c r="X153" s="23" t="n">
        <f aca="false">X$148</f>
        <v>187</v>
      </c>
      <c r="Y153" s="23" t="n">
        <f aca="false">Y$148</f>
        <v>188</v>
      </c>
      <c r="Z153" s="23" t="n">
        <f aca="false">Z$148</f>
        <v>189</v>
      </c>
      <c r="AA153" s="23" t="n">
        <f aca="false">AA$148</f>
        <v>190</v>
      </c>
      <c r="AB153" s="23" t="n">
        <f aca="false">AB$148</f>
        <v>191</v>
      </c>
      <c r="AC153" s="23" t="n">
        <f aca="false">AC$148</f>
        <v>192</v>
      </c>
      <c r="AD153" s="23" t="n">
        <f aca="false">AD$148</f>
        <v>193</v>
      </c>
      <c r="AE153" s="23" t="n">
        <f aca="false">AE$148</f>
        <v>194</v>
      </c>
      <c r="AF153" s="23" t="n">
        <f aca="false">AF$148</f>
        <v>195</v>
      </c>
      <c r="AG153" s="23" t="n">
        <f aca="false">AG$148</f>
        <v>196</v>
      </c>
      <c r="AH153" s="23" t="n">
        <f aca="false">AH$148</f>
        <v>197</v>
      </c>
      <c r="AI153" s="23" t="n">
        <f aca="false">AI$148</f>
        <v>198</v>
      </c>
      <c r="AJ153" s="23" t="n">
        <f aca="false">AJ$148</f>
        <v>199</v>
      </c>
      <c r="AK153" s="23" t="n">
        <f aca="false">AK$148</f>
        <v>200</v>
      </c>
      <c r="AL153" s="23" t="n">
        <f aca="false">AL$148</f>
        <v>201</v>
      </c>
      <c r="AM153" s="23" t="n">
        <f aca="false">AM$148</f>
        <v>202</v>
      </c>
      <c r="AN153" s="23" t="n">
        <f aca="false">AN$148</f>
        <v>203</v>
      </c>
      <c r="AO153" s="23" t="n">
        <f aca="false">AO$148</f>
        <v>204</v>
      </c>
      <c r="AP153" s="23" t="n">
        <f aca="false">AP$148</f>
        <v>205</v>
      </c>
      <c r="AQ153" s="23" t="n">
        <f aca="false">AQ$148</f>
        <v>206</v>
      </c>
      <c r="AR153" s="23" t="n">
        <f aca="false">AR$148</f>
        <v>207</v>
      </c>
      <c r="AS153" s="23" t="n">
        <f aca="false">AS$148</f>
        <v>208</v>
      </c>
      <c r="AT153" s="23" t="n">
        <f aca="false">AT$148</f>
        <v>209</v>
      </c>
      <c r="AU153" s="23" t="n">
        <f aca="false">AU$148</f>
        <v>210</v>
      </c>
      <c r="AV153" s="23" t="n">
        <f aca="false">AV$148</f>
        <v>211</v>
      </c>
      <c r="AW153" s="23" t="n">
        <f aca="false">AW$148</f>
        <v>212</v>
      </c>
      <c r="AX153" s="23" t="n">
        <f aca="false">AX$148</f>
        <v>213</v>
      </c>
      <c r="AY153" s="23" t="n">
        <f aca="false">AY$148</f>
        <v>214</v>
      </c>
      <c r="AZ153" s="23" t="n">
        <f aca="false">AZ$148</f>
        <v>215</v>
      </c>
      <c r="BA153" s="23" t="n">
        <f aca="false">BA$148</f>
        <v>216</v>
      </c>
      <c r="BB153" s="23" t="n">
        <f aca="false">BB$148</f>
        <v>217</v>
      </c>
      <c r="BC153" s="23" t="n">
        <f aca="false">BC$148</f>
        <v>218</v>
      </c>
      <c r="BD153" s="23" t="n">
        <f aca="false">BD$148</f>
        <v>219</v>
      </c>
      <c r="BE153" s="23" t="n">
        <f aca="false">BE$148</f>
        <v>220</v>
      </c>
      <c r="BF153" s="23" t="n">
        <f aca="false">BF$148</f>
        <v>221</v>
      </c>
      <c r="BG153" s="23" t="n">
        <f aca="false">BG$148</f>
        <v>222</v>
      </c>
      <c r="BH153" s="23" t="n">
        <f aca="false">BH$148</f>
        <v>223</v>
      </c>
      <c r="BI153" s="23" t="n">
        <f aca="false">BI$148</f>
        <v>224</v>
      </c>
      <c r="BJ153" s="23" t="n">
        <f aca="false">BJ$148</f>
        <v>225</v>
      </c>
      <c r="BK153" s="23" t="n">
        <f aca="false">BK$148</f>
        <v>226</v>
      </c>
      <c r="BL153" s="23" t="n">
        <f aca="false">BL$148</f>
        <v>227</v>
      </c>
      <c r="BM153" s="23" t="n">
        <f aca="false">BM$148</f>
        <v>228</v>
      </c>
      <c r="BN153" s="23" t="n">
        <f aca="false">BN$148</f>
        <v>229</v>
      </c>
    </row>
    <row r="154" customFormat="false" ht="10.5" hidden="false" customHeight="true" outlineLevel="0" collapsed="false">
      <c r="B154" s="17" t="n">
        <v>75</v>
      </c>
      <c r="C154" s="23" t="n">
        <f aca="false">C$148</f>
        <v>166</v>
      </c>
      <c r="D154" s="23" t="n">
        <f aca="false">D$148</f>
        <v>167</v>
      </c>
      <c r="E154" s="23" t="n">
        <f aca="false">E$148</f>
        <v>168</v>
      </c>
      <c r="F154" s="23" t="n">
        <f aca="false">F$148</f>
        <v>169</v>
      </c>
      <c r="G154" s="23" t="n">
        <f aca="false">G$148</f>
        <v>170</v>
      </c>
      <c r="H154" s="23" t="n">
        <f aca="false">H$148</f>
        <v>171</v>
      </c>
      <c r="I154" s="23" t="n">
        <f aca="false">I$148</f>
        <v>172</v>
      </c>
      <c r="J154" s="23" t="n">
        <f aca="false">J$148</f>
        <v>173</v>
      </c>
      <c r="K154" s="23" t="n">
        <f aca="false">K$148</f>
        <v>174</v>
      </c>
      <c r="L154" s="23" t="n">
        <f aca="false">L$148</f>
        <v>175</v>
      </c>
      <c r="M154" s="23" t="n">
        <f aca="false">M$148</f>
        <v>176</v>
      </c>
      <c r="N154" s="23" t="n">
        <f aca="false">N$148</f>
        <v>177</v>
      </c>
      <c r="O154" s="23" t="n">
        <f aca="false">O$148</f>
        <v>178</v>
      </c>
      <c r="P154" s="23" t="n">
        <f aca="false">P$148</f>
        <v>179</v>
      </c>
      <c r="Q154" s="23" t="n">
        <f aca="false">Q$148</f>
        <v>180</v>
      </c>
      <c r="R154" s="23" t="n">
        <f aca="false">R$148</f>
        <v>181</v>
      </c>
      <c r="S154" s="23" t="n">
        <f aca="false">S$148</f>
        <v>182</v>
      </c>
      <c r="T154" s="23" t="n">
        <f aca="false">T$148</f>
        <v>183</v>
      </c>
      <c r="U154" s="23" t="n">
        <f aca="false">U$148</f>
        <v>184</v>
      </c>
      <c r="V154" s="23" t="n">
        <f aca="false">V$148</f>
        <v>185</v>
      </c>
      <c r="W154" s="23" t="n">
        <f aca="false">W$148</f>
        <v>186</v>
      </c>
      <c r="X154" s="23" t="n">
        <f aca="false">X$148</f>
        <v>187</v>
      </c>
      <c r="Y154" s="23" t="n">
        <f aca="false">Y$148</f>
        <v>188</v>
      </c>
      <c r="Z154" s="23" t="n">
        <f aca="false">Z$148</f>
        <v>189</v>
      </c>
      <c r="AA154" s="23" t="n">
        <f aca="false">AA$148</f>
        <v>190</v>
      </c>
      <c r="AB154" s="23" t="n">
        <f aca="false">AB$148</f>
        <v>191</v>
      </c>
      <c r="AC154" s="23" t="n">
        <f aca="false">AC$148</f>
        <v>192</v>
      </c>
      <c r="AD154" s="23" t="n">
        <f aca="false">AD$148</f>
        <v>193</v>
      </c>
      <c r="AE154" s="23" t="n">
        <f aca="false">AE$148</f>
        <v>194</v>
      </c>
      <c r="AF154" s="23" t="n">
        <f aca="false">AF$148</f>
        <v>195</v>
      </c>
      <c r="AG154" s="23" t="n">
        <f aca="false">AG$148</f>
        <v>196</v>
      </c>
      <c r="AH154" s="23" t="n">
        <f aca="false">AH$148</f>
        <v>197</v>
      </c>
      <c r="AI154" s="23" t="n">
        <f aca="false">AI$148</f>
        <v>198</v>
      </c>
      <c r="AJ154" s="23" t="n">
        <f aca="false">AJ$148</f>
        <v>199</v>
      </c>
      <c r="AK154" s="23" t="n">
        <f aca="false">AK$148</f>
        <v>200</v>
      </c>
      <c r="AL154" s="23" t="n">
        <f aca="false">AL$148</f>
        <v>201</v>
      </c>
      <c r="AM154" s="23" t="n">
        <f aca="false">AM$148</f>
        <v>202</v>
      </c>
      <c r="AN154" s="23" t="n">
        <f aca="false">AN$148</f>
        <v>203</v>
      </c>
      <c r="AO154" s="23" t="n">
        <f aca="false">AO$148</f>
        <v>204</v>
      </c>
      <c r="AP154" s="23" t="n">
        <f aca="false">AP$148</f>
        <v>205</v>
      </c>
      <c r="AQ154" s="23" t="n">
        <f aca="false">AQ$148</f>
        <v>206</v>
      </c>
      <c r="AR154" s="23" t="n">
        <f aca="false">AR$148</f>
        <v>207</v>
      </c>
      <c r="AS154" s="23" t="n">
        <f aca="false">AS$148</f>
        <v>208</v>
      </c>
      <c r="AT154" s="23" t="n">
        <f aca="false">AT$148</f>
        <v>209</v>
      </c>
      <c r="AU154" s="23" t="n">
        <f aca="false">AU$148</f>
        <v>210</v>
      </c>
      <c r="AV154" s="23" t="n">
        <f aca="false">AV$148</f>
        <v>211</v>
      </c>
      <c r="AW154" s="23" t="n">
        <f aca="false">AW$148</f>
        <v>212</v>
      </c>
      <c r="AX154" s="23" t="n">
        <f aca="false">AX$148</f>
        <v>213</v>
      </c>
      <c r="AY154" s="23" t="n">
        <f aca="false">AY$148</f>
        <v>214</v>
      </c>
      <c r="AZ154" s="23" t="n">
        <f aca="false">AZ$148</f>
        <v>215</v>
      </c>
      <c r="BA154" s="23" t="n">
        <f aca="false">BA$148</f>
        <v>216</v>
      </c>
      <c r="BB154" s="23" t="n">
        <f aca="false">BB$148</f>
        <v>217</v>
      </c>
      <c r="BC154" s="23" t="n">
        <f aca="false">BC$148</f>
        <v>218</v>
      </c>
      <c r="BD154" s="23" t="n">
        <f aca="false">BD$148</f>
        <v>219</v>
      </c>
      <c r="BE154" s="23" t="n">
        <f aca="false">BE$148</f>
        <v>220</v>
      </c>
      <c r="BF154" s="23" t="n">
        <f aca="false">BF$148</f>
        <v>221</v>
      </c>
      <c r="BG154" s="23" t="n">
        <f aca="false">BG$148</f>
        <v>222</v>
      </c>
      <c r="BH154" s="23" t="n">
        <f aca="false">BH$148</f>
        <v>223</v>
      </c>
      <c r="BI154" s="23" t="n">
        <f aca="false">BI$148</f>
        <v>224</v>
      </c>
      <c r="BJ154" s="23" t="n">
        <f aca="false">BJ$148</f>
        <v>225</v>
      </c>
      <c r="BK154" s="23" t="n">
        <f aca="false">BK$148</f>
        <v>226</v>
      </c>
      <c r="BL154" s="23" t="n">
        <f aca="false">BL$148</f>
        <v>227</v>
      </c>
      <c r="BM154" s="23" t="n">
        <f aca="false">BM$148</f>
        <v>228</v>
      </c>
      <c r="BN154" s="23" t="n">
        <f aca="false">BN$148</f>
        <v>229</v>
      </c>
    </row>
    <row r="155" customFormat="false" ht="10.5" hidden="false" customHeight="true" outlineLevel="0" collapsed="false">
      <c r="B155" s="17" t="n">
        <v>76</v>
      </c>
      <c r="C155" s="23" t="n">
        <f aca="false">C$148</f>
        <v>166</v>
      </c>
      <c r="D155" s="23" t="n">
        <f aca="false">D$148</f>
        <v>167</v>
      </c>
      <c r="E155" s="23" t="n">
        <f aca="false">E$148</f>
        <v>168</v>
      </c>
      <c r="F155" s="23" t="n">
        <f aca="false">F$148</f>
        <v>169</v>
      </c>
      <c r="G155" s="23" t="n">
        <f aca="false">G$148</f>
        <v>170</v>
      </c>
      <c r="H155" s="23" t="n">
        <f aca="false">H$148</f>
        <v>171</v>
      </c>
      <c r="I155" s="23" t="n">
        <f aca="false">I$148</f>
        <v>172</v>
      </c>
      <c r="J155" s="23" t="n">
        <f aca="false">J$148</f>
        <v>173</v>
      </c>
      <c r="K155" s="23" t="n">
        <f aca="false">K$148</f>
        <v>174</v>
      </c>
      <c r="L155" s="23" t="n">
        <f aca="false">L$148</f>
        <v>175</v>
      </c>
      <c r="M155" s="23" t="n">
        <f aca="false">M$148</f>
        <v>176</v>
      </c>
      <c r="N155" s="23" t="n">
        <f aca="false">N$148</f>
        <v>177</v>
      </c>
      <c r="O155" s="23" t="n">
        <f aca="false">O$148</f>
        <v>178</v>
      </c>
      <c r="P155" s="23" t="n">
        <f aca="false">P$148</f>
        <v>179</v>
      </c>
      <c r="Q155" s="23" t="n">
        <f aca="false">Q$148</f>
        <v>180</v>
      </c>
      <c r="R155" s="23" t="n">
        <f aca="false">R$148</f>
        <v>181</v>
      </c>
      <c r="S155" s="23" t="n">
        <f aca="false">S$148</f>
        <v>182</v>
      </c>
      <c r="T155" s="23" t="n">
        <f aca="false">T$148</f>
        <v>183</v>
      </c>
      <c r="U155" s="23" t="n">
        <f aca="false">U$148</f>
        <v>184</v>
      </c>
      <c r="V155" s="23" t="n">
        <f aca="false">V$148</f>
        <v>185</v>
      </c>
      <c r="W155" s="23" t="n">
        <f aca="false">W$148</f>
        <v>186</v>
      </c>
      <c r="X155" s="23" t="n">
        <f aca="false">X$148</f>
        <v>187</v>
      </c>
      <c r="Y155" s="23" t="n">
        <f aca="false">Y$148</f>
        <v>188</v>
      </c>
      <c r="Z155" s="23" t="n">
        <f aca="false">Z$148</f>
        <v>189</v>
      </c>
      <c r="AA155" s="23" t="n">
        <f aca="false">AA$148</f>
        <v>190</v>
      </c>
      <c r="AB155" s="23" t="n">
        <f aca="false">AB$148</f>
        <v>191</v>
      </c>
      <c r="AC155" s="23" t="n">
        <f aca="false">AC$148</f>
        <v>192</v>
      </c>
      <c r="AD155" s="23" t="n">
        <f aca="false">AD$148</f>
        <v>193</v>
      </c>
      <c r="AE155" s="23" t="n">
        <f aca="false">AE$148</f>
        <v>194</v>
      </c>
      <c r="AF155" s="23" t="n">
        <f aca="false">AF$148</f>
        <v>195</v>
      </c>
      <c r="AG155" s="23" t="n">
        <f aca="false">AG$148</f>
        <v>196</v>
      </c>
      <c r="AH155" s="23" t="n">
        <f aca="false">AH$148</f>
        <v>197</v>
      </c>
      <c r="AI155" s="23" t="n">
        <f aca="false">AI$148</f>
        <v>198</v>
      </c>
      <c r="AJ155" s="23" t="n">
        <f aca="false">AJ$148</f>
        <v>199</v>
      </c>
      <c r="AK155" s="23" t="n">
        <f aca="false">AK$148</f>
        <v>200</v>
      </c>
      <c r="AL155" s="23" t="n">
        <f aca="false">AL$148</f>
        <v>201</v>
      </c>
      <c r="AM155" s="23" t="n">
        <f aca="false">AM$148</f>
        <v>202</v>
      </c>
      <c r="AN155" s="23" t="n">
        <f aca="false">AN$148</f>
        <v>203</v>
      </c>
      <c r="AO155" s="23" t="n">
        <f aca="false">AO$148</f>
        <v>204</v>
      </c>
      <c r="AP155" s="23" t="n">
        <f aca="false">AP$148</f>
        <v>205</v>
      </c>
      <c r="AQ155" s="23" t="n">
        <f aca="false">AQ$148</f>
        <v>206</v>
      </c>
      <c r="AR155" s="23" t="n">
        <f aca="false">AR$148</f>
        <v>207</v>
      </c>
      <c r="AS155" s="23" t="n">
        <f aca="false">AS$148</f>
        <v>208</v>
      </c>
      <c r="AT155" s="23" t="n">
        <f aca="false">AT$148</f>
        <v>209</v>
      </c>
      <c r="AU155" s="23" t="n">
        <f aca="false">AU$148</f>
        <v>210</v>
      </c>
      <c r="AV155" s="23" t="n">
        <f aca="false">AV$148</f>
        <v>211</v>
      </c>
      <c r="AW155" s="23" t="n">
        <f aca="false">AW$148</f>
        <v>212</v>
      </c>
      <c r="AX155" s="23" t="n">
        <f aca="false">AX$148</f>
        <v>213</v>
      </c>
      <c r="AY155" s="23" t="n">
        <f aca="false">AY$148</f>
        <v>214</v>
      </c>
      <c r="AZ155" s="23" t="n">
        <f aca="false">AZ$148</f>
        <v>215</v>
      </c>
      <c r="BA155" s="23" t="n">
        <f aca="false">BA$148</f>
        <v>216</v>
      </c>
      <c r="BB155" s="23" t="n">
        <f aca="false">BB$148</f>
        <v>217</v>
      </c>
      <c r="BC155" s="23" t="n">
        <f aca="false">BC$148</f>
        <v>218</v>
      </c>
      <c r="BD155" s="23" t="n">
        <f aca="false">BD$148</f>
        <v>219</v>
      </c>
      <c r="BE155" s="23" t="n">
        <f aca="false">BE$148</f>
        <v>220</v>
      </c>
      <c r="BF155" s="23" t="n">
        <f aca="false">BF$148</f>
        <v>221</v>
      </c>
      <c r="BG155" s="23" t="n">
        <f aca="false">BG$148</f>
        <v>222</v>
      </c>
      <c r="BH155" s="23" t="n">
        <f aca="false">BH$148</f>
        <v>223</v>
      </c>
      <c r="BI155" s="23" t="n">
        <f aca="false">BI$148</f>
        <v>224</v>
      </c>
      <c r="BJ155" s="23" t="n">
        <f aca="false">BJ$148</f>
        <v>225</v>
      </c>
      <c r="BK155" s="23" t="n">
        <f aca="false">BK$148</f>
        <v>226</v>
      </c>
      <c r="BL155" s="23" t="n">
        <f aca="false">BL$148</f>
        <v>227</v>
      </c>
      <c r="BM155" s="23" t="n">
        <f aca="false">BM$148</f>
        <v>228</v>
      </c>
      <c r="BN155" s="23" t="n">
        <f aca="false">BN$148</f>
        <v>229</v>
      </c>
    </row>
    <row r="156" customFormat="false" ht="10.5" hidden="false" customHeight="true" outlineLevel="0" collapsed="false">
      <c r="B156" s="17" t="n">
        <v>77</v>
      </c>
      <c r="C156" s="23" t="n">
        <f aca="false">C$148</f>
        <v>166</v>
      </c>
      <c r="D156" s="23" t="n">
        <f aca="false">D$148</f>
        <v>167</v>
      </c>
      <c r="E156" s="23" t="n">
        <f aca="false">E$148</f>
        <v>168</v>
      </c>
      <c r="F156" s="23" t="n">
        <f aca="false">F$148</f>
        <v>169</v>
      </c>
      <c r="G156" s="23" t="n">
        <f aca="false">G$148</f>
        <v>170</v>
      </c>
      <c r="H156" s="23" t="n">
        <f aca="false">H$148</f>
        <v>171</v>
      </c>
      <c r="I156" s="23" t="n">
        <f aca="false">I$148</f>
        <v>172</v>
      </c>
      <c r="J156" s="23" t="n">
        <f aca="false">J$148</f>
        <v>173</v>
      </c>
      <c r="K156" s="23" t="n">
        <f aca="false">K$148</f>
        <v>174</v>
      </c>
      <c r="L156" s="23" t="n">
        <f aca="false">L$148</f>
        <v>175</v>
      </c>
      <c r="M156" s="23" t="n">
        <f aca="false">M$148</f>
        <v>176</v>
      </c>
      <c r="N156" s="23" t="n">
        <f aca="false">N$148</f>
        <v>177</v>
      </c>
      <c r="O156" s="23" t="n">
        <f aca="false">O$148</f>
        <v>178</v>
      </c>
      <c r="P156" s="23" t="n">
        <f aca="false">P$148</f>
        <v>179</v>
      </c>
      <c r="Q156" s="23" t="n">
        <f aca="false">Q$148</f>
        <v>180</v>
      </c>
      <c r="R156" s="23" t="n">
        <f aca="false">R$148</f>
        <v>181</v>
      </c>
      <c r="S156" s="23" t="n">
        <f aca="false">S$148</f>
        <v>182</v>
      </c>
      <c r="T156" s="23" t="n">
        <f aca="false">T$148</f>
        <v>183</v>
      </c>
      <c r="U156" s="23" t="n">
        <f aca="false">U$148</f>
        <v>184</v>
      </c>
      <c r="V156" s="23" t="n">
        <f aca="false">V$148</f>
        <v>185</v>
      </c>
      <c r="W156" s="23" t="n">
        <f aca="false">W$148</f>
        <v>186</v>
      </c>
      <c r="X156" s="23" t="n">
        <f aca="false">X$148</f>
        <v>187</v>
      </c>
      <c r="Y156" s="23" t="n">
        <f aca="false">Y$148</f>
        <v>188</v>
      </c>
      <c r="Z156" s="23" t="n">
        <f aca="false">Z$148</f>
        <v>189</v>
      </c>
      <c r="AA156" s="23" t="n">
        <f aca="false">AA$148</f>
        <v>190</v>
      </c>
      <c r="AB156" s="23" t="n">
        <f aca="false">AB$148</f>
        <v>191</v>
      </c>
      <c r="AC156" s="23" t="n">
        <f aca="false">AC$148</f>
        <v>192</v>
      </c>
      <c r="AD156" s="23" t="n">
        <f aca="false">AD$148</f>
        <v>193</v>
      </c>
      <c r="AE156" s="23" t="n">
        <f aca="false">AE$148</f>
        <v>194</v>
      </c>
      <c r="AF156" s="23" t="n">
        <f aca="false">AF$148</f>
        <v>195</v>
      </c>
      <c r="AG156" s="23" t="n">
        <f aca="false">AG$148</f>
        <v>196</v>
      </c>
      <c r="AH156" s="23" t="n">
        <f aca="false">AH$148</f>
        <v>197</v>
      </c>
      <c r="AI156" s="23" t="n">
        <f aca="false">AI$148</f>
        <v>198</v>
      </c>
      <c r="AJ156" s="23" t="n">
        <f aca="false">AJ$148</f>
        <v>199</v>
      </c>
      <c r="AK156" s="23" t="n">
        <f aca="false">AK$148</f>
        <v>200</v>
      </c>
      <c r="AL156" s="23" t="n">
        <f aca="false">AL$148</f>
        <v>201</v>
      </c>
      <c r="AM156" s="23" t="n">
        <f aca="false">AM$148</f>
        <v>202</v>
      </c>
      <c r="AN156" s="23" t="n">
        <f aca="false">AN$148</f>
        <v>203</v>
      </c>
      <c r="AO156" s="23" t="n">
        <f aca="false">AO$148</f>
        <v>204</v>
      </c>
      <c r="AP156" s="23" t="n">
        <f aca="false">AP$148</f>
        <v>205</v>
      </c>
      <c r="AQ156" s="23" t="n">
        <f aca="false">AQ$148</f>
        <v>206</v>
      </c>
      <c r="AR156" s="23" t="n">
        <f aca="false">AR$148</f>
        <v>207</v>
      </c>
      <c r="AS156" s="23" t="n">
        <f aca="false">AS$148</f>
        <v>208</v>
      </c>
      <c r="AT156" s="23" t="n">
        <f aca="false">AT$148</f>
        <v>209</v>
      </c>
      <c r="AU156" s="23" t="n">
        <f aca="false">AU$148</f>
        <v>210</v>
      </c>
      <c r="AV156" s="23" t="n">
        <f aca="false">AV$148</f>
        <v>211</v>
      </c>
      <c r="AW156" s="23" t="n">
        <f aca="false">AW$148</f>
        <v>212</v>
      </c>
      <c r="AX156" s="23" t="n">
        <f aca="false">AX$148</f>
        <v>213</v>
      </c>
      <c r="AY156" s="23" t="n">
        <f aca="false">AY$148</f>
        <v>214</v>
      </c>
      <c r="AZ156" s="23" t="n">
        <f aca="false">AZ$148</f>
        <v>215</v>
      </c>
      <c r="BA156" s="23" t="n">
        <f aca="false">BA$148</f>
        <v>216</v>
      </c>
      <c r="BB156" s="23" t="n">
        <f aca="false">BB$148</f>
        <v>217</v>
      </c>
      <c r="BC156" s="23" t="n">
        <f aca="false">BC$148</f>
        <v>218</v>
      </c>
      <c r="BD156" s="23" t="n">
        <f aca="false">BD$148</f>
        <v>219</v>
      </c>
      <c r="BE156" s="23" t="n">
        <f aca="false">BE$148</f>
        <v>220</v>
      </c>
      <c r="BF156" s="23" t="n">
        <f aca="false">BF$148</f>
        <v>221</v>
      </c>
      <c r="BG156" s="23" t="n">
        <f aca="false">BG$148</f>
        <v>222</v>
      </c>
      <c r="BH156" s="23" t="n">
        <f aca="false">BH$148</f>
        <v>223</v>
      </c>
      <c r="BI156" s="23" t="n">
        <f aca="false">BI$148</f>
        <v>224</v>
      </c>
      <c r="BJ156" s="23" t="n">
        <f aca="false">BJ$148</f>
        <v>225</v>
      </c>
      <c r="BK156" s="23" t="n">
        <f aca="false">BK$148</f>
        <v>226</v>
      </c>
      <c r="BL156" s="23" t="n">
        <f aca="false">BL$148</f>
        <v>227</v>
      </c>
      <c r="BM156" s="23" t="n">
        <f aca="false">BM$148</f>
        <v>228</v>
      </c>
      <c r="BN156" s="23" t="n">
        <f aca="false">BN$148</f>
        <v>229</v>
      </c>
    </row>
    <row r="157" customFormat="false" ht="10.5" hidden="false" customHeight="true" outlineLevel="0" collapsed="false">
      <c r="B157" s="17" t="n">
        <v>78</v>
      </c>
      <c r="C157" s="23" t="n">
        <f aca="false">C$148</f>
        <v>166</v>
      </c>
      <c r="D157" s="23" t="n">
        <f aca="false">D$148</f>
        <v>167</v>
      </c>
      <c r="E157" s="23" t="n">
        <f aca="false">E$148</f>
        <v>168</v>
      </c>
      <c r="F157" s="23" t="n">
        <f aca="false">F$148</f>
        <v>169</v>
      </c>
      <c r="G157" s="23" t="n">
        <f aca="false">G$148</f>
        <v>170</v>
      </c>
      <c r="H157" s="23" t="n">
        <f aca="false">H$148</f>
        <v>171</v>
      </c>
      <c r="I157" s="23" t="n">
        <f aca="false">I$148</f>
        <v>172</v>
      </c>
      <c r="J157" s="23" t="n">
        <f aca="false">J$148</f>
        <v>173</v>
      </c>
      <c r="K157" s="23" t="n">
        <f aca="false">K$148</f>
        <v>174</v>
      </c>
      <c r="L157" s="23" t="n">
        <f aca="false">L$148</f>
        <v>175</v>
      </c>
      <c r="M157" s="23" t="n">
        <f aca="false">M$148</f>
        <v>176</v>
      </c>
      <c r="N157" s="23" t="n">
        <f aca="false">N$148</f>
        <v>177</v>
      </c>
      <c r="O157" s="23" t="n">
        <f aca="false">O$148</f>
        <v>178</v>
      </c>
      <c r="P157" s="23" t="n">
        <f aca="false">P$148</f>
        <v>179</v>
      </c>
      <c r="Q157" s="23" t="n">
        <f aca="false">Q$148</f>
        <v>180</v>
      </c>
      <c r="R157" s="23" t="n">
        <f aca="false">R$148</f>
        <v>181</v>
      </c>
      <c r="S157" s="23" t="n">
        <f aca="false">S$148</f>
        <v>182</v>
      </c>
      <c r="T157" s="23" t="n">
        <f aca="false">T$148</f>
        <v>183</v>
      </c>
      <c r="U157" s="23" t="n">
        <f aca="false">U$148</f>
        <v>184</v>
      </c>
      <c r="V157" s="23" t="n">
        <f aca="false">V$148</f>
        <v>185</v>
      </c>
      <c r="W157" s="23" t="n">
        <f aca="false">W$148</f>
        <v>186</v>
      </c>
      <c r="X157" s="23" t="n">
        <f aca="false">X$148</f>
        <v>187</v>
      </c>
      <c r="Y157" s="23" t="n">
        <f aca="false">Y$148</f>
        <v>188</v>
      </c>
      <c r="Z157" s="23" t="n">
        <f aca="false">Z$148</f>
        <v>189</v>
      </c>
      <c r="AA157" s="23" t="n">
        <f aca="false">AA$148</f>
        <v>190</v>
      </c>
      <c r="AB157" s="23" t="n">
        <f aca="false">AB$148</f>
        <v>191</v>
      </c>
      <c r="AC157" s="23" t="n">
        <f aca="false">AC$148</f>
        <v>192</v>
      </c>
      <c r="AD157" s="23" t="n">
        <f aca="false">AD$148</f>
        <v>193</v>
      </c>
      <c r="AE157" s="23" t="n">
        <f aca="false">AE$148</f>
        <v>194</v>
      </c>
      <c r="AF157" s="23" t="n">
        <f aca="false">AF$148</f>
        <v>195</v>
      </c>
      <c r="AG157" s="23" t="n">
        <f aca="false">AG$148</f>
        <v>196</v>
      </c>
      <c r="AH157" s="23" t="n">
        <f aca="false">AH$148</f>
        <v>197</v>
      </c>
      <c r="AI157" s="23" t="n">
        <f aca="false">AI$148</f>
        <v>198</v>
      </c>
      <c r="AJ157" s="23" t="n">
        <f aca="false">AJ$148</f>
        <v>199</v>
      </c>
      <c r="AK157" s="23" t="n">
        <f aca="false">AK$148</f>
        <v>200</v>
      </c>
      <c r="AL157" s="23" t="n">
        <f aca="false">AL$148</f>
        <v>201</v>
      </c>
      <c r="AM157" s="23" t="n">
        <f aca="false">AM$148</f>
        <v>202</v>
      </c>
      <c r="AN157" s="23" t="n">
        <f aca="false">AN$148</f>
        <v>203</v>
      </c>
      <c r="AO157" s="23" t="n">
        <f aca="false">AO$148</f>
        <v>204</v>
      </c>
      <c r="AP157" s="23" t="n">
        <f aca="false">AP$148</f>
        <v>205</v>
      </c>
      <c r="AQ157" s="23" t="n">
        <f aca="false">AQ$148</f>
        <v>206</v>
      </c>
      <c r="AR157" s="23" t="n">
        <f aca="false">AR$148</f>
        <v>207</v>
      </c>
      <c r="AS157" s="23" t="n">
        <f aca="false">AS$148</f>
        <v>208</v>
      </c>
      <c r="AT157" s="23" t="n">
        <f aca="false">AT$148</f>
        <v>209</v>
      </c>
      <c r="AU157" s="23" t="n">
        <f aca="false">AU$148</f>
        <v>210</v>
      </c>
      <c r="AV157" s="23" t="n">
        <f aca="false">AV$148</f>
        <v>211</v>
      </c>
      <c r="AW157" s="23" t="n">
        <f aca="false">AW$148</f>
        <v>212</v>
      </c>
      <c r="AX157" s="23" t="n">
        <f aca="false">AX$148</f>
        <v>213</v>
      </c>
      <c r="AY157" s="23" t="n">
        <f aca="false">AY$148</f>
        <v>214</v>
      </c>
      <c r="AZ157" s="23" t="n">
        <f aca="false">AZ$148</f>
        <v>215</v>
      </c>
      <c r="BA157" s="23" t="n">
        <f aca="false">BA$148</f>
        <v>216</v>
      </c>
      <c r="BB157" s="23" t="n">
        <f aca="false">BB$148</f>
        <v>217</v>
      </c>
      <c r="BC157" s="23" t="n">
        <f aca="false">BC$148</f>
        <v>218</v>
      </c>
      <c r="BD157" s="23" t="n">
        <f aca="false">BD$148</f>
        <v>219</v>
      </c>
      <c r="BE157" s="23" t="n">
        <f aca="false">BE$148</f>
        <v>220</v>
      </c>
      <c r="BF157" s="23" t="n">
        <f aca="false">BF$148</f>
        <v>221</v>
      </c>
      <c r="BG157" s="23" t="n">
        <f aca="false">BG$148</f>
        <v>222</v>
      </c>
      <c r="BH157" s="23" t="n">
        <f aca="false">BH$148</f>
        <v>223</v>
      </c>
      <c r="BI157" s="23" t="n">
        <f aca="false">BI$148</f>
        <v>224</v>
      </c>
      <c r="BJ157" s="23" t="n">
        <f aca="false">BJ$148</f>
        <v>225</v>
      </c>
      <c r="BK157" s="23" t="n">
        <f aca="false">BK$148</f>
        <v>226</v>
      </c>
      <c r="BL157" s="23" t="n">
        <f aca="false">BL$148</f>
        <v>227</v>
      </c>
      <c r="BM157" s="23" t="n">
        <f aca="false">BM$148</f>
        <v>228</v>
      </c>
      <c r="BN157" s="23" t="n">
        <f aca="false">BN$148</f>
        <v>229</v>
      </c>
    </row>
    <row r="158" customFormat="false" ht="10.5" hidden="false" customHeight="true" outlineLevel="0" collapsed="false">
      <c r="B158" s="17" t="n">
        <v>79</v>
      </c>
      <c r="C158" s="23" t="n">
        <f aca="false">C$148</f>
        <v>166</v>
      </c>
      <c r="D158" s="23" t="n">
        <f aca="false">D$148</f>
        <v>167</v>
      </c>
      <c r="E158" s="23" t="n">
        <f aca="false">E$148</f>
        <v>168</v>
      </c>
      <c r="F158" s="23" t="n">
        <f aca="false">F$148</f>
        <v>169</v>
      </c>
      <c r="G158" s="23" t="n">
        <f aca="false">G$148</f>
        <v>170</v>
      </c>
      <c r="H158" s="23" t="n">
        <f aca="false">H$148</f>
        <v>171</v>
      </c>
      <c r="I158" s="23" t="n">
        <f aca="false">I$148</f>
        <v>172</v>
      </c>
      <c r="J158" s="23" t="n">
        <f aca="false">J$148</f>
        <v>173</v>
      </c>
      <c r="K158" s="23" t="n">
        <f aca="false">K$148</f>
        <v>174</v>
      </c>
      <c r="L158" s="23" t="n">
        <f aca="false">L$148</f>
        <v>175</v>
      </c>
      <c r="M158" s="23" t="n">
        <f aca="false">M$148</f>
        <v>176</v>
      </c>
      <c r="N158" s="23" t="n">
        <f aca="false">N$148</f>
        <v>177</v>
      </c>
      <c r="O158" s="23" t="n">
        <f aca="false">O$148</f>
        <v>178</v>
      </c>
      <c r="P158" s="23" t="n">
        <f aca="false">P$148</f>
        <v>179</v>
      </c>
      <c r="Q158" s="23" t="n">
        <f aca="false">Q$148</f>
        <v>180</v>
      </c>
      <c r="R158" s="23" t="n">
        <f aca="false">R$148</f>
        <v>181</v>
      </c>
      <c r="S158" s="23" t="n">
        <f aca="false">S$148</f>
        <v>182</v>
      </c>
      <c r="T158" s="23" t="n">
        <f aca="false">T$148</f>
        <v>183</v>
      </c>
      <c r="U158" s="23" t="n">
        <f aca="false">U$148</f>
        <v>184</v>
      </c>
      <c r="V158" s="23" t="n">
        <f aca="false">V$148</f>
        <v>185</v>
      </c>
      <c r="W158" s="23" t="n">
        <f aca="false">W$148</f>
        <v>186</v>
      </c>
      <c r="X158" s="23" t="n">
        <f aca="false">X$148</f>
        <v>187</v>
      </c>
      <c r="Y158" s="23" t="n">
        <f aca="false">Y$148</f>
        <v>188</v>
      </c>
      <c r="Z158" s="23" t="n">
        <f aca="false">Z$148</f>
        <v>189</v>
      </c>
      <c r="AA158" s="23" t="n">
        <f aca="false">AA$148</f>
        <v>190</v>
      </c>
      <c r="AB158" s="23" t="n">
        <f aca="false">AB$148</f>
        <v>191</v>
      </c>
      <c r="AC158" s="23" t="n">
        <f aca="false">AC$148</f>
        <v>192</v>
      </c>
      <c r="AD158" s="23" t="n">
        <f aca="false">AD$148</f>
        <v>193</v>
      </c>
      <c r="AE158" s="23" t="n">
        <f aca="false">AE$148</f>
        <v>194</v>
      </c>
      <c r="AF158" s="23" t="n">
        <f aca="false">AF$148</f>
        <v>195</v>
      </c>
      <c r="AG158" s="23" t="n">
        <f aca="false">AG$148</f>
        <v>196</v>
      </c>
      <c r="AH158" s="23" t="n">
        <f aca="false">AH$148</f>
        <v>197</v>
      </c>
      <c r="AI158" s="23" t="n">
        <f aca="false">AI$148</f>
        <v>198</v>
      </c>
      <c r="AJ158" s="23" t="n">
        <f aca="false">AJ$148</f>
        <v>199</v>
      </c>
      <c r="AK158" s="23" t="n">
        <f aca="false">AK$148</f>
        <v>200</v>
      </c>
      <c r="AL158" s="23" t="n">
        <f aca="false">AL$148</f>
        <v>201</v>
      </c>
      <c r="AM158" s="23" t="n">
        <f aca="false">AM$148</f>
        <v>202</v>
      </c>
      <c r="AN158" s="23" t="n">
        <f aca="false">AN$148</f>
        <v>203</v>
      </c>
      <c r="AO158" s="23" t="n">
        <f aca="false">AO$148</f>
        <v>204</v>
      </c>
      <c r="AP158" s="23" t="n">
        <f aca="false">AP$148</f>
        <v>205</v>
      </c>
      <c r="AQ158" s="23" t="n">
        <f aca="false">AQ$148</f>
        <v>206</v>
      </c>
      <c r="AR158" s="23" t="n">
        <f aca="false">AR$148</f>
        <v>207</v>
      </c>
      <c r="AS158" s="23" t="n">
        <f aca="false">AS$148</f>
        <v>208</v>
      </c>
      <c r="AT158" s="23" t="n">
        <f aca="false">AT$148</f>
        <v>209</v>
      </c>
      <c r="AU158" s="23" t="n">
        <f aca="false">AU$148</f>
        <v>210</v>
      </c>
      <c r="AV158" s="23" t="n">
        <f aca="false">AV$148</f>
        <v>211</v>
      </c>
      <c r="AW158" s="23" t="n">
        <f aca="false">AW$148</f>
        <v>212</v>
      </c>
      <c r="AX158" s="23" t="n">
        <f aca="false">AX$148</f>
        <v>213</v>
      </c>
      <c r="AY158" s="23" t="n">
        <f aca="false">AY$148</f>
        <v>214</v>
      </c>
      <c r="AZ158" s="23" t="n">
        <f aca="false">AZ$148</f>
        <v>215</v>
      </c>
      <c r="BA158" s="23" t="n">
        <f aca="false">BA$148</f>
        <v>216</v>
      </c>
      <c r="BB158" s="23" t="n">
        <f aca="false">BB$148</f>
        <v>217</v>
      </c>
      <c r="BC158" s="23" t="n">
        <f aca="false">BC$148</f>
        <v>218</v>
      </c>
      <c r="BD158" s="23" t="n">
        <f aca="false">BD$148</f>
        <v>219</v>
      </c>
      <c r="BE158" s="23" t="n">
        <f aca="false">BE$148</f>
        <v>220</v>
      </c>
      <c r="BF158" s="23" t="n">
        <f aca="false">BF$148</f>
        <v>221</v>
      </c>
      <c r="BG158" s="23" t="n">
        <f aca="false">BG$148</f>
        <v>222</v>
      </c>
      <c r="BH158" s="23" t="n">
        <f aca="false">BH$148</f>
        <v>223</v>
      </c>
      <c r="BI158" s="23" t="n">
        <f aca="false">BI$148</f>
        <v>224</v>
      </c>
      <c r="BJ158" s="23" t="n">
        <f aca="false">BJ$148</f>
        <v>225</v>
      </c>
      <c r="BK158" s="23" t="n">
        <f aca="false">BK$148</f>
        <v>226</v>
      </c>
      <c r="BL158" s="23" t="n">
        <f aca="false">BL$148</f>
        <v>227</v>
      </c>
      <c r="BM158" s="23" t="n">
        <f aca="false">BM$148</f>
        <v>228</v>
      </c>
      <c r="BN158" s="23" t="n">
        <f aca="false">BN$148</f>
        <v>229</v>
      </c>
    </row>
    <row r="159" customFormat="false" ht="10.5" hidden="false" customHeight="true" outlineLevel="0" collapsed="false">
      <c r="B159" s="17" t="n">
        <v>80</v>
      </c>
      <c r="C159" s="23" t="n">
        <f aca="false">C$148</f>
        <v>166</v>
      </c>
      <c r="D159" s="23" t="n">
        <f aca="false">D$148</f>
        <v>167</v>
      </c>
      <c r="E159" s="23" t="n">
        <f aca="false">E$148</f>
        <v>168</v>
      </c>
      <c r="F159" s="23" t="n">
        <f aca="false">F$148</f>
        <v>169</v>
      </c>
      <c r="G159" s="23" t="n">
        <f aca="false">G$148</f>
        <v>170</v>
      </c>
      <c r="H159" s="23" t="n">
        <f aca="false">H$148</f>
        <v>171</v>
      </c>
      <c r="I159" s="23" t="n">
        <f aca="false">I$148</f>
        <v>172</v>
      </c>
      <c r="J159" s="23" t="n">
        <f aca="false">J$148</f>
        <v>173</v>
      </c>
      <c r="K159" s="23" t="n">
        <f aca="false">K$148</f>
        <v>174</v>
      </c>
      <c r="L159" s="23" t="n">
        <f aca="false">L$148</f>
        <v>175</v>
      </c>
      <c r="M159" s="23" t="n">
        <f aca="false">M$148</f>
        <v>176</v>
      </c>
      <c r="N159" s="23" t="n">
        <f aca="false">N$148</f>
        <v>177</v>
      </c>
      <c r="O159" s="23" t="n">
        <f aca="false">O$148</f>
        <v>178</v>
      </c>
      <c r="P159" s="23" t="n">
        <f aca="false">P$148</f>
        <v>179</v>
      </c>
      <c r="Q159" s="23" t="n">
        <f aca="false">Q$148</f>
        <v>180</v>
      </c>
      <c r="R159" s="23" t="n">
        <f aca="false">R$148</f>
        <v>181</v>
      </c>
      <c r="S159" s="23" t="n">
        <f aca="false">S$148</f>
        <v>182</v>
      </c>
      <c r="T159" s="23" t="n">
        <f aca="false">T$148</f>
        <v>183</v>
      </c>
      <c r="U159" s="23" t="n">
        <f aca="false">U$148</f>
        <v>184</v>
      </c>
      <c r="V159" s="23" t="n">
        <f aca="false">V$148</f>
        <v>185</v>
      </c>
      <c r="W159" s="23" t="n">
        <f aca="false">W$148</f>
        <v>186</v>
      </c>
      <c r="X159" s="23" t="n">
        <f aca="false">X$148</f>
        <v>187</v>
      </c>
      <c r="Y159" s="23" t="n">
        <f aca="false">Y$148</f>
        <v>188</v>
      </c>
      <c r="Z159" s="23" t="n">
        <f aca="false">Z$148</f>
        <v>189</v>
      </c>
      <c r="AA159" s="23" t="n">
        <f aca="false">AA$148</f>
        <v>190</v>
      </c>
      <c r="AB159" s="23" t="n">
        <f aca="false">AB$148</f>
        <v>191</v>
      </c>
      <c r="AC159" s="23" t="n">
        <f aca="false">AC$148</f>
        <v>192</v>
      </c>
      <c r="AD159" s="23" t="n">
        <f aca="false">AD$148</f>
        <v>193</v>
      </c>
      <c r="AE159" s="23" t="n">
        <f aca="false">AE$148</f>
        <v>194</v>
      </c>
      <c r="AF159" s="23" t="n">
        <f aca="false">AF$148</f>
        <v>195</v>
      </c>
      <c r="AG159" s="23" t="n">
        <f aca="false">AG$148</f>
        <v>196</v>
      </c>
      <c r="AH159" s="23" t="n">
        <f aca="false">AH$148</f>
        <v>197</v>
      </c>
      <c r="AI159" s="23" t="n">
        <f aca="false">AI$148</f>
        <v>198</v>
      </c>
      <c r="AJ159" s="23" t="n">
        <f aca="false">AJ$148</f>
        <v>199</v>
      </c>
      <c r="AK159" s="23" t="n">
        <f aca="false">AK$148</f>
        <v>200</v>
      </c>
      <c r="AL159" s="23" t="n">
        <f aca="false">AL$148</f>
        <v>201</v>
      </c>
      <c r="AM159" s="23" t="n">
        <f aca="false">AM$148</f>
        <v>202</v>
      </c>
      <c r="AN159" s="23" t="n">
        <f aca="false">AN$148</f>
        <v>203</v>
      </c>
      <c r="AO159" s="23" t="n">
        <f aca="false">AO$148</f>
        <v>204</v>
      </c>
      <c r="AP159" s="23" t="n">
        <f aca="false">AP$148</f>
        <v>205</v>
      </c>
      <c r="AQ159" s="23" t="n">
        <f aca="false">AQ$148</f>
        <v>206</v>
      </c>
      <c r="AR159" s="23" t="n">
        <f aca="false">AR$148</f>
        <v>207</v>
      </c>
      <c r="AS159" s="23" t="n">
        <f aca="false">AS$148</f>
        <v>208</v>
      </c>
      <c r="AT159" s="23" t="n">
        <f aca="false">AT$148</f>
        <v>209</v>
      </c>
      <c r="AU159" s="23" t="n">
        <f aca="false">AU$148</f>
        <v>210</v>
      </c>
      <c r="AV159" s="23" t="n">
        <f aca="false">AV$148</f>
        <v>211</v>
      </c>
      <c r="AW159" s="23" t="n">
        <f aca="false">AW$148</f>
        <v>212</v>
      </c>
      <c r="AX159" s="23" t="n">
        <f aca="false">AX$148</f>
        <v>213</v>
      </c>
      <c r="AY159" s="23" t="n">
        <f aca="false">AY$148</f>
        <v>214</v>
      </c>
      <c r="AZ159" s="23" t="n">
        <f aca="false">AZ$148</f>
        <v>215</v>
      </c>
      <c r="BA159" s="23" t="n">
        <f aca="false">BA$148</f>
        <v>216</v>
      </c>
      <c r="BB159" s="23" t="n">
        <f aca="false">BB$148</f>
        <v>217</v>
      </c>
      <c r="BC159" s="23" t="n">
        <f aca="false">BC$148</f>
        <v>218</v>
      </c>
      <c r="BD159" s="23" t="n">
        <f aca="false">BD$148</f>
        <v>219</v>
      </c>
      <c r="BE159" s="23" t="n">
        <f aca="false">BE$148</f>
        <v>220</v>
      </c>
      <c r="BF159" s="23" t="n">
        <f aca="false">BF$148</f>
        <v>221</v>
      </c>
      <c r="BG159" s="23" t="n">
        <f aca="false">BG$148</f>
        <v>222</v>
      </c>
      <c r="BH159" s="23" t="n">
        <f aca="false">BH$148</f>
        <v>223</v>
      </c>
      <c r="BI159" s="23" t="n">
        <f aca="false">BI$148</f>
        <v>224</v>
      </c>
      <c r="BJ159" s="23" t="n">
        <f aca="false">BJ$148</f>
        <v>225</v>
      </c>
      <c r="BK159" s="23" t="n">
        <f aca="false">BK$148</f>
        <v>226</v>
      </c>
      <c r="BL159" s="23" t="n">
        <f aca="false">BL$148</f>
        <v>227</v>
      </c>
      <c r="BM159" s="23" t="n">
        <f aca="false">BM$148</f>
        <v>228</v>
      </c>
      <c r="BN159" s="23" t="n">
        <f aca="false">BN$148</f>
        <v>229</v>
      </c>
    </row>
    <row r="160" customFormat="false" ht="10.5" hidden="false" customHeight="true" outlineLevel="0" collapsed="false">
      <c r="B160" s="17" t="n">
        <v>81</v>
      </c>
      <c r="C160" s="23" t="n">
        <f aca="false">C$148</f>
        <v>166</v>
      </c>
      <c r="D160" s="23" t="n">
        <f aca="false">D$148</f>
        <v>167</v>
      </c>
      <c r="E160" s="23" t="n">
        <f aca="false">E$148</f>
        <v>168</v>
      </c>
      <c r="F160" s="23" t="n">
        <f aca="false">F$148</f>
        <v>169</v>
      </c>
      <c r="G160" s="23" t="n">
        <f aca="false">G$148</f>
        <v>170</v>
      </c>
      <c r="H160" s="23" t="n">
        <f aca="false">H$148</f>
        <v>171</v>
      </c>
      <c r="I160" s="23" t="n">
        <f aca="false">I$148</f>
        <v>172</v>
      </c>
      <c r="J160" s="23" t="n">
        <f aca="false">J$148</f>
        <v>173</v>
      </c>
      <c r="K160" s="23" t="n">
        <f aca="false">K$148</f>
        <v>174</v>
      </c>
      <c r="L160" s="23" t="n">
        <f aca="false">L$148</f>
        <v>175</v>
      </c>
      <c r="M160" s="23" t="n">
        <f aca="false">M$148</f>
        <v>176</v>
      </c>
      <c r="N160" s="23" t="n">
        <f aca="false">N$148</f>
        <v>177</v>
      </c>
      <c r="O160" s="23" t="n">
        <f aca="false">O$148</f>
        <v>178</v>
      </c>
      <c r="P160" s="23" t="n">
        <f aca="false">P$148</f>
        <v>179</v>
      </c>
      <c r="Q160" s="23" t="n">
        <f aca="false">Q$148</f>
        <v>180</v>
      </c>
      <c r="R160" s="23" t="n">
        <f aca="false">R$148</f>
        <v>181</v>
      </c>
      <c r="S160" s="23" t="n">
        <f aca="false">S$148</f>
        <v>182</v>
      </c>
      <c r="T160" s="23" t="n">
        <f aca="false">T$148</f>
        <v>183</v>
      </c>
      <c r="U160" s="23" t="n">
        <f aca="false">U$148</f>
        <v>184</v>
      </c>
      <c r="V160" s="23" t="n">
        <f aca="false">V$148</f>
        <v>185</v>
      </c>
      <c r="W160" s="23" t="n">
        <f aca="false">W$148</f>
        <v>186</v>
      </c>
      <c r="X160" s="23" t="n">
        <f aca="false">X$148</f>
        <v>187</v>
      </c>
      <c r="Y160" s="23" t="n">
        <f aca="false">Y$148</f>
        <v>188</v>
      </c>
      <c r="Z160" s="23" t="n">
        <f aca="false">Z$148</f>
        <v>189</v>
      </c>
      <c r="AA160" s="23" t="n">
        <f aca="false">AA$148</f>
        <v>190</v>
      </c>
      <c r="AB160" s="23" t="n">
        <f aca="false">AB$148</f>
        <v>191</v>
      </c>
      <c r="AC160" s="23" t="n">
        <f aca="false">AC$148</f>
        <v>192</v>
      </c>
      <c r="AD160" s="23" t="n">
        <f aca="false">AD$148</f>
        <v>193</v>
      </c>
      <c r="AE160" s="23" t="n">
        <f aca="false">AE$148</f>
        <v>194</v>
      </c>
      <c r="AF160" s="23" t="n">
        <f aca="false">AF$148</f>
        <v>195</v>
      </c>
      <c r="AG160" s="23" t="n">
        <f aca="false">AG$148</f>
        <v>196</v>
      </c>
      <c r="AH160" s="23" t="n">
        <f aca="false">AH$148</f>
        <v>197</v>
      </c>
      <c r="AI160" s="23" t="n">
        <f aca="false">AI$148</f>
        <v>198</v>
      </c>
      <c r="AJ160" s="23" t="n">
        <f aca="false">AJ$148</f>
        <v>199</v>
      </c>
      <c r="AK160" s="23" t="n">
        <f aca="false">AK$148</f>
        <v>200</v>
      </c>
      <c r="AL160" s="23" t="n">
        <f aca="false">AL$148</f>
        <v>201</v>
      </c>
      <c r="AM160" s="23" t="n">
        <f aca="false">AM$148</f>
        <v>202</v>
      </c>
      <c r="AN160" s="23" t="n">
        <f aca="false">AN$148</f>
        <v>203</v>
      </c>
      <c r="AO160" s="23" t="n">
        <f aca="false">AO$148</f>
        <v>204</v>
      </c>
      <c r="AP160" s="23" t="n">
        <f aca="false">AP$148</f>
        <v>205</v>
      </c>
      <c r="AQ160" s="23" t="n">
        <f aca="false">AQ$148</f>
        <v>206</v>
      </c>
      <c r="AR160" s="23" t="n">
        <f aca="false">AR$148</f>
        <v>207</v>
      </c>
      <c r="AS160" s="23" t="n">
        <f aca="false">AS$148</f>
        <v>208</v>
      </c>
      <c r="AT160" s="23" t="n">
        <f aca="false">AT$148</f>
        <v>209</v>
      </c>
      <c r="AU160" s="23" t="n">
        <f aca="false">AU$148</f>
        <v>210</v>
      </c>
      <c r="AV160" s="23" t="n">
        <f aca="false">AV$148</f>
        <v>211</v>
      </c>
      <c r="AW160" s="23" t="n">
        <f aca="false">AW$148</f>
        <v>212</v>
      </c>
      <c r="AX160" s="23" t="n">
        <f aca="false">AX$148</f>
        <v>213</v>
      </c>
      <c r="AY160" s="23" t="n">
        <f aca="false">AY$148</f>
        <v>214</v>
      </c>
      <c r="AZ160" s="23" t="n">
        <f aca="false">AZ$148</f>
        <v>215</v>
      </c>
      <c r="BA160" s="23" t="n">
        <f aca="false">BA$148</f>
        <v>216</v>
      </c>
      <c r="BB160" s="23" t="n">
        <f aca="false">BB$148</f>
        <v>217</v>
      </c>
      <c r="BC160" s="23" t="n">
        <f aca="false">BC$148</f>
        <v>218</v>
      </c>
      <c r="BD160" s="23" t="n">
        <f aca="false">BD$148</f>
        <v>219</v>
      </c>
      <c r="BE160" s="23" t="n">
        <f aca="false">BE$148</f>
        <v>220</v>
      </c>
      <c r="BF160" s="23" t="n">
        <f aca="false">BF$148</f>
        <v>221</v>
      </c>
      <c r="BG160" s="23" t="n">
        <f aca="false">BG$148</f>
        <v>222</v>
      </c>
      <c r="BH160" s="23" t="n">
        <f aca="false">BH$148</f>
        <v>223</v>
      </c>
      <c r="BI160" s="23" t="n">
        <f aca="false">BI$148</f>
        <v>224</v>
      </c>
      <c r="BJ160" s="23" t="n">
        <f aca="false">BJ$148</f>
        <v>225</v>
      </c>
      <c r="BK160" s="23" t="n">
        <f aca="false">BK$148</f>
        <v>226</v>
      </c>
      <c r="BL160" s="23" t="n">
        <f aca="false">BL$148</f>
        <v>227</v>
      </c>
      <c r="BM160" s="23" t="n">
        <f aca="false">BM$148</f>
        <v>228</v>
      </c>
      <c r="BN160" s="23" t="n">
        <f aca="false">BN$148</f>
        <v>229</v>
      </c>
    </row>
    <row r="161" customFormat="false" ht="10.5" hidden="false" customHeight="true" outlineLevel="0" collapsed="false">
      <c r="B161" s="17" t="n">
        <v>82</v>
      </c>
      <c r="C161" s="23" t="n">
        <f aca="false">C$148</f>
        <v>166</v>
      </c>
      <c r="D161" s="23" t="n">
        <f aca="false">D$148</f>
        <v>167</v>
      </c>
      <c r="E161" s="23" t="n">
        <f aca="false">E$148</f>
        <v>168</v>
      </c>
      <c r="F161" s="23" t="n">
        <f aca="false">F$148</f>
        <v>169</v>
      </c>
      <c r="G161" s="23" t="n">
        <f aca="false">G$148</f>
        <v>170</v>
      </c>
      <c r="H161" s="23" t="n">
        <f aca="false">H$148</f>
        <v>171</v>
      </c>
      <c r="I161" s="23" t="n">
        <f aca="false">I$148</f>
        <v>172</v>
      </c>
      <c r="J161" s="23" t="n">
        <f aca="false">J$148</f>
        <v>173</v>
      </c>
      <c r="K161" s="23" t="n">
        <f aca="false">K$148</f>
        <v>174</v>
      </c>
      <c r="L161" s="23" t="n">
        <f aca="false">L$148</f>
        <v>175</v>
      </c>
      <c r="M161" s="23" t="n">
        <f aca="false">M$148</f>
        <v>176</v>
      </c>
      <c r="N161" s="23" t="n">
        <f aca="false">N$148</f>
        <v>177</v>
      </c>
      <c r="O161" s="23" t="n">
        <f aca="false">O$148</f>
        <v>178</v>
      </c>
      <c r="P161" s="23" t="n">
        <f aca="false">P$148</f>
        <v>179</v>
      </c>
      <c r="Q161" s="23" t="n">
        <f aca="false">Q$148</f>
        <v>180</v>
      </c>
      <c r="R161" s="23" t="n">
        <f aca="false">R$148</f>
        <v>181</v>
      </c>
      <c r="S161" s="23" t="n">
        <f aca="false">S$148</f>
        <v>182</v>
      </c>
      <c r="T161" s="23" t="n">
        <f aca="false">T$148</f>
        <v>183</v>
      </c>
      <c r="U161" s="23" t="n">
        <f aca="false">U$148</f>
        <v>184</v>
      </c>
      <c r="V161" s="23" t="n">
        <f aca="false">V$148</f>
        <v>185</v>
      </c>
      <c r="W161" s="23" t="n">
        <f aca="false">W$148</f>
        <v>186</v>
      </c>
      <c r="X161" s="23" t="n">
        <f aca="false">X$148</f>
        <v>187</v>
      </c>
      <c r="Y161" s="23" t="n">
        <f aca="false">Y$148</f>
        <v>188</v>
      </c>
      <c r="Z161" s="23" t="n">
        <f aca="false">Z$148</f>
        <v>189</v>
      </c>
      <c r="AA161" s="23" t="n">
        <f aca="false">AA$148</f>
        <v>190</v>
      </c>
      <c r="AB161" s="23" t="n">
        <f aca="false">AB$148</f>
        <v>191</v>
      </c>
      <c r="AC161" s="23" t="n">
        <f aca="false">AC$148</f>
        <v>192</v>
      </c>
      <c r="AD161" s="23" t="n">
        <f aca="false">AD$148</f>
        <v>193</v>
      </c>
      <c r="AE161" s="23" t="n">
        <f aca="false">AE$148</f>
        <v>194</v>
      </c>
      <c r="AF161" s="23" t="n">
        <f aca="false">AF$148</f>
        <v>195</v>
      </c>
      <c r="AG161" s="23" t="n">
        <f aca="false">AG$148</f>
        <v>196</v>
      </c>
      <c r="AH161" s="23" t="n">
        <f aca="false">AH$148</f>
        <v>197</v>
      </c>
      <c r="AI161" s="23" t="n">
        <f aca="false">AI$148</f>
        <v>198</v>
      </c>
      <c r="AJ161" s="23" t="n">
        <f aca="false">AJ$148</f>
        <v>199</v>
      </c>
      <c r="AK161" s="23" t="n">
        <f aca="false">AK$148</f>
        <v>200</v>
      </c>
      <c r="AL161" s="23" t="n">
        <f aca="false">AL$148</f>
        <v>201</v>
      </c>
      <c r="AM161" s="23" t="n">
        <f aca="false">AM$148</f>
        <v>202</v>
      </c>
      <c r="AN161" s="23" t="n">
        <f aca="false">AN$148</f>
        <v>203</v>
      </c>
      <c r="AO161" s="23" t="n">
        <f aca="false">AO$148</f>
        <v>204</v>
      </c>
      <c r="AP161" s="23" t="n">
        <f aca="false">AP$148</f>
        <v>205</v>
      </c>
      <c r="AQ161" s="23" t="n">
        <f aca="false">AQ$148</f>
        <v>206</v>
      </c>
      <c r="AR161" s="23" t="n">
        <f aca="false">AR$148</f>
        <v>207</v>
      </c>
      <c r="AS161" s="23" t="n">
        <f aca="false">AS$148</f>
        <v>208</v>
      </c>
      <c r="AT161" s="23" t="n">
        <f aca="false">AT$148</f>
        <v>209</v>
      </c>
      <c r="AU161" s="23" t="n">
        <f aca="false">AU$148</f>
        <v>210</v>
      </c>
      <c r="AV161" s="23" t="n">
        <f aca="false">AV$148</f>
        <v>211</v>
      </c>
      <c r="AW161" s="23" t="n">
        <f aca="false">AW$148</f>
        <v>212</v>
      </c>
      <c r="AX161" s="23" t="n">
        <f aca="false">AX$148</f>
        <v>213</v>
      </c>
      <c r="AY161" s="23" t="n">
        <f aca="false">AY$148</f>
        <v>214</v>
      </c>
      <c r="AZ161" s="23" t="n">
        <f aca="false">AZ$148</f>
        <v>215</v>
      </c>
      <c r="BA161" s="23" t="n">
        <f aca="false">BA$148</f>
        <v>216</v>
      </c>
      <c r="BB161" s="23" t="n">
        <f aca="false">BB$148</f>
        <v>217</v>
      </c>
      <c r="BC161" s="23" t="n">
        <f aca="false">BC$148</f>
        <v>218</v>
      </c>
      <c r="BD161" s="23" t="n">
        <f aca="false">BD$148</f>
        <v>219</v>
      </c>
      <c r="BE161" s="23" t="n">
        <f aca="false">BE$148</f>
        <v>220</v>
      </c>
      <c r="BF161" s="23" t="n">
        <f aca="false">BF$148</f>
        <v>221</v>
      </c>
      <c r="BG161" s="23" t="n">
        <f aca="false">BG$148</f>
        <v>222</v>
      </c>
      <c r="BH161" s="23" t="n">
        <f aca="false">BH$148</f>
        <v>223</v>
      </c>
      <c r="BI161" s="23" t="n">
        <f aca="false">BI$148</f>
        <v>224</v>
      </c>
      <c r="BJ161" s="23" t="n">
        <f aca="false">BJ$148</f>
        <v>225</v>
      </c>
      <c r="BK161" s="23" t="n">
        <f aca="false">BK$148</f>
        <v>226</v>
      </c>
      <c r="BL161" s="23" t="n">
        <f aca="false">BL$148</f>
        <v>227</v>
      </c>
      <c r="BM161" s="23" t="n">
        <f aca="false">BM$148</f>
        <v>228</v>
      </c>
      <c r="BN161" s="23" t="n">
        <f aca="false">BN$148</f>
        <v>229</v>
      </c>
    </row>
    <row r="162" customFormat="false" ht="10.5" hidden="false" customHeight="true" outlineLevel="0" collapsed="false">
      <c r="B162" s="17" t="n">
        <v>83</v>
      </c>
      <c r="C162" s="23" t="n">
        <f aca="false">C$148</f>
        <v>166</v>
      </c>
      <c r="D162" s="23" t="n">
        <f aca="false">D$148</f>
        <v>167</v>
      </c>
      <c r="E162" s="23" t="n">
        <f aca="false">E$148</f>
        <v>168</v>
      </c>
      <c r="F162" s="23" t="n">
        <f aca="false">F$148</f>
        <v>169</v>
      </c>
      <c r="G162" s="23" t="n">
        <f aca="false">G$148</f>
        <v>170</v>
      </c>
      <c r="H162" s="23" t="n">
        <f aca="false">H$148</f>
        <v>171</v>
      </c>
      <c r="I162" s="23" t="n">
        <f aca="false">I$148</f>
        <v>172</v>
      </c>
      <c r="J162" s="23" t="n">
        <f aca="false">J$148</f>
        <v>173</v>
      </c>
      <c r="K162" s="23" t="n">
        <f aca="false">K$148</f>
        <v>174</v>
      </c>
      <c r="L162" s="23" t="n">
        <f aca="false">L$148</f>
        <v>175</v>
      </c>
      <c r="M162" s="23" t="n">
        <f aca="false">M$148</f>
        <v>176</v>
      </c>
      <c r="N162" s="23" t="n">
        <f aca="false">N$148</f>
        <v>177</v>
      </c>
      <c r="O162" s="23" t="n">
        <f aca="false">O$148</f>
        <v>178</v>
      </c>
      <c r="P162" s="23" t="n">
        <f aca="false">P$148</f>
        <v>179</v>
      </c>
      <c r="Q162" s="23" t="n">
        <f aca="false">Q$148</f>
        <v>180</v>
      </c>
      <c r="R162" s="23" t="n">
        <f aca="false">R$148</f>
        <v>181</v>
      </c>
      <c r="S162" s="23" t="n">
        <f aca="false">S$148</f>
        <v>182</v>
      </c>
      <c r="T162" s="23" t="n">
        <f aca="false">T$148</f>
        <v>183</v>
      </c>
      <c r="U162" s="23" t="n">
        <f aca="false">U$148</f>
        <v>184</v>
      </c>
      <c r="V162" s="23" t="n">
        <f aca="false">V$148</f>
        <v>185</v>
      </c>
      <c r="W162" s="23" t="n">
        <f aca="false">W$148</f>
        <v>186</v>
      </c>
      <c r="X162" s="23" t="n">
        <f aca="false">X$148</f>
        <v>187</v>
      </c>
      <c r="Y162" s="23" t="n">
        <f aca="false">Y$148</f>
        <v>188</v>
      </c>
      <c r="Z162" s="23" t="n">
        <f aca="false">Z$148</f>
        <v>189</v>
      </c>
      <c r="AA162" s="23" t="n">
        <f aca="false">AA$148</f>
        <v>190</v>
      </c>
      <c r="AB162" s="23" t="n">
        <f aca="false">AB$148</f>
        <v>191</v>
      </c>
      <c r="AC162" s="23" t="n">
        <f aca="false">AC$148</f>
        <v>192</v>
      </c>
      <c r="AD162" s="23" t="n">
        <f aca="false">AD$148</f>
        <v>193</v>
      </c>
      <c r="AE162" s="23" t="n">
        <f aca="false">AE$148</f>
        <v>194</v>
      </c>
      <c r="AF162" s="23" t="n">
        <f aca="false">AF$148</f>
        <v>195</v>
      </c>
      <c r="AG162" s="23" t="n">
        <f aca="false">AG$148</f>
        <v>196</v>
      </c>
      <c r="AH162" s="23" t="n">
        <f aca="false">AH$148</f>
        <v>197</v>
      </c>
      <c r="AI162" s="23" t="n">
        <f aca="false">AI$148</f>
        <v>198</v>
      </c>
      <c r="AJ162" s="23" t="n">
        <f aca="false">AJ$148</f>
        <v>199</v>
      </c>
      <c r="AK162" s="23" t="n">
        <f aca="false">AK$148</f>
        <v>200</v>
      </c>
      <c r="AL162" s="23" t="n">
        <f aca="false">AL$148</f>
        <v>201</v>
      </c>
      <c r="AM162" s="23" t="n">
        <f aca="false">AM$148</f>
        <v>202</v>
      </c>
      <c r="AN162" s="23" t="n">
        <f aca="false">AN$148</f>
        <v>203</v>
      </c>
      <c r="AO162" s="23" t="n">
        <f aca="false">AO$148</f>
        <v>204</v>
      </c>
      <c r="AP162" s="23" t="n">
        <f aca="false">AP$148</f>
        <v>205</v>
      </c>
      <c r="AQ162" s="23" t="n">
        <f aca="false">AQ$148</f>
        <v>206</v>
      </c>
      <c r="AR162" s="23" t="n">
        <f aca="false">AR$148</f>
        <v>207</v>
      </c>
      <c r="AS162" s="23" t="n">
        <f aca="false">AS$148</f>
        <v>208</v>
      </c>
      <c r="AT162" s="23" t="n">
        <f aca="false">AT$148</f>
        <v>209</v>
      </c>
      <c r="AU162" s="23" t="n">
        <f aca="false">AU$148</f>
        <v>210</v>
      </c>
      <c r="AV162" s="23" t="n">
        <f aca="false">AV$148</f>
        <v>211</v>
      </c>
      <c r="AW162" s="23" t="n">
        <f aca="false">AW$148</f>
        <v>212</v>
      </c>
      <c r="AX162" s="23" t="n">
        <f aca="false">AX$148</f>
        <v>213</v>
      </c>
      <c r="AY162" s="23" t="n">
        <f aca="false">AY$148</f>
        <v>214</v>
      </c>
      <c r="AZ162" s="23" t="n">
        <f aca="false">AZ$148</f>
        <v>215</v>
      </c>
      <c r="BA162" s="23" t="n">
        <f aca="false">BA$148</f>
        <v>216</v>
      </c>
      <c r="BB162" s="23" t="n">
        <f aca="false">BB$148</f>
        <v>217</v>
      </c>
      <c r="BC162" s="23" t="n">
        <f aca="false">BC$148</f>
        <v>218</v>
      </c>
      <c r="BD162" s="23" t="n">
        <f aca="false">BD$148</f>
        <v>219</v>
      </c>
      <c r="BE162" s="23" t="n">
        <f aca="false">BE$148</f>
        <v>220</v>
      </c>
      <c r="BF162" s="23" t="n">
        <f aca="false">BF$148</f>
        <v>221</v>
      </c>
      <c r="BG162" s="23" t="n">
        <f aca="false">BG$148</f>
        <v>222</v>
      </c>
      <c r="BH162" s="23" t="n">
        <f aca="false">BH$148</f>
        <v>223</v>
      </c>
      <c r="BI162" s="23" t="n">
        <f aca="false">BI$148</f>
        <v>224</v>
      </c>
      <c r="BJ162" s="23" t="n">
        <f aca="false">BJ$148</f>
        <v>225</v>
      </c>
      <c r="BK162" s="23" t="n">
        <f aca="false">BK$148</f>
        <v>226</v>
      </c>
      <c r="BL162" s="23" t="n">
        <f aca="false">BL$148</f>
        <v>227</v>
      </c>
      <c r="BM162" s="23" t="n">
        <f aca="false">BM$148</f>
        <v>228</v>
      </c>
      <c r="BN162" s="23" t="n">
        <f aca="false">BN$148</f>
        <v>229</v>
      </c>
    </row>
    <row r="163" customFormat="false" ht="10.5" hidden="false" customHeight="true" outlineLevel="0" collapsed="false">
      <c r="B163" s="17" t="n">
        <v>84</v>
      </c>
      <c r="C163" s="23" t="n">
        <f aca="false">C$148</f>
        <v>166</v>
      </c>
      <c r="D163" s="23" t="n">
        <f aca="false">D$148</f>
        <v>167</v>
      </c>
      <c r="E163" s="23" t="n">
        <f aca="false">E$148</f>
        <v>168</v>
      </c>
      <c r="F163" s="23" t="n">
        <f aca="false">F$148</f>
        <v>169</v>
      </c>
      <c r="G163" s="23" t="n">
        <f aca="false">G$148</f>
        <v>170</v>
      </c>
      <c r="H163" s="23" t="n">
        <f aca="false">H$148</f>
        <v>171</v>
      </c>
      <c r="I163" s="23" t="n">
        <f aca="false">I$148</f>
        <v>172</v>
      </c>
      <c r="J163" s="23" t="n">
        <f aca="false">J$148</f>
        <v>173</v>
      </c>
      <c r="K163" s="23" t="n">
        <f aca="false">K$148</f>
        <v>174</v>
      </c>
      <c r="L163" s="23" t="n">
        <f aca="false">L$148</f>
        <v>175</v>
      </c>
      <c r="M163" s="23" t="n">
        <f aca="false">M$148</f>
        <v>176</v>
      </c>
      <c r="N163" s="23" t="n">
        <f aca="false">N$148</f>
        <v>177</v>
      </c>
      <c r="O163" s="23" t="n">
        <f aca="false">O$148</f>
        <v>178</v>
      </c>
      <c r="P163" s="23" t="n">
        <f aca="false">P$148</f>
        <v>179</v>
      </c>
      <c r="Q163" s="23" t="n">
        <f aca="false">Q$148</f>
        <v>180</v>
      </c>
      <c r="R163" s="23" t="n">
        <f aca="false">R$148</f>
        <v>181</v>
      </c>
      <c r="S163" s="23" t="n">
        <f aca="false">S$148</f>
        <v>182</v>
      </c>
      <c r="T163" s="23" t="n">
        <f aca="false">T$148</f>
        <v>183</v>
      </c>
      <c r="U163" s="23" t="n">
        <f aca="false">U$148</f>
        <v>184</v>
      </c>
      <c r="V163" s="23" t="n">
        <f aca="false">V$148</f>
        <v>185</v>
      </c>
      <c r="W163" s="23" t="n">
        <f aca="false">W$148</f>
        <v>186</v>
      </c>
      <c r="X163" s="23" t="n">
        <f aca="false">X$148</f>
        <v>187</v>
      </c>
      <c r="Y163" s="23" t="n">
        <f aca="false">Y$148</f>
        <v>188</v>
      </c>
      <c r="Z163" s="23" t="n">
        <f aca="false">Z$148</f>
        <v>189</v>
      </c>
      <c r="AA163" s="23" t="n">
        <f aca="false">AA$148</f>
        <v>190</v>
      </c>
      <c r="AB163" s="23" t="n">
        <f aca="false">AB$148</f>
        <v>191</v>
      </c>
      <c r="AC163" s="23" t="n">
        <f aca="false">AC$148</f>
        <v>192</v>
      </c>
      <c r="AD163" s="23" t="n">
        <f aca="false">AD$148</f>
        <v>193</v>
      </c>
      <c r="AE163" s="23" t="n">
        <f aca="false">AE$148</f>
        <v>194</v>
      </c>
      <c r="AF163" s="23" t="n">
        <f aca="false">AF$148</f>
        <v>195</v>
      </c>
      <c r="AG163" s="23" t="n">
        <f aca="false">AG$148</f>
        <v>196</v>
      </c>
      <c r="AH163" s="23" t="n">
        <f aca="false">AH$148</f>
        <v>197</v>
      </c>
      <c r="AI163" s="23" t="n">
        <f aca="false">AI$148</f>
        <v>198</v>
      </c>
      <c r="AJ163" s="23" t="n">
        <f aca="false">AJ$148</f>
        <v>199</v>
      </c>
      <c r="AK163" s="23" t="n">
        <f aca="false">AK$148</f>
        <v>200</v>
      </c>
      <c r="AL163" s="23" t="n">
        <f aca="false">AL$148</f>
        <v>201</v>
      </c>
      <c r="AM163" s="23" t="n">
        <f aca="false">AM$148</f>
        <v>202</v>
      </c>
      <c r="AN163" s="23" t="n">
        <f aca="false">AN$148</f>
        <v>203</v>
      </c>
      <c r="AO163" s="23" t="n">
        <f aca="false">AO$148</f>
        <v>204</v>
      </c>
      <c r="AP163" s="23" t="n">
        <f aca="false">AP$148</f>
        <v>205</v>
      </c>
      <c r="AQ163" s="23" t="n">
        <f aca="false">AQ$148</f>
        <v>206</v>
      </c>
      <c r="AR163" s="23" t="n">
        <f aca="false">AR$148</f>
        <v>207</v>
      </c>
      <c r="AS163" s="23" t="n">
        <f aca="false">AS$148</f>
        <v>208</v>
      </c>
      <c r="AT163" s="23" t="n">
        <f aca="false">AT$148</f>
        <v>209</v>
      </c>
      <c r="AU163" s="23" t="n">
        <f aca="false">AU$148</f>
        <v>210</v>
      </c>
      <c r="AV163" s="23" t="n">
        <f aca="false">AV$148</f>
        <v>211</v>
      </c>
      <c r="AW163" s="23" t="n">
        <f aca="false">AW$148</f>
        <v>212</v>
      </c>
      <c r="AX163" s="23" t="n">
        <f aca="false">AX$148</f>
        <v>213</v>
      </c>
      <c r="AY163" s="23" t="n">
        <f aca="false">AY$148</f>
        <v>214</v>
      </c>
      <c r="AZ163" s="23" t="n">
        <f aca="false">AZ$148</f>
        <v>215</v>
      </c>
      <c r="BA163" s="23" t="n">
        <f aca="false">BA$148</f>
        <v>216</v>
      </c>
      <c r="BB163" s="23" t="n">
        <f aca="false">BB$148</f>
        <v>217</v>
      </c>
      <c r="BC163" s="23" t="n">
        <f aca="false">BC$148</f>
        <v>218</v>
      </c>
      <c r="BD163" s="23" t="n">
        <f aca="false">BD$148</f>
        <v>219</v>
      </c>
      <c r="BE163" s="23" t="n">
        <f aca="false">BE$148</f>
        <v>220</v>
      </c>
      <c r="BF163" s="23" t="n">
        <f aca="false">BF$148</f>
        <v>221</v>
      </c>
      <c r="BG163" s="23" t="n">
        <f aca="false">BG$148</f>
        <v>222</v>
      </c>
      <c r="BH163" s="23" t="n">
        <f aca="false">BH$148</f>
        <v>223</v>
      </c>
      <c r="BI163" s="23" t="n">
        <f aca="false">BI$148</f>
        <v>224</v>
      </c>
      <c r="BJ163" s="23" t="n">
        <f aca="false">BJ$148</f>
        <v>225</v>
      </c>
      <c r="BK163" s="23" t="n">
        <f aca="false">BK$148</f>
        <v>226</v>
      </c>
      <c r="BL163" s="23" t="n">
        <f aca="false">BL$148</f>
        <v>227</v>
      </c>
      <c r="BM163" s="23" t="n">
        <f aca="false">BM$148</f>
        <v>228</v>
      </c>
      <c r="BN163" s="23" t="n">
        <f aca="false">BN$148</f>
        <v>229</v>
      </c>
    </row>
    <row r="164" customFormat="false" ht="10.5" hidden="false" customHeight="true" outlineLevel="0" collapsed="false">
      <c r="B164" s="17" t="n">
        <v>85</v>
      </c>
      <c r="C164" s="23" t="n">
        <f aca="false">C$148</f>
        <v>166</v>
      </c>
      <c r="D164" s="23" t="n">
        <f aca="false">D$148</f>
        <v>167</v>
      </c>
      <c r="E164" s="23" t="n">
        <f aca="false">E$148</f>
        <v>168</v>
      </c>
      <c r="F164" s="23" t="n">
        <f aca="false">F$148</f>
        <v>169</v>
      </c>
      <c r="G164" s="23" t="n">
        <f aca="false">G$148</f>
        <v>170</v>
      </c>
      <c r="H164" s="23" t="n">
        <f aca="false">H$148</f>
        <v>171</v>
      </c>
      <c r="I164" s="23" t="n">
        <f aca="false">I$148</f>
        <v>172</v>
      </c>
      <c r="J164" s="23" t="n">
        <f aca="false">J$148</f>
        <v>173</v>
      </c>
      <c r="K164" s="23" t="n">
        <f aca="false">K$148</f>
        <v>174</v>
      </c>
      <c r="L164" s="23" t="n">
        <f aca="false">L$148</f>
        <v>175</v>
      </c>
      <c r="M164" s="23" t="n">
        <f aca="false">M$148</f>
        <v>176</v>
      </c>
      <c r="N164" s="23" t="n">
        <f aca="false">N$148</f>
        <v>177</v>
      </c>
      <c r="O164" s="23" t="n">
        <f aca="false">O$148</f>
        <v>178</v>
      </c>
      <c r="P164" s="23" t="n">
        <f aca="false">P$148</f>
        <v>179</v>
      </c>
      <c r="Q164" s="23" t="n">
        <f aca="false">Q$148</f>
        <v>180</v>
      </c>
      <c r="R164" s="23" t="n">
        <f aca="false">R$148</f>
        <v>181</v>
      </c>
      <c r="S164" s="23" t="n">
        <f aca="false">S$148</f>
        <v>182</v>
      </c>
      <c r="T164" s="23" t="n">
        <f aca="false">T$148</f>
        <v>183</v>
      </c>
      <c r="U164" s="23" t="n">
        <f aca="false">U$148</f>
        <v>184</v>
      </c>
      <c r="V164" s="23" t="n">
        <f aca="false">V$148</f>
        <v>185</v>
      </c>
      <c r="W164" s="23" t="n">
        <f aca="false">W$148</f>
        <v>186</v>
      </c>
      <c r="X164" s="23" t="n">
        <f aca="false">X$148</f>
        <v>187</v>
      </c>
      <c r="Y164" s="23" t="n">
        <f aca="false">Y$148</f>
        <v>188</v>
      </c>
      <c r="Z164" s="23" t="n">
        <f aca="false">Z$148</f>
        <v>189</v>
      </c>
      <c r="AA164" s="23" t="n">
        <f aca="false">AA$148</f>
        <v>190</v>
      </c>
      <c r="AB164" s="23" t="n">
        <f aca="false">AB$148</f>
        <v>191</v>
      </c>
      <c r="AC164" s="23" t="n">
        <f aca="false">AC$148</f>
        <v>192</v>
      </c>
      <c r="AD164" s="23" t="n">
        <f aca="false">AD$148</f>
        <v>193</v>
      </c>
      <c r="AE164" s="23" t="n">
        <f aca="false">AE$148</f>
        <v>194</v>
      </c>
      <c r="AF164" s="23" t="n">
        <f aca="false">AF$148</f>
        <v>195</v>
      </c>
      <c r="AG164" s="23" t="n">
        <f aca="false">AG$148</f>
        <v>196</v>
      </c>
      <c r="AH164" s="23" t="n">
        <f aca="false">AH$148</f>
        <v>197</v>
      </c>
      <c r="AI164" s="23" t="n">
        <f aca="false">AI$148</f>
        <v>198</v>
      </c>
      <c r="AJ164" s="23" t="n">
        <f aca="false">AJ$148</f>
        <v>199</v>
      </c>
      <c r="AK164" s="23" t="n">
        <f aca="false">AK$148</f>
        <v>200</v>
      </c>
      <c r="AL164" s="23" t="n">
        <f aca="false">AL$148</f>
        <v>201</v>
      </c>
      <c r="AM164" s="23" t="n">
        <f aca="false">AM$148</f>
        <v>202</v>
      </c>
      <c r="AN164" s="23" t="n">
        <f aca="false">AN$148</f>
        <v>203</v>
      </c>
      <c r="AO164" s="23" t="n">
        <f aca="false">AO$148</f>
        <v>204</v>
      </c>
      <c r="AP164" s="23" t="n">
        <f aca="false">AP$148</f>
        <v>205</v>
      </c>
      <c r="AQ164" s="23" t="n">
        <f aca="false">AQ$148</f>
        <v>206</v>
      </c>
      <c r="AR164" s="23" t="n">
        <f aca="false">AR$148</f>
        <v>207</v>
      </c>
      <c r="AS164" s="23" t="n">
        <f aca="false">AS$148</f>
        <v>208</v>
      </c>
      <c r="AT164" s="23" t="n">
        <f aca="false">AT$148</f>
        <v>209</v>
      </c>
      <c r="AU164" s="23" t="n">
        <f aca="false">AU$148</f>
        <v>210</v>
      </c>
      <c r="AV164" s="23" t="n">
        <f aca="false">AV$148</f>
        <v>211</v>
      </c>
      <c r="AW164" s="23" t="n">
        <f aca="false">AW$148</f>
        <v>212</v>
      </c>
      <c r="AX164" s="23" t="n">
        <f aca="false">AX$148</f>
        <v>213</v>
      </c>
      <c r="AY164" s="23" t="n">
        <f aca="false">AY$148</f>
        <v>214</v>
      </c>
      <c r="AZ164" s="23" t="n">
        <f aca="false">AZ$148</f>
        <v>215</v>
      </c>
      <c r="BA164" s="23" t="n">
        <f aca="false">BA$148</f>
        <v>216</v>
      </c>
      <c r="BB164" s="23" t="n">
        <f aca="false">BB$148</f>
        <v>217</v>
      </c>
      <c r="BC164" s="23" t="n">
        <f aca="false">BC$148</f>
        <v>218</v>
      </c>
      <c r="BD164" s="23" t="n">
        <f aca="false">BD$148</f>
        <v>219</v>
      </c>
      <c r="BE164" s="23" t="n">
        <f aca="false">BE$148</f>
        <v>220</v>
      </c>
      <c r="BF164" s="23" t="n">
        <f aca="false">BF$148</f>
        <v>221</v>
      </c>
      <c r="BG164" s="23" t="n">
        <f aca="false">BG$148</f>
        <v>222</v>
      </c>
      <c r="BH164" s="23" t="n">
        <f aca="false">BH$148</f>
        <v>223</v>
      </c>
      <c r="BI164" s="23" t="n">
        <f aca="false">BI$148</f>
        <v>224</v>
      </c>
      <c r="BJ164" s="23" t="n">
        <f aca="false">BJ$148</f>
        <v>225</v>
      </c>
      <c r="BK164" s="23" t="n">
        <f aca="false">BK$148</f>
        <v>226</v>
      </c>
      <c r="BL164" s="23" t="n">
        <f aca="false">BL$148</f>
        <v>227</v>
      </c>
      <c r="BM164" s="23" t="n">
        <f aca="false">BM$148</f>
        <v>228</v>
      </c>
      <c r="BN164" s="23" t="n">
        <f aca="false">BN$148</f>
        <v>229</v>
      </c>
    </row>
    <row r="165" customFormat="false" ht="10.5" hidden="false" customHeight="true" outlineLevel="0" collapsed="false">
      <c r="B165" s="17" t="n">
        <v>86</v>
      </c>
      <c r="C165" s="23" t="n">
        <f aca="false">C$148</f>
        <v>166</v>
      </c>
      <c r="D165" s="23" t="n">
        <f aca="false">D$148</f>
        <v>167</v>
      </c>
      <c r="E165" s="23" t="n">
        <f aca="false">E$148</f>
        <v>168</v>
      </c>
      <c r="F165" s="23" t="n">
        <f aca="false">F$148</f>
        <v>169</v>
      </c>
      <c r="G165" s="23" t="n">
        <f aca="false">G$148</f>
        <v>170</v>
      </c>
      <c r="H165" s="23" t="n">
        <f aca="false">H$148</f>
        <v>171</v>
      </c>
      <c r="I165" s="23" t="n">
        <f aca="false">I$148</f>
        <v>172</v>
      </c>
      <c r="J165" s="23" t="n">
        <f aca="false">J$148</f>
        <v>173</v>
      </c>
      <c r="K165" s="23" t="n">
        <f aca="false">K$148</f>
        <v>174</v>
      </c>
      <c r="L165" s="23" t="n">
        <f aca="false">L$148</f>
        <v>175</v>
      </c>
      <c r="M165" s="23" t="n">
        <f aca="false">M$148</f>
        <v>176</v>
      </c>
      <c r="N165" s="23" t="n">
        <f aca="false">N$148</f>
        <v>177</v>
      </c>
      <c r="O165" s="23" t="n">
        <f aca="false">O$148</f>
        <v>178</v>
      </c>
      <c r="P165" s="23" t="n">
        <f aca="false">P$148</f>
        <v>179</v>
      </c>
      <c r="Q165" s="23" t="n">
        <f aca="false">Q$148</f>
        <v>180</v>
      </c>
      <c r="R165" s="23" t="n">
        <f aca="false">R$148</f>
        <v>181</v>
      </c>
      <c r="S165" s="23" t="n">
        <f aca="false">S$148</f>
        <v>182</v>
      </c>
      <c r="T165" s="23" t="n">
        <f aca="false">T$148</f>
        <v>183</v>
      </c>
      <c r="U165" s="23" t="n">
        <f aca="false">U$148</f>
        <v>184</v>
      </c>
      <c r="V165" s="23" t="n">
        <f aca="false">V$148</f>
        <v>185</v>
      </c>
      <c r="W165" s="23" t="n">
        <f aca="false">W$148</f>
        <v>186</v>
      </c>
      <c r="X165" s="23" t="n">
        <f aca="false">X$148</f>
        <v>187</v>
      </c>
      <c r="Y165" s="23" t="n">
        <f aca="false">Y$148</f>
        <v>188</v>
      </c>
      <c r="Z165" s="23" t="n">
        <f aca="false">Z$148</f>
        <v>189</v>
      </c>
      <c r="AA165" s="23" t="n">
        <f aca="false">AA$148</f>
        <v>190</v>
      </c>
      <c r="AB165" s="23" t="n">
        <f aca="false">AB$148</f>
        <v>191</v>
      </c>
      <c r="AC165" s="23" t="n">
        <f aca="false">AC$148</f>
        <v>192</v>
      </c>
      <c r="AD165" s="23" t="n">
        <f aca="false">AD$148</f>
        <v>193</v>
      </c>
      <c r="AE165" s="23" t="n">
        <f aca="false">AE$148</f>
        <v>194</v>
      </c>
      <c r="AF165" s="23" t="n">
        <f aca="false">AF$148</f>
        <v>195</v>
      </c>
      <c r="AG165" s="23" t="n">
        <f aca="false">AG$148</f>
        <v>196</v>
      </c>
      <c r="AH165" s="23" t="n">
        <f aca="false">AH$148</f>
        <v>197</v>
      </c>
      <c r="AI165" s="23" t="n">
        <f aca="false">AI$148</f>
        <v>198</v>
      </c>
      <c r="AJ165" s="23" t="n">
        <f aca="false">AJ$148</f>
        <v>199</v>
      </c>
      <c r="AK165" s="23" t="n">
        <f aca="false">AK$148</f>
        <v>200</v>
      </c>
      <c r="AL165" s="23" t="n">
        <f aca="false">AL$148</f>
        <v>201</v>
      </c>
      <c r="AM165" s="23" t="n">
        <f aca="false">AM$148</f>
        <v>202</v>
      </c>
      <c r="AN165" s="23" t="n">
        <f aca="false">AN$148</f>
        <v>203</v>
      </c>
      <c r="AO165" s="23" t="n">
        <f aca="false">AO$148</f>
        <v>204</v>
      </c>
      <c r="AP165" s="23" t="n">
        <f aca="false">AP$148</f>
        <v>205</v>
      </c>
      <c r="AQ165" s="23" t="n">
        <f aca="false">AQ$148</f>
        <v>206</v>
      </c>
      <c r="AR165" s="23" t="n">
        <f aca="false">AR$148</f>
        <v>207</v>
      </c>
      <c r="AS165" s="23" t="n">
        <f aca="false">AS$148</f>
        <v>208</v>
      </c>
      <c r="AT165" s="23" t="n">
        <f aca="false">AT$148</f>
        <v>209</v>
      </c>
      <c r="AU165" s="23" t="n">
        <f aca="false">AU$148</f>
        <v>210</v>
      </c>
      <c r="AV165" s="23" t="n">
        <f aca="false">AV$148</f>
        <v>211</v>
      </c>
      <c r="AW165" s="23" t="n">
        <f aca="false">AW$148</f>
        <v>212</v>
      </c>
      <c r="AX165" s="23" t="n">
        <f aca="false">AX$148</f>
        <v>213</v>
      </c>
      <c r="AY165" s="23" t="n">
        <f aca="false">AY$148</f>
        <v>214</v>
      </c>
      <c r="AZ165" s="23" t="n">
        <f aca="false">AZ$148</f>
        <v>215</v>
      </c>
      <c r="BA165" s="23" t="n">
        <f aca="false">BA$148</f>
        <v>216</v>
      </c>
      <c r="BB165" s="23" t="n">
        <f aca="false">BB$148</f>
        <v>217</v>
      </c>
      <c r="BC165" s="23" t="n">
        <f aca="false">BC$148</f>
        <v>218</v>
      </c>
      <c r="BD165" s="23" t="n">
        <f aca="false">BD$148</f>
        <v>219</v>
      </c>
      <c r="BE165" s="23" t="n">
        <f aca="false">BE$148</f>
        <v>220</v>
      </c>
      <c r="BF165" s="23" t="n">
        <f aca="false">BF$148</f>
        <v>221</v>
      </c>
      <c r="BG165" s="23" t="n">
        <f aca="false">BG$148</f>
        <v>222</v>
      </c>
      <c r="BH165" s="23" t="n">
        <f aca="false">BH$148</f>
        <v>223</v>
      </c>
      <c r="BI165" s="23" t="n">
        <f aca="false">BI$148</f>
        <v>224</v>
      </c>
      <c r="BJ165" s="23" t="n">
        <f aca="false">BJ$148</f>
        <v>225</v>
      </c>
      <c r="BK165" s="23" t="n">
        <f aca="false">BK$148</f>
        <v>226</v>
      </c>
      <c r="BL165" s="23" t="n">
        <f aca="false">BL$148</f>
        <v>227</v>
      </c>
      <c r="BM165" s="23" t="n">
        <f aca="false">BM$148</f>
        <v>228</v>
      </c>
      <c r="BN165" s="23" t="n">
        <f aca="false">BN$148</f>
        <v>229</v>
      </c>
    </row>
    <row r="166" customFormat="false" ht="10.5" hidden="false" customHeight="true" outlineLevel="0" collapsed="false">
      <c r="B166" s="17" t="n">
        <v>87</v>
      </c>
      <c r="C166" s="23" t="n">
        <f aca="false">C$148</f>
        <v>166</v>
      </c>
      <c r="D166" s="23" t="n">
        <f aca="false">D$148</f>
        <v>167</v>
      </c>
      <c r="E166" s="23" t="n">
        <f aca="false">E$148</f>
        <v>168</v>
      </c>
      <c r="F166" s="23" t="n">
        <f aca="false">F$148</f>
        <v>169</v>
      </c>
      <c r="G166" s="23" t="n">
        <f aca="false">G$148</f>
        <v>170</v>
      </c>
      <c r="H166" s="23" t="n">
        <f aca="false">H$148</f>
        <v>171</v>
      </c>
      <c r="I166" s="23" t="n">
        <f aca="false">I$148</f>
        <v>172</v>
      </c>
      <c r="J166" s="23" t="n">
        <f aca="false">J$148</f>
        <v>173</v>
      </c>
      <c r="K166" s="23" t="n">
        <f aca="false">K$148</f>
        <v>174</v>
      </c>
      <c r="L166" s="23" t="n">
        <f aca="false">L$148</f>
        <v>175</v>
      </c>
      <c r="M166" s="23" t="n">
        <f aca="false">M$148</f>
        <v>176</v>
      </c>
      <c r="N166" s="23" t="n">
        <f aca="false">N$148</f>
        <v>177</v>
      </c>
      <c r="O166" s="23" t="n">
        <f aca="false">O$148</f>
        <v>178</v>
      </c>
      <c r="P166" s="23" t="n">
        <f aca="false">P$148</f>
        <v>179</v>
      </c>
      <c r="Q166" s="23" t="n">
        <f aca="false">Q$148</f>
        <v>180</v>
      </c>
      <c r="R166" s="23" t="n">
        <f aca="false">R$148</f>
        <v>181</v>
      </c>
      <c r="S166" s="23" t="n">
        <f aca="false">S$148</f>
        <v>182</v>
      </c>
      <c r="T166" s="23" t="n">
        <f aca="false">T$148</f>
        <v>183</v>
      </c>
      <c r="U166" s="23" t="n">
        <f aca="false">U$148</f>
        <v>184</v>
      </c>
      <c r="V166" s="23" t="n">
        <f aca="false">V$148</f>
        <v>185</v>
      </c>
      <c r="W166" s="23" t="n">
        <f aca="false">W$148</f>
        <v>186</v>
      </c>
      <c r="X166" s="23" t="n">
        <f aca="false">X$148</f>
        <v>187</v>
      </c>
      <c r="Y166" s="23" t="n">
        <f aca="false">Y$148</f>
        <v>188</v>
      </c>
      <c r="Z166" s="23" t="n">
        <f aca="false">Z$148</f>
        <v>189</v>
      </c>
      <c r="AA166" s="23" t="n">
        <f aca="false">AA$148</f>
        <v>190</v>
      </c>
      <c r="AB166" s="23" t="n">
        <f aca="false">AB$148</f>
        <v>191</v>
      </c>
      <c r="AC166" s="23" t="n">
        <f aca="false">AC$148</f>
        <v>192</v>
      </c>
      <c r="AD166" s="23" t="n">
        <f aca="false">AD$148</f>
        <v>193</v>
      </c>
      <c r="AE166" s="23" t="n">
        <f aca="false">AE$148</f>
        <v>194</v>
      </c>
      <c r="AF166" s="23" t="n">
        <f aca="false">AF$148</f>
        <v>195</v>
      </c>
      <c r="AG166" s="23" t="n">
        <f aca="false">AG$148</f>
        <v>196</v>
      </c>
      <c r="AH166" s="23" t="n">
        <f aca="false">AH$148</f>
        <v>197</v>
      </c>
      <c r="AI166" s="23" t="n">
        <f aca="false">AI$148</f>
        <v>198</v>
      </c>
      <c r="AJ166" s="23" t="n">
        <f aca="false">AJ$148</f>
        <v>199</v>
      </c>
      <c r="AK166" s="23" t="n">
        <f aca="false">AK$148</f>
        <v>200</v>
      </c>
      <c r="AL166" s="23" t="n">
        <f aca="false">AL$148</f>
        <v>201</v>
      </c>
      <c r="AM166" s="23" t="n">
        <f aca="false">AM$148</f>
        <v>202</v>
      </c>
      <c r="AN166" s="23" t="n">
        <f aca="false">AN$148</f>
        <v>203</v>
      </c>
      <c r="AO166" s="23" t="n">
        <f aca="false">AO$148</f>
        <v>204</v>
      </c>
      <c r="AP166" s="23" t="n">
        <f aca="false">AP$148</f>
        <v>205</v>
      </c>
      <c r="AQ166" s="23" t="n">
        <f aca="false">AQ$148</f>
        <v>206</v>
      </c>
      <c r="AR166" s="23" t="n">
        <f aca="false">AR$148</f>
        <v>207</v>
      </c>
      <c r="AS166" s="23" t="n">
        <f aca="false">AS$148</f>
        <v>208</v>
      </c>
      <c r="AT166" s="23" t="n">
        <f aca="false">AT$148</f>
        <v>209</v>
      </c>
      <c r="AU166" s="23" t="n">
        <f aca="false">AU$148</f>
        <v>210</v>
      </c>
      <c r="AV166" s="23" t="n">
        <f aca="false">AV$148</f>
        <v>211</v>
      </c>
      <c r="AW166" s="23" t="n">
        <f aca="false">AW$148</f>
        <v>212</v>
      </c>
      <c r="AX166" s="23" t="n">
        <f aca="false">AX$148</f>
        <v>213</v>
      </c>
      <c r="AY166" s="23" t="n">
        <f aca="false">AY$148</f>
        <v>214</v>
      </c>
      <c r="AZ166" s="23" t="n">
        <f aca="false">AZ$148</f>
        <v>215</v>
      </c>
      <c r="BA166" s="23" t="n">
        <f aca="false">BA$148</f>
        <v>216</v>
      </c>
      <c r="BB166" s="23" t="n">
        <f aca="false">BB$148</f>
        <v>217</v>
      </c>
      <c r="BC166" s="23" t="n">
        <f aca="false">BC$148</f>
        <v>218</v>
      </c>
      <c r="BD166" s="23" t="n">
        <f aca="false">BD$148</f>
        <v>219</v>
      </c>
      <c r="BE166" s="23" t="n">
        <f aca="false">BE$148</f>
        <v>220</v>
      </c>
      <c r="BF166" s="23" t="n">
        <f aca="false">BF$148</f>
        <v>221</v>
      </c>
      <c r="BG166" s="23" t="n">
        <f aca="false">BG$148</f>
        <v>222</v>
      </c>
      <c r="BH166" s="23" t="n">
        <f aca="false">BH$148</f>
        <v>223</v>
      </c>
      <c r="BI166" s="23" t="n">
        <f aca="false">BI$148</f>
        <v>224</v>
      </c>
      <c r="BJ166" s="23" t="n">
        <f aca="false">BJ$148</f>
        <v>225</v>
      </c>
      <c r="BK166" s="23" t="n">
        <f aca="false">BK$148</f>
        <v>226</v>
      </c>
      <c r="BL166" s="23" t="n">
        <f aca="false">BL$148</f>
        <v>227</v>
      </c>
      <c r="BM166" s="23" t="n">
        <f aca="false">BM$148</f>
        <v>228</v>
      </c>
      <c r="BN166" s="23" t="n">
        <f aca="false">BN$148</f>
        <v>229</v>
      </c>
    </row>
    <row r="167" customFormat="false" ht="10.5" hidden="false" customHeight="true" outlineLevel="0" collapsed="false">
      <c r="B167" s="17" t="n">
        <v>88</v>
      </c>
      <c r="C167" s="23" t="n">
        <f aca="false">C$148</f>
        <v>166</v>
      </c>
      <c r="D167" s="23" t="n">
        <f aca="false">D$148</f>
        <v>167</v>
      </c>
      <c r="E167" s="23" t="n">
        <f aca="false">E$148</f>
        <v>168</v>
      </c>
      <c r="F167" s="23" t="n">
        <f aca="false">F$148</f>
        <v>169</v>
      </c>
      <c r="G167" s="23" t="n">
        <f aca="false">G$148</f>
        <v>170</v>
      </c>
      <c r="H167" s="23" t="n">
        <f aca="false">H$148</f>
        <v>171</v>
      </c>
      <c r="I167" s="23" t="n">
        <f aca="false">I$148</f>
        <v>172</v>
      </c>
      <c r="J167" s="23" t="n">
        <f aca="false">J$148</f>
        <v>173</v>
      </c>
      <c r="K167" s="23" t="n">
        <f aca="false">K$148</f>
        <v>174</v>
      </c>
      <c r="L167" s="23" t="n">
        <f aca="false">L$148</f>
        <v>175</v>
      </c>
      <c r="M167" s="23" t="n">
        <f aca="false">M$148</f>
        <v>176</v>
      </c>
      <c r="N167" s="23" t="n">
        <f aca="false">N$148</f>
        <v>177</v>
      </c>
      <c r="O167" s="23" t="n">
        <f aca="false">O$148</f>
        <v>178</v>
      </c>
      <c r="P167" s="23" t="n">
        <f aca="false">P$148</f>
        <v>179</v>
      </c>
      <c r="Q167" s="23" t="n">
        <f aca="false">Q$148</f>
        <v>180</v>
      </c>
      <c r="R167" s="23" t="n">
        <f aca="false">R$148</f>
        <v>181</v>
      </c>
      <c r="S167" s="23" t="n">
        <f aca="false">S$148</f>
        <v>182</v>
      </c>
      <c r="T167" s="23" t="n">
        <f aca="false">T$148</f>
        <v>183</v>
      </c>
      <c r="U167" s="23" t="n">
        <f aca="false">U$148</f>
        <v>184</v>
      </c>
      <c r="V167" s="23" t="n">
        <f aca="false">V$148</f>
        <v>185</v>
      </c>
      <c r="W167" s="23" t="n">
        <f aca="false">W$148</f>
        <v>186</v>
      </c>
      <c r="X167" s="23" t="n">
        <f aca="false">X$148</f>
        <v>187</v>
      </c>
      <c r="Y167" s="23" t="n">
        <f aca="false">Y$148</f>
        <v>188</v>
      </c>
      <c r="Z167" s="23" t="n">
        <f aca="false">Z$148</f>
        <v>189</v>
      </c>
      <c r="AA167" s="23" t="n">
        <f aca="false">AA$148</f>
        <v>190</v>
      </c>
      <c r="AB167" s="23" t="n">
        <f aca="false">AB$148</f>
        <v>191</v>
      </c>
      <c r="AC167" s="23" t="n">
        <f aca="false">AC$148</f>
        <v>192</v>
      </c>
      <c r="AD167" s="23" t="n">
        <f aca="false">AD$148</f>
        <v>193</v>
      </c>
      <c r="AE167" s="23" t="n">
        <f aca="false">AE$148</f>
        <v>194</v>
      </c>
      <c r="AF167" s="23" t="n">
        <f aca="false">AF$148</f>
        <v>195</v>
      </c>
      <c r="AG167" s="23" t="n">
        <f aca="false">AG$148</f>
        <v>196</v>
      </c>
      <c r="AH167" s="23" t="n">
        <f aca="false">AH$148</f>
        <v>197</v>
      </c>
      <c r="AI167" s="23" t="n">
        <f aca="false">AI$148</f>
        <v>198</v>
      </c>
      <c r="AJ167" s="23" t="n">
        <f aca="false">AJ$148</f>
        <v>199</v>
      </c>
      <c r="AK167" s="23" t="n">
        <f aca="false">AK$148</f>
        <v>200</v>
      </c>
      <c r="AL167" s="23" t="n">
        <f aca="false">AL$148</f>
        <v>201</v>
      </c>
      <c r="AM167" s="23" t="n">
        <f aca="false">AM$148</f>
        <v>202</v>
      </c>
      <c r="AN167" s="23" t="n">
        <f aca="false">AN$148</f>
        <v>203</v>
      </c>
      <c r="AO167" s="23" t="n">
        <f aca="false">AO$148</f>
        <v>204</v>
      </c>
      <c r="AP167" s="23" t="n">
        <f aca="false">AP$148</f>
        <v>205</v>
      </c>
      <c r="AQ167" s="23" t="n">
        <f aca="false">AQ$148</f>
        <v>206</v>
      </c>
      <c r="AR167" s="23" t="n">
        <f aca="false">AR$148</f>
        <v>207</v>
      </c>
      <c r="AS167" s="23" t="n">
        <f aca="false">AS$148</f>
        <v>208</v>
      </c>
      <c r="AT167" s="23" t="n">
        <f aca="false">AT$148</f>
        <v>209</v>
      </c>
      <c r="AU167" s="23" t="n">
        <f aca="false">AU$148</f>
        <v>210</v>
      </c>
      <c r="AV167" s="23" t="n">
        <f aca="false">AV$148</f>
        <v>211</v>
      </c>
      <c r="AW167" s="23" t="n">
        <f aca="false">AW$148</f>
        <v>212</v>
      </c>
      <c r="AX167" s="23" t="n">
        <f aca="false">AX$148</f>
        <v>213</v>
      </c>
      <c r="AY167" s="23" t="n">
        <f aca="false">AY$148</f>
        <v>214</v>
      </c>
      <c r="AZ167" s="23" t="n">
        <f aca="false">AZ$148</f>
        <v>215</v>
      </c>
      <c r="BA167" s="23" t="n">
        <f aca="false">BA$148</f>
        <v>216</v>
      </c>
      <c r="BB167" s="23" t="n">
        <f aca="false">BB$148</f>
        <v>217</v>
      </c>
      <c r="BC167" s="23" t="n">
        <f aca="false">BC$148</f>
        <v>218</v>
      </c>
      <c r="BD167" s="23" t="n">
        <f aca="false">BD$148</f>
        <v>219</v>
      </c>
      <c r="BE167" s="23" t="n">
        <f aca="false">BE$148</f>
        <v>220</v>
      </c>
      <c r="BF167" s="23" t="n">
        <f aca="false">BF$148</f>
        <v>221</v>
      </c>
      <c r="BG167" s="23" t="n">
        <f aca="false">BG$148</f>
        <v>222</v>
      </c>
      <c r="BH167" s="23" t="n">
        <f aca="false">BH$148</f>
        <v>223</v>
      </c>
      <c r="BI167" s="23" t="n">
        <f aca="false">BI$148</f>
        <v>224</v>
      </c>
      <c r="BJ167" s="23" t="n">
        <f aca="false">BJ$148</f>
        <v>225</v>
      </c>
      <c r="BK167" s="23" t="n">
        <f aca="false">BK$148</f>
        <v>226</v>
      </c>
      <c r="BL167" s="23" t="n">
        <f aca="false">BL$148</f>
        <v>227</v>
      </c>
      <c r="BM167" s="23" t="n">
        <f aca="false">BM$148</f>
        <v>228</v>
      </c>
      <c r="BN167" s="23" t="n">
        <f aca="false">BN$148</f>
        <v>229</v>
      </c>
    </row>
    <row r="168" customFormat="false" ht="10.5" hidden="false" customHeight="true" outlineLevel="0" collapsed="false">
      <c r="B168" s="17" t="n">
        <v>89</v>
      </c>
      <c r="C168" s="23" t="n">
        <f aca="false">C$148</f>
        <v>166</v>
      </c>
      <c r="D168" s="23" t="n">
        <f aca="false">D$148</f>
        <v>167</v>
      </c>
      <c r="E168" s="23" t="n">
        <f aca="false">E$148</f>
        <v>168</v>
      </c>
      <c r="F168" s="23" t="n">
        <f aca="false">F$148</f>
        <v>169</v>
      </c>
      <c r="G168" s="23" t="n">
        <f aca="false">G$148</f>
        <v>170</v>
      </c>
      <c r="H168" s="23" t="n">
        <f aca="false">H$148</f>
        <v>171</v>
      </c>
      <c r="I168" s="23" t="n">
        <f aca="false">I$148</f>
        <v>172</v>
      </c>
      <c r="J168" s="23" t="n">
        <f aca="false">J$148</f>
        <v>173</v>
      </c>
      <c r="K168" s="23" t="n">
        <f aca="false">K$148</f>
        <v>174</v>
      </c>
      <c r="L168" s="23" t="n">
        <f aca="false">L$148</f>
        <v>175</v>
      </c>
      <c r="M168" s="23" t="n">
        <f aca="false">M$148</f>
        <v>176</v>
      </c>
      <c r="N168" s="23" t="n">
        <f aca="false">N$148</f>
        <v>177</v>
      </c>
      <c r="O168" s="23" t="n">
        <f aca="false">O$148</f>
        <v>178</v>
      </c>
      <c r="P168" s="23" t="n">
        <f aca="false">P$148</f>
        <v>179</v>
      </c>
      <c r="Q168" s="23" t="n">
        <f aca="false">Q$148</f>
        <v>180</v>
      </c>
      <c r="R168" s="23" t="n">
        <f aca="false">R$148</f>
        <v>181</v>
      </c>
      <c r="S168" s="23" t="n">
        <f aca="false">S$148</f>
        <v>182</v>
      </c>
      <c r="T168" s="23" t="n">
        <f aca="false">T$148</f>
        <v>183</v>
      </c>
      <c r="U168" s="23" t="n">
        <f aca="false">U$148</f>
        <v>184</v>
      </c>
      <c r="V168" s="23" t="n">
        <f aca="false">V$148</f>
        <v>185</v>
      </c>
      <c r="W168" s="23" t="n">
        <f aca="false">W$148</f>
        <v>186</v>
      </c>
      <c r="X168" s="23" t="n">
        <f aca="false">X$148</f>
        <v>187</v>
      </c>
      <c r="Y168" s="23" t="n">
        <f aca="false">Y$148</f>
        <v>188</v>
      </c>
      <c r="Z168" s="23" t="n">
        <f aca="false">Z$148</f>
        <v>189</v>
      </c>
      <c r="AA168" s="23" t="n">
        <f aca="false">AA$148</f>
        <v>190</v>
      </c>
      <c r="AB168" s="23" t="n">
        <f aca="false">AB$148</f>
        <v>191</v>
      </c>
      <c r="AC168" s="23" t="n">
        <f aca="false">AC$148</f>
        <v>192</v>
      </c>
      <c r="AD168" s="23" t="n">
        <f aca="false">AD$148</f>
        <v>193</v>
      </c>
      <c r="AE168" s="23" t="n">
        <f aca="false">AE$148</f>
        <v>194</v>
      </c>
      <c r="AF168" s="23" t="n">
        <f aca="false">AF$148</f>
        <v>195</v>
      </c>
      <c r="AG168" s="23" t="n">
        <f aca="false">AG$148</f>
        <v>196</v>
      </c>
      <c r="AH168" s="23" t="n">
        <f aca="false">AH$148</f>
        <v>197</v>
      </c>
      <c r="AI168" s="23" t="n">
        <f aca="false">AI$148</f>
        <v>198</v>
      </c>
      <c r="AJ168" s="23" t="n">
        <f aca="false">AJ$148</f>
        <v>199</v>
      </c>
      <c r="AK168" s="23" t="n">
        <f aca="false">AK$148</f>
        <v>200</v>
      </c>
      <c r="AL168" s="23" t="n">
        <f aca="false">AL$148</f>
        <v>201</v>
      </c>
      <c r="AM168" s="23" t="n">
        <f aca="false">AM$148</f>
        <v>202</v>
      </c>
      <c r="AN168" s="23" t="n">
        <f aca="false">AN$148</f>
        <v>203</v>
      </c>
      <c r="AO168" s="23" t="n">
        <f aca="false">AO$148</f>
        <v>204</v>
      </c>
      <c r="AP168" s="23" t="n">
        <f aca="false">AP$148</f>
        <v>205</v>
      </c>
      <c r="AQ168" s="23" t="n">
        <f aca="false">AQ$148</f>
        <v>206</v>
      </c>
      <c r="AR168" s="23" t="n">
        <f aca="false">AR$148</f>
        <v>207</v>
      </c>
      <c r="AS168" s="23" t="n">
        <f aca="false">AS$148</f>
        <v>208</v>
      </c>
      <c r="AT168" s="23" t="n">
        <f aca="false">AT$148</f>
        <v>209</v>
      </c>
      <c r="AU168" s="23" t="n">
        <f aca="false">AU$148</f>
        <v>210</v>
      </c>
      <c r="AV168" s="23" t="n">
        <f aca="false">AV$148</f>
        <v>211</v>
      </c>
      <c r="AW168" s="23" t="n">
        <f aca="false">AW$148</f>
        <v>212</v>
      </c>
      <c r="AX168" s="23" t="n">
        <f aca="false">AX$148</f>
        <v>213</v>
      </c>
      <c r="AY168" s="23" t="n">
        <f aca="false">AY$148</f>
        <v>214</v>
      </c>
      <c r="AZ168" s="23" t="n">
        <f aca="false">AZ$148</f>
        <v>215</v>
      </c>
      <c r="BA168" s="23" t="n">
        <f aca="false">BA$148</f>
        <v>216</v>
      </c>
      <c r="BB168" s="23" t="n">
        <f aca="false">BB$148</f>
        <v>217</v>
      </c>
      <c r="BC168" s="23" t="n">
        <f aca="false">BC$148</f>
        <v>218</v>
      </c>
      <c r="BD168" s="23" t="n">
        <f aca="false">BD$148</f>
        <v>219</v>
      </c>
      <c r="BE168" s="23" t="n">
        <f aca="false">BE$148</f>
        <v>220</v>
      </c>
      <c r="BF168" s="23" t="n">
        <f aca="false">BF$148</f>
        <v>221</v>
      </c>
      <c r="BG168" s="23" t="n">
        <f aca="false">BG$148</f>
        <v>222</v>
      </c>
      <c r="BH168" s="23" t="n">
        <f aca="false">BH$148</f>
        <v>223</v>
      </c>
      <c r="BI168" s="23" t="n">
        <f aca="false">BI$148</f>
        <v>224</v>
      </c>
      <c r="BJ168" s="23" t="n">
        <f aca="false">BJ$148</f>
        <v>225</v>
      </c>
      <c r="BK168" s="23" t="n">
        <f aca="false">BK$148</f>
        <v>226</v>
      </c>
      <c r="BL168" s="23" t="n">
        <f aca="false">BL$148</f>
        <v>227</v>
      </c>
      <c r="BM168" s="23" t="n">
        <f aca="false">BM$148</f>
        <v>228</v>
      </c>
      <c r="BN168" s="23" t="n">
        <f aca="false">BN$148</f>
        <v>229</v>
      </c>
    </row>
    <row r="169" customFormat="false" ht="10.5" hidden="false" customHeight="true" outlineLevel="0" collapsed="false">
      <c r="B169" s="17" t="n">
        <v>90</v>
      </c>
      <c r="C169" s="23" t="n">
        <f aca="false">C$148</f>
        <v>166</v>
      </c>
      <c r="D169" s="23" t="n">
        <f aca="false">D$148</f>
        <v>167</v>
      </c>
      <c r="E169" s="23" t="n">
        <f aca="false">E$148</f>
        <v>168</v>
      </c>
      <c r="F169" s="23" t="n">
        <f aca="false">F$148</f>
        <v>169</v>
      </c>
      <c r="G169" s="23" t="n">
        <f aca="false">G$148</f>
        <v>170</v>
      </c>
      <c r="H169" s="23" t="n">
        <f aca="false">H$148</f>
        <v>171</v>
      </c>
      <c r="I169" s="23" t="n">
        <f aca="false">I$148</f>
        <v>172</v>
      </c>
      <c r="J169" s="23" t="n">
        <f aca="false">J$148</f>
        <v>173</v>
      </c>
      <c r="K169" s="23" t="n">
        <f aca="false">K$148</f>
        <v>174</v>
      </c>
      <c r="L169" s="23" t="n">
        <f aca="false">L$148</f>
        <v>175</v>
      </c>
      <c r="M169" s="23" t="n">
        <f aca="false">M$148</f>
        <v>176</v>
      </c>
      <c r="N169" s="23" t="n">
        <f aca="false">N$148</f>
        <v>177</v>
      </c>
      <c r="O169" s="23" t="n">
        <f aca="false">O$148</f>
        <v>178</v>
      </c>
      <c r="P169" s="23" t="n">
        <f aca="false">P$148</f>
        <v>179</v>
      </c>
      <c r="Q169" s="23" t="n">
        <f aca="false">Q$148</f>
        <v>180</v>
      </c>
      <c r="R169" s="23" t="n">
        <f aca="false">R$148</f>
        <v>181</v>
      </c>
      <c r="S169" s="23" t="n">
        <f aca="false">S$148</f>
        <v>182</v>
      </c>
      <c r="T169" s="23" t="n">
        <f aca="false">T$148</f>
        <v>183</v>
      </c>
      <c r="U169" s="23" t="n">
        <f aca="false">U$148</f>
        <v>184</v>
      </c>
      <c r="V169" s="23" t="n">
        <f aca="false">V$148</f>
        <v>185</v>
      </c>
      <c r="W169" s="23" t="n">
        <f aca="false">W$148</f>
        <v>186</v>
      </c>
      <c r="X169" s="23" t="n">
        <f aca="false">X$148</f>
        <v>187</v>
      </c>
      <c r="Y169" s="23" t="n">
        <f aca="false">Y$148</f>
        <v>188</v>
      </c>
      <c r="Z169" s="23" t="n">
        <f aca="false">Z$148</f>
        <v>189</v>
      </c>
      <c r="AA169" s="23" t="n">
        <f aca="false">AA$148</f>
        <v>190</v>
      </c>
      <c r="AB169" s="23" t="n">
        <f aca="false">AB$148</f>
        <v>191</v>
      </c>
      <c r="AC169" s="23" t="n">
        <f aca="false">AC$148</f>
        <v>192</v>
      </c>
      <c r="AD169" s="23" t="n">
        <f aca="false">AD$148</f>
        <v>193</v>
      </c>
      <c r="AE169" s="23" t="n">
        <f aca="false">AE$148</f>
        <v>194</v>
      </c>
      <c r="AF169" s="23" t="n">
        <f aca="false">AF$148</f>
        <v>195</v>
      </c>
      <c r="AG169" s="23" t="n">
        <f aca="false">AG$148</f>
        <v>196</v>
      </c>
      <c r="AH169" s="23" t="n">
        <f aca="false">AH$148</f>
        <v>197</v>
      </c>
      <c r="AI169" s="23" t="n">
        <f aca="false">AI$148</f>
        <v>198</v>
      </c>
      <c r="AJ169" s="23" t="n">
        <f aca="false">AJ$148</f>
        <v>199</v>
      </c>
      <c r="AK169" s="23" t="n">
        <f aca="false">AK$148</f>
        <v>200</v>
      </c>
      <c r="AL169" s="23" t="n">
        <f aca="false">AL$148</f>
        <v>201</v>
      </c>
      <c r="AM169" s="23" t="n">
        <f aca="false">AM$148</f>
        <v>202</v>
      </c>
      <c r="AN169" s="23" t="n">
        <f aca="false">AN$148</f>
        <v>203</v>
      </c>
      <c r="AO169" s="23" t="n">
        <f aca="false">AO$148</f>
        <v>204</v>
      </c>
      <c r="AP169" s="23" t="n">
        <f aca="false">AP$148</f>
        <v>205</v>
      </c>
      <c r="AQ169" s="23" t="n">
        <f aca="false">AQ$148</f>
        <v>206</v>
      </c>
      <c r="AR169" s="23" t="n">
        <f aca="false">AR$148</f>
        <v>207</v>
      </c>
      <c r="AS169" s="23" t="n">
        <f aca="false">AS$148</f>
        <v>208</v>
      </c>
      <c r="AT169" s="23" t="n">
        <f aca="false">AT$148</f>
        <v>209</v>
      </c>
      <c r="AU169" s="23" t="n">
        <f aca="false">AU$148</f>
        <v>210</v>
      </c>
      <c r="AV169" s="23" t="n">
        <f aca="false">AV$148</f>
        <v>211</v>
      </c>
      <c r="AW169" s="23" t="n">
        <f aca="false">AW$148</f>
        <v>212</v>
      </c>
      <c r="AX169" s="23" t="n">
        <f aca="false">AX$148</f>
        <v>213</v>
      </c>
      <c r="AY169" s="23" t="n">
        <f aca="false">AY$148</f>
        <v>214</v>
      </c>
      <c r="AZ169" s="23" t="n">
        <f aca="false">AZ$148</f>
        <v>215</v>
      </c>
      <c r="BA169" s="23" t="n">
        <f aca="false">BA$148</f>
        <v>216</v>
      </c>
      <c r="BB169" s="23" t="n">
        <f aca="false">BB$148</f>
        <v>217</v>
      </c>
      <c r="BC169" s="23" t="n">
        <f aca="false">BC$148</f>
        <v>218</v>
      </c>
      <c r="BD169" s="23" t="n">
        <f aca="false">BD$148</f>
        <v>219</v>
      </c>
      <c r="BE169" s="23" t="n">
        <f aca="false">BE$148</f>
        <v>220</v>
      </c>
      <c r="BF169" s="23" t="n">
        <f aca="false">BF$148</f>
        <v>221</v>
      </c>
      <c r="BG169" s="23" t="n">
        <f aca="false">BG$148</f>
        <v>222</v>
      </c>
      <c r="BH169" s="23" t="n">
        <f aca="false">BH$148</f>
        <v>223</v>
      </c>
      <c r="BI169" s="23" t="n">
        <f aca="false">BI$148</f>
        <v>224</v>
      </c>
      <c r="BJ169" s="23" t="n">
        <f aca="false">BJ$148</f>
        <v>225</v>
      </c>
      <c r="BK169" s="23" t="n">
        <f aca="false">BK$148</f>
        <v>226</v>
      </c>
      <c r="BL169" s="23" t="n">
        <f aca="false">BL$148</f>
        <v>227</v>
      </c>
      <c r="BM169" s="23" t="n">
        <f aca="false">BM$148</f>
        <v>228</v>
      </c>
      <c r="BN169" s="23" t="n">
        <f aca="false">BN$148</f>
        <v>229</v>
      </c>
    </row>
    <row r="170" customFormat="false" ht="10.5" hidden="false" customHeight="true" outlineLevel="0" collapsed="false">
      <c r="B170" s="17" t="n">
        <v>91</v>
      </c>
      <c r="C170" s="23" t="n">
        <f aca="false">C$148</f>
        <v>166</v>
      </c>
      <c r="D170" s="23" t="n">
        <f aca="false">D$148</f>
        <v>167</v>
      </c>
      <c r="E170" s="23" t="n">
        <f aca="false">E$148</f>
        <v>168</v>
      </c>
      <c r="F170" s="23" t="n">
        <f aca="false">F$148</f>
        <v>169</v>
      </c>
      <c r="G170" s="23" t="n">
        <f aca="false">G$148</f>
        <v>170</v>
      </c>
      <c r="H170" s="23" t="n">
        <f aca="false">H$148</f>
        <v>171</v>
      </c>
      <c r="I170" s="23" t="n">
        <f aca="false">I$148</f>
        <v>172</v>
      </c>
      <c r="J170" s="23" t="n">
        <f aca="false">J$148</f>
        <v>173</v>
      </c>
      <c r="K170" s="23" t="n">
        <f aca="false">K$148</f>
        <v>174</v>
      </c>
      <c r="L170" s="23" t="n">
        <f aca="false">L$148</f>
        <v>175</v>
      </c>
      <c r="M170" s="23" t="n">
        <f aca="false">M$148</f>
        <v>176</v>
      </c>
      <c r="N170" s="23" t="n">
        <f aca="false">N$148</f>
        <v>177</v>
      </c>
      <c r="O170" s="23" t="n">
        <f aca="false">O$148</f>
        <v>178</v>
      </c>
      <c r="P170" s="23" t="n">
        <f aca="false">P$148</f>
        <v>179</v>
      </c>
      <c r="Q170" s="23" t="n">
        <f aca="false">Q$148</f>
        <v>180</v>
      </c>
      <c r="R170" s="23" t="n">
        <f aca="false">R$148</f>
        <v>181</v>
      </c>
      <c r="S170" s="23" t="n">
        <f aca="false">S$148</f>
        <v>182</v>
      </c>
      <c r="T170" s="23" t="n">
        <f aca="false">T$148</f>
        <v>183</v>
      </c>
      <c r="U170" s="23" t="n">
        <f aca="false">U$148</f>
        <v>184</v>
      </c>
      <c r="V170" s="23" t="n">
        <f aca="false">V$148</f>
        <v>185</v>
      </c>
      <c r="W170" s="23" t="n">
        <f aca="false">W$148</f>
        <v>186</v>
      </c>
      <c r="X170" s="23" t="n">
        <f aca="false">X$148</f>
        <v>187</v>
      </c>
      <c r="Y170" s="23" t="n">
        <f aca="false">Y$148</f>
        <v>188</v>
      </c>
      <c r="Z170" s="23" t="n">
        <f aca="false">Z$148</f>
        <v>189</v>
      </c>
      <c r="AA170" s="23" t="n">
        <f aca="false">AA$148</f>
        <v>190</v>
      </c>
      <c r="AB170" s="23" t="n">
        <f aca="false">AB$148</f>
        <v>191</v>
      </c>
      <c r="AC170" s="23" t="n">
        <f aca="false">AC$148</f>
        <v>192</v>
      </c>
      <c r="AD170" s="23" t="n">
        <f aca="false">AD$148</f>
        <v>193</v>
      </c>
      <c r="AE170" s="23" t="n">
        <f aca="false">AE$148</f>
        <v>194</v>
      </c>
      <c r="AF170" s="23" t="n">
        <f aca="false">AF$148</f>
        <v>195</v>
      </c>
      <c r="AG170" s="23" t="n">
        <f aca="false">AG$148</f>
        <v>196</v>
      </c>
      <c r="AH170" s="23" t="n">
        <f aca="false">AH$148</f>
        <v>197</v>
      </c>
      <c r="AI170" s="23" t="n">
        <f aca="false">AI$148</f>
        <v>198</v>
      </c>
      <c r="AJ170" s="23" t="n">
        <f aca="false">AJ$148</f>
        <v>199</v>
      </c>
      <c r="AK170" s="23" t="n">
        <f aca="false">AK$148</f>
        <v>200</v>
      </c>
      <c r="AL170" s="23" t="n">
        <f aca="false">AL$148</f>
        <v>201</v>
      </c>
      <c r="AM170" s="23" t="n">
        <f aca="false">AM$148</f>
        <v>202</v>
      </c>
      <c r="AN170" s="23" t="n">
        <f aca="false">AN$148</f>
        <v>203</v>
      </c>
      <c r="AO170" s="23" t="n">
        <f aca="false">AO$148</f>
        <v>204</v>
      </c>
      <c r="AP170" s="23" t="n">
        <f aca="false">AP$148</f>
        <v>205</v>
      </c>
      <c r="AQ170" s="23" t="n">
        <f aca="false">AQ$148</f>
        <v>206</v>
      </c>
      <c r="AR170" s="23" t="n">
        <f aca="false">AR$148</f>
        <v>207</v>
      </c>
      <c r="AS170" s="23" t="n">
        <f aca="false">AS$148</f>
        <v>208</v>
      </c>
      <c r="AT170" s="23" t="n">
        <f aca="false">AT$148</f>
        <v>209</v>
      </c>
      <c r="AU170" s="23" t="n">
        <f aca="false">AU$148</f>
        <v>210</v>
      </c>
      <c r="AV170" s="23" t="n">
        <f aca="false">AV$148</f>
        <v>211</v>
      </c>
      <c r="AW170" s="23" t="n">
        <f aca="false">AW$148</f>
        <v>212</v>
      </c>
      <c r="AX170" s="23" t="n">
        <f aca="false">AX$148</f>
        <v>213</v>
      </c>
      <c r="AY170" s="23" t="n">
        <f aca="false">AY$148</f>
        <v>214</v>
      </c>
      <c r="AZ170" s="23" t="n">
        <f aca="false">AZ$148</f>
        <v>215</v>
      </c>
      <c r="BA170" s="23" t="n">
        <f aca="false">BA$148</f>
        <v>216</v>
      </c>
      <c r="BB170" s="23" t="n">
        <f aca="false">BB$148</f>
        <v>217</v>
      </c>
      <c r="BC170" s="23" t="n">
        <f aca="false">BC$148</f>
        <v>218</v>
      </c>
      <c r="BD170" s="23" t="n">
        <f aca="false">BD$148</f>
        <v>219</v>
      </c>
      <c r="BE170" s="23" t="n">
        <f aca="false">BE$148</f>
        <v>220</v>
      </c>
      <c r="BF170" s="23" t="n">
        <f aca="false">BF$148</f>
        <v>221</v>
      </c>
      <c r="BG170" s="23" t="n">
        <f aca="false">BG$148</f>
        <v>222</v>
      </c>
      <c r="BH170" s="23" t="n">
        <f aca="false">BH$148</f>
        <v>223</v>
      </c>
      <c r="BI170" s="23" t="n">
        <f aca="false">BI$148</f>
        <v>224</v>
      </c>
      <c r="BJ170" s="23" t="n">
        <f aca="false">BJ$148</f>
        <v>225</v>
      </c>
      <c r="BK170" s="23" t="n">
        <f aca="false">BK$148</f>
        <v>226</v>
      </c>
      <c r="BL170" s="23" t="n">
        <f aca="false">BL$148</f>
        <v>227</v>
      </c>
      <c r="BM170" s="23" t="n">
        <f aca="false">BM$148</f>
        <v>228</v>
      </c>
      <c r="BN170" s="23" t="n">
        <f aca="false">BN$148</f>
        <v>229</v>
      </c>
    </row>
    <row r="171" customFormat="false" ht="10.5" hidden="false" customHeight="true" outlineLevel="0" collapsed="false">
      <c r="B171" s="17" t="n">
        <v>92</v>
      </c>
      <c r="C171" s="23" t="n">
        <f aca="false">C$148</f>
        <v>166</v>
      </c>
      <c r="D171" s="23" t="n">
        <f aca="false">D$148</f>
        <v>167</v>
      </c>
      <c r="E171" s="23" t="n">
        <f aca="false">E$148</f>
        <v>168</v>
      </c>
      <c r="F171" s="23" t="n">
        <f aca="false">F$148</f>
        <v>169</v>
      </c>
      <c r="G171" s="23" t="n">
        <f aca="false">G$148</f>
        <v>170</v>
      </c>
      <c r="H171" s="23" t="n">
        <f aca="false">H$148</f>
        <v>171</v>
      </c>
      <c r="I171" s="23" t="n">
        <f aca="false">I$148</f>
        <v>172</v>
      </c>
      <c r="J171" s="23" t="n">
        <f aca="false">J$148</f>
        <v>173</v>
      </c>
      <c r="K171" s="23" t="n">
        <f aca="false">K$148</f>
        <v>174</v>
      </c>
      <c r="L171" s="23" t="n">
        <f aca="false">L$148</f>
        <v>175</v>
      </c>
      <c r="M171" s="23" t="n">
        <f aca="false">M$148</f>
        <v>176</v>
      </c>
      <c r="N171" s="23" t="n">
        <f aca="false">N$148</f>
        <v>177</v>
      </c>
      <c r="O171" s="23" t="n">
        <f aca="false">O$148</f>
        <v>178</v>
      </c>
      <c r="P171" s="23" t="n">
        <f aca="false">P$148</f>
        <v>179</v>
      </c>
      <c r="Q171" s="23" t="n">
        <f aca="false">Q$148</f>
        <v>180</v>
      </c>
      <c r="R171" s="23" t="n">
        <f aca="false">R$148</f>
        <v>181</v>
      </c>
      <c r="S171" s="23" t="n">
        <f aca="false">S$148</f>
        <v>182</v>
      </c>
      <c r="T171" s="23" t="n">
        <f aca="false">T$148</f>
        <v>183</v>
      </c>
      <c r="U171" s="23" t="n">
        <f aca="false">U$148</f>
        <v>184</v>
      </c>
      <c r="V171" s="23" t="n">
        <f aca="false">V$148</f>
        <v>185</v>
      </c>
      <c r="W171" s="23" t="n">
        <f aca="false">W$148</f>
        <v>186</v>
      </c>
      <c r="X171" s="23" t="n">
        <f aca="false">X$148</f>
        <v>187</v>
      </c>
      <c r="Y171" s="23" t="n">
        <f aca="false">Y$148</f>
        <v>188</v>
      </c>
      <c r="Z171" s="23" t="n">
        <f aca="false">Z$148</f>
        <v>189</v>
      </c>
      <c r="AA171" s="23" t="n">
        <f aca="false">AA$148</f>
        <v>190</v>
      </c>
      <c r="AB171" s="23" t="n">
        <f aca="false">AB$148</f>
        <v>191</v>
      </c>
      <c r="AC171" s="23" t="n">
        <f aca="false">AC$148</f>
        <v>192</v>
      </c>
      <c r="AD171" s="23" t="n">
        <f aca="false">AD$148</f>
        <v>193</v>
      </c>
      <c r="AE171" s="23" t="n">
        <f aca="false">AE$148</f>
        <v>194</v>
      </c>
      <c r="AF171" s="23" t="n">
        <f aca="false">AF$148</f>
        <v>195</v>
      </c>
      <c r="AG171" s="23" t="n">
        <f aca="false">AG$148</f>
        <v>196</v>
      </c>
      <c r="AH171" s="23" t="n">
        <f aca="false">AH$148</f>
        <v>197</v>
      </c>
      <c r="AI171" s="23" t="n">
        <f aca="false">AI$148</f>
        <v>198</v>
      </c>
      <c r="AJ171" s="23" t="n">
        <f aca="false">AJ$148</f>
        <v>199</v>
      </c>
      <c r="AK171" s="23" t="n">
        <f aca="false">AK$148</f>
        <v>200</v>
      </c>
      <c r="AL171" s="23" t="n">
        <f aca="false">AL$148</f>
        <v>201</v>
      </c>
      <c r="AM171" s="23" t="n">
        <f aca="false">AM$148</f>
        <v>202</v>
      </c>
      <c r="AN171" s="23" t="n">
        <f aca="false">AN$148</f>
        <v>203</v>
      </c>
      <c r="AO171" s="23" t="n">
        <f aca="false">AO$148</f>
        <v>204</v>
      </c>
      <c r="AP171" s="23" t="n">
        <f aca="false">AP$148</f>
        <v>205</v>
      </c>
      <c r="AQ171" s="23" t="n">
        <f aca="false">AQ$148</f>
        <v>206</v>
      </c>
      <c r="AR171" s="23" t="n">
        <f aca="false">AR$148</f>
        <v>207</v>
      </c>
      <c r="AS171" s="23" t="n">
        <f aca="false">AS$148</f>
        <v>208</v>
      </c>
      <c r="AT171" s="23" t="n">
        <f aca="false">AT$148</f>
        <v>209</v>
      </c>
      <c r="AU171" s="23" t="n">
        <f aca="false">AU$148</f>
        <v>210</v>
      </c>
      <c r="AV171" s="23" t="n">
        <f aca="false">AV$148</f>
        <v>211</v>
      </c>
      <c r="AW171" s="23" t="n">
        <f aca="false">AW$148</f>
        <v>212</v>
      </c>
      <c r="AX171" s="23" t="n">
        <f aca="false">AX$148</f>
        <v>213</v>
      </c>
      <c r="AY171" s="23" t="n">
        <f aca="false">AY$148</f>
        <v>214</v>
      </c>
      <c r="AZ171" s="23" t="n">
        <f aca="false">AZ$148</f>
        <v>215</v>
      </c>
      <c r="BA171" s="23" t="n">
        <f aca="false">BA$148</f>
        <v>216</v>
      </c>
      <c r="BB171" s="23" t="n">
        <f aca="false">BB$148</f>
        <v>217</v>
      </c>
      <c r="BC171" s="23" t="n">
        <f aca="false">BC$148</f>
        <v>218</v>
      </c>
      <c r="BD171" s="23" t="n">
        <f aca="false">BD$148</f>
        <v>219</v>
      </c>
      <c r="BE171" s="23" t="n">
        <f aca="false">BE$148</f>
        <v>220</v>
      </c>
      <c r="BF171" s="23" t="n">
        <f aca="false">BF$148</f>
        <v>221</v>
      </c>
      <c r="BG171" s="23" t="n">
        <f aca="false">BG$148</f>
        <v>222</v>
      </c>
      <c r="BH171" s="23" t="n">
        <f aca="false">BH$148</f>
        <v>223</v>
      </c>
      <c r="BI171" s="23" t="n">
        <f aca="false">BI$148</f>
        <v>224</v>
      </c>
      <c r="BJ171" s="23" t="n">
        <f aca="false">BJ$148</f>
        <v>225</v>
      </c>
      <c r="BK171" s="23" t="n">
        <f aca="false">BK$148</f>
        <v>226</v>
      </c>
      <c r="BL171" s="23" t="n">
        <f aca="false">BL$148</f>
        <v>227</v>
      </c>
      <c r="BM171" s="23" t="n">
        <f aca="false">BM$148</f>
        <v>228</v>
      </c>
      <c r="BN171" s="23" t="n">
        <f aca="false">BN$148</f>
        <v>229</v>
      </c>
    </row>
    <row r="172" customFormat="false" ht="10.5" hidden="false" customHeight="true" outlineLevel="0" collapsed="false">
      <c r="B172" s="17" t="n">
        <v>93</v>
      </c>
      <c r="C172" s="23" t="n">
        <f aca="false">C$148</f>
        <v>166</v>
      </c>
      <c r="D172" s="23" t="n">
        <f aca="false">D$148</f>
        <v>167</v>
      </c>
      <c r="E172" s="23" t="n">
        <f aca="false">E$148</f>
        <v>168</v>
      </c>
      <c r="F172" s="23" t="n">
        <f aca="false">F$148</f>
        <v>169</v>
      </c>
      <c r="G172" s="23" t="n">
        <f aca="false">G$148</f>
        <v>170</v>
      </c>
      <c r="H172" s="23" t="n">
        <f aca="false">H$148</f>
        <v>171</v>
      </c>
      <c r="I172" s="23" t="n">
        <f aca="false">I$148</f>
        <v>172</v>
      </c>
      <c r="J172" s="23" t="n">
        <f aca="false">J$148</f>
        <v>173</v>
      </c>
      <c r="K172" s="23" t="n">
        <f aca="false">K$148</f>
        <v>174</v>
      </c>
      <c r="L172" s="23" t="n">
        <f aca="false">L$148</f>
        <v>175</v>
      </c>
      <c r="M172" s="23" t="n">
        <f aca="false">M$148</f>
        <v>176</v>
      </c>
      <c r="N172" s="23" t="n">
        <f aca="false">N$148</f>
        <v>177</v>
      </c>
      <c r="O172" s="23" t="n">
        <f aca="false">O$148</f>
        <v>178</v>
      </c>
      <c r="P172" s="23" t="n">
        <f aca="false">P$148</f>
        <v>179</v>
      </c>
      <c r="Q172" s="23" t="n">
        <f aca="false">Q$148</f>
        <v>180</v>
      </c>
      <c r="R172" s="23" t="n">
        <f aca="false">R$148</f>
        <v>181</v>
      </c>
      <c r="S172" s="23" t="n">
        <f aca="false">S$148</f>
        <v>182</v>
      </c>
      <c r="T172" s="23" t="n">
        <f aca="false">T$148</f>
        <v>183</v>
      </c>
      <c r="U172" s="23" t="n">
        <f aca="false">U$148</f>
        <v>184</v>
      </c>
      <c r="V172" s="23" t="n">
        <f aca="false">V$148</f>
        <v>185</v>
      </c>
      <c r="W172" s="23" t="n">
        <f aca="false">W$148</f>
        <v>186</v>
      </c>
      <c r="X172" s="23" t="n">
        <f aca="false">X$148</f>
        <v>187</v>
      </c>
      <c r="Y172" s="23" t="n">
        <f aca="false">Y$148</f>
        <v>188</v>
      </c>
      <c r="Z172" s="23" t="n">
        <f aca="false">Z$148</f>
        <v>189</v>
      </c>
      <c r="AA172" s="23" t="n">
        <f aca="false">AA$148</f>
        <v>190</v>
      </c>
      <c r="AB172" s="23" t="n">
        <f aca="false">AB$148</f>
        <v>191</v>
      </c>
      <c r="AC172" s="23" t="n">
        <f aca="false">AC$148</f>
        <v>192</v>
      </c>
      <c r="AD172" s="23" t="n">
        <f aca="false">AD$148</f>
        <v>193</v>
      </c>
      <c r="AE172" s="23" t="n">
        <f aca="false">AE$148</f>
        <v>194</v>
      </c>
      <c r="AF172" s="23" t="n">
        <f aca="false">AF$148</f>
        <v>195</v>
      </c>
      <c r="AG172" s="23" t="n">
        <f aca="false">AG$148</f>
        <v>196</v>
      </c>
      <c r="AH172" s="23" t="n">
        <f aca="false">AH$148</f>
        <v>197</v>
      </c>
      <c r="AI172" s="23" t="n">
        <f aca="false">AI$148</f>
        <v>198</v>
      </c>
      <c r="AJ172" s="23" t="n">
        <f aca="false">AJ$148</f>
        <v>199</v>
      </c>
      <c r="AK172" s="23" t="n">
        <f aca="false">AK$148</f>
        <v>200</v>
      </c>
      <c r="AL172" s="23" t="n">
        <f aca="false">AL$148</f>
        <v>201</v>
      </c>
      <c r="AM172" s="23" t="n">
        <f aca="false">AM$148</f>
        <v>202</v>
      </c>
      <c r="AN172" s="23" t="n">
        <f aca="false">AN$148</f>
        <v>203</v>
      </c>
      <c r="AO172" s="23" t="n">
        <f aca="false">AO$148</f>
        <v>204</v>
      </c>
      <c r="AP172" s="23" t="n">
        <f aca="false">AP$148</f>
        <v>205</v>
      </c>
      <c r="AQ172" s="23" t="n">
        <f aca="false">AQ$148</f>
        <v>206</v>
      </c>
      <c r="AR172" s="23" t="n">
        <f aca="false">AR$148</f>
        <v>207</v>
      </c>
      <c r="AS172" s="23" t="n">
        <f aca="false">AS$148</f>
        <v>208</v>
      </c>
      <c r="AT172" s="23" t="n">
        <f aca="false">AT$148</f>
        <v>209</v>
      </c>
      <c r="AU172" s="23" t="n">
        <f aca="false">AU$148</f>
        <v>210</v>
      </c>
      <c r="AV172" s="23" t="n">
        <f aca="false">AV$148</f>
        <v>211</v>
      </c>
      <c r="AW172" s="23" t="n">
        <f aca="false">AW$148</f>
        <v>212</v>
      </c>
      <c r="AX172" s="23" t="n">
        <f aca="false">AX$148</f>
        <v>213</v>
      </c>
      <c r="AY172" s="23" t="n">
        <f aca="false">AY$148</f>
        <v>214</v>
      </c>
      <c r="AZ172" s="23" t="n">
        <f aca="false">AZ$148</f>
        <v>215</v>
      </c>
      <c r="BA172" s="23" t="n">
        <f aca="false">BA$148</f>
        <v>216</v>
      </c>
      <c r="BB172" s="23" t="n">
        <f aca="false">BB$148</f>
        <v>217</v>
      </c>
      <c r="BC172" s="23" t="n">
        <f aca="false">BC$148</f>
        <v>218</v>
      </c>
      <c r="BD172" s="23" t="n">
        <f aca="false">BD$148</f>
        <v>219</v>
      </c>
      <c r="BE172" s="23" t="n">
        <f aca="false">BE$148</f>
        <v>220</v>
      </c>
      <c r="BF172" s="23" t="n">
        <f aca="false">BF$148</f>
        <v>221</v>
      </c>
      <c r="BG172" s="23" t="n">
        <f aca="false">BG$148</f>
        <v>222</v>
      </c>
      <c r="BH172" s="23" t="n">
        <f aca="false">BH$148</f>
        <v>223</v>
      </c>
      <c r="BI172" s="23" t="n">
        <f aca="false">BI$148</f>
        <v>224</v>
      </c>
      <c r="BJ172" s="23" t="n">
        <f aca="false">BJ$148</f>
        <v>225</v>
      </c>
      <c r="BK172" s="23" t="n">
        <f aca="false">BK$148</f>
        <v>226</v>
      </c>
      <c r="BL172" s="23" t="n">
        <f aca="false">BL$148</f>
        <v>227</v>
      </c>
      <c r="BM172" s="23" t="n">
        <f aca="false">BM$148</f>
        <v>228</v>
      </c>
      <c r="BN172" s="23" t="n">
        <f aca="false">BN$148</f>
        <v>229</v>
      </c>
    </row>
    <row r="173" customFormat="false" ht="10.5" hidden="false" customHeight="true" outlineLevel="0" collapsed="false">
      <c r="B173" s="17" t="n">
        <v>94</v>
      </c>
      <c r="C173" s="23" t="n">
        <f aca="false">C$148</f>
        <v>166</v>
      </c>
      <c r="D173" s="23" t="n">
        <f aca="false">D$148</f>
        <v>167</v>
      </c>
      <c r="E173" s="23" t="n">
        <f aca="false">E$148</f>
        <v>168</v>
      </c>
      <c r="F173" s="23" t="n">
        <f aca="false">F$148</f>
        <v>169</v>
      </c>
      <c r="G173" s="23" t="n">
        <f aca="false">G$148</f>
        <v>170</v>
      </c>
      <c r="H173" s="23" t="n">
        <f aca="false">H$148</f>
        <v>171</v>
      </c>
      <c r="I173" s="23" t="n">
        <f aca="false">I$148</f>
        <v>172</v>
      </c>
      <c r="J173" s="23" t="n">
        <f aca="false">J$148</f>
        <v>173</v>
      </c>
      <c r="K173" s="23" t="n">
        <f aca="false">K$148</f>
        <v>174</v>
      </c>
      <c r="L173" s="23" t="n">
        <f aca="false">L$148</f>
        <v>175</v>
      </c>
      <c r="M173" s="23" t="n">
        <f aca="false">M$148</f>
        <v>176</v>
      </c>
      <c r="N173" s="23" t="n">
        <f aca="false">N$148</f>
        <v>177</v>
      </c>
      <c r="O173" s="23" t="n">
        <f aca="false">O$148</f>
        <v>178</v>
      </c>
      <c r="P173" s="23" t="n">
        <f aca="false">P$148</f>
        <v>179</v>
      </c>
      <c r="Q173" s="23" t="n">
        <f aca="false">Q$148</f>
        <v>180</v>
      </c>
      <c r="R173" s="23" t="n">
        <f aca="false">R$148</f>
        <v>181</v>
      </c>
      <c r="S173" s="23" t="n">
        <f aca="false">S$148</f>
        <v>182</v>
      </c>
      <c r="T173" s="23" t="n">
        <f aca="false">T$148</f>
        <v>183</v>
      </c>
      <c r="U173" s="23" t="n">
        <f aca="false">U$148</f>
        <v>184</v>
      </c>
      <c r="V173" s="23" t="n">
        <f aca="false">V$148</f>
        <v>185</v>
      </c>
      <c r="W173" s="23" t="n">
        <f aca="false">W$148</f>
        <v>186</v>
      </c>
      <c r="X173" s="23" t="n">
        <f aca="false">X$148</f>
        <v>187</v>
      </c>
      <c r="Y173" s="23" t="n">
        <f aca="false">Y$148</f>
        <v>188</v>
      </c>
      <c r="Z173" s="23" t="n">
        <f aca="false">Z$148</f>
        <v>189</v>
      </c>
      <c r="AA173" s="23" t="n">
        <f aca="false">AA$148</f>
        <v>190</v>
      </c>
      <c r="AB173" s="23" t="n">
        <f aca="false">AB$148</f>
        <v>191</v>
      </c>
      <c r="AC173" s="23" t="n">
        <f aca="false">AC$148</f>
        <v>192</v>
      </c>
      <c r="AD173" s="23" t="n">
        <f aca="false">AD$148</f>
        <v>193</v>
      </c>
      <c r="AE173" s="23" t="n">
        <f aca="false">AE$148</f>
        <v>194</v>
      </c>
      <c r="AF173" s="23" t="n">
        <f aca="false">AF$148</f>
        <v>195</v>
      </c>
      <c r="AG173" s="23" t="n">
        <f aca="false">AG$148</f>
        <v>196</v>
      </c>
      <c r="AH173" s="23" t="n">
        <f aca="false">AH$148</f>
        <v>197</v>
      </c>
      <c r="AI173" s="23" t="n">
        <f aca="false">AI$148</f>
        <v>198</v>
      </c>
      <c r="AJ173" s="23" t="n">
        <f aca="false">AJ$148</f>
        <v>199</v>
      </c>
      <c r="AK173" s="23" t="n">
        <f aca="false">AK$148</f>
        <v>200</v>
      </c>
      <c r="AL173" s="23" t="n">
        <f aca="false">AL$148</f>
        <v>201</v>
      </c>
      <c r="AM173" s="23" t="n">
        <f aca="false">AM$148</f>
        <v>202</v>
      </c>
      <c r="AN173" s="23" t="n">
        <f aca="false">AN$148</f>
        <v>203</v>
      </c>
      <c r="AO173" s="23" t="n">
        <f aca="false">AO$148</f>
        <v>204</v>
      </c>
      <c r="AP173" s="23" t="n">
        <f aca="false">AP$148</f>
        <v>205</v>
      </c>
      <c r="AQ173" s="23" t="n">
        <f aca="false">AQ$148</f>
        <v>206</v>
      </c>
      <c r="AR173" s="23" t="n">
        <f aca="false">AR$148</f>
        <v>207</v>
      </c>
      <c r="AS173" s="23" t="n">
        <f aca="false">AS$148</f>
        <v>208</v>
      </c>
      <c r="AT173" s="23" t="n">
        <f aca="false">AT$148</f>
        <v>209</v>
      </c>
      <c r="AU173" s="23" t="n">
        <f aca="false">AU$148</f>
        <v>210</v>
      </c>
      <c r="AV173" s="23" t="n">
        <f aca="false">AV$148</f>
        <v>211</v>
      </c>
      <c r="AW173" s="23" t="n">
        <f aca="false">AW$148</f>
        <v>212</v>
      </c>
      <c r="AX173" s="23" t="n">
        <f aca="false">AX$148</f>
        <v>213</v>
      </c>
      <c r="AY173" s="23" t="n">
        <f aca="false">AY$148</f>
        <v>214</v>
      </c>
      <c r="AZ173" s="23" t="n">
        <f aca="false">AZ$148</f>
        <v>215</v>
      </c>
      <c r="BA173" s="23" t="n">
        <f aca="false">BA$148</f>
        <v>216</v>
      </c>
      <c r="BB173" s="23" t="n">
        <f aca="false">BB$148</f>
        <v>217</v>
      </c>
      <c r="BC173" s="23" t="n">
        <f aca="false">BC$148</f>
        <v>218</v>
      </c>
      <c r="BD173" s="23" t="n">
        <f aca="false">BD$148</f>
        <v>219</v>
      </c>
      <c r="BE173" s="23" t="n">
        <f aca="false">BE$148</f>
        <v>220</v>
      </c>
      <c r="BF173" s="23" t="n">
        <f aca="false">BF$148</f>
        <v>221</v>
      </c>
      <c r="BG173" s="23" t="n">
        <f aca="false">BG$148</f>
        <v>222</v>
      </c>
      <c r="BH173" s="23" t="n">
        <f aca="false">BH$148</f>
        <v>223</v>
      </c>
      <c r="BI173" s="23" t="n">
        <f aca="false">BI$148</f>
        <v>224</v>
      </c>
      <c r="BJ173" s="23" t="n">
        <f aca="false">BJ$148</f>
        <v>225</v>
      </c>
      <c r="BK173" s="23" t="n">
        <f aca="false">BK$148</f>
        <v>226</v>
      </c>
      <c r="BL173" s="23" t="n">
        <f aca="false">BL$148</f>
        <v>227</v>
      </c>
      <c r="BM173" s="23" t="n">
        <f aca="false">BM$148</f>
        <v>228</v>
      </c>
      <c r="BN173" s="23" t="n">
        <f aca="false">BN$148</f>
        <v>229</v>
      </c>
    </row>
    <row r="174" customFormat="false" ht="10.5" hidden="false" customHeight="true" outlineLevel="0" collapsed="false">
      <c r="B174" s="17" t="n">
        <v>95</v>
      </c>
      <c r="C174" s="23" t="n">
        <f aca="false">C$148</f>
        <v>166</v>
      </c>
      <c r="D174" s="23" t="n">
        <f aca="false">D$148</f>
        <v>167</v>
      </c>
      <c r="E174" s="23" t="n">
        <f aca="false">E$148</f>
        <v>168</v>
      </c>
      <c r="F174" s="23" t="n">
        <f aca="false">F$148</f>
        <v>169</v>
      </c>
      <c r="G174" s="23" t="n">
        <f aca="false">G$148</f>
        <v>170</v>
      </c>
      <c r="H174" s="23" t="n">
        <f aca="false">H$148</f>
        <v>171</v>
      </c>
      <c r="I174" s="23" t="n">
        <f aca="false">I$148</f>
        <v>172</v>
      </c>
      <c r="J174" s="23" t="n">
        <f aca="false">J$148</f>
        <v>173</v>
      </c>
      <c r="K174" s="23" t="n">
        <f aca="false">K$148</f>
        <v>174</v>
      </c>
      <c r="L174" s="23" t="n">
        <f aca="false">L$148</f>
        <v>175</v>
      </c>
      <c r="M174" s="23" t="n">
        <f aca="false">M$148</f>
        <v>176</v>
      </c>
      <c r="N174" s="23" t="n">
        <f aca="false">N$148</f>
        <v>177</v>
      </c>
      <c r="O174" s="23" t="n">
        <f aca="false">O$148</f>
        <v>178</v>
      </c>
      <c r="P174" s="23" t="n">
        <f aca="false">P$148</f>
        <v>179</v>
      </c>
      <c r="Q174" s="23" t="n">
        <f aca="false">Q$148</f>
        <v>180</v>
      </c>
      <c r="R174" s="23" t="n">
        <f aca="false">R$148</f>
        <v>181</v>
      </c>
      <c r="S174" s="23" t="n">
        <f aca="false">S$148</f>
        <v>182</v>
      </c>
      <c r="T174" s="23" t="n">
        <f aca="false">T$148</f>
        <v>183</v>
      </c>
      <c r="U174" s="23" t="n">
        <f aca="false">U$148</f>
        <v>184</v>
      </c>
      <c r="V174" s="23" t="n">
        <f aca="false">V$148</f>
        <v>185</v>
      </c>
      <c r="W174" s="23" t="n">
        <f aca="false">W$148</f>
        <v>186</v>
      </c>
      <c r="X174" s="23" t="n">
        <f aca="false">X$148</f>
        <v>187</v>
      </c>
      <c r="Y174" s="23" t="n">
        <f aca="false">Y$148</f>
        <v>188</v>
      </c>
      <c r="Z174" s="23" t="n">
        <f aca="false">Z$148</f>
        <v>189</v>
      </c>
      <c r="AA174" s="23" t="n">
        <f aca="false">AA$148</f>
        <v>190</v>
      </c>
      <c r="AB174" s="23" t="n">
        <f aca="false">AB$148</f>
        <v>191</v>
      </c>
      <c r="AC174" s="23" t="n">
        <f aca="false">AC$148</f>
        <v>192</v>
      </c>
      <c r="AD174" s="23" t="n">
        <f aca="false">AD$148</f>
        <v>193</v>
      </c>
      <c r="AE174" s="23" t="n">
        <f aca="false">AE$148</f>
        <v>194</v>
      </c>
      <c r="AF174" s="23" t="n">
        <f aca="false">AF$148</f>
        <v>195</v>
      </c>
      <c r="AG174" s="23" t="n">
        <f aca="false">AG$148</f>
        <v>196</v>
      </c>
      <c r="AH174" s="23" t="n">
        <f aca="false">AH$148</f>
        <v>197</v>
      </c>
      <c r="AI174" s="23" t="n">
        <f aca="false">AI$148</f>
        <v>198</v>
      </c>
      <c r="AJ174" s="23" t="n">
        <f aca="false">AJ$148</f>
        <v>199</v>
      </c>
      <c r="AK174" s="23" t="n">
        <f aca="false">AK$148</f>
        <v>200</v>
      </c>
      <c r="AL174" s="23" t="n">
        <f aca="false">AL$148</f>
        <v>201</v>
      </c>
      <c r="AM174" s="23" t="n">
        <f aca="false">AM$148</f>
        <v>202</v>
      </c>
      <c r="AN174" s="23" t="n">
        <f aca="false">AN$148</f>
        <v>203</v>
      </c>
      <c r="AO174" s="23" t="n">
        <f aca="false">AO$148</f>
        <v>204</v>
      </c>
      <c r="AP174" s="23" t="n">
        <f aca="false">AP$148</f>
        <v>205</v>
      </c>
      <c r="AQ174" s="23" t="n">
        <f aca="false">AQ$148</f>
        <v>206</v>
      </c>
      <c r="AR174" s="23" t="n">
        <f aca="false">AR$148</f>
        <v>207</v>
      </c>
      <c r="AS174" s="23" t="n">
        <f aca="false">AS$148</f>
        <v>208</v>
      </c>
      <c r="AT174" s="23" t="n">
        <f aca="false">AT$148</f>
        <v>209</v>
      </c>
      <c r="AU174" s="23" t="n">
        <f aca="false">AU$148</f>
        <v>210</v>
      </c>
      <c r="AV174" s="23" t="n">
        <f aca="false">AV$148</f>
        <v>211</v>
      </c>
      <c r="AW174" s="23" t="n">
        <f aca="false">AW$148</f>
        <v>212</v>
      </c>
      <c r="AX174" s="23" t="n">
        <f aca="false">AX$148</f>
        <v>213</v>
      </c>
      <c r="AY174" s="23" t="n">
        <f aca="false">AY$148</f>
        <v>214</v>
      </c>
      <c r="AZ174" s="23" t="n">
        <f aca="false">AZ$148</f>
        <v>215</v>
      </c>
      <c r="BA174" s="23" t="n">
        <f aca="false">BA$148</f>
        <v>216</v>
      </c>
      <c r="BB174" s="23" t="n">
        <f aca="false">BB$148</f>
        <v>217</v>
      </c>
      <c r="BC174" s="23" t="n">
        <f aca="false">BC$148</f>
        <v>218</v>
      </c>
      <c r="BD174" s="23" t="n">
        <f aca="false">BD$148</f>
        <v>219</v>
      </c>
      <c r="BE174" s="23" t="n">
        <f aca="false">BE$148</f>
        <v>220</v>
      </c>
      <c r="BF174" s="23" t="n">
        <f aca="false">BF$148</f>
        <v>221</v>
      </c>
      <c r="BG174" s="23" t="n">
        <f aca="false">BG$148</f>
        <v>222</v>
      </c>
      <c r="BH174" s="23" t="n">
        <f aca="false">BH$148</f>
        <v>223</v>
      </c>
      <c r="BI174" s="23" t="n">
        <f aca="false">BI$148</f>
        <v>224</v>
      </c>
      <c r="BJ174" s="23" t="n">
        <f aca="false">BJ$148</f>
        <v>225</v>
      </c>
      <c r="BK174" s="23" t="n">
        <f aca="false">BK$148</f>
        <v>226</v>
      </c>
      <c r="BL174" s="23" t="n">
        <f aca="false">BL$148</f>
        <v>227</v>
      </c>
      <c r="BM174" s="23" t="n">
        <f aca="false">BM$148</f>
        <v>228</v>
      </c>
      <c r="BN174" s="23" t="n">
        <f aca="false">BN$148</f>
        <v>229</v>
      </c>
    </row>
    <row r="175" customFormat="false" ht="10.5" hidden="false" customHeight="true" outlineLevel="0" collapsed="false">
      <c r="B175" s="17" t="n">
        <v>96</v>
      </c>
      <c r="C175" s="23" t="n">
        <f aca="false">C$148</f>
        <v>166</v>
      </c>
      <c r="D175" s="23" t="n">
        <f aca="false">D$148</f>
        <v>167</v>
      </c>
      <c r="E175" s="23" t="n">
        <f aca="false">E$148</f>
        <v>168</v>
      </c>
      <c r="F175" s="23" t="n">
        <f aca="false">F$148</f>
        <v>169</v>
      </c>
      <c r="G175" s="23" t="n">
        <f aca="false">G$148</f>
        <v>170</v>
      </c>
      <c r="H175" s="23" t="n">
        <f aca="false">H$148</f>
        <v>171</v>
      </c>
      <c r="I175" s="23" t="n">
        <f aca="false">I$148</f>
        <v>172</v>
      </c>
      <c r="J175" s="23" t="n">
        <f aca="false">J$148</f>
        <v>173</v>
      </c>
      <c r="K175" s="23" t="n">
        <f aca="false">K$148</f>
        <v>174</v>
      </c>
      <c r="L175" s="23" t="n">
        <f aca="false">L$148</f>
        <v>175</v>
      </c>
      <c r="M175" s="23" t="n">
        <f aca="false">M$148</f>
        <v>176</v>
      </c>
      <c r="N175" s="23" t="n">
        <f aca="false">N$148</f>
        <v>177</v>
      </c>
      <c r="O175" s="23" t="n">
        <f aca="false">O$148</f>
        <v>178</v>
      </c>
      <c r="P175" s="23" t="n">
        <f aca="false">P$148</f>
        <v>179</v>
      </c>
      <c r="Q175" s="23" t="n">
        <f aca="false">Q$148</f>
        <v>180</v>
      </c>
      <c r="R175" s="23" t="n">
        <f aca="false">R$148</f>
        <v>181</v>
      </c>
      <c r="S175" s="23" t="n">
        <f aca="false">S$148</f>
        <v>182</v>
      </c>
      <c r="T175" s="23" t="n">
        <f aca="false">T$148</f>
        <v>183</v>
      </c>
      <c r="U175" s="23" t="n">
        <f aca="false">U$148</f>
        <v>184</v>
      </c>
      <c r="V175" s="23" t="n">
        <f aca="false">V$148</f>
        <v>185</v>
      </c>
      <c r="W175" s="23" t="n">
        <f aca="false">W$148</f>
        <v>186</v>
      </c>
      <c r="X175" s="23" t="n">
        <f aca="false">X$148</f>
        <v>187</v>
      </c>
      <c r="Y175" s="23" t="n">
        <f aca="false">Y$148</f>
        <v>188</v>
      </c>
      <c r="Z175" s="23" t="n">
        <f aca="false">Z$148</f>
        <v>189</v>
      </c>
      <c r="AA175" s="23" t="n">
        <f aca="false">AA$148</f>
        <v>190</v>
      </c>
      <c r="AB175" s="23" t="n">
        <f aca="false">AB$148</f>
        <v>191</v>
      </c>
      <c r="AC175" s="23" t="n">
        <f aca="false">AC$148</f>
        <v>192</v>
      </c>
      <c r="AD175" s="23" t="n">
        <f aca="false">AD$148</f>
        <v>193</v>
      </c>
      <c r="AE175" s="23" t="n">
        <f aca="false">AE$148</f>
        <v>194</v>
      </c>
      <c r="AF175" s="23" t="n">
        <f aca="false">AF$148</f>
        <v>195</v>
      </c>
      <c r="AG175" s="23" t="n">
        <f aca="false">AG$148</f>
        <v>196</v>
      </c>
      <c r="AH175" s="23" t="n">
        <f aca="false">AH$148</f>
        <v>197</v>
      </c>
      <c r="AI175" s="23" t="n">
        <f aca="false">AI$148</f>
        <v>198</v>
      </c>
      <c r="AJ175" s="23" t="n">
        <f aca="false">AJ$148</f>
        <v>199</v>
      </c>
      <c r="AK175" s="23" t="n">
        <f aca="false">AK$148</f>
        <v>200</v>
      </c>
      <c r="AL175" s="23" t="n">
        <f aca="false">AL$148</f>
        <v>201</v>
      </c>
      <c r="AM175" s="23" t="n">
        <f aca="false">AM$148</f>
        <v>202</v>
      </c>
      <c r="AN175" s="23" t="n">
        <f aca="false">AN$148</f>
        <v>203</v>
      </c>
      <c r="AO175" s="23" t="n">
        <f aca="false">AO$148</f>
        <v>204</v>
      </c>
      <c r="AP175" s="23" t="n">
        <f aca="false">AP$148</f>
        <v>205</v>
      </c>
      <c r="AQ175" s="23" t="n">
        <f aca="false">AQ$148</f>
        <v>206</v>
      </c>
      <c r="AR175" s="23" t="n">
        <f aca="false">AR$148</f>
        <v>207</v>
      </c>
      <c r="AS175" s="23" t="n">
        <f aca="false">AS$148</f>
        <v>208</v>
      </c>
      <c r="AT175" s="23" t="n">
        <f aca="false">AT$148</f>
        <v>209</v>
      </c>
      <c r="AU175" s="23" t="n">
        <f aca="false">AU$148</f>
        <v>210</v>
      </c>
      <c r="AV175" s="23" t="n">
        <f aca="false">AV$148</f>
        <v>211</v>
      </c>
      <c r="AW175" s="23" t="n">
        <f aca="false">AW$148</f>
        <v>212</v>
      </c>
      <c r="AX175" s="23" t="n">
        <f aca="false">AX$148</f>
        <v>213</v>
      </c>
      <c r="AY175" s="23" t="n">
        <f aca="false">AY$148</f>
        <v>214</v>
      </c>
      <c r="AZ175" s="23" t="n">
        <f aca="false">AZ$148</f>
        <v>215</v>
      </c>
      <c r="BA175" s="23" t="n">
        <f aca="false">BA$148</f>
        <v>216</v>
      </c>
      <c r="BB175" s="23" t="n">
        <f aca="false">BB$148</f>
        <v>217</v>
      </c>
      <c r="BC175" s="23" t="n">
        <f aca="false">BC$148</f>
        <v>218</v>
      </c>
      <c r="BD175" s="23" t="n">
        <f aca="false">BD$148</f>
        <v>219</v>
      </c>
      <c r="BE175" s="23" t="n">
        <f aca="false">BE$148</f>
        <v>220</v>
      </c>
      <c r="BF175" s="23" t="n">
        <f aca="false">BF$148</f>
        <v>221</v>
      </c>
      <c r="BG175" s="23" t="n">
        <f aca="false">BG$148</f>
        <v>222</v>
      </c>
      <c r="BH175" s="23" t="n">
        <f aca="false">BH$148</f>
        <v>223</v>
      </c>
      <c r="BI175" s="23" t="n">
        <f aca="false">BI$148</f>
        <v>224</v>
      </c>
      <c r="BJ175" s="23" t="n">
        <f aca="false">BJ$148</f>
        <v>225</v>
      </c>
      <c r="BK175" s="23" t="n">
        <f aca="false">BK$148</f>
        <v>226</v>
      </c>
      <c r="BL175" s="23" t="n">
        <f aca="false">BL$148</f>
        <v>227</v>
      </c>
      <c r="BM175" s="23" t="n">
        <f aca="false">BM$148</f>
        <v>228</v>
      </c>
      <c r="BN175" s="23" t="n">
        <f aca="false">BN$148</f>
        <v>229</v>
      </c>
    </row>
    <row r="176" customFormat="false" ht="10.5" hidden="false" customHeight="true" outlineLevel="0" collapsed="false">
      <c r="B176" s="17" t="n">
        <v>97</v>
      </c>
      <c r="C176" s="23" t="n">
        <f aca="false">C$148</f>
        <v>166</v>
      </c>
      <c r="D176" s="23" t="n">
        <f aca="false">D$148</f>
        <v>167</v>
      </c>
      <c r="E176" s="23" t="n">
        <f aca="false">E$148</f>
        <v>168</v>
      </c>
      <c r="F176" s="23" t="n">
        <f aca="false">F$148</f>
        <v>169</v>
      </c>
      <c r="G176" s="23" t="n">
        <f aca="false">G$148</f>
        <v>170</v>
      </c>
      <c r="H176" s="23" t="n">
        <f aca="false">H$148</f>
        <v>171</v>
      </c>
      <c r="I176" s="23" t="n">
        <f aca="false">I$148</f>
        <v>172</v>
      </c>
      <c r="J176" s="23" t="n">
        <f aca="false">J$148</f>
        <v>173</v>
      </c>
      <c r="K176" s="23" t="n">
        <f aca="false">K$148</f>
        <v>174</v>
      </c>
      <c r="L176" s="23" t="n">
        <f aca="false">L$148</f>
        <v>175</v>
      </c>
      <c r="M176" s="23" t="n">
        <f aca="false">M$148</f>
        <v>176</v>
      </c>
      <c r="N176" s="23" t="n">
        <f aca="false">N$148</f>
        <v>177</v>
      </c>
      <c r="O176" s="23" t="n">
        <f aca="false">O$148</f>
        <v>178</v>
      </c>
      <c r="P176" s="23" t="n">
        <f aca="false">P$148</f>
        <v>179</v>
      </c>
      <c r="Q176" s="23" t="n">
        <f aca="false">Q$148</f>
        <v>180</v>
      </c>
      <c r="R176" s="23" t="n">
        <f aca="false">R$148</f>
        <v>181</v>
      </c>
      <c r="S176" s="23" t="n">
        <f aca="false">S$148</f>
        <v>182</v>
      </c>
      <c r="T176" s="23" t="n">
        <f aca="false">T$148</f>
        <v>183</v>
      </c>
      <c r="U176" s="23" t="n">
        <f aca="false">U$148</f>
        <v>184</v>
      </c>
      <c r="V176" s="23" t="n">
        <f aca="false">V$148</f>
        <v>185</v>
      </c>
      <c r="W176" s="23" t="n">
        <f aca="false">W$148</f>
        <v>186</v>
      </c>
      <c r="X176" s="23" t="n">
        <f aca="false">X$148</f>
        <v>187</v>
      </c>
      <c r="Y176" s="23" t="n">
        <f aca="false">Y$148</f>
        <v>188</v>
      </c>
      <c r="Z176" s="23" t="n">
        <f aca="false">Z$148</f>
        <v>189</v>
      </c>
      <c r="AA176" s="23" t="n">
        <f aca="false">AA$148</f>
        <v>190</v>
      </c>
      <c r="AB176" s="23" t="n">
        <f aca="false">AB$148</f>
        <v>191</v>
      </c>
      <c r="AC176" s="23" t="n">
        <f aca="false">AC$148</f>
        <v>192</v>
      </c>
      <c r="AD176" s="23" t="n">
        <f aca="false">AD$148</f>
        <v>193</v>
      </c>
      <c r="AE176" s="23" t="n">
        <f aca="false">AE$148</f>
        <v>194</v>
      </c>
      <c r="AF176" s="23" t="n">
        <f aca="false">AF$148</f>
        <v>195</v>
      </c>
      <c r="AG176" s="23" t="n">
        <f aca="false">AG$148</f>
        <v>196</v>
      </c>
      <c r="AH176" s="23" t="n">
        <f aca="false">AH$148</f>
        <v>197</v>
      </c>
      <c r="AI176" s="23" t="n">
        <f aca="false">AI$148</f>
        <v>198</v>
      </c>
      <c r="AJ176" s="23" t="n">
        <f aca="false">AJ$148</f>
        <v>199</v>
      </c>
      <c r="AK176" s="23" t="n">
        <f aca="false">AK$148</f>
        <v>200</v>
      </c>
      <c r="AL176" s="23" t="n">
        <f aca="false">AL$148</f>
        <v>201</v>
      </c>
      <c r="AM176" s="23" t="n">
        <f aca="false">AM$148</f>
        <v>202</v>
      </c>
      <c r="AN176" s="23" t="n">
        <f aca="false">AN$148</f>
        <v>203</v>
      </c>
      <c r="AO176" s="23" t="n">
        <f aca="false">AO$148</f>
        <v>204</v>
      </c>
      <c r="AP176" s="23" t="n">
        <f aca="false">AP$148</f>
        <v>205</v>
      </c>
      <c r="AQ176" s="23" t="n">
        <f aca="false">AQ$148</f>
        <v>206</v>
      </c>
      <c r="AR176" s="23" t="n">
        <f aca="false">AR$148</f>
        <v>207</v>
      </c>
      <c r="AS176" s="23" t="n">
        <f aca="false">AS$148</f>
        <v>208</v>
      </c>
      <c r="AT176" s="23" t="n">
        <f aca="false">AT$148</f>
        <v>209</v>
      </c>
      <c r="AU176" s="23" t="n">
        <f aca="false">AU$148</f>
        <v>210</v>
      </c>
      <c r="AV176" s="23" t="n">
        <f aca="false">AV$148</f>
        <v>211</v>
      </c>
      <c r="AW176" s="23" t="n">
        <f aca="false">AW$148</f>
        <v>212</v>
      </c>
      <c r="AX176" s="23" t="n">
        <f aca="false">AX$148</f>
        <v>213</v>
      </c>
      <c r="AY176" s="23" t="n">
        <f aca="false">AY$148</f>
        <v>214</v>
      </c>
      <c r="AZ176" s="23" t="n">
        <f aca="false">AZ$148</f>
        <v>215</v>
      </c>
      <c r="BA176" s="23" t="n">
        <f aca="false">BA$148</f>
        <v>216</v>
      </c>
      <c r="BB176" s="23" t="n">
        <f aca="false">BB$148</f>
        <v>217</v>
      </c>
      <c r="BC176" s="23" t="n">
        <f aca="false">BC$148</f>
        <v>218</v>
      </c>
      <c r="BD176" s="23" t="n">
        <f aca="false">BD$148</f>
        <v>219</v>
      </c>
      <c r="BE176" s="23" t="n">
        <f aca="false">BE$148</f>
        <v>220</v>
      </c>
      <c r="BF176" s="23" t="n">
        <f aca="false">BF$148</f>
        <v>221</v>
      </c>
      <c r="BG176" s="23" t="n">
        <f aca="false">BG$148</f>
        <v>222</v>
      </c>
      <c r="BH176" s="23" t="n">
        <f aca="false">BH$148</f>
        <v>223</v>
      </c>
      <c r="BI176" s="23" t="n">
        <f aca="false">BI$148</f>
        <v>224</v>
      </c>
      <c r="BJ176" s="23" t="n">
        <f aca="false">BJ$148</f>
        <v>225</v>
      </c>
      <c r="BK176" s="23" t="n">
        <f aca="false">BK$148</f>
        <v>226</v>
      </c>
      <c r="BL176" s="23" t="n">
        <f aca="false">BL$148</f>
        <v>227</v>
      </c>
      <c r="BM176" s="23" t="n">
        <f aca="false">BM$148</f>
        <v>228</v>
      </c>
      <c r="BN176" s="23" t="n">
        <f aca="false">BN$148</f>
        <v>229</v>
      </c>
    </row>
    <row r="177" customFormat="false" ht="10.5" hidden="false" customHeight="true" outlineLevel="0" collapsed="false">
      <c r="B177" s="17" t="n">
        <v>98</v>
      </c>
      <c r="C177" s="23" t="n">
        <f aca="false">C$148</f>
        <v>166</v>
      </c>
      <c r="D177" s="23" t="n">
        <f aca="false">D$148</f>
        <v>167</v>
      </c>
      <c r="E177" s="23" t="n">
        <f aca="false">E$148</f>
        <v>168</v>
      </c>
      <c r="F177" s="23" t="n">
        <f aca="false">F$148</f>
        <v>169</v>
      </c>
      <c r="G177" s="23" t="n">
        <f aca="false">G$148</f>
        <v>170</v>
      </c>
      <c r="H177" s="23" t="n">
        <f aca="false">H$148</f>
        <v>171</v>
      </c>
      <c r="I177" s="23" t="n">
        <f aca="false">I$148</f>
        <v>172</v>
      </c>
      <c r="J177" s="23" t="n">
        <f aca="false">J$148</f>
        <v>173</v>
      </c>
      <c r="K177" s="23" t="n">
        <f aca="false">K$148</f>
        <v>174</v>
      </c>
      <c r="L177" s="23" t="n">
        <f aca="false">L$148</f>
        <v>175</v>
      </c>
      <c r="M177" s="23" t="n">
        <f aca="false">M$148</f>
        <v>176</v>
      </c>
      <c r="N177" s="23" t="n">
        <f aca="false">N$148</f>
        <v>177</v>
      </c>
      <c r="O177" s="23" t="n">
        <f aca="false">O$148</f>
        <v>178</v>
      </c>
      <c r="P177" s="23" t="n">
        <f aca="false">P$148</f>
        <v>179</v>
      </c>
      <c r="Q177" s="23" t="n">
        <f aca="false">Q$148</f>
        <v>180</v>
      </c>
      <c r="R177" s="23" t="n">
        <f aca="false">R$148</f>
        <v>181</v>
      </c>
      <c r="S177" s="23" t="n">
        <f aca="false">S$148</f>
        <v>182</v>
      </c>
      <c r="T177" s="23" t="n">
        <f aca="false">T$148</f>
        <v>183</v>
      </c>
      <c r="U177" s="23" t="n">
        <f aca="false">U$148</f>
        <v>184</v>
      </c>
      <c r="V177" s="23" t="n">
        <f aca="false">V$148</f>
        <v>185</v>
      </c>
      <c r="W177" s="23" t="n">
        <f aca="false">W$148</f>
        <v>186</v>
      </c>
      <c r="X177" s="23" t="n">
        <f aca="false">X$148</f>
        <v>187</v>
      </c>
      <c r="Y177" s="23" t="n">
        <f aca="false">Y$148</f>
        <v>188</v>
      </c>
      <c r="Z177" s="23" t="n">
        <f aca="false">Z$148</f>
        <v>189</v>
      </c>
      <c r="AA177" s="23" t="n">
        <f aca="false">AA$148</f>
        <v>190</v>
      </c>
      <c r="AB177" s="23" t="n">
        <f aca="false">AB$148</f>
        <v>191</v>
      </c>
      <c r="AC177" s="23" t="n">
        <f aca="false">AC$148</f>
        <v>192</v>
      </c>
      <c r="AD177" s="23" t="n">
        <f aca="false">AD$148</f>
        <v>193</v>
      </c>
      <c r="AE177" s="23" t="n">
        <f aca="false">AE$148</f>
        <v>194</v>
      </c>
      <c r="AF177" s="23" t="n">
        <f aca="false">AF$148</f>
        <v>195</v>
      </c>
      <c r="AG177" s="23" t="n">
        <f aca="false">AG$148</f>
        <v>196</v>
      </c>
      <c r="AH177" s="23" t="n">
        <f aca="false">AH$148</f>
        <v>197</v>
      </c>
      <c r="AI177" s="23" t="n">
        <f aca="false">AI$148</f>
        <v>198</v>
      </c>
      <c r="AJ177" s="23" t="n">
        <f aca="false">AJ$148</f>
        <v>199</v>
      </c>
      <c r="AK177" s="23" t="n">
        <f aca="false">AK$148</f>
        <v>200</v>
      </c>
      <c r="AL177" s="23" t="n">
        <f aca="false">AL$148</f>
        <v>201</v>
      </c>
      <c r="AM177" s="23" t="n">
        <f aca="false">AM$148</f>
        <v>202</v>
      </c>
      <c r="AN177" s="23" t="n">
        <f aca="false">AN$148</f>
        <v>203</v>
      </c>
      <c r="AO177" s="23" t="n">
        <f aca="false">AO$148</f>
        <v>204</v>
      </c>
      <c r="AP177" s="23" t="n">
        <f aca="false">AP$148</f>
        <v>205</v>
      </c>
      <c r="AQ177" s="23" t="n">
        <f aca="false">AQ$148</f>
        <v>206</v>
      </c>
      <c r="AR177" s="23" t="n">
        <f aca="false">AR$148</f>
        <v>207</v>
      </c>
      <c r="AS177" s="23" t="n">
        <f aca="false">AS$148</f>
        <v>208</v>
      </c>
      <c r="AT177" s="23" t="n">
        <f aca="false">AT$148</f>
        <v>209</v>
      </c>
      <c r="AU177" s="23" t="n">
        <f aca="false">AU$148</f>
        <v>210</v>
      </c>
      <c r="AV177" s="23" t="n">
        <f aca="false">AV$148</f>
        <v>211</v>
      </c>
      <c r="AW177" s="23" t="n">
        <f aca="false">AW$148</f>
        <v>212</v>
      </c>
      <c r="AX177" s="23" t="n">
        <f aca="false">AX$148</f>
        <v>213</v>
      </c>
      <c r="AY177" s="23" t="n">
        <f aca="false">AY$148</f>
        <v>214</v>
      </c>
      <c r="AZ177" s="23" t="n">
        <f aca="false">AZ$148</f>
        <v>215</v>
      </c>
      <c r="BA177" s="23" t="n">
        <f aca="false">BA$148</f>
        <v>216</v>
      </c>
      <c r="BB177" s="23" t="n">
        <f aca="false">BB$148</f>
        <v>217</v>
      </c>
      <c r="BC177" s="23" t="n">
        <f aca="false">BC$148</f>
        <v>218</v>
      </c>
      <c r="BD177" s="23" t="n">
        <f aca="false">BD$148</f>
        <v>219</v>
      </c>
      <c r="BE177" s="23" t="n">
        <f aca="false">BE$148</f>
        <v>220</v>
      </c>
      <c r="BF177" s="23" t="n">
        <f aca="false">BF$148</f>
        <v>221</v>
      </c>
      <c r="BG177" s="23" t="n">
        <f aca="false">BG$148</f>
        <v>222</v>
      </c>
      <c r="BH177" s="23" t="n">
        <f aca="false">BH$148</f>
        <v>223</v>
      </c>
      <c r="BI177" s="23" t="n">
        <f aca="false">BI$148</f>
        <v>224</v>
      </c>
      <c r="BJ177" s="23" t="n">
        <f aca="false">BJ$148</f>
        <v>225</v>
      </c>
      <c r="BK177" s="23" t="n">
        <f aca="false">BK$148</f>
        <v>226</v>
      </c>
      <c r="BL177" s="23" t="n">
        <f aca="false">BL$148</f>
        <v>227</v>
      </c>
      <c r="BM177" s="23" t="n">
        <f aca="false">BM$148</f>
        <v>228</v>
      </c>
      <c r="BN177" s="23" t="n">
        <f aca="false">BN$148</f>
        <v>229</v>
      </c>
    </row>
    <row r="178" customFormat="false" ht="10.5" hidden="false" customHeight="true" outlineLevel="0" collapsed="false">
      <c r="B178" s="17" t="n">
        <v>99</v>
      </c>
      <c r="C178" s="23" t="n">
        <f aca="false">C$148</f>
        <v>166</v>
      </c>
      <c r="D178" s="23" t="n">
        <f aca="false">D$148</f>
        <v>167</v>
      </c>
      <c r="E178" s="23" t="n">
        <f aca="false">E$148</f>
        <v>168</v>
      </c>
      <c r="F178" s="23" t="n">
        <f aca="false">F$148</f>
        <v>169</v>
      </c>
      <c r="G178" s="23" t="n">
        <f aca="false">G$148</f>
        <v>170</v>
      </c>
      <c r="H178" s="23" t="n">
        <f aca="false">H$148</f>
        <v>171</v>
      </c>
      <c r="I178" s="23" t="n">
        <f aca="false">I$148</f>
        <v>172</v>
      </c>
      <c r="J178" s="23" t="n">
        <f aca="false">J$148</f>
        <v>173</v>
      </c>
      <c r="K178" s="23" t="n">
        <f aca="false">K$148</f>
        <v>174</v>
      </c>
      <c r="L178" s="23" t="n">
        <f aca="false">L$148</f>
        <v>175</v>
      </c>
      <c r="M178" s="23" t="n">
        <f aca="false">M$148</f>
        <v>176</v>
      </c>
      <c r="N178" s="23" t="n">
        <f aca="false">N$148</f>
        <v>177</v>
      </c>
      <c r="O178" s="23" t="n">
        <f aca="false">O$148</f>
        <v>178</v>
      </c>
      <c r="P178" s="23" t="n">
        <f aca="false">P$148</f>
        <v>179</v>
      </c>
      <c r="Q178" s="23" t="n">
        <f aca="false">Q$148</f>
        <v>180</v>
      </c>
      <c r="R178" s="23" t="n">
        <f aca="false">R$148</f>
        <v>181</v>
      </c>
      <c r="S178" s="23" t="n">
        <f aca="false">S$148</f>
        <v>182</v>
      </c>
      <c r="T178" s="23" t="n">
        <f aca="false">T$148</f>
        <v>183</v>
      </c>
      <c r="U178" s="23" t="n">
        <f aca="false">U$148</f>
        <v>184</v>
      </c>
      <c r="V178" s="23" t="n">
        <f aca="false">V$148</f>
        <v>185</v>
      </c>
      <c r="W178" s="23" t="n">
        <f aca="false">W$148</f>
        <v>186</v>
      </c>
      <c r="X178" s="23" t="n">
        <f aca="false">X$148</f>
        <v>187</v>
      </c>
      <c r="Y178" s="23" t="n">
        <f aca="false">Y$148</f>
        <v>188</v>
      </c>
      <c r="Z178" s="23" t="n">
        <f aca="false">Z$148</f>
        <v>189</v>
      </c>
      <c r="AA178" s="23" t="n">
        <f aca="false">AA$148</f>
        <v>190</v>
      </c>
      <c r="AB178" s="23" t="n">
        <f aca="false">AB$148</f>
        <v>191</v>
      </c>
      <c r="AC178" s="23" t="n">
        <f aca="false">AC$148</f>
        <v>192</v>
      </c>
      <c r="AD178" s="23" t="n">
        <f aca="false">AD$148</f>
        <v>193</v>
      </c>
      <c r="AE178" s="23" t="n">
        <f aca="false">AE$148</f>
        <v>194</v>
      </c>
      <c r="AF178" s="23" t="n">
        <f aca="false">AF$148</f>
        <v>195</v>
      </c>
      <c r="AG178" s="23" t="n">
        <f aca="false">AG$148</f>
        <v>196</v>
      </c>
      <c r="AH178" s="23" t="n">
        <f aca="false">AH$148</f>
        <v>197</v>
      </c>
      <c r="AI178" s="23" t="n">
        <f aca="false">AI$148</f>
        <v>198</v>
      </c>
      <c r="AJ178" s="23" t="n">
        <f aca="false">AJ$148</f>
        <v>199</v>
      </c>
      <c r="AK178" s="23" t="n">
        <f aca="false">AK$148</f>
        <v>200</v>
      </c>
      <c r="AL178" s="23" t="n">
        <f aca="false">AL$148</f>
        <v>201</v>
      </c>
      <c r="AM178" s="23" t="n">
        <f aca="false">AM$148</f>
        <v>202</v>
      </c>
      <c r="AN178" s="23" t="n">
        <f aca="false">AN$148</f>
        <v>203</v>
      </c>
      <c r="AO178" s="23" t="n">
        <f aca="false">AO$148</f>
        <v>204</v>
      </c>
      <c r="AP178" s="23" t="n">
        <f aca="false">AP$148</f>
        <v>205</v>
      </c>
      <c r="AQ178" s="23" t="n">
        <f aca="false">AQ$148</f>
        <v>206</v>
      </c>
      <c r="AR178" s="23" t="n">
        <f aca="false">AR$148</f>
        <v>207</v>
      </c>
      <c r="AS178" s="23" t="n">
        <f aca="false">AS$148</f>
        <v>208</v>
      </c>
      <c r="AT178" s="23" t="n">
        <f aca="false">AT$148</f>
        <v>209</v>
      </c>
      <c r="AU178" s="23" t="n">
        <f aca="false">AU$148</f>
        <v>210</v>
      </c>
      <c r="AV178" s="23" t="n">
        <f aca="false">AV$148</f>
        <v>211</v>
      </c>
      <c r="AW178" s="23" t="n">
        <f aca="false">AW$148</f>
        <v>212</v>
      </c>
      <c r="AX178" s="23" t="n">
        <f aca="false">AX$148</f>
        <v>213</v>
      </c>
      <c r="AY178" s="23" t="n">
        <f aca="false">AY$148</f>
        <v>214</v>
      </c>
      <c r="AZ178" s="23" t="n">
        <f aca="false">AZ$148</f>
        <v>215</v>
      </c>
      <c r="BA178" s="23" t="n">
        <f aca="false">BA$148</f>
        <v>216</v>
      </c>
      <c r="BB178" s="23" t="n">
        <f aca="false">BB$148</f>
        <v>217</v>
      </c>
      <c r="BC178" s="23" t="n">
        <f aca="false">BC$148</f>
        <v>218</v>
      </c>
      <c r="BD178" s="23" t="n">
        <f aca="false">BD$148</f>
        <v>219</v>
      </c>
      <c r="BE178" s="23" t="n">
        <f aca="false">BE$148</f>
        <v>220</v>
      </c>
      <c r="BF178" s="23" t="n">
        <f aca="false">BF$148</f>
        <v>221</v>
      </c>
      <c r="BG178" s="23" t="n">
        <f aca="false">BG$148</f>
        <v>222</v>
      </c>
      <c r="BH178" s="23" t="n">
        <f aca="false">BH$148</f>
        <v>223</v>
      </c>
      <c r="BI178" s="23" t="n">
        <f aca="false">BI$148</f>
        <v>224</v>
      </c>
      <c r="BJ178" s="23" t="n">
        <f aca="false">BJ$148</f>
        <v>225</v>
      </c>
      <c r="BK178" s="23" t="n">
        <f aca="false">BK$148</f>
        <v>226</v>
      </c>
      <c r="BL178" s="23" t="n">
        <f aca="false">BL$148</f>
        <v>227</v>
      </c>
      <c r="BM178" s="23" t="n">
        <f aca="false">BM$148</f>
        <v>228</v>
      </c>
      <c r="BN178" s="23" t="n">
        <f aca="false">BN$148</f>
        <v>229</v>
      </c>
    </row>
    <row r="179" customFormat="false" ht="10.5" hidden="false" customHeight="true" outlineLevel="0" collapsed="false">
      <c r="B179" s="17" t="n">
        <v>100</v>
      </c>
      <c r="C179" s="23" t="n">
        <f aca="false">C$148</f>
        <v>166</v>
      </c>
      <c r="D179" s="23" t="n">
        <f aca="false">D$148</f>
        <v>167</v>
      </c>
      <c r="E179" s="23" t="n">
        <f aca="false">E$148</f>
        <v>168</v>
      </c>
      <c r="F179" s="23" t="n">
        <f aca="false">F$148</f>
        <v>169</v>
      </c>
      <c r="G179" s="23" t="n">
        <f aca="false">G$148</f>
        <v>170</v>
      </c>
      <c r="H179" s="23" t="n">
        <f aca="false">H$148</f>
        <v>171</v>
      </c>
      <c r="I179" s="23" t="n">
        <f aca="false">I$148</f>
        <v>172</v>
      </c>
      <c r="J179" s="23" t="n">
        <f aca="false">J$148</f>
        <v>173</v>
      </c>
      <c r="K179" s="23" t="n">
        <f aca="false">K$148</f>
        <v>174</v>
      </c>
      <c r="L179" s="23" t="n">
        <f aca="false">L$148</f>
        <v>175</v>
      </c>
      <c r="M179" s="23" t="n">
        <f aca="false">M$148</f>
        <v>176</v>
      </c>
      <c r="N179" s="23" t="n">
        <f aca="false">N$148</f>
        <v>177</v>
      </c>
      <c r="O179" s="23" t="n">
        <f aca="false">O$148</f>
        <v>178</v>
      </c>
      <c r="P179" s="23" t="n">
        <f aca="false">P$148</f>
        <v>179</v>
      </c>
      <c r="Q179" s="23" t="n">
        <f aca="false">Q$148</f>
        <v>180</v>
      </c>
      <c r="R179" s="23" t="n">
        <f aca="false">R$148</f>
        <v>181</v>
      </c>
      <c r="S179" s="23" t="n">
        <f aca="false">S$148</f>
        <v>182</v>
      </c>
      <c r="T179" s="23" t="n">
        <f aca="false">T$148</f>
        <v>183</v>
      </c>
      <c r="U179" s="23" t="n">
        <f aca="false">U$148</f>
        <v>184</v>
      </c>
      <c r="V179" s="23" t="n">
        <f aca="false">V$148</f>
        <v>185</v>
      </c>
      <c r="W179" s="23" t="n">
        <f aca="false">W$148</f>
        <v>186</v>
      </c>
      <c r="X179" s="23" t="n">
        <f aca="false">X$148</f>
        <v>187</v>
      </c>
      <c r="Y179" s="23" t="n">
        <f aca="false">Y$148</f>
        <v>188</v>
      </c>
      <c r="Z179" s="23" t="n">
        <f aca="false">Z$148</f>
        <v>189</v>
      </c>
      <c r="AA179" s="23" t="n">
        <f aca="false">AA$148</f>
        <v>190</v>
      </c>
      <c r="AB179" s="23" t="n">
        <f aca="false">AB$148</f>
        <v>191</v>
      </c>
      <c r="AC179" s="23" t="n">
        <f aca="false">AC$148</f>
        <v>192</v>
      </c>
      <c r="AD179" s="23" t="n">
        <f aca="false">AD$148</f>
        <v>193</v>
      </c>
      <c r="AE179" s="23" t="n">
        <f aca="false">AE$148</f>
        <v>194</v>
      </c>
      <c r="AF179" s="23" t="n">
        <f aca="false">AF$148</f>
        <v>195</v>
      </c>
      <c r="AG179" s="23" t="n">
        <f aca="false">AG$148</f>
        <v>196</v>
      </c>
      <c r="AH179" s="23" t="n">
        <f aca="false">AH$148</f>
        <v>197</v>
      </c>
      <c r="AI179" s="23" t="n">
        <f aca="false">AI$148</f>
        <v>198</v>
      </c>
      <c r="AJ179" s="23" t="n">
        <f aca="false">AJ$148</f>
        <v>199</v>
      </c>
      <c r="AK179" s="23" t="n">
        <f aca="false">AK$148</f>
        <v>200</v>
      </c>
      <c r="AL179" s="23" t="n">
        <f aca="false">AL$148</f>
        <v>201</v>
      </c>
      <c r="AM179" s="23" t="n">
        <f aca="false">AM$148</f>
        <v>202</v>
      </c>
      <c r="AN179" s="23" t="n">
        <f aca="false">AN$148</f>
        <v>203</v>
      </c>
      <c r="AO179" s="23" t="n">
        <f aca="false">AO$148</f>
        <v>204</v>
      </c>
      <c r="AP179" s="23" t="n">
        <f aca="false">AP$148</f>
        <v>205</v>
      </c>
      <c r="AQ179" s="23" t="n">
        <f aca="false">AQ$148</f>
        <v>206</v>
      </c>
      <c r="AR179" s="23" t="n">
        <f aca="false">AR$148</f>
        <v>207</v>
      </c>
      <c r="AS179" s="23" t="n">
        <f aca="false">AS$148</f>
        <v>208</v>
      </c>
      <c r="AT179" s="23" t="n">
        <f aca="false">AT$148</f>
        <v>209</v>
      </c>
      <c r="AU179" s="23" t="n">
        <f aca="false">AU$148</f>
        <v>210</v>
      </c>
      <c r="AV179" s="23" t="n">
        <f aca="false">AV$148</f>
        <v>211</v>
      </c>
      <c r="AW179" s="23" t="n">
        <f aca="false">AW$148</f>
        <v>212</v>
      </c>
      <c r="AX179" s="23" t="n">
        <f aca="false">AX$148</f>
        <v>213</v>
      </c>
      <c r="AY179" s="23" t="n">
        <f aca="false">AY$148</f>
        <v>214</v>
      </c>
      <c r="AZ179" s="23" t="n">
        <f aca="false">AZ$148</f>
        <v>215</v>
      </c>
      <c r="BA179" s="23" t="n">
        <f aca="false">BA$148</f>
        <v>216</v>
      </c>
      <c r="BB179" s="23" t="n">
        <f aca="false">BB$148</f>
        <v>217</v>
      </c>
      <c r="BC179" s="23" t="n">
        <f aca="false">BC$148</f>
        <v>218</v>
      </c>
      <c r="BD179" s="23" t="n">
        <f aca="false">BD$148</f>
        <v>219</v>
      </c>
      <c r="BE179" s="23" t="n">
        <f aca="false">BE$148</f>
        <v>220</v>
      </c>
      <c r="BF179" s="23" t="n">
        <f aca="false">BF$148</f>
        <v>221</v>
      </c>
      <c r="BG179" s="23" t="n">
        <f aca="false">BG$148</f>
        <v>222</v>
      </c>
      <c r="BH179" s="23" t="n">
        <f aca="false">BH$148</f>
        <v>223</v>
      </c>
      <c r="BI179" s="23" t="n">
        <f aca="false">BI$148</f>
        <v>224</v>
      </c>
      <c r="BJ179" s="23" t="n">
        <f aca="false">BJ$148</f>
        <v>225</v>
      </c>
      <c r="BK179" s="23" t="n">
        <f aca="false">BK$148</f>
        <v>226</v>
      </c>
      <c r="BL179" s="23" t="n">
        <f aca="false">BL$148</f>
        <v>227</v>
      </c>
      <c r="BM179" s="23" t="n">
        <f aca="false">BM$148</f>
        <v>228</v>
      </c>
      <c r="BN179" s="23" t="n">
        <f aca="false">BN$148</f>
        <v>229</v>
      </c>
    </row>
    <row r="180" customFormat="false" ht="10.5" hidden="false" customHeight="true" outlineLevel="0" collapsed="false">
      <c r="B180" s="17" t="n">
        <v>101</v>
      </c>
      <c r="C180" s="23" t="n">
        <f aca="false">C$148</f>
        <v>166</v>
      </c>
      <c r="D180" s="23" t="n">
        <f aca="false">D$148</f>
        <v>167</v>
      </c>
      <c r="E180" s="23" t="n">
        <f aca="false">E$148</f>
        <v>168</v>
      </c>
      <c r="F180" s="23" t="n">
        <f aca="false">F$148</f>
        <v>169</v>
      </c>
      <c r="G180" s="23" t="n">
        <f aca="false">G$148</f>
        <v>170</v>
      </c>
      <c r="H180" s="23" t="n">
        <f aca="false">H$148</f>
        <v>171</v>
      </c>
      <c r="I180" s="23" t="n">
        <f aca="false">I$148</f>
        <v>172</v>
      </c>
      <c r="J180" s="23" t="n">
        <f aca="false">J$148</f>
        <v>173</v>
      </c>
      <c r="K180" s="23" t="n">
        <f aca="false">K$148</f>
        <v>174</v>
      </c>
      <c r="L180" s="23" t="n">
        <f aca="false">L$148</f>
        <v>175</v>
      </c>
      <c r="M180" s="23" t="n">
        <f aca="false">M$148</f>
        <v>176</v>
      </c>
      <c r="N180" s="23" t="n">
        <f aca="false">N$148</f>
        <v>177</v>
      </c>
      <c r="O180" s="23" t="n">
        <f aca="false">O$148</f>
        <v>178</v>
      </c>
      <c r="P180" s="23" t="n">
        <f aca="false">P$148</f>
        <v>179</v>
      </c>
      <c r="Q180" s="23" t="n">
        <f aca="false">Q$148</f>
        <v>180</v>
      </c>
      <c r="R180" s="23" t="n">
        <f aca="false">R$148</f>
        <v>181</v>
      </c>
      <c r="S180" s="23" t="n">
        <f aca="false">S$148</f>
        <v>182</v>
      </c>
      <c r="T180" s="23" t="n">
        <f aca="false">T$148</f>
        <v>183</v>
      </c>
      <c r="U180" s="23" t="n">
        <f aca="false">U$148</f>
        <v>184</v>
      </c>
      <c r="V180" s="23" t="n">
        <f aca="false">V$148</f>
        <v>185</v>
      </c>
      <c r="W180" s="23" t="n">
        <f aca="false">W$148</f>
        <v>186</v>
      </c>
      <c r="X180" s="23" t="n">
        <f aca="false">X$148</f>
        <v>187</v>
      </c>
      <c r="Y180" s="23" t="n">
        <f aca="false">Y$148</f>
        <v>188</v>
      </c>
      <c r="Z180" s="23" t="n">
        <f aca="false">Z$148</f>
        <v>189</v>
      </c>
      <c r="AA180" s="23" t="n">
        <f aca="false">AA$148</f>
        <v>190</v>
      </c>
      <c r="AB180" s="23" t="n">
        <f aca="false">AB$148</f>
        <v>191</v>
      </c>
      <c r="AC180" s="23" t="n">
        <f aca="false">AC$148</f>
        <v>192</v>
      </c>
      <c r="AD180" s="23" t="n">
        <f aca="false">AD$148</f>
        <v>193</v>
      </c>
      <c r="AE180" s="23" t="n">
        <f aca="false">AE$148</f>
        <v>194</v>
      </c>
      <c r="AF180" s="23" t="n">
        <f aca="false">AF$148</f>
        <v>195</v>
      </c>
      <c r="AG180" s="23" t="n">
        <f aca="false">AG$148</f>
        <v>196</v>
      </c>
      <c r="AH180" s="23" t="n">
        <f aca="false">AH$148</f>
        <v>197</v>
      </c>
      <c r="AI180" s="23" t="n">
        <f aca="false">AI$148</f>
        <v>198</v>
      </c>
      <c r="AJ180" s="23" t="n">
        <f aca="false">AJ$148</f>
        <v>199</v>
      </c>
      <c r="AK180" s="23" t="n">
        <f aca="false">AK$148</f>
        <v>200</v>
      </c>
      <c r="AL180" s="23" t="n">
        <f aca="false">AL$148</f>
        <v>201</v>
      </c>
      <c r="AM180" s="23" t="n">
        <f aca="false">AM$148</f>
        <v>202</v>
      </c>
      <c r="AN180" s="23" t="n">
        <f aca="false">AN$148</f>
        <v>203</v>
      </c>
      <c r="AO180" s="23" t="n">
        <f aca="false">AO$148</f>
        <v>204</v>
      </c>
      <c r="AP180" s="23" t="n">
        <f aca="false">AP$148</f>
        <v>205</v>
      </c>
      <c r="AQ180" s="23" t="n">
        <f aca="false">AQ$148</f>
        <v>206</v>
      </c>
      <c r="AR180" s="23" t="n">
        <f aca="false">AR$148</f>
        <v>207</v>
      </c>
      <c r="AS180" s="23" t="n">
        <f aca="false">AS$148</f>
        <v>208</v>
      </c>
      <c r="AT180" s="23" t="n">
        <f aca="false">AT$148</f>
        <v>209</v>
      </c>
      <c r="AU180" s="23" t="n">
        <f aca="false">AU$148</f>
        <v>210</v>
      </c>
      <c r="AV180" s="23" t="n">
        <f aca="false">AV$148</f>
        <v>211</v>
      </c>
      <c r="AW180" s="23" t="n">
        <f aca="false">AW$148</f>
        <v>212</v>
      </c>
      <c r="AX180" s="23" t="n">
        <f aca="false">AX$148</f>
        <v>213</v>
      </c>
      <c r="AY180" s="23" t="n">
        <f aca="false">AY$148</f>
        <v>214</v>
      </c>
      <c r="AZ180" s="23" t="n">
        <f aca="false">AZ$148</f>
        <v>215</v>
      </c>
      <c r="BA180" s="23" t="n">
        <f aca="false">BA$148</f>
        <v>216</v>
      </c>
      <c r="BB180" s="23" t="n">
        <f aca="false">BB$148</f>
        <v>217</v>
      </c>
      <c r="BC180" s="23" t="n">
        <f aca="false">BC$148</f>
        <v>218</v>
      </c>
      <c r="BD180" s="23" t="n">
        <f aca="false">BD$148</f>
        <v>219</v>
      </c>
      <c r="BE180" s="23" t="n">
        <f aca="false">BE$148</f>
        <v>220</v>
      </c>
      <c r="BF180" s="23" t="n">
        <f aca="false">BF$148</f>
        <v>221</v>
      </c>
      <c r="BG180" s="23" t="n">
        <f aca="false">BG$148</f>
        <v>222</v>
      </c>
      <c r="BH180" s="23" t="n">
        <f aca="false">BH$148</f>
        <v>223</v>
      </c>
      <c r="BI180" s="23" t="n">
        <f aca="false">BI$148</f>
        <v>224</v>
      </c>
      <c r="BJ180" s="23" t="n">
        <f aca="false">BJ$148</f>
        <v>225</v>
      </c>
      <c r="BK180" s="23" t="n">
        <f aca="false">BK$148</f>
        <v>226</v>
      </c>
      <c r="BL180" s="23" t="n">
        <f aca="false">BL$148</f>
        <v>227</v>
      </c>
      <c r="BM180" s="23" t="n">
        <f aca="false">BM$148</f>
        <v>228</v>
      </c>
      <c r="BN180" s="23" t="n">
        <f aca="false">BN$148</f>
        <v>229</v>
      </c>
    </row>
    <row r="181" customFormat="false" ht="10.5" hidden="false" customHeight="true" outlineLevel="0" collapsed="false">
      <c r="B181" s="17" t="n">
        <v>102</v>
      </c>
      <c r="C181" s="23" t="n">
        <f aca="false">C$148</f>
        <v>166</v>
      </c>
      <c r="D181" s="23" t="n">
        <f aca="false">D$148</f>
        <v>167</v>
      </c>
      <c r="E181" s="23" t="n">
        <f aca="false">E$148</f>
        <v>168</v>
      </c>
      <c r="F181" s="23" t="n">
        <f aca="false">F$148</f>
        <v>169</v>
      </c>
      <c r="G181" s="23" t="n">
        <f aca="false">G$148</f>
        <v>170</v>
      </c>
      <c r="H181" s="23" t="n">
        <f aca="false">H$148</f>
        <v>171</v>
      </c>
      <c r="I181" s="23" t="n">
        <f aca="false">I$148</f>
        <v>172</v>
      </c>
      <c r="J181" s="23" t="n">
        <f aca="false">J$148</f>
        <v>173</v>
      </c>
      <c r="K181" s="23" t="n">
        <f aca="false">K$148</f>
        <v>174</v>
      </c>
      <c r="L181" s="23" t="n">
        <f aca="false">L$148</f>
        <v>175</v>
      </c>
      <c r="M181" s="23" t="n">
        <f aca="false">M$148</f>
        <v>176</v>
      </c>
      <c r="N181" s="23" t="n">
        <f aca="false">N$148</f>
        <v>177</v>
      </c>
      <c r="O181" s="23" t="n">
        <f aca="false">O$148</f>
        <v>178</v>
      </c>
      <c r="P181" s="23" t="n">
        <f aca="false">P$148</f>
        <v>179</v>
      </c>
      <c r="Q181" s="23" t="n">
        <f aca="false">Q$148</f>
        <v>180</v>
      </c>
      <c r="R181" s="23" t="n">
        <f aca="false">R$148</f>
        <v>181</v>
      </c>
      <c r="S181" s="23" t="n">
        <f aca="false">S$148</f>
        <v>182</v>
      </c>
      <c r="T181" s="23" t="n">
        <f aca="false">T$148</f>
        <v>183</v>
      </c>
      <c r="U181" s="23" t="n">
        <f aca="false">U$148</f>
        <v>184</v>
      </c>
      <c r="V181" s="23" t="n">
        <f aca="false">V$148</f>
        <v>185</v>
      </c>
      <c r="W181" s="23" t="n">
        <f aca="false">W$148</f>
        <v>186</v>
      </c>
      <c r="X181" s="23" t="n">
        <f aca="false">X$148</f>
        <v>187</v>
      </c>
      <c r="Y181" s="23" t="n">
        <f aca="false">Y$148</f>
        <v>188</v>
      </c>
      <c r="Z181" s="23" t="n">
        <f aca="false">Z$148</f>
        <v>189</v>
      </c>
      <c r="AA181" s="23" t="n">
        <f aca="false">AA$148</f>
        <v>190</v>
      </c>
      <c r="AB181" s="23" t="n">
        <f aca="false">AB$148</f>
        <v>191</v>
      </c>
      <c r="AC181" s="23" t="n">
        <f aca="false">AC$148</f>
        <v>192</v>
      </c>
      <c r="AD181" s="23" t="n">
        <f aca="false">AD$148</f>
        <v>193</v>
      </c>
      <c r="AE181" s="23" t="n">
        <f aca="false">AE$148</f>
        <v>194</v>
      </c>
      <c r="AF181" s="23" t="n">
        <f aca="false">AF$148</f>
        <v>195</v>
      </c>
      <c r="AG181" s="23" t="n">
        <f aca="false">AG$148</f>
        <v>196</v>
      </c>
      <c r="AH181" s="23" t="n">
        <f aca="false">AH$148</f>
        <v>197</v>
      </c>
      <c r="AI181" s="23" t="n">
        <f aca="false">AI$148</f>
        <v>198</v>
      </c>
      <c r="AJ181" s="23" t="n">
        <f aca="false">AJ$148</f>
        <v>199</v>
      </c>
      <c r="AK181" s="23" t="n">
        <f aca="false">AK$148</f>
        <v>200</v>
      </c>
      <c r="AL181" s="23" t="n">
        <f aca="false">AL$148</f>
        <v>201</v>
      </c>
      <c r="AM181" s="23" t="n">
        <f aca="false">AM$148</f>
        <v>202</v>
      </c>
      <c r="AN181" s="23" t="n">
        <f aca="false">AN$148</f>
        <v>203</v>
      </c>
      <c r="AO181" s="23" t="n">
        <f aca="false">AO$148</f>
        <v>204</v>
      </c>
      <c r="AP181" s="23" t="n">
        <f aca="false">AP$148</f>
        <v>205</v>
      </c>
      <c r="AQ181" s="23" t="n">
        <f aca="false">AQ$148</f>
        <v>206</v>
      </c>
      <c r="AR181" s="23" t="n">
        <f aca="false">AR$148</f>
        <v>207</v>
      </c>
      <c r="AS181" s="23" t="n">
        <f aca="false">AS$148</f>
        <v>208</v>
      </c>
      <c r="AT181" s="23" t="n">
        <f aca="false">AT$148</f>
        <v>209</v>
      </c>
      <c r="AU181" s="23" t="n">
        <f aca="false">AU$148</f>
        <v>210</v>
      </c>
      <c r="AV181" s="23" t="n">
        <f aca="false">AV$148</f>
        <v>211</v>
      </c>
      <c r="AW181" s="23" t="n">
        <f aca="false">AW$148</f>
        <v>212</v>
      </c>
      <c r="AX181" s="23" t="n">
        <f aca="false">AX$148</f>
        <v>213</v>
      </c>
      <c r="AY181" s="23" t="n">
        <f aca="false">AY$148</f>
        <v>214</v>
      </c>
      <c r="AZ181" s="23" t="n">
        <f aca="false">AZ$148</f>
        <v>215</v>
      </c>
      <c r="BA181" s="23" t="n">
        <f aca="false">BA$148</f>
        <v>216</v>
      </c>
      <c r="BB181" s="23" t="n">
        <f aca="false">BB$148</f>
        <v>217</v>
      </c>
      <c r="BC181" s="23" t="n">
        <f aca="false">BC$148</f>
        <v>218</v>
      </c>
      <c r="BD181" s="23" t="n">
        <f aca="false">BD$148</f>
        <v>219</v>
      </c>
      <c r="BE181" s="23" t="n">
        <f aca="false">BE$148</f>
        <v>220</v>
      </c>
      <c r="BF181" s="23" t="n">
        <f aca="false">BF$148</f>
        <v>221</v>
      </c>
      <c r="BG181" s="23" t="n">
        <f aca="false">BG$148</f>
        <v>222</v>
      </c>
      <c r="BH181" s="23" t="n">
        <f aca="false">BH$148</f>
        <v>223</v>
      </c>
      <c r="BI181" s="23" t="n">
        <f aca="false">BI$148</f>
        <v>224</v>
      </c>
      <c r="BJ181" s="23" t="n">
        <f aca="false">BJ$148</f>
        <v>225</v>
      </c>
      <c r="BK181" s="23" t="n">
        <f aca="false">BK$148</f>
        <v>226</v>
      </c>
      <c r="BL181" s="23" t="n">
        <f aca="false">BL$148</f>
        <v>227</v>
      </c>
      <c r="BM181" s="23" t="n">
        <f aca="false">BM$148</f>
        <v>228</v>
      </c>
      <c r="BN181" s="23" t="n">
        <f aca="false">BN$148</f>
        <v>229</v>
      </c>
    </row>
    <row r="182" customFormat="false" ht="10.5" hidden="false" customHeight="true" outlineLevel="0" collapsed="false">
      <c r="B182" s="17" t="n">
        <v>103</v>
      </c>
      <c r="C182" s="23" t="n">
        <f aca="false">C$148</f>
        <v>166</v>
      </c>
      <c r="D182" s="23" t="n">
        <f aca="false">D$148</f>
        <v>167</v>
      </c>
      <c r="E182" s="23" t="n">
        <f aca="false">E$148</f>
        <v>168</v>
      </c>
      <c r="F182" s="23" t="n">
        <f aca="false">F$148</f>
        <v>169</v>
      </c>
      <c r="G182" s="23" t="n">
        <f aca="false">G$148</f>
        <v>170</v>
      </c>
      <c r="H182" s="23" t="n">
        <f aca="false">H$148</f>
        <v>171</v>
      </c>
      <c r="I182" s="23" t="n">
        <f aca="false">I$148</f>
        <v>172</v>
      </c>
      <c r="J182" s="23" t="n">
        <f aca="false">J$148</f>
        <v>173</v>
      </c>
      <c r="K182" s="23" t="n">
        <f aca="false">K$148</f>
        <v>174</v>
      </c>
      <c r="L182" s="23" t="n">
        <f aca="false">L$148</f>
        <v>175</v>
      </c>
      <c r="M182" s="23" t="n">
        <f aca="false">M$148</f>
        <v>176</v>
      </c>
      <c r="N182" s="23" t="n">
        <f aca="false">N$148</f>
        <v>177</v>
      </c>
      <c r="O182" s="23" t="n">
        <f aca="false">O$148</f>
        <v>178</v>
      </c>
      <c r="P182" s="23" t="n">
        <f aca="false">P$148</f>
        <v>179</v>
      </c>
      <c r="Q182" s="23" t="n">
        <f aca="false">Q$148</f>
        <v>180</v>
      </c>
      <c r="R182" s="23" t="n">
        <f aca="false">R$148</f>
        <v>181</v>
      </c>
      <c r="S182" s="23" t="n">
        <f aca="false">S$148</f>
        <v>182</v>
      </c>
      <c r="T182" s="23" t="n">
        <f aca="false">T$148</f>
        <v>183</v>
      </c>
      <c r="U182" s="23" t="n">
        <f aca="false">U$148</f>
        <v>184</v>
      </c>
      <c r="V182" s="23" t="n">
        <f aca="false">V$148</f>
        <v>185</v>
      </c>
      <c r="W182" s="23" t="n">
        <f aca="false">W$148</f>
        <v>186</v>
      </c>
      <c r="X182" s="23" t="n">
        <f aca="false">X$148</f>
        <v>187</v>
      </c>
      <c r="Y182" s="23" t="n">
        <f aca="false">Y$148</f>
        <v>188</v>
      </c>
      <c r="Z182" s="23" t="n">
        <f aca="false">Z$148</f>
        <v>189</v>
      </c>
      <c r="AA182" s="23" t="n">
        <f aca="false">AA$148</f>
        <v>190</v>
      </c>
      <c r="AB182" s="23" t="n">
        <f aca="false">AB$148</f>
        <v>191</v>
      </c>
      <c r="AC182" s="23" t="n">
        <f aca="false">AC$148</f>
        <v>192</v>
      </c>
      <c r="AD182" s="23" t="n">
        <f aca="false">AD$148</f>
        <v>193</v>
      </c>
      <c r="AE182" s="23" t="n">
        <f aca="false">AE$148</f>
        <v>194</v>
      </c>
      <c r="AF182" s="23" t="n">
        <f aca="false">AF$148</f>
        <v>195</v>
      </c>
      <c r="AG182" s="23" t="n">
        <f aca="false">AG$148</f>
        <v>196</v>
      </c>
      <c r="AH182" s="23" t="n">
        <f aca="false">AH$148</f>
        <v>197</v>
      </c>
      <c r="AI182" s="23" t="n">
        <f aca="false">AI$148</f>
        <v>198</v>
      </c>
      <c r="AJ182" s="23" t="n">
        <f aca="false">AJ$148</f>
        <v>199</v>
      </c>
      <c r="AK182" s="23" t="n">
        <f aca="false">AK$148</f>
        <v>200</v>
      </c>
      <c r="AL182" s="23" t="n">
        <f aca="false">AL$148</f>
        <v>201</v>
      </c>
      <c r="AM182" s="23" t="n">
        <f aca="false">AM$148</f>
        <v>202</v>
      </c>
      <c r="AN182" s="23" t="n">
        <f aca="false">AN$148</f>
        <v>203</v>
      </c>
      <c r="AO182" s="23" t="n">
        <f aca="false">AO$148</f>
        <v>204</v>
      </c>
      <c r="AP182" s="23" t="n">
        <f aca="false">AP$148</f>
        <v>205</v>
      </c>
      <c r="AQ182" s="23" t="n">
        <f aca="false">AQ$148</f>
        <v>206</v>
      </c>
      <c r="AR182" s="23" t="n">
        <f aca="false">AR$148</f>
        <v>207</v>
      </c>
      <c r="AS182" s="23" t="n">
        <f aca="false">AS$148</f>
        <v>208</v>
      </c>
      <c r="AT182" s="23" t="n">
        <f aca="false">AT$148</f>
        <v>209</v>
      </c>
      <c r="AU182" s="23" t="n">
        <f aca="false">AU$148</f>
        <v>210</v>
      </c>
      <c r="AV182" s="23" t="n">
        <f aca="false">AV$148</f>
        <v>211</v>
      </c>
      <c r="AW182" s="23" t="n">
        <f aca="false">AW$148</f>
        <v>212</v>
      </c>
      <c r="AX182" s="23" t="n">
        <f aca="false">AX$148</f>
        <v>213</v>
      </c>
      <c r="AY182" s="23" t="n">
        <f aca="false">AY$148</f>
        <v>214</v>
      </c>
      <c r="AZ182" s="23" t="n">
        <f aca="false">AZ$148</f>
        <v>215</v>
      </c>
      <c r="BA182" s="23" t="n">
        <f aca="false">BA$148</f>
        <v>216</v>
      </c>
      <c r="BB182" s="23" t="n">
        <f aca="false">BB$148</f>
        <v>217</v>
      </c>
      <c r="BC182" s="23" t="n">
        <f aca="false">BC$148</f>
        <v>218</v>
      </c>
      <c r="BD182" s="23" t="n">
        <f aca="false">BD$148</f>
        <v>219</v>
      </c>
      <c r="BE182" s="23" t="n">
        <f aca="false">BE$148</f>
        <v>220</v>
      </c>
      <c r="BF182" s="23" t="n">
        <f aca="false">BF$148</f>
        <v>221</v>
      </c>
      <c r="BG182" s="23" t="n">
        <f aca="false">BG$148</f>
        <v>222</v>
      </c>
      <c r="BH182" s="23" t="n">
        <f aca="false">BH$148</f>
        <v>223</v>
      </c>
      <c r="BI182" s="23" t="n">
        <f aca="false">BI$148</f>
        <v>224</v>
      </c>
      <c r="BJ182" s="23" t="n">
        <f aca="false">BJ$148</f>
        <v>225</v>
      </c>
      <c r="BK182" s="23" t="n">
        <f aca="false">BK$148</f>
        <v>226</v>
      </c>
      <c r="BL182" s="23" t="n">
        <f aca="false">BL$148</f>
        <v>227</v>
      </c>
      <c r="BM182" s="23" t="n">
        <f aca="false">BM$148</f>
        <v>228</v>
      </c>
      <c r="BN182" s="23" t="n">
        <f aca="false">BN$148</f>
        <v>229</v>
      </c>
    </row>
    <row r="183" customFormat="false" ht="10.5" hidden="false" customHeight="true" outlineLevel="0" collapsed="false">
      <c r="B183" s="17" t="n">
        <v>104</v>
      </c>
      <c r="C183" s="23" t="n">
        <f aca="false">C$148</f>
        <v>166</v>
      </c>
      <c r="D183" s="23" t="n">
        <f aca="false">D$148</f>
        <v>167</v>
      </c>
      <c r="E183" s="23" t="n">
        <f aca="false">E$148</f>
        <v>168</v>
      </c>
      <c r="F183" s="23" t="n">
        <f aca="false">F$148</f>
        <v>169</v>
      </c>
      <c r="G183" s="23" t="n">
        <f aca="false">G$148</f>
        <v>170</v>
      </c>
      <c r="H183" s="23" t="n">
        <f aca="false">H$148</f>
        <v>171</v>
      </c>
      <c r="I183" s="23" t="n">
        <f aca="false">I$148</f>
        <v>172</v>
      </c>
      <c r="J183" s="23" t="n">
        <f aca="false">J$148</f>
        <v>173</v>
      </c>
      <c r="K183" s="23" t="n">
        <f aca="false">K$148</f>
        <v>174</v>
      </c>
      <c r="L183" s="23" t="n">
        <f aca="false">L$148</f>
        <v>175</v>
      </c>
      <c r="M183" s="23" t="n">
        <f aca="false">M$148</f>
        <v>176</v>
      </c>
      <c r="N183" s="23" t="n">
        <f aca="false">N$148</f>
        <v>177</v>
      </c>
      <c r="O183" s="23" t="n">
        <f aca="false">O$148</f>
        <v>178</v>
      </c>
      <c r="P183" s="23" t="n">
        <f aca="false">P$148</f>
        <v>179</v>
      </c>
      <c r="Q183" s="23" t="n">
        <f aca="false">Q$148</f>
        <v>180</v>
      </c>
      <c r="R183" s="23" t="n">
        <f aca="false">R$148</f>
        <v>181</v>
      </c>
      <c r="S183" s="23" t="n">
        <f aca="false">S$148</f>
        <v>182</v>
      </c>
      <c r="T183" s="23" t="n">
        <f aca="false">T$148</f>
        <v>183</v>
      </c>
      <c r="U183" s="23" t="n">
        <f aca="false">U$148</f>
        <v>184</v>
      </c>
      <c r="V183" s="23" t="n">
        <f aca="false">V$148</f>
        <v>185</v>
      </c>
      <c r="W183" s="23" t="n">
        <f aca="false">W$148</f>
        <v>186</v>
      </c>
      <c r="X183" s="23" t="n">
        <f aca="false">X$148</f>
        <v>187</v>
      </c>
      <c r="Y183" s="23" t="n">
        <f aca="false">Y$148</f>
        <v>188</v>
      </c>
      <c r="Z183" s="23" t="n">
        <f aca="false">Z$148</f>
        <v>189</v>
      </c>
      <c r="AA183" s="23" t="n">
        <f aca="false">AA$148</f>
        <v>190</v>
      </c>
      <c r="AB183" s="23" t="n">
        <f aca="false">AB$148</f>
        <v>191</v>
      </c>
      <c r="AC183" s="23" t="n">
        <f aca="false">AC$148</f>
        <v>192</v>
      </c>
      <c r="AD183" s="23" t="n">
        <f aca="false">AD$148</f>
        <v>193</v>
      </c>
      <c r="AE183" s="23" t="n">
        <f aca="false">AE$148</f>
        <v>194</v>
      </c>
      <c r="AF183" s="23" t="n">
        <f aca="false">AF$148</f>
        <v>195</v>
      </c>
      <c r="AG183" s="23" t="n">
        <f aca="false">AG$148</f>
        <v>196</v>
      </c>
      <c r="AH183" s="23" t="n">
        <f aca="false">AH$148</f>
        <v>197</v>
      </c>
      <c r="AI183" s="23" t="n">
        <f aca="false">AI$148</f>
        <v>198</v>
      </c>
      <c r="AJ183" s="23" t="n">
        <f aca="false">AJ$148</f>
        <v>199</v>
      </c>
      <c r="AK183" s="23" t="n">
        <f aca="false">AK$148</f>
        <v>200</v>
      </c>
      <c r="AL183" s="23" t="n">
        <f aca="false">AL$148</f>
        <v>201</v>
      </c>
      <c r="AM183" s="23" t="n">
        <f aca="false">AM$148</f>
        <v>202</v>
      </c>
      <c r="AN183" s="23" t="n">
        <f aca="false">AN$148</f>
        <v>203</v>
      </c>
      <c r="AO183" s="23" t="n">
        <f aca="false">AO$148</f>
        <v>204</v>
      </c>
      <c r="AP183" s="23" t="n">
        <f aca="false">AP$148</f>
        <v>205</v>
      </c>
      <c r="AQ183" s="23" t="n">
        <f aca="false">AQ$148</f>
        <v>206</v>
      </c>
      <c r="AR183" s="23" t="n">
        <f aca="false">AR$148</f>
        <v>207</v>
      </c>
      <c r="AS183" s="23" t="n">
        <f aca="false">AS$148</f>
        <v>208</v>
      </c>
      <c r="AT183" s="23" t="n">
        <f aca="false">AT$148</f>
        <v>209</v>
      </c>
      <c r="AU183" s="23" t="n">
        <f aca="false">AU$148</f>
        <v>210</v>
      </c>
      <c r="AV183" s="23" t="n">
        <f aca="false">AV$148</f>
        <v>211</v>
      </c>
      <c r="AW183" s="23" t="n">
        <f aca="false">AW$148</f>
        <v>212</v>
      </c>
      <c r="AX183" s="23" t="n">
        <f aca="false">AX$148</f>
        <v>213</v>
      </c>
      <c r="AY183" s="23" t="n">
        <f aca="false">AY$148</f>
        <v>214</v>
      </c>
      <c r="AZ183" s="23" t="n">
        <f aca="false">AZ$148</f>
        <v>215</v>
      </c>
      <c r="BA183" s="23" t="n">
        <f aca="false">BA$148</f>
        <v>216</v>
      </c>
      <c r="BB183" s="23" t="n">
        <f aca="false">BB$148</f>
        <v>217</v>
      </c>
      <c r="BC183" s="23" t="n">
        <f aca="false">BC$148</f>
        <v>218</v>
      </c>
      <c r="BD183" s="23" t="n">
        <f aca="false">BD$148</f>
        <v>219</v>
      </c>
      <c r="BE183" s="23" t="n">
        <f aca="false">BE$148</f>
        <v>220</v>
      </c>
      <c r="BF183" s="23" t="n">
        <f aca="false">BF$148</f>
        <v>221</v>
      </c>
      <c r="BG183" s="23" t="n">
        <f aca="false">BG$148</f>
        <v>222</v>
      </c>
      <c r="BH183" s="23" t="n">
        <f aca="false">BH$148</f>
        <v>223</v>
      </c>
      <c r="BI183" s="23" t="n">
        <f aca="false">BI$148</f>
        <v>224</v>
      </c>
      <c r="BJ183" s="23" t="n">
        <f aca="false">BJ$148</f>
        <v>225</v>
      </c>
      <c r="BK183" s="23" t="n">
        <f aca="false">BK$148</f>
        <v>226</v>
      </c>
      <c r="BL183" s="23" t="n">
        <f aca="false">BL$148</f>
        <v>227</v>
      </c>
      <c r="BM183" s="23" t="n">
        <f aca="false">BM$148</f>
        <v>228</v>
      </c>
      <c r="BN183" s="23" t="n">
        <f aca="false">BN$148</f>
        <v>229</v>
      </c>
    </row>
    <row r="184" customFormat="false" ht="10.5" hidden="false" customHeight="true" outlineLevel="0" collapsed="false">
      <c r="B184" s="17" t="n">
        <v>105</v>
      </c>
      <c r="C184" s="23" t="n">
        <f aca="false">C$148</f>
        <v>166</v>
      </c>
      <c r="D184" s="23" t="n">
        <f aca="false">D$148</f>
        <v>167</v>
      </c>
      <c r="E184" s="23" t="n">
        <f aca="false">E$148</f>
        <v>168</v>
      </c>
      <c r="F184" s="23" t="n">
        <f aca="false">F$148</f>
        <v>169</v>
      </c>
      <c r="G184" s="23" t="n">
        <f aca="false">G$148</f>
        <v>170</v>
      </c>
      <c r="H184" s="23" t="n">
        <f aca="false">H$148</f>
        <v>171</v>
      </c>
      <c r="I184" s="23" t="n">
        <f aca="false">I$148</f>
        <v>172</v>
      </c>
      <c r="J184" s="23" t="n">
        <f aca="false">J$148</f>
        <v>173</v>
      </c>
      <c r="K184" s="23" t="n">
        <f aca="false">K$148</f>
        <v>174</v>
      </c>
      <c r="L184" s="23" t="n">
        <f aca="false">L$148</f>
        <v>175</v>
      </c>
      <c r="M184" s="23" t="n">
        <f aca="false">M$148</f>
        <v>176</v>
      </c>
      <c r="N184" s="23" t="n">
        <f aca="false">N$148</f>
        <v>177</v>
      </c>
      <c r="O184" s="23" t="n">
        <f aca="false">O$148</f>
        <v>178</v>
      </c>
      <c r="P184" s="23" t="n">
        <f aca="false">P$148</f>
        <v>179</v>
      </c>
      <c r="Q184" s="23" t="n">
        <f aca="false">Q$148</f>
        <v>180</v>
      </c>
      <c r="R184" s="23" t="n">
        <f aca="false">R$148</f>
        <v>181</v>
      </c>
      <c r="S184" s="23" t="n">
        <f aca="false">S$148</f>
        <v>182</v>
      </c>
      <c r="T184" s="23" t="n">
        <f aca="false">T$148</f>
        <v>183</v>
      </c>
      <c r="U184" s="23" t="n">
        <f aca="false">U$148</f>
        <v>184</v>
      </c>
      <c r="V184" s="23" t="n">
        <f aca="false">V$148</f>
        <v>185</v>
      </c>
      <c r="W184" s="23" t="n">
        <f aca="false">W$148</f>
        <v>186</v>
      </c>
      <c r="X184" s="23" t="n">
        <f aca="false">X$148</f>
        <v>187</v>
      </c>
      <c r="Y184" s="23" t="n">
        <f aca="false">Y$148</f>
        <v>188</v>
      </c>
      <c r="Z184" s="23" t="n">
        <f aca="false">Z$148</f>
        <v>189</v>
      </c>
      <c r="AA184" s="23" t="n">
        <f aca="false">AA$148</f>
        <v>190</v>
      </c>
      <c r="AB184" s="23" t="n">
        <f aca="false">AB$148</f>
        <v>191</v>
      </c>
      <c r="AC184" s="23" t="n">
        <f aca="false">AC$148</f>
        <v>192</v>
      </c>
      <c r="AD184" s="23" t="n">
        <f aca="false">AD$148</f>
        <v>193</v>
      </c>
      <c r="AE184" s="23" t="n">
        <f aca="false">AE$148</f>
        <v>194</v>
      </c>
      <c r="AF184" s="23" t="n">
        <f aca="false">AF$148</f>
        <v>195</v>
      </c>
      <c r="AG184" s="23" t="n">
        <f aca="false">AG$148</f>
        <v>196</v>
      </c>
      <c r="AH184" s="23" t="n">
        <f aca="false">AH$148</f>
        <v>197</v>
      </c>
      <c r="AI184" s="23" t="n">
        <f aca="false">AI$148</f>
        <v>198</v>
      </c>
      <c r="AJ184" s="23" t="n">
        <f aca="false">AJ$148</f>
        <v>199</v>
      </c>
      <c r="AK184" s="23" t="n">
        <f aca="false">AK$148</f>
        <v>200</v>
      </c>
      <c r="AL184" s="23" t="n">
        <f aca="false">AL$148</f>
        <v>201</v>
      </c>
      <c r="AM184" s="23" t="n">
        <f aca="false">AM$148</f>
        <v>202</v>
      </c>
      <c r="AN184" s="23" t="n">
        <f aca="false">AN$148</f>
        <v>203</v>
      </c>
      <c r="AO184" s="23" t="n">
        <f aca="false">AO$148</f>
        <v>204</v>
      </c>
      <c r="AP184" s="23" t="n">
        <f aca="false">AP$148</f>
        <v>205</v>
      </c>
      <c r="AQ184" s="23" t="n">
        <f aca="false">AQ$148</f>
        <v>206</v>
      </c>
      <c r="AR184" s="23" t="n">
        <f aca="false">AR$148</f>
        <v>207</v>
      </c>
      <c r="AS184" s="23" t="n">
        <f aca="false">AS$148</f>
        <v>208</v>
      </c>
      <c r="AT184" s="23" t="n">
        <f aca="false">AT$148</f>
        <v>209</v>
      </c>
      <c r="AU184" s="23" t="n">
        <f aca="false">AU$148</f>
        <v>210</v>
      </c>
      <c r="AV184" s="23" t="n">
        <f aca="false">AV$148</f>
        <v>211</v>
      </c>
      <c r="AW184" s="23" t="n">
        <f aca="false">AW$148</f>
        <v>212</v>
      </c>
      <c r="AX184" s="23" t="n">
        <f aca="false">AX$148</f>
        <v>213</v>
      </c>
      <c r="AY184" s="23" t="n">
        <f aca="false">AY$148</f>
        <v>214</v>
      </c>
      <c r="AZ184" s="23" t="n">
        <f aca="false">AZ$148</f>
        <v>215</v>
      </c>
      <c r="BA184" s="23" t="n">
        <f aca="false">BA$148</f>
        <v>216</v>
      </c>
      <c r="BB184" s="23" t="n">
        <f aca="false">BB$148</f>
        <v>217</v>
      </c>
      <c r="BC184" s="23" t="n">
        <f aca="false">BC$148</f>
        <v>218</v>
      </c>
      <c r="BD184" s="23" t="n">
        <f aca="false">BD$148</f>
        <v>219</v>
      </c>
      <c r="BE184" s="23" t="n">
        <f aca="false">BE$148</f>
        <v>220</v>
      </c>
      <c r="BF184" s="23" t="n">
        <f aca="false">BF$148</f>
        <v>221</v>
      </c>
      <c r="BG184" s="23" t="n">
        <f aca="false">BG$148</f>
        <v>222</v>
      </c>
      <c r="BH184" s="23" t="n">
        <f aca="false">BH$148</f>
        <v>223</v>
      </c>
      <c r="BI184" s="23" t="n">
        <f aca="false">BI$148</f>
        <v>224</v>
      </c>
      <c r="BJ184" s="23" t="n">
        <f aca="false">BJ$148</f>
        <v>225</v>
      </c>
      <c r="BK184" s="23" t="n">
        <f aca="false">BK$148</f>
        <v>226</v>
      </c>
      <c r="BL184" s="23" t="n">
        <f aca="false">BL$148</f>
        <v>227</v>
      </c>
      <c r="BM184" s="23" t="n">
        <f aca="false">BM$148</f>
        <v>228</v>
      </c>
      <c r="BN184" s="23" t="n">
        <f aca="false">BN$148</f>
        <v>229</v>
      </c>
    </row>
    <row r="185" customFormat="false" ht="10.5" hidden="false" customHeight="true" outlineLevel="0" collapsed="false">
      <c r="B185" s="17" t="n">
        <v>106</v>
      </c>
      <c r="C185" s="23" t="n">
        <f aca="false">C$148</f>
        <v>166</v>
      </c>
      <c r="D185" s="23" t="n">
        <f aca="false">D$148</f>
        <v>167</v>
      </c>
      <c r="E185" s="23" t="n">
        <f aca="false">E$148</f>
        <v>168</v>
      </c>
      <c r="F185" s="23" t="n">
        <f aca="false">F$148</f>
        <v>169</v>
      </c>
      <c r="G185" s="23" t="n">
        <f aca="false">G$148</f>
        <v>170</v>
      </c>
      <c r="H185" s="23" t="n">
        <f aca="false">H$148</f>
        <v>171</v>
      </c>
      <c r="I185" s="23" t="n">
        <f aca="false">I$148</f>
        <v>172</v>
      </c>
      <c r="J185" s="23" t="n">
        <f aca="false">J$148</f>
        <v>173</v>
      </c>
      <c r="K185" s="23" t="n">
        <f aca="false">K$148</f>
        <v>174</v>
      </c>
      <c r="L185" s="23" t="n">
        <f aca="false">L$148</f>
        <v>175</v>
      </c>
      <c r="M185" s="23" t="n">
        <f aca="false">M$148</f>
        <v>176</v>
      </c>
      <c r="N185" s="23" t="n">
        <f aca="false">N$148</f>
        <v>177</v>
      </c>
      <c r="O185" s="23" t="n">
        <f aca="false">O$148</f>
        <v>178</v>
      </c>
      <c r="P185" s="23" t="n">
        <f aca="false">P$148</f>
        <v>179</v>
      </c>
      <c r="Q185" s="23" t="n">
        <f aca="false">Q$148</f>
        <v>180</v>
      </c>
      <c r="R185" s="23" t="n">
        <f aca="false">R$148</f>
        <v>181</v>
      </c>
      <c r="S185" s="23" t="n">
        <f aca="false">S$148</f>
        <v>182</v>
      </c>
      <c r="T185" s="23" t="n">
        <f aca="false">T$148</f>
        <v>183</v>
      </c>
      <c r="U185" s="23" t="n">
        <f aca="false">U$148</f>
        <v>184</v>
      </c>
      <c r="V185" s="23" t="n">
        <f aca="false">V$148</f>
        <v>185</v>
      </c>
      <c r="W185" s="23" t="n">
        <f aca="false">W$148</f>
        <v>186</v>
      </c>
      <c r="X185" s="23" t="n">
        <f aca="false">X$148</f>
        <v>187</v>
      </c>
      <c r="Y185" s="23" t="n">
        <f aca="false">Y$148</f>
        <v>188</v>
      </c>
      <c r="Z185" s="23" t="n">
        <f aca="false">Z$148</f>
        <v>189</v>
      </c>
      <c r="AA185" s="23" t="n">
        <f aca="false">AA$148</f>
        <v>190</v>
      </c>
      <c r="AB185" s="23" t="n">
        <f aca="false">AB$148</f>
        <v>191</v>
      </c>
      <c r="AC185" s="23" t="n">
        <f aca="false">AC$148</f>
        <v>192</v>
      </c>
      <c r="AD185" s="23" t="n">
        <f aca="false">AD$148</f>
        <v>193</v>
      </c>
      <c r="AE185" s="23" t="n">
        <f aca="false">AE$148</f>
        <v>194</v>
      </c>
      <c r="AF185" s="23" t="n">
        <f aca="false">AF$148</f>
        <v>195</v>
      </c>
      <c r="AG185" s="23" t="n">
        <f aca="false">AG$148</f>
        <v>196</v>
      </c>
      <c r="AH185" s="23" t="n">
        <f aca="false">AH$148</f>
        <v>197</v>
      </c>
      <c r="AI185" s="23" t="n">
        <f aca="false">AI$148</f>
        <v>198</v>
      </c>
      <c r="AJ185" s="23" t="n">
        <f aca="false">AJ$148</f>
        <v>199</v>
      </c>
      <c r="AK185" s="23" t="n">
        <f aca="false">AK$148</f>
        <v>200</v>
      </c>
      <c r="AL185" s="23" t="n">
        <f aca="false">AL$148</f>
        <v>201</v>
      </c>
      <c r="AM185" s="23" t="n">
        <f aca="false">AM$148</f>
        <v>202</v>
      </c>
      <c r="AN185" s="23" t="n">
        <f aca="false">AN$148</f>
        <v>203</v>
      </c>
      <c r="AO185" s="23" t="n">
        <f aca="false">AO$148</f>
        <v>204</v>
      </c>
      <c r="AP185" s="23" t="n">
        <f aca="false">AP$148</f>
        <v>205</v>
      </c>
      <c r="AQ185" s="23" t="n">
        <f aca="false">AQ$148</f>
        <v>206</v>
      </c>
      <c r="AR185" s="23" t="n">
        <f aca="false">AR$148</f>
        <v>207</v>
      </c>
      <c r="AS185" s="23" t="n">
        <f aca="false">AS$148</f>
        <v>208</v>
      </c>
      <c r="AT185" s="23" t="n">
        <f aca="false">AT$148</f>
        <v>209</v>
      </c>
      <c r="AU185" s="23" t="n">
        <f aca="false">AU$148</f>
        <v>210</v>
      </c>
      <c r="AV185" s="23" t="n">
        <f aca="false">AV$148</f>
        <v>211</v>
      </c>
      <c r="AW185" s="23" t="n">
        <f aca="false">AW$148</f>
        <v>212</v>
      </c>
      <c r="AX185" s="23" t="n">
        <f aca="false">AX$148</f>
        <v>213</v>
      </c>
      <c r="AY185" s="23" t="n">
        <f aca="false">AY$148</f>
        <v>214</v>
      </c>
      <c r="AZ185" s="23" t="n">
        <f aca="false">AZ$148</f>
        <v>215</v>
      </c>
      <c r="BA185" s="23" t="n">
        <f aca="false">BA$148</f>
        <v>216</v>
      </c>
      <c r="BB185" s="23" t="n">
        <f aca="false">BB$148</f>
        <v>217</v>
      </c>
      <c r="BC185" s="23" t="n">
        <f aca="false">BC$148</f>
        <v>218</v>
      </c>
      <c r="BD185" s="23" t="n">
        <f aca="false">BD$148</f>
        <v>219</v>
      </c>
      <c r="BE185" s="23" t="n">
        <f aca="false">BE$148</f>
        <v>220</v>
      </c>
      <c r="BF185" s="23" t="n">
        <f aca="false">BF$148</f>
        <v>221</v>
      </c>
      <c r="BG185" s="23" t="n">
        <f aca="false">BG$148</f>
        <v>222</v>
      </c>
      <c r="BH185" s="23" t="n">
        <f aca="false">BH$148</f>
        <v>223</v>
      </c>
      <c r="BI185" s="23" t="n">
        <f aca="false">BI$148</f>
        <v>224</v>
      </c>
      <c r="BJ185" s="23" t="n">
        <f aca="false">BJ$148</f>
        <v>225</v>
      </c>
      <c r="BK185" s="23" t="n">
        <f aca="false">BK$148</f>
        <v>226</v>
      </c>
      <c r="BL185" s="23" t="n">
        <f aca="false">BL$148</f>
        <v>227</v>
      </c>
      <c r="BM185" s="23" t="n">
        <f aca="false">BM$148</f>
        <v>228</v>
      </c>
      <c r="BN185" s="23" t="n">
        <f aca="false">BN$148</f>
        <v>229</v>
      </c>
    </row>
    <row r="186" customFormat="false" ht="10.5" hidden="false" customHeight="true" outlineLevel="0" collapsed="false">
      <c r="B186" s="17" t="n">
        <v>107</v>
      </c>
      <c r="C186" s="23" t="n">
        <f aca="false">C$148</f>
        <v>166</v>
      </c>
      <c r="D186" s="23" t="n">
        <f aca="false">D$148</f>
        <v>167</v>
      </c>
      <c r="E186" s="23" t="n">
        <f aca="false">E$148</f>
        <v>168</v>
      </c>
      <c r="F186" s="23" t="n">
        <f aca="false">F$148</f>
        <v>169</v>
      </c>
      <c r="G186" s="23" t="n">
        <f aca="false">G$148</f>
        <v>170</v>
      </c>
      <c r="H186" s="23" t="n">
        <f aca="false">H$148</f>
        <v>171</v>
      </c>
      <c r="I186" s="23" t="n">
        <f aca="false">I$148</f>
        <v>172</v>
      </c>
      <c r="J186" s="23" t="n">
        <f aca="false">J$148</f>
        <v>173</v>
      </c>
      <c r="K186" s="23" t="n">
        <f aca="false">K$148</f>
        <v>174</v>
      </c>
      <c r="L186" s="23" t="n">
        <f aca="false">L$148</f>
        <v>175</v>
      </c>
      <c r="M186" s="23" t="n">
        <f aca="false">M$148</f>
        <v>176</v>
      </c>
      <c r="N186" s="23" t="n">
        <f aca="false">N$148</f>
        <v>177</v>
      </c>
      <c r="O186" s="23" t="n">
        <f aca="false">O$148</f>
        <v>178</v>
      </c>
      <c r="P186" s="23" t="n">
        <f aca="false">P$148</f>
        <v>179</v>
      </c>
      <c r="Q186" s="23" t="n">
        <f aca="false">Q$148</f>
        <v>180</v>
      </c>
      <c r="R186" s="23" t="n">
        <f aca="false">R$148</f>
        <v>181</v>
      </c>
      <c r="S186" s="23" t="n">
        <f aca="false">S$148</f>
        <v>182</v>
      </c>
      <c r="T186" s="23" t="n">
        <f aca="false">T$148</f>
        <v>183</v>
      </c>
      <c r="U186" s="23" t="n">
        <f aca="false">U$148</f>
        <v>184</v>
      </c>
      <c r="V186" s="23" t="n">
        <f aca="false">V$148</f>
        <v>185</v>
      </c>
      <c r="W186" s="23" t="n">
        <f aca="false">W$148</f>
        <v>186</v>
      </c>
      <c r="X186" s="23" t="n">
        <f aca="false">X$148</f>
        <v>187</v>
      </c>
      <c r="Y186" s="23" t="n">
        <f aca="false">Y$148</f>
        <v>188</v>
      </c>
      <c r="Z186" s="23" t="n">
        <f aca="false">Z$148</f>
        <v>189</v>
      </c>
      <c r="AA186" s="23" t="n">
        <f aca="false">AA$148</f>
        <v>190</v>
      </c>
      <c r="AB186" s="23" t="n">
        <f aca="false">AB$148</f>
        <v>191</v>
      </c>
      <c r="AC186" s="23" t="n">
        <f aca="false">AC$148</f>
        <v>192</v>
      </c>
      <c r="AD186" s="23" t="n">
        <f aca="false">AD$148</f>
        <v>193</v>
      </c>
      <c r="AE186" s="23" t="n">
        <f aca="false">AE$148</f>
        <v>194</v>
      </c>
      <c r="AF186" s="23" t="n">
        <f aca="false">AF$148</f>
        <v>195</v>
      </c>
      <c r="AG186" s="23" t="n">
        <f aca="false">AG$148</f>
        <v>196</v>
      </c>
      <c r="AH186" s="23" t="n">
        <f aca="false">AH$148</f>
        <v>197</v>
      </c>
      <c r="AI186" s="23" t="n">
        <f aca="false">AI$148</f>
        <v>198</v>
      </c>
      <c r="AJ186" s="23" t="n">
        <f aca="false">AJ$148</f>
        <v>199</v>
      </c>
      <c r="AK186" s="23" t="n">
        <f aca="false">AK$148</f>
        <v>200</v>
      </c>
      <c r="AL186" s="23" t="n">
        <f aca="false">AL$148</f>
        <v>201</v>
      </c>
      <c r="AM186" s="23" t="n">
        <f aca="false">AM$148</f>
        <v>202</v>
      </c>
      <c r="AN186" s="23" t="n">
        <f aca="false">AN$148</f>
        <v>203</v>
      </c>
      <c r="AO186" s="23" t="n">
        <f aca="false">AO$148</f>
        <v>204</v>
      </c>
      <c r="AP186" s="23" t="n">
        <f aca="false">AP$148</f>
        <v>205</v>
      </c>
      <c r="AQ186" s="23" t="n">
        <f aca="false">AQ$148</f>
        <v>206</v>
      </c>
      <c r="AR186" s="23" t="n">
        <f aca="false">AR$148</f>
        <v>207</v>
      </c>
      <c r="AS186" s="23" t="n">
        <f aca="false">AS$148</f>
        <v>208</v>
      </c>
      <c r="AT186" s="23" t="n">
        <f aca="false">AT$148</f>
        <v>209</v>
      </c>
      <c r="AU186" s="23" t="n">
        <f aca="false">AU$148</f>
        <v>210</v>
      </c>
      <c r="AV186" s="23" t="n">
        <f aca="false">AV$148</f>
        <v>211</v>
      </c>
      <c r="AW186" s="23" t="n">
        <f aca="false">AW$148</f>
        <v>212</v>
      </c>
      <c r="AX186" s="23" t="n">
        <f aca="false">AX$148</f>
        <v>213</v>
      </c>
      <c r="AY186" s="23" t="n">
        <f aca="false">AY$148</f>
        <v>214</v>
      </c>
      <c r="AZ186" s="23" t="n">
        <f aca="false">AZ$148</f>
        <v>215</v>
      </c>
      <c r="BA186" s="23" t="n">
        <f aca="false">BA$148</f>
        <v>216</v>
      </c>
      <c r="BB186" s="23" t="n">
        <f aca="false">BB$148</f>
        <v>217</v>
      </c>
      <c r="BC186" s="23" t="n">
        <f aca="false">BC$148</f>
        <v>218</v>
      </c>
      <c r="BD186" s="23" t="n">
        <f aca="false">BD$148</f>
        <v>219</v>
      </c>
      <c r="BE186" s="23" t="n">
        <f aca="false">BE$148</f>
        <v>220</v>
      </c>
      <c r="BF186" s="23" t="n">
        <f aca="false">BF$148</f>
        <v>221</v>
      </c>
      <c r="BG186" s="23" t="n">
        <f aca="false">BG$148</f>
        <v>222</v>
      </c>
      <c r="BH186" s="23" t="n">
        <f aca="false">BH$148</f>
        <v>223</v>
      </c>
      <c r="BI186" s="23" t="n">
        <f aca="false">BI$148</f>
        <v>224</v>
      </c>
      <c r="BJ186" s="23" t="n">
        <f aca="false">BJ$148</f>
        <v>225</v>
      </c>
      <c r="BK186" s="23" t="n">
        <f aca="false">BK$148</f>
        <v>226</v>
      </c>
      <c r="BL186" s="23" t="n">
        <f aca="false">BL$148</f>
        <v>227</v>
      </c>
      <c r="BM186" s="23" t="n">
        <f aca="false">BM$148</f>
        <v>228</v>
      </c>
      <c r="BN186" s="23" t="n">
        <f aca="false">BN$148</f>
        <v>229</v>
      </c>
    </row>
    <row r="187" customFormat="false" ht="10.5" hidden="false" customHeight="true" outlineLevel="0" collapsed="false">
      <c r="B187" s="17" t="n">
        <v>108</v>
      </c>
      <c r="C187" s="23" t="n">
        <f aca="false">C$148</f>
        <v>166</v>
      </c>
      <c r="D187" s="23" t="n">
        <f aca="false">D$148</f>
        <v>167</v>
      </c>
      <c r="E187" s="23" t="n">
        <f aca="false">E$148</f>
        <v>168</v>
      </c>
      <c r="F187" s="23" t="n">
        <f aca="false">F$148</f>
        <v>169</v>
      </c>
      <c r="G187" s="23" t="n">
        <f aca="false">G$148</f>
        <v>170</v>
      </c>
      <c r="H187" s="23" t="n">
        <f aca="false">H$148</f>
        <v>171</v>
      </c>
      <c r="I187" s="23" t="n">
        <f aca="false">I$148</f>
        <v>172</v>
      </c>
      <c r="J187" s="23" t="n">
        <f aca="false">J$148</f>
        <v>173</v>
      </c>
      <c r="K187" s="23" t="n">
        <f aca="false">K$148</f>
        <v>174</v>
      </c>
      <c r="L187" s="23" t="n">
        <f aca="false">L$148</f>
        <v>175</v>
      </c>
      <c r="M187" s="23" t="n">
        <f aca="false">M$148</f>
        <v>176</v>
      </c>
      <c r="N187" s="23" t="n">
        <f aca="false">N$148</f>
        <v>177</v>
      </c>
      <c r="O187" s="23" t="n">
        <f aca="false">O$148</f>
        <v>178</v>
      </c>
      <c r="P187" s="23" t="n">
        <f aca="false">P$148</f>
        <v>179</v>
      </c>
      <c r="Q187" s="23" t="n">
        <f aca="false">Q$148</f>
        <v>180</v>
      </c>
      <c r="R187" s="23" t="n">
        <f aca="false">R$148</f>
        <v>181</v>
      </c>
      <c r="S187" s="23" t="n">
        <f aca="false">S$148</f>
        <v>182</v>
      </c>
      <c r="T187" s="23" t="n">
        <f aca="false">T$148</f>
        <v>183</v>
      </c>
      <c r="U187" s="23" t="n">
        <f aca="false">U$148</f>
        <v>184</v>
      </c>
      <c r="V187" s="23" t="n">
        <f aca="false">V$148</f>
        <v>185</v>
      </c>
      <c r="W187" s="23" t="n">
        <f aca="false">W$148</f>
        <v>186</v>
      </c>
      <c r="X187" s="23" t="n">
        <f aca="false">X$148</f>
        <v>187</v>
      </c>
      <c r="Y187" s="23" t="n">
        <f aca="false">Y$148</f>
        <v>188</v>
      </c>
      <c r="Z187" s="23" t="n">
        <f aca="false">Z$148</f>
        <v>189</v>
      </c>
      <c r="AA187" s="23" t="n">
        <f aca="false">AA$148</f>
        <v>190</v>
      </c>
      <c r="AB187" s="23" t="n">
        <f aca="false">AB$148</f>
        <v>191</v>
      </c>
      <c r="AC187" s="23" t="n">
        <f aca="false">AC$148</f>
        <v>192</v>
      </c>
      <c r="AD187" s="23" t="n">
        <f aca="false">AD$148</f>
        <v>193</v>
      </c>
      <c r="AE187" s="23" t="n">
        <f aca="false">AE$148</f>
        <v>194</v>
      </c>
      <c r="AF187" s="23" t="n">
        <f aca="false">AF$148</f>
        <v>195</v>
      </c>
      <c r="AG187" s="23" t="n">
        <f aca="false">AG$148</f>
        <v>196</v>
      </c>
      <c r="AH187" s="23" t="n">
        <f aca="false">AH$148</f>
        <v>197</v>
      </c>
      <c r="AI187" s="23" t="n">
        <f aca="false">AI$148</f>
        <v>198</v>
      </c>
      <c r="AJ187" s="23" t="n">
        <f aca="false">AJ$148</f>
        <v>199</v>
      </c>
      <c r="AK187" s="23" t="n">
        <f aca="false">AK$148</f>
        <v>200</v>
      </c>
      <c r="AL187" s="23" t="n">
        <f aca="false">AL$148</f>
        <v>201</v>
      </c>
      <c r="AM187" s="23" t="n">
        <f aca="false">AM$148</f>
        <v>202</v>
      </c>
      <c r="AN187" s="23" t="n">
        <f aca="false">AN$148</f>
        <v>203</v>
      </c>
      <c r="AO187" s="23" t="n">
        <f aca="false">AO$148</f>
        <v>204</v>
      </c>
      <c r="AP187" s="23" t="n">
        <f aca="false">AP$148</f>
        <v>205</v>
      </c>
      <c r="AQ187" s="23" t="n">
        <f aca="false">AQ$148</f>
        <v>206</v>
      </c>
      <c r="AR187" s="23" t="n">
        <f aca="false">AR$148</f>
        <v>207</v>
      </c>
      <c r="AS187" s="23" t="n">
        <f aca="false">AS$148</f>
        <v>208</v>
      </c>
      <c r="AT187" s="23" t="n">
        <f aca="false">AT$148</f>
        <v>209</v>
      </c>
      <c r="AU187" s="23" t="n">
        <f aca="false">AU$148</f>
        <v>210</v>
      </c>
      <c r="AV187" s="23" t="n">
        <f aca="false">AV$148</f>
        <v>211</v>
      </c>
      <c r="AW187" s="23" t="n">
        <f aca="false">AW$148</f>
        <v>212</v>
      </c>
      <c r="AX187" s="23" t="n">
        <f aca="false">AX$148</f>
        <v>213</v>
      </c>
      <c r="AY187" s="23" t="n">
        <f aca="false">AY$148</f>
        <v>214</v>
      </c>
      <c r="AZ187" s="23" t="n">
        <f aca="false">AZ$148</f>
        <v>215</v>
      </c>
      <c r="BA187" s="23" t="n">
        <f aca="false">BA$148</f>
        <v>216</v>
      </c>
      <c r="BB187" s="23" t="n">
        <f aca="false">BB$148</f>
        <v>217</v>
      </c>
      <c r="BC187" s="23" t="n">
        <f aca="false">BC$148</f>
        <v>218</v>
      </c>
      <c r="BD187" s="23" t="n">
        <f aca="false">BD$148</f>
        <v>219</v>
      </c>
      <c r="BE187" s="23" t="n">
        <f aca="false">BE$148</f>
        <v>220</v>
      </c>
      <c r="BF187" s="23" t="n">
        <f aca="false">BF$148</f>
        <v>221</v>
      </c>
      <c r="BG187" s="23" t="n">
        <f aca="false">BG$148</f>
        <v>222</v>
      </c>
      <c r="BH187" s="23" t="n">
        <f aca="false">BH$148</f>
        <v>223</v>
      </c>
      <c r="BI187" s="23" t="n">
        <f aca="false">BI$148</f>
        <v>224</v>
      </c>
      <c r="BJ187" s="23" t="n">
        <f aca="false">BJ$148</f>
        <v>225</v>
      </c>
      <c r="BK187" s="23" t="n">
        <f aca="false">BK$148</f>
        <v>226</v>
      </c>
      <c r="BL187" s="23" t="n">
        <f aca="false">BL$148</f>
        <v>227</v>
      </c>
      <c r="BM187" s="23" t="n">
        <f aca="false">BM$148</f>
        <v>228</v>
      </c>
      <c r="BN187" s="23" t="n">
        <f aca="false">BN$148</f>
        <v>229</v>
      </c>
    </row>
    <row r="188" customFormat="false" ht="10.5" hidden="false" customHeight="true" outlineLevel="0" collapsed="false">
      <c r="B188" s="17" t="n">
        <v>109</v>
      </c>
      <c r="C188" s="23" t="n">
        <f aca="false">C$148</f>
        <v>166</v>
      </c>
      <c r="D188" s="23" t="n">
        <f aca="false">D$148</f>
        <v>167</v>
      </c>
      <c r="E188" s="23" t="n">
        <f aca="false">E$148</f>
        <v>168</v>
      </c>
      <c r="F188" s="23" t="n">
        <f aca="false">F$148</f>
        <v>169</v>
      </c>
      <c r="G188" s="23" t="n">
        <f aca="false">G$148</f>
        <v>170</v>
      </c>
      <c r="H188" s="23" t="n">
        <f aca="false">H$148</f>
        <v>171</v>
      </c>
      <c r="I188" s="23" t="n">
        <f aca="false">I$148</f>
        <v>172</v>
      </c>
      <c r="J188" s="23" t="n">
        <f aca="false">J$148</f>
        <v>173</v>
      </c>
      <c r="K188" s="23" t="n">
        <f aca="false">K$148</f>
        <v>174</v>
      </c>
      <c r="L188" s="23" t="n">
        <f aca="false">L$148</f>
        <v>175</v>
      </c>
      <c r="M188" s="23" t="n">
        <f aca="false">M$148</f>
        <v>176</v>
      </c>
      <c r="N188" s="23" t="n">
        <f aca="false">N$148</f>
        <v>177</v>
      </c>
      <c r="O188" s="23" t="n">
        <f aca="false">O$148</f>
        <v>178</v>
      </c>
      <c r="P188" s="23" t="n">
        <f aca="false">P$148</f>
        <v>179</v>
      </c>
      <c r="Q188" s="23" t="n">
        <f aca="false">Q$148</f>
        <v>180</v>
      </c>
      <c r="R188" s="23" t="n">
        <f aca="false">R$148</f>
        <v>181</v>
      </c>
      <c r="S188" s="23" t="n">
        <f aca="false">S$148</f>
        <v>182</v>
      </c>
      <c r="T188" s="23" t="n">
        <f aca="false">T$148</f>
        <v>183</v>
      </c>
      <c r="U188" s="23" t="n">
        <f aca="false">U$148</f>
        <v>184</v>
      </c>
      <c r="V188" s="23" t="n">
        <f aca="false">V$148</f>
        <v>185</v>
      </c>
      <c r="W188" s="23" t="n">
        <f aca="false">W$148</f>
        <v>186</v>
      </c>
      <c r="X188" s="23" t="n">
        <f aca="false">X$148</f>
        <v>187</v>
      </c>
      <c r="Y188" s="23" t="n">
        <f aca="false">Y$148</f>
        <v>188</v>
      </c>
      <c r="Z188" s="23" t="n">
        <f aca="false">Z$148</f>
        <v>189</v>
      </c>
      <c r="AA188" s="23" t="n">
        <f aca="false">AA$148</f>
        <v>190</v>
      </c>
      <c r="AB188" s="23" t="n">
        <f aca="false">AB$148</f>
        <v>191</v>
      </c>
      <c r="AC188" s="23" t="n">
        <f aca="false">AC$148</f>
        <v>192</v>
      </c>
      <c r="AD188" s="23" t="n">
        <f aca="false">AD$148</f>
        <v>193</v>
      </c>
      <c r="AE188" s="23" t="n">
        <f aca="false">AE$148</f>
        <v>194</v>
      </c>
      <c r="AF188" s="23" t="n">
        <f aca="false">AF$148</f>
        <v>195</v>
      </c>
      <c r="AG188" s="23" t="n">
        <f aca="false">AG$148</f>
        <v>196</v>
      </c>
      <c r="AH188" s="23" t="n">
        <f aca="false">AH$148</f>
        <v>197</v>
      </c>
      <c r="AI188" s="23" t="n">
        <f aca="false">AI$148</f>
        <v>198</v>
      </c>
      <c r="AJ188" s="23" t="n">
        <f aca="false">AJ$148</f>
        <v>199</v>
      </c>
      <c r="AK188" s="23" t="n">
        <f aca="false">AK$148</f>
        <v>200</v>
      </c>
      <c r="AL188" s="23" t="n">
        <f aca="false">AL$148</f>
        <v>201</v>
      </c>
      <c r="AM188" s="23" t="n">
        <f aca="false">AM$148</f>
        <v>202</v>
      </c>
      <c r="AN188" s="23" t="n">
        <f aca="false">AN$148</f>
        <v>203</v>
      </c>
      <c r="AO188" s="23" t="n">
        <f aca="false">AO$148</f>
        <v>204</v>
      </c>
      <c r="AP188" s="23" t="n">
        <f aca="false">AP$148</f>
        <v>205</v>
      </c>
      <c r="AQ188" s="23" t="n">
        <f aca="false">AQ$148</f>
        <v>206</v>
      </c>
      <c r="AR188" s="23" t="n">
        <f aca="false">AR$148</f>
        <v>207</v>
      </c>
      <c r="AS188" s="23" t="n">
        <f aca="false">AS$148</f>
        <v>208</v>
      </c>
      <c r="AT188" s="23" t="n">
        <f aca="false">AT$148</f>
        <v>209</v>
      </c>
      <c r="AU188" s="23" t="n">
        <f aca="false">AU$148</f>
        <v>210</v>
      </c>
      <c r="AV188" s="23" t="n">
        <f aca="false">AV$148</f>
        <v>211</v>
      </c>
      <c r="AW188" s="23" t="n">
        <f aca="false">AW$148</f>
        <v>212</v>
      </c>
      <c r="AX188" s="23" t="n">
        <f aca="false">AX$148</f>
        <v>213</v>
      </c>
      <c r="AY188" s="23" t="n">
        <f aca="false">AY$148</f>
        <v>214</v>
      </c>
      <c r="AZ188" s="23" t="n">
        <f aca="false">AZ$148</f>
        <v>215</v>
      </c>
      <c r="BA188" s="23" t="n">
        <f aca="false">BA$148</f>
        <v>216</v>
      </c>
      <c r="BB188" s="23" t="n">
        <f aca="false">BB$148</f>
        <v>217</v>
      </c>
      <c r="BC188" s="23" t="n">
        <f aca="false">BC$148</f>
        <v>218</v>
      </c>
      <c r="BD188" s="23" t="n">
        <f aca="false">BD$148</f>
        <v>219</v>
      </c>
      <c r="BE188" s="23" t="n">
        <f aca="false">BE$148</f>
        <v>220</v>
      </c>
      <c r="BF188" s="23" t="n">
        <f aca="false">BF$148</f>
        <v>221</v>
      </c>
      <c r="BG188" s="23" t="n">
        <f aca="false">BG$148</f>
        <v>222</v>
      </c>
      <c r="BH188" s="23" t="n">
        <f aca="false">BH$148</f>
        <v>223</v>
      </c>
      <c r="BI188" s="23" t="n">
        <f aca="false">BI$148</f>
        <v>224</v>
      </c>
      <c r="BJ188" s="23" t="n">
        <f aca="false">BJ$148</f>
        <v>225</v>
      </c>
      <c r="BK188" s="23" t="n">
        <f aca="false">BK$148</f>
        <v>226</v>
      </c>
      <c r="BL188" s="23" t="n">
        <f aca="false">BL$148</f>
        <v>227</v>
      </c>
      <c r="BM188" s="23" t="n">
        <f aca="false">BM$148</f>
        <v>228</v>
      </c>
      <c r="BN188" s="23" t="n">
        <f aca="false">BN$148</f>
        <v>229</v>
      </c>
    </row>
    <row r="189" customFormat="false" ht="10.5" hidden="false" customHeight="true" outlineLevel="0" collapsed="false">
      <c r="B189" s="17" t="n">
        <v>110</v>
      </c>
      <c r="C189" s="23" t="n">
        <f aca="false">C$148</f>
        <v>166</v>
      </c>
      <c r="D189" s="23" t="n">
        <f aca="false">D$148</f>
        <v>167</v>
      </c>
      <c r="E189" s="23" t="n">
        <f aca="false">E$148</f>
        <v>168</v>
      </c>
      <c r="F189" s="23" t="n">
        <f aca="false">F$148</f>
        <v>169</v>
      </c>
      <c r="G189" s="23" t="n">
        <f aca="false">G$148</f>
        <v>170</v>
      </c>
      <c r="H189" s="23" t="n">
        <f aca="false">H$148</f>
        <v>171</v>
      </c>
      <c r="I189" s="23" t="n">
        <f aca="false">I$148</f>
        <v>172</v>
      </c>
      <c r="J189" s="23" t="n">
        <f aca="false">J$148</f>
        <v>173</v>
      </c>
      <c r="K189" s="23" t="n">
        <f aca="false">K$148</f>
        <v>174</v>
      </c>
      <c r="L189" s="23" t="n">
        <f aca="false">L$148</f>
        <v>175</v>
      </c>
      <c r="M189" s="23" t="n">
        <f aca="false">M$148</f>
        <v>176</v>
      </c>
      <c r="N189" s="23" t="n">
        <f aca="false">N$148</f>
        <v>177</v>
      </c>
      <c r="O189" s="23" t="n">
        <f aca="false">O$148</f>
        <v>178</v>
      </c>
      <c r="P189" s="23" t="n">
        <f aca="false">P$148</f>
        <v>179</v>
      </c>
      <c r="Q189" s="23" t="n">
        <f aca="false">Q$148</f>
        <v>180</v>
      </c>
      <c r="R189" s="23" t="n">
        <f aca="false">R$148</f>
        <v>181</v>
      </c>
      <c r="S189" s="23" t="n">
        <f aca="false">S$148</f>
        <v>182</v>
      </c>
      <c r="T189" s="23" t="n">
        <f aca="false">T$148</f>
        <v>183</v>
      </c>
      <c r="U189" s="23" t="n">
        <f aca="false">U$148</f>
        <v>184</v>
      </c>
      <c r="V189" s="23" t="n">
        <f aca="false">V$148</f>
        <v>185</v>
      </c>
      <c r="W189" s="23" t="n">
        <f aca="false">W$148</f>
        <v>186</v>
      </c>
      <c r="X189" s="23" t="n">
        <f aca="false">X$148</f>
        <v>187</v>
      </c>
      <c r="Y189" s="23" t="n">
        <f aca="false">Y$148</f>
        <v>188</v>
      </c>
      <c r="Z189" s="23" t="n">
        <f aca="false">Z$148</f>
        <v>189</v>
      </c>
      <c r="AA189" s="23" t="n">
        <f aca="false">AA$148</f>
        <v>190</v>
      </c>
      <c r="AB189" s="23" t="n">
        <f aca="false">AB$148</f>
        <v>191</v>
      </c>
      <c r="AC189" s="23" t="n">
        <f aca="false">AC$148</f>
        <v>192</v>
      </c>
      <c r="AD189" s="23" t="n">
        <f aca="false">AD$148</f>
        <v>193</v>
      </c>
      <c r="AE189" s="23" t="n">
        <f aca="false">AE$148</f>
        <v>194</v>
      </c>
      <c r="AF189" s="23" t="n">
        <f aca="false">AF$148</f>
        <v>195</v>
      </c>
      <c r="AG189" s="23" t="n">
        <f aca="false">AG$148</f>
        <v>196</v>
      </c>
      <c r="AH189" s="23" t="n">
        <f aca="false">AH$148</f>
        <v>197</v>
      </c>
      <c r="AI189" s="23" t="n">
        <f aca="false">AI$148</f>
        <v>198</v>
      </c>
      <c r="AJ189" s="23" t="n">
        <f aca="false">AJ$148</f>
        <v>199</v>
      </c>
      <c r="AK189" s="23" t="n">
        <f aca="false">AK$148</f>
        <v>200</v>
      </c>
      <c r="AL189" s="23" t="n">
        <f aca="false">AL$148</f>
        <v>201</v>
      </c>
      <c r="AM189" s="23" t="n">
        <f aca="false">AM$148</f>
        <v>202</v>
      </c>
      <c r="AN189" s="23" t="n">
        <f aca="false">AN$148</f>
        <v>203</v>
      </c>
      <c r="AO189" s="23" t="n">
        <f aca="false">AO$148</f>
        <v>204</v>
      </c>
      <c r="AP189" s="23" t="n">
        <f aca="false">AP$148</f>
        <v>205</v>
      </c>
      <c r="AQ189" s="23" t="n">
        <f aca="false">AQ$148</f>
        <v>206</v>
      </c>
      <c r="AR189" s="23" t="n">
        <f aca="false">AR$148</f>
        <v>207</v>
      </c>
      <c r="AS189" s="23" t="n">
        <f aca="false">AS$148</f>
        <v>208</v>
      </c>
      <c r="AT189" s="23" t="n">
        <f aca="false">AT$148</f>
        <v>209</v>
      </c>
      <c r="AU189" s="23" t="n">
        <f aca="false">AU$148</f>
        <v>210</v>
      </c>
      <c r="AV189" s="23" t="n">
        <f aca="false">AV$148</f>
        <v>211</v>
      </c>
      <c r="AW189" s="23" t="n">
        <f aca="false">AW$148</f>
        <v>212</v>
      </c>
      <c r="AX189" s="23" t="n">
        <f aca="false">AX$148</f>
        <v>213</v>
      </c>
      <c r="AY189" s="23" t="n">
        <f aca="false">AY$148</f>
        <v>214</v>
      </c>
      <c r="AZ189" s="23" t="n">
        <f aca="false">AZ$148</f>
        <v>215</v>
      </c>
      <c r="BA189" s="23" t="n">
        <f aca="false">BA$148</f>
        <v>216</v>
      </c>
      <c r="BB189" s="23" t="n">
        <f aca="false">BB$148</f>
        <v>217</v>
      </c>
      <c r="BC189" s="23" t="n">
        <f aca="false">BC$148</f>
        <v>218</v>
      </c>
      <c r="BD189" s="23" t="n">
        <f aca="false">BD$148</f>
        <v>219</v>
      </c>
      <c r="BE189" s="23" t="n">
        <f aca="false">BE$148</f>
        <v>220</v>
      </c>
      <c r="BF189" s="23" t="n">
        <f aca="false">BF$148</f>
        <v>221</v>
      </c>
      <c r="BG189" s="23" t="n">
        <f aca="false">BG$148</f>
        <v>222</v>
      </c>
      <c r="BH189" s="23" t="n">
        <f aca="false">BH$148</f>
        <v>223</v>
      </c>
      <c r="BI189" s="23" t="n">
        <f aca="false">BI$148</f>
        <v>224</v>
      </c>
      <c r="BJ189" s="23" t="n">
        <f aca="false">BJ$148</f>
        <v>225</v>
      </c>
      <c r="BK189" s="23" t="n">
        <f aca="false">BK$148</f>
        <v>226</v>
      </c>
      <c r="BL189" s="23" t="n">
        <f aca="false">BL$148</f>
        <v>227</v>
      </c>
      <c r="BM189" s="23" t="n">
        <f aca="false">BM$148</f>
        <v>228</v>
      </c>
      <c r="BN189" s="23" t="n">
        <f aca="false">BN$148</f>
        <v>229</v>
      </c>
    </row>
    <row r="190" customFormat="false" ht="10.5" hidden="false" customHeight="true" outlineLevel="0" collapsed="false">
      <c r="B190" s="17" t="n">
        <v>111</v>
      </c>
      <c r="C190" s="23" t="n">
        <f aca="false">C$148</f>
        <v>166</v>
      </c>
      <c r="D190" s="23" t="n">
        <f aca="false">D$148</f>
        <v>167</v>
      </c>
      <c r="E190" s="23" t="n">
        <f aca="false">E$148</f>
        <v>168</v>
      </c>
      <c r="F190" s="23" t="n">
        <f aca="false">F$148</f>
        <v>169</v>
      </c>
      <c r="G190" s="23" t="n">
        <f aca="false">G$148</f>
        <v>170</v>
      </c>
      <c r="H190" s="23" t="n">
        <f aca="false">H$148</f>
        <v>171</v>
      </c>
      <c r="I190" s="23" t="n">
        <f aca="false">I$148</f>
        <v>172</v>
      </c>
      <c r="J190" s="23" t="n">
        <f aca="false">J$148</f>
        <v>173</v>
      </c>
      <c r="K190" s="23" t="n">
        <f aca="false">K$148</f>
        <v>174</v>
      </c>
      <c r="L190" s="23" t="n">
        <f aca="false">L$148</f>
        <v>175</v>
      </c>
      <c r="M190" s="23" t="n">
        <f aca="false">M$148</f>
        <v>176</v>
      </c>
      <c r="N190" s="23" t="n">
        <f aca="false">N$148</f>
        <v>177</v>
      </c>
      <c r="O190" s="23" t="n">
        <f aca="false">O$148</f>
        <v>178</v>
      </c>
      <c r="P190" s="23" t="n">
        <f aca="false">P$148</f>
        <v>179</v>
      </c>
      <c r="Q190" s="23" t="n">
        <f aca="false">Q$148</f>
        <v>180</v>
      </c>
      <c r="R190" s="23" t="n">
        <f aca="false">R$148</f>
        <v>181</v>
      </c>
      <c r="S190" s="23" t="n">
        <f aca="false">S$148</f>
        <v>182</v>
      </c>
      <c r="T190" s="23" t="n">
        <f aca="false">T$148</f>
        <v>183</v>
      </c>
      <c r="U190" s="23" t="n">
        <f aca="false">U$148</f>
        <v>184</v>
      </c>
      <c r="V190" s="23" t="n">
        <f aca="false">V$148</f>
        <v>185</v>
      </c>
      <c r="W190" s="23" t="n">
        <f aca="false">W$148</f>
        <v>186</v>
      </c>
      <c r="X190" s="23" t="n">
        <f aca="false">X$148</f>
        <v>187</v>
      </c>
      <c r="Y190" s="23" t="n">
        <f aca="false">Y$148</f>
        <v>188</v>
      </c>
      <c r="Z190" s="23" t="n">
        <f aca="false">Z$148</f>
        <v>189</v>
      </c>
      <c r="AA190" s="23" t="n">
        <f aca="false">AA$148</f>
        <v>190</v>
      </c>
      <c r="AB190" s="23" t="n">
        <f aca="false">AB$148</f>
        <v>191</v>
      </c>
      <c r="AC190" s="23" t="n">
        <f aca="false">AC$148</f>
        <v>192</v>
      </c>
      <c r="AD190" s="23" t="n">
        <f aca="false">AD$148</f>
        <v>193</v>
      </c>
      <c r="AE190" s="23" t="n">
        <f aca="false">AE$148</f>
        <v>194</v>
      </c>
      <c r="AF190" s="23" t="n">
        <f aca="false">AF$148</f>
        <v>195</v>
      </c>
      <c r="AG190" s="23" t="n">
        <f aca="false">AG$148</f>
        <v>196</v>
      </c>
      <c r="AH190" s="23" t="n">
        <f aca="false">AH$148</f>
        <v>197</v>
      </c>
      <c r="AI190" s="23" t="n">
        <f aca="false">AI$148</f>
        <v>198</v>
      </c>
      <c r="AJ190" s="23" t="n">
        <f aca="false">AJ$148</f>
        <v>199</v>
      </c>
      <c r="AK190" s="23" t="n">
        <f aca="false">AK$148</f>
        <v>200</v>
      </c>
      <c r="AL190" s="23" t="n">
        <f aca="false">AL$148</f>
        <v>201</v>
      </c>
      <c r="AM190" s="23" t="n">
        <f aca="false">AM$148</f>
        <v>202</v>
      </c>
      <c r="AN190" s="23" t="n">
        <f aca="false">AN$148</f>
        <v>203</v>
      </c>
      <c r="AO190" s="23" t="n">
        <f aca="false">AO$148</f>
        <v>204</v>
      </c>
      <c r="AP190" s="23" t="n">
        <f aca="false">AP$148</f>
        <v>205</v>
      </c>
      <c r="AQ190" s="23" t="n">
        <f aca="false">AQ$148</f>
        <v>206</v>
      </c>
      <c r="AR190" s="23" t="n">
        <f aca="false">AR$148</f>
        <v>207</v>
      </c>
      <c r="AS190" s="23" t="n">
        <f aca="false">AS$148</f>
        <v>208</v>
      </c>
      <c r="AT190" s="23" t="n">
        <f aca="false">AT$148</f>
        <v>209</v>
      </c>
      <c r="AU190" s="23" t="n">
        <f aca="false">AU$148</f>
        <v>210</v>
      </c>
      <c r="AV190" s="23" t="n">
        <f aca="false">AV$148</f>
        <v>211</v>
      </c>
      <c r="AW190" s="23" t="n">
        <f aca="false">AW$148</f>
        <v>212</v>
      </c>
      <c r="AX190" s="23" t="n">
        <f aca="false">AX$148</f>
        <v>213</v>
      </c>
      <c r="AY190" s="23" t="n">
        <f aca="false">AY$148</f>
        <v>214</v>
      </c>
      <c r="AZ190" s="23" t="n">
        <f aca="false">AZ$148</f>
        <v>215</v>
      </c>
      <c r="BA190" s="23" t="n">
        <f aca="false">BA$148</f>
        <v>216</v>
      </c>
      <c r="BB190" s="23" t="n">
        <f aca="false">BB$148</f>
        <v>217</v>
      </c>
      <c r="BC190" s="23" t="n">
        <f aca="false">BC$148</f>
        <v>218</v>
      </c>
      <c r="BD190" s="23" t="n">
        <f aca="false">BD$148</f>
        <v>219</v>
      </c>
      <c r="BE190" s="23" t="n">
        <f aca="false">BE$148</f>
        <v>220</v>
      </c>
      <c r="BF190" s="23" t="n">
        <f aca="false">BF$148</f>
        <v>221</v>
      </c>
      <c r="BG190" s="23" t="n">
        <f aca="false">BG$148</f>
        <v>222</v>
      </c>
      <c r="BH190" s="23" t="n">
        <f aca="false">BH$148</f>
        <v>223</v>
      </c>
      <c r="BI190" s="23" t="n">
        <f aca="false">BI$148</f>
        <v>224</v>
      </c>
      <c r="BJ190" s="23" t="n">
        <f aca="false">BJ$148</f>
        <v>225</v>
      </c>
      <c r="BK190" s="23" t="n">
        <f aca="false">BK$148</f>
        <v>226</v>
      </c>
      <c r="BL190" s="23" t="n">
        <f aca="false">BL$148</f>
        <v>227</v>
      </c>
      <c r="BM190" s="23" t="n">
        <f aca="false">BM$148</f>
        <v>228</v>
      </c>
      <c r="BN190" s="23" t="n">
        <f aca="false">BN$148</f>
        <v>229</v>
      </c>
    </row>
    <row r="191" customFormat="false" ht="10.5" hidden="false" customHeight="true" outlineLevel="0" collapsed="false">
      <c r="B191" s="17" t="n">
        <v>112</v>
      </c>
      <c r="C191" s="23" t="n">
        <f aca="false">C$148</f>
        <v>166</v>
      </c>
      <c r="D191" s="23" t="n">
        <f aca="false">D$148</f>
        <v>167</v>
      </c>
      <c r="E191" s="23" t="n">
        <f aca="false">E$148</f>
        <v>168</v>
      </c>
      <c r="F191" s="23" t="n">
        <f aca="false">F$148</f>
        <v>169</v>
      </c>
      <c r="G191" s="23" t="n">
        <f aca="false">G$148</f>
        <v>170</v>
      </c>
      <c r="H191" s="23" t="n">
        <f aca="false">H$148</f>
        <v>171</v>
      </c>
      <c r="I191" s="23" t="n">
        <f aca="false">I$148</f>
        <v>172</v>
      </c>
      <c r="J191" s="23" t="n">
        <f aca="false">J$148</f>
        <v>173</v>
      </c>
      <c r="K191" s="23" t="n">
        <f aca="false">K$148</f>
        <v>174</v>
      </c>
      <c r="L191" s="23" t="n">
        <f aca="false">L$148</f>
        <v>175</v>
      </c>
      <c r="M191" s="23" t="n">
        <f aca="false">M$148</f>
        <v>176</v>
      </c>
      <c r="N191" s="23" t="n">
        <f aca="false">N$148</f>
        <v>177</v>
      </c>
      <c r="O191" s="23" t="n">
        <f aca="false">O$148</f>
        <v>178</v>
      </c>
      <c r="P191" s="23" t="n">
        <f aca="false">P$148</f>
        <v>179</v>
      </c>
      <c r="Q191" s="23" t="n">
        <f aca="false">Q$148</f>
        <v>180</v>
      </c>
      <c r="R191" s="23" t="n">
        <f aca="false">R$148</f>
        <v>181</v>
      </c>
      <c r="S191" s="23" t="n">
        <f aca="false">S$148</f>
        <v>182</v>
      </c>
      <c r="T191" s="23" t="n">
        <f aca="false">T$148</f>
        <v>183</v>
      </c>
      <c r="U191" s="23" t="n">
        <f aca="false">U$148</f>
        <v>184</v>
      </c>
      <c r="V191" s="23" t="n">
        <f aca="false">V$148</f>
        <v>185</v>
      </c>
      <c r="W191" s="23" t="n">
        <f aca="false">W$148</f>
        <v>186</v>
      </c>
      <c r="X191" s="23" t="n">
        <f aca="false">X$148</f>
        <v>187</v>
      </c>
      <c r="Y191" s="23" t="n">
        <f aca="false">Y$148</f>
        <v>188</v>
      </c>
      <c r="Z191" s="23" t="n">
        <f aca="false">Z$148</f>
        <v>189</v>
      </c>
      <c r="AA191" s="23" t="n">
        <f aca="false">AA$148</f>
        <v>190</v>
      </c>
      <c r="AB191" s="23" t="n">
        <f aca="false">AB$148</f>
        <v>191</v>
      </c>
      <c r="AC191" s="23" t="n">
        <f aca="false">AC$148</f>
        <v>192</v>
      </c>
      <c r="AD191" s="23" t="n">
        <f aca="false">AD$148</f>
        <v>193</v>
      </c>
      <c r="AE191" s="23" t="n">
        <f aca="false">AE$148</f>
        <v>194</v>
      </c>
      <c r="AF191" s="23" t="n">
        <f aca="false">AF$148</f>
        <v>195</v>
      </c>
      <c r="AG191" s="23" t="n">
        <f aca="false">AG$148</f>
        <v>196</v>
      </c>
      <c r="AH191" s="23" t="n">
        <f aca="false">AH$148</f>
        <v>197</v>
      </c>
      <c r="AI191" s="23" t="n">
        <f aca="false">AI$148</f>
        <v>198</v>
      </c>
      <c r="AJ191" s="23" t="n">
        <f aca="false">AJ$148</f>
        <v>199</v>
      </c>
      <c r="AK191" s="23" t="n">
        <f aca="false">AK$148</f>
        <v>200</v>
      </c>
      <c r="AL191" s="23" t="n">
        <f aca="false">AL$148</f>
        <v>201</v>
      </c>
      <c r="AM191" s="23" t="n">
        <f aca="false">AM$148</f>
        <v>202</v>
      </c>
      <c r="AN191" s="23" t="n">
        <f aca="false">AN$148</f>
        <v>203</v>
      </c>
      <c r="AO191" s="23" t="n">
        <f aca="false">AO$148</f>
        <v>204</v>
      </c>
      <c r="AP191" s="23" t="n">
        <f aca="false">AP$148</f>
        <v>205</v>
      </c>
      <c r="AQ191" s="23" t="n">
        <f aca="false">AQ$148</f>
        <v>206</v>
      </c>
      <c r="AR191" s="23" t="n">
        <f aca="false">AR$148</f>
        <v>207</v>
      </c>
      <c r="AS191" s="23" t="n">
        <f aca="false">AS$148</f>
        <v>208</v>
      </c>
      <c r="AT191" s="23" t="n">
        <f aca="false">AT$148</f>
        <v>209</v>
      </c>
      <c r="AU191" s="23" t="n">
        <f aca="false">AU$148</f>
        <v>210</v>
      </c>
      <c r="AV191" s="23" t="n">
        <f aca="false">AV$148</f>
        <v>211</v>
      </c>
      <c r="AW191" s="23" t="n">
        <f aca="false">AW$148</f>
        <v>212</v>
      </c>
      <c r="AX191" s="23" t="n">
        <f aca="false">AX$148</f>
        <v>213</v>
      </c>
      <c r="AY191" s="23" t="n">
        <f aca="false">AY$148</f>
        <v>214</v>
      </c>
      <c r="AZ191" s="23" t="n">
        <f aca="false">AZ$148</f>
        <v>215</v>
      </c>
      <c r="BA191" s="23" t="n">
        <f aca="false">BA$148</f>
        <v>216</v>
      </c>
      <c r="BB191" s="23" t="n">
        <f aca="false">BB$148</f>
        <v>217</v>
      </c>
      <c r="BC191" s="23" t="n">
        <f aca="false">BC$148</f>
        <v>218</v>
      </c>
      <c r="BD191" s="23" t="n">
        <f aca="false">BD$148</f>
        <v>219</v>
      </c>
      <c r="BE191" s="23" t="n">
        <f aca="false">BE$148</f>
        <v>220</v>
      </c>
      <c r="BF191" s="23" t="n">
        <f aca="false">BF$148</f>
        <v>221</v>
      </c>
      <c r="BG191" s="23" t="n">
        <f aca="false">BG$148</f>
        <v>222</v>
      </c>
      <c r="BH191" s="23" t="n">
        <f aca="false">BH$148</f>
        <v>223</v>
      </c>
      <c r="BI191" s="23" t="n">
        <f aca="false">BI$148</f>
        <v>224</v>
      </c>
      <c r="BJ191" s="23" t="n">
        <f aca="false">BJ$148</f>
        <v>225</v>
      </c>
      <c r="BK191" s="23" t="n">
        <f aca="false">BK$148</f>
        <v>226</v>
      </c>
      <c r="BL191" s="23" t="n">
        <f aca="false">BL$148</f>
        <v>227</v>
      </c>
      <c r="BM191" s="23" t="n">
        <f aca="false">BM$148</f>
        <v>228</v>
      </c>
      <c r="BN191" s="23" t="n">
        <f aca="false">BN$148</f>
        <v>229</v>
      </c>
    </row>
    <row r="194" customFormat="false" ht="15" hidden="false" customHeight="false" outlineLevel="0" collapsed="false">
      <c r="C194" s="13" t="s">
        <v>152</v>
      </c>
    </row>
    <row r="195" customFormat="false" ht="15" hidden="false" customHeight="false" outlineLevel="0" collapsed="false">
      <c r="C195" s="16" t="n">
        <v>166</v>
      </c>
      <c r="D195" s="16" t="n">
        <v>167</v>
      </c>
      <c r="E195" s="16" t="n">
        <v>168</v>
      </c>
      <c r="F195" s="16" t="n">
        <v>169</v>
      </c>
      <c r="G195" s="16" t="n">
        <v>170</v>
      </c>
      <c r="H195" s="16" t="n">
        <v>171</v>
      </c>
      <c r="I195" s="16" t="n">
        <v>172</v>
      </c>
      <c r="J195" s="16" t="n">
        <v>173</v>
      </c>
      <c r="K195" s="16" t="n">
        <v>174</v>
      </c>
      <c r="L195" s="16" t="n">
        <v>175</v>
      </c>
      <c r="M195" s="16" t="n">
        <v>176</v>
      </c>
      <c r="N195" s="16" t="n">
        <v>177</v>
      </c>
      <c r="O195" s="16" t="n">
        <v>178</v>
      </c>
      <c r="P195" s="16" t="n">
        <v>179</v>
      </c>
      <c r="Q195" s="16" t="n">
        <v>180</v>
      </c>
      <c r="R195" s="16" t="n">
        <v>181</v>
      </c>
      <c r="S195" s="16" t="n">
        <v>182</v>
      </c>
      <c r="T195" s="16" t="n">
        <v>183</v>
      </c>
      <c r="U195" s="16" t="n">
        <v>184</v>
      </c>
      <c r="V195" s="16" t="n">
        <v>185</v>
      </c>
      <c r="W195" s="16" t="n">
        <v>186</v>
      </c>
      <c r="X195" s="16" t="n">
        <v>187</v>
      </c>
      <c r="Y195" s="16" t="n">
        <v>188</v>
      </c>
      <c r="Z195" s="16" t="n">
        <v>189</v>
      </c>
      <c r="AA195" s="16" t="n">
        <v>190</v>
      </c>
      <c r="AB195" s="16" t="n">
        <v>191</v>
      </c>
      <c r="AC195" s="16" t="n">
        <v>192</v>
      </c>
      <c r="AD195" s="16" t="n">
        <v>193</v>
      </c>
      <c r="AE195" s="16" t="n">
        <v>194</v>
      </c>
      <c r="AF195" s="16" t="n">
        <v>195</v>
      </c>
      <c r="AG195" s="16" t="n">
        <v>196</v>
      </c>
      <c r="AH195" s="16" t="n">
        <v>197</v>
      </c>
      <c r="AI195" s="16" t="n">
        <v>198</v>
      </c>
      <c r="AJ195" s="16" t="n">
        <v>199</v>
      </c>
      <c r="AK195" s="16" t="n">
        <v>200</v>
      </c>
      <c r="AL195" s="16" t="n">
        <v>201</v>
      </c>
      <c r="AM195" s="16" t="n">
        <v>202</v>
      </c>
      <c r="AN195" s="16" t="n">
        <v>203</v>
      </c>
      <c r="AO195" s="16" t="n">
        <v>204</v>
      </c>
      <c r="AP195" s="16" t="n">
        <v>205</v>
      </c>
      <c r="AQ195" s="16" t="n">
        <v>206</v>
      </c>
      <c r="AR195" s="16" t="n">
        <v>207</v>
      </c>
      <c r="AS195" s="16" t="n">
        <v>208</v>
      </c>
      <c r="AT195" s="16" t="n">
        <v>209</v>
      </c>
      <c r="AU195" s="16" t="n">
        <v>210</v>
      </c>
      <c r="AV195" s="16" t="n">
        <v>211</v>
      </c>
      <c r="AW195" s="16" t="n">
        <v>212</v>
      </c>
      <c r="AX195" s="16" t="n">
        <v>213</v>
      </c>
      <c r="AY195" s="16" t="n">
        <v>214</v>
      </c>
      <c r="AZ195" s="16" t="n">
        <v>215</v>
      </c>
      <c r="BA195" s="16" t="n">
        <v>216</v>
      </c>
      <c r="BB195" s="16" t="n">
        <v>217</v>
      </c>
      <c r="BC195" s="16" t="n">
        <v>218</v>
      </c>
      <c r="BD195" s="16" t="n">
        <v>219</v>
      </c>
      <c r="BE195" s="16" t="n">
        <v>220</v>
      </c>
      <c r="BF195" s="16" t="n">
        <v>221</v>
      </c>
      <c r="BG195" s="16" t="n">
        <v>222</v>
      </c>
      <c r="BH195" s="16" t="n">
        <v>223</v>
      </c>
      <c r="BI195" s="16" t="n">
        <v>224</v>
      </c>
      <c r="BJ195" s="16" t="n">
        <v>225</v>
      </c>
      <c r="BK195" s="16" t="n">
        <v>226</v>
      </c>
      <c r="BL195" s="16" t="n">
        <v>227</v>
      </c>
      <c r="BM195" s="16" t="n">
        <v>228</v>
      </c>
      <c r="BN195" s="16" t="n">
        <v>229</v>
      </c>
    </row>
    <row r="196" customFormat="false" ht="10.5" hidden="false" customHeight="true" outlineLevel="0" collapsed="false">
      <c r="B196" s="17" t="n">
        <v>70</v>
      </c>
      <c r="C196" s="23" t="n">
        <f aca="false">$B196</f>
        <v>70</v>
      </c>
      <c r="D196" s="23" t="n">
        <f aca="false">$B196</f>
        <v>70</v>
      </c>
      <c r="E196" s="23" t="n">
        <f aca="false">$B196</f>
        <v>70</v>
      </c>
      <c r="F196" s="23" t="n">
        <f aca="false">$B196</f>
        <v>70</v>
      </c>
      <c r="G196" s="23" t="n">
        <f aca="false">$B196</f>
        <v>70</v>
      </c>
      <c r="H196" s="23" t="n">
        <f aca="false">$B196</f>
        <v>70</v>
      </c>
      <c r="I196" s="23" t="n">
        <f aca="false">$B196</f>
        <v>70</v>
      </c>
      <c r="J196" s="23" t="n">
        <f aca="false">$B196</f>
        <v>70</v>
      </c>
      <c r="K196" s="23" t="n">
        <f aca="false">$B196</f>
        <v>70</v>
      </c>
      <c r="L196" s="23" t="n">
        <f aca="false">$B196</f>
        <v>70</v>
      </c>
      <c r="M196" s="23" t="n">
        <f aca="false">$B196</f>
        <v>70</v>
      </c>
      <c r="N196" s="23" t="n">
        <f aca="false">$B196</f>
        <v>70</v>
      </c>
      <c r="O196" s="23" t="n">
        <f aca="false">$B196</f>
        <v>70</v>
      </c>
      <c r="P196" s="23" t="n">
        <f aca="false">$B196</f>
        <v>70</v>
      </c>
      <c r="Q196" s="23" t="n">
        <f aca="false">$B196</f>
        <v>70</v>
      </c>
      <c r="R196" s="23" t="n">
        <f aca="false">$B196</f>
        <v>70</v>
      </c>
      <c r="S196" s="23" t="n">
        <f aca="false">$B196</f>
        <v>70</v>
      </c>
      <c r="T196" s="23" t="n">
        <f aca="false">$B196</f>
        <v>70</v>
      </c>
      <c r="U196" s="23" t="n">
        <f aca="false">$B196</f>
        <v>70</v>
      </c>
      <c r="V196" s="23" t="n">
        <f aca="false">$B196</f>
        <v>70</v>
      </c>
      <c r="W196" s="23" t="n">
        <f aca="false">$B196</f>
        <v>70</v>
      </c>
      <c r="X196" s="23" t="n">
        <f aca="false">$B196</f>
        <v>70</v>
      </c>
      <c r="Y196" s="23" t="n">
        <f aca="false">$B196</f>
        <v>70</v>
      </c>
      <c r="Z196" s="23" t="n">
        <f aca="false">$B196</f>
        <v>70</v>
      </c>
      <c r="AA196" s="23" t="n">
        <f aca="false">$B196</f>
        <v>70</v>
      </c>
      <c r="AB196" s="23" t="n">
        <f aca="false">$B196</f>
        <v>70</v>
      </c>
      <c r="AC196" s="23" t="n">
        <f aca="false">$B196</f>
        <v>70</v>
      </c>
      <c r="AD196" s="23" t="n">
        <f aca="false">$B196</f>
        <v>70</v>
      </c>
      <c r="AE196" s="23" t="n">
        <f aca="false">$B196</f>
        <v>70</v>
      </c>
      <c r="AF196" s="23" t="n">
        <f aca="false">$B196</f>
        <v>70</v>
      </c>
      <c r="AG196" s="23" t="n">
        <f aca="false">$B196</f>
        <v>70</v>
      </c>
      <c r="AH196" s="23" t="n">
        <f aca="false">$B196</f>
        <v>70</v>
      </c>
      <c r="AI196" s="23" t="n">
        <f aca="false">$B196</f>
        <v>70</v>
      </c>
      <c r="AJ196" s="23" t="n">
        <f aca="false">$B196</f>
        <v>70</v>
      </c>
      <c r="AK196" s="23" t="n">
        <f aca="false">$B196</f>
        <v>70</v>
      </c>
      <c r="AL196" s="23" t="n">
        <f aca="false">$B196</f>
        <v>70</v>
      </c>
      <c r="AM196" s="23" t="n">
        <f aca="false">$B196</f>
        <v>70</v>
      </c>
      <c r="AN196" s="23" t="n">
        <f aca="false">$B196</f>
        <v>70</v>
      </c>
      <c r="AO196" s="23" t="n">
        <f aca="false">$B196</f>
        <v>70</v>
      </c>
      <c r="AP196" s="23" t="n">
        <f aca="false">$B196</f>
        <v>70</v>
      </c>
      <c r="AQ196" s="23" t="n">
        <f aca="false">$B196</f>
        <v>70</v>
      </c>
      <c r="AR196" s="23" t="n">
        <f aca="false">$B196</f>
        <v>70</v>
      </c>
      <c r="AS196" s="23" t="n">
        <f aca="false">$B196</f>
        <v>70</v>
      </c>
      <c r="AT196" s="23" t="n">
        <f aca="false">$B196</f>
        <v>70</v>
      </c>
      <c r="AU196" s="23" t="n">
        <f aca="false">$B196</f>
        <v>70</v>
      </c>
      <c r="AV196" s="23" t="n">
        <f aca="false">$B196</f>
        <v>70</v>
      </c>
      <c r="AW196" s="23" t="n">
        <f aca="false">$B196</f>
        <v>70</v>
      </c>
      <c r="AX196" s="23" t="n">
        <f aca="false">$B196</f>
        <v>70</v>
      </c>
      <c r="AY196" s="23" t="n">
        <f aca="false">$B196</f>
        <v>70</v>
      </c>
      <c r="AZ196" s="23" t="n">
        <f aca="false">$B196</f>
        <v>70</v>
      </c>
      <c r="BA196" s="23" t="n">
        <f aca="false">$B196</f>
        <v>70</v>
      </c>
      <c r="BB196" s="23" t="n">
        <f aca="false">$B196</f>
        <v>70</v>
      </c>
      <c r="BC196" s="23" t="n">
        <f aca="false">$B196</f>
        <v>70</v>
      </c>
      <c r="BD196" s="23" t="n">
        <f aca="false">$B196</f>
        <v>70</v>
      </c>
      <c r="BE196" s="23" t="n">
        <f aca="false">$B196</f>
        <v>70</v>
      </c>
      <c r="BF196" s="23" t="n">
        <f aca="false">$B196</f>
        <v>70</v>
      </c>
      <c r="BG196" s="23" t="n">
        <f aca="false">$B196</f>
        <v>70</v>
      </c>
      <c r="BH196" s="23" t="n">
        <f aca="false">$B196</f>
        <v>70</v>
      </c>
      <c r="BI196" s="23" t="n">
        <f aca="false">$B196</f>
        <v>70</v>
      </c>
      <c r="BJ196" s="23" t="n">
        <f aca="false">$B196</f>
        <v>70</v>
      </c>
      <c r="BK196" s="23" t="n">
        <f aca="false">$B196</f>
        <v>70</v>
      </c>
      <c r="BL196" s="23" t="n">
        <f aca="false">$B196</f>
        <v>70</v>
      </c>
      <c r="BM196" s="23" t="n">
        <f aca="false">$B196</f>
        <v>70</v>
      </c>
      <c r="BN196" s="23" t="n">
        <f aca="false">$B196</f>
        <v>70</v>
      </c>
    </row>
    <row r="197" customFormat="false" ht="10.5" hidden="false" customHeight="true" outlineLevel="0" collapsed="false">
      <c r="B197" s="17" t="n">
        <v>71</v>
      </c>
      <c r="C197" s="23" t="n">
        <f aca="false">$B197</f>
        <v>71</v>
      </c>
      <c r="D197" s="23" t="n">
        <f aca="false">$B197</f>
        <v>71</v>
      </c>
      <c r="E197" s="23" t="n">
        <f aca="false">$B197</f>
        <v>71</v>
      </c>
      <c r="F197" s="23" t="n">
        <f aca="false">$B197</f>
        <v>71</v>
      </c>
      <c r="G197" s="23" t="n">
        <f aca="false">$B197</f>
        <v>71</v>
      </c>
      <c r="H197" s="23" t="n">
        <f aca="false">$B197</f>
        <v>71</v>
      </c>
      <c r="I197" s="23" t="n">
        <f aca="false">$B197</f>
        <v>71</v>
      </c>
      <c r="J197" s="23" t="n">
        <f aca="false">$B197</f>
        <v>71</v>
      </c>
      <c r="K197" s="23" t="n">
        <f aca="false">$B197</f>
        <v>71</v>
      </c>
      <c r="L197" s="23" t="n">
        <f aca="false">$B197</f>
        <v>71</v>
      </c>
      <c r="M197" s="23" t="n">
        <f aca="false">$B197</f>
        <v>71</v>
      </c>
      <c r="N197" s="23" t="n">
        <f aca="false">$B197</f>
        <v>71</v>
      </c>
      <c r="O197" s="23" t="n">
        <f aca="false">$B197</f>
        <v>71</v>
      </c>
      <c r="P197" s="23" t="n">
        <f aca="false">$B197</f>
        <v>71</v>
      </c>
      <c r="Q197" s="23" t="n">
        <f aca="false">$B197</f>
        <v>71</v>
      </c>
      <c r="R197" s="23" t="n">
        <f aca="false">$B197</f>
        <v>71</v>
      </c>
      <c r="S197" s="23" t="n">
        <f aca="false">$B197</f>
        <v>71</v>
      </c>
      <c r="T197" s="23" t="n">
        <f aca="false">$B197</f>
        <v>71</v>
      </c>
      <c r="U197" s="23" t="n">
        <f aca="false">$B197</f>
        <v>71</v>
      </c>
      <c r="V197" s="23" t="n">
        <f aca="false">$B197</f>
        <v>71</v>
      </c>
      <c r="W197" s="23" t="n">
        <f aca="false">$B197</f>
        <v>71</v>
      </c>
      <c r="X197" s="23" t="n">
        <f aca="false">$B197</f>
        <v>71</v>
      </c>
      <c r="Y197" s="23" t="n">
        <f aca="false">$B197</f>
        <v>71</v>
      </c>
      <c r="Z197" s="23" t="n">
        <f aca="false">$B197</f>
        <v>71</v>
      </c>
      <c r="AA197" s="23" t="n">
        <f aca="false">$B197</f>
        <v>71</v>
      </c>
      <c r="AB197" s="23" t="n">
        <f aca="false">$B197</f>
        <v>71</v>
      </c>
      <c r="AC197" s="23" t="n">
        <f aca="false">$B197</f>
        <v>71</v>
      </c>
      <c r="AD197" s="23" t="n">
        <f aca="false">$B197</f>
        <v>71</v>
      </c>
      <c r="AE197" s="23" t="n">
        <f aca="false">$B197</f>
        <v>71</v>
      </c>
      <c r="AF197" s="23" t="n">
        <f aca="false">$B197</f>
        <v>71</v>
      </c>
      <c r="AG197" s="23" t="n">
        <f aca="false">$B197</f>
        <v>71</v>
      </c>
      <c r="AH197" s="23" t="n">
        <f aca="false">$B197</f>
        <v>71</v>
      </c>
      <c r="AI197" s="23" t="n">
        <f aca="false">$B197</f>
        <v>71</v>
      </c>
      <c r="AJ197" s="23" t="n">
        <f aca="false">$B197</f>
        <v>71</v>
      </c>
      <c r="AK197" s="23" t="n">
        <f aca="false">$B197</f>
        <v>71</v>
      </c>
      <c r="AL197" s="23" t="n">
        <f aca="false">$B197</f>
        <v>71</v>
      </c>
      <c r="AM197" s="23" t="n">
        <f aca="false">$B197</f>
        <v>71</v>
      </c>
      <c r="AN197" s="23" t="n">
        <f aca="false">$B197</f>
        <v>71</v>
      </c>
      <c r="AO197" s="23" t="n">
        <f aca="false">$B197</f>
        <v>71</v>
      </c>
      <c r="AP197" s="23" t="n">
        <f aca="false">$B197</f>
        <v>71</v>
      </c>
      <c r="AQ197" s="23" t="n">
        <f aca="false">$B197</f>
        <v>71</v>
      </c>
      <c r="AR197" s="23" t="n">
        <f aca="false">$B197</f>
        <v>71</v>
      </c>
      <c r="AS197" s="23" t="n">
        <f aca="false">$B197</f>
        <v>71</v>
      </c>
      <c r="AT197" s="23" t="n">
        <f aca="false">$B197</f>
        <v>71</v>
      </c>
      <c r="AU197" s="23" t="n">
        <f aca="false">$B197</f>
        <v>71</v>
      </c>
      <c r="AV197" s="23" t="n">
        <f aca="false">$B197</f>
        <v>71</v>
      </c>
      <c r="AW197" s="23" t="n">
        <f aca="false">$B197</f>
        <v>71</v>
      </c>
      <c r="AX197" s="23" t="n">
        <f aca="false">$B197</f>
        <v>71</v>
      </c>
      <c r="AY197" s="23" t="n">
        <f aca="false">$B197</f>
        <v>71</v>
      </c>
      <c r="AZ197" s="23" t="n">
        <f aca="false">$B197</f>
        <v>71</v>
      </c>
      <c r="BA197" s="23" t="n">
        <f aca="false">$B197</f>
        <v>71</v>
      </c>
      <c r="BB197" s="23" t="n">
        <f aca="false">$B197</f>
        <v>71</v>
      </c>
      <c r="BC197" s="23" t="n">
        <f aca="false">$B197</f>
        <v>71</v>
      </c>
      <c r="BD197" s="23" t="n">
        <f aca="false">$B197</f>
        <v>71</v>
      </c>
      <c r="BE197" s="23" t="n">
        <f aca="false">$B197</f>
        <v>71</v>
      </c>
      <c r="BF197" s="23" t="n">
        <f aca="false">$B197</f>
        <v>71</v>
      </c>
      <c r="BG197" s="23" t="n">
        <f aca="false">$B197</f>
        <v>71</v>
      </c>
      <c r="BH197" s="23" t="n">
        <f aca="false">$B197</f>
        <v>71</v>
      </c>
      <c r="BI197" s="23" t="n">
        <f aca="false">$B197</f>
        <v>71</v>
      </c>
      <c r="BJ197" s="23" t="n">
        <f aca="false">$B197</f>
        <v>71</v>
      </c>
      <c r="BK197" s="23" t="n">
        <f aca="false">$B197</f>
        <v>71</v>
      </c>
      <c r="BL197" s="23" t="n">
        <f aca="false">$B197</f>
        <v>71</v>
      </c>
      <c r="BM197" s="23" t="n">
        <f aca="false">$B197</f>
        <v>71</v>
      </c>
      <c r="BN197" s="23" t="n">
        <f aca="false">$B197</f>
        <v>71</v>
      </c>
    </row>
    <row r="198" customFormat="false" ht="10.5" hidden="false" customHeight="true" outlineLevel="0" collapsed="false">
      <c r="B198" s="17" t="n">
        <v>72</v>
      </c>
      <c r="C198" s="23" t="n">
        <f aca="false">$B198</f>
        <v>72</v>
      </c>
      <c r="D198" s="23" t="n">
        <f aca="false">$B198</f>
        <v>72</v>
      </c>
      <c r="E198" s="23" t="n">
        <f aca="false">$B198</f>
        <v>72</v>
      </c>
      <c r="F198" s="23" t="n">
        <f aca="false">$B198</f>
        <v>72</v>
      </c>
      <c r="G198" s="23" t="n">
        <f aca="false">$B198</f>
        <v>72</v>
      </c>
      <c r="H198" s="23" t="n">
        <f aca="false">$B198</f>
        <v>72</v>
      </c>
      <c r="I198" s="23" t="n">
        <f aca="false">$B198</f>
        <v>72</v>
      </c>
      <c r="J198" s="23" t="n">
        <f aca="false">$B198</f>
        <v>72</v>
      </c>
      <c r="K198" s="23" t="n">
        <f aca="false">$B198</f>
        <v>72</v>
      </c>
      <c r="L198" s="23" t="n">
        <f aca="false">$B198</f>
        <v>72</v>
      </c>
      <c r="M198" s="23" t="n">
        <f aca="false">$B198</f>
        <v>72</v>
      </c>
      <c r="N198" s="23" t="n">
        <f aca="false">$B198</f>
        <v>72</v>
      </c>
      <c r="O198" s="23" t="n">
        <f aca="false">$B198</f>
        <v>72</v>
      </c>
      <c r="P198" s="23" t="n">
        <f aca="false">$B198</f>
        <v>72</v>
      </c>
      <c r="Q198" s="23" t="n">
        <f aca="false">$B198</f>
        <v>72</v>
      </c>
      <c r="R198" s="23" t="n">
        <f aca="false">$B198</f>
        <v>72</v>
      </c>
      <c r="S198" s="23" t="n">
        <f aca="false">$B198</f>
        <v>72</v>
      </c>
      <c r="T198" s="23" t="n">
        <f aca="false">$B198</f>
        <v>72</v>
      </c>
      <c r="U198" s="23" t="n">
        <f aca="false">$B198</f>
        <v>72</v>
      </c>
      <c r="V198" s="23" t="n">
        <f aca="false">$B198</f>
        <v>72</v>
      </c>
      <c r="W198" s="23" t="n">
        <f aca="false">$B198</f>
        <v>72</v>
      </c>
      <c r="X198" s="23" t="n">
        <f aca="false">$B198</f>
        <v>72</v>
      </c>
      <c r="Y198" s="23" t="n">
        <f aca="false">$B198</f>
        <v>72</v>
      </c>
      <c r="Z198" s="23" t="n">
        <f aca="false">$B198</f>
        <v>72</v>
      </c>
      <c r="AA198" s="23" t="n">
        <f aca="false">$B198</f>
        <v>72</v>
      </c>
      <c r="AB198" s="23" t="n">
        <f aca="false">$B198</f>
        <v>72</v>
      </c>
      <c r="AC198" s="23" t="n">
        <f aca="false">$B198</f>
        <v>72</v>
      </c>
      <c r="AD198" s="23" t="n">
        <f aca="false">$B198</f>
        <v>72</v>
      </c>
      <c r="AE198" s="23" t="n">
        <f aca="false">$B198</f>
        <v>72</v>
      </c>
      <c r="AF198" s="23" t="n">
        <f aca="false">$B198</f>
        <v>72</v>
      </c>
      <c r="AG198" s="23" t="n">
        <f aca="false">$B198</f>
        <v>72</v>
      </c>
      <c r="AH198" s="23" t="n">
        <f aca="false">$B198</f>
        <v>72</v>
      </c>
      <c r="AI198" s="23" t="n">
        <f aca="false">$B198</f>
        <v>72</v>
      </c>
      <c r="AJ198" s="23" t="n">
        <f aca="false">$B198</f>
        <v>72</v>
      </c>
      <c r="AK198" s="23" t="n">
        <f aca="false">$B198</f>
        <v>72</v>
      </c>
      <c r="AL198" s="23" t="n">
        <f aca="false">$B198</f>
        <v>72</v>
      </c>
      <c r="AM198" s="23" t="n">
        <f aca="false">$B198</f>
        <v>72</v>
      </c>
      <c r="AN198" s="23" t="n">
        <f aca="false">$B198</f>
        <v>72</v>
      </c>
      <c r="AO198" s="23" t="n">
        <f aca="false">$B198</f>
        <v>72</v>
      </c>
      <c r="AP198" s="23" t="n">
        <f aca="false">$B198</f>
        <v>72</v>
      </c>
      <c r="AQ198" s="23" t="n">
        <f aca="false">$B198</f>
        <v>72</v>
      </c>
      <c r="AR198" s="23" t="n">
        <f aca="false">$B198</f>
        <v>72</v>
      </c>
      <c r="AS198" s="23" t="n">
        <f aca="false">$B198</f>
        <v>72</v>
      </c>
      <c r="AT198" s="23" t="n">
        <f aca="false">$B198</f>
        <v>72</v>
      </c>
      <c r="AU198" s="23" t="n">
        <f aca="false">$B198</f>
        <v>72</v>
      </c>
      <c r="AV198" s="23" t="n">
        <f aca="false">$B198</f>
        <v>72</v>
      </c>
      <c r="AW198" s="23" t="n">
        <f aca="false">$B198</f>
        <v>72</v>
      </c>
      <c r="AX198" s="23" t="n">
        <f aca="false">$B198</f>
        <v>72</v>
      </c>
      <c r="AY198" s="23" t="n">
        <f aca="false">$B198</f>
        <v>72</v>
      </c>
      <c r="AZ198" s="23" t="n">
        <f aca="false">$B198</f>
        <v>72</v>
      </c>
      <c r="BA198" s="23" t="n">
        <f aca="false">$B198</f>
        <v>72</v>
      </c>
      <c r="BB198" s="23" t="n">
        <f aca="false">$B198</f>
        <v>72</v>
      </c>
      <c r="BC198" s="23" t="n">
        <f aca="false">$B198</f>
        <v>72</v>
      </c>
      <c r="BD198" s="23" t="n">
        <f aca="false">$B198</f>
        <v>72</v>
      </c>
      <c r="BE198" s="23" t="n">
        <f aca="false">$B198</f>
        <v>72</v>
      </c>
      <c r="BF198" s="23" t="n">
        <f aca="false">$B198</f>
        <v>72</v>
      </c>
      <c r="BG198" s="23" t="n">
        <f aca="false">$B198</f>
        <v>72</v>
      </c>
      <c r="BH198" s="23" t="n">
        <f aca="false">$B198</f>
        <v>72</v>
      </c>
      <c r="BI198" s="23" t="n">
        <f aca="false">$B198</f>
        <v>72</v>
      </c>
      <c r="BJ198" s="23" t="n">
        <f aca="false">$B198</f>
        <v>72</v>
      </c>
      <c r="BK198" s="23" t="n">
        <f aca="false">$B198</f>
        <v>72</v>
      </c>
      <c r="BL198" s="23" t="n">
        <f aca="false">$B198</f>
        <v>72</v>
      </c>
      <c r="BM198" s="23" t="n">
        <f aca="false">$B198</f>
        <v>72</v>
      </c>
      <c r="BN198" s="23" t="n">
        <f aca="false">$B198</f>
        <v>72</v>
      </c>
    </row>
    <row r="199" customFormat="false" ht="10.5" hidden="false" customHeight="true" outlineLevel="0" collapsed="false">
      <c r="B199" s="17" t="n">
        <v>73</v>
      </c>
      <c r="C199" s="23" t="n">
        <f aca="false">$B199</f>
        <v>73</v>
      </c>
      <c r="D199" s="23" t="n">
        <f aca="false">$B199</f>
        <v>73</v>
      </c>
      <c r="E199" s="23" t="n">
        <f aca="false">$B199</f>
        <v>73</v>
      </c>
      <c r="F199" s="23" t="n">
        <f aca="false">$B199</f>
        <v>73</v>
      </c>
      <c r="G199" s="23" t="n">
        <f aca="false">$B199</f>
        <v>73</v>
      </c>
      <c r="H199" s="23" t="n">
        <f aca="false">$B199</f>
        <v>73</v>
      </c>
      <c r="I199" s="23" t="n">
        <f aca="false">$B199</f>
        <v>73</v>
      </c>
      <c r="J199" s="23" t="n">
        <f aca="false">$B199</f>
        <v>73</v>
      </c>
      <c r="K199" s="23" t="n">
        <f aca="false">$B199</f>
        <v>73</v>
      </c>
      <c r="L199" s="23" t="n">
        <f aca="false">$B199</f>
        <v>73</v>
      </c>
      <c r="M199" s="23" t="n">
        <f aca="false">$B199</f>
        <v>73</v>
      </c>
      <c r="N199" s="23" t="n">
        <f aca="false">$B199</f>
        <v>73</v>
      </c>
      <c r="O199" s="23" t="n">
        <f aca="false">$B199</f>
        <v>73</v>
      </c>
      <c r="P199" s="23" t="n">
        <f aca="false">$B199</f>
        <v>73</v>
      </c>
      <c r="Q199" s="23" t="n">
        <f aca="false">$B199</f>
        <v>73</v>
      </c>
      <c r="R199" s="23" t="n">
        <f aca="false">$B199</f>
        <v>73</v>
      </c>
      <c r="S199" s="23" t="n">
        <f aca="false">$B199</f>
        <v>73</v>
      </c>
      <c r="T199" s="23" t="n">
        <f aca="false">$B199</f>
        <v>73</v>
      </c>
      <c r="U199" s="23" t="n">
        <f aca="false">$B199</f>
        <v>73</v>
      </c>
      <c r="V199" s="23" t="n">
        <f aca="false">$B199</f>
        <v>73</v>
      </c>
      <c r="W199" s="23" t="n">
        <f aca="false">$B199</f>
        <v>73</v>
      </c>
      <c r="X199" s="23" t="n">
        <f aca="false">$B199</f>
        <v>73</v>
      </c>
      <c r="Y199" s="23" t="n">
        <f aca="false">$B199</f>
        <v>73</v>
      </c>
      <c r="Z199" s="23" t="n">
        <f aca="false">$B199</f>
        <v>73</v>
      </c>
      <c r="AA199" s="23" t="n">
        <f aca="false">$B199</f>
        <v>73</v>
      </c>
      <c r="AB199" s="23" t="n">
        <f aca="false">$B199</f>
        <v>73</v>
      </c>
      <c r="AC199" s="23" t="n">
        <f aca="false">$B199</f>
        <v>73</v>
      </c>
      <c r="AD199" s="23" t="n">
        <f aca="false">$B199</f>
        <v>73</v>
      </c>
      <c r="AE199" s="23" t="n">
        <f aca="false">$B199</f>
        <v>73</v>
      </c>
      <c r="AF199" s="23" t="n">
        <f aca="false">$B199</f>
        <v>73</v>
      </c>
      <c r="AG199" s="23" t="n">
        <f aca="false">$B199</f>
        <v>73</v>
      </c>
      <c r="AH199" s="23" t="n">
        <f aca="false">$B199</f>
        <v>73</v>
      </c>
      <c r="AI199" s="23" t="n">
        <f aca="false">$B199</f>
        <v>73</v>
      </c>
      <c r="AJ199" s="23" t="n">
        <f aca="false">$B199</f>
        <v>73</v>
      </c>
      <c r="AK199" s="23" t="n">
        <f aca="false">$B199</f>
        <v>73</v>
      </c>
      <c r="AL199" s="23" t="n">
        <f aca="false">$B199</f>
        <v>73</v>
      </c>
      <c r="AM199" s="23" t="n">
        <f aca="false">$B199</f>
        <v>73</v>
      </c>
      <c r="AN199" s="23" t="n">
        <f aca="false">$B199</f>
        <v>73</v>
      </c>
      <c r="AO199" s="23" t="n">
        <f aca="false">$B199</f>
        <v>73</v>
      </c>
      <c r="AP199" s="23" t="n">
        <f aca="false">$B199</f>
        <v>73</v>
      </c>
      <c r="AQ199" s="23" t="n">
        <f aca="false">$B199</f>
        <v>73</v>
      </c>
      <c r="AR199" s="23" t="n">
        <f aca="false">$B199</f>
        <v>73</v>
      </c>
      <c r="AS199" s="23" t="n">
        <f aca="false">$B199</f>
        <v>73</v>
      </c>
      <c r="AT199" s="23" t="n">
        <f aca="false">$B199</f>
        <v>73</v>
      </c>
      <c r="AU199" s="23" t="n">
        <f aca="false">$B199</f>
        <v>73</v>
      </c>
      <c r="AV199" s="23" t="n">
        <f aca="false">$B199</f>
        <v>73</v>
      </c>
      <c r="AW199" s="23" t="n">
        <f aca="false">$B199</f>
        <v>73</v>
      </c>
      <c r="AX199" s="23" t="n">
        <f aca="false">$B199</f>
        <v>73</v>
      </c>
      <c r="AY199" s="23" t="n">
        <f aca="false">$B199</f>
        <v>73</v>
      </c>
      <c r="AZ199" s="23" t="n">
        <f aca="false">$B199</f>
        <v>73</v>
      </c>
      <c r="BA199" s="23" t="n">
        <f aca="false">$B199</f>
        <v>73</v>
      </c>
      <c r="BB199" s="23" t="n">
        <f aca="false">$B199</f>
        <v>73</v>
      </c>
      <c r="BC199" s="23" t="n">
        <f aca="false">$B199</f>
        <v>73</v>
      </c>
      <c r="BD199" s="23" t="n">
        <f aca="false">$B199</f>
        <v>73</v>
      </c>
      <c r="BE199" s="23" t="n">
        <f aca="false">$B199</f>
        <v>73</v>
      </c>
      <c r="BF199" s="23" t="n">
        <f aca="false">$B199</f>
        <v>73</v>
      </c>
      <c r="BG199" s="23" t="n">
        <f aca="false">$B199</f>
        <v>73</v>
      </c>
      <c r="BH199" s="23" t="n">
        <f aca="false">$B199</f>
        <v>73</v>
      </c>
      <c r="BI199" s="23" t="n">
        <f aca="false">$B199</f>
        <v>73</v>
      </c>
      <c r="BJ199" s="23" t="n">
        <f aca="false">$B199</f>
        <v>73</v>
      </c>
      <c r="BK199" s="23" t="n">
        <f aca="false">$B199</f>
        <v>73</v>
      </c>
      <c r="BL199" s="23" t="n">
        <f aca="false">$B199</f>
        <v>73</v>
      </c>
      <c r="BM199" s="23" t="n">
        <f aca="false">$B199</f>
        <v>73</v>
      </c>
      <c r="BN199" s="23" t="n">
        <f aca="false">$B199</f>
        <v>73</v>
      </c>
    </row>
    <row r="200" customFormat="false" ht="10.5" hidden="false" customHeight="true" outlineLevel="0" collapsed="false">
      <c r="B200" s="17" t="n">
        <v>74</v>
      </c>
      <c r="C200" s="23" t="n">
        <f aca="false">$B200</f>
        <v>74</v>
      </c>
      <c r="D200" s="23" t="n">
        <f aca="false">$B200</f>
        <v>74</v>
      </c>
      <c r="E200" s="23" t="n">
        <f aca="false">$B200</f>
        <v>74</v>
      </c>
      <c r="F200" s="23" t="n">
        <f aca="false">$B200</f>
        <v>74</v>
      </c>
      <c r="G200" s="23" t="n">
        <f aca="false">$B200</f>
        <v>74</v>
      </c>
      <c r="H200" s="23" t="n">
        <f aca="false">$B200</f>
        <v>74</v>
      </c>
      <c r="I200" s="23" t="n">
        <f aca="false">$B200</f>
        <v>74</v>
      </c>
      <c r="J200" s="23" t="n">
        <f aca="false">$B200</f>
        <v>74</v>
      </c>
      <c r="K200" s="23" t="n">
        <f aca="false">$B200</f>
        <v>74</v>
      </c>
      <c r="L200" s="23" t="n">
        <f aca="false">$B200</f>
        <v>74</v>
      </c>
      <c r="M200" s="23" t="n">
        <f aca="false">$B200</f>
        <v>74</v>
      </c>
      <c r="N200" s="23" t="n">
        <f aca="false">$B200</f>
        <v>74</v>
      </c>
      <c r="O200" s="23" t="n">
        <f aca="false">$B200</f>
        <v>74</v>
      </c>
      <c r="P200" s="23" t="n">
        <f aca="false">$B200</f>
        <v>74</v>
      </c>
      <c r="Q200" s="23" t="n">
        <f aca="false">$B200</f>
        <v>74</v>
      </c>
      <c r="R200" s="23" t="n">
        <f aca="false">$B200</f>
        <v>74</v>
      </c>
      <c r="S200" s="23" t="n">
        <f aca="false">$B200</f>
        <v>74</v>
      </c>
      <c r="T200" s="23" t="n">
        <f aca="false">$B200</f>
        <v>74</v>
      </c>
      <c r="U200" s="23" t="n">
        <f aca="false">$B200</f>
        <v>74</v>
      </c>
      <c r="V200" s="23" t="n">
        <f aca="false">$B200</f>
        <v>74</v>
      </c>
      <c r="W200" s="23" t="n">
        <f aca="false">$B200</f>
        <v>74</v>
      </c>
      <c r="X200" s="23" t="n">
        <f aca="false">$B200</f>
        <v>74</v>
      </c>
      <c r="Y200" s="23" t="n">
        <f aca="false">$B200</f>
        <v>74</v>
      </c>
      <c r="Z200" s="23" t="n">
        <f aca="false">$B200</f>
        <v>74</v>
      </c>
      <c r="AA200" s="23" t="n">
        <f aca="false">$B200</f>
        <v>74</v>
      </c>
      <c r="AB200" s="23" t="n">
        <f aca="false">$B200</f>
        <v>74</v>
      </c>
      <c r="AC200" s="23" t="n">
        <f aca="false">$B200</f>
        <v>74</v>
      </c>
      <c r="AD200" s="23" t="n">
        <f aca="false">$B200</f>
        <v>74</v>
      </c>
      <c r="AE200" s="23" t="n">
        <f aca="false">$B200</f>
        <v>74</v>
      </c>
      <c r="AF200" s="23" t="n">
        <f aca="false">$B200</f>
        <v>74</v>
      </c>
      <c r="AG200" s="23" t="n">
        <f aca="false">$B200</f>
        <v>74</v>
      </c>
      <c r="AH200" s="23" t="n">
        <f aca="false">$B200</f>
        <v>74</v>
      </c>
      <c r="AI200" s="23" t="n">
        <f aca="false">$B200</f>
        <v>74</v>
      </c>
      <c r="AJ200" s="23" t="n">
        <f aca="false">$B200</f>
        <v>74</v>
      </c>
      <c r="AK200" s="23" t="n">
        <f aca="false">$B200</f>
        <v>74</v>
      </c>
      <c r="AL200" s="23" t="n">
        <f aca="false">$B200</f>
        <v>74</v>
      </c>
      <c r="AM200" s="23" t="n">
        <f aca="false">$B200</f>
        <v>74</v>
      </c>
      <c r="AN200" s="23" t="n">
        <f aca="false">$B200</f>
        <v>74</v>
      </c>
      <c r="AO200" s="23" t="n">
        <f aca="false">$B200</f>
        <v>74</v>
      </c>
      <c r="AP200" s="23" t="n">
        <f aca="false">$B200</f>
        <v>74</v>
      </c>
      <c r="AQ200" s="23" t="n">
        <f aca="false">$B200</f>
        <v>74</v>
      </c>
      <c r="AR200" s="23" t="n">
        <f aca="false">$B200</f>
        <v>74</v>
      </c>
      <c r="AS200" s="23" t="n">
        <f aca="false">$B200</f>
        <v>74</v>
      </c>
      <c r="AT200" s="23" t="n">
        <f aca="false">$B200</f>
        <v>74</v>
      </c>
      <c r="AU200" s="23" t="n">
        <f aca="false">$B200</f>
        <v>74</v>
      </c>
      <c r="AV200" s="23" t="n">
        <f aca="false">$B200</f>
        <v>74</v>
      </c>
      <c r="AW200" s="23" t="n">
        <f aca="false">$B200</f>
        <v>74</v>
      </c>
      <c r="AX200" s="23" t="n">
        <f aca="false">$B200</f>
        <v>74</v>
      </c>
      <c r="AY200" s="23" t="n">
        <f aca="false">$B200</f>
        <v>74</v>
      </c>
      <c r="AZ200" s="23" t="n">
        <f aca="false">$B200</f>
        <v>74</v>
      </c>
      <c r="BA200" s="23" t="n">
        <f aca="false">$B200</f>
        <v>74</v>
      </c>
      <c r="BB200" s="23" t="n">
        <f aca="false">$B200</f>
        <v>74</v>
      </c>
      <c r="BC200" s="23" t="n">
        <f aca="false">$B200</f>
        <v>74</v>
      </c>
      <c r="BD200" s="23" t="n">
        <f aca="false">$B200</f>
        <v>74</v>
      </c>
      <c r="BE200" s="23" t="n">
        <f aca="false">$B200</f>
        <v>74</v>
      </c>
      <c r="BF200" s="23" t="n">
        <f aca="false">$B200</f>
        <v>74</v>
      </c>
      <c r="BG200" s="23" t="n">
        <f aca="false">$B200</f>
        <v>74</v>
      </c>
      <c r="BH200" s="23" t="n">
        <f aca="false">$B200</f>
        <v>74</v>
      </c>
      <c r="BI200" s="23" t="n">
        <f aca="false">$B200</f>
        <v>74</v>
      </c>
      <c r="BJ200" s="23" t="n">
        <f aca="false">$B200</f>
        <v>74</v>
      </c>
      <c r="BK200" s="23" t="n">
        <f aca="false">$B200</f>
        <v>74</v>
      </c>
      <c r="BL200" s="23" t="n">
        <f aca="false">$B200</f>
        <v>74</v>
      </c>
      <c r="BM200" s="23" t="n">
        <f aca="false">$B200</f>
        <v>74</v>
      </c>
      <c r="BN200" s="23" t="n">
        <f aca="false">$B200</f>
        <v>74</v>
      </c>
    </row>
    <row r="201" customFormat="false" ht="10.5" hidden="false" customHeight="true" outlineLevel="0" collapsed="false">
      <c r="B201" s="17" t="n">
        <v>75</v>
      </c>
      <c r="C201" s="23" t="n">
        <f aca="false">$B201</f>
        <v>75</v>
      </c>
      <c r="D201" s="23" t="n">
        <f aca="false">$B201</f>
        <v>75</v>
      </c>
      <c r="E201" s="23" t="n">
        <f aca="false">$B201</f>
        <v>75</v>
      </c>
      <c r="F201" s="23" t="n">
        <f aca="false">$B201</f>
        <v>75</v>
      </c>
      <c r="G201" s="23" t="n">
        <f aca="false">$B201</f>
        <v>75</v>
      </c>
      <c r="H201" s="23" t="n">
        <f aca="false">$B201</f>
        <v>75</v>
      </c>
      <c r="I201" s="23" t="n">
        <f aca="false">$B201</f>
        <v>75</v>
      </c>
      <c r="J201" s="23" t="n">
        <f aca="false">$B201</f>
        <v>75</v>
      </c>
      <c r="K201" s="23" t="n">
        <f aca="false">$B201</f>
        <v>75</v>
      </c>
      <c r="L201" s="23" t="n">
        <f aca="false">$B201</f>
        <v>75</v>
      </c>
      <c r="M201" s="23" t="n">
        <f aca="false">$B201</f>
        <v>75</v>
      </c>
      <c r="N201" s="23" t="n">
        <f aca="false">$B201</f>
        <v>75</v>
      </c>
      <c r="O201" s="23" t="n">
        <f aca="false">$B201</f>
        <v>75</v>
      </c>
      <c r="P201" s="23" t="n">
        <f aca="false">$B201</f>
        <v>75</v>
      </c>
      <c r="Q201" s="23" t="n">
        <f aca="false">$B201</f>
        <v>75</v>
      </c>
      <c r="R201" s="23" t="n">
        <f aca="false">$B201</f>
        <v>75</v>
      </c>
      <c r="S201" s="23" t="n">
        <f aca="false">$B201</f>
        <v>75</v>
      </c>
      <c r="T201" s="23" t="n">
        <f aca="false">$B201</f>
        <v>75</v>
      </c>
      <c r="U201" s="23" t="n">
        <f aca="false">$B201</f>
        <v>75</v>
      </c>
      <c r="V201" s="23" t="n">
        <f aca="false">$B201</f>
        <v>75</v>
      </c>
      <c r="W201" s="23" t="n">
        <f aca="false">$B201</f>
        <v>75</v>
      </c>
      <c r="X201" s="23" t="n">
        <f aca="false">$B201</f>
        <v>75</v>
      </c>
      <c r="Y201" s="23" t="n">
        <f aca="false">$B201</f>
        <v>75</v>
      </c>
      <c r="Z201" s="23" t="n">
        <f aca="false">$B201</f>
        <v>75</v>
      </c>
      <c r="AA201" s="23" t="n">
        <f aca="false">$B201</f>
        <v>75</v>
      </c>
      <c r="AB201" s="23" t="n">
        <f aca="false">$B201</f>
        <v>75</v>
      </c>
      <c r="AC201" s="23" t="n">
        <f aca="false">$B201</f>
        <v>75</v>
      </c>
      <c r="AD201" s="23" t="n">
        <f aca="false">$B201</f>
        <v>75</v>
      </c>
      <c r="AE201" s="23" t="n">
        <f aca="false">$B201</f>
        <v>75</v>
      </c>
      <c r="AF201" s="23" t="n">
        <f aca="false">$B201</f>
        <v>75</v>
      </c>
      <c r="AG201" s="23" t="n">
        <f aca="false">$B201</f>
        <v>75</v>
      </c>
      <c r="AH201" s="23" t="n">
        <f aca="false">$B201</f>
        <v>75</v>
      </c>
      <c r="AI201" s="23" t="n">
        <f aca="false">$B201</f>
        <v>75</v>
      </c>
      <c r="AJ201" s="23" t="n">
        <f aca="false">$B201</f>
        <v>75</v>
      </c>
      <c r="AK201" s="23" t="n">
        <f aca="false">$B201</f>
        <v>75</v>
      </c>
      <c r="AL201" s="23" t="n">
        <f aca="false">$B201</f>
        <v>75</v>
      </c>
      <c r="AM201" s="23" t="n">
        <f aca="false">$B201</f>
        <v>75</v>
      </c>
      <c r="AN201" s="23" t="n">
        <f aca="false">$B201</f>
        <v>75</v>
      </c>
      <c r="AO201" s="23" t="n">
        <f aca="false">$B201</f>
        <v>75</v>
      </c>
      <c r="AP201" s="23" t="n">
        <f aca="false">$B201</f>
        <v>75</v>
      </c>
      <c r="AQ201" s="23" t="n">
        <f aca="false">$B201</f>
        <v>75</v>
      </c>
      <c r="AR201" s="23" t="n">
        <f aca="false">$B201</f>
        <v>75</v>
      </c>
      <c r="AS201" s="23" t="n">
        <f aca="false">$B201</f>
        <v>75</v>
      </c>
      <c r="AT201" s="23" t="n">
        <f aca="false">$B201</f>
        <v>75</v>
      </c>
      <c r="AU201" s="23" t="n">
        <f aca="false">$B201</f>
        <v>75</v>
      </c>
      <c r="AV201" s="23" t="n">
        <f aca="false">$B201</f>
        <v>75</v>
      </c>
      <c r="AW201" s="23" t="n">
        <f aca="false">$B201</f>
        <v>75</v>
      </c>
      <c r="AX201" s="23" t="n">
        <f aca="false">$B201</f>
        <v>75</v>
      </c>
      <c r="AY201" s="23" t="n">
        <f aca="false">$B201</f>
        <v>75</v>
      </c>
      <c r="AZ201" s="23" t="n">
        <f aca="false">$B201</f>
        <v>75</v>
      </c>
      <c r="BA201" s="23" t="n">
        <f aca="false">$B201</f>
        <v>75</v>
      </c>
      <c r="BB201" s="23" t="n">
        <f aca="false">$B201</f>
        <v>75</v>
      </c>
      <c r="BC201" s="23" t="n">
        <f aca="false">$B201</f>
        <v>75</v>
      </c>
      <c r="BD201" s="23" t="n">
        <f aca="false">$B201</f>
        <v>75</v>
      </c>
      <c r="BE201" s="23" t="n">
        <f aca="false">$B201</f>
        <v>75</v>
      </c>
      <c r="BF201" s="23" t="n">
        <f aca="false">$B201</f>
        <v>75</v>
      </c>
      <c r="BG201" s="23" t="n">
        <f aca="false">$B201</f>
        <v>75</v>
      </c>
      <c r="BH201" s="23" t="n">
        <f aca="false">$B201</f>
        <v>75</v>
      </c>
      <c r="BI201" s="23" t="n">
        <f aca="false">$B201</f>
        <v>75</v>
      </c>
      <c r="BJ201" s="23" t="n">
        <f aca="false">$B201</f>
        <v>75</v>
      </c>
      <c r="BK201" s="23" t="n">
        <f aca="false">$B201</f>
        <v>75</v>
      </c>
      <c r="BL201" s="23" t="n">
        <f aca="false">$B201</f>
        <v>75</v>
      </c>
      <c r="BM201" s="23" t="n">
        <f aca="false">$B201</f>
        <v>75</v>
      </c>
      <c r="BN201" s="23" t="n">
        <f aca="false">$B201</f>
        <v>75</v>
      </c>
    </row>
    <row r="202" customFormat="false" ht="10.5" hidden="false" customHeight="true" outlineLevel="0" collapsed="false">
      <c r="B202" s="17" t="n">
        <v>76</v>
      </c>
      <c r="C202" s="23" t="n">
        <f aca="false">$B202</f>
        <v>76</v>
      </c>
      <c r="D202" s="23" t="n">
        <f aca="false">$B202</f>
        <v>76</v>
      </c>
      <c r="E202" s="23" t="n">
        <f aca="false">$B202</f>
        <v>76</v>
      </c>
      <c r="F202" s="23" t="n">
        <f aca="false">$B202</f>
        <v>76</v>
      </c>
      <c r="G202" s="23" t="n">
        <f aca="false">$B202</f>
        <v>76</v>
      </c>
      <c r="H202" s="23" t="n">
        <f aca="false">$B202</f>
        <v>76</v>
      </c>
      <c r="I202" s="23" t="n">
        <f aca="false">$B202</f>
        <v>76</v>
      </c>
      <c r="J202" s="23" t="n">
        <f aca="false">$B202</f>
        <v>76</v>
      </c>
      <c r="K202" s="23" t="n">
        <f aca="false">$B202</f>
        <v>76</v>
      </c>
      <c r="L202" s="23" t="n">
        <f aca="false">$B202</f>
        <v>76</v>
      </c>
      <c r="M202" s="23" t="n">
        <f aca="false">$B202</f>
        <v>76</v>
      </c>
      <c r="N202" s="23" t="n">
        <f aca="false">$B202</f>
        <v>76</v>
      </c>
      <c r="O202" s="23" t="n">
        <f aca="false">$B202</f>
        <v>76</v>
      </c>
      <c r="P202" s="23" t="n">
        <f aca="false">$B202</f>
        <v>76</v>
      </c>
      <c r="Q202" s="23" t="n">
        <f aca="false">$B202</f>
        <v>76</v>
      </c>
      <c r="R202" s="23" t="n">
        <f aca="false">$B202</f>
        <v>76</v>
      </c>
      <c r="S202" s="23" t="n">
        <f aca="false">$B202</f>
        <v>76</v>
      </c>
      <c r="T202" s="23" t="n">
        <f aca="false">$B202</f>
        <v>76</v>
      </c>
      <c r="U202" s="23" t="n">
        <f aca="false">$B202</f>
        <v>76</v>
      </c>
      <c r="V202" s="23" t="n">
        <f aca="false">$B202</f>
        <v>76</v>
      </c>
      <c r="W202" s="23" t="n">
        <f aca="false">$B202</f>
        <v>76</v>
      </c>
      <c r="X202" s="23" t="n">
        <f aca="false">$B202</f>
        <v>76</v>
      </c>
      <c r="Y202" s="23" t="n">
        <f aca="false">$B202</f>
        <v>76</v>
      </c>
      <c r="Z202" s="23" t="n">
        <f aca="false">$B202</f>
        <v>76</v>
      </c>
      <c r="AA202" s="23" t="n">
        <f aca="false">$B202</f>
        <v>76</v>
      </c>
      <c r="AB202" s="23" t="n">
        <f aca="false">$B202</f>
        <v>76</v>
      </c>
      <c r="AC202" s="23" t="n">
        <f aca="false">$B202</f>
        <v>76</v>
      </c>
      <c r="AD202" s="23" t="n">
        <f aca="false">$B202</f>
        <v>76</v>
      </c>
      <c r="AE202" s="23" t="n">
        <f aca="false">$B202</f>
        <v>76</v>
      </c>
      <c r="AF202" s="23" t="n">
        <f aca="false">$B202</f>
        <v>76</v>
      </c>
      <c r="AG202" s="23" t="n">
        <f aca="false">$B202</f>
        <v>76</v>
      </c>
      <c r="AH202" s="23" t="n">
        <f aca="false">$B202</f>
        <v>76</v>
      </c>
      <c r="AI202" s="23" t="n">
        <f aca="false">$B202</f>
        <v>76</v>
      </c>
      <c r="AJ202" s="23" t="n">
        <f aca="false">$B202</f>
        <v>76</v>
      </c>
      <c r="AK202" s="23" t="n">
        <f aca="false">$B202</f>
        <v>76</v>
      </c>
      <c r="AL202" s="23" t="n">
        <f aca="false">$B202</f>
        <v>76</v>
      </c>
      <c r="AM202" s="23" t="n">
        <f aca="false">$B202</f>
        <v>76</v>
      </c>
      <c r="AN202" s="23" t="n">
        <f aca="false">$B202</f>
        <v>76</v>
      </c>
      <c r="AO202" s="23" t="n">
        <f aca="false">$B202</f>
        <v>76</v>
      </c>
      <c r="AP202" s="23" t="n">
        <f aca="false">$B202</f>
        <v>76</v>
      </c>
      <c r="AQ202" s="23" t="n">
        <f aca="false">$B202</f>
        <v>76</v>
      </c>
      <c r="AR202" s="23" t="n">
        <f aca="false">$B202</f>
        <v>76</v>
      </c>
      <c r="AS202" s="23" t="n">
        <f aca="false">$B202</f>
        <v>76</v>
      </c>
      <c r="AT202" s="23" t="n">
        <f aca="false">$B202</f>
        <v>76</v>
      </c>
      <c r="AU202" s="23" t="n">
        <f aca="false">$B202</f>
        <v>76</v>
      </c>
      <c r="AV202" s="23" t="n">
        <f aca="false">$B202</f>
        <v>76</v>
      </c>
      <c r="AW202" s="23" t="n">
        <f aca="false">$B202</f>
        <v>76</v>
      </c>
      <c r="AX202" s="23" t="n">
        <f aca="false">$B202</f>
        <v>76</v>
      </c>
      <c r="AY202" s="23" t="n">
        <f aca="false">$B202</f>
        <v>76</v>
      </c>
      <c r="AZ202" s="23" t="n">
        <f aca="false">$B202</f>
        <v>76</v>
      </c>
      <c r="BA202" s="23" t="n">
        <f aca="false">$B202</f>
        <v>76</v>
      </c>
      <c r="BB202" s="23" t="n">
        <f aca="false">$B202</f>
        <v>76</v>
      </c>
      <c r="BC202" s="23" t="n">
        <f aca="false">$B202</f>
        <v>76</v>
      </c>
      <c r="BD202" s="23" t="n">
        <f aca="false">$B202</f>
        <v>76</v>
      </c>
      <c r="BE202" s="23" t="n">
        <f aca="false">$B202</f>
        <v>76</v>
      </c>
      <c r="BF202" s="23" t="n">
        <f aca="false">$B202</f>
        <v>76</v>
      </c>
      <c r="BG202" s="23" t="n">
        <f aca="false">$B202</f>
        <v>76</v>
      </c>
      <c r="BH202" s="23" t="n">
        <f aca="false">$B202</f>
        <v>76</v>
      </c>
      <c r="BI202" s="23" t="n">
        <f aca="false">$B202</f>
        <v>76</v>
      </c>
      <c r="BJ202" s="23" t="n">
        <f aca="false">$B202</f>
        <v>76</v>
      </c>
      <c r="BK202" s="23" t="n">
        <f aca="false">$B202</f>
        <v>76</v>
      </c>
      <c r="BL202" s="23" t="n">
        <f aca="false">$B202</f>
        <v>76</v>
      </c>
      <c r="BM202" s="23" t="n">
        <f aca="false">$B202</f>
        <v>76</v>
      </c>
      <c r="BN202" s="23" t="n">
        <f aca="false">$B202</f>
        <v>76</v>
      </c>
    </row>
    <row r="203" customFormat="false" ht="10.5" hidden="false" customHeight="true" outlineLevel="0" collapsed="false">
      <c r="B203" s="17" t="n">
        <v>77</v>
      </c>
      <c r="C203" s="23" t="n">
        <f aca="false">$B203</f>
        <v>77</v>
      </c>
      <c r="D203" s="23" t="n">
        <f aca="false">$B203</f>
        <v>77</v>
      </c>
      <c r="E203" s="23" t="n">
        <f aca="false">$B203</f>
        <v>77</v>
      </c>
      <c r="F203" s="23" t="n">
        <f aca="false">$B203</f>
        <v>77</v>
      </c>
      <c r="G203" s="23" t="n">
        <f aca="false">$B203</f>
        <v>77</v>
      </c>
      <c r="H203" s="23" t="n">
        <f aca="false">$B203</f>
        <v>77</v>
      </c>
      <c r="I203" s="23" t="n">
        <f aca="false">$B203</f>
        <v>77</v>
      </c>
      <c r="J203" s="23" t="n">
        <f aca="false">$B203</f>
        <v>77</v>
      </c>
      <c r="K203" s="23" t="n">
        <f aca="false">$B203</f>
        <v>77</v>
      </c>
      <c r="L203" s="23" t="n">
        <f aca="false">$B203</f>
        <v>77</v>
      </c>
      <c r="M203" s="23" t="n">
        <f aca="false">$B203</f>
        <v>77</v>
      </c>
      <c r="N203" s="23" t="n">
        <f aca="false">$B203</f>
        <v>77</v>
      </c>
      <c r="O203" s="23" t="n">
        <f aca="false">$B203</f>
        <v>77</v>
      </c>
      <c r="P203" s="23" t="n">
        <f aca="false">$B203</f>
        <v>77</v>
      </c>
      <c r="Q203" s="23" t="n">
        <f aca="false">$B203</f>
        <v>77</v>
      </c>
      <c r="R203" s="23" t="n">
        <f aca="false">$B203</f>
        <v>77</v>
      </c>
      <c r="S203" s="23" t="n">
        <f aca="false">$B203</f>
        <v>77</v>
      </c>
      <c r="T203" s="23" t="n">
        <f aca="false">$B203</f>
        <v>77</v>
      </c>
      <c r="U203" s="23" t="n">
        <f aca="false">$B203</f>
        <v>77</v>
      </c>
      <c r="V203" s="23" t="n">
        <f aca="false">$B203</f>
        <v>77</v>
      </c>
      <c r="W203" s="23" t="n">
        <f aca="false">$B203</f>
        <v>77</v>
      </c>
      <c r="X203" s="23" t="n">
        <f aca="false">$B203</f>
        <v>77</v>
      </c>
      <c r="Y203" s="23" t="n">
        <f aca="false">$B203</f>
        <v>77</v>
      </c>
      <c r="Z203" s="23" t="n">
        <f aca="false">$B203</f>
        <v>77</v>
      </c>
      <c r="AA203" s="23" t="n">
        <f aca="false">$B203</f>
        <v>77</v>
      </c>
      <c r="AB203" s="23" t="n">
        <f aca="false">$B203</f>
        <v>77</v>
      </c>
      <c r="AC203" s="23" t="n">
        <f aca="false">$B203</f>
        <v>77</v>
      </c>
      <c r="AD203" s="23" t="n">
        <f aca="false">$B203</f>
        <v>77</v>
      </c>
      <c r="AE203" s="23" t="n">
        <f aca="false">$B203</f>
        <v>77</v>
      </c>
      <c r="AF203" s="23" t="n">
        <f aca="false">$B203</f>
        <v>77</v>
      </c>
      <c r="AG203" s="23" t="n">
        <f aca="false">$B203</f>
        <v>77</v>
      </c>
      <c r="AH203" s="23" t="n">
        <f aca="false">$B203</f>
        <v>77</v>
      </c>
      <c r="AI203" s="23" t="n">
        <f aca="false">$B203</f>
        <v>77</v>
      </c>
      <c r="AJ203" s="23" t="n">
        <f aca="false">$B203</f>
        <v>77</v>
      </c>
      <c r="AK203" s="23" t="n">
        <f aca="false">$B203</f>
        <v>77</v>
      </c>
      <c r="AL203" s="23" t="n">
        <f aca="false">$B203</f>
        <v>77</v>
      </c>
      <c r="AM203" s="23" t="n">
        <f aca="false">$B203</f>
        <v>77</v>
      </c>
      <c r="AN203" s="23" t="n">
        <f aca="false">$B203</f>
        <v>77</v>
      </c>
      <c r="AO203" s="23" t="n">
        <f aca="false">$B203</f>
        <v>77</v>
      </c>
      <c r="AP203" s="23" t="n">
        <f aca="false">$B203</f>
        <v>77</v>
      </c>
      <c r="AQ203" s="23" t="n">
        <f aca="false">$B203</f>
        <v>77</v>
      </c>
      <c r="AR203" s="23" t="n">
        <f aca="false">$B203</f>
        <v>77</v>
      </c>
      <c r="AS203" s="23" t="n">
        <f aca="false">$B203</f>
        <v>77</v>
      </c>
      <c r="AT203" s="23" t="n">
        <f aca="false">$B203</f>
        <v>77</v>
      </c>
      <c r="AU203" s="23" t="n">
        <f aca="false">$B203</f>
        <v>77</v>
      </c>
      <c r="AV203" s="23" t="n">
        <f aca="false">$B203</f>
        <v>77</v>
      </c>
      <c r="AW203" s="23" t="n">
        <f aca="false">$B203</f>
        <v>77</v>
      </c>
      <c r="AX203" s="23" t="n">
        <f aca="false">$B203</f>
        <v>77</v>
      </c>
      <c r="AY203" s="23" t="n">
        <f aca="false">$B203</f>
        <v>77</v>
      </c>
      <c r="AZ203" s="23" t="n">
        <f aca="false">$B203</f>
        <v>77</v>
      </c>
      <c r="BA203" s="23" t="n">
        <f aca="false">$B203</f>
        <v>77</v>
      </c>
      <c r="BB203" s="23" t="n">
        <f aca="false">$B203</f>
        <v>77</v>
      </c>
      <c r="BC203" s="23" t="n">
        <f aca="false">$B203</f>
        <v>77</v>
      </c>
      <c r="BD203" s="23" t="n">
        <f aca="false">$B203</f>
        <v>77</v>
      </c>
      <c r="BE203" s="23" t="n">
        <f aca="false">$B203</f>
        <v>77</v>
      </c>
      <c r="BF203" s="23" t="n">
        <f aca="false">$B203</f>
        <v>77</v>
      </c>
      <c r="BG203" s="23" t="n">
        <f aca="false">$B203</f>
        <v>77</v>
      </c>
      <c r="BH203" s="23" t="n">
        <f aca="false">$B203</f>
        <v>77</v>
      </c>
      <c r="BI203" s="23" t="n">
        <f aca="false">$B203</f>
        <v>77</v>
      </c>
      <c r="BJ203" s="23" t="n">
        <f aca="false">$B203</f>
        <v>77</v>
      </c>
      <c r="BK203" s="23" t="n">
        <f aca="false">$B203</f>
        <v>77</v>
      </c>
      <c r="BL203" s="23" t="n">
        <f aca="false">$B203</f>
        <v>77</v>
      </c>
      <c r="BM203" s="23" t="n">
        <f aca="false">$B203</f>
        <v>77</v>
      </c>
      <c r="BN203" s="23" t="n">
        <f aca="false">$B203</f>
        <v>77</v>
      </c>
    </row>
    <row r="204" customFormat="false" ht="10.5" hidden="false" customHeight="true" outlineLevel="0" collapsed="false">
      <c r="B204" s="17" t="n">
        <v>78</v>
      </c>
      <c r="C204" s="23" t="n">
        <f aca="false">$B204</f>
        <v>78</v>
      </c>
      <c r="D204" s="23" t="n">
        <f aca="false">$B204</f>
        <v>78</v>
      </c>
      <c r="E204" s="23" t="n">
        <f aca="false">$B204</f>
        <v>78</v>
      </c>
      <c r="F204" s="23" t="n">
        <f aca="false">$B204</f>
        <v>78</v>
      </c>
      <c r="G204" s="23" t="n">
        <f aca="false">$B204</f>
        <v>78</v>
      </c>
      <c r="H204" s="23" t="n">
        <f aca="false">$B204</f>
        <v>78</v>
      </c>
      <c r="I204" s="23" t="n">
        <f aca="false">$B204</f>
        <v>78</v>
      </c>
      <c r="J204" s="23" t="n">
        <f aca="false">$B204</f>
        <v>78</v>
      </c>
      <c r="K204" s="23" t="n">
        <f aca="false">$B204</f>
        <v>78</v>
      </c>
      <c r="L204" s="23" t="n">
        <f aca="false">$B204</f>
        <v>78</v>
      </c>
      <c r="M204" s="23" t="n">
        <f aca="false">$B204</f>
        <v>78</v>
      </c>
      <c r="N204" s="23" t="n">
        <f aca="false">$B204</f>
        <v>78</v>
      </c>
      <c r="O204" s="23" t="n">
        <f aca="false">$B204</f>
        <v>78</v>
      </c>
      <c r="P204" s="23" t="n">
        <f aca="false">$B204</f>
        <v>78</v>
      </c>
      <c r="Q204" s="23" t="n">
        <f aca="false">$B204</f>
        <v>78</v>
      </c>
      <c r="R204" s="23" t="n">
        <f aca="false">$B204</f>
        <v>78</v>
      </c>
      <c r="S204" s="23" t="n">
        <f aca="false">$B204</f>
        <v>78</v>
      </c>
      <c r="T204" s="23" t="n">
        <f aca="false">$B204</f>
        <v>78</v>
      </c>
      <c r="U204" s="23" t="n">
        <f aca="false">$B204</f>
        <v>78</v>
      </c>
      <c r="V204" s="23" t="n">
        <f aca="false">$B204</f>
        <v>78</v>
      </c>
      <c r="W204" s="23" t="n">
        <f aca="false">$B204</f>
        <v>78</v>
      </c>
      <c r="X204" s="23" t="n">
        <f aca="false">$B204</f>
        <v>78</v>
      </c>
      <c r="Y204" s="23" t="n">
        <f aca="false">$B204</f>
        <v>78</v>
      </c>
      <c r="Z204" s="23" t="n">
        <f aca="false">$B204</f>
        <v>78</v>
      </c>
      <c r="AA204" s="23" t="n">
        <f aca="false">$B204</f>
        <v>78</v>
      </c>
      <c r="AB204" s="23" t="n">
        <f aca="false">$B204</f>
        <v>78</v>
      </c>
      <c r="AC204" s="23" t="n">
        <f aca="false">$B204</f>
        <v>78</v>
      </c>
      <c r="AD204" s="23" t="n">
        <f aca="false">$B204</f>
        <v>78</v>
      </c>
      <c r="AE204" s="23" t="n">
        <f aca="false">$B204</f>
        <v>78</v>
      </c>
      <c r="AF204" s="23" t="n">
        <f aca="false">$B204</f>
        <v>78</v>
      </c>
      <c r="AG204" s="23" t="n">
        <f aca="false">$B204</f>
        <v>78</v>
      </c>
      <c r="AH204" s="23" t="n">
        <f aca="false">$B204</f>
        <v>78</v>
      </c>
      <c r="AI204" s="23" t="n">
        <f aca="false">$B204</f>
        <v>78</v>
      </c>
      <c r="AJ204" s="23" t="n">
        <f aca="false">$B204</f>
        <v>78</v>
      </c>
      <c r="AK204" s="23" t="n">
        <f aca="false">$B204</f>
        <v>78</v>
      </c>
      <c r="AL204" s="23" t="n">
        <f aca="false">$B204</f>
        <v>78</v>
      </c>
      <c r="AM204" s="23" t="n">
        <f aca="false">$B204</f>
        <v>78</v>
      </c>
      <c r="AN204" s="23" t="n">
        <f aca="false">$B204</f>
        <v>78</v>
      </c>
      <c r="AO204" s="23" t="n">
        <f aca="false">$B204</f>
        <v>78</v>
      </c>
      <c r="AP204" s="23" t="n">
        <f aca="false">$B204</f>
        <v>78</v>
      </c>
      <c r="AQ204" s="23" t="n">
        <f aca="false">$B204</f>
        <v>78</v>
      </c>
      <c r="AR204" s="23" t="n">
        <f aca="false">$B204</f>
        <v>78</v>
      </c>
      <c r="AS204" s="23" t="n">
        <f aca="false">$B204</f>
        <v>78</v>
      </c>
      <c r="AT204" s="23" t="n">
        <f aca="false">$B204</f>
        <v>78</v>
      </c>
      <c r="AU204" s="23" t="n">
        <f aca="false">$B204</f>
        <v>78</v>
      </c>
      <c r="AV204" s="23" t="n">
        <f aca="false">$B204</f>
        <v>78</v>
      </c>
      <c r="AW204" s="23" t="n">
        <f aca="false">$B204</f>
        <v>78</v>
      </c>
      <c r="AX204" s="23" t="n">
        <f aca="false">$B204</f>
        <v>78</v>
      </c>
      <c r="AY204" s="23" t="n">
        <f aca="false">$B204</f>
        <v>78</v>
      </c>
      <c r="AZ204" s="23" t="n">
        <f aca="false">$B204</f>
        <v>78</v>
      </c>
      <c r="BA204" s="23" t="n">
        <f aca="false">$B204</f>
        <v>78</v>
      </c>
      <c r="BB204" s="23" t="n">
        <f aca="false">$B204</f>
        <v>78</v>
      </c>
      <c r="BC204" s="23" t="n">
        <f aca="false">$B204</f>
        <v>78</v>
      </c>
      <c r="BD204" s="23" t="n">
        <f aca="false">$B204</f>
        <v>78</v>
      </c>
      <c r="BE204" s="23" t="n">
        <f aca="false">$B204</f>
        <v>78</v>
      </c>
      <c r="BF204" s="23" t="n">
        <f aca="false">$B204</f>
        <v>78</v>
      </c>
      <c r="BG204" s="23" t="n">
        <f aca="false">$B204</f>
        <v>78</v>
      </c>
      <c r="BH204" s="23" t="n">
        <f aca="false">$B204</f>
        <v>78</v>
      </c>
      <c r="BI204" s="23" t="n">
        <f aca="false">$B204</f>
        <v>78</v>
      </c>
      <c r="BJ204" s="23" t="n">
        <f aca="false">$B204</f>
        <v>78</v>
      </c>
      <c r="BK204" s="23" t="n">
        <f aca="false">$B204</f>
        <v>78</v>
      </c>
      <c r="BL204" s="23" t="n">
        <f aca="false">$B204</f>
        <v>78</v>
      </c>
      <c r="BM204" s="23" t="n">
        <f aca="false">$B204</f>
        <v>78</v>
      </c>
      <c r="BN204" s="23" t="n">
        <f aca="false">$B204</f>
        <v>78</v>
      </c>
    </row>
    <row r="205" customFormat="false" ht="10.5" hidden="false" customHeight="true" outlineLevel="0" collapsed="false">
      <c r="B205" s="17" t="n">
        <v>79</v>
      </c>
      <c r="C205" s="23" t="n">
        <f aca="false">$B205</f>
        <v>79</v>
      </c>
      <c r="D205" s="23" t="n">
        <f aca="false">$B205</f>
        <v>79</v>
      </c>
      <c r="E205" s="23" t="n">
        <f aca="false">$B205</f>
        <v>79</v>
      </c>
      <c r="F205" s="23" t="n">
        <f aca="false">$B205</f>
        <v>79</v>
      </c>
      <c r="G205" s="23" t="n">
        <f aca="false">$B205</f>
        <v>79</v>
      </c>
      <c r="H205" s="23" t="n">
        <f aca="false">$B205</f>
        <v>79</v>
      </c>
      <c r="I205" s="23" t="n">
        <f aca="false">$B205</f>
        <v>79</v>
      </c>
      <c r="J205" s="23" t="n">
        <f aca="false">$B205</f>
        <v>79</v>
      </c>
      <c r="K205" s="23" t="n">
        <f aca="false">$B205</f>
        <v>79</v>
      </c>
      <c r="L205" s="23" t="n">
        <f aca="false">$B205</f>
        <v>79</v>
      </c>
      <c r="M205" s="23" t="n">
        <f aca="false">$B205</f>
        <v>79</v>
      </c>
      <c r="N205" s="23" t="n">
        <f aca="false">$B205</f>
        <v>79</v>
      </c>
      <c r="O205" s="23" t="n">
        <f aca="false">$B205</f>
        <v>79</v>
      </c>
      <c r="P205" s="23" t="n">
        <f aca="false">$B205</f>
        <v>79</v>
      </c>
      <c r="Q205" s="23" t="n">
        <f aca="false">$B205</f>
        <v>79</v>
      </c>
      <c r="R205" s="23" t="n">
        <f aca="false">$B205</f>
        <v>79</v>
      </c>
      <c r="S205" s="23" t="n">
        <f aca="false">$B205</f>
        <v>79</v>
      </c>
      <c r="T205" s="23" t="n">
        <f aca="false">$B205</f>
        <v>79</v>
      </c>
      <c r="U205" s="23" t="n">
        <f aca="false">$B205</f>
        <v>79</v>
      </c>
      <c r="V205" s="23" t="n">
        <f aca="false">$B205</f>
        <v>79</v>
      </c>
      <c r="W205" s="23" t="n">
        <f aca="false">$B205</f>
        <v>79</v>
      </c>
      <c r="X205" s="23" t="n">
        <f aca="false">$B205</f>
        <v>79</v>
      </c>
      <c r="Y205" s="23" t="n">
        <f aca="false">$B205</f>
        <v>79</v>
      </c>
      <c r="Z205" s="23" t="n">
        <f aca="false">$B205</f>
        <v>79</v>
      </c>
      <c r="AA205" s="23" t="n">
        <f aca="false">$B205</f>
        <v>79</v>
      </c>
      <c r="AB205" s="23" t="n">
        <f aca="false">$B205</f>
        <v>79</v>
      </c>
      <c r="AC205" s="23" t="n">
        <f aca="false">$B205</f>
        <v>79</v>
      </c>
      <c r="AD205" s="23" t="n">
        <f aca="false">$B205</f>
        <v>79</v>
      </c>
      <c r="AE205" s="23" t="n">
        <f aca="false">$B205</f>
        <v>79</v>
      </c>
      <c r="AF205" s="23" t="n">
        <f aca="false">$B205</f>
        <v>79</v>
      </c>
      <c r="AG205" s="23" t="n">
        <f aca="false">$B205</f>
        <v>79</v>
      </c>
      <c r="AH205" s="23" t="n">
        <f aca="false">$B205</f>
        <v>79</v>
      </c>
      <c r="AI205" s="23" t="n">
        <f aca="false">$B205</f>
        <v>79</v>
      </c>
      <c r="AJ205" s="23" t="n">
        <f aca="false">$B205</f>
        <v>79</v>
      </c>
      <c r="AK205" s="23" t="n">
        <f aca="false">$B205</f>
        <v>79</v>
      </c>
      <c r="AL205" s="23" t="n">
        <f aca="false">$B205</f>
        <v>79</v>
      </c>
      <c r="AM205" s="23" t="n">
        <f aca="false">$B205</f>
        <v>79</v>
      </c>
      <c r="AN205" s="23" t="n">
        <f aca="false">$B205</f>
        <v>79</v>
      </c>
      <c r="AO205" s="23" t="n">
        <f aca="false">$B205</f>
        <v>79</v>
      </c>
      <c r="AP205" s="23" t="n">
        <f aca="false">$B205</f>
        <v>79</v>
      </c>
      <c r="AQ205" s="23" t="n">
        <f aca="false">$B205</f>
        <v>79</v>
      </c>
      <c r="AR205" s="23" t="n">
        <f aca="false">$B205</f>
        <v>79</v>
      </c>
      <c r="AS205" s="23" t="n">
        <f aca="false">$B205</f>
        <v>79</v>
      </c>
      <c r="AT205" s="23" t="n">
        <f aca="false">$B205</f>
        <v>79</v>
      </c>
      <c r="AU205" s="23" t="n">
        <f aca="false">$B205</f>
        <v>79</v>
      </c>
      <c r="AV205" s="23" t="n">
        <f aca="false">$B205</f>
        <v>79</v>
      </c>
      <c r="AW205" s="23" t="n">
        <f aca="false">$B205</f>
        <v>79</v>
      </c>
      <c r="AX205" s="23" t="n">
        <f aca="false">$B205</f>
        <v>79</v>
      </c>
      <c r="AY205" s="23" t="n">
        <f aca="false">$B205</f>
        <v>79</v>
      </c>
      <c r="AZ205" s="23" t="n">
        <f aca="false">$B205</f>
        <v>79</v>
      </c>
      <c r="BA205" s="23" t="n">
        <f aca="false">$B205</f>
        <v>79</v>
      </c>
      <c r="BB205" s="23" t="n">
        <f aca="false">$B205</f>
        <v>79</v>
      </c>
      <c r="BC205" s="23" t="n">
        <f aca="false">$B205</f>
        <v>79</v>
      </c>
      <c r="BD205" s="23" t="n">
        <f aca="false">$B205</f>
        <v>79</v>
      </c>
      <c r="BE205" s="23" t="n">
        <f aca="false">$B205</f>
        <v>79</v>
      </c>
      <c r="BF205" s="23" t="n">
        <f aca="false">$B205</f>
        <v>79</v>
      </c>
      <c r="BG205" s="23" t="n">
        <f aca="false">$B205</f>
        <v>79</v>
      </c>
      <c r="BH205" s="23" t="n">
        <f aca="false">$B205</f>
        <v>79</v>
      </c>
      <c r="BI205" s="23" t="n">
        <f aca="false">$B205</f>
        <v>79</v>
      </c>
      <c r="BJ205" s="23" t="n">
        <f aca="false">$B205</f>
        <v>79</v>
      </c>
      <c r="BK205" s="23" t="n">
        <f aca="false">$B205</f>
        <v>79</v>
      </c>
      <c r="BL205" s="23" t="n">
        <f aca="false">$B205</f>
        <v>79</v>
      </c>
      <c r="BM205" s="23" t="n">
        <f aca="false">$B205</f>
        <v>79</v>
      </c>
      <c r="BN205" s="23" t="n">
        <f aca="false">$B205</f>
        <v>79</v>
      </c>
    </row>
    <row r="206" customFormat="false" ht="10.5" hidden="false" customHeight="true" outlineLevel="0" collapsed="false">
      <c r="B206" s="17" t="n">
        <v>80</v>
      </c>
      <c r="C206" s="23" t="n">
        <f aca="false">$B206</f>
        <v>80</v>
      </c>
      <c r="D206" s="23" t="n">
        <f aca="false">$B206</f>
        <v>80</v>
      </c>
      <c r="E206" s="23" t="n">
        <f aca="false">$B206</f>
        <v>80</v>
      </c>
      <c r="F206" s="23" t="n">
        <f aca="false">$B206</f>
        <v>80</v>
      </c>
      <c r="G206" s="23" t="n">
        <f aca="false">$B206</f>
        <v>80</v>
      </c>
      <c r="H206" s="23" t="n">
        <f aca="false">$B206</f>
        <v>80</v>
      </c>
      <c r="I206" s="23" t="n">
        <f aca="false">$B206</f>
        <v>80</v>
      </c>
      <c r="J206" s="23" t="n">
        <f aca="false">$B206</f>
        <v>80</v>
      </c>
      <c r="K206" s="23" t="n">
        <f aca="false">$B206</f>
        <v>80</v>
      </c>
      <c r="L206" s="23" t="n">
        <f aca="false">$B206</f>
        <v>80</v>
      </c>
      <c r="M206" s="23" t="n">
        <f aca="false">$B206</f>
        <v>80</v>
      </c>
      <c r="N206" s="23" t="n">
        <f aca="false">$B206</f>
        <v>80</v>
      </c>
      <c r="O206" s="23" t="n">
        <f aca="false">$B206</f>
        <v>80</v>
      </c>
      <c r="P206" s="23" t="n">
        <f aca="false">$B206</f>
        <v>80</v>
      </c>
      <c r="Q206" s="23" t="n">
        <f aca="false">$B206</f>
        <v>80</v>
      </c>
      <c r="R206" s="23" t="n">
        <f aca="false">$B206</f>
        <v>80</v>
      </c>
      <c r="S206" s="23" t="n">
        <f aca="false">$B206</f>
        <v>80</v>
      </c>
      <c r="T206" s="23" t="n">
        <f aca="false">$B206</f>
        <v>80</v>
      </c>
      <c r="U206" s="23" t="n">
        <f aca="false">$B206</f>
        <v>80</v>
      </c>
      <c r="V206" s="23" t="n">
        <f aca="false">$B206</f>
        <v>80</v>
      </c>
      <c r="W206" s="23" t="n">
        <f aca="false">$B206</f>
        <v>80</v>
      </c>
      <c r="X206" s="23" t="n">
        <f aca="false">$B206</f>
        <v>80</v>
      </c>
      <c r="Y206" s="23" t="n">
        <f aca="false">$B206</f>
        <v>80</v>
      </c>
      <c r="Z206" s="23" t="n">
        <f aca="false">$B206</f>
        <v>80</v>
      </c>
      <c r="AA206" s="23" t="n">
        <f aca="false">$B206</f>
        <v>80</v>
      </c>
      <c r="AB206" s="23" t="n">
        <f aca="false">$B206</f>
        <v>80</v>
      </c>
      <c r="AC206" s="23" t="n">
        <f aca="false">$B206</f>
        <v>80</v>
      </c>
      <c r="AD206" s="23" t="n">
        <f aca="false">$B206</f>
        <v>80</v>
      </c>
      <c r="AE206" s="23" t="n">
        <f aca="false">$B206</f>
        <v>80</v>
      </c>
      <c r="AF206" s="23" t="n">
        <f aca="false">$B206</f>
        <v>80</v>
      </c>
      <c r="AG206" s="23" t="n">
        <f aca="false">$B206</f>
        <v>80</v>
      </c>
      <c r="AH206" s="23" t="n">
        <f aca="false">$B206</f>
        <v>80</v>
      </c>
      <c r="AI206" s="23" t="n">
        <f aca="false">$B206</f>
        <v>80</v>
      </c>
      <c r="AJ206" s="23" t="n">
        <f aca="false">$B206</f>
        <v>80</v>
      </c>
      <c r="AK206" s="23" t="n">
        <f aca="false">$B206</f>
        <v>80</v>
      </c>
      <c r="AL206" s="23" t="n">
        <f aca="false">$B206</f>
        <v>80</v>
      </c>
      <c r="AM206" s="23" t="n">
        <f aca="false">$B206</f>
        <v>80</v>
      </c>
      <c r="AN206" s="23" t="n">
        <f aca="false">$B206</f>
        <v>80</v>
      </c>
      <c r="AO206" s="23" t="n">
        <f aca="false">$B206</f>
        <v>80</v>
      </c>
      <c r="AP206" s="23" t="n">
        <f aca="false">$B206</f>
        <v>80</v>
      </c>
      <c r="AQ206" s="23" t="n">
        <f aca="false">$B206</f>
        <v>80</v>
      </c>
      <c r="AR206" s="23" t="n">
        <f aca="false">$B206</f>
        <v>80</v>
      </c>
      <c r="AS206" s="23" t="n">
        <f aca="false">$B206</f>
        <v>80</v>
      </c>
      <c r="AT206" s="23" t="n">
        <f aca="false">$B206</f>
        <v>80</v>
      </c>
      <c r="AU206" s="23" t="n">
        <f aca="false">$B206</f>
        <v>80</v>
      </c>
      <c r="AV206" s="23" t="n">
        <f aca="false">$B206</f>
        <v>80</v>
      </c>
      <c r="AW206" s="23" t="n">
        <f aca="false">$B206</f>
        <v>80</v>
      </c>
      <c r="AX206" s="23" t="n">
        <f aca="false">$B206</f>
        <v>80</v>
      </c>
      <c r="AY206" s="23" t="n">
        <f aca="false">$B206</f>
        <v>80</v>
      </c>
      <c r="AZ206" s="23" t="n">
        <f aca="false">$B206</f>
        <v>80</v>
      </c>
      <c r="BA206" s="23" t="n">
        <f aca="false">$B206</f>
        <v>80</v>
      </c>
      <c r="BB206" s="23" t="n">
        <f aca="false">$B206</f>
        <v>80</v>
      </c>
      <c r="BC206" s="23" t="n">
        <f aca="false">$B206</f>
        <v>80</v>
      </c>
      <c r="BD206" s="23" t="n">
        <f aca="false">$B206</f>
        <v>80</v>
      </c>
      <c r="BE206" s="23" t="n">
        <f aca="false">$B206</f>
        <v>80</v>
      </c>
      <c r="BF206" s="23" t="n">
        <f aca="false">$B206</f>
        <v>80</v>
      </c>
      <c r="BG206" s="23" t="n">
        <f aca="false">$B206</f>
        <v>80</v>
      </c>
      <c r="BH206" s="23" t="n">
        <f aca="false">$B206</f>
        <v>80</v>
      </c>
      <c r="BI206" s="23" t="n">
        <f aca="false">$B206</f>
        <v>80</v>
      </c>
      <c r="BJ206" s="23" t="n">
        <f aca="false">$B206</f>
        <v>80</v>
      </c>
      <c r="BK206" s="23" t="n">
        <f aca="false">$B206</f>
        <v>80</v>
      </c>
      <c r="BL206" s="23" t="n">
        <f aca="false">$B206</f>
        <v>80</v>
      </c>
      <c r="BM206" s="23" t="n">
        <f aca="false">$B206</f>
        <v>80</v>
      </c>
      <c r="BN206" s="23" t="n">
        <f aca="false">$B206</f>
        <v>80</v>
      </c>
    </row>
    <row r="207" customFormat="false" ht="10.5" hidden="false" customHeight="true" outlineLevel="0" collapsed="false">
      <c r="B207" s="17" t="n">
        <v>81</v>
      </c>
      <c r="C207" s="23" t="n">
        <f aca="false">$B207</f>
        <v>81</v>
      </c>
      <c r="D207" s="23" t="n">
        <f aca="false">$B207</f>
        <v>81</v>
      </c>
      <c r="E207" s="23" t="n">
        <f aca="false">$B207</f>
        <v>81</v>
      </c>
      <c r="F207" s="23" t="n">
        <f aca="false">$B207</f>
        <v>81</v>
      </c>
      <c r="G207" s="23" t="n">
        <f aca="false">$B207</f>
        <v>81</v>
      </c>
      <c r="H207" s="23" t="n">
        <f aca="false">$B207</f>
        <v>81</v>
      </c>
      <c r="I207" s="23" t="n">
        <f aca="false">$B207</f>
        <v>81</v>
      </c>
      <c r="J207" s="23" t="n">
        <f aca="false">$B207</f>
        <v>81</v>
      </c>
      <c r="K207" s="23" t="n">
        <f aca="false">$B207</f>
        <v>81</v>
      </c>
      <c r="L207" s="23" t="n">
        <f aca="false">$B207</f>
        <v>81</v>
      </c>
      <c r="M207" s="23" t="n">
        <f aca="false">$B207</f>
        <v>81</v>
      </c>
      <c r="N207" s="23" t="n">
        <f aca="false">$B207</f>
        <v>81</v>
      </c>
      <c r="O207" s="23" t="n">
        <f aca="false">$B207</f>
        <v>81</v>
      </c>
      <c r="P207" s="23" t="n">
        <f aca="false">$B207</f>
        <v>81</v>
      </c>
      <c r="Q207" s="23" t="n">
        <f aca="false">$B207</f>
        <v>81</v>
      </c>
      <c r="R207" s="23" t="n">
        <f aca="false">$B207</f>
        <v>81</v>
      </c>
      <c r="S207" s="23" t="n">
        <f aca="false">$B207</f>
        <v>81</v>
      </c>
      <c r="T207" s="23" t="n">
        <f aca="false">$B207</f>
        <v>81</v>
      </c>
      <c r="U207" s="23" t="n">
        <f aca="false">$B207</f>
        <v>81</v>
      </c>
      <c r="V207" s="23" t="n">
        <f aca="false">$B207</f>
        <v>81</v>
      </c>
      <c r="W207" s="23" t="n">
        <f aca="false">$B207</f>
        <v>81</v>
      </c>
      <c r="X207" s="23" t="n">
        <f aca="false">$B207</f>
        <v>81</v>
      </c>
      <c r="Y207" s="23" t="n">
        <f aca="false">$B207</f>
        <v>81</v>
      </c>
      <c r="Z207" s="23" t="n">
        <f aca="false">$B207</f>
        <v>81</v>
      </c>
      <c r="AA207" s="23" t="n">
        <f aca="false">$B207</f>
        <v>81</v>
      </c>
      <c r="AB207" s="23" t="n">
        <f aca="false">$B207</f>
        <v>81</v>
      </c>
      <c r="AC207" s="23" t="n">
        <f aca="false">$B207</f>
        <v>81</v>
      </c>
      <c r="AD207" s="23" t="n">
        <f aca="false">$B207</f>
        <v>81</v>
      </c>
      <c r="AE207" s="23" t="n">
        <f aca="false">$B207</f>
        <v>81</v>
      </c>
      <c r="AF207" s="23" t="n">
        <f aca="false">$B207</f>
        <v>81</v>
      </c>
      <c r="AG207" s="23" t="n">
        <f aca="false">$B207</f>
        <v>81</v>
      </c>
      <c r="AH207" s="23" t="n">
        <f aca="false">$B207</f>
        <v>81</v>
      </c>
      <c r="AI207" s="23" t="n">
        <f aca="false">$B207</f>
        <v>81</v>
      </c>
      <c r="AJ207" s="23" t="n">
        <f aca="false">$B207</f>
        <v>81</v>
      </c>
      <c r="AK207" s="23" t="n">
        <f aca="false">$B207</f>
        <v>81</v>
      </c>
      <c r="AL207" s="23" t="n">
        <f aca="false">$B207</f>
        <v>81</v>
      </c>
      <c r="AM207" s="23" t="n">
        <f aca="false">$B207</f>
        <v>81</v>
      </c>
      <c r="AN207" s="23" t="n">
        <f aca="false">$B207</f>
        <v>81</v>
      </c>
      <c r="AO207" s="23" t="n">
        <f aca="false">$B207</f>
        <v>81</v>
      </c>
      <c r="AP207" s="23" t="n">
        <f aca="false">$B207</f>
        <v>81</v>
      </c>
      <c r="AQ207" s="23" t="n">
        <f aca="false">$B207</f>
        <v>81</v>
      </c>
      <c r="AR207" s="23" t="n">
        <f aca="false">$B207</f>
        <v>81</v>
      </c>
      <c r="AS207" s="23" t="n">
        <f aca="false">$B207</f>
        <v>81</v>
      </c>
      <c r="AT207" s="23" t="n">
        <f aca="false">$B207</f>
        <v>81</v>
      </c>
      <c r="AU207" s="23" t="n">
        <f aca="false">$B207</f>
        <v>81</v>
      </c>
      <c r="AV207" s="23" t="n">
        <f aca="false">$B207</f>
        <v>81</v>
      </c>
      <c r="AW207" s="23" t="n">
        <f aca="false">$B207</f>
        <v>81</v>
      </c>
      <c r="AX207" s="23" t="n">
        <f aca="false">$B207</f>
        <v>81</v>
      </c>
      <c r="AY207" s="23" t="n">
        <f aca="false">$B207</f>
        <v>81</v>
      </c>
      <c r="AZ207" s="23" t="n">
        <f aca="false">$B207</f>
        <v>81</v>
      </c>
      <c r="BA207" s="23" t="n">
        <f aca="false">$B207</f>
        <v>81</v>
      </c>
      <c r="BB207" s="23" t="n">
        <f aca="false">$B207</f>
        <v>81</v>
      </c>
      <c r="BC207" s="23" t="n">
        <f aca="false">$B207</f>
        <v>81</v>
      </c>
      <c r="BD207" s="23" t="n">
        <f aca="false">$B207</f>
        <v>81</v>
      </c>
      <c r="BE207" s="23" t="n">
        <f aca="false">$B207</f>
        <v>81</v>
      </c>
      <c r="BF207" s="23" t="n">
        <f aca="false">$B207</f>
        <v>81</v>
      </c>
      <c r="BG207" s="23" t="n">
        <f aca="false">$B207</f>
        <v>81</v>
      </c>
      <c r="BH207" s="23" t="n">
        <f aca="false">$B207</f>
        <v>81</v>
      </c>
      <c r="BI207" s="23" t="n">
        <f aca="false">$B207</f>
        <v>81</v>
      </c>
      <c r="BJ207" s="23" t="n">
        <f aca="false">$B207</f>
        <v>81</v>
      </c>
      <c r="BK207" s="23" t="n">
        <f aca="false">$B207</f>
        <v>81</v>
      </c>
      <c r="BL207" s="23" t="n">
        <f aca="false">$B207</f>
        <v>81</v>
      </c>
      <c r="BM207" s="23" t="n">
        <f aca="false">$B207</f>
        <v>81</v>
      </c>
      <c r="BN207" s="23" t="n">
        <f aca="false">$B207</f>
        <v>81</v>
      </c>
    </row>
    <row r="208" customFormat="false" ht="10.5" hidden="false" customHeight="true" outlineLevel="0" collapsed="false">
      <c r="B208" s="17" t="n">
        <v>82</v>
      </c>
      <c r="C208" s="23" t="n">
        <f aca="false">$B208</f>
        <v>82</v>
      </c>
      <c r="D208" s="23" t="n">
        <f aca="false">$B208</f>
        <v>82</v>
      </c>
      <c r="E208" s="23" t="n">
        <f aca="false">$B208</f>
        <v>82</v>
      </c>
      <c r="F208" s="23" t="n">
        <f aca="false">$B208</f>
        <v>82</v>
      </c>
      <c r="G208" s="23" t="n">
        <f aca="false">$B208</f>
        <v>82</v>
      </c>
      <c r="H208" s="23" t="n">
        <f aca="false">$B208</f>
        <v>82</v>
      </c>
      <c r="I208" s="23" t="n">
        <f aca="false">$B208</f>
        <v>82</v>
      </c>
      <c r="J208" s="23" t="n">
        <f aca="false">$B208</f>
        <v>82</v>
      </c>
      <c r="K208" s="23" t="n">
        <f aca="false">$B208</f>
        <v>82</v>
      </c>
      <c r="L208" s="23" t="n">
        <f aca="false">$B208</f>
        <v>82</v>
      </c>
      <c r="M208" s="23" t="n">
        <f aca="false">$B208</f>
        <v>82</v>
      </c>
      <c r="N208" s="23" t="n">
        <f aca="false">$B208</f>
        <v>82</v>
      </c>
      <c r="O208" s="23" t="n">
        <f aca="false">$B208</f>
        <v>82</v>
      </c>
      <c r="P208" s="23" t="n">
        <f aca="false">$B208</f>
        <v>82</v>
      </c>
      <c r="Q208" s="23" t="n">
        <f aca="false">$B208</f>
        <v>82</v>
      </c>
      <c r="R208" s="23" t="n">
        <f aca="false">$B208</f>
        <v>82</v>
      </c>
      <c r="S208" s="23" t="n">
        <f aca="false">$B208</f>
        <v>82</v>
      </c>
      <c r="T208" s="23" t="n">
        <f aca="false">$B208</f>
        <v>82</v>
      </c>
      <c r="U208" s="23" t="n">
        <f aca="false">$B208</f>
        <v>82</v>
      </c>
      <c r="V208" s="23" t="n">
        <f aca="false">$B208</f>
        <v>82</v>
      </c>
      <c r="W208" s="23" t="n">
        <f aca="false">$B208</f>
        <v>82</v>
      </c>
      <c r="X208" s="23" t="n">
        <f aca="false">$B208</f>
        <v>82</v>
      </c>
      <c r="Y208" s="23" t="n">
        <f aca="false">$B208</f>
        <v>82</v>
      </c>
      <c r="Z208" s="23" t="n">
        <f aca="false">$B208</f>
        <v>82</v>
      </c>
      <c r="AA208" s="23" t="n">
        <f aca="false">$B208</f>
        <v>82</v>
      </c>
      <c r="AB208" s="23" t="n">
        <f aca="false">$B208</f>
        <v>82</v>
      </c>
      <c r="AC208" s="23" t="n">
        <f aca="false">$B208</f>
        <v>82</v>
      </c>
      <c r="AD208" s="23" t="n">
        <f aca="false">$B208</f>
        <v>82</v>
      </c>
      <c r="AE208" s="23" t="n">
        <f aca="false">$B208</f>
        <v>82</v>
      </c>
      <c r="AF208" s="23" t="n">
        <f aca="false">$B208</f>
        <v>82</v>
      </c>
      <c r="AG208" s="23" t="n">
        <f aca="false">$B208</f>
        <v>82</v>
      </c>
      <c r="AH208" s="23" t="n">
        <f aca="false">$B208</f>
        <v>82</v>
      </c>
      <c r="AI208" s="23" t="n">
        <f aca="false">$B208</f>
        <v>82</v>
      </c>
      <c r="AJ208" s="23" t="n">
        <f aca="false">$B208</f>
        <v>82</v>
      </c>
      <c r="AK208" s="23" t="n">
        <f aca="false">$B208</f>
        <v>82</v>
      </c>
      <c r="AL208" s="23" t="n">
        <f aca="false">$B208</f>
        <v>82</v>
      </c>
      <c r="AM208" s="23" t="n">
        <f aca="false">$B208</f>
        <v>82</v>
      </c>
      <c r="AN208" s="23" t="n">
        <f aca="false">$B208</f>
        <v>82</v>
      </c>
      <c r="AO208" s="23" t="n">
        <f aca="false">$B208</f>
        <v>82</v>
      </c>
      <c r="AP208" s="23" t="n">
        <f aca="false">$B208</f>
        <v>82</v>
      </c>
      <c r="AQ208" s="23" t="n">
        <f aca="false">$B208</f>
        <v>82</v>
      </c>
      <c r="AR208" s="23" t="n">
        <f aca="false">$B208</f>
        <v>82</v>
      </c>
      <c r="AS208" s="23" t="n">
        <f aca="false">$B208</f>
        <v>82</v>
      </c>
      <c r="AT208" s="23" t="n">
        <f aca="false">$B208</f>
        <v>82</v>
      </c>
      <c r="AU208" s="23" t="n">
        <f aca="false">$B208</f>
        <v>82</v>
      </c>
      <c r="AV208" s="23" t="n">
        <f aca="false">$B208</f>
        <v>82</v>
      </c>
      <c r="AW208" s="23" t="n">
        <f aca="false">$B208</f>
        <v>82</v>
      </c>
      <c r="AX208" s="23" t="n">
        <f aca="false">$B208</f>
        <v>82</v>
      </c>
      <c r="AY208" s="23" t="n">
        <f aca="false">$B208</f>
        <v>82</v>
      </c>
      <c r="AZ208" s="23" t="n">
        <f aca="false">$B208</f>
        <v>82</v>
      </c>
      <c r="BA208" s="23" t="n">
        <f aca="false">$B208</f>
        <v>82</v>
      </c>
      <c r="BB208" s="23" t="n">
        <f aca="false">$B208</f>
        <v>82</v>
      </c>
      <c r="BC208" s="23" t="n">
        <f aca="false">$B208</f>
        <v>82</v>
      </c>
      <c r="BD208" s="23" t="n">
        <f aca="false">$B208</f>
        <v>82</v>
      </c>
      <c r="BE208" s="23" t="n">
        <f aca="false">$B208</f>
        <v>82</v>
      </c>
      <c r="BF208" s="23" t="n">
        <f aca="false">$B208</f>
        <v>82</v>
      </c>
      <c r="BG208" s="23" t="n">
        <f aca="false">$B208</f>
        <v>82</v>
      </c>
      <c r="BH208" s="23" t="n">
        <f aca="false">$B208</f>
        <v>82</v>
      </c>
      <c r="BI208" s="23" t="n">
        <f aca="false">$B208</f>
        <v>82</v>
      </c>
      <c r="BJ208" s="23" t="n">
        <f aca="false">$B208</f>
        <v>82</v>
      </c>
      <c r="BK208" s="23" t="n">
        <f aca="false">$B208</f>
        <v>82</v>
      </c>
      <c r="BL208" s="23" t="n">
        <f aca="false">$B208</f>
        <v>82</v>
      </c>
      <c r="BM208" s="23" t="n">
        <f aca="false">$B208</f>
        <v>82</v>
      </c>
      <c r="BN208" s="23" t="n">
        <f aca="false">$B208</f>
        <v>82</v>
      </c>
    </row>
    <row r="209" customFormat="false" ht="10.5" hidden="false" customHeight="true" outlineLevel="0" collapsed="false">
      <c r="B209" s="17" t="n">
        <v>83</v>
      </c>
      <c r="C209" s="23" t="n">
        <f aca="false">$B209</f>
        <v>83</v>
      </c>
      <c r="D209" s="23" t="n">
        <f aca="false">$B209</f>
        <v>83</v>
      </c>
      <c r="E209" s="23" t="n">
        <f aca="false">$B209</f>
        <v>83</v>
      </c>
      <c r="F209" s="23" t="n">
        <f aca="false">$B209</f>
        <v>83</v>
      </c>
      <c r="G209" s="23" t="n">
        <f aca="false">$B209</f>
        <v>83</v>
      </c>
      <c r="H209" s="23" t="n">
        <f aca="false">$B209</f>
        <v>83</v>
      </c>
      <c r="I209" s="23" t="n">
        <f aca="false">$B209</f>
        <v>83</v>
      </c>
      <c r="J209" s="23" t="n">
        <f aca="false">$B209</f>
        <v>83</v>
      </c>
      <c r="K209" s="23" t="n">
        <f aca="false">$B209</f>
        <v>83</v>
      </c>
      <c r="L209" s="23" t="n">
        <f aca="false">$B209</f>
        <v>83</v>
      </c>
      <c r="M209" s="23" t="n">
        <f aca="false">$B209</f>
        <v>83</v>
      </c>
      <c r="N209" s="23" t="n">
        <f aca="false">$B209</f>
        <v>83</v>
      </c>
      <c r="O209" s="23" t="n">
        <f aca="false">$B209</f>
        <v>83</v>
      </c>
      <c r="P209" s="23" t="n">
        <f aca="false">$B209</f>
        <v>83</v>
      </c>
      <c r="Q209" s="23" t="n">
        <f aca="false">$B209</f>
        <v>83</v>
      </c>
      <c r="R209" s="23" t="n">
        <f aca="false">$B209</f>
        <v>83</v>
      </c>
      <c r="S209" s="23" t="n">
        <f aca="false">$B209</f>
        <v>83</v>
      </c>
      <c r="T209" s="23" t="n">
        <f aca="false">$B209</f>
        <v>83</v>
      </c>
      <c r="U209" s="23" t="n">
        <f aca="false">$B209</f>
        <v>83</v>
      </c>
      <c r="V209" s="23" t="n">
        <f aca="false">$B209</f>
        <v>83</v>
      </c>
      <c r="W209" s="23" t="n">
        <f aca="false">$B209</f>
        <v>83</v>
      </c>
      <c r="X209" s="23" t="n">
        <f aca="false">$B209</f>
        <v>83</v>
      </c>
      <c r="Y209" s="23" t="n">
        <f aca="false">$B209</f>
        <v>83</v>
      </c>
      <c r="Z209" s="23" t="n">
        <f aca="false">$B209</f>
        <v>83</v>
      </c>
      <c r="AA209" s="23" t="n">
        <f aca="false">$B209</f>
        <v>83</v>
      </c>
      <c r="AB209" s="23" t="n">
        <f aca="false">$B209</f>
        <v>83</v>
      </c>
      <c r="AC209" s="23" t="n">
        <f aca="false">$B209</f>
        <v>83</v>
      </c>
      <c r="AD209" s="23" t="n">
        <f aca="false">$B209</f>
        <v>83</v>
      </c>
      <c r="AE209" s="23" t="n">
        <f aca="false">$B209</f>
        <v>83</v>
      </c>
      <c r="AF209" s="23" t="n">
        <f aca="false">$B209</f>
        <v>83</v>
      </c>
      <c r="AG209" s="23" t="n">
        <f aca="false">$B209</f>
        <v>83</v>
      </c>
      <c r="AH209" s="23" t="n">
        <f aca="false">$B209</f>
        <v>83</v>
      </c>
      <c r="AI209" s="23" t="n">
        <f aca="false">$B209</f>
        <v>83</v>
      </c>
      <c r="AJ209" s="23" t="n">
        <f aca="false">$B209</f>
        <v>83</v>
      </c>
      <c r="AK209" s="23" t="n">
        <f aca="false">$B209</f>
        <v>83</v>
      </c>
      <c r="AL209" s="23" t="n">
        <f aca="false">$B209</f>
        <v>83</v>
      </c>
      <c r="AM209" s="23" t="n">
        <f aca="false">$B209</f>
        <v>83</v>
      </c>
      <c r="AN209" s="23" t="n">
        <f aca="false">$B209</f>
        <v>83</v>
      </c>
      <c r="AO209" s="23" t="n">
        <f aca="false">$B209</f>
        <v>83</v>
      </c>
      <c r="AP209" s="23" t="n">
        <f aca="false">$B209</f>
        <v>83</v>
      </c>
      <c r="AQ209" s="23" t="n">
        <f aca="false">$B209</f>
        <v>83</v>
      </c>
      <c r="AR209" s="23" t="n">
        <f aca="false">$B209</f>
        <v>83</v>
      </c>
      <c r="AS209" s="23" t="n">
        <f aca="false">$B209</f>
        <v>83</v>
      </c>
      <c r="AT209" s="23" t="n">
        <f aca="false">$B209</f>
        <v>83</v>
      </c>
      <c r="AU209" s="23" t="n">
        <f aca="false">$B209</f>
        <v>83</v>
      </c>
      <c r="AV209" s="23" t="n">
        <f aca="false">$B209</f>
        <v>83</v>
      </c>
      <c r="AW209" s="23" t="n">
        <f aca="false">$B209</f>
        <v>83</v>
      </c>
      <c r="AX209" s="23" t="n">
        <f aca="false">$B209</f>
        <v>83</v>
      </c>
      <c r="AY209" s="23" t="n">
        <f aca="false">$B209</f>
        <v>83</v>
      </c>
      <c r="AZ209" s="23" t="n">
        <f aca="false">$B209</f>
        <v>83</v>
      </c>
      <c r="BA209" s="23" t="n">
        <f aca="false">$B209</f>
        <v>83</v>
      </c>
      <c r="BB209" s="23" t="n">
        <f aca="false">$B209</f>
        <v>83</v>
      </c>
      <c r="BC209" s="23" t="n">
        <f aca="false">$B209</f>
        <v>83</v>
      </c>
      <c r="BD209" s="23" t="n">
        <f aca="false">$B209</f>
        <v>83</v>
      </c>
      <c r="BE209" s="23" t="n">
        <f aca="false">$B209</f>
        <v>83</v>
      </c>
      <c r="BF209" s="23" t="n">
        <f aca="false">$B209</f>
        <v>83</v>
      </c>
      <c r="BG209" s="23" t="n">
        <f aca="false">$B209</f>
        <v>83</v>
      </c>
      <c r="BH209" s="23" t="n">
        <f aca="false">$B209</f>
        <v>83</v>
      </c>
      <c r="BI209" s="23" t="n">
        <f aca="false">$B209</f>
        <v>83</v>
      </c>
      <c r="BJ209" s="23" t="n">
        <f aca="false">$B209</f>
        <v>83</v>
      </c>
      <c r="BK209" s="23" t="n">
        <f aca="false">$B209</f>
        <v>83</v>
      </c>
      <c r="BL209" s="23" t="n">
        <f aca="false">$B209</f>
        <v>83</v>
      </c>
      <c r="BM209" s="23" t="n">
        <f aca="false">$B209</f>
        <v>83</v>
      </c>
      <c r="BN209" s="23" t="n">
        <f aca="false">$B209</f>
        <v>83</v>
      </c>
    </row>
    <row r="210" customFormat="false" ht="10.5" hidden="false" customHeight="true" outlineLevel="0" collapsed="false">
      <c r="B210" s="17" t="n">
        <v>84</v>
      </c>
      <c r="C210" s="23" t="n">
        <f aca="false">$B210</f>
        <v>84</v>
      </c>
      <c r="D210" s="23" t="n">
        <f aca="false">$B210</f>
        <v>84</v>
      </c>
      <c r="E210" s="23" t="n">
        <f aca="false">$B210</f>
        <v>84</v>
      </c>
      <c r="F210" s="23" t="n">
        <f aca="false">$B210</f>
        <v>84</v>
      </c>
      <c r="G210" s="23" t="n">
        <f aca="false">$B210</f>
        <v>84</v>
      </c>
      <c r="H210" s="23" t="n">
        <f aca="false">$B210</f>
        <v>84</v>
      </c>
      <c r="I210" s="23" t="n">
        <f aca="false">$B210</f>
        <v>84</v>
      </c>
      <c r="J210" s="23" t="n">
        <f aca="false">$B210</f>
        <v>84</v>
      </c>
      <c r="K210" s="23" t="n">
        <f aca="false">$B210</f>
        <v>84</v>
      </c>
      <c r="L210" s="23" t="n">
        <f aca="false">$B210</f>
        <v>84</v>
      </c>
      <c r="M210" s="23" t="n">
        <f aca="false">$B210</f>
        <v>84</v>
      </c>
      <c r="N210" s="23" t="n">
        <f aca="false">$B210</f>
        <v>84</v>
      </c>
      <c r="O210" s="23" t="n">
        <f aca="false">$B210</f>
        <v>84</v>
      </c>
      <c r="P210" s="23" t="n">
        <f aca="false">$B210</f>
        <v>84</v>
      </c>
      <c r="Q210" s="23" t="n">
        <f aca="false">$B210</f>
        <v>84</v>
      </c>
      <c r="R210" s="23" t="n">
        <f aca="false">$B210</f>
        <v>84</v>
      </c>
      <c r="S210" s="23" t="n">
        <f aca="false">$B210</f>
        <v>84</v>
      </c>
      <c r="T210" s="23" t="n">
        <f aca="false">$B210</f>
        <v>84</v>
      </c>
      <c r="U210" s="23" t="n">
        <f aca="false">$B210</f>
        <v>84</v>
      </c>
      <c r="V210" s="23" t="n">
        <f aca="false">$B210</f>
        <v>84</v>
      </c>
      <c r="W210" s="23" t="n">
        <f aca="false">$B210</f>
        <v>84</v>
      </c>
      <c r="X210" s="23" t="n">
        <f aca="false">$B210</f>
        <v>84</v>
      </c>
      <c r="Y210" s="23" t="n">
        <f aca="false">$B210</f>
        <v>84</v>
      </c>
      <c r="Z210" s="23" t="n">
        <f aca="false">$B210</f>
        <v>84</v>
      </c>
      <c r="AA210" s="23" t="n">
        <f aca="false">$B210</f>
        <v>84</v>
      </c>
      <c r="AB210" s="23" t="n">
        <f aca="false">$B210</f>
        <v>84</v>
      </c>
      <c r="AC210" s="23" t="n">
        <f aca="false">$B210</f>
        <v>84</v>
      </c>
      <c r="AD210" s="23" t="n">
        <f aca="false">$B210</f>
        <v>84</v>
      </c>
      <c r="AE210" s="23" t="n">
        <f aca="false">$B210</f>
        <v>84</v>
      </c>
      <c r="AF210" s="23" t="n">
        <f aca="false">$B210</f>
        <v>84</v>
      </c>
      <c r="AG210" s="23" t="n">
        <f aca="false">$B210</f>
        <v>84</v>
      </c>
      <c r="AH210" s="23" t="n">
        <f aca="false">$B210</f>
        <v>84</v>
      </c>
      <c r="AI210" s="23" t="n">
        <f aca="false">$B210</f>
        <v>84</v>
      </c>
      <c r="AJ210" s="23" t="n">
        <f aca="false">$B210</f>
        <v>84</v>
      </c>
      <c r="AK210" s="23" t="n">
        <f aca="false">$B210</f>
        <v>84</v>
      </c>
      <c r="AL210" s="23" t="n">
        <f aca="false">$B210</f>
        <v>84</v>
      </c>
      <c r="AM210" s="23" t="n">
        <f aca="false">$B210</f>
        <v>84</v>
      </c>
      <c r="AN210" s="23" t="n">
        <f aca="false">$B210</f>
        <v>84</v>
      </c>
      <c r="AO210" s="23" t="n">
        <f aca="false">$B210</f>
        <v>84</v>
      </c>
      <c r="AP210" s="23" t="n">
        <f aca="false">$B210</f>
        <v>84</v>
      </c>
      <c r="AQ210" s="23" t="n">
        <f aca="false">$B210</f>
        <v>84</v>
      </c>
      <c r="AR210" s="23" t="n">
        <f aca="false">$B210</f>
        <v>84</v>
      </c>
      <c r="AS210" s="23" t="n">
        <f aca="false">$B210</f>
        <v>84</v>
      </c>
      <c r="AT210" s="23" t="n">
        <f aca="false">$B210</f>
        <v>84</v>
      </c>
      <c r="AU210" s="23" t="n">
        <f aca="false">$B210</f>
        <v>84</v>
      </c>
      <c r="AV210" s="23" t="n">
        <f aca="false">$B210</f>
        <v>84</v>
      </c>
      <c r="AW210" s="23" t="n">
        <f aca="false">$B210</f>
        <v>84</v>
      </c>
      <c r="AX210" s="23" t="n">
        <f aca="false">$B210</f>
        <v>84</v>
      </c>
      <c r="AY210" s="23" t="n">
        <f aca="false">$B210</f>
        <v>84</v>
      </c>
      <c r="AZ210" s="23" t="n">
        <f aca="false">$B210</f>
        <v>84</v>
      </c>
      <c r="BA210" s="23" t="n">
        <f aca="false">$B210</f>
        <v>84</v>
      </c>
      <c r="BB210" s="23" t="n">
        <f aca="false">$B210</f>
        <v>84</v>
      </c>
      <c r="BC210" s="23" t="n">
        <f aca="false">$B210</f>
        <v>84</v>
      </c>
      <c r="BD210" s="23" t="n">
        <f aca="false">$B210</f>
        <v>84</v>
      </c>
      <c r="BE210" s="23" t="n">
        <f aca="false">$B210</f>
        <v>84</v>
      </c>
      <c r="BF210" s="23" t="n">
        <f aca="false">$B210</f>
        <v>84</v>
      </c>
      <c r="BG210" s="23" t="n">
        <f aca="false">$B210</f>
        <v>84</v>
      </c>
      <c r="BH210" s="23" t="n">
        <f aca="false">$B210</f>
        <v>84</v>
      </c>
      <c r="BI210" s="23" t="n">
        <f aca="false">$B210</f>
        <v>84</v>
      </c>
      <c r="BJ210" s="23" t="n">
        <f aca="false">$B210</f>
        <v>84</v>
      </c>
      <c r="BK210" s="23" t="n">
        <f aca="false">$B210</f>
        <v>84</v>
      </c>
      <c r="BL210" s="23" t="n">
        <f aca="false">$B210</f>
        <v>84</v>
      </c>
      <c r="BM210" s="23" t="n">
        <f aca="false">$B210</f>
        <v>84</v>
      </c>
      <c r="BN210" s="23" t="n">
        <f aca="false">$B210</f>
        <v>84</v>
      </c>
    </row>
    <row r="211" customFormat="false" ht="10.5" hidden="false" customHeight="true" outlineLevel="0" collapsed="false">
      <c r="B211" s="17" t="n">
        <v>85</v>
      </c>
      <c r="C211" s="23" t="n">
        <f aca="false">$B211</f>
        <v>85</v>
      </c>
      <c r="D211" s="23" t="n">
        <f aca="false">$B211</f>
        <v>85</v>
      </c>
      <c r="E211" s="23" t="n">
        <f aca="false">$B211</f>
        <v>85</v>
      </c>
      <c r="F211" s="23" t="n">
        <f aca="false">$B211</f>
        <v>85</v>
      </c>
      <c r="G211" s="23" t="n">
        <f aca="false">$B211</f>
        <v>85</v>
      </c>
      <c r="H211" s="23" t="n">
        <f aca="false">$B211</f>
        <v>85</v>
      </c>
      <c r="I211" s="23" t="n">
        <f aca="false">$B211</f>
        <v>85</v>
      </c>
      <c r="J211" s="23" t="n">
        <f aca="false">$B211</f>
        <v>85</v>
      </c>
      <c r="K211" s="23" t="n">
        <f aca="false">$B211</f>
        <v>85</v>
      </c>
      <c r="L211" s="23" t="n">
        <f aca="false">$B211</f>
        <v>85</v>
      </c>
      <c r="M211" s="23" t="n">
        <f aca="false">$B211</f>
        <v>85</v>
      </c>
      <c r="N211" s="23" t="n">
        <f aca="false">$B211</f>
        <v>85</v>
      </c>
      <c r="O211" s="23" t="n">
        <f aca="false">$B211</f>
        <v>85</v>
      </c>
      <c r="P211" s="23" t="n">
        <f aca="false">$B211</f>
        <v>85</v>
      </c>
      <c r="Q211" s="23" t="n">
        <f aca="false">$B211</f>
        <v>85</v>
      </c>
      <c r="R211" s="23" t="n">
        <f aca="false">$B211</f>
        <v>85</v>
      </c>
      <c r="S211" s="23" t="n">
        <f aca="false">$B211</f>
        <v>85</v>
      </c>
      <c r="T211" s="23" t="n">
        <f aca="false">$B211</f>
        <v>85</v>
      </c>
      <c r="U211" s="23" t="n">
        <f aca="false">$B211</f>
        <v>85</v>
      </c>
      <c r="V211" s="23" t="n">
        <f aca="false">$B211</f>
        <v>85</v>
      </c>
      <c r="W211" s="23" t="n">
        <f aca="false">$B211</f>
        <v>85</v>
      </c>
      <c r="X211" s="23" t="n">
        <f aca="false">$B211</f>
        <v>85</v>
      </c>
      <c r="Y211" s="23" t="n">
        <f aca="false">$B211</f>
        <v>85</v>
      </c>
      <c r="Z211" s="23" t="n">
        <f aca="false">$B211</f>
        <v>85</v>
      </c>
      <c r="AA211" s="23" t="n">
        <f aca="false">$B211</f>
        <v>85</v>
      </c>
      <c r="AB211" s="23" t="n">
        <f aca="false">$B211</f>
        <v>85</v>
      </c>
      <c r="AC211" s="23" t="n">
        <f aca="false">$B211</f>
        <v>85</v>
      </c>
      <c r="AD211" s="23" t="n">
        <f aca="false">$B211</f>
        <v>85</v>
      </c>
      <c r="AE211" s="23" t="n">
        <f aca="false">$B211</f>
        <v>85</v>
      </c>
      <c r="AF211" s="23" t="n">
        <f aca="false">$B211</f>
        <v>85</v>
      </c>
      <c r="AG211" s="23" t="n">
        <f aca="false">$B211</f>
        <v>85</v>
      </c>
      <c r="AH211" s="23" t="n">
        <f aca="false">$B211</f>
        <v>85</v>
      </c>
      <c r="AI211" s="23" t="n">
        <f aca="false">$B211</f>
        <v>85</v>
      </c>
      <c r="AJ211" s="23" t="n">
        <f aca="false">$B211</f>
        <v>85</v>
      </c>
      <c r="AK211" s="23" t="n">
        <f aca="false">$B211</f>
        <v>85</v>
      </c>
      <c r="AL211" s="23" t="n">
        <f aca="false">$B211</f>
        <v>85</v>
      </c>
      <c r="AM211" s="23" t="n">
        <f aca="false">$B211</f>
        <v>85</v>
      </c>
      <c r="AN211" s="23" t="n">
        <f aca="false">$B211</f>
        <v>85</v>
      </c>
      <c r="AO211" s="23" t="n">
        <f aca="false">$B211</f>
        <v>85</v>
      </c>
      <c r="AP211" s="23" t="n">
        <f aca="false">$B211</f>
        <v>85</v>
      </c>
      <c r="AQ211" s="23" t="n">
        <f aca="false">$B211</f>
        <v>85</v>
      </c>
      <c r="AR211" s="23" t="n">
        <f aca="false">$B211</f>
        <v>85</v>
      </c>
      <c r="AS211" s="23" t="n">
        <f aca="false">$B211</f>
        <v>85</v>
      </c>
      <c r="AT211" s="23" t="n">
        <f aca="false">$B211</f>
        <v>85</v>
      </c>
      <c r="AU211" s="23" t="n">
        <f aca="false">$B211</f>
        <v>85</v>
      </c>
      <c r="AV211" s="23" t="n">
        <f aca="false">$B211</f>
        <v>85</v>
      </c>
      <c r="AW211" s="23" t="n">
        <f aca="false">$B211</f>
        <v>85</v>
      </c>
      <c r="AX211" s="23" t="n">
        <f aca="false">$B211</f>
        <v>85</v>
      </c>
      <c r="AY211" s="23" t="n">
        <f aca="false">$B211</f>
        <v>85</v>
      </c>
      <c r="AZ211" s="23" t="n">
        <f aca="false">$B211</f>
        <v>85</v>
      </c>
      <c r="BA211" s="23" t="n">
        <f aca="false">$B211</f>
        <v>85</v>
      </c>
      <c r="BB211" s="23" t="n">
        <f aca="false">$B211</f>
        <v>85</v>
      </c>
      <c r="BC211" s="23" t="n">
        <f aca="false">$B211</f>
        <v>85</v>
      </c>
      <c r="BD211" s="23" t="n">
        <f aca="false">$B211</f>
        <v>85</v>
      </c>
      <c r="BE211" s="23" t="n">
        <f aca="false">$B211</f>
        <v>85</v>
      </c>
      <c r="BF211" s="23" t="n">
        <f aca="false">$B211</f>
        <v>85</v>
      </c>
      <c r="BG211" s="23" t="n">
        <f aca="false">$B211</f>
        <v>85</v>
      </c>
      <c r="BH211" s="23" t="n">
        <f aca="false">$B211</f>
        <v>85</v>
      </c>
      <c r="BI211" s="23" t="n">
        <f aca="false">$B211</f>
        <v>85</v>
      </c>
      <c r="BJ211" s="23" t="n">
        <f aca="false">$B211</f>
        <v>85</v>
      </c>
      <c r="BK211" s="23" t="n">
        <f aca="false">$B211</f>
        <v>85</v>
      </c>
      <c r="BL211" s="23" t="n">
        <f aca="false">$B211</f>
        <v>85</v>
      </c>
      <c r="BM211" s="23" t="n">
        <f aca="false">$B211</f>
        <v>85</v>
      </c>
      <c r="BN211" s="23" t="n">
        <f aca="false">$B211</f>
        <v>85</v>
      </c>
    </row>
    <row r="212" customFormat="false" ht="10.5" hidden="false" customHeight="true" outlineLevel="0" collapsed="false">
      <c r="B212" s="17" t="n">
        <v>86</v>
      </c>
      <c r="C212" s="23" t="n">
        <f aca="false">$B212</f>
        <v>86</v>
      </c>
      <c r="D212" s="23" t="n">
        <f aca="false">$B212</f>
        <v>86</v>
      </c>
      <c r="E212" s="23" t="n">
        <f aca="false">$B212</f>
        <v>86</v>
      </c>
      <c r="F212" s="23" t="n">
        <f aca="false">$B212</f>
        <v>86</v>
      </c>
      <c r="G212" s="23" t="n">
        <f aca="false">$B212</f>
        <v>86</v>
      </c>
      <c r="H212" s="23" t="n">
        <f aca="false">$B212</f>
        <v>86</v>
      </c>
      <c r="I212" s="23" t="n">
        <f aca="false">$B212</f>
        <v>86</v>
      </c>
      <c r="J212" s="23" t="n">
        <f aca="false">$B212</f>
        <v>86</v>
      </c>
      <c r="K212" s="23" t="n">
        <f aca="false">$B212</f>
        <v>86</v>
      </c>
      <c r="L212" s="23" t="n">
        <f aca="false">$B212</f>
        <v>86</v>
      </c>
      <c r="M212" s="23" t="n">
        <f aca="false">$B212</f>
        <v>86</v>
      </c>
      <c r="N212" s="23" t="n">
        <f aca="false">$B212</f>
        <v>86</v>
      </c>
      <c r="O212" s="23" t="n">
        <f aca="false">$B212</f>
        <v>86</v>
      </c>
      <c r="P212" s="23" t="n">
        <f aca="false">$B212</f>
        <v>86</v>
      </c>
      <c r="Q212" s="23" t="n">
        <f aca="false">$B212</f>
        <v>86</v>
      </c>
      <c r="R212" s="23" t="n">
        <f aca="false">$B212</f>
        <v>86</v>
      </c>
      <c r="S212" s="23" t="n">
        <f aca="false">$B212</f>
        <v>86</v>
      </c>
      <c r="T212" s="23" t="n">
        <f aca="false">$B212</f>
        <v>86</v>
      </c>
      <c r="U212" s="23" t="n">
        <f aca="false">$B212</f>
        <v>86</v>
      </c>
      <c r="V212" s="23" t="n">
        <f aca="false">$B212</f>
        <v>86</v>
      </c>
      <c r="W212" s="23" t="n">
        <f aca="false">$B212</f>
        <v>86</v>
      </c>
      <c r="X212" s="23" t="n">
        <f aca="false">$B212</f>
        <v>86</v>
      </c>
      <c r="Y212" s="23" t="n">
        <f aca="false">$B212</f>
        <v>86</v>
      </c>
      <c r="Z212" s="23" t="n">
        <f aca="false">$B212</f>
        <v>86</v>
      </c>
      <c r="AA212" s="23" t="n">
        <f aca="false">$B212</f>
        <v>86</v>
      </c>
      <c r="AB212" s="23" t="n">
        <f aca="false">$B212</f>
        <v>86</v>
      </c>
      <c r="AC212" s="23" t="n">
        <f aca="false">$B212</f>
        <v>86</v>
      </c>
      <c r="AD212" s="23" t="n">
        <f aca="false">$B212</f>
        <v>86</v>
      </c>
      <c r="AE212" s="23" t="n">
        <f aca="false">$B212</f>
        <v>86</v>
      </c>
      <c r="AF212" s="23" t="n">
        <f aca="false">$B212</f>
        <v>86</v>
      </c>
      <c r="AG212" s="23" t="n">
        <f aca="false">$B212</f>
        <v>86</v>
      </c>
      <c r="AH212" s="23" t="n">
        <f aca="false">$B212</f>
        <v>86</v>
      </c>
      <c r="AI212" s="23" t="n">
        <f aca="false">$B212</f>
        <v>86</v>
      </c>
      <c r="AJ212" s="23" t="n">
        <f aca="false">$B212</f>
        <v>86</v>
      </c>
      <c r="AK212" s="23" t="n">
        <f aca="false">$B212</f>
        <v>86</v>
      </c>
      <c r="AL212" s="23" t="n">
        <f aca="false">$B212</f>
        <v>86</v>
      </c>
      <c r="AM212" s="23" t="n">
        <f aca="false">$B212</f>
        <v>86</v>
      </c>
      <c r="AN212" s="23" t="n">
        <f aca="false">$B212</f>
        <v>86</v>
      </c>
      <c r="AO212" s="23" t="n">
        <f aca="false">$B212</f>
        <v>86</v>
      </c>
      <c r="AP212" s="23" t="n">
        <f aca="false">$B212</f>
        <v>86</v>
      </c>
      <c r="AQ212" s="23" t="n">
        <f aca="false">$B212</f>
        <v>86</v>
      </c>
      <c r="AR212" s="23" t="n">
        <f aca="false">$B212</f>
        <v>86</v>
      </c>
      <c r="AS212" s="23" t="n">
        <f aca="false">$B212</f>
        <v>86</v>
      </c>
      <c r="AT212" s="23" t="n">
        <f aca="false">$B212</f>
        <v>86</v>
      </c>
      <c r="AU212" s="23" t="n">
        <f aca="false">$B212</f>
        <v>86</v>
      </c>
      <c r="AV212" s="23" t="n">
        <f aca="false">$B212</f>
        <v>86</v>
      </c>
      <c r="AW212" s="23" t="n">
        <f aca="false">$B212</f>
        <v>86</v>
      </c>
      <c r="AX212" s="23" t="n">
        <f aca="false">$B212</f>
        <v>86</v>
      </c>
      <c r="AY212" s="23" t="n">
        <f aca="false">$B212</f>
        <v>86</v>
      </c>
      <c r="AZ212" s="23" t="n">
        <f aca="false">$B212</f>
        <v>86</v>
      </c>
      <c r="BA212" s="23" t="n">
        <f aca="false">$B212</f>
        <v>86</v>
      </c>
      <c r="BB212" s="23" t="n">
        <f aca="false">$B212</f>
        <v>86</v>
      </c>
      <c r="BC212" s="23" t="n">
        <f aca="false">$B212</f>
        <v>86</v>
      </c>
      <c r="BD212" s="23" t="n">
        <f aca="false">$B212</f>
        <v>86</v>
      </c>
      <c r="BE212" s="23" t="n">
        <f aca="false">$B212</f>
        <v>86</v>
      </c>
      <c r="BF212" s="23" t="n">
        <f aca="false">$B212</f>
        <v>86</v>
      </c>
      <c r="BG212" s="23" t="n">
        <f aca="false">$B212</f>
        <v>86</v>
      </c>
      <c r="BH212" s="23" t="n">
        <f aca="false">$B212</f>
        <v>86</v>
      </c>
      <c r="BI212" s="23" t="n">
        <f aca="false">$B212</f>
        <v>86</v>
      </c>
      <c r="BJ212" s="23" t="n">
        <f aca="false">$B212</f>
        <v>86</v>
      </c>
      <c r="BK212" s="23" t="n">
        <f aca="false">$B212</f>
        <v>86</v>
      </c>
      <c r="BL212" s="23" t="n">
        <f aca="false">$B212</f>
        <v>86</v>
      </c>
      <c r="BM212" s="23" t="n">
        <f aca="false">$B212</f>
        <v>86</v>
      </c>
      <c r="BN212" s="23" t="n">
        <f aca="false">$B212</f>
        <v>86</v>
      </c>
    </row>
    <row r="213" customFormat="false" ht="10.5" hidden="false" customHeight="true" outlineLevel="0" collapsed="false">
      <c r="B213" s="17" t="n">
        <v>87</v>
      </c>
      <c r="C213" s="23" t="n">
        <f aca="false">$B213</f>
        <v>87</v>
      </c>
      <c r="D213" s="23" t="n">
        <f aca="false">$B213</f>
        <v>87</v>
      </c>
      <c r="E213" s="23" t="n">
        <f aca="false">$B213</f>
        <v>87</v>
      </c>
      <c r="F213" s="23" t="n">
        <f aca="false">$B213</f>
        <v>87</v>
      </c>
      <c r="G213" s="23" t="n">
        <f aca="false">$B213</f>
        <v>87</v>
      </c>
      <c r="H213" s="23" t="n">
        <f aca="false">$B213</f>
        <v>87</v>
      </c>
      <c r="I213" s="23" t="n">
        <f aca="false">$B213</f>
        <v>87</v>
      </c>
      <c r="J213" s="23" t="n">
        <f aca="false">$B213</f>
        <v>87</v>
      </c>
      <c r="K213" s="23" t="n">
        <f aca="false">$B213</f>
        <v>87</v>
      </c>
      <c r="L213" s="23" t="n">
        <f aca="false">$B213</f>
        <v>87</v>
      </c>
      <c r="M213" s="23" t="n">
        <f aca="false">$B213</f>
        <v>87</v>
      </c>
      <c r="N213" s="23" t="n">
        <f aca="false">$B213</f>
        <v>87</v>
      </c>
      <c r="O213" s="23" t="n">
        <f aca="false">$B213</f>
        <v>87</v>
      </c>
      <c r="P213" s="23" t="n">
        <f aca="false">$B213</f>
        <v>87</v>
      </c>
      <c r="Q213" s="23" t="n">
        <f aca="false">$B213</f>
        <v>87</v>
      </c>
      <c r="R213" s="23" t="n">
        <f aca="false">$B213</f>
        <v>87</v>
      </c>
      <c r="S213" s="23" t="n">
        <f aca="false">$B213</f>
        <v>87</v>
      </c>
      <c r="T213" s="23" t="n">
        <f aca="false">$B213</f>
        <v>87</v>
      </c>
      <c r="U213" s="23" t="n">
        <f aca="false">$B213</f>
        <v>87</v>
      </c>
      <c r="V213" s="23" t="n">
        <f aca="false">$B213</f>
        <v>87</v>
      </c>
      <c r="W213" s="23" t="n">
        <f aca="false">$B213</f>
        <v>87</v>
      </c>
      <c r="X213" s="23" t="n">
        <f aca="false">$B213</f>
        <v>87</v>
      </c>
      <c r="Y213" s="23" t="n">
        <f aca="false">$B213</f>
        <v>87</v>
      </c>
      <c r="Z213" s="23" t="n">
        <f aca="false">$B213</f>
        <v>87</v>
      </c>
      <c r="AA213" s="23" t="n">
        <f aca="false">$B213</f>
        <v>87</v>
      </c>
      <c r="AB213" s="23" t="n">
        <f aca="false">$B213</f>
        <v>87</v>
      </c>
      <c r="AC213" s="23" t="n">
        <f aca="false">$B213</f>
        <v>87</v>
      </c>
      <c r="AD213" s="23" t="n">
        <f aca="false">$B213</f>
        <v>87</v>
      </c>
      <c r="AE213" s="23" t="n">
        <f aca="false">$B213</f>
        <v>87</v>
      </c>
      <c r="AF213" s="23" t="n">
        <f aca="false">$B213</f>
        <v>87</v>
      </c>
      <c r="AG213" s="23" t="n">
        <f aca="false">$B213</f>
        <v>87</v>
      </c>
      <c r="AH213" s="23" t="n">
        <f aca="false">$B213</f>
        <v>87</v>
      </c>
      <c r="AI213" s="23" t="n">
        <f aca="false">$B213</f>
        <v>87</v>
      </c>
      <c r="AJ213" s="23" t="n">
        <f aca="false">$B213</f>
        <v>87</v>
      </c>
      <c r="AK213" s="23" t="n">
        <f aca="false">$B213</f>
        <v>87</v>
      </c>
      <c r="AL213" s="23" t="n">
        <f aca="false">$B213</f>
        <v>87</v>
      </c>
      <c r="AM213" s="23" t="n">
        <f aca="false">$B213</f>
        <v>87</v>
      </c>
      <c r="AN213" s="23" t="n">
        <f aca="false">$B213</f>
        <v>87</v>
      </c>
      <c r="AO213" s="23" t="n">
        <f aca="false">$B213</f>
        <v>87</v>
      </c>
      <c r="AP213" s="23" t="n">
        <f aca="false">$B213</f>
        <v>87</v>
      </c>
      <c r="AQ213" s="23" t="n">
        <f aca="false">$B213</f>
        <v>87</v>
      </c>
      <c r="AR213" s="23" t="n">
        <f aca="false">$B213</f>
        <v>87</v>
      </c>
      <c r="AS213" s="23" t="n">
        <f aca="false">$B213</f>
        <v>87</v>
      </c>
      <c r="AT213" s="23" t="n">
        <f aca="false">$B213</f>
        <v>87</v>
      </c>
      <c r="AU213" s="23" t="n">
        <f aca="false">$B213</f>
        <v>87</v>
      </c>
      <c r="AV213" s="23" t="n">
        <f aca="false">$B213</f>
        <v>87</v>
      </c>
      <c r="AW213" s="23" t="n">
        <f aca="false">$B213</f>
        <v>87</v>
      </c>
      <c r="AX213" s="23" t="n">
        <f aca="false">$B213</f>
        <v>87</v>
      </c>
      <c r="AY213" s="23" t="n">
        <f aca="false">$B213</f>
        <v>87</v>
      </c>
      <c r="AZ213" s="23" t="n">
        <f aca="false">$B213</f>
        <v>87</v>
      </c>
      <c r="BA213" s="23" t="n">
        <f aca="false">$B213</f>
        <v>87</v>
      </c>
      <c r="BB213" s="23" t="n">
        <f aca="false">$B213</f>
        <v>87</v>
      </c>
      <c r="BC213" s="23" t="n">
        <f aca="false">$B213</f>
        <v>87</v>
      </c>
      <c r="BD213" s="23" t="n">
        <f aca="false">$B213</f>
        <v>87</v>
      </c>
      <c r="BE213" s="23" t="n">
        <f aca="false">$B213</f>
        <v>87</v>
      </c>
      <c r="BF213" s="23" t="n">
        <f aca="false">$B213</f>
        <v>87</v>
      </c>
      <c r="BG213" s="23" t="n">
        <f aca="false">$B213</f>
        <v>87</v>
      </c>
      <c r="BH213" s="23" t="n">
        <f aca="false">$B213</f>
        <v>87</v>
      </c>
      <c r="BI213" s="23" t="n">
        <f aca="false">$B213</f>
        <v>87</v>
      </c>
      <c r="BJ213" s="23" t="n">
        <f aca="false">$B213</f>
        <v>87</v>
      </c>
      <c r="BK213" s="23" t="n">
        <f aca="false">$B213</f>
        <v>87</v>
      </c>
      <c r="BL213" s="23" t="n">
        <f aca="false">$B213</f>
        <v>87</v>
      </c>
      <c r="BM213" s="23" t="n">
        <f aca="false">$B213</f>
        <v>87</v>
      </c>
      <c r="BN213" s="23" t="n">
        <f aca="false">$B213</f>
        <v>87</v>
      </c>
    </row>
    <row r="214" customFormat="false" ht="10.5" hidden="false" customHeight="true" outlineLevel="0" collapsed="false">
      <c r="B214" s="17" t="n">
        <v>88</v>
      </c>
      <c r="C214" s="23" t="n">
        <f aca="false">$B214</f>
        <v>88</v>
      </c>
      <c r="D214" s="23" t="n">
        <f aca="false">$B214</f>
        <v>88</v>
      </c>
      <c r="E214" s="23" t="n">
        <f aca="false">$B214</f>
        <v>88</v>
      </c>
      <c r="F214" s="23" t="n">
        <f aca="false">$B214</f>
        <v>88</v>
      </c>
      <c r="G214" s="23" t="n">
        <f aca="false">$B214</f>
        <v>88</v>
      </c>
      <c r="H214" s="23" t="n">
        <f aca="false">$B214</f>
        <v>88</v>
      </c>
      <c r="I214" s="23" t="n">
        <f aca="false">$B214</f>
        <v>88</v>
      </c>
      <c r="J214" s="23" t="n">
        <f aca="false">$B214</f>
        <v>88</v>
      </c>
      <c r="K214" s="23" t="n">
        <f aca="false">$B214</f>
        <v>88</v>
      </c>
      <c r="L214" s="23" t="n">
        <f aca="false">$B214</f>
        <v>88</v>
      </c>
      <c r="M214" s="23" t="n">
        <f aca="false">$B214</f>
        <v>88</v>
      </c>
      <c r="N214" s="23" t="n">
        <f aca="false">$B214</f>
        <v>88</v>
      </c>
      <c r="O214" s="23" t="n">
        <f aca="false">$B214</f>
        <v>88</v>
      </c>
      <c r="P214" s="23" t="n">
        <f aca="false">$B214</f>
        <v>88</v>
      </c>
      <c r="Q214" s="23" t="n">
        <f aca="false">$B214</f>
        <v>88</v>
      </c>
      <c r="R214" s="23" t="n">
        <f aca="false">$B214</f>
        <v>88</v>
      </c>
      <c r="S214" s="23" t="n">
        <f aca="false">$B214</f>
        <v>88</v>
      </c>
      <c r="T214" s="23" t="n">
        <f aca="false">$B214</f>
        <v>88</v>
      </c>
      <c r="U214" s="23" t="n">
        <f aca="false">$B214</f>
        <v>88</v>
      </c>
      <c r="V214" s="23" t="n">
        <f aca="false">$B214</f>
        <v>88</v>
      </c>
      <c r="W214" s="23" t="n">
        <f aca="false">$B214</f>
        <v>88</v>
      </c>
      <c r="X214" s="23" t="n">
        <f aca="false">$B214</f>
        <v>88</v>
      </c>
      <c r="Y214" s="23" t="n">
        <f aca="false">$B214</f>
        <v>88</v>
      </c>
      <c r="Z214" s="23" t="n">
        <f aca="false">$B214</f>
        <v>88</v>
      </c>
      <c r="AA214" s="23" t="n">
        <f aca="false">$B214</f>
        <v>88</v>
      </c>
      <c r="AB214" s="23" t="n">
        <f aca="false">$B214</f>
        <v>88</v>
      </c>
      <c r="AC214" s="23" t="n">
        <f aca="false">$B214</f>
        <v>88</v>
      </c>
      <c r="AD214" s="23" t="n">
        <f aca="false">$B214</f>
        <v>88</v>
      </c>
      <c r="AE214" s="23" t="n">
        <f aca="false">$B214</f>
        <v>88</v>
      </c>
      <c r="AF214" s="23" t="n">
        <f aca="false">$B214</f>
        <v>88</v>
      </c>
      <c r="AG214" s="23" t="n">
        <f aca="false">$B214</f>
        <v>88</v>
      </c>
      <c r="AH214" s="23" t="n">
        <f aca="false">$B214</f>
        <v>88</v>
      </c>
      <c r="AI214" s="23" t="n">
        <f aca="false">$B214</f>
        <v>88</v>
      </c>
      <c r="AJ214" s="23" t="n">
        <f aca="false">$B214</f>
        <v>88</v>
      </c>
      <c r="AK214" s="23" t="n">
        <f aca="false">$B214</f>
        <v>88</v>
      </c>
      <c r="AL214" s="23" t="n">
        <f aca="false">$B214</f>
        <v>88</v>
      </c>
      <c r="AM214" s="23" t="n">
        <f aca="false">$B214</f>
        <v>88</v>
      </c>
      <c r="AN214" s="23" t="n">
        <f aca="false">$B214</f>
        <v>88</v>
      </c>
      <c r="AO214" s="23" t="n">
        <f aca="false">$B214</f>
        <v>88</v>
      </c>
      <c r="AP214" s="23" t="n">
        <f aca="false">$B214</f>
        <v>88</v>
      </c>
      <c r="AQ214" s="23" t="n">
        <f aca="false">$B214</f>
        <v>88</v>
      </c>
      <c r="AR214" s="23" t="n">
        <f aca="false">$B214</f>
        <v>88</v>
      </c>
      <c r="AS214" s="23" t="n">
        <f aca="false">$B214</f>
        <v>88</v>
      </c>
      <c r="AT214" s="23" t="n">
        <f aca="false">$B214</f>
        <v>88</v>
      </c>
      <c r="AU214" s="23" t="n">
        <f aca="false">$B214</f>
        <v>88</v>
      </c>
      <c r="AV214" s="23" t="n">
        <f aca="false">$B214</f>
        <v>88</v>
      </c>
      <c r="AW214" s="23" t="n">
        <f aca="false">$B214</f>
        <v>88</v>
      </c>
      <c r="AX214" s="23" t="n">
        <f aca="false">$B214</f>
        <v>88</v>
      </c>
      <c r="AY214" s="23" t="n">
        <f aca="false">$B214</f>
        <v>88</v>
      </c>
      <c r="AZ214" s="23" t="n">
        <f aca="false">$B214</f>
        <v>88</v>
      </c>
      <c r="BA214" s="23" t="n">
        <f aca="false">$B214</f>
        <v>88</v>
      </c>
      <c r="BB214" s="23" t="n">
        <f aca="false">$B214</f>
        <v>88</v>
      </c>
      <c r="BC214" s="23" t="n">
        <f aca="false">$B214</f>
        <v>88</v>
      </c>
      <c r="BD214" s="23" t="n">
        <f aca="false">$B214</f>
        <v>88</v>
      </c>
      <c r="BE214" s="23" t="n">
        <f aca="false">$B214</f>
        <v>88</v>
      </c>
      <c r="BF214" s="23" t="n">
        <f aca="false">$B214</f>
        <v>88</v>
      </c>
      <c r="BG214" s="23" t="n">
        <f aca="false">$B214</f>
        <v>88</v>
      </c>
      <c r="BH214" s="23" t="n">
        <f aca="false">$B214</f>
        <v>88</v>
      </c>
      <c r="BI214" s="23" t="n">
        <f aca="false">$B214</f>
        <v>88</v>
      </c>
      <c r="BJ214" s="23" t="n">
        <f aca="false">$B214</f>
        <v>88</v>
      </c>
      <c r="BK214" s="23" t="n">
        <f aca="false">$B214</f>
        <v>88</v>
      </c>
      <c r="BL214" s="23" t="n">
        <f aca="false">$B214</f>
        <v>88</v>
      </c>
      <c r="BM214" s="23" t="n">
        <f aca="false">$B214</f>
        <v>88</v>
      </c>
      <c r="BN214" s="23" t="n">
        <f aca="false">$B214</f>
        <v>88</v>
      </c>
    </row>
    <row r="215" customFormat="false" ht="10.5" hidden="false" customHeight="true" outlineLevel="0" collapsed="false">
      <c r="B215" s="17" t="n">
        <v>89</v>
      </c>
      <c r="C215" s="23" t="n">
        <f aca="false">$B215</f>
        <v>89</v>
      </c>
      <c r="D215" s="23" t="n">
        <f aca="false">$B215</f>
        <v>89</v>
      </c>
      <c r="E215" s="23" t="n">
        <f aca="false">$B215</f>
        <v>89</v>
      </c>
      <c r="F215" s="23" t="n">
        <f aca="false">$B215</f>
        <v>89</v>
      </c>
      <c r="G215" s="23" t="n">
        <f aca="false">$B215</f>
        <v>89</v>
      </c>
      <c r="H215" s="23" t="n">
        <f aca="false">$B215</f>
        <v>89</v>
      </c>
      <c r="I215" s="23" t="n">
        <f aca="false">$B215</f>
        <v>89</v>
      </c>
      <c r="J215" s="23" t="n">
        <f aca="false">$B215</f>
        <v>89</v>
      </c>
      <c r="K215" s="23" t="n">
        <f aca="false">$B215</f>
        <v>89</v>
      </c>
      <c r="L215" s="23" t="n">
        <f aca="false">$B215</f>
        <v>89</v>
      </c>
      <c r="M215" s="23" t="n">
        <f aca="false">$B215</f>
        <v>89</v>
      </c>
      <c r="N215" s="23" t="n">
        <f aca="false">$B215</f>
        <v>89</v>
      </c>
      <c r="O215" s="23" t="n">
        <f aca="false">$B215</f>
        <v>89</v>
      </c>
      <c r="P215" s="23" t="n">
        <f aca="false">$B215</f>
        <v>89</v>
      </c>
      <c r="Q215" s="23" t="n">
        <f aca="false">$B215</f>
        <v>89</v>
      </c>
      <c r="R215" s="23" t="n">
        <f aca="false">$B215</f>
        <v>89</v>
      </c>
      <c r="S215" s="23" t="n">
        <f aca="false">$B215</f>
        <v>89</v>
      </c>
      <c r="T215" s="23" t="n">
        <f aca="false">$B215</f>
        <v>89</v>
      </c>
      <c r="U215" s="23" t="n">
        <f aca="false">$B215</f>
        <v>89</v>
      </c>
      <c r="V215" s="23" t="n">
        <f aca="false">$B215</f>
        <v>89</v>
      </c>
      <c r="W215" s="23" t="n">
        <f aca="false">$B215</f>
        <v>89</v>
      </c>
      <c r="X215" s="23" t="n">
        <f aca="false">$B215</f>
        <v>89</v>
      </c>
      <c r="Y215" s="23" t="n">
        <f aca="false">$B215</f>
        <v>89</v>
      </c>
      <c r="Z215" s="23" t="n">
        <f aca="false">$B215</f>
        <v>89</v>
      </c>
      <c r="AA215" s="23" t="n">
        <f aca="false">$B215</f>
        <v>89</v>
      </c>
      <c r="AB215" s="23" t="n">
        <f aca="false">$B215</f>
        <v>89</v>
      </c>
      <c r="AC215" s="23" t="n">
        <f aca="false">$B215</f>
        <v>89</v>
      </c>
      <c r="AD215" s="23" t="n">
        <f aca="false">$B215</f>
        <v>89</v>
      </c>
      <c r="AE215" s="23" t="n">
        <f aca="false">$B215</f>
        <v>89</v>
      </c>
      <c r="AF215" s="23" t="n">
        <f aca="false">$B215</f>
        <v>89</v>
      </c>
      <c r="AG215" s="23" t="n">
        <f aca="false">$B215</f>
        <v>89</v>
      </c>
      <c r="AH215" s="23" t="n">
        <f aca="false">$B215</f>
        <v>89</v>
      </c>
      <c r="AI215" s="23" t="n">
        <f aca="false">$B215</f>
        <v>89</v>
      </c>
      <c r="AJ215" s="23" t="n">
        <f aca="false">$B215</f>
        <v>89</v>
      </c>
      <c r="AK215" s="23" t="n">
        <f aca="false">$B215</f>
        <v>89</v>
      </c>
      <c r="AL215" s="23" t="n">
        <f aca="false">$B215</f>
        <v>89</v>
      </c>
      <c r="AM215" s="23" t="n">
        <f aca="false">$B215</f>
        <v>89</v>
      </c>
      <c r="AN215" s="23" t="n">
        <f aca="false">$B215</f>
        <v>89</v>
      </c>
      <c r="AO215" s="23" t="n">
        <f aca="false">$B215</f>
        <v>89</v>
      </c>
      <c r="AP215" s="23" t="n">
        <f aca="false">$B215</f>
        <v>89</v>
      </c>
      <c r="AQ215" s="23" t="n">
        <f aca="false">$B215</f>
        <v>89</v>
      </c>
      <c r="AR215" s="23" t="n">
        <f aca="false">$B215</f>
        <v>89</v>
      </c>
      <c r="AS215" s="23" t="n">
        <f aca="false">$B215</f>
        <v>89</v>
      </c>
      <c r="AT215" s="23" t="n">
        <f aca="false">$B215</f>
        <v>89</v>
      </c>
      <c r="AU215" s="23" t="n">
        <f aca="false">$B215</f>
        <v>89</v>
      </c>
      <c r="AV215" s="23" t="n">
        <f aca="false">$B215</f>
        <v>89</v>
      </c>
      <c r="AW215" s="23" t="n">
        <f aca="false">$B215</f>
        <v>89</v>
      </c>
      <c r="AX215" s="23" t="n">
        <f aca="false">$B215</f>
        <v>89</v>
      </c>
      <c r="AY215" s="23" t="n">
        <f aca="false">$B215</f>
        <v>89</v>
      </c>
      <c r="AZ215" s="23" t="n">
        <f aca="false">$B215</f>
        <v>89</v>
      </c>
      <c r="BA215" s="23" t="n">
        <f aca="false">$B215</f>
        <v>89</v>
      </c>
      <c r="BB215" s="23" t="n">
        <f aca="false">$B215</f>
        <v>89</v>
      </c>
      <c r="BC215" s="23" t="n">
        <f aca="false">$B215</f>
        <v>89</v>
      </c>
      <c r="BD215" s="23" t="n">
        <f aca="false">$B215</f>
        <v>89</v>
      </c>
      <c r="BE215" s="23" t="n">
        <f aca="false">$B215</f>
        <v>89</v>
      </c>
      <c r="BF215" s="23" t="n">
        <f aca="false">$B215</f>
        <v>89</v>
      </c>
      <c r="BG215" s="23" t="n">
        <f aca="false">$B215</f>
        <v>89</v>
      </c>
      <c r="BH215" s="23" t="n">
        <f aca="false">$B215</f>
        <v>89</v>
      </c>
      <c r="BI215" s="23" t="n">
        <f aca="false">$B215</f>
        <v>89</v>
      </c>
      <c r="BJ215" s="23" t="n">
        <f aca="false">$B215</f>
        <v>89</v>
      </c>
      <c r="BK215" s="23" t="n">
        <f aca="false">$B215</f>
        <v>89</v>
      </c>
      <c r="BL215" s="23" t="n">
        <f aca="false">$B215</f>
        <v>89</v>
      </c>
      <c r="BM215" s="23" t="n">
        <f aca="false">$B215</f>
        <v>89</v>
      </c>
      <c r="BN215" s="23" t="n">
        <f aca="false">$B215</f>
        <v>89</v>
      </c>
    </row>
    <row r="216" customFormat="false" ht="10.5" hidden="false" customHeight="true" outlineLevel="0" collapsed="false">
      <c r="B216" s="17" t="n">
        <v>90</v>
      </c>
      <c r="C216" s="23" t="n">
        <f aca="false">$B216</f>
        <v>90</v>
      </c>
      <c r="D216" s="23" t="n">
        <f aca="false">$B216</f>
        <v>90</v>
      </c>
      <c r="E216" s="23" t="n">
        <f aca="false">$B216</f>
        <v>90</v>
      </c>
      <c r="F216" s="23" t="n">
        <f aca="false">$B216</f>
        <v>90</v>
      </c>
      <c r="G216" s="23" t="n">
        <f aca="false">$B216</f>
        <v>90</v>
      </c>
      <c r="H216" s="23" t="n">
        <f aca="false">$B216</f>
        <v>90</v>
      </c>
      <c r="I216" s="23" t="n">
        <f aca="false">$B216</f>
        <v>90</v>
      </c>
      <c r="J216" s="23" t="n">
        <f aca="false">$B216</f>
        <v>90</v>
      </c>
      <c r="K216" s="23" t="n">
        <f aca="false">$B216</f>
        <v>90</v>
      </c>
      <c r="L216" s="23" t="n">
        <f aca="false">$B216</f>
        <v>90</v>
      </c>
      <c r="M216" s="23" t="n">
        <f aca="false">$B216</f>
        <v>90</v>
      </c>
      <c r="N216" s="23" t="n">
        <f aca="false">$B216</f>
        <v>90</v>
      </c>
      <c r="O216" s="23" t="n">
        <f aca="false">$B216</f>
        <v>90</v>
      </c>
      <c r="P216" s="23" t="n">
        <f aca="false">$B216</f>
        <v>90</v>
      </c>
      <c r="Q216" s="23" t="n">
        <f aca="false">$B216</f>
        <v>90</v>
      </c>
      <c r="R216" s="23" t="n">
        <f aca="false">$B216</f>
        <v>90</v>
      </c>
      <c r="S216" s="23" t="n">
        <f aca="false">$B216</f>
        <v>90</v>
      </c>
      <c r="T216" s="23" t="n">
        <f aca="false">$B216</f>
        <v>90</v>
      </c>
      <c r="U216" s="23" t="n">
        <f aca="false">$B216</f>
        <v>90</v>
      </c>
      <c r="V216" s="23" t="n">
        <f aca="false">$B216</f>
        <v>90</v>
      </c>
      <c r="W216" s="23" t="n">
        <f aca="false">$B216</f>
        <v>90</v>
      </c>
      <c r="X216" s="23" t="n">
        <f aca="false">$B216</f>
        <v>90</v>
      </c>
      <c r="Y216" s="23" t="n">
        <f aca="false">$B216</f>
        <v>90</v>
      </c>
      <c r="Z216" s="23" t="n">
        <f aca="false">$B216</f>
        <v>90</v>
      </c>
      <c r="AA216" s="23" t="n">
        <f aca="false">$B216</f>
        <v>90</v>
      </c>
      <c r="AB216" s="23" t="n">
        <f aca="false">$B216</f>
        <v>90</v>
      </c>
      <c r="AC216" s="23" t="n">
        <f aca="false">$B216</f>
        <v>90</v>
      </c>
      <c r="AD216" s="23" t="n">
        <f aca="false">$B216</f>
        <v>90</v>
      </c>
      <c r="AE216" s="23" t="n">
        <f aca="false">$B216</f>
        <v>90</v>
      </c>
      <c r="AF216" s="23" t="n">
        <f aca="false">$B216</f>
        <v>90</v>
      </c>
      <c r="AG216" s="23" t="n">
        <f aca="false">$B216</f>
        <v>90</v>
      </c>
      <c r="AH216" s="23" t="n">
        <f aca="false">$B216</f>
        <v>90</v>
      </c>
      <c r="AI216" s="23" t="n">
        <f aca="false">$B216</f>
        <v>90</v>
      </c>
      <c r="AJ216" s="23" t="n">
        <f aca="false">$B216</f>
        <v>90</v>
      </c>
      <c r="AK216" s="23" t="n">
        <f aca="false">$B216</f>
        <v>90</v>
      </c>
      <c r="AL216" s="23" t="n">
        <f aca="false">$B216</f>
        <v>90</v>
      </c>
      <c r="AM216" s="23" t="n">
        <f aca="false">$B216</f>
        <v>90</v>
      </c>
      <c r="AN216" s="23" t="n">
        <f aca="false">$B216</f>
        <v>90</v>
      </c>
      <c r="AO216" s="23" t="n">
        <f aca="false">$B216</f>
        <v>90</v>
      </c>
      <c r="AP216" s="23" t="n">
        <f aca="false">$B216</f>
        <v>90</v>
      </c>
      <c r="AQ216" s="23" t="n">
        <f aca="false">$B216</f>
        <v>90</v>
      </c>
      <c r="AR216" s="23" t="n">
        <f aca="false">$B216</f>
        <v>90</v>
      </c>
      <c r="AS216" s="23" t="n">
        <f aca="false">$B216</f>
        <v>90</v>
      </c>
      <c r="AT216" s="23" t="n">
        <f aca="false">$B216</f>
        <v>90</v>
      </c>
      <c r="AU216" s="23" t="n">
        <f aca="false">$B216</f>
        <v>90</v>
      </c>
      <c r="AV216" s="23" t="n">
        <f aca="false">$B216</f>
        <v>90</v>
      </c>
      <c r="AW216" s="23" t="n">
        <f aca="false">$B216</f>
        <v>90</v>
      </c>
      <c r="AX216" s="23" t="n">
        <f aca="false">$B216</f>
        <v>90</v>
      </c>
      <c r="AY216" s="23" t="n">
        <f aca="false">$B216</f>
        <v>90</v>
      </c>
      <c r="AZ216" s="23" t="n">
        <f aca="false">$B216</f>
        <v>90</v>
      </c>
      <c r="BA216" s="23" t="n">
        <f aca="false">$B216</f>
        <v>90</v>
      </c>
      <c r="BB216" s="23" t="n">
        <f aca="false">$B216</f>
        <v>90</v>
      </c>
      <c r="BC216" s="23" t="n">
        <f aca="false">$B216</f>
        <v>90</v>
      </c>
      <c r="BD216" s="23" t="n">
        <f aca="false">$B216</f>
        <v>90</v>
      </c>
      <c r="BE216" s="23" t="n">
        <f aca="false">$B216</f>
        <v>90</v>
      </c>
      <c r="BF216" s="23" t="n">
        <f aca="false">$B216</f>
        <v>90</v>
      </c>
      <c r="BG216" s="23" t="n">
        <f aca="false">$B216</f>
        <v>90</v>
      </c>
      <c r="BH216" s="23" t="n">
        <f aca="false">$B216</f>
        <v>90</v>
      </c>
      <c r="BI216" s="23" t="n">
        <f aca="false">$B216</f>
        <v>90</v>
      </c>
      <c r="BJ216" s="23" t="n">
        <f aca="false">$B216</f>
        <v>90</v>
      </c>
      <c r="BK216" s="23" t="n">
        <f aca="false">$B216</f>
        <v>90</v>
      </c>
      <c r="BL216" s="23" t="n">
        <f aca="false">$B216</f>
        <v>90</v>
      </c>
      <c r="BM216" s="23" t="n">
        <f aca="false">$B216</f>
        <v>90</v>
      </c>
      <c r="BN216" s="23" t="n">
        <f aca="false">$B216</f>
        <v>90</v>
      </c>
    </row>
    <row r="217" customFormat="false" ht="10.5" hidden="false" customHeight="true" outlineLevel="0" collapsed="false">
      <c r="B217" s="17" t="n">
        <v>91</v>
      </c>
      <c r="C217" s="23" t="n">
        <f aca="false">$B217</f>
        <v>91</v>
      </c>
      <c r="D217" s="23" t="n">
        <f aca="false">$B217</f>
        <v>91</v>
      </c>
      <c r="E217" s="23" t="n">
        <f aca="false">$B217</f>
        <v>91</v>
      </c>
      <c r="F217" s="23" t="n">
        <f aca="false">$B217</f>
        <v>91</v>
      </c>
      <c r="G217" s="23" t="n">
        <f aca="false">$B217</f>
        <v>91</v>
      </c>
      <c r="H217" s="23" t="n">
        <f aca="false">$B217</f>
        <v>91</v>
      </c>
      <c r="I217" s="23" t="n">
        <f aca="false">$B217</f>
        <v>91</v>
      </c>
      <c r="J217" s="23" t="n">
        <f aca="false">$B217</f>
        <v>91</v>
      </c>
      <c r="K217" s="23" t="n">
        <f aca="false">$B217</f>
        <v>91</v>
      </c>
      <c r="L217" s="23" t="n">
        <f aca="false">$B217</f>
        <v>91</v>
      </c>
      <c r="M217" s="23" t="n">
        <f aca="false">$B217</f>
        <v>91</v>
      </c>
      <c r="N217" s="23" t="n">
        <f aca="false">$B217</f>
        <v>91</v>
      </c>
      <c r="O217" s="23" t="n">
        <f aca="false">$B217</f>
        <v>91</v>
      </c>
      <c r="P217" s="23" t="n">
        <f aca="false">$B217</f>
        <v>91</v>
      </c>
      <c r="Q217" s="23" t="n">
        <f aca="false">$B217</f>
        <v>91</v>
      </c>
      <c r="R217" s="23" t="n">
        <f aca="false">$B217</f>
        <v>91</v>
      </c>
      <c r="S217" s="23" t="n">
        <f aca="false">$B217</f>
        <v>91</v>
      </c>
      <c r="T217" s="23" t="n">
        <f aca="false">$B217</f>
        <v>91</v>
      </c>
      <c r="U217" s="23" t="n">
        <f aca="false">$B217</f>
        <v>91</v>
      </c>
      <c r="V217" s="23" t="n">
        <f aca="false">$B217</f>
        <v>91</v>
      </c>
      <c r="W217" s="23" t="n">
        <f aca="false">$B217</f>
        <v>91</v>
      </c>
      <c r="X217" s="23" t="n">
        <f aca="false">$B217</f>
        <v>91</v>
      </c>
      <c r="Y217" s="23" t="n">
        <f aca="false">$B217</f>
        <v>91</v>
      </c>
      <c r="Z217" s="23" t="n">
        <f aca="false">$B217</f>
        <v>91</v>
      </c>
      <c r="AA217" s="23" t="n">
        <f aca="false">$B217</f>
        <v>91</v>
      </c>
      <c r="AB217" s="23" t="n">
        <f aca="false">$B217</f>
        <v>91</v>
      </c>
      <c r="AC217" s="23" t="n">
        <f aca="false">$B217</f>
        <v>91</v>
      </c>
      <c r="AD217" s="23" t="n">
        <f aca="false">$B217</f>
        <v>91</v>
      </c>
      <c r="AE217" s="23" t="n">
        <f aca="false">$B217</f>
        <v>91</v>
      </c>
      <c r="AF217" s="23" t="n">
        <f aca="false">$B217</f>
        <v>91</v>
      </c>
      <c r="AG217" s="23" t="n">
        <f aca="false">$B217</f>
        <v>91</v>
      </c>
      <c r="AH217" s="23" t="n">
        <f aca="false">$B217</f>
        <v>91</v>
      </c>
      <c r="AI217" s="23" t="n">
        <f aca="false">$B217</f>
        <v>91</v>
      </c>
      <c r="AJ217" s="23" t="n">
        <f aca="false">$B217</f>
        <v>91</v>
      </c>
      <c r="AK217" s="23" t="n">
        <f aca="false">$B217</f>
        <v>91</v>
      </c>
      <c r="AL217" s="23" t="n">
        <f aca="false">$B217</f>
        <v>91</v>
      </c>
      <c r="AM217" s="23" t="n">
        <f aca="false">$B217</f>
        <v>91</v>
      </c>
      <c r="AN217" s="23" t="n">
        <f aca="false">$B217</f>
        <v>91</v>
      </c>
      <c r="AO217" s="23" t="n">
        <f aca="false">$B217</f>
        <v>91</v>
      </c>
      <c r="AP217" s="23" t="n">
        <f aca="false">$B217</f>
        <v>91</v>
      </c>
      <c r="AQ217" s="23" t="n">
        <f aca="false">$B217</f>
        <v>91</v>
      </c>
      <c r="AR217" s="23" t="n">
        <f aca="false">$B217</f>
        <v>91</v>
      </c>
      <c r="AS217" s="23" t="n">
        <f aca="false">$B217</f>
        <v>91</v>
      </c>
      <c r="AT217" s="23" t="n">
        <f aca="false">$B217</f>
        <v>91</v>
      </c>
      <c r="AU217" s="23" t="n">
        <f aca="false">$B217</f>
        <v>91</v>
      </c>
      <c r="AV217" s="23" t="n">
        <f aca="false">$B217</f>
        <v>91</v>
      </c>
      <c r="AW217" s="23" t="n">
        <f aca="false">$B217</f>
        <v>91</v>
      </c>
      <c r="AX217" s="23" t="n">
        <f aca="false">$B217</f>
        <v>91</v>
      </c>
      <c r="AY217" s="23" t="n">
        <f aca="false">$B217</f>
        <v>91</v>
      </c>
      <c r="AZ217" s="23" t="n">
        <f aca="false">$B217</f>
        <v>91</v>
      </c>
      <c r="BA217" s="23" t="n">
        <f aca="false">$B217</f>
        <v>91</v>
      </c>
      <c r="BB217" s="23" t="n">
        <f aca="false">$B217</f>
        <v>91</v>
      </c>
      <c r="BC217" s="23" t="n">
        <f aca="false">$B217</f>
        <v>91</v>
      </c>
      <c r="BD217" s="23" t="n">
        <f aca="false">$B217</f>
        <v>91</v>
      </c>
      <c r="BE217" s="23" t="n">
        <f aca="false">$B217</f>
        <v>91</v>
      </c>
      <c r="BF217" s="23" t="n">
        <f aca="false">$B217</f>
        <v>91</v>
      </c>
      <c r="BG217" s="23" t="n">
        <f aca="false">$B217</f>
        <v>91</v>
      </c>
      <c r="BH217" s="23" t="n">
        <f aca="false">$B217</f>
        <v>91</v>
      </c>
      <c r="BI217" s="23" t="n">
        <f aca="false">$B217</f>
        <v>91</v>
      </c>
      <c r="BJ217" s="23" t="n">
        <f aca="false">$B217</f>
        <v>91</v>
      </c>
      <c r="BK217" s="23" t="n">
        <f aca="false">$B217</f>
        <v>91</v>
      </c>
      <c r="BL217" s="23" t="n">
        <f aca="false">$B217</f>
        <v>91</v>
      </c>
      <c r="BM217" s="23" t="n">
        <f aca="false">$B217</f>
        <v>91</v>
      </c>
      <c r="BN217" s="23" t="n">
        <f aca="false">$B217</f>
        <v>91</v>
      </c>
    </row>
    <row r="218" customFormat="false" ht="10.5" hidden="false" customHeight="true" outlineLevel="0" collapsed="false">
      <c r="B218" s="17" t="n">
        <v>92</v>
      </c>
      <c r="C218" s="23" t="n">
        <f aca="false">$B218</f>
        <v>92</v>
      </c>
      <c r="D218" s="23" t="n">
        <f aca="false">$B218</f>
        <v>92</v>
      </c>
      <c r="E218" s="23" t="n">
        <f aca="false">$B218</f>
        <v>92</v>
      </c>
      <c r="F218" s="23" t="n">
        <f aca="false">$B218</f>
        <v>92</v>
      </c>
      <c r="G218" s="23" t="n">
        <f aca="false">$B218</f>
        <v>92</v>
      </c>
      <c r="H218" s="23" t="n">
        <f aca="false">$B218</f>
        <v>92</v>
      </c>
      <c r="I218" s="23" t="n">
        <f aca="false">$B218</f>
        <v>92</v>
      </c>
      <c r="J218" s="23" t="n">
        <f aca="false">$B218</f>
        <v>92</v>
      </c>
      <c r="K218" s="23" t="n">
        <f aca="false">$B218</f>
        <v>92</v>
      </c>
      <c r="L218" s="23" t="n">
        <f aca="false">$B218</f>
        <v>92</v>
      </c>
      <c r="M218" s="23" t="n">
        <f aca="false">$B218</f>
        <v>92</v>
      </c>
      <c r="N218" s="23" t="n">
        <f aca="false">$B218</f>
        <v>92</v>
      </c>
      <c r="O218" s="23" t="n">
        <f aca="false">$B218</f>
        <v>92</v>
      </c>
      <c r="P218" s="23" t="n">
        <f aca="false">$B218</f>
        <v>92</v>
      </c>
      <c r="Q218" s="23" t="n">
        <f aca="false">$B218</f>
        <v>92</v>
      </c>
      <c r="R218" s="23" t="n">
        <f aca="false">$B218</f>
        <v>92</v>
      </c>
      <c r="S218" s="23" t="n">
        <f aca="false">$B218</f>
        <v>92</v>
      </c>
      <c r="T218" s="23" t="n">
        <f aca="false">$B218</f>
        <v>92</v>
      </c>
      <c r="U218" s="23" t="n">
        <f aca="false">$B218</f>
        <v>92</v>
      </c>
      <c r="V218" s="23" t="n">
        <f aca="false">$B218</f>
        <v>92</v>
      </c>
      <c r="W218" s="23" t="n">
        <f aca="false">$B218</f>
        <v>92</v>
      </c>
      <c r="X218" s="23" t="n">
        <f aca="false">$B218</f>
        <v>92</v>
      </c>
      <c r="Y218" s="23" t="n">
        <f aca="false">$B218</f>
        <v>92</v>
      </c>
      <c r="Z218" s="23" t="n">
        <f aca="false">$B218</f>
        <v>92</v>
      </c>
      <c r="AA218" s="23" t="n">
        <f aca="false">$B218</f>
        <v>92</v>
      </c>
      <c r="AB218" s="23" t="n">
        <f aca="false">$B218</f>
        <v>92</v>
      </c>
      <c r="AC218" s="23" t="n">
        <f aca="false">$B218</f>
        <v>92</v>
      </c>
      <c r="AD218" s="23" t="n">
        <f aca="false">$B218</f>
        <v>92</v>
      </c>
      <c r="AE218" s="23" t="n">
        <f aca="false">$B218</f>
        <v>92</v>
      </c>
      <c r="AF218" s="23" t="n">
        <f aca="false">$B218</f>
        <v>92</v>
      </c>
      <c r="AG218" s="23" t="n">
        <f aca="false">$B218</f>
        <v>92</v>
      </c>
      <c r="AH218" s="23" t="n">
        <f aca="false">$B218</f>
        <v>92</v>
      </c>
      <c r="AI218" s="23" t="n">
        <f aca="false">$B218</f>
        <v>92</v>
      </c>
      <c r="AJ218" s="23" t="n">
        <f aca="false">$B218</f>
        <v>92</v>
      </c>
      <c r="AK218" s="23" t="n">
        <f aca="false">$B218</f>
        <v>92</v>
      </c>
      <c r="AL218" s="23" t="n">
        <f aca="false">$B218</f>
        <v>92</v>
      </c>
      <c r="AM218" s="23" t="n">
        <f aca="false">$B218</f>
        <v>92</v>
      </c>
      <c r="AN218" s="23" t="n">
        <f aca="false">$B218</f>
        <v>92</v>
      </c>
      <c r="AO218" s="23" t="n">
        <f aca="false">$B218</f>
        <v>92</v>
      </c>
      <c r="AP218" s="23" t="n">
        <f aca="false">$B218</f>
        <v>92</v>
      </c>
      <c r="AQ218" s="23" t="n">
        <f aca="false">$B218</f>
        <v>92</v>
      </c>
      <c r="AR218" s="23" t="n">
        <f aca="false">$B218</f>
        <v>92</v>
      </c>
      <c r="AS218" s="23" t="n">
        <f aca="false">$B218</f>
        <v>92</v>
      </c>
      <c r="AT218" s="23" t="n">
        <f aca="false">$B218</f>
        <v>92</v>
      </c>
      <c r="AU218" s="23" t="n">
        <f aca="false">$B218</f>
        <v>92</v>
      </c>
      <c r="AV218" s="23" t="n">
        <f aca="false">$B218</f>
        <v>92</v>
      </c>
      <c r="AW218" s="23" t="n">
        <f aca="false">$B218</f>
        <v>92</v>
      </c>
      <c r="AX218" s="23" t="n">
        <f aca="false">$B218</f>
        <v>92</v>
      </c>
      <c r="AY218" s="23" t="n">
        <f aca="false">$B218</f>
        <v>92</v>
      </c>
      <c r="AZ218" s="23" t="n">
        <f aca="false">$B218</f>
        <v>92</v>
      </c>
      <c r="BA218" s="23" t="n">
        <f aca="false">$B218</f>
        <v>92</v>
      </c>
      <c r="BB218" s="23" t="n">
        <f aca="false">$B218</f>
        <v>92</v>
      </c>
      <c r="BC218" s="23" t="n">
        <f aca="false">$B218</f>
        <v>92</v>
      </c>
      <c r="BD218" s="23" t="n">
        <f aca="false">$B218</f>
        <v>92</v>
      </c>
      <c r="BE218" s="23" t="n">
        <f aca="false">$B218</f>
        <v>92</v>
      </c>
      <c r="BF218" s="23" t="n">
        <f aca="false">$B218</f>
        <v>92</v>
      </c>
      <c r="BG218" s="23" t="n">
        <f aca="false">$B218</f>
        <v>92</v>
      </c>
      <c r="BH218" s="23" t="n">
        <f aca="false">$B218</f>
        <v>92</v>
      </c>
      <c r="BI218" s="23" t="n">
        <f aca="false">$B218</f>
        <v>92</v>
      </c>
      <c r="BJ218" s="23" t="n">
        <f aca="false">$B218</f>
        <v>92</v>
      </c>
      <c r="BK218" s="23" t="n">
        <f aca="false">$B218</f>
        <v>92</v>
      </c>
      <c r="BL218" s="23" t="n">
        <f aca="false">$B218</f>
        <v>92</v>
      </c>
      <c r="BM218" s="23" t="n">
        <f aca="false">$B218</f>
        <v>92</v>
      </c>
      <c r="BN218" s="23" t="n">
        <f aca="false">$B218</f>
        <v>92</v>
      </c>
    </row>
    <row r="219" customFormat="false" ht="10.5" hidden="false" customHeight="true" outlineLevel="0" collapsed="false">
      <c r="B219" s="17" t="n">
        <v>93</v>
      </c>
      <c r="C219" s="23" t="n">
        <f aca="false">$B219</f>
        <v>93</v>
      </c>
      <c r="D219" s="23" t="n">
        <f aca="false">$B219</f>
        <v>93</v>
      </c>
      <c r="E219" s="23" t="n">
        <f aca="false">$B219</f>
        <v>93</v>
      </c>
      <c r="F219" s="23" t="n">
        <f aca="false">$B219</f>
        <v>93</v>
      </c>
      <c r="G219" s="23" t="n">
        <f aca="false">$B219</f>
        <v>93</v>
      </c>
      <c r="H219" s="23" t="n">
        <f aca="false">$B219</f>
        <v>93</v>
      </c>
      <c r="I219" s="23" t="n">
        <f aca="false">$B219</f>
        <v>93</v>
      </c>
      <c r="J219" s="23" t="n">
        <f aca="false">$B219</f>
        <v>93</v>
      </c>
      <c r="K219" s="23" t="n">
        <f aca="false">$B219</f>
        <v>93</v>
      </c>
      <c r="L219" s="23" t="n">
        <f aca="false">$B219</f>
        <v>93</v>
      </c>
      <c r="M219" s="23" t="n">
        <f aca="false">$B219</f>
        <v>93</v>
      </c>
      <c r="N219" s="23" t="n">
        <f aca="false">$B219</f>
        <v>93</v>
      </c>
      <c r="O219" s="23" t="n">
        <f aca="false">$B219</f>
        <v>93</v>
      </c>
      <c r="P219" s="23" t="n">
        <f aca="false">$B219</f>
        <v>93</v>
      </c>
      <c r="Q219" s="23" t="n">
        <f aca="false">$B219</f>
        <v>93</v>
      </c>
      <c r="R219" s="23" t="n">
        <f aca="false">$B219</f>
        <v>93</v>
      </c>
      <c r="S219" s="23" t="n">
        <f aca="false">$B219</f>
        <v>93</v>
      </c>
      <c r="T219" s="23" t="n">
        <f aca="false">$B219</f>
        <v>93</v>
      </c>
      <c r="U219" s="23" t="n">
        <f aca="false">$B219</f>
        <v>93</v>
      </c>
      <c r="V219" s="23" t="n">
        <f aca="false">$B219</f>
        <v>93</v>
      </c>
      <c r="W219" s="23" t="n">
        <f aca="false">$B219</f>
        <v>93</v>
      </c>
      <c r="X219" s="23" t="n">
        <f aca="false">$B219</f>
        <v>93</v>
      </c>
      <c r="Y219" s="23" t="n">
        <f aca="false">$B219</f>
        <v>93</v>
      </c>
      <c r="Z219" s="23" t="n">
        <f aca="false">$B219</f>
        <v>93</v>
      </c>
      <c r="AA219" s="23" t="n">
        <f aca="false">$B219</f>
        <v>93</v>
      </c>
      <c r="AB219" s="23" t="n">
        <f aca="false">$B219</f>
        <v>93</v>
      </c>
      <c r="AC219" s="23" t="n">
        <f aca="false">$B219</f>
        <v>93</v>
      </c>
      <c r="AD219" s="23" t="n">
        <f aca="false">$B219</f>
        <v>93</v>
      </c>
      <c r="AE219" s="23" t="n">
        <f aca="false">$B219</f>
        <v>93</v>
      </c>
      <c r="AF219" s="23" t="n">
        <f aca="false">$B219</f>
        <v>93</v>
      </c>
      <c r="AG219" s="23" t="n">
        <f aca="false">$B219</f>
        <v>93</v>
      </c>
      <c r="AH219" s="23" t="n">
        <f aca="false">$B219</f>
        <v>93</v>
      </c>
      <c r="AI219" s="23" t="n">
        <f aca="false">$B219</f>
        <v>93</v>
      </c>
      <c r="AJ219" s="23" t="n">
        <f aca="false">$B219</f>
        <v>93</v>
      </c>
      <c r="AK219" s="23" t="n">
        <f aca="false">$B219</f>
        <v>93</v>
      </c>
      <c r="AL219" s="23" t="n">
        <f aca="false">$B219</f>
        <v>93</v>
      </c>
      <c r="AM219" s="23" t="n">
        <f aca="false">$B219</f>
        <v>93</v>
      </c>
      <c r="AN219" s="23" t="n">
        <f aca="false">$B219</f>
        <v>93</v>
      </c>
      <c r="AO219" s="23" t="n">
        <f aca="false">$B219</f>
        <v>93</v>
      </c>
      <c r="AP219" s="23" t="n">
        <f aca="false">$B219</f>
        <v>93</v>
      </c>
      <c r="AQ219" s="23" t="n">
        <f aca="false">$B219</f>
        <v>93</v>
      </c>
      <c r="AR219" s="23" t="n">
        <f aca="false">$B219</f>
        <v>93</v>
      </c>
      <c r="AS219" s="23" t="n">
        <f aca="false">$B219</f>
        <v>93</v>
      </c>
      <c r="AT219" s="23" t="n">
        <f aca="false">$B219</f>
        <v>93</v>
      </c>
      <c r="AU219" s="23" t="n">
        <f aca="false">$B219</f>
        <v>93</v>
      </c>
      <c r="AV219" s="23" t="n">
        <f aca="false">$B219</f>
        <v>93</v>
      </c>
      <c r="AW219" s="23" t="n">
        <f aca="false">$B219</f>
        <v>93</v>
      </c>
      <c r="AX219" s="23" t="n">
        <f aca="false">$B219</f>
        <v>93</v>
      </c>
      <c r="AY219" s="23" t="n">
        <f aca="false">$B219</f>
        <v>93</v>
      </c>
      <c r="AZ219" s="23" t="n">
        <f aca="false">$B219</f>
        <v>93</v>
      </c>
      <c r="BA219" s="23" t="n">
        <f aca="false">$B219</f>
        <v>93</v>
      </c>
      <c r="BB219" s="23" t="n">
        <f aca="false">$B219</f>
        <v>93</v>
      </c>
      <c r="BC219" s="23" t="n">
        <f aca="false">$B219</f>
        <v>93</v>
      </c>
      <c r="BD219" s="23" t="n">
        <f aca="false">$B219</f>
        <v>93</v>
      </c>
      <c r="BE219" s="23" t="n">
        <f aca="false">$B219</f>
        <v>93</v>
      </c>
      <c r="BF219" s="23" t="n">
        <f aca="false">$B219</f>
        <v>93</v>
      </c>
      <c r="BG219" s="23" t="n">
        <f aca="false">$B219</f>
        <v>93</v>
      </c>
      <c r="BH219" s="23" t="n">
        <f aca="false">$B219</f>
        <v>93</v>
      </c>
      <c r="BI219" s="23" t="n">
        <f aca="false">$B219</f>
        <v>93</v>
      </c>
      <c r="BJ219" s="23" t="n">
        <f aca="false">$B219</f>
        <v>93</v>
      </c>
      <c r="BK219" s="23" t="n">
        <f aca="false">$B219</f>
        <v>93</v>
      </c>
      <c r="BL219" s="23" t="n">
        <f aca="false">$B219</f>
        <v>93</v>
      </c>
      <c r="BM219" s="23" t="n">
        <f aca="false">$B219</f>
        <v>93</v>
      </c>
      <c r="BN219" s="23" t="n">
        <f aca="false">$B219</f>
        <v>93</v>
      </c>
    </row>
    <row r="220" customFormat="false" ht="10.5" hidden="false" customHeight="true" outlineLevel="0" collapsed="false">
      <c r="B220" s="17" t="n">
        <v>94</v>
      </c>
      <c r="C220" s="23" t="n">
        <f aca="false">$B220</f>
        <v>94</v>
      </c>
      <c r="D220" s="23" t="n">
        <f aca="false">$B220</f>
        <v>94</v>
      </c>
      <c r="E220" s="23" t="n">
        <f aca="false">$B220</f>
        <v>94</v>
      </c>
      <c r="F220" s="23" t="n">
        <f aca="false">$B220</f>
        <v>94</v>
      </c>
      <c r="G220" s="23" t="n">
        <f aca="false">$B220</f>
        <v>94</v>
      </c>
      <c r="H220" s="23" t="n">
        <f aca="false">$B220</f>
        <v>94</v>
      </c>
      <c r="I220" s="23" t="n">
        <f aca="false">$B220</f>
        <v>94</v>
      </c>
      <c r="J220" s="23" t="n">
        <f aca="false">$B220</f>
        <v>94</v>
      </c>
      <c r="K220" s="23" t="n">
        <f aca="false">$B220</f>
        <v>94</v>
      </c>
      <c r="L220" s="23" t="n">
        <f aca="false">$B220</f>
        <v>94</v>
      </c>
      <c r="M220" s="23" t="n">
        <f aca="false">$B220</f>
        <v>94</v>
      </c>
      <c r="N220" s="23" t="n">
        <f aca="false">$B220</f>
        <v>94</v>
      </c>
      <c r="O220" s="23" t="n">
        <f aca="false">$B220</f>
        <v>94</v>
      </c>
      <c r="P220" s="23" t="n">
        <f aca="false">$B220</f>
        <v>94</v>
      </c>
      <c r="Q220" s="23" t="n">
        <f aca="false">$B220</f>
        <v>94</v>
      </c>
      <c r="R220" s="23" t="n">
        <f aca="false">$B220</f>
        <v>94</v>
      </c>
      <c r="S220" s="23" t="n">
        <f aca="false">$B220</f>
        <v>94</v>
      </c>
      <c r="T220" s="23" t="n">
        <f aca="false">$B220</f>
        <v>94</v>
      </c>
      <c r="U220" s="23" t="n">
        <f aca="false">$B220</f>
        <v>94</v>
      </c>
      <c r="V220" s="23" t="n">
        <f aca="false">$B220</f>
        <v>94</v>
      </c>
      <c r="W220" s="23" t="n">
        <f aca="false">$B220</f>
        <v>94</v>
      </c>
      <c r="X220" s="23" t="n">
        <f aca="false">$B220</f>
        <v>94</v>
      </c>
      <c r="Y220" s="23" t="n">
        <f aca="false">$B220</f>
        <v>94</v>
      </c>
      <c r="Z220" s="23" t="n">
        <f aca="false">$B220</f>
        <v>94</v>
      </c>
      <c r="AA220" s="23" t="n">
        <f aca="false">$B220</f>
        <v>94</v>
      </c>
      <c r="AB220" s="23" t="n">
        <f aca="false">$B220</f>
        <v>94</v>
      </c>
      <c r="AC220" s="23" t="n">
        <f aca="false">$B220</f>
        <v>94</v>
      </c>
      <c r="AD220" s="23" t="n">
        <f aca="false">$B220</f>
        <v>94</v>
      </c>
      <c r="AE220" s="23" t="n">
        <f aca="false">$B220</f>
        <v>94</v>
      </c>
      <c r="AF220" s="23" t="n">
        <f aca="false">$B220</f>
        <v>94</v>
      </c>
      <c r="AG220" s="23" t="n">
        <f aca="false">$B220</f>
        <v>94</v>
      </c>
      <c r="AH220" s="23" t="n">
        <f aca="false">$B220</f>
        <v>94</v>
      </c>
      <c r="AI220" s="23" t="n">
        <f aca="false">$B220</f>
        <v>94</v>
      </c>
      <c r="AJ220" s="23" t="n">
        <f aca="false">$B220</f>
        <v>94</v>
      </c>
      <c r="AK220" s="23" t="n">
        <f aca="false">$B220</f>
        <v>94</v>
      </c>
      <c r="AL220" s="23" t="n">
        <f aca="false">$B220</f>
        <v>94</v>
      </c>
      <c r="AM220" s="23" t="n">
        <f aca="false">$B220</f>
        <v>94</v>
      </c>
      <c r="AN220" s="23" t="n">
        <f aca="false">$B220</f>
        <v>94</v>
      </c>
      <c r="AO220" s="23" t="n">
        <f aca="false">$B220</f>
        <v>94</v>
      </c>
      <c r="AP220" s="23" t="n">
        <f aca="false">$B220</f>
        <v>94</v>
      </c>
      <c r="AQ220" s="23" t="n">
        <f aca="false">$B220</f>
        <v>94</v>
      </c>
      <c r="AR220" s="23" t="n">
        <f aca="false">$B220</f>
        <v>94</v>
      </c>
      <c r="AS220" s="23" t="n">
        <f aca="false">$B220</f>
        <v>94</v>
      </c>
      <c r="AT220" s="23" t="n">
        <f aca="false">$B220</f>
        <v>94</v>
      </c>
      <c r="AU220" s="23" t="n">
        <f aca="false">$B220</f>
        <v>94</v>
      </c>
      <c r="AV220" s="23" t="n">
        <f aca="false">$B220</f>
        <v>94</v>
      </c>
      <c r="AW220" s="23" t="n">
        <f aca="false">$B220</f>
        <v>94</v>
      </c>
      <c r="AX220" s="23" t="n">
        <f aca="false">$B220</f>
        <v>94</v>
      </c>
      <c r="AY220" s="23" t="n">
        <f aca="false">$B220</f>
        <v>94</v>
      </c>
      <c r="AZ220" s="23" t="n">
        <f aca="false">$B220</f>
        <v>94</v>
      </c>
      <c r="BA220" s="23" t="n">
        <f aca="false">$B220</f>
        <v>94</v>
      </c>
      <c r="BB220" s="23" t="n">
        <f aca="false">$B220</f>
        <v>94</v>
      </c>
      <c r="BC220" s="23" t="n">
        <f aca="false">$B220</f>
        <v>94</v>
      </c>
      <c r="BD220" s="23" t="n">
        <f aca="false">$B220</f>
        <v>94</v>
      </c>
      <c r="BE220" s="23" t="n">
        <f aca="false">$B220</f>
        <v>94</v>
      </c>
      <c r="BF220" s="23" t="n">
        <f aca="false">$B220</f>
        <v>94</v>
      </c>
      <c r="BG220" s="23" t="n">
        <f aca="false">$B220</f>
        <v>94</v>
      </c>
      <c r="BH220" s="23" t="n">
        <f aca="false">$B220</f>
        <v>94</v>
      </c>
      <c r="BI220" s="23" t="n">
        <f aca="false">$B220</f>
        <v>94</v>
      </c>
      <c r="BJ220" s="23" t="n">
        <f aca="false">$B220</f>
        <v>94</v>
      </c>
      <c r="BK220" s="23" t="n">
        <f aca="false">$B220</f>
        <v>94</v>
      </c>
      <c r="BL220" s="23" t="n">
        <f aca="false">$B220</f>
        <v>94</v>
      </c>
      <c r="BM220" s="23" t="n">
        <f aca="false">$B220</f>
        <v>94</v>
      </c>
      <c r="BN220" s="23" t="n">
        <f aca="false">$B220</f>
        <v>94</v>
      </c>
    </row>
    <row r="221" customFormat="false" ht="10.5" hidden="false" customHeight="true" outlineLevel="0" collapsed="false">
      <c r="B221" s="17" t="n">
        <v>95</v>
      </c>
      <c r="C221" s="23" t="n">
        <f aca="false">$B221</f>
        <v>95</v>
      </c>
      <c r="D221" s="23" t="n">
        <f aca="false">$B221</f>
        <v>95</v>
      </c>
      <c r="E221" s="23" t="n">
        <f aca="false">$B221</f>
        <v>95</v>
      </c>
      <c r="F221" s="23" t="n">
        <f aca="false">$B221</f>
        <v>95</v>
      </c>
      <c r="G221" s="23" t="n">
        <f aca="false">$B221</f>
        <v>95</v>
      </c>
      <c r="H221" s="23" t="n">
        <f aca="false">$B221</f>
        <v>95</v>
      </c>
      <c r="I221" s="23" t="n">
        <f aca="false">$B221</f>
        <v>95</v>
      </c>
      <c r="J221" s="23" t="n">
        <f aca="false">$B221</f>
        <v>95</v>
      </c>
      <c r="K221" s="23" t="n">
        <f aca="false">$B221</f>
        <v>95</v>
      </c>
      <c r="L221" s="23" t="n">
        <f aca="false">$B221</f>
        <v>95</v>
      </c>
      <c r="M221" s="23" t="n">
        <f aca="false">$B221</f>
        <v>95</v>
      </c>
      <c r="N221" s="23" t="n">
        <f aca="false">$B221</f>
        <v>95</v>
      </c>
      <c r="O221" s="23" t="n">
        <f aca="false">$B221</f>
        <v>95</v>
      </c>
      <c r="P221" s="23" t="n">
        <f aca="false">$B221</f>
        <v>95</v>
      </c>
      <c r="Q221" s="23" t="n">
        <f aca="false">$B221</f>
        <v>95</v>
      </c>
      <c r="R221" s="23" t="n">
        <f aca="false">$B221</f>
        <v>95</v>
      </c>
      <c r="S221" s="23" t="n">
        <f aca="false">$B221</f>
        <v>95</v>
      </c>
      <c r="T221" s="23" t="n">
        <f aca="false">$B221</f>
        <v>95</v>
      </c>
      <c r="U221" s="23" t="n">
        <f aca="false">$B221</f>
        <v>95</v>
      </c>
      <c r="V221" s="23" t="n">
        <f aca="false">$B221</f>
        <v>95</v>
      </c>
      <c r="W221" s="23" t="n">
        <f aca="false">$B221</f>
        <v>95</v>
      </c>
      <c r="X221" s="23" t="n">
        <f aca="false">$B221</f>
        <v>95</v>
      </c>
      <c r="Y221" s="23" t="n">
        <f aca="false">$B221</f>
        <v>95</v>
      </c>
      <c r="Z221" s="23" t="n">
        <f aca="false">$B221</f>
        <v>95</v>
      </c>
      <c r="AA221" s="23" t="n">
        <f aca="false">$B221</f>
        <v>95</v>
      </c>
      <c r="AB221" s="23" t="n">
        <f aca="false">$B221</f>
        <v>95</v>
      </c>
      <c r="AC221" s="23" t="n">
        <f aca="false">$B221</f>
        <v>95</v>
      </c>
      <c r="AD221" s="23" t="n">
        <f aca="false">$B221</f>
        <v>95</v>
      </c>
      <c r="AE221" s="23" t="n">
        <f aca="false">$B221</f>
        <v>95</v>
      </c>
      <c r="AF221" s="23" t="n">
        <f aca="false">$B221</f>
        <v>95</v>
      </c>
      <c r="AG221" s="23" t="n">
        <f aca="false">$B221</f>
        <v>95</v>
      </c>
      <c r="AH221" s="23" t="n">
        <f aca="false">$B221</f>
        <v>95</v>
      </c>
      <c r="AI221" s="23" t="n">
        <f aca="false">$B221</f>
        <v>95</v>
      </c>
      <c r="AJ221" s="23" t="n">
        <f aca="false">$B221</f>
        <v>95</v>
      </c>
      <c r="AK221" s="23" t="n">
        <f aca="false">$B221</f>
        <v>95</v>
      </c>
      <c r="AL221" s="23" t="n">
        <f aca="false">$B221</f>
        <v>95</v>
      </c>
      <c r="AM221" s="23" t="n">
        <f aca="false">$B221</f>
        <v>95</v>
      </c>
      <c r="AN221" s="23" t="n">
        <f aca="false">$B221</f>
        <v>95</v>
      </c>
      <c r="AO221" s="23" t="n">
        <f aca="false">$B221</f>
        <v>95</v>
      </c>
      <c r="AP221" s="23" t="n">
        <f aca="false">$B221</f>
        <v>95</v>
      </c>
      <c r="AQ221" s="23" t="n">
        <f aca="false">$B221</f>
        <v>95</v>
      </c>
      <c r="AR221" s="23" t="n">
        <f aca="false">$B221</f>
        <v>95</v>
      </c>
      <c r="AS221" s="23" t="n">
        <f aca="false">$B221</f>
        <v>95</v>
      </c>
      <c r="AT221" s="23" t="n">
        <f aca="false">$B221</f>
        <v>95</v>
      </c>
      <c r="AU221" s="23" t="n">
        <f aca="false">$B221</f>
        <v>95</v>
      </c>
      <c r="AV221" s="23" t="n">
        <f aca="false">$B221</f>
        <v>95</v>
      </c>
      <c r="AW221" s="23" t="n">
        <f aca="false">$B221</f>
        <v>95</v>
      </c>
      <c r="AX221" s="23" t="n">
        <f aca="false">$B221</f>
        <v>95</v>
      </c>
      <c r="AY221" s="23" t="n">
        <f aca="false">$B221</f>
        <v>95</v>
      </c>
      <c r="AZ221" s="23" t="n">
        <f aca="false">$B221</f>
        <v>95</v>
      </c>
      <c r="BA221" s="23" t="n">
        <f aca="false">$B221</f>
        <v>95</v>
      </c>
      <c r="BB221" s="23" t="n">
        <f aca="false">$B221</f>
        <v>95</v>
      </c>
      <c r="BC221" s="23" t="n">
        <f aca="false">$B221</f>
        <v>95</v>
      </c>
      <c r="BD221" s="23" t="n">
        <f aca="false">$B221</f>
        <v>95</v>
      </c>
      <c r="BE221" s="23" t="n">
        <f aca="false">$B221</f>
        <v>95</v>
      </c>
      <c r="BF221" s="23" t="n">
        <f aca="false">$B221</f>
        <v>95</v>
      </c>
      <c r="BG221" s="23" t="n">
        <f aca="false">$B221</f>
        <v>95</v>
      </c>
      <c r="BH221" s="23" t="n">
        <f aca="false">$B221</f>
        <v>95</v>
      </c>
      <c r="BI221" s="23" t="n">
        <f aca="false">$B221</f>
        <v>95</v>
      </c>
      <c r="BJ221" s="23" t="n">
        <f aca="false">$B221</f>
        <v>95</v>
      </c>
      <c r="BK221" s="23" t="n">
        <f aca="false">$B221</f>
        <v>95</v>
      </c>
      <c r="BL221" s="23" t="n">
        <f aca="false">$B221</f>
        <v>95</v>
      </c>
      <c r="BM221" s="23" t="n">
        <f aca="false">$B221</f>
        <v>95</v>
      </c>
      <c r="BN221" s="23" t="n">
        <f aca="false">$B221</f>
        <v>95</v>
      </c>
    </row>
    <row r="222" customFormat="false" ht="10.5" hidden="false" customHeight="true" outlineLevel="0" collapsed="false">
      <c r="B222" s="17" t="n">
        <v>96</v>
      </c>
      <c r="C222" s="23" t="n">
        <f aca="false">$B222</f>
        <v>96</v>
      </c>
      <c r="D222" s="23" t="n">
        <f aca="false">$B222</f>
        <v>96</v>
      </c>
      <c r="E222" s="23" t="n">
        <f aca="false">$B222</f>
        <v>96</v>
      </c>
      <c r="F222" s="23" t="n">
        <f aca="false">$B222</f>
        <v>96</v>
      </c>
      <c r="G222" s="23" t="n">
        <f aca="false">$B222</f>
        <v>96</v>
      </c>
      <c r="H222" s="23" t="n">
        <f aca="false">$B222</f>
        <v>96</v>
      </c>
      <c r="I222" s="23" t="n">
        <f aca="false">$B222</f>
        <v>96</v>
      </c>
      <c r="J222" s="23" t="n">
        <f aca="false">$B222</f>
        <v>96</v>
      </c>
      <c r="K222" s="23" t="n">
        <f aca="false">$B222</f>
        <v>96</v>
      </c>
      <c r="L222" s="23" t="n">
        <f aca="false">$B222</f>
        <v>96</v>
      </c>
      <c r="M222" s="23" t="n">
        <f aca="false">$B222</f>
        <v>96</v>
      </c>
      <c r="N222" s="23" t="n">
        <f aca="false">$B222</f>
        <v>96</v>
      </c>
      <c r="O222" s="23" t="n">
        <f aca="false">$B222</f>
        <v>96</v>
      </c>
      <c r="P222" s="23" t="n">
        <f aca="false">$B222</f>
        <v>96</v>
      </c>
      <c r="Q222" s="23" t="n">
        <f aca="false">$B222</f>
        <v>96</v>
      </c>
      <c r="R222" s="23" t="n">
        <f aca="false">$B222</f>
        <v>96</v>
      </c>
      <c r="S222" s="23" t="n">
        <f aca="false">$B222</f>
        <v>96</v>
      </c>
      <c r="T222" s="23" t="n">
        <f aca="false">$B222</f>
        <v>96</v>
      </c>
      <c r="U222" s="23" t="n">
        <f aca="false">$B222</f>
        <v>96</v>
      </c>
      <c r="V222" s="23" t="n">
        <f aca="false">$B222</f>
        <v>96</v>
      </c>
      <c r="W222" s="23" t="n">
        <f aca="false">$B222</f>
        <v>96</v>
      </c>
      <c r="X222" s="23" t="n">
        <f aca="false">$B222</f>
        <v>96</v>
      </c>
      <c r="Y222" s="23" t="n">
        <f aca="false">$B222</f>
        <v>96</v>
      </c>
      <c r="Z222" s="23" t="n">
        <f aca="false">$B222</f>
        <v>96</v>
      </c>
      <c r="AA222" s="23" t="n">
        <f aca="false">$B222</f>
        <v>96</v>
      </c>
      <c r="AB222" s="23" t="n">
        <f aca="false">$B222</f>
        <v>96</v>
      </c>
      <c r="AC222" s="23" t="n">
        <f aca="false">$B222</f>
        <v>96</v>
      </c>
      <c r="AD222" s="23" t="n">
        <f aca="false">$B222</f>
        <v>96</v>
      </c>
      <c r="AE222" s="23" t="n">
        <f aca="false">$B222</f>
        <v>96</v>
      </c>
      <c r="AF222" s="23" t="n">
        <f aca="false">$B222</f>
        <v>96</v>
      </c>
      <c r="AG222" s="23" t="n">
        <f aca="false">$B222</f>
        <v>96</v>
      </c>
      <c r="AH222" s="23" t="n">
        <f aca="false">$B222</f>
        <v>96</v>
      </c>
      <c r="AI222" s="23" t="n">
        <f aca="false">$B222</f>
        <v>96</v>
      </c>
      <c r="AJ222" s="23" t="n">
        <f aca="false">$B222</f>
        <v>96</v>
      </c>
      <c r="AK222" s="23" t="n">
        <f aca="false">$B222</f>
        <v>96</v>
      </c>
      <c r="AL222" s="23" t="n">
        <f aca="false">$B222</f>
        <v>96</v>
      </c>
      <c r="AM222" s="23" t="n">
        <f aca="false">$B222</f>
        <v>96</v>
      </c>
      <c r="AN222" s="23" t="n">
        <f aca="false">$B222</f>
        <v>96</v>
      </c>
      <c r="AO222" s="23" t="n">
        <f aca="false">$B222</f>
        <v>96</v>
      </c>
      <c r="AP222" s="23" t="n">
        <f aca="false">$B222</f>
        <v>96</v>
      </c>
      <c r="AQ222" s="23" t="n">
        <f aca="false">$B222</f>
        <v>96</v>
      </c>
      <c r="AR222" s="23" t="n">
        <f aca="false">$B222</f>
        <v>96</v>
      </c>
      <c r="AS222" s="23" t="n">
        <f aca="false">$B222</f>
        <v>96</v>
      </c>
      <c r="AT222" s="23" t="n">
        <f aca="false">$B222</f>
        <v>96</v>
      </c>
      <c r="AU222" s="23" t="n">
        <f aca="false">$B222</f>
        <v>96</v>
      </c>
      <c r="AV222" s="23" t="n">
        <f aca="false">$B222</f>
        <v>96</v>
      </c>
      <c r="AW222" s="23" t="n">
        <f aca="false">$B222</f>
        <v>96</v>
      </c>
      <c r="AX222" s="23" t="n">
        <f aca="false">$B222</f>
        <v>96</v>
      </c>
      <c r="AY222" s="23" t="n">
        <f aca="false">$B222</f>
        <v>96</v>
      </c>
      <c r="AZ222" s="23" t="n">
        <f aca="false">$B222</f>
        <v>96</v>
      </c>
      <c r="BA222" s="23" t="n">
        <f aca="false">$B222</f>
        <v>96</v>
      </c>
      <c r="BB222" s="23" t="n">
        <f aca="false">$B222</f>
        <v>96</v>
      </c>
      <c r="BC222" s="23" t="n">
        <f aca="false">$B222</f>
        <v>96</v>
      </c>
      <c r="BD222" s="23" t="n">
        <f aca="false">$B222</f>
        <v>96</v>
      </c>
      <c r="BE222" s="23" t="n">
        <f aca="false">$B222</f>
        <v>96</v>
      </c>
      <c r="BF222" s="23" t="n">
        <f aca="false">$B222</f>
        <v>96</v>
      </c>
      <c r="BG222" s="23" t="n">
        <f aca="false">$B222</f>
        <v>96</v>
      </c>
      <c r="BH222" s="23" t="n">
        <f aca="false">$B222</f>
        <v>96</v>
      </c>
      <c r="BI222" s="23" t="n">
        <f aca="false">$B222</f>
        <v>96</v>
      </c>
      <c r="BJ222" s="23" t="n">
        <f aca="false">$B222</f>
        <v>96</v>
      </c>
      <c r="BK222" s="23" t="n">
        <f aca="false">$B222</f>
        <v>96</v>
      </c>
      <c r="BL222" s="23" t="n">
        <f aca="false">$B222</f>
        <v>96</v>
      </c>
      <c r="BM222" s="23" t="n">
        <f aca="false">$B222</f>
        <v>96</v>
      </c>
      <c r="BN222" s="23" t="n">
        <f aca="false">$B222</f>
        <v>96</v>
      </c>
    </row>
    <row r="223" customFormat="false" ht="10.5" hidden="false" customHeight="true" outlineLevel="0" collapsed="false">
      <c r="B223" s="17" t="n">
        <v>97</v>
      </c>
      <c r="C223" s="23" t="n">
        <f aca="false">$B223</f>
        <v>97</v>
      </c>
      <c r="D223" s="23" t="n">
        <f aca="false">$B223</f>
        <v>97</v>
      </c>
      <c r="E223" s="23" t="n">
        <f aca="false">$B223</f>
        <v>97</v>
      </c>
      <c r="F223" s="23" t="n">
        <f aca="false">$B223</f>
        <v>97</v>
      </c>
      <c r="G223" s="23" t="n">
        <f aca="false">$B223</f>
        <v>97</v>
      </c>
      <c r="H223" s="23" t="n">
        <f aca="false">$B223</f>
        <v>97</v>
      </c>
      <c r="I223" s="23" t="n">
        <f aca="false">$B223</f>
        <v>97</v>
      </c>
      <c r="J223" s="23" t="n">
        <f aca="false">$B223</f>
        <v>97</v>
      </c>
      <c r="K223" s="23" t="n">
        <f aca="false">$B223</f>
        <v>97</v>
      </c>
      <c r="L223" s="23" t="n">
        <f aca="false">$B223</f>
        <v>97</v>
      </c>
      <c r="M223" s="23" t="n">
        <f aca="false">$B223</f>
        <v>97</v>
      </c>
      <c r="N223" s="23" t="n">
        <f aca="false">$B223</f>
        <v>97</v>
      </c>
      <c r="O223" s="23" t="n">
        <f aca="false">$B223</f>
        <v>97</v>
      </c>
      <c r="P223" s="23" t="n">
        <f aca="false">$B223</f>
        <v>97</v>
      </c>
      <c r="Q223" s="23" t="n">
        <f aca="false">$B223</f>
        <v>97</v>
      </c>
      <c r="R223" s="23" t="n">
        <f aca="false">$B223</f>
        <v>97</v>
      </c>
      <c r="S223" s="23" t="n">
        <f aca="false">$B223</f>
        <v>97</v>
      </c>
      <c r="T223" s="23" t="n">
        <f aca="false">$B223</f>
        <v>97</v>
      </c>
      <c r="U223" s="23" t="n">
        <f aca="false">$B223</f>
        <v>97</v>
      </c>
      <c r="V223" s="23" t="n">
        <f aca="false">$B223</f>
        <v>97</v>
      </c>
      <c r="W223" s="23" t="n">
        <f aca="false">$B223</f>
        <v>97</v>
      </c>
      <c r="X223" s="23" t="n">
        <f aca="false">$B223</f>
        <v>97</v>
      </c>
      <c r="Y223" s="23" t="n">
        <f aca="false">$B223</f>
        <v>97</v>
      </c>
      <c r="Z223" s="23" t="n">
        <f aca="false">$B223</f>
        <v>97</v>
      </c>
      <c r="AA223" s="23" t="n">
        <f aca="false">$B223</f>
        <v>97</v>
      </c>
      <c r="AB223" s="23" t="n">
        <f aca="false">$B223</f>
        <v>97</v>
      </c>
      <c r="AC223" s="23" t="n">
        <f aca="false">$B223</f>
        <v>97</v>
      </c>
      <c r="AD223" s="23" t="n">
        <f aca="false">$B223</f>
        <v>97</v>
      </c>
      <c r="AE223" s="23" t="n">
        <f aca="false">$B223</f>
        <v>97</v>
      </c>
      <c r="AF223" s="23" t="n">
        <f aca="false">$B223</f>
        <v>97</v>
      </c>
      <c r="AG223" s="23" t="n">
        <f aca="false">$B223</f>
        <v>97</v>
      </c>
      <c r="AH223" s="23" t="n">
        <f aca="false">$B223</f>
        <v>97</v>
      </c>
      <c r="AI223" s="23" t="n">
        <f aca="false">$B223</f>
        <v>97</v>
      </c>
      <c r="AJ223" s="23" t="n">
        <f aca="false">$B223</f>
        <v>97</v>
      </c>
      <c r="AK223" s="23" t="n">
        <f aca="false">$B223</f>
        <v>97</v>
      </c>
      <c r="AL223" s="23" t="n">
        <f aca="false">$B223</f>
        <v>97</v>
      </c>
      <c r="AM223" s="23" t="n">
        <f aca="false">$B223</f>
        <v>97</v>
      </c>
      <c r="AN223" s="23" t="n">
        <f aca="false">$B223</f>
        <v>97</v>
      </c>
      <c r="AO223" s="23" t="n">
        <f aca="false">$B223</f>
        <v>97</v>
      </c>
      <c r="AP223" s="23" t="n">
        <f aca="false">$B223</f>
        <v>97</v>
      </c>
      <c r="AQ223" s="23" t="n">
        <f aca="false">$B223</f>
        <v>97</v>
      </c>
      <c r="AR223" s="23" t="n">
        <f aca="false">$B223</f>
        <v>97</v>
      </c>
      <c r="AS223" s="23" t="n">
        <f aca="false">$B223</f>
        <v>97</v>
      </c>
      <c r="AT223" s="23" t="n">
        <f aca="false">$B223</f>
        <v>97</v>
      </c>
      <c r="AU223" s="23" t="n">
        <f aca="false">$B223</f>
        <v>97</v>
      </c>
      <c r="AV223" s="23" t="n">
        <f aca="false">$B223</f>
        <v>97</v>
      </c>
      <c r="AW223" s="23" t="n">
        <f aca="false">$B223</f>
        <v>97</v>
      </c>
      <c r="AX223" s="23" t="n">
        <f aca="false">$B223</f>
        <v>97</v>
      </c>
      <c r="AY223" s="23" t="n">
        <f aca="false">$B223</f>
        <v>97</v>
      </c>
      <c r="AZ223" s="23" t="n">
        <f aca="false">$B223</f>
        <v>97</v>
      </c>
      <c r="BA223" s="23" t="n">
        <f aca="false">$B223</f>
        <v>97</v>
      </c>
      <c r="BB223" s="23" t="n">
        <f aca="false">$B223</f>
        <v>97</v>
      </c>
      <c r="BC223" s="23" t="n">
        <f aca="false">$B223</f>
        <v>97</v>
      </c>
      <c r="BD223" s="23" t="n">
        <f aca="false">$B223</f>
        <v>97</v>
      </c>
      <c r="BE223" s="23" t="n">
        <f aca="false">$B223</f>
        <v>97</v>
      </c>
      <c r="BF223" s="23" t="n">
        <f aca="false">$B223</f>
        <v>97</v>
      </c>
      <c r="BG223" s="23" t="n">
        <f aca="false">$B223</f>
        <v>97</v>
      </c>
      <c r="BH223" s="23" t="n">
        <f aca="false">$B223</f>
        <v>97</v>
      </c>
      <c r="BI223" s="23" t="n">
        <f aca="false">$B223</f>
        <v>97</v>
      </c>
      <c r="BJ223" s="23" t="n">
        <f aca="false">$B223</f>
        <v>97</v>
      </c>
      <c r="BK223" s="23" t="n">
        <f aca="false">$B223</f>
        <v>97</v>
      </c>
      <c r="BL223" s="23" t="n">
        <f aca="false">$B223</f>
        <v>97</v>
      </c>
      <c r="BM223" s="23" t="n">
        <f aca="false">$B223</f>
        <v>97</v>
      </c>
      <c r="BN223" s="23" t="n">
        <f aca="false">$B223</f>
        <v>97</v>
      </c>
    </row>
    <row r="224" customFormat="false" ht="10.5" hidden="false" customHeight="true" outlineLevel="0" collapsed="false">
      <c r="B224" s="17" t="n">
        <v>98</v>
      </c>
      <c r="C224" s="23" t="n">
        <f aca="false">$B224</f>
        <v>98</v>
      </c>
      <c r="D224" s="23" t="n">
        <f aca="false">$B224</f>
        <v>98</v>
      </c>
      <c r="E224" s="23" t="n">
        <f aca="false">$B224</f>
        <v>98</v>
      </c>
      <c r="F224" s="23" t="n">
        <f aca="false">$B224</f>
        <v>98</v>
      </c>
      <c r="G224" s="23" t="n">
        <f aca="false">$B224</f>
        <v>98</v>
      </c>
      <c r="H224" s="23" t="n">
        <f aca="false">$B224</f>
        <v>98</v>
      </c>
      <c r="I224" s="23" t="n">
        <f aca="false">$B224</f>
        <v>98</v>
      </c>
      <c r="J224" s="23" t="n">
        <f aca="false">$B224</f>
        <v>98</v>
      </c>
      <c r="K224" s="23" t="n">
        <f aca="false">$B224</f>
        <v>98</v>
      </c>
      <c r="L224" s="23" t="n">
        <f aca="false">$B224</f>
        <v>98</v>
      </c>
      <c r="M224" s="23" t="n">
        <f aca="false">$B224</f>
        <v>98</v>
      </c>
      <c r="N224" s="23" t="n">
        <f aca="false">$B224</f>
        <v>98</v>
      </c>
      <c r="O224" s="23" t="n">
        <f aca="false">$B224</f>
        <v>98</v>
      </c>
      <c r="P224" s="23" t="n">
        <f aca="false">$B224</f>
        <v>98</v>
      </c>
      <c r="Q224" s="23" t="n">
        <f aca="false">$B224</f>
        <v>98</v>
      </c>
      <c r="R224" s="23" t="n">
        <f aca="false">$B224</f>
        <v>98</v>
      </c>
      <c r="S224" s="23" t="n">
        <f aca="false">$B224</f>
        <v>98</v>
      </c>
      <c r="T224" s="23" t="n">
        <f aca="false">$B224</f>
        <v>98</v>
      </c>
      <c r="U224" s="23" t="n">
        <f aca="false">$B224</f>
        <v>98</v>
      </c>
      <c r="V224" s="23" t="n">
        <f aca="false">$B224</f>
        <v>98</v>
      </c>
      <c r="W224" s="23" t="n">
        <f aca="false">$B224</f>
        <v>98</v>
      </c>
      <c r="X224" s="23" t="n">
        <f aca="false">$B224</f>
        <v>98</v>
      </c>
      <c r="Y224" s="23" t="n">
        <f aca="false">$B224</f>
        <v>98</v>
      </c>
      <c r="Z224" s="23" t="n">
        <f aca="false">$B224</f>
        <v>98</v>
      </c>
      <c r="AA224" s="23" t="n">
        <f aca="false">$B224</f>
        <v>98</v>
      </c>
      <c r="AB224" s="23" t="n">
        <f aca="false">$B224</f>
        <v>98</v>
      </c>
      <c r="AC224" s="23" t="n">
        <f aca="false">$B224</f>
        <v>98</v>
      </c>
      <c r="AD224" s="23" t="n">
        <f aca="false">$B224</f>
        <v>98</v>
      </c>
      <c r="AE224" s="23" t="n">
        <f aca="false">$B224</f>
        <v>98</v>
      </c>
      <c r="AF224" s="23" t="n">
        <f aca="false">$B224</f>
        <v>98</v>
      </c>
      <c r="AG224" s="23" t="n">
        <f aca="false">$B224</f>
        <v>98</v>
      </c>
      <c r="AH224" s="23" t="n">
        <f aca="false">$B224</f>
        <v>98</v>
      </c>
      <c r="AI224" s="23" t="n">
        <f aca="false">$B224</f>
        <v>98</v>
      </c>
      <c r="AJ224" s="23" t="n">
        <f aca="false">$B224</f>
        <v>98</v>
      </c>
      <c r="AK224" s="23" t="n">
        <f aca="false">$B224</f>
        <v>98</v>
      </c>
      <c r="AL224" s="23" t="n">
        <f aca="false">$B224</f>
        <v>98</v>
      </c>
      <c r="AM224" s="23" t="n">
        <f aca="false">$B224</f>
        <v>98</v>
      </c>
      <c r="AN224" s="23" t="n">
        <f aca="false">$B224</f>
        <v>98</v>
      </c>
      <c r="AO224" s="23" t="n">
        <f aca="false">$B224</f>
        <v>98</v>
      </c>
      <c r="AP224" s="23" t="n">
        <f aca="false">$B224</f>
        <v>98</v>
      </c>
      <c r="AQ224" s="23" t="n">
        <f aca="false">$B224</f>
        <v>98</v>
      </c>
      <c r="AR224" s="23" t="n">
        <f aca="false">$B224</f>
        <v>98</v>
      </c>
      <c r="AS224" s="23" t="n">
        <f aca="false">$B224</f>
        <v>98</v>
      </c>
      <c r="AT224" s="23" t="n">
        <f aca="false">$B224</f>
        <v>98</v>
      </c>
      <c r="AU224" s="23" t="n">
        <f aca="false">$B224</f>
        <v>98</v>
      </c>
      <c r="AV224" s="23" t="n">
        <f aca="false">$B224</f>
        <v>98</v>
      </c>
      <c r="AW224" s="23" t="n">
        <f aca="false">$B224</f>
        <v>98</v>
      </c>
      <c r="AX224" s="23" t="n">
        <f aca="false">$B224</f>
        <v>98</v>
      </c>
      <c r="AY224" s="23" t="n">
        <f aca="false">$B224</f>
        <v>98</v>
      </c>
      <c r="AZ224" s="23" t="n">
        <f aca="false">$B224</f>
        <v>98</v>
      </c>
      <c r="BA224" s="23" t="n">
        <f aca="false">$B224</f>
        <v>98</v>
      </c>
      <c r="BB224" s="23" t="n">
        <f aca="false">$B224</f>
        <v>98</v>
      </c>
      <c r="BC224" s="23" t="n">
        <f aca="false">$B224</f>
        <v>98</v>
      </c>
      <c r="BD224" s="23" t="n">
        <f aca="false">$B224</f>
        <v>98</v>
      </c>
      <c r="BE224" s="23" t="n">
        <f aca="false">$B224</f>
        <v>98</v>
      </c>
      <c r="BF224" s="23" t="n">
        <f aca="false">$B224</f>
        <v>98</v>
      </c>
      <c r="BG224" s="23" t="n">
        <f aca="false">$B224</f>
        <v>98</v>
      </c>
      <c r="BH224" s="23" t="n">
        <f aca="false">$B224</f>
        <v>98</v>
      </c>
      <c r="BI224" s="23" t="n">
        <f aca="false">$B224</f>
        <v>98</v>
      </c>
      <c r="BJ224" s="23" t="n">
        <f aca="false">$B224</f>
        <v>98</v>
      </c>
      <c r="BK224" s="23" t="n">
        <f aca="false">$B224</f>
        <v>98</v>
      </c>
      <c r="BL224" s="23" t="n">
        <f aca="false">$B224</f>
        <v>98</v>
      </c>
      <c r="BM224" s="23" t="n">
        <f aca="false">$B224</f>
        <v>98</v>
      </c>
      <c r="BN224" s="23" t="n">
        <f aca="false">$B224</f>
        <v>98</v>
      </c>
    </row>
    <row r="225" customFormat="false" ht="10.5" hidden="false" customHeight="true" outlineLevel="0" collapsed="false">
      <c r="B225" s="17" t="n">
        <v>99</v>
      </c>
      <c r="C225" s="23" t="n">
        <f aca="false">$B225</f>
        <v>99</v>
      </c>
      <c r="D225" s="23" t="n">
        <f aca="false">$B225</f>
        <v>99</v>
      </c>
      <c r="E225" s="23" t="n">
        <f aca="false">$B225</f>
        <v>99</v>
      </c>
      <c r="F225" s="23" t="n">
        <f aca="false">$B225</f>
        <v>99</v>
      </c>
      <c r="G225" s="23" t="n">
        <f aca="false">$B225</f>
        <v>99</v>
      </c>
      <c r="H225" s="23" t="n">
        <f aca="false">$B225</f>
        <v>99</v>
      </c>
      <c r="I225" s="23" t="n">
        <f aca="false">$B225</f>
        <v>99</v>
      </c>
      <c r="J225" s="23" t="n">
        <f aca="false">$B225</f>
        <v>99</v>
      </c>
      <c r="K225" s="23" t="n">
        <f aca="false">$B225</f>
        <v>99</v>
      </c>
      <c r="L225" s="23" t="n">
        <f aca="false">$B225</f>
        <v>99</v>
      </c>
      <c r="M225" s="23" t="n">
        <f aca="false">$B225</f>
        <v>99</v>
      </c>
      <c r="N225" s="23" t="n">
        <f aca="false">$B225</f>
        <v>99</v>
      </c>
      <c r="O225" s="23" t="n">
        <f aca="false">$B225</f>
        <v>99</v>
      </c>
      <c r="P225" s="23" t="n">
        <f aca="false">$B225</f>
        <v>99</v>
      </c>
      <c r="Q225" s="23" t="n">
        <f aca="false">$B225</f>
        <v>99</v>
      </c>
      <c r="R225" s="23" t="n">
        <f aca="false">$B225</f>
        <v>99</v>
      </c>
      <c r="S225" s="23" t="n">
        <f aca="false">$B225</f>
        <v>99</v>
      </c>
      <c r="T225" s="23" t="n">
        <f aca="false">$B225</f>
        <v>99</v>
      </c>
      <c r="U225" s="23" t="n">
        <f aca="false">$B225</f>
        <v>99</v>
      </c>
      <c r="V225" s="23" t="n">
        <f aca="false">$B225</f>
        <v>99</v>
      </c>
      <c r="W225" s="23" t="n">
        <f aca="false">$B225</f>
        <v>99</v>
      </c>
      <c r="X225" s="23" t="n">
        <f aca="false">$B225</f>
        <v>99</v>
      </c>
      <c r="Y225" s="23" t="n">
        <f aca="false">$B225</f>
        <v>99</v>
      </c>
      <c r="Z225" s="23" t="n">
        <f aca="false">$B225</f>
        <v>99</v>
      </c>
      <c r="AA225" s="23" t="n">
        <f aca="false">$B225</f>
        <v>99</v>
      </c>
      <c r="AB225" s="23" t="n">
        <f aca="false">$B225</f>
        <v>99</v>
      </c>
      <c r="AC225" s="23" t="n">
        <f aca="false">$B225</f>
        <v>99</v>
      </c>
      <c r="AD225" s="23" t="n">
        <f aca="false">$B225</f>
        <v>99</v>
      </c>
      <c r="AE225" s="23" t="n">
        <f aca="false">$B225</f>
        <v>99</v>
      </c>
      <c r="AF225" s="23" t="n">
        <f aca="false">$B225</f>
        <v>99</v>
      </c>
      <c r="AG225" s="23" t="n">
        <f aca="false">$B225</f>
        <v>99</v>
      </c>
      <c r="AH225" s="23" t="n">
        <f aca="false">$B225</f>
        <v>99</v>
      </c>
      <c r="AI225" s="23" t="n">
        <f aca="false">$B225</f>
        <v>99</v>
      </c>
      <c r="AJ225" s="23" t="n">
        <f aca="false">$B225</f>
        <v>99</v>
      </c>
      <c r="AK225" s="23" t="n">
        <f aca="false">$B225</f>
        <v>99</v>
      </c>
      <c r="AL225" s="23" t="n">
        <f aca="false">$B225</f>
        <v>99</v>
      </c>
      <c r="AM225" s="23" t="n">
        <f aca="false">$B225</f>
        <v>99</v>
      </c>
      <c r="AN225" s="23" t="n">
        <f aca="false">$B225</f>
        <v>99</v>
      </c>
      <c r="AO225" s="23" t="n">
        <f aca="false">$B225</f>
        <v>99</v>
      </c>
      <c r="AP225" s="23" t="n">
        <f aca="false">$B225</f>
        <v>99</v>
      </c>
      <c r="AQ225" s="23" t="n">
        <f aca="false">$B225</f>
        <v>99</v>
      </c>
      <c r="AR225" s="23" t="n">
        <f aca="false">$B225</f>
        <v>99</v>
      </c>
      <c r="AS225" s="23" t="n">
        <f aca="false">$B225</f>
        <v>99</v>
      </c>
      <c r="AT225" s="23" t="n">
        <f aca="false">$B225</f>
        <v>99</v>
      </c>
      <c r="AU225" s="23" t="n">
        <f aca="false">$B225</f>
        <v>99</v>
      </c>
      <c r="AV225" s="23" t="n">
        <f aca="false">$B225</f>
        <v>99</v>
      </c>
      <c r="AW225" s="23" t="n">
        <f aca="false">$B225</f>
        <v>99</v>
      </c>
      <c r="AX225" s="23" t="n">
        <f aca="false">$B225</f>
        <v>99</v>
      </c>
      <c r="AY225" s="23" t="n">
        <f aca="false">$B225</f>
        <v>99</v>
      </c>
      <c r="AZ225" s="23" t="n">
        <f aca="false">$B225</f>
        <v>99</v>
      </c>
      <c r="BA225" s="23" t="n">
        <f aca="false">$B225</f>
        <v>99</v>
      </c>
      <c r="BB225" s="23" t="n">
        <f aca="false">$B225</f>
        <v>99</v>
      </c>
      <c r="BC225" s="23" t="n">
        <f aca="false">$B225</f>
        <v>99</v>
      </c>
      <c r="BD225" s="23" t="n">
        <f aca="false">$B225</f>
        <v>99</v>
      </c>
      <c r="BE225" s="23" t="n">
        <f aca="false">$B225</f>
        <v>99</v>
      </c>
      <c r="BF225" s="23" t="n">
        <f aca="false">$B225</f>
        <v>99</v>
      </c>
      <c r="BG225" s="23" t="n">
        <f aca="false">$B225</f>
        <v>99</v>
      </c>
      <c r="BH225" s="23" t="n">
        <f aca="false">$B225</f>
        <v>99</v>
      </c>
      <c r="BI225" s="23" t="n">
        <f aca="false">$B225</f>
        <v>99</v>
      </c>
      <c r="BJ225" s="23" t="n">
        <f aca="false">$B225</f>
        <v>99</v>
      </c>
      <c r="BK225" s="23" t="n">
        <f aca="false">$B225</f>
        <v>99</v>
      </c>
      <c r="BL225" s="23" t="n">
        <f aca="false">$B225</f>
        <v>99</v>
      </c>
      <c r="BM225" s="23" t="n">
        <f aca="false">$B225</f>
        <v>99</v>
      </c>
      <c r="BN225" s="23" t="n">
        <f aca="false">$B225</f>
        <v>99</v>
      </c>
    </row>
    <row r="226" customFormat="false" ht="10.5" hidden="false" customHeight="true" outlineLevel="0" collapsed="false">
      <c r="B226" s="17" t="n">
        <v>100</v>
      </c>
      <c r="C226" s="23" t="n">
        <f aca="false">$B226</f>
        <v>100</v>
      </c>
      <c r="D226" s="23" t="n">
        <f aca="false">$B226</f>
        <v>100</v>
      </c>
      <c r="E226" s="23" t="n">
        <f aca="false">$B226</f>
        <v>100</v>
      </c>
      <c r="F226" s="23" t="n">
        <f aca="false">$B226</f>
        <v>100</v>
      </c>
      <c r="G226" s="23" t="n">
        <f aca="false">$B226</f>
        <v>100</v>
      </c>
      <c r="H226" s="23" t="n">
        <f aca="false">$B226</f>
        <v>100</v>
      </c>
      <c r="I226" s="23" t="n">
        <f aca="false">$B226</f>
        <v>100</v>
      </c>
      <c r="J226" s="23" t="n">
        <f aca="false">$B226</f>
        <v>100</v>
      </c>
      <c r="K226" s="23" t="n">
        <f aca="false">$B226</f>
        <v>100</v>
      </c>
      <c r="L226" s="23" t="n">
        <f aca="false">$B226</f>
        <v>100</v>
      </c>
      <c r="M226" s="23" t="n">
        <f aca="false">$B226</f>
        <v>100</v>
      </c>
      <c r="N226" s="23" t="n">
        <f aca="false">$B226</f>
        <v>100</v>
      </c>
      <c r="O226" s="23" t="n">
        <f aca="false">$B226</f>
        <v>100</v>
      </c>
      <c r="P226" s="23" t="n">
        <f aca="false">$B226</f>
        <v>100</v>
      </c>
      <c r="Q226" s="23" t="n">
        <f aca="false">$B226</f>
        <v>100</v>
      </c>
      <c r="R226" s="23" t="n">
        <f aca="false">$B226</f>
        <v>100</v>
      </c>
      <c r="S226" s="23" t="n">
        <f aca="false">$B226</f>
        <v>100</v>
      </c>
      <c r="T226" s="23" t="n">
        <f aca="false">$B226</f>
        <v>100</v>
      </c>
      <c r="U226" s="23" t="n">
        <f aca="false">$B226</f>
        <v>100</v>
      </c>
      <c r="V226" s="23" t="n">
        <f aca="false">$B226</f>
        <v>100</v>
      </c>
      <c r="W226" s="23" t="n">
        <f aca="false">$B226</f>
        <v>100</v>
      </c>
      <c r="X226" s="23" t="n">
        <f aca="false">$B226</f>
        <v>100</v>
      </c>
      <c r="Y226" s="23" t="n">
        <f aca="false">$B226</f>
        <v>100</v>
      </c>
      <c r="Z226" s="23" t="n">
        <f aca="false">$B226</f>
        <v>100</v>
      </c>
      <c r="AA226" s="23" t="n">
        <f aca="false">$B226</f>
        <v>100</v>
      </c>
      <c r="AB226" s="23" t="n">
        <f aca="false">$B226</f>
        <v>100</v>
      </c>
      <c r="AC226" s="23" t="n">
        <f aca="false">$B226</f>
        <v>100</v>
      </c>
      <c r="AD226" s="23" t="n">
        <f aca="false">$B226</f>
        <v>100</v>
      </c>
      <c r="AE226" s="23" t="n">
        <f aca="false">$B226</f>
        <v>100</v>
      </c>
      <c r="AF226" s="23" t="n">
        <f aca="false">$B226</f>
        <v>100</v>
      </c>
      <c r="AG226" s="23" t="n">
        <f aca="false">$B226</f>
        <v>100</v>
      </c>
      <c r="AH226" s="23" t="n">
        <f aca="false">$B226</f>
        <v>100</v>
      </c>
      <c r="AI226" s="23" t="n">
        <f aca="false">$B226</f>
        <v>100</v>
      </c>
      <c r="AJ226" s="23" t="n">
        <f aca="false">$B226</f>
        <v>100</v>
      </c>
      <c r="AK226" s="23" t="n">
        <f aca="false">$B226</f>
        <v>100</v>
      </c>
      <c r="AL226" s="23" t="n">
        <f aca="false">$B226</f>
        <v>100</v>
      </c>
      <c r="AM226" s="23" t="n">
        <f aca="false">$B226</f>
        <v>100</v>
      </c>
      <c r="AN226" s="23" t="n">
        <f aca="false">$B226</f>
        <v>100</v>
      </c>
      <c r="AO226" s="23" t="n">
        <f aca="false">$B226</f>
        <v>100</v>
      </c>
      <c r="AP226" s="23" t="n">
        <f aca="false">$B226</f>
        <v>100</v>
      </c>
      <c r="AQ226" s="23" t="n">
        <f aca="false">$B226</f>
        <v>100</v>
      </c>
      <c r="AR226" s="23" t="n">
        <f aca="false">$B226</f>
        <v>100</v>
      </c>
      <c r="AS226" s="23" t="n">
        <f aca="false">$B226</f>
        <v>100</v>
      </c>
      <c r="AT226" s="23" t="n">
        <f aca="false">$B226</f>
        <v>100</v>
      </c>
      <c r="AU226" s="23" t="n">
        <f aca="false">$B226</f>
        <v>100</v>
      </c>
      <c r="AV226" s="23" t="n">
        <f aca="false">$B226</f>
        <v>100</v>
      </c>
      <c r="AW226" s="23" t="n">
        <f aca="false">$B226</f>
        <v>100</v>
      </c>
      <c r="AX226" s="23" t="n">
        <f aca="false">$B226</f>
        <v>100</v>
      </c>
      <c r="AY226" s="23" t="n">
        <f aca="false">$B226</f>
        <v>100</v>
      </c>
      <c r="AZ226" s="23" t="n">
        <f aca="false">$B226</f>
        <v>100</v>
      </c>
      <c r="BA226" s="23" t="n">
        <f aca="false">$B226</f>
        <v>100</v>
      </c>
      <c r="BB226" s="23" t="n">
        <f aca="false">$B226</f>
        <v>100</v>
      </c>
      <c r="BC226" s="23" t="n">
        <f aca="false">$B226</f>
        <v>100</v>
      </c>
      <c r="BD226" s="23" t="n">
        <f aca="false">$B226</f>
        <v>100</v>
      </c>
      <c r="BE226" s="23" t="n">
        <f aca="false">$B226</f>
        <v>100</v>
      </c>
      <c r="BF226" s="23" t="n">
        <f aca="false">$B226</f>
        <v>100</v>
      </c>
      <c r="BG226" s="23" t="n">
        <f aca="false">$B226</f>
        <v>100</v>
      </c>
      <c r="BH226" s="23" t="n">
        <f aca="false">$B226</f>
        <v>100</v>
      </c>
      <c r="BI226" s="23" t="n">
        <f aca="false">$B226</f>
        <v>100</v>
      </c>
      <c r="BJ226" s="23" t="n">
        <f aca="false">$B226</f>
        <v>100</v>
      </c>
      <c r="BK226" s="23" t="n">
        <f aca="false">$B226</f>
        <v>100</v>
      </c>
      <c r="BL226" s="23" t="n">
        <f aca="false">$B226</f>
        <v>100</v>
      </c>
      <c r="BM226" s="23" t="n">
        <f aca="false">$B226</f>
        <v>100</v>
      </c>
      <c r="BN226" s="23" t="n">
        <f aca="false">$B226</f>
        <v>100</v>
      </c>
    </row>
    <row r="227" customFormat="false" ht="10.5" hidden="false" customHeight="true" outlineLevel="0" collapsed="false">
      <c r="B227" s="17" t="n">
        <v>101</v>
      </c>
      <c r="C227" s="23" t="n">
        <f aca="false">$B227</f>
        <v>101</v>
      </c>
      <c r="D227" s="23" t="n">
        <f aca="false">$B227</f>
        <v>101</v>
      </c>
      <c r="E227" s="23" t="n">
        <f aca="false">$B227</f>
        <v>101</v>
      </c>
      <c r="F227" s="23" t="n">
        <f aca="false">$B227</f>
        <v>101</v>
      </c>
      <c r="G227" s="23" t="n">
        <f aca="false">$B227</f>
        <v>101</v>
      </c>
      <c r="H227" s="23" t="n">
        <f aca="false">$B227</f>
        <v>101</v>
      </c>
      <c r="I227" s="23" t="n">
        <f aca="false">$B227</f>
        <v>101</v>
      </c>
      <c r="J227" s="23" t="n">
        <f aca="false">$B227</f>
        <v>101</v>
      </c>
      <c r="K227" s="23" t="n">
        <f aca="false">$B227</f>
        <v>101</v>
      </c>
      <c r="L227" s="23" t="n">
        <f aca="false">$B227</f>
        <v>101</v>
      </c>
      <c r="M227" s="23" t="n">
        <f aca="false">$B227</f>
        <v>101</v>
      </c>
      <c r="N227" s="23" t="n">
        <f aca="false">$B227</f>
        <v>101</v>
      </c>
      <c r="O227" s="23" t="n">
        <f aca="false">$B227</f>
        <v>101</v>
      </c>
      <c r="P227" s="23" t="n">
        <f aca="false">$B227</f>
        <v>101</v>
      </c>
      <c r="Q227" s="23" t="n">
        <f aca="false">$B227</f>
        <v>101</v>
      </c>
      <c r="R227" s="23" t="n">
        <f aca="false">$B227</f>
        <v>101</v>
      </c>
      <c r="S227" s="23" t="n">
        <f aca="false">$B227</f>
        <v>101</v>
      </c>
      <c r="T227" s="23" t="n">
        <f aca="false">$B227</f>
        <v>101</v>
      </c>
      <c r="U227" s="23" t="n">
        <f aca="false">$B227</f>
        <v>101</v>
      </c>
      <c r="V227" s="23" t="n">
        <f aca="false">$B227</f>
        <v>101</v>
      </c>
      <c r="W227" s="23" t="n">
        <f aca="false">$B227</f>
        <v>101</v>
      </c>
      <c r="X227" s="23" t="n">
        <f aca="false">$B227</f>
        <v>101</v>
      </c>
      <c r="Y227" s="23" t="n">
        <f aca="false">$B227</f>
        <v>101</v>
      </c>
      <c r="Z227" s="23" t="n">
        <f aca="false">$B227</f>
        <v>101</v>
      </c>
      <c r="AA227" s="23" t="n">
        <f aca="false">$B227</f>
        <v>101</v>
      </c>
      <c r="AB227" s="23" t="n">
        <f aca="false">$B227</f>
        <v>101</v>
      </c>
      <c r="AC227" s="23" t="n">
        <f aca="false">$B227</f>
        <v>101</v>
      </c>
      <c r="AD227" s="23" t="n">
        <f aca="false">$B227</f>
        <v>101</v>
      </c>
      <c r="AE227" s="23" t="n">
        <f aca="false">$B227</f>
        <v>101</v>
      </c>
      <c r="AF227" s="23" t="n">
        <f aca="false">$B227</f>
        <v>101</v>
      </c>
      <c r="AG227" s="23" t="n">
        <f aca="false">$B227</f>
        <v>101</v>
      </c>
      <c r="AH227" s="23" t="n">
        <f aca="false">$B227</f>
        <v>101</v>
      </c>
      <c r="AI227" s="23" t="n">
        <f aca="false">$B227</f>
        <v>101</v>
      </c>
      <c r="AJ227" s="23" t="n">
        <f aca="false">$B227</f>
        <v>101</v>
      </c>
      <c r="AK227" s="23" t="n">
        <f aca="false">$B227</f>
        <v>101</v>
      </c>
      <c r="AL227" s="23" t="n">
        <f aca="false">$B227</f>
        <v>101</v>
      </c>
      <c r="AM227" s="23" t="n">
        <f aca="false">$B227</f>
        <v>101</v>
      </c>
      <c r="AN227" s="23" t="n">
        <f aca="false">$B227</f>
        <v>101</v>
      </c>
      <c r="AO227" s="23" t="n">
        <f aca="false">$B227</f>
        <v>101</v>
      </c>
      <c r="AP227" s="23" t="n">
        <f aca="false">$B227</f>
        <v>101</v>
      </c>
      <c r="AQ227" s="23" t="n">
        <f aca="false">$B227</f>
        <v>101</v>
      </c>
      <c r="AR227" s="23" t="n">
        <f aca="false">$B227</f>
        <v>101</v>
      </c>
      <c r="AS227" s="23" t="n">
        <f aca="false">$B227</f>
        <v>101</v>
      </c>
      <c r="AT227" s="23" t="n">
        <f aca="false">$B227</f>
        <v>101</v>
      </c>
      <c r="AU227" s="23" t="n">
        <f aca="false">$B227</f>
        <v>101</v>
      </c>
      <c r="AV227" s="23" t="n">
        <f aca="false">$B227</f>
        <v>101</v>
      </c>
      <c r="AW227" s="23" t="n">
        <f aca="false">$B227</f>
        <v>101</v>
      </c>
      <c r="AX227" s="23" t="n">
        <f aca="false">$B227</f>
        <v>101</v>
      </c>
      <c r="AY227" s="23" t="n">
        <f aca="false">$B227</f>
        <v>101</v>
      </c>
      <c r="AZ227" s="23" t="n">
        <f aca="false">$B227</f>
        <v>101</v>
      </c>
      <c r="BA227" s="23" t="n">
        <f aca="false">$B227</f>
        <v>101</v>
      </c>
      <c r="BB227" s="23" t="n">
        <f aca="false">$B227</f>
        <v>101</v>
      </c>
      <c r="BC227" s="23" t="n">
        <f aca="false">$B227</f>
        <v>101</v>
      </c>
      <c r="BD227" s="23" t="n">
        <f aca="false">$B227</f>
        <v>101</v>
      </c>
      <c r="BE227" s="23" t="n">
        <f aca="false">$B227</f>
        <v>101</v>
      </c>
      <c r="BF227" s="23" t="n">
        <f aca="false">$B227</f>
        <v>101</v>
      </c>
      <c r="BG227" s="23" t="n">
        <f aca="false">$B227</f>
        <v>101</v>
      </c>
      <c r="BH227" s="23" t="n">
        <f aca="false">$B227</f>
        <v>101</v>
      </c>
      <c r="BI227" s="23" t="n">
        <f aca="false">$B227</f>
        <v>101</v>
      </c>
      <c r="BJ227" s="23" t="n">
        <f aca="false">$B227</f>
        <v>101</v>
      </c>
      <c r="BK227" s="23" t="n">
        <f aca="false">$B227</f>
        <v>101</v>
      </c>
      <c r="BL227" s="23" t="n">
        <f aca="false">$B227</f>
        <v>101</v>
      </c>
      <c r="BM227" s="23" t="n">
        <f aca="false">$B227</f>
        <v>101</v>
      </c>
      <c r="BN227" s="23" t="n">
        <f aca="false">$B227</f>
        <v>101</v>
      </c>
    </row>
    <row r="228" customFormat="false" ht="10.5" hidden="false" customHeight="true" outlineLevel="0" collapsed="false">
      <c r="B228" s="17" t="n">
        <v>102</v>
      </c>
      <c r="C228" s="23" t="n">
        <f aca="false">$B228</f>
        <v>102</v>
      </c>
      <c r="D228" s="23" t="n">
        <f aca="false">$B228</f>
        <v>102</v>
      </c>
      <c r="E228" s="23" t="n">
        <f aca="false">$B228</f>
        <v>102</v>
      </c>
      <c r="F228" s="23" t="n">
        <f aca="false">$B228</f>
        <v>102</v>
      </c>
      <c r="G228" s="23" t="n">
        <f aca="false">$B228</f>
        <v>102</v>
      </c>
      <c r="H228" s="23" t="n">
        <f aca="false">$B228</f>
        <v>102</v>
      </c>
      <c r="I228" s="23" t="n">
        <f aca="false">$B228</f>
        <v>102</v>
      </c>
      <c r="J228" s="23" t="n">
        <f aca="false">$B228</f>
        <v>102</v>
      </c>
      <c r="K228" s="23" t="n">
        <f aca="false">$B228</f>
        <v>102</v>
      </c>
      <c r="L228" s="23" t="n">
        <f aca="false">$B228</f>
        <v>102</v>
      </c>
      <c r="M228" s="23" t="n">
        <f aca="false">$B228</f>
        <v>102</v>
      </c>
      <c r="N228" s="23" t="n">
        <f aca="false">$B228</f>
        <v>102</v>
      </c>
      <c r="O228" s="23" t="n">
        <f aca="false">$B228</f>
        <v>102</v>
      </c>
      <c r="P228" s="23" t="n">
        <f aca="false">$B228</f>
        <v>102</v>
      </c>
      <c r="Q228" s="23" t="n">
        <f aca="false">$B228</f>
        <v>102</v>
      </c>
      <c r="R228" s="23" t="n">
        <f aca="false">$B228</f>
        <v>102</v>
      </c>
      <c r="S228" s="23" t="n">
        <f aca="false">$B228</f>
        <v>102</v>
      </c>
      <c r="T228" s="23" t="n">
        <f aca="false">$B228</f>
        <v>102</v>
      </c>
      <c r="U228" s="23" t="n">
        <f aca="false">$B228</f>
        <v>102</v>
      </c>
      <c r="V228" s="23" t="n">
        <f aca="false">$B228</f>
        <v>102</v>
      </c>
      <c r="W228" s="23" t="n">
        <f aca="false">$B228</f>
        <v>102</v>
      </c>
      <c r="X228" s="23" t="n">
        <f aca="false">$B228</f>
        <v>102</v>
      </c>
      <c r="Y228" s="23" t="n">
        <f aca="false">$B228</f>
        <v>102</v>
      </c>
      <c r="Z228" s="23" t="n">
        <f aca="false">$B228</f>
        <v>102</v>
      </c>
      <c r="AA228" s="23" t="n">
        <f aca="false">$B228</f>
        <v>102</v>
      </c>
      <c r="AB228" s="23" t="n">
        <f aca="false">$B228</f>
        <v>102</v>
      </c>
      <c r="AC228" s="23" t="n">
        <f aca="false">$B228</f>
        <v>102</v>
      </c>
      <c r="AD228" s="23" t="n">
        <f aca="false">$B228</f>
        <v>102</v>
      </c>
      <c r="AE228" s="23" t="n">
        <f aca="false">$B228</f>
        <v>102</v>
      </c>
      <c r="AF228" s="23" t="n">
        <f aca="false">$B228</f>
        <v>102</v>
      </c>
      <c r="AG228" s="23" t="n">
        <f aca="false">$B228</f>
        <v>102</v>
      </c>
      <c r="AH228" s="23" t="n">
        <f aca="false">$B228</f>
        <v>102</v>
      </c>
      <c r="AI228" s="23" t="n">
        <f aca="false">$B228</f>
        <v>102</v>
      </c>
      <c r="AJ228" s="23" t="n">
        <f aca="false">$B228</f>
        <v>102</v>
      </c>
      <c r="AK228" s="23" t="n">
        <f aca="false">$B228</f>
        <v>102</v>
      </c>
      <c r="AL228" s="23" t="n">
        <f aca="false">$B228</f>
        <v>102</v>
      </c>
      <c r="AM228" s="23" t="n">
        <f aca="false">$B228</f>
        <v>102</v>
      </c>
      <c r="AN228" s="23" t="n">
        <f aca="false">$B228</f>
        <v>102</v>
      </c>
      <c r="AO228" s="23" t="n">
        <f aca="false">$B228</f>
        <v>102</v>
      </c>
      <c r="AP228" s="23" t="n">
        <f aca="false">$B228</f>
        <v>102</v>
      </c>
      <c r="AQ228" s="23" t="n">
        <f aca="false">$B228</f>
        <v>102</v>
      </c>
      <c r="AR228" s="23" t="n">
        <f aca="false">$B228</f>
        <v>102</v>
      </c>
      <c r="AS228" s="23" t="n">
        <f aca="false">$B228</f>
        <v>102</v>
      </c>
      <c r="AT228" s="23" t="n">
        <f aca="false">$B228</f>
        <v>102</v>
      </c>
      <c r="AU228" s="23" t="n">
        <f aca="false">$B228</f>
        <v>102</v>
      </c>
      <c r="AV228" s="23" t="n">
        <f aca="false">$B228</f>
        <v>102</v>
      </c>
      <c r="AW228" s="23" t="n">
        <f aca="false">$B228</f>
        <v>102</v>
      </c>
      <c r="AX228" s="23" t="n">
        <f aca="false">$B228</f>
        <v>102</v>
      </c>
      <c r="AY228" s="23" t="n">
        <f aca="false">$B228</f>
        <v>102</v>
      </c>
      <c r="AZ228" s="23" t="n">
        <f aca="false">$B228</f>
        <v>102</v>
      </c>
      <c r="BA228" s="23" t="n">
        <f aca="false">$B228</f>
        <v>102</v>
      </c>
      <c r="BB228" s="23" t="n">
        <f aca="false">$B228</f>
        <v>102</v>
      </c>
      <c r="BC228" s="23" t="n">
        <f aca="false">$B228</f>
        <v>102</v>
      </c>
      <c r="BD228" s="23" t="n">
        <f aca="false">$B228</f>
        <v>102</v>
      </c>
      <c r="BE228" s="23" t="n">
        <f aca="false">$B228</f>
        <v>102</v>
      </c>
      <c r="BF228" s="23" t="n">
        <f aca="false">$B228</f>
        <v>102</v>
      </c>
      <c r="BG228" s="23" t="n">
        <f aca="false">$B228</f>
        <v>102</v>
      </c>
      <c r="BH228" s="23" t="n">
        <f aca="false">$B228</f>
        <v>102</v>
      </c>
      <c r="BI228" s="23" t="n">
        <f aca="false">$B228</f>
        <v>102</v>
      </c>
      <c r="BJ228" s="23" t="n">
        <f aca="false">$B228</f>
        <v>102</v>
      </c>
      <c r="BK228" s="23" t="n">
        <f aca="false">$B228</f>
        <v>102</v>
      </c>
      <c r="BL228" s="23" t="n">
        <f aca="false">$B228</f>
        <v>102</v>
      </c>
      <c r="BM228" s="23" t="n">
        <f aca="false">$B228</f>
        <v>102</v>
      </c>
      <c r="BN228" s="23" t="n">
        <f aca="false">$B228</f>
        <v>102</v>
      </c>
    </row>
    <row r="229" customFormat="false" ht="10.5" hidden="false" customHeight="true" outlineLevel="0" collapsed="false">
      <c r="B229" s="17" t="n">
        <v>103</v>
      </c>
      <c r="C229" s="23" t="n">
        <f aca="false">$B229</f>
        <v>103</v>
      </c>
      <c r="D229" s="23" t="n">
        <f aca="false">$B229</f>
        <v>103</v>
      </c>
      <c r="E229" s="23" t="n">
        <f aca="false">$B229</f>
        <v>103</v>
      </c>
      <c r="F229" s="23" t="n">
        <f aca="false">$B229</f>
        <v>103</v>
      </c>
      <c r="G229" s="23" t="n">
        <f aca="false">$B229</f>
        <v>103</v>
      </c>
      <c r="H229" s="23" t="n">
        <f aca="false">$B229</f>
        <v>103</v>
      </c>
      <c r="I229" s="23" t="n">
        <f aca="false">$B229</f>
        <v>103</v>
      </c>
      <c r="J229" s="23" t="n">
        <f aca="false">$B229</f>
        <v>103</v>
      </c>
      <c r="K229" s="23" t="n">
        <f aca="false">$B229</f>
        <v>103</v>
      </c>
      <c r="L229" s="23" t="n">
        <f aca="false">$B229</f>
        <v>103</v>
      </c>
      <c r="M229" s="23" t="n">
        <f aca="false">$B229</f>
        <v>103</v>
      </c>
      <c r="N229" s="23" t="n">
        <f aca="false">$B229</f>
        <v>103</v>
      </c>
      <c r="O229" s="23" t="n">
        <f aca="false">$B229</f>
        <v>103</v>
      </c>
      <c r="P229" s="23" t="n">
        <f aca="false">$B229</f>
        <v>103</v>
      </c>
      <c r="Q229" s="23" t="n">
        <f aca="false">$B229</f>
        <v>103</v>
      </c>
      <c r="R229" s="23" t="n">
        <f aca="false">$B229</f>
        <v>103</v>
      </c>
      <c r="S229" s="23" t="n">
        <f aca="false">$B229</f>
        <v>103</v>
      </c>
      <c r="T229" s="23" t="n">
        <f aca="false">$B229</f>
        <v>103</v>
      </c>
      <c r="U229" s="23" t="n">
        <f aca="false">$B229</f>
        <v>103</v>
      </c>
      <c r="V229" s="23" t="n">
        <f aca="false">$B229</f>
        <v>103</v>
      </c>
      <c r="W229" s="23" t="n">
        <f aca="false">$B229</f>
        <v>103</v>
      </c>
      <c r="X229" s="23" t="n">
        <f aca="false">$B229</f>
        <v>103</v>
      </c>
      <c r="Y229" s="23" t="n">
        <f aca="false">$B229</f>
        <v>103</v>
      </c>
      <c r="Z229" s="23" t="n">
        <f aca="false">$B229</f>
        <v>103</v>
      </c>
      <c r="AA229" s="23" t="n">
        <f aca="false">$B229</f>
        <v>103</v>
      </c>
      <c r="AB229" s="23" t="n">
        <f aca="false">$B229</f>
        <v>103</v>
      </c>
      <c r="AC229" s="23" t="n">
        <f aca="false">$B229</f>
        <v>103</v>
      </c>
      <c r="AD229" s="23" t="n">
        <f aca="false">$B229</f>
        <v>103</v>
      </c>
      <c r="AE229" s="23" t="n">
        <f aca="false">$B229</f>
        <v>103</v>
      </c>
      <c r="AF229" s="23" t="n">
        <f aca="false">$B229</f>
        <v>103</v>
      </c>
      <c r="AG229" s="23" t="n">
        <f aca="false">$B229</f>
        <v>103</v>
      </c>
      <c r="AH229" s="23" t="n">
        <f aca="false">$B229</f>
        <v>103</v>
      </c>
      <c r="AI229" s="23" t="n">
        <f aca="false">$B229</f>
        <v>103</v>
      </c>
      <c r="AJ229" s="23" t="n">
        <f aca="false">$B229</f>
        <v>103</v>
      </c>
      <c r="AK229" s="23" t="n">
        <f aca="false">$B229</f>
        <v>103</v>
      </c>
      <c r="AL229" s="23" t="n">
        <f aca="false">$B229</f>
        <v>103</v>
      </c>
      <c r="AM229" s="23" t="n">
        <f aca="false">$B229</f>
        <v>103</v>
      </c>
      <c r="AN229" s="23" t="n">
        <f aca="false">$B229</f>
        <v>103</v>
      </c>
      <c r="AO229" s="23" t="n">
        <f aca="false">$B229</f>
        <v>103</v>
      </c>
      <c r="AP229" s="23" t="n">
        <f aca="false">$B229</f>
        <v>103</v>
      </c>
      <c r="AQ229" s="23" t="n">
        <f aca="false">$B229</f>
        <v>103</v>
      </c>
      <c r="AR229" s="23" t="n">
        <f aca="false">$B229</f>
        <v>103</v>
      </c>
      <c r="AS229" s="23" t="n">
        <f aca="false">$B229</f>
        <v>103</v>
      </c>
      <c r="AT229" s="23" t="n">
        <f aca="false">$B229</f>
        <v>103</v>
      </c>
      <c r="AU229" s="23" t="n">
        <f aca="false">$B229</f>
        <v>103</v>
      </c>
      <c r="AV229" s="23" t="n">
        <f aca="false">$B229</f>
        <v>103</v>
      </c>
      <c r="AW229" s="23" t="n">
        <f aca="false">$B229</f>
        <v>103</v>
      </c>
      <c r="AX229" s="23" t="n">
        <f aca="false">$B229</f>
        <v>103</v>
      </c>
      <c r="AY229" s="23" t="n">
        <f aca="false">$B229</f>
        <v>103</v>
      </c>
      <c r="AZ229" s="23" t="n">
        <f aca="false">$B229</f>
        <v>103</v>
      </c>
      <c r="BA229" s="23" t="n">
        <f aca="false">$B229</f>
        <v>103</v>
      </c>
      <c r="BB229" s="23" t="n">
        <f aca="false">$B229</f>
        <v>103</v>
      </c>
      <c r="BC229" s="23" t="n">
        <f aca="false">$B229</f>
        <v>103</v>
      </c>
      <c r="BD229" s="23" t="n">
        <f aca="false">$B229</f>
        <v>103</v>
      </c>
      <c r="BE229" s="23" t="n">
        <f aca="false">$B229</f>
        <v>103</v>
      </c>
      <c r="BF229" s="23" t="n">
        <f aca="false">$B229</f>
        <v>103</v>
      </c>
      <c r="BG229" s="23" t="n">
        <f aca="false">$B229</f>
        <v>103</v>
      </c>
      <c r="BH229" s="23" t="n">
        <f aca="false">$B229</f>
        <v>103</v>
      </c>
      <c r="BI229" s="23" t="n">
        <f aca="false">$B229</f>
        <v>103</v>
      </c>
      <c r="BJ229" s="23" t="n">
        <f aca="false">$B229</f>
        <v>103</v>
      </c>
      <c r="BK229" s="23" t="n">
        <f aca="false">$B229</f>
        <v>103</v>
      </c>
      <c r="BL229" s="23" t="n">
        <f aca="false">$B229</f>
        <v>103</v>
      </c>
      <c r="BM229" s="23" t="n">
        <f aca="false">$B229</f>
        <v>103</v>
      </c>
      <c r="BN229" s="23" t="n">
        <f aca="false">$B229</f>
        <v>103</v>
      </c>
    </row>
    <row r="230" customFormat="false" ht="10.5" hidden="false" customHeight="true" outlineLevel="0" collapsed="false">
      <c r="B230" s="17" t="n">
        <v>104</v>
      </c>
      <c r="C230" s="23" t="n">
        <f aca="false">$B230</f>
        <v>104</v>
      </c>
      <c r="D230" s="23" t="n">
        <f aca="false">$B230</f>
        <v>104</v>
      </c>
      <c r="E230" s="23" t="n">
        <f aca="false">$B230</f>
        <v>104</v>
      </c>
      <c r="F230" s="23" t="n">
        <f aca="false">$B230</f>
        <v>104</v>
      </c>
      <c r="G230" s="23" t="n">
        <f aca="false">$B230</f>
        <v>104</v>
      </c>
      <c r="H230" s="23" t="n">
        <f aca="false">$B230</f>
        <v>104</v>
      </c>
      <c r="I230" s="23" t="n">
        <f aca="false">$B230</f>
        <v>104</v>
      </c>
      <c r="J230" s="23" t="n">
        <f aca="false">$B230</f>
        <v>104</v>
      </c>
      <c r="K230" s="23" t="n">
        <f aca="false">$B230</f>
        <v>104</v>
      </c>
      <c r="L230" s="23" t="n">
        <f aca="false">$B230</f>
        <v>104</v>
      </c>
      <c r="M230" s="23" t="n">
        <f aca="false">$B230</f>
        <v>104</v>
      </c>
      <c r="N230" s="23" t="n">
        <f aca="false">$B230</f>
        <v>104</v>
      </c>
      <c r="O230" s="23" t="n">
        <f aca="false">$B230</f>
        <v>104</v>
      </c>
      <c r="P230" s="23" t="n">
        <f aca="false">$B230</f>
        <v>104</v>
      </c>
      <c r="Q230" s="23" t="n">
        <f aca="false">$B230</f>
        <v>104</v>
      </c>
      <c r="R230" s="23" t="n">
        <f aca="false">$B230</f>
        <v>104</v>
      </c>
      <c r="S230" s="23" t="n">
        <f aca="false">$B230</f>
        <v>104</v>
      </c>
      <c r="T230" s="23" t="n">
        <f aca="false">$B230</f>
        <v>104</v>
      </c>
      <c r="U230" s="23" t="n">
        <f aca="false">$B230</f>
        <v>104</v>
      </c>
      <c r="V230" s="23" t="n">
        <f aca="false">$B230</f>
        <v>104</v>
      </c>
      <c r="W230" s="23" t="n">
        <f aca="false">$B230</f>
        <v>104</v>
      </c>
      <c r="X230" s="23" t="n">
        <f aca="false">$B230</f>
        <v>104</v>
      </c>
      <c r="Y230" s="23" t="n">
        <f aca="false">$B230</f>
        <v>104</v>
      </c>
      <c r="Z230" s="23" t="n">
        <f aca="false">$B230</f>
        <v>104</v>
      </c>
      <c r="AA230" s="23" t="n">
        <f aca="false">$B230</f>
        <v>104</v>
      </c>
      <c r="AB230" s="23" t="n">
        <f aca="false">$B230</f>
        <v>104</v>
      </c>
      <c r="AC230" s="23" t="n">
        <f aca="false">$B230</f>
        <v>104</v>
      </c>
      <c r="AD230" s="23" t="n">
        <f aca="false">$B230</f>
        <v>104</v>
      </c>
      <c r="AE230" s="23" t="n">
        <f aca="false">$B230</f>
        <v>104</v>
      </c>
      <c r="AF230" s="23" t="n">
        <f aca="false">$B230</f>
        <v>104</v>
      </c>
      <c r="AG230" s="23" t="n">
        <f aca="false">$B230</f>
        <v>104</v>
      </c>
      <c r="AH230" s="23" t="n">
        <f aca="false">$B230</f>
        <v>104</v>
      </c>
      <c r="AI230" s="23" t="n">
        <f aca="false">$B230</f>
        <v>104</v>
      </c>
      <c r="AJ230" s="23" t="n">
        <f aca="false">$B230</f>
        <v>104</v>
      </c>
      <c r="AK230" s="23" t="n">
        <f aca="false">$B230</f>
        <v>104</v>
      </c>
      <c r="AL230" s="23" t="n">
        <f aca="false">$B230</f>
        <v>104</v>
      </c>
      <c r="AM230" s="23" t="n">
        <f aca="false">$B230</f>
        <v>104</v>
      </c>
      <c r="AN230" s="23" t="n">
        <f aca="false">$B230</f>
        <v>104</v>
      </c>
      <c r="AO230" s="23" t="n">
        <f aca="false">$B230</f>
        <v>104</v>
      </c>
      <c r="AP230" s="23" t="n">
        <f aca="false">$B230</f>
        <v>104</v>
      </c>
      <c r="AQ230" s="23" t="n">
        <f aca="false">$B230</f>
        <v>104</v>
      </c>
      <c r="AR230" s="23" t="n">
        <f aca="false">$B230</f>
        <v>104</v>
      </c>
      <c r="AS230" s="23" t="n">
        <f aca="false">$B230</f>
        <v>104</v>
      </c>
      <c r="AT230" s="23" t="n">
        <f aca="false">$B230</f>
        <v>104</v>
      </c>
      <c r="AU230" s="23" t="n">
        <f aca="false">$B230</f>
        <v>104</v>
      </c>
      <c r="AV230" s="23" t="n">
        <f aca="false">$B230</f>
        <v>104</v>
      </c>
      <c r="AW230" s="23" t="n">
        <f aca="false">$B230</f>
        <v>104</v>
      </c>
      <c r="AX230" s="23" t="n">
        <f aca="false">$B230</f>
        <v>104</v>
      </c>
      <c r="AY230" s="23" t="n">
        <f aca="false">$B230</f>
        <v>104</v>
      </c>
      <c r="AZ230" s="23" t="n">
        <f aca="false">$B230</f>
        <v>104</v>
      </c>
      <c r="BA230" s="23" t="n">
        <f aca="false">$B230</f>
        <v>104</v>
      </c>
      <c r="BB230" s="23" t="n">
        <f aca="false">$B230</f>
        <v>104</v>
      </c>
      <c r="BC230" s="23" t="n">
        <f aca="false">$B230</f>
        <v>104</v>
      </c>
      <c r="BD230" s="23" t="n">
        <f aca="false">$B230</f>
        <v>104</v>
      </c>
      <c r="BE230" s="23" t="n">
        <f aca="false">$B230</f>
        <v>104</v>
      </c>
      <c r="BF230" s="23" t="n">
        <f aca="false">$B230</f>
        <v>104</v>
      </c>
      <c r="BG230" s="23" t="n">
        <f aca="false">$B230</f>
        <v>104</v>
      </c>
      <c r="BH230" s="23" t="n">
        <f aca="false">$B230</f>
        <v>104</v>
      </c>
      <c r="BI230" s="23" t="n">
        <f aca="false">$B230</f>
        <v>104</v>
      </c>
      <c r="BJ230" s="23" t="n">
        <f aca="false">$B230</f>
        <v>104</v>
      </c>
      <c r="BK230" s="23" t="n">
        <f aca="false">$B230</f>
        <v>104</v>
      </c>
      <c r="BL230" s="23" t="n">
        <f aca="false">$B230</f>
        <v>104</v>
      </c>
      <c r="BM230" s="23" t="n">
        <f aca="false">$B230</f>
        <v>104</v>
      </c>
      <c r="BN230" s="23" t="n">
        <f aca="false">$B230</f>
        <v>104</v>
      </c>
    </row>
    <row r="231" customFormat="false" ht="10.5" hidden="false" customHeight="true" outlineLevel="0" collapsed="false">
      <c r="B231" s="17" t="n">
        <v>105</v>
      </c>
      <c r="C231" s="23" t="n">
        <f aca="false">$B231</f>
        <v>105</v>
      </c>
      <c r="D231" s="23" t="n">
        <f aca="false">$B231</f>
        <v>105</v>
      </c>
      <c r="E231" s="23" t="n">
        <f aca="false">$B231</f>
        <v>105</v>
      </c>
      <c r="F231" s="23" t="n">
        <f aca="false">$B231</f>
        <v>105</v>
      </c>
      <c r="G231" s="23" t="n">
        <f aca="false">$B231</f>
        <v>105</v>
      </c>
      <c r="H231" s="23" t="n">
        <f aca="false">$B231</f>
        <v>105</v>
      </c>
      <c r="I231" s="23" t="n">
        <f aca="false">$B231</f>
        <v>105</v>
      </c>
      <c r="J231" s="23" t="n">
        <f aca="false">$B231</f>
        <v>105</v>
      </c>
      <c r="K231" s="23" t="n">
        <f aca="false">$B231</f>
        <v>105</v>
      </c>
      <c r="L231" s="23" t="n">
        <f aca="false">$B231</f>
        <v>105</v>
      </c>
      <c r="M231" s="23" t="n">
        <f aca="false">$B231</f>
        <v>105</v>
      </c>
      <c r="N231" s="23" t="n">
        <f aca="false">$B231</f>
        <v>105</v>
      </c>
      <c r="O231" s="23" t="n">
        <f aca="false">$B231</f>
        <v>105</v>
      </c>
      <c r="P231" s="23" t="n">
        <f aca="false">$B231</f>
        <v>105</v>
      </c>
      <c r="Q231" s="23" t="n">
        <f aca="false">$B231</f>
        <v>105</v>
      </c>
      <c r="R231" s="23" t="n">
        <f aca="false">$B231</f>
        <v>105</v>
      </c>
      <c r="S231" s="23" t="n">
        <f aca="false">$B231</f>
        <v>105</v>
      </c>
      <c r="T231" s="23" t="n">
        <f aca="false">$B231</f>
        <v>105</v>
      </c>
      <c r="U231" s="23" t="n">
        <f aca="false">$B231</f>
        <v>105</v>
      </c>
      <c r="V231" s="23" t="n">
        <f aca="false">$B231</f>
        <v>105</v>
      </c>
      <c r="W231" s="23" t="n">
        <f aca="false">$B231</f>
        <v>105</v>
      </c>
      <c r="X231" s="23" t="n">
        <f aca="false">$B231</f>
        <v>105</v>
      </c>
      <c r="Y231" s="23" t="n">
        <f aca="false">$B231</f>
        <v>105</v>
      </c>
      <c r="Z231" s="23" t="n">
        <f aca="false">$B231</f>
        <v>105</v>
      </c>
      <c r="AA231" s="23" t="n">
        <f aca="false">$B231</f>
        <v>105</v>
      </c>
      <c r="AB231" s="23" t="n">
        <f aca="false">$B231</f>
        <v>105</v>
      </c>
      <c r="AC231" s="23" t="n">
        <f aca="false">$B231</f>
        <v>105</v>
      </c>
      <c r="AD231" s="23" t="n">
        <f aca="false">$B231</f>
        <v>105</v>
      </c>
      <c r="AE231" s="23" t="n">
        <f aca="false">$B231</f>
        <v>105</v>
      </c>
      <c r="AF231" s="23" t="n">
        <f aca="false">$B231</f>
        <v>105</v>
      </c>
      <c r="AG231" s="23" t="n">
        <f aca="false">$B231</f>
        <v>105</v>
      </c>
      <c r="AH231" s="23" t="n">
        <f aca="false">$B231</f>
        <v>105</v>
      </c>
      <c r="AI231" s="23" t="n">
        <f aca="false">$B231</f>
        <v>105</v>
      </c>
      <c r="AJ231" s="23" t="n">
        <f aca="false">$B231</f>
        <v>105</v>
      </c>
      <c r="AK231" s="23" t="n">
        <f aca="false">$B231</f>
        <v>105</v>
      </c>
      <c r="AL231" s="23" t="n">
        <f aca="false">$B231</f>
        <v>105</v>
      </c>
      <c r="AM231" s="23" t="n">
        <f aca="false">$B231</f>
        <v>105</v>
      </c>
      <c r="AN231" s="23" t="n">
        <f aca="false">$B231</f>
        <v>105</v>
      </c>
      <c r="AO231" s="23" t="n">
        <f aca="false">$B231</f>
        <v>105</v>
      </c>
      <c r="AP231" s="23" t="n">
        <f aca="false">$B231</f>
        <v>105</v>
      </c>
      <c r="AQ231" s="23" t="n">
        <f aca="false">$B231</f>
        <v>105</v>
      </c>
      <c r="AR231" s="23" t="n">
        <f aca="false">$B231</f>
        <v>105</v>
      </c>
      <c r="AS231" s="23" t="n">
        <f aca="false">$B231</f>
        <v>105</v>
      </c>
      <c r="AT231" s="23" t="n">
        <f aca="false">$B231</f>
        <v>105</v>
      </c>
      <c r="AU231" s="23" t="n">
        <f aca="false">$B231</f>
        <v>105</v>
      </c>
      <c r="AV231" s="23" t="n">
        <f aca="false">$B231</f>
        <v>105</v>
      </c>
      <c r="AW231" s="23" t="n">
        <f aca="false">$B231</f>
        <v>105</v>
      </c>
      <c r="AX231" s="23" t="n">
        <f aca="false">$B231</f>
        <v>105</v>
      </c>
      <c r="AY231" s="23" t="n">
        <f aca="false">$B231</f>
        <v>105</v>
      </c>
      <c r="AZ231" s="23" t="n">
        <f aca="false">$B231</f>
        <v>105</v>
      </c>
      <c r="BA231" s="23" t="n">
        <f aca="false">$B231</f>
        <v>105</v>
      </c>
      <c r="BB231" s="23" t="n">
        <f aca="false">$B231</f>
        <v>105</v>
      </c>
      <c r="BC231" s="23" t="n">
        <f aca="false">$B231</f>
        <v>105</v>
      </c>
      <c r="BD231" s="23" t="n">
        <f aca="false">$B231</f>
        <v>105</v>
      </c>
      <c r="BE231" s="23" t="n">
        <f aca="false">$B231</f>
        <v>105</v>
      </c>
      <c r="BF231" s="23" t="n">
        <f aca="false">$B231</f>
        <v>105</v>
      </c>
      <c r="BG231" s="23" t="n">
        <f aca="false">$B231</f>
        <v>105</v>
      </c>
      <c r="BH231" s="23" t="n">
        <f aca="false">$B231</f>
        <v>105</v>
      </c>
      <c r="BI231" s="23" t="n">
        <f aca="false">$B231</f>
        <v>105</v>
      </c>
      <c r="BJ231" s="23" t="n">
        <f aca="false">$B231</f>
        <v>105</v>
      </c>
      <c r="BK231" s="23" t="n">
        <f aca="false">$B231</f>
        <v>105</v>
      </c>
      <c r="BL231" s="23" t="n">
        <f aca="false">$B231</f>
        <v>105</v>
      </c>
      <c r="BM231" s="23" t="n">
        <f aca="false">$B231</f>
        <v>105</v>
      </c>
      <c r="BN231" s="23" t="n">
        <f aca="false">$B231</f>
        <v>105</v>
      </c>
    </row>
    <row r="232" customFormat="false" ht="10.5" hidden="false" customHeight="true" outlineLevel="0" collapsed="false">
      <c r="B232" s="17" t="n">
        <v>106</v>
      </c>
      <c r="C232" s="23" t="n">
        <f aca="false">$B232</f>
        <v>106</v>
      </c>
      <c r="D232" s="23" t="n">
        <f aca="false">$B232</f>
        <v>106</v>
      </c>
      <c r="E232" s="23" t="n">
        <f aca="false">$B232</f>
        <v>106</v>
      </c>
      <c r="F232" s="23" t="n">
        <f aca="false">$B232</f>
        <v>106</v>
      </c>
      <c r="G232" s="23" t="n">
        <f aca="false">$B232</f>
        <v>106</v>
      </c>
      <c r="H232" s="23" t="n">
        <f aca="false">$B232</f>
        <v>106</v>
      </c>
      <c r="I232" s="23" t="n">
        <f aca="false">$B232</f>
        <v>106</v>
      </c>
      <c r="J232" s="23" t="n">
        <f aca="false">$B232</f>
        <v>106</v>
      </c>
      <c r="K232" s="23" t="n">
        <f aca="false">$B232</f>
        <v>106</v>
      </c>
      <c r="L232" s="23" t="n">
        <f aca="false">$B232</f>
        <v>106</v>
      </c>
      <c r="M232" s="23" t="n">
        <f aca="false">$B232</f>
        <v>106</v>
      </c>
      <c r="N232" s="23" t="n">
        <f aca="false">$B232</f>
        <v>106</v>
      </c>
      <c r="O232" s="23" t="n">
        <f aca="false">$B232</f>
        <v>106</v>
      </c>
      <c r="P232" s="23" t="n">
        <f aca="false">$B232</f>
        <v>106</v>
      </c>
      <c r="Q232" s="23" t="n">
        <f aca="false">$B232</f>
        <v>106</v>
      </c>
      <c r="R232" s="23" t="n">
        <f aca="false">$B232</f>
        <v>106</v>
      </c>
      <c r="S232" s="23" t="n">
        <f aca="false">$B232</f>
        <v>106</v>
      </c>
      <c r="T232" s="23" t="n">
        <f aca="false">$B232</f>
        <v>106</v>
      </c>
      <c r="U232" s="23" t="n">
        <f aca="false">$B232</f>
        <v>106</v>
      </c>
      <c r="V232" s="23" t="n">
        <f aca="false">$B232</f>
        <v>106</v>
      </c>
      <c r="W232" s="23" t="n">
        <f aca="false">$B232</f>
        <v>106</v>
      </c>
      <c r="X232" s="23" t="n">
        <f aca="false">$B232</f>
        <v>106</v>
      </c>
      <c r="Y232" s="23" t="n">
        <f aca="false">$B232</f>
        <v>106</v>
      </c>
      <c r="Z232" s="23" t="n">
        <f aca="false">$B232</f>
        <v>106</v>
      </c>
      <c r="AA232" s="23" t="n">
        <f aca="false">$B232</f>
        <v>106</v>
      </c>
      <c r="AB232" s="23" t="n">
        <f aca="false">$B232</f>
        <v>106</v>
      </c>
      <c r="AC232" s="23" t="n">
        <f aca="false">$B232</f>
        <v>106</v>
      </c>
      <c r="AD232" s="23" t="n">
        <f aca="false">$B232</f>
        <v>106</v>
      </c>
      <c r="AE232" s="23" t="n">
        <f aca="false">$B232</f>
        <v>106</v>
      </c>
      <c r="AF232" s="23" t="n">
        <f aca="false">$B232</f>
        <v>106</v>
      </c>
      <c r="AG232" s="23" t="n">
        <f aca="false">$B232</f>
        <v>106</v>
      </c>
      <c r="AH232" s="23" t="n">
        <f aca="false">$B232</f>
        <v>106</v>
      </c>
      <c r="AI232" s="23" t="n">
        <f aca="false">$B232</f>
        <v>106</v>
      </c>
      <c r="AJ232" s="23" t="n">
        <f aca="false">$B232</f>
        <v>106</v>
      </c>
      <c r="AK232" s="23" t="n">
        <f aca="false">$B232</f>
        <v>106</v>
      </c>
      <c r="AL232" s="23" t="n">
        <f aca="false">$B232</f>
        <v>106</v>
      </c>
      <c r="AM232" s="23" t="n">
        <f aca="false">$B232</f>
        <v>106</v>
      </c>
      <c r="AN232" s="23" t="n">
        <f aca="false">$B232</f>
        <v>106</v>
      </c>
      <c r="AO232" s="23" t="n">
        <f aca="false">$B232</f>
        <v>106</v>
      </c>
      <c r="AP232" s="23" t="n">
        <f aca="false">$B232</f>
        <v>106</v>
      </c>
      <c r="AQ232" s="23" t="n">
        <f aca="false">$B232</f>
        <v>106</v>
      </c>
      <c r="AR232" s="23" t="n">
        <f aca="false">$B232</f>
        <v>106</v>
      </c>
      <c r="AS232" s="23" t="n">
        <f aca="false">$B232</f>
        <v>106</v>
      </c>
      <c r="AT232" s="23" t="n">
        <f aca="false">$B232</f>
        <v>106</v>
      </c>
      <c r="AU232" s="23" t="n">
        <f aca="false">$B232</f>
        <v>106</v>
      </c>
      <c r="AV232" s="23" t="n">
        <f aca="false">$B232</f>
        <v>106</v>
      </c>
      <c r="AW232" s="23" t="n">
        <f aca="false">$B232</f>
        <v>106</v>
      </c>
      <c r="AX232" s="23" t="n">
        <f aca="false">$B232</f>
        <v>106</v>
      </c>
      <c r="AY232" s="23" t="n">
        <f aca="false">$B232</f>
        <v>106</v>
      </c>
      <c r="AZ232" s="23" t="n">
        <f aca="false">$B232</f>
        <v>106</v>
      </c>
      <c r="BA232" s="23" t="n">
        <f aca="false">$B232</f>
        <v>106</v>
      </c>
      <c r="BB232" s="23" t="n">
        <f aca="false">$B232</f>
        <v>106</v>
      </c>
      <c r="BC232" s="23" t="n">
        <f aca="false">$B232</f>
        <v>106</v>
      </c>
      <c r="BD232" s="23" t="n">
        <f aca="false">$B232</f>
        <v>106</v>
      </c>
      <c r="BE232" s="23" t="n">
        <f aca="false">$B232</f>
        <v>106</v>
      </c>
      <c r="BF232" s="23" t="n">
        <f aca="false">$B232</f>
        <v>106</v>
      </c>
      <c r="BG232" s="23" t="n">
        <f aca="false">$B232</f>
        <v>106</v>
      </c>
      <c r="BH232" s="23" t="n">
        <f aca="false">$B232</f>
        <v>106</v>
      </c>
      <c r="BI232" s="23" t="n">
        <f aca="false">$B232</f>
        <v>106</v>
      </c>
      <c r="BJ232" s="23" t="n">
        <f aca="false">$B232</f>
        <v>106</v>
      </c>
      <c r="BK232" s="23" t="n">
        <f aca="false">$B232</f>
        <v>106</v>
      </c>
      <c r="BL232" s="23" t="n">
        <f aca="false">$B232</f>
        <v>106</v>
      </c>
      <c r="BM232" s="23" t="n">
        <f aca="false">$B232</f>
        <v>106</v>
      </c>
      <c r="BN232" s="23" t="n">
        <f aca="false">$B232</f>
        <v>106</v>
      </c>
    </row>
    <row r="233" customFormat="false" ht="10.5" hidden="false" customHeight="true" outlineLevel="0" collapsed="false">
      <c r="B233" s="17" t="n">
        <v>107</v>
      </c>
      <c r="C233" s="23" t="n">
        <f aca="false">$B233</f>
        <v>107</v>
      </c>
      <c r="D233" s="23" t="n">
        <f aca="false">$B233</f>
        <v>107</v>
      </c>
      <c r="E233" s="23" t="n">
        <f aca="false">$B233</f>
        <v>107</v>
      </c>
      <c r="F233" s="23" t="n">
        <f aca="false">$B233</f>
        <v>107</v>
      </c>
      <c r="G233" s="23" t="n">
        <f aca="false">$B233</f>
        <v>107</v>
      </c>
      <c r="H233" s="23" t="n">
        <f aca="false">$B233</f>
        <v>107</v>
      </c>
      <c r="I233" s="23" t="n">
        <f aca="false">$B233</f>
        <v>107</v>
      </c>
      <c r="J233" s="23" t="n">
        <f aca="false">$B233</f>
        <v>107</v>
      </c>
      <c r="K233" s="23" t="n">
        <f aca="false">$B233</f>
        <v>107</v>
      </c>
      <c r="L233" s="23" t="n">
        <f aca="false">$B233</f>
        <v>107</v>
      </c>
      <c r="M233" s="23" t="n">
        <f aca="false">$B233</f>
        <v>107</v>
      </c>
      <c r="N233" s="23" t="n">
        <f aca="false">$B233</f>
        <v>107</v>
      </c>
      <c r="O233" s="23" t="n">
        <f aca="false">$B233</f>
        <v>107</v>
      </c>
      <c r="P233" s="23" t="n">
        <f aca="false">$B233</f>
        <v>107</v>
      </c>
      <c r="Q233" s="23" t="n">
        <f aca="false">$B233</f>
        <v>107</v>
      </c>
      <c r="R233" s="23" t="n">
        <f aca="false">$B233</f>
        <v>107</v>
      </c>
      <c r="S233" s="23" t="n">
        <f aca="false">$B233</f>
        <v>107</v>
      </c>
      <c r="T233" s="23" t="n">
        <f aca="false">$B233</f>
        <v>107</v>
      </c>
      <c r="U233" s="23" t="n">
        <f aca="false">$B233</f>
        <v>107</v>
      </c>
      <c r="V233" s="23" t="n">
        <f aca="false">$B233</f>
        <v>107</v>
      </c>
      <c r="W233" s="23" t="n">
        <f aca="false">$B233</f>
        <v>107</v>
      </c>
      <c r="X233" s="23" t="n">
        <f aca="false">$B233</f>
        <v>107</v>
      </c>
      <c r="Y233" s="23" t="n">
        <f aca="false">$B233</f>
        <v>107</v>
      </c>
      <c r="Z233" s="23" t="n">
        <f aca="false">$B233</f>
        <v>107</v>
      </c>
      <c r="AA233" s="23" t="n">
        <f aca="false">$B233</f>
        <v>107</v>
      </c>
      <c r="AB233" s="23" t="n">
        <f aca="false">$B233</f>
        <v>107</v>
      </c>
      <c r="AC233" s="23" t="n">
        <f aca="false">$B233</f>
        <v>107</v>
      </c>
      <c r="AD233" s="23" t="n">
        <f aca="false">$B233</f>
        <v>107</v>
      </c>
      <c r="AE233" s="23" t="n">
        <f aca="false">$B233</f>
        <v>107</v>
      </c>
      <c r="AF233" s="23" t="n">
        <f aca="false">$B233</f>
        <v>107</v>
      </c>
      <c r="AG233" s="23" t="n">
        <f aca="false">$B233</f>
        <v>107</v>
      </c>
      <c r="AH233" s="23" t="n">
        <f aca="false">$B233</f>
        <v>107</v>
      </c>
      <c r="AI233" s="23" t="n">
        <f aca="false">$B233</f>
        <v>107</v>
      </c>
      <c r="AJ233" s="23" t="n">
        <f aca="false">$B233</f>
        <v>107</v>
      </c>
      <c r="AK233" s="23" t="n">
        <f aca="false">$B233</f>
        <v>107</v>
      </c>
      <c r="AL233" s="23" t="n">
        <f aca="false">$B233</f>
        <v>107</v>
      </c>
      <c r="AM233" s="23" t="n">
        <f aca="false">$B233</f>
        <v>107</v>
      </c>
      <c r="AN233" s="23" t="n">
        <f aca="false">$B233</f>
        <v>107</v>
      </c>
      <c r="AO233" s="23" t="n">
        <f aca="false">$B233</f>
        <v>107</v>
      </c>
      <c r="AP233" s="23" t="n">
        <f aca="false">$B233</f>
        <v>107</v>
      </c>
      <c r="AQ233" s="23" t="n">
        <f aca="false">$B233</f>
        <v>107</v>
      </c>
      <c r="AR233" s="23" t="n">
        <f aca="false">$B233</f>
        <v>107</v>
      </c>
      <c r="AS233" s="23" t="n">
        <f aca="false">$B233</f>
        <v>107</v>
      </c>
      <c r="AT233" s="23" t="n">
        <f aca="false">$B233</f>
        <v>107</v>
      </c>
      <c r="AU233" s="23" t="n">
        <f aca="false">$B233</f>
        <v>107</v>
      </c>
      <c r="AV233" s="23" t="n">
        <f aca="false">$B233</f>
        <v>107</v>
      </c>
      <c r="AW233" s="23" t="n">
        <f aca="false">$B233</f>
        <v>107</v>
      </c>
      <c r="AX233" s="23" t="n">
        <f aca="false">$B233</f>
        <v>107</v>
      </c>
      <c r="AY233" s="23" t="n">
        <f aca="false">$B233</f>
        <v>107</v>
      </c>
      <c r="AZ233" s="23" t="n">
        <f aca="false">$B233</f>
        <v>107</v>
      </c>
      <c r="BA233" s="23" t="n">
        <f aca="false">$B233</f>
        <v>107</v>
      </c>
      <c r="BB233" s="23" t="n">
        <f aca="false">$B233</f>
        <v>107</v>
      </c>
      <c r="BC233" s="23" t="n">
        <f aca="false">$B233</f>
        <v>107</v>
      </c>
      <c r="BD233" s="23" t="n">
        <f aca="false">$B233</f>
        <v>107</v>
      </c>
      <c r="BE233" s="23" t="n">
        <f aca="false">$B233</f>
        <v>107</v>
      </c>
      <c r="BF233" s="23" t="n">
        <f aca="false">$B233</f>
        <v>107</v>
      </c>
      <c r="BG233" s="23" t="n">
        <f aca="false">$B233</f>
        <v>107</v>
      </c>
      <c r="BH233" s="23" t="n">
        <f aca="false">$B233</f>
        <v>107</v>
      </c>
      <c r="BI233" s="23" t="n">
        <f aca="false">$B233</f>
        <v>107</v>
      </c>
      <c r="BJ233" s="23" t="n">
        <f aca="false">$B233</f>
        <v>107</v>
      </c>
      <c r="BK233" s="23" t="n">
        <f aca="false">$B233</f>
        <v>107</v>
      </c>
      <c r="BL233" s="23" t="n">
        <f aca="false">$B233</f>
        <v>107</v>
      </c>
      <c r="BM233" s="23" t="n">
        <f aca="false">$B233</f>
        <v>107</v>
      </c>
      <c r="BN233" s="23" t="n">
        <f aca="false">$B233</f>
        <v>107</v>
      </c>
    </row>
    <row r="234" customFormat="false" ht="10.5" hidden="false" customHeight="true" outlineLevel="0" collapsed="false">
      <c r="B234" s="17" t="n">
        <v>108</v>
      </c>
      <c r="C234" s="23" t="n">
        <f aca="false">$B234</f>
        <v>108</v>
      </c>
      <c r="D234" s="23" t="n">
        <f aca="false">$B234</f>
        <v>108</v>
      </c>
      <c r="E234" s="23" t="n">
        <f aca="false">$B234</f>
        <v>108</v>
      </c>
      <c r="F234" s="23" t="n">
        <f aca="false">$B234</f>
        <v>108</v>
      </c>
      <c r="G234" s="23" t="n">
        <f aca="false">$B234</f>
        <v>108</v>
      </c>
      <c r="H234" s="23" t="n">
        <f aca="false">$B234</f>
        <v>108</v>
      </c>
      <c r="I234" s="23" t="n">
        <f aca="false">$B234</f>
        <v>108</v>
      </c>
      <c r="J234" s="23" t="n">
        <f aca="false">$B234</f>
        <v>108</v>
      </c>
      <c r="K234" s="23" t="n">
        <f aca="false">$B234</f>
        <v>108</v>
      </c>
      <c r="L234" s="23" t="n">
        <f aca="false">$B234</f>
        <v>108</v>
      </c>
      <c r="M234" s="23" t="n">
        <f aca="false">$B234</f>
        <v>108</v>
      </c>
      <c r="N234" s="23" t="n">
        <f aca="false">$B234</f>
        <v>108</v>
      </c>
      <c r="O234" s="23" t="n">
        <f aca="false">$B234</f>
        <v>108</v>
      </c>
      <c r="P234" s="23" t="n">
        <f aca="false">$B234</f>
        <v>108</v>
      </c>
      <c r="Q234" s="23" t="n">
        <f aca="false">$B234</f>
        <v>108</v>
      </c>
      <c r="R234" s="23" t="n">
        <f aca="false">$B234</f>
        <v>108</v>
      </c>
      <c r="S234" s="23" t="n">
        <f aca="false">$B234</f>
        <v>108</v>
      </c>
      <c r="T234" s="23" t="n">
        <f aca="false">$B234</f>
        <v>108</v>
      </c>
      <c r="U234" s="23" t="n">
        <f aca="false">$B234</f>
        <v>108</v>
      </c>
      <c r="V234" s="23" t="n">
        <f aca="false">$B234</f>
        <v>108</v>
      </c>
      <c r="W234" s="23" t="n">
        <f aca="false">$B234</f>
        <v>108</v>
      </c>
      <c r="X234" s="23" t="n">
        <f aca="false">$B234</f>
        <v>108</v>
      </c>
      <c r="Y234" s="23" t="n">
        <f aca="false">$B234</f>
        <v>108</v>
      </c>
      <c r="Z234" s="23" t="n">
        <f aca="false">$B234</f>
        <v>108</v>
      </c>
      <c r="AA234" s="23" t="n">
        <f aca="false">$B234</f>
        <v>108</v>
      </c>
      <c r="AB234" s="23" t="n">
        <f aca="false">$B234</f>
        <v>108</v>
      </c>
      <c r="AC234" s="23" t="n">
        <f aca="false">$B234</f>
        <v>108</v>
      </c>
      <c r="AD234" s="23" t="n">
        <f aca="false">$B234</f>
        <v>108</v>
      </c>
      <c r="AE234" s="23" t="n">
        <f aca="false">$B234</f>
        <v>108</v>
      </c>
      <c r="AF234" s="23" t="n">
        <f aca="false">$B234</f>
        <v>108</v>
      </c>
      <c r="AG234" s="23" t="n">
        <f aca="false">$B234</f>
        <v>108</v>
      </c>
      <c r="AH234" s="23" t="n">
        <f aca="false">$B234</f>
        <v>108</v>
      </c>
      <c r="AI234" s="23" t="n">
        <f aca="false">$B234</f>
        <v>108</v>
      </c>
      <c r="AJ234" s="23" t="n">
        <f aca="false">$B234</f>
        <v>108</v>
      </c>
      <c r="AK234" s="23" t="n">
        <f aca="false">$B234</f>
        <v>108</v>
      </c>
      <c r="AL234" s="23" t="n">
        <f aca="false">$B234</f>
        <v>108</v>
      </c>
      <c r="AM234" s="23" t="n">
        <f aca="false">$B234</f>
        <v>108</v>
      </c>
      <c r="AN234" s="23" t="n">
        <f aca="false">$B234</f>
        <v>108</v>
      </c>
      <c r="AO234" s="23" t="n">
        <f aca="false">$B234</f>
        <v>108</v>
      </c>
      <c r="AP234" s="23" t="n">
        <f aca="false">$B234</f>
        <v>108</v>
      </c>
      <c r="AQ234" s="23" t="n">
        <f aca="false">$B234</f>
        <v>108</v>
      </c>
      <c r="AR234" s="23" t="n">
        <f aca="false">$B234</f>
        <v>108</v>
      </c>
      <c r="AS234" s="23" t="n">
        <f aca="false">$B234</f>
        <v>108</v>
      </c>
      <c r="AT234" s="23" t="n">
        <f aca="false">$B234</f>
        <v>108</v>
      </c>
      <c r="AU234" s="23" t="n">
        <f aca="false">$B234</f>
        <v>108</v>
      </c>
      <c r="AV234" s="23" t="n">
        <f aca="false">$B234</f>
        <v>108</v>
      </c>
      <c r="AW234" s="23" t="n">
        <f aca="false">$B234</f>
        <v>108</v>
      </c>
      <c r="AX234" s="23" t="n">
        <f aca="false">$B234</f>
        <v>108</v>
      </c>
      <c r="AY234" s="23" t="n">
        <f aca="false">$B234</f>
        <v>108</v>
      </c>
      <c r="AZ234" s="23" t="n">
        <f aca="false">$B234</f>
        <v>108</v>
      </c>
      <c r="BA234" s="23" t="n">
        <f aca="false">$B234</f>
        <v>108</v>
      </c>
      <c r="BB234" s="23" t="n">
        <f aca="false">$B234</f>
        <v>108</v>
      </c>
      <c r="BC234" s="23" t="n">
        <f aca="false">$B234</f>
        <v>108</v>
      </c>
      <c r="BD234" s="23" t="n">
        <f aca="false">$B234</f>
        <v>108</v>
      </c>
      <c r="BE234" s="23" t="n">
        <f aca="false">$B234</f>
        <v>108</v>
      </c>
      <c r="BF234" s="23" t="n">
        <f aca="false">$B234</f>
        <v>108</v>
      </c>
      <c r="BG234" s="23" t="n">
        <f aca="false">$B234</f>
        <v>108</v>
      </c>
      <c r="BH234" s="23" t="n">
        <f aca="false">$B234</f>
        <v>108</v>
      </c>
      <c r="BI234" s="23" t="n">
        <f aca="false">$B234</f>
        <v>108</v>
      </c>
      <c r="BJ234" s="23" t="n">
        <f aca="false">$B234</f>
        <v>108</v>
      </c>
      <c r="BK234" s="23" t="n">
        <f aca="false">$B234</f>
        <v>108</v>
      </c>
      <c r="BL234" s="23" t="n">
        <f aca="false">$B234</f>
        <v>108</v>
      </c>
      <c r="BM234" s="23" t="n">
        <f aca="false">$B234</f>
        <v>108</v>
      </c>
      <c r="BN234" s="23" t="n">
        <f aca="false">$B234</f>
        <v>108</v>
      </c>
    </row>
    <row r="235" customFormat="false" ht="10.5" hidden="false" customHeight="true" outlineLevel="0" collapsed="false">
      <c r="B235" s="17" t="n">
        <v>109</v>
      </c>
      <c r="C235" s="23" t="n">
        <f aca="false">$B235</f>
        <v>109</v>
      </c>
      <c r="D235" s="23" t="n">
        <f aca="false">$B235</f>
        <v>109</v>
      </c>
      <c r="E235" s="23" t="n">
        <f aca="false">$B235</f>
        <v>109</v>
      </c>
      <c r="F235" s="23" t="n">
        <f aca="false">$B235</f>
        <v>109</v>
      </c>
      <c r="G235" s="23" t="n">
        <f aca="false">$B235</f>
        <v>109</v>
      </c>
      <c r="H235" s="23" t="n">
        <f aca="false">$B235</f>
        <v>109</v>
      </c>
      <c r="I235" s="23" t="n">
        <f aca="false">$B235</f>
        <v>109</v>
      </c>
      <c r="J235" s="23" t="n">
        <f aca="false">$B235</f>
        <v>109</v>
      </c>
      <c r="K235" s="23" t="n">
        <f aca="false">$B235</f>
        <v>109</v>
      </c>
      <c r="L235" s="23" t="n">
        <f aca="false">$B235</f>
        <v>109</v>
      </c>
      <c r="M235" s="23" t="n">
        <f aca="false">$B235</f>
        <v>109</v>
      </c>
      <c r="N235" s="23" t="n">
        <f aca="false">$B235</f>
        <v>109</v>
      </c>
      <c r="O235" s="23" t="n">
        <f aca="false">$B235</f>
        <v>109</v>
      </c>
      <c r="P235" s="23" t="n">
        <f aca="false">$B235</f>
        <v>109</v>
      </c>
      <c r="Q235" s="23" t="n">
        <f aca="false">$B235</f>
        <v>109</v>
      </c>
      <c r="R235" s="23" t="n">
        <f aca="false">$B235</f>
        <v>109</v>
      </c>
      <c r="S235" s="23" t="n">
        <f aca="false">$B235</f>
        <v>109</v>
      </c>
      <c r="T235" s="23" t="n">
        <f aca="false">$B235</f>
        <v>109</v>
      </c>
      <c r="U235" s="23" t="n">
        <f aca="false">$B235</f>
        <v>109</v>
      </c>
      <c r="V235" s="23" t="n">
        <f aca="false">$B235</f>
        <v>109</v>
      </c>
      <c r="W235" s="23" t="n">
        <f aca="false">$B235</f>
        <v>109</v>
      </c>
      <c r="X235" s="23" t="n">
        <f aca="false">$B235</f>
        <v>109</v>
      </c>
      <c r="Y235" s="23" t="n">
        <f aca="false">$B235</f>
        <v>109</v>
      </c>
      <c r="Z235" s="23" t="n">
        <f aca="false">$B235</f>
        <v>109</v>
      </c>
      <c r="AA235" s="23" t="n">
        <f aca="false">$B235</f>
        <v>109</v>
      </c>
      <c r="AB235" s="23" t="n">
        <f aca="false">$B235</f>
        <v>109</v>
      </c>
      <c r="AC235" s="23" t="n">
        <f aca="false">$B235</f>
        <v>109</v>
      </c>
      <c r="AD235" s="23" t="n">
        <f aca="false">$B235</f>
        <v>109</v>
      </c>
      <c r="AE235" s="23" t="n">
        <f aca="false">$B235</f>
        <v>109</v>
      </c>
      <c r="AF235" s="23" t="n">
        <f aca="false">$B235</f>
        <v>109</v>
      </c>
      <c r="AG235" s="23" t="n">
        <f aca="false">$B235</f>
        <v>109</v>
      </c>
      <c r="AH235" s="23" t="n">
        <f aca="false">$B235</f>
        <v>109</v>
      </c>
      <c r="AI235" s="23" t="n">
        <f aca="false">$B235</f>
        <v>109</v>
      </c>
      <c r="AJ235" s="23" t="n">
        <f aca="false">$B235</f>
        <v>109</v>
      </c>
      <c r="AK235" s="23" t="n">
        <f aca="false">$B235</f>
        <v>109</v>
      </c>
      <c r="AL235" s="23" t="n">
        <f aca="false">$B235</f>
        <v>109</v>
      </c>
      <c r="AM235" s="23" t="n">
        <f aca="false">$B235</f>
        <v>109</v>
      </c>
      <c r="AN235" s="23" t="n">
        <f aca="false">$B235</f>
        <v>109</v>
      </c>
      <c r="AO235" s="23" t="n">
        <f aca="false">$B235</f>
        <v>109</v>
      </c>
      <c r="AP235" s="23" t="n">
        <f aca="false">$B235</f>
        <v>109</v>
      </c>
      <c r="AQ235" s="23" t="n">
        <f aca="false">$B235</f>
        <v>109</v>
      </c>
      <c r="AR235" s="23" t="n">
        <f aca="false">$B235</f>
        <v>109</v>
      </c>
      <c r="AS235" s="23" t="n">
        <f aca="false">$B235</f>
        <v>109</v>
      </c>
      <c r="AT235" s="23" t="n">
        <f aca="false">$B235</f>
        <v>109</v>
      </c>
      <c r="AU235" s="23" t="n">
        <f aca="false">$B235</f>
        <v>109</v>
      </c>
      <c r="AV235" s="23" t="n">
        <f aca="false">$B235</f>
        <v>109</v>
      </c>
      <c r="AW235" s="23" t="n">
        <f aca="false">$B235</f>
        <v>109</v>
      </c>
      <c r="AX235" s="23" t="n">
        <f aca="false">$B235</f>
        <v>109</v>
      </c>
      <c r="AY235" s="23" t="n">
        <f aca="false">$B235</f>
        <v>109</v>
      </c>
      <c r="AZ235" s="23" t="n">
        <f aca="false">$B235</f>
        <v>109</v>
      </c>
      <c r="BA235" s="23" t="n">
        <f aca="false">$B235</f>
        <v>109</v>
      </c>
      <c r="BB235" s="23" t="n">
        <f aca="false">$B235</f>
        <v>109</v>
      </c>
      <c r="BC235" s="23" t="n">
        <f aca="false">$B235</f>
        <v>109</v>
      </c>
      <c r="BD235" s="23" t="n">
        <f aca="false">$B235</f>
        <v>109</v>
      </c>
      <c r="BE235" s="23" t="n">
        <f aca="false">$B235</f>
        <v>109</v>
      </c>
      <c r="BF235" s="23" t="n">
        <f aca="false">$B235</f>
        <v>109</v>
      </c>
      <c r="BG235" s="23" t="n">
        <f aca="false">$B235</f>
        <v>109</v>
      </c>
      <c r="BH235" s="23" t="n">
        <f aca="false">$B235</f>
        <v>109</v>
      </c>
      <c r="BI235" s="23" t="n">
        <f aca="false">$B235</f>
        <v>109</v>
      </c>
      <c r="BJ235" s="23" t="n">
        <f aca="false">$B235</f>
        <v>109</v>
      </c>
      <c r="BK235" s="23" t="n">
        <f aca="false">$B235</f>
        <v>109</v>
      </c>
      <c r="BL235" s="23" t="n">
        <f aca="false">$B235</f>
        <v>109</v>
      </c>
      <c r="BM235" s="23" t="n">
        <f aca="false">$B235</f>
        <v>109</v>
      </c>
      <c r="BN235" s="23" t="n">
        <f aca="false">$B235</f>
        <v>109</v>
      </c>
    </row>
    <row r="236" customFormat="false" ht="10.5" hidden="false" customHeight="true" outlineLevel="0" collapsed="false">
      <c r="B236" s="17" t="n">
        <v>110</v>
      </c>
      <c r="C236" s="23" t="n">
        <f aca="false">$B236</f>
        <v>110</v>
      </c>
      <c r="D236" s="23" t="n">
        <f aca="false">$B236</f>
        <v>110</v>
      </c>
      <c r="E236" s="23" t="n">
        <f aca="false">$B236</f>
        <v>110</v>
      </c>
      <c r="F236" s="23" t="n">
        <f aca="false">$B236</f>
        <v>110</v>
      </c>
      <c r="G236" s="23" t="n">
        <f aca="false">$B236</f>
        <v>110</v>
      </c>
      <c r="H236" s="23" t="n">
        <f aca="false">$B236</f>
        <v>110</v>
      </c>
      <c r="I236" s="23" t="n">
        <f aca="false">$B236</f>
        <v>110</v>
      </c>
      <c r="J236" s="23" t="n">
        <f aca="false">$B236</f>
        <v>110</v>
      </c>
      <c r="K236" s="23" t="n">
        <f aca="false">$B236</f>
        <v>110</v>
      </c>
      <c r="L236" s="23" t="n">
        <f aca="false">$B236</f>
        <v>110</v>
      </c>
      <c r="M236" s="23" t="n">
        <f aca="false">$B236</f>
        <v>110</v>
      </c>
      <c r="N236" s="23" t="n">
        <f aca="false">$B236</f>
        <v>110</v>
      </c>
      <c r="O236" s="23" t="n">
        <f aca="false">$B236</f>
        <v>110</v>
      </c>
      <c r="P236" s="23" t="n">
        <f aca="false">$B236</f>
        <v>110</v>
      </c>
      <c r="Q236" s="23" t="n">
        <f aca="false">$B236</f>
        <v>110</v>
      </c>
      <c r="R236" s="23" t="n">
        <f aca="false">$B236</f>
        <v>110</v>
      </c>
      <c r="S236" s="23" t="n">
        <f aca="false">$B236</f>
        <v>110</v>
      </c>
      <c r="T236" s="23" t="n">
        <f aca="false">$B236</f>
        <v>110</v>
      </c>
      <c r="U236" s="23" t="n">
        <f aca="false">$B236</f>
        <v>110</v>
      </c>
      <c r="V236" s="23" t="n">
        <f aca="false">$B236</f>
        <v>110</v>
      </c>
      <c r="W236" s="23" t="n">
        <f aca="false">$B236</f>
        <v>110</v>
      </c>
      <c r="X236" s="23" t="n">
        <f aca="false">$B236</f>
        <v>110</v>
      </c>
      <c r="Y236" s="23" t="n">
        <f aca="false">$B236</f>
        <v>110</v>
      </c>
      <c r="Z236" s="23" t="n">
        <f aca="false">$B236</f>
        <v>110</v>
      </c>
      <c r="AA236" s="23" t="n">
        <f aca="false">$B236</f>
        <v>110</v>
      </c>
      <c r="AB236" s="23" t="n">
        <f aca="false">$B236</f>
        <v>110</v>
      </c>
      <c r="AC236" s="23" t="n">
        <f aca="false">$B236</f>
        <v>110</v>
      </c>
      <c r="AD236" s="23" t="n">
        <f aca="false">$B236</f>
        <v>110</v>
      </c>
      <c r="AE236" s="23" t="n">
        <f aca="false">$B236</f>
        <v>110</v>
      </c>
      <c r="AF236" s="23" t="n">
        <f aca="false">$B236</f>
        <v>110</v>
      </c>
      <c r="AG236" s="23" t="n">
        <f aca="false">$B236</f>
        <v>110</v>
      </c>
      <c r="AH236" s="23" t="n">
        <f aca="false">$B236</f>
        <v>110</v>
      </c>
      <c r="AI236" s="23" t="n">
        <f aca="false">$B236</f>
        <v>110</v>
      </c>
      <c r="AJ236" s="23" t="n">
        <f aca="false">$B236</f>
        <v>110</v>
      </c>
      <c r="AK236" s="23" t="n">
        <f aca="false">$B236</f>
        <v>110</v>
      </c>
      <c r="AL236" s="23" t="n">
        <f aca="false">$B236</f>
        <v>110</v>
      </c>
      <c r="AM236" s="23" t="n">
        <f aca="false">$B236</f>
        <v>110</v>
      </c>
      <c r="AN236" s="23" t="n">
        <f aca="false">$B236</f>
        <v>110</v>
      </c>
      <c r="AO236" s="23" t="n">
        <f aca="false">$B236</f>
        <v>110</v>
      </c>
      <c r="AP236" s="23" t="n">
        <f aca="false">$B236</f>
        <v>110</v>
      </c>
      <c r="AQ236" s="23" t="n">
        <f aca="false">$B236</f>
        <v>110</v>
      </c>
      <c r="AR236" s="23" t="n">
        <f aca="false">$B236</f>
        <v>110</v>
      </c>
      <c r="AS236" s="23" t="n">
        <f aca="false">$B236</f>
        <v>110</v>
      </c>
      <c r="AT236" s="23" t="n">
        <f aca="false">$B236</f>
        <v>110</v>
      </c>
      <c r="AU236" s="23" t="n">
        <f aca="false">$B236</f>
        <v>110</v>
      </c>
      <c r="AV236" s="23" t="n">
        <f aca="false">$B236</f>
        <v>110</v>
      </c>
      <c r="AW236" s="23" t="n">
        <f aca="false">$B236</f>
        <v>110</v>
      </c>
      <c r="AX236" s="23" t="n">
        <f aca="false">$B236</f>
        <v>110</v>
      </c>
      <c r="AY236" s="23" t="n">
        <f aca="false">$B236</f>
        <v>110</v>
      </c>
      <c r="AZ236" s="23" t="n">
        <f aca="false">$B236</f>
        <v>110</v>
      </c>
      <c r="BA236" s="23" t="n">
        <f aca="false">$B236</f>
        <v>110</v>
      </c>
      <c r="BB236" s="23" t="n">
        <f aca="false">$B236</f>
        <v>110</v>
      </c>
      <c r="BC236" s="23" t="n">
        <f aca="false">$B236</f>
        <v>110</v>
      </c>
      <c r="BD236" s="23" t="n">
        <f aca="false">$B236</f>
        <v>110</v>
      </c>
      <c r="BE236" s="23" t="n">
        <f aca="false">$B236</f>
        <v>110</v>
      </c>
      <c r="BF236" s="23" t="n">
        <f aca="false">$B236</f>
        <v>110</v>
      </c>
      <c r="BG236" s="23" t="n">
        <f aca="false">$B236</f>
        <v>110</v>
      </c>
      <c r="BH236" s="23" t="n">
        <f aca="false">$B236</f>
        <v>110</v>
      </c>
      <c r="BI236" s="23" t="n">
        <f aca="false">$B236</f>
        <v>110</v>
      </c>
      <c r="BJ236" s="23" t="n">
        <f aca="false">$B236</f>
        <v>110</v>
      </c>
      <c r="BK236" s="23" t="n">
        <f aca="false">$B236</f>
        <v>110</v>
      </c>
      <c r="BL236" s="23" t="n">
        <f aca="false">$B236</f>
        <v>110</v>
      </c>
      <c r="BM236" s="23" t="n">
        <f aca="false">$B236</f>
        <v>110</v>
      </c>
      <c r="BN236" s="23" t="n">
        <f aca="false">$B236</f>
        <v>110</v>
      </c>
    </row>
    <row r="237" customFormat="false" ht="10.5" hidden="false" customHeight="true" outlineLevel="0" collapsed="false">
      <c r="B237" s="17" t="n">
        <v>111</v>
      </c>
      <c r="C237" s="23" t="n">
        <f aca="false">$B237</f>
        <v>111</v>
      </c>
      <c r="D237" s="23" t="n">
        <f aca="false">$B237</f>
        <v>111</v>
      </c>
      <c r="E237" s="23" t="n">
        <f aca="false">$B237</f>
        <v>111</v>
      </c>
      <c r="F237" s="23" t="n">
        <f aca="false">$B237</f>
        <v>111</v>
      </c>
      <c r="G237" s="23" t="n">
        <f aca="false">$B237</f>
        <v>111</v>
      </c>
      <c r="H237" s="23" t="n">
        <f aca="false">$B237</f>
        <v>111</v>
      </c>
      <c r="I237" s="23" t="n">
        <f aca="false">$B237</f>
        <v>111</v>
      </c>
      <c r="J237" s="23" t="n">
        <f aca="false">$B237</f>
        <v>111</v>
      </c>
      <c r="K237" s="23" t="n">
        <f aca="false">$B237</f>
        <v>111</v>
      </c>
      <c r="L237" s="23" t="n">
        <f aca="false">$B237</f>
        <v>111</v>
      </c>
      <c r="M237" s="23" t="n">
        <f aca="false">$B237</f>
        <v>111</v>
      </c>
      <c r="N237" s="23" t="n">
        <f aca="false">$B237</f>
        <v>111</v>
      </c>
      <c r="O237" s="23" t="n">
        <f aca="false">$B237</f>
        <v>111</v>
      </c>
      <c r="P237" s="23" t="n">
        <f aca="false">$B237</f>
        <v>111</v>
      </c>
      <c r="Q237" s="23" t="n">
        <f aca="false">$B237</f>
        <v>111</v>
      </c>
      <c r="R237" s="23" t="n">
        <f aca="false">$B237</f>
        <v>111</v>
      </c>
      <c r="S237" s="23" t="n">
        <f aca="false">$B237</f>
        <v>111</v>
      </c>
      <c r="T237" s="23" t="n">
        <f aca="false">$B237</f>
        <v>111</v>
      </c>
      <c r="U237" s="23" t="n">
        <f aca="false">$B237</f>
        <v>111</v>
      </c>
      <c r="V237" s="23" t="n">
        <f aca="false">$B237</f>
        <v>111</v>
      </c>
      <c r="W237" s="23" t="n">
        <f aca="false">$B237</f>
        <v>111</v>
      </c>
      <c r="X237" s="23" t="n">
        <f aca="false">$B237</f>
        <v>111</v>
      </c>
      <c r="Y237" s="23" t="n">
        <f aca="false">$B237</f>
        <v>111</v>
      </c>
      <c r="Z237" s="23" t="n">
        <f aca="false">$B237</f>
        <v>111</v>
      </c>
      <c r="AA237" s="23" t="n">
        <f aca="false">$B237</f>
        <v>111</v>
      </c>
      <c r="AB237" s="23" t="n">
        <f aca="false">$B237</f>
        <v>111</v>
      </c>
      <c r="AC237" s="23" t="n">
        <f aca="false">$B237</f>
        <v>111</v>
      </c>
      <c r="AD237" s="23" t="n">
        <f aca="false">$B237</f>
        <v>111</v>
      </c>
      <c r="AE237" s="23" t="n">
        <f aca="false">$B237</f>
        <v>111</v>
      </c>
      <c r="AF237" s="23" t="n">
        <f aca="false">$B237</f>
        <v>111</v>
      </c>
      <c r="AG237" s="23" t="n">
        <f aca="false">$B237</f>
        <v>111</v>
      </c>
      <c r="AH237" s="23" t="n">
        <f aca="false">$B237</f>
        <v>111</v>
      </c>
      <c r="AI237" s="23" t="n">
        <f aca="false">$B237</f>
        <v>111</v>
      </c>
      <c r="AJ237" s="23" t="n">
        <f aca="false">$B237</f>
        <v>111</v>
      </c>
      <c r="AK237" s="23" t="n">
        <f aca="false">$B237</f>
        <v>111</v>
      </c>
      <c r="AL237" s="23" t="n">
        <f aca="false">$B237</f>
        <v>111</v>
      </c>
      <c r="AM237" s="23" t="n">
        <f aca="false">$B237</f>
        <v>111</v>
      </c>
      <c r="AN237" s="23" t="n">
        <f aca="false">$B237</f>
        <v>111</v>
      </c>
      <c r="AO237" s="23" t="n">
        <f aca="false">$B237</f>
        <v>111</v>
      </c>
      <c r="AP237" s="23" t="n">
        <f aca="false">$B237</f>
        <v>111</v>
      </c>
      <c r="AQ237" s="23" t="n">
        <f aca="false">$B237</f>
        <v>111</v>
      </c>
      <c r="AR237" s="23" t="n">
        <f aca="false">$B237</f>
        <v>111</v>
      </c>
      <c r="AS237" s="23" t="n">
        <f aca="false">$B237</f>
        <v>111</v>
      </c>
      <c r="AT237" s="23" t="n">
        <f aca="false">$B237</f>
        <v>111</v>
      </c>
      <c r="AU237" s="23" t="n">
        <f aca="false">$B237</f>
        <v>111</v>
      </c>
      <c r="AV237" s="23" t="n">
        <f aca="false">$B237</f>
        <v>111</v>
      </c>
      <c r="AW237" s="23" t="n">
        <f aca="false">$B237</f>
        <v>111</v>
      </c>
      <c r="AX237" s="23" t="n">
        <f aca="false">$B237</f>
        <v>111</v>
      </c>
      <c r="AY237" s="23" t="n">
        <f aca="false">$B237</f>
        <v>111</v>
      </c>
      <c r="AZ237" s="23" t="n">
        <f aca="false">$B237</f>
        <v>111</v>
      </c>
      <c r="BA237" s="23" t="n">
        <f aca="false">$B237</f>
        <v>111</v>
      </c>
      <c r="BB237" s="23" t="n">
        <f aca="false">$B237</f>
        <v>111</v>
      </c>
      <c r="BC237" s="23" t="n">
        <f aca="false">$B237</f>
        <v>111</v>
      </c>
      <c r="BD237" s="23" t="n">
        <f aca="false">$B237</f>
        <v>111</v>
      </c>
      <c r="BE237" s="23" t="n">
        <f aca="false">$B237</f>
        <v>111</v>
      </c>
      <c r="BF237" s="23" t="n">
        <f aca="false">$B237</f>
        <v>111</v>
      </c>
      <c r="BG237" s="23" t="n">
        <f aca="false">$B237</f>
        <v>111</v>
      </c>
      <c r="BH237" s="23" t="n">
        <f aca="false">$B237</f>
        <v>111</v>
      </c>
      <c r="BI237" s="23" t="n">
        <f aca="false">$B237</f>
        <v>111</v>
      </c>
      <c r="BJ237" s="23" t="n">
        <f aca="false">$B237</f>
        <v>111</v>
      </c>
      <c r="BK237" s="23" t="n">
        <f aca="false">$B237</f>
        <v>111</v>
      </c>
      <c r="BL237" s="23" t="n">
        <f aca="false">$B237</f>
        <v>111</v>
      </c>
      <c r="BM237" s="23" t="n">
        <f aca="false">$B237</f>
        <v>111</v>
      </c>
      <c r="BN237" s="23" t="n">
        <f aca="false">$B237</f>
        <v>111</v>
      </c>
    </row>
    <row r="238" customFormat="false" ht="10.5" hidden="false" customHeight="true" outlineLevel="0" collapsed="false">
      <c r="B238" s="17" t="n">
        <v>112</v>
      </c>
      <c r="C238" s="23" t="n">
        <f aca="false">$B238</f>
        <v>112</v>
      </c>
      <c r="D238" s="23" t="n">
        <f aca="false">$B238</f>
        <v>112</v>
      </c>
      <c r="E238" s="23" t="n">
        <f aca="false">$B238</f>
        <v>112</v>
      </c>
      <c r="F238" s="23" t="n">
        <f aca="false">$B238</f>
        <v>112</v>
      </c>
      <c r="G238" s="23" t="n">
        <f aca="false">$B238</f>
        <v>112</v>
      </c>
      <c r="H238" s="23" t="n">
        <f aca="false">$B238</f>
        <v>112</v>
      </c>
      <c r="I238" s="23" t="n">
        <f aca="false">$B238</f>
        <v>112</v>
      </c>
      <c r="J238" s="23" t="n">
        <f aca="false">$B238</f>
        <v>112</v>
      </c>
      <c r="K238" s="23" t="n">
        <f aca="false">$B238</f>
        <v>112</v>
      </c>
      <c r="L238" s="23" t="n">
        <f aca="false">$B238</f>
        <v>112</v>
      </c>
      <c r="M238" s="23" t="n">
        <f aca="false">$B238</f>
        <v>112</v>
      </c>
      <c r="N238" s="23" t="n">
        <f aca="false">$B238</f>
        <v>112</v>
      </c>
      <c r="O238" s="23" t="n">
        <f aca="false">$B238</f>
        <v>112</v>
      </c>
      <c r="P238" s="23" t="n">
        <f aca="false">$B238</f>
        <v>112</v>
      </c>
      <c r="Q238" s="23" t="n">
        <f aca="false">$B238</f>
        <v>112</v>
      </c>
      <c r="R238" s="23" t="n">
        <f aca="false">$B238</f>
        <v>112</v>
      </c>
      <c r="S238" s="23" t="n">
        <f aca="false">$B238</f>
        <v>112</v>
      </c>
      <c r="T238" s="23" t="n">
        <f aca="false">$B238</f>
        <v>112</v>
      </c>
      <c r="U238" s="23" t="n">
        <f aca="false">$B238</f>
        <v>112</v>
      </c>
      <c r="V238" s="23" t="n">
        <f aca="false">$B238</f>
        <v>112</v>
      </c>
      <c r="W238" s="23" t="n">
        <f aca="false">$B238</f>
        <v>112</v>
      </c>
      <c r="X238" s="23" t="n">
        <f aca="false">$B238</f>
        <v>112</v>
      </c>
      <c r="Y238" s="23" t="n">
        <f aca="false">$B238</f>
        <v>112</v>
      </c>
      <c r="Z238" s="23" t="n">
        <f aca="false">$B238</f>
        <v>112</v>
      </c>
      <c r="AA238" s="23" t="n">
        <f aca="false">$B238</f>
        <v>112</v>
      </c>
      <c r="AB238" s="23" t="n">
        <f aca="false">$B238</f>
        <v>112</v>
      </c>
      <c r="AC238" s="23" t="n">
        <f aca="false">$B238</f>
        <v>112</v>
      </c>
      <c r="AD238" s="23" t="n">
        <f aca="false">$B238</f>
        <v>112</v>
      </c>
      <c r="AE238" s="23" t="n">
        <f aca="false">$B238</f>
        <v>112</v>
      </c>
      <c r="AF238" s="23" t="n">
        <f aca="false">$B238</f>
        <v>112</v>
      </c>
      <c r="AG238" s="23" t="n">
        <f aca="false">$B238</f>
        <v>112</v>
      </c>
      <c r="AH238" s="23" t="n">
        <f aca="false">$B238</f>
        <v>112</v>
      </c>
      <c r="AI238" s="23" t="n">
        <f aca="false">$B238</f>
        <v>112</v>
      </c>
      <c r="AJ238" s="23" t="n">
        <f aca="false">$B238</f>
        <v>112</v>
      </c>
      <c r="AK238" s="23" t="n">
        <f aca="false">$B238</f>
        <v>112</v>
      </c>
      <c r="AL238" s="23" t="n">
        <f aca="false">$B238</f>
        <v>112</v>
      </c>
      <c r="AM238" s="23" t="n">
        <f aca="false">$B238</f>
        <v>112</v>
      </c>
      <c r="AN238" s="23" t="n">
        <f aca="false">$B238</f>
        <v>112</v>
      </c>
      <c r="AO238" s="23" t="n">
        <f aca="false">$B238</f>
        <v>112</v>
      </c>
      <c r="AP238" s="23" t="n">
        <f aca="false">$B238</f>
        <v>112</v>
      </c>
      <c r="AQ238" s="23" t="n">
        <f aca="false">$B238</f>
        <v>112</v>
      </c>
      <c r="AR238" s="23" t="n">
        <f aca="false">$B238</f>
        <v>112</v>
      </c>
      <c r="AS238" s="23" t="n">
        <f aca="false">$B238</f>
        <v>112</v>
      </c>
      <c r="AT238" s="23" t="n">
        <f aca="false">$B238</f>
        <v>112</v>
      </c>
      <c r="AU238" s="23" t="n">
        <f aca="false">$B238</f>
        <v>112</v>
      </c>
      <c r="AV238" s="23" t="n">
        <f aca="false">$B238</f>
        <v>112</v>
      </c>
      <c r="AW238" s="23" t="n">
        <f aca="false">$B238</f>
        <v>112</v>
      </c>
      <c r="AX238" s="23" t="n">
        <f aca="false">$B238</f>
        <v>112</v>
      </c>
      <c r="AY238" s="23" t="n">
        <f aca="false">$B238</f>
        <v>112</v>
      </c>
      <c r="AZ238" s="23" t="n">
        <f aca="false">$B238</f>
        <v>112</v>
      </c>
      <c r="BA238" s="23" t="n">
        <f aca="false">$B238</f>
        <v>112</v>
      </c>
      <c r="BB238" s="23" t="n">
        <f aca="false">$B238</f>
        <v>112</v>
      </c>
      <c r="BC238" s="23" t="n">
        <f aca="false">$B238</f>
        <v>112</v>
      </c>
      <c r="BD238" s="23" t="n">
        <f aca="false">$B238</f>
        <v>112</v>
      </c>
      <c r="BE238" s="23" t="n">
        <f aca="false">$B238</f>
        <v>112</v>
      </c>
      <c r="BF238" s="23" t="n">
        <f aca="false">$B238</f>
        <v>112</v>
      </c>
      <c r="BG238" s="23" t="n">
        <f aca="false">$B238</f>
        <v>112</v>
      </c>
      <c r="BH238" s="23" t="n">
        <f aca="false">$B238</f>
        <v>112</v>
      </c>
      <c r="BI238" s="23" t="n">
        <f aca="false">$B238</f>
        <v>112</v>
      </c>
      <c r="BJ238" s="23" t="n">
        <f aca="false">$B238</f>
        <v>112</v>
      </c>
      <c r="BK238" s="23" t="n">
        <f aca="false">$B238</f>
        <v>112</v>
      </c>
      <c r="BL238" s="23" t="n">
        <f aca="false">$B238</f>
        <v>112</v>
      </c>
      <c r="BM238" s="23" t="n">
        <f aca="false">$B238</f>
        <v>112</v>
      </c>
      <c r="BN238" s="23" t="n">
        <f aca="false">$B238</f>
        <v>112</v>
      </c>
    </row>
  </sheetData>
  <conditionalFormatting sqref="C8:BN50">
    <cfRule type="colorScale" priority="2">
      <colorScale>
        <cfvo type="num" val="0"/>
        <cfvo type="num" val="255"/>
        <color rgb="FF000000"/>
        <color rgb="FFFFFFFF"/>
      </colorScale>
    </cfRule>
  </conditionalFormatting>
  <conditionalFormatting sqref="C55:BN97">
    <cfRule type="colorScale" priority="3">
      <colorScale>
        <cfvo type="num" val="0"/>
        <cfvo type="num" val="255"/>
        <color rgb="FF000000"/>
        <color rgb="FFFFFFFF"/>
      </colorScale>
    </cfRule>
  </conditionalFormatting>
  <conditionalFormatting sqref="C102:BN144">
    <cfRule type="colorScale" priority="4">
      <colorScale>
        <cfvo type="num" val="0"/>
        <cfvo type="num" val="15"/>
        <cfvo type="num" val="50"/>
        <color rgb="FF000000"/>
        <color rgb="FFC00000"/>
        <color rgb="FFFFFF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S13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175" min="3" style="0" width="2.9"/>
  </cols>
  <sheetData>
    <row r="1" customFormat="false" ht="15" hidden="false" customHeight="false" outlineLevel="0" collapsed="false">
      <c r="A1" s="13" t="s">
        <v>153</v>
      </c>
    </row>
    <row r="2" customFormat="false" ht="15" hidden="false" customHeight="false" outlineLevel="0" collapsed="false">
      <c r="A2" s="14" t="s">
        <v>101</v>
      </c>
      <c r="B2" s="15" t="n">
        <v>300</v>
      </c>
      <c r="D2" s="14" t="s">
        <v>102</v>
      </c>
      <c r="E2" s="15" t="n">
        <v>112</v>
      </c>
      <c r="G2" s="2" t="s">
        <v>103</v>
      </c>
    </row>
    <row r="3" customFormat="false" ht="15" hidden="false" customHeight="false" outlineLevel="0" collapsed="false">
      <c r="C3" s="16" t="n">
        <v>300</v>
      </c>
      <c r="D3" s="16" t="n">
        <v>301</v>
      </c>
      <c r="E3" s="16" t="n">
        <v>302</v>
      </c>
      <c r="F3" s="16" t="n">
        <v>303</v>
      </c>
      <c r="G3" s="16" t="n">
        <v>304</v>
      </c>
      <c r="H3" s="16" t="n">
        <v>305</v>
      </c>
      <c r="I3" s="16" t="n">
        <v>306</v>
      </c>
      <c r="J3" s="16" t="n">
        <v>307</v>
      </c>
      <c r="K3" s="16" t="n">
        <v>308</v>
      </c>
      <c r="L3" s="16" t="n">
        <v>309</v>
      </c>
      <c r="M3" s="16" t="n">
        <v>310</v>
      </c>
      <c r="N3" s="16" t="n">
        <v>311</v>
      </c>
      <c r="O3" s="16" t="n">
        <v>312</v>
      </c>
      <c r="P3" s="16" t="n">
        <v>313</v>
      </c>
      <c r="Q3" s="16" t="n">
        <v>314</v>
      </c>
      <c r="R3" s="16" t="n">
        <v>315</v>
      </c>
      <c r="S3" s="16" t="n">
        <v>316</v>
      </c>
      <c r="T3" s="16" t="n">
        <v>317</v>
      </c>
      <c r="U3" s="16" t="n">
        <v>318</v>
      </c>
      <c r="V3" s="16" t="n">
        <v>319</v>
      </c>
      <c r="W3" s="16" t="n">
        <v>320</v>
      </c>
      <c r="X3" s="16" t="n">
        <v>321</v>
      </c>
      <c r="Y3" s="16" t="n">
        <v>322</v>
      </c>
      <c r="Z3" s="16" t="n">
        <v>323</v>
      </c>
      <c r="AA3" s="16" t="n">
        <v>324</v>
      </c>
      <c r="AB3" s="16" t="n">
        <v>325</v>
      </c>
      <c r="AC3" s="16" t="n">
        <v>326</v>
      </c>
      <c r="AD3" s="16" t="n">
        <v>327</v>
      </c>
      <c r="AE3" s="16" t="n">
        <v>328</v>
      </c>
      <c r="AF3" s="16" t="n">
        <v>329</v>
      </c>
      <c r="AG3" s="16" t="n">
        <v>330</v>
      </c>
      <c r="AH3" s="16" t="n">
        <v>331</v>
      </c>
      <c r="AI3" s="16" t="n">
        <v>332</v>
      </c>
      <c r="AJ3" s="16" t="n">
        <v>333</v>
      </c>
      <c r="AK3" s="16" t="n">
        <v>334</v>
      </c>
      <c r="AL3" s="16" t="n">
        <v>335</v>
      </c>
      <c r="AM3" s="16" t="n">
        <v>336</v>
      </c>
      <c r="AN3" s="16" t="n">
        <v>337</v>
      </c>
      <c r="AO3" s="16" t="n">
        <v>338</v>
      </c>
      <c r="AP3" s="16" t="n">
        <v>339</v>
      </c>
      <c r="AQ3" s="16" t="n">
        <v>340</v>
      </c>
      <c r="AR3" s="16" t="n">
        <v>341</v>
      </c>
      <c r="AS3" s="16" t="n">
        <v>342</v>
      </c>
      <c r="AT3" s="16" t="n">
        <v>343</v>
      </c>
      <c r="AU3" s="16" t="n">
        <v>344</v>
      </c>
      <c r="AV3" s="16" t="n">
        <v>345</v>
      </c>
      <c r="AW3" s="16" t="n">
        <v>346</v>
      </c>
      <c r="AX3" s="16" t="n">
        <v>347</v>
      </c>
      <c r="AY3" s="16" t="n">
        <v>348</v>
      </c>
      <c r="AZ3" s="16" t="n">
        <v>349</v>
      </c>
      <c r="BA3" s="16" t="n">
        <v>350</v>
      </c>
      <c r="BB3" s="16" t="n">
        <v>351</v>
      </c>
      <c r="BC3" s="16" t="n">
        <v>352</v>
      </c>
      <c r="BD3" s="16" t="n">
        <v>353</v>
      </c>
      <c r="BE3" s="16" t="n">
        <v>354</v>
      </c>
      <c r="BF3" s="16" t="n">
        <v>355</v>
      </c>
      <c r="BG3" s="16" t="n">
        <v>356</v>
      </c>
      <c r="BH3" s="16" t="n">
        <v>357</v>
      </c>
      <c r="BI3" s="16" t="n">
        <v>358</v>
      </c>
      <c r="BJ3" s="16" t="n">
        <v>359</v>
      </c>
      <c r="BK3" s="16" t="n">
        <v>360</v>
      </c>
      <c r="BL3" s="16" t="n">
        <v>361</v>
      </c>
      <c r="BM3" s="16" t="n">
        <v>362</v>
      </c>
      <c r="BN3" s="16" t="n">
        <v>363</v>
      </c>
      <c r="BO3" s="16" t="n">
        <v>364</v>
      </c>
      <c r="BP3" s="16" t="n">
        <v>365</v>
      </c>
      <c r="BQ3" s="16" t="n">
        <v>366</v>
      </c>
      <c r="BR3" s="16" t="n">
        <v>367</v>
      </c>
      <c r="BS3" s="16" t="n">
        <v>368</v>
      </c>
      <c r="BT3" s="16" t="n">
        <v>369</v>
      </c>
      <c r="BU3" s="16" t="n">
        <v>370</v>
      </c>
      <c r="BV3" s="16" t="n">
        <v>371</v>
      </c>
      <c r="BW3" s="16" t="n">
        <v>372</v>
      </c>
      <c r="BX3" s="16" t="n">
        <v>373</v>
      </c>
      <c r="BY3" s="16" t="n">
        <v>374</v>
      </c>
      <c r="BZ3" s="16" t="n">
        <v>375</v>
      </c>
      <c r="CA3" s="16" t="n">
        <v>376</v>
      </c>
      <c r="CB3" s="16" t="n">
        <v>377</v>
      </c>
      <c r="CC3" s="16" t="n">
        <v>378</v>
      </c>
      <c r="CD3" s="16" t="n">
        <v>379</v>
      </c>
      <c r="CE3" s="16" t="n">
        <v>380</v>
      </c>
      <c r="CF3" s="16" t="n">
        <v>381</v>
      </c>
      <c r="CG3" s="16" t="n">
        <v>382</v>
      </c>
      <c r="CH3" s="16" t="n">
        <v>383</v>
      </c>
      <c r="CI3" s="16" t="n">
        <v>384</v>
      </c>
      <c r="CJ3" s="16" t="n">
        <v>385</v>
      </c>
      <c r="CK3" s="16" t="n">
        <v>386</v>
      </c>
      <c r="CL3" s="16" t="n">
        <v>387</v>
      </c>
      <c r="CM3" s="16" t="n">
        <v>388</v>
      </c>
      <c r="CN3" s="16" t="n">
        <v>389</v>
      </c>
      <c r="CO3" s="16" t="n">
        <v>390</v>
      </c>
      <c r="CP3" s="16" t="n">
        <v>391</v>
      </c>
      <c r="CQ3" s="16" t="n">
        <v>392</v>
      </c>
      <c r="CR3" s="16" t="n">
        <v>393</v>
      </c>
      <c r="CS3" s="16" t="n">
        <v>394</v>
      </c>
      <c r="CT3" s="16" t="n">
        <v>395</v>
      </c>
      <c r="CU3" s="16" t="n">
        <v>396</v>
      </c>
      <c r="CV3" s="16" t="n">
        <v>397</v>
      </c>
      <c r="CW3" s="16" t="n">
        <v>398</v>
      </c>
      <c r="CX3" s="16" t="n">
        <v>399</v>
      </c>
      <c r="CY3" s="16" t="n">
        <v>400</v>
      </c>
      <c r="CZ3" s="16" t="n">
        <v>401</v>
      </c>
      <c r="DA3" s="16" t="n">
        <v>402</v>
      </c>
      <c r="DB3" s="16" t="n">
        <v>403</v>
      </c>
      <c r="DC3" s="16" t="n">
        <v>404</v>
      </c>
      <c r="DD3" s="16" t="n">
        <v>405</v>
      </c>
      <c r="DE3" s="16" t="n">
        <v>406</v>
      </c>
      <c r="DF3" s="16" t="n">
        <v>407</v>
      </c>
      <c r="DG3" s="16" t="n">
        <v>408</v>
      </c>
      <c r="DH3" s="16" t="n">
        <v>409</v>
      </c>
      <c r="DI3" s="16" t="n">
        <v>410</v>
      </c>
      <c r="DJ3" s="16" t="n">
        <v>411</v>
      </c>
      <c r="DK3" s="16" t="n">
        <v>412</v>
      </c>
      <c r="DL3" s="16" t="n">
        <v>413</v>
      </c>
      <c r="DM3" s="16" t="n">
        <v>414</v>
      </c>
      <c r="DN3" s="16" t="n">
        <v>415</v>
      </c>
      <c r="DO3" s="16" t="n">
        <v>416</v>
      </c>
      <c r="DP3" s="16" t="n">
        <v>417</v>
      </c>
      <c r="DQ3" s="16" t="n">
        <v>418</v>
      </c>
      <c r="DR3" s="16" t="n">
        <v>419</v>
      </c>
      <c r="DS3" s="16" t="n">
        <v>420</v>
      </c>
      <c r="DT3" s="16" t="n">
        <v>421</v>
      </c>
      <c r="DU3" s="16" t="n">
        <v>422</v>
      </c>
      <c r="DV3" s="16" t="n">
        <v>423</v>
      </c>
      <c r="DW3" s="16" t="n">
        <v>424</v>
      </c>
      <c r="DX3" s="16" t="n">
        <v>425</v>
      </c>
      <c r="DY3" s="16" t="n">
        <v>426</v>
      </c>
      <c r="DZ3" s="16" t="n">
        <v>427</v>
      </c>
      <c r="EA3" s="16" t="n">
        <v>428</v>
      </c>
      <c r="EB3" s="16" t="n">
        <v>429</v>
      </c>
      <c r="EC3" s="16" t="n">
        <v>430</v>
      </c>
      <c r="ED3" s="16" t="n">
        <v>431</v>
      </c>
      <c r="EE3" s="16" t="n">
        <v>432</v>
      </c>
      <c r="EF3" s="16" t="n">
        <v>433</v>
      </c>
      <c r="EG3" s="16" t="n">
        <v>434</v>
      </c>
      <c r="EH3" s="16" t="n">
        <v>435</v>
      </c>
      <c r="EI3" s="16" t="n">
        <v>436</v>
      </c>
      <c r="EJ3" s="16" t="n">
        <v>437</v>
      </c>
      <c r="EK3" s="16" t="n">
        <v>438</v>
      </c>
      <c r="EL3" s="16" t="n">
        <v>439</v>
      </c>
      <c r="EM3" s="16" t="n">
        <v>440</v>
      </c>
      <c r="EN3" s="16" t="n">
        <v>441</v>
      </c>
      <c r="EO3" s="16" t="n">
        <v>442</v>
      </c>
      <c r="EP3" s="16" t="n">
        <v>443</v>
      </c>
      <c r="EQ3" s="16" t="n">
        <v>444</v>
      </c>
      <c r="ER3" s="16" t="n">
        <v>445</v>
      </c>
      <c r="ES3" s="16" t="n">
        <v>446</v>
      </c>
      <c r="ET3" s="16" t="n">
        <v>447</v>
      </c>
      <c r="EU3" s="16" t="n">
        <v>448</v>
      </c>
      <c r="EV3" s="16" t="n">
        <v>449</v>
      </c>
      <c r="EW3" s="16" t="n">
        <v>450</v>
      </c>
      <c r="EX3" s="16" t="n">
        <v>451</v>
      </c>
      <c r="EY3" s="16" t="n">
        <v>452</v>
      </c>
      <c r="EZ3" s="16" t="n">
        <v>453</v>
      </c>
      <c r="FA3" s="16" t="n">
        <v>454</v>
      </c>
      <c r="FB3" s="16" t="n">
        <v>455</v>
      </c>
      <c r="FC3" s="16" t="n">
        <v>456</v>
      </c>
      <c r="FD3" s="16" t="n">
        <v>457</v>
      </c>
      <c r="FE3" s="16" t="n">
        <v>458</v>
      </c>
      <c r="FF3" s="16" t="n">
        <v>459</v>
      </c>
      <c r="FG3" s="16" t="n">
        <v>460</v>
      </c>
      <c r="FH3" s="16" t="n">
        <v>461</v>
      </c>
      <c r="FI3" s="16" t="n">
        <v>462</v>
      </c>
      <c r="FJ3" s="16" t="n">
        <v>463</v>
      </c>
      <c r="FK3" s="16" t="n">
        <v>464</v>
      </c>
      <c r="FL3" s="16" t="n">
        <v>465</v>
      </c>
      <c r="FM3" s="16" t="n">
        <v>466</v>
      </c>
      <c r="FN3" s="16" t="n">
        <v>467</v>
      </c>
      <c r="FO3" s="16" t="n">
        <v>468</v>
      </c>
      <c r="FP3" s="16" t="n">
        <v>469</v>
      </c>
      <c r="FQ3" s="16" t="n">
        <v>470</v>
      </c>
      <c r="FR3" s="16" t="n">
        <v>471</v>
      </c>
      <c r="FS3" s="16" t="n">
        <v>472</v>
      </c>
    </row>
    <row r="4" customFormat="false" ht="10.5" hidden="false" customHeight="true" outlineLevel="0" collapsed="false">
      <c r="B4" s="17" t="n">
        <v>112</v>
      </c>
      <c r="C4" s="18" t="n">
        <v>26</v>
      </c>
      <c r="D4" s="18" t="n">
        <v>12</v>
      </c>
      <c r="E4" s="18" t="n">
        <v>13</v>
      </c>
      <c r="F4" s="18" t="n">
        <v>16</v>
      </c>
      <c r="G4" s="18" t="n">
        <v>26</v>
      </c>
      <c r="H4" s="18" t="n">
        <v>30</v>
      </c>
      <c r="I4" s="18" t="n">
        <v>38</v>
      </c>
      <c r="J4" s="18" t="n">
        <v>124</v>
      </c>
      <c r="K4" s="18" t="n">
        <v>156</v>
      </c>
      <c r="L4" s="18" t="n">
        <v>129</v>
      </c>
      <c r="M4" s="18" t="n">
        <v>49</v>
      </c>
      <c r="N4" s="18" t="n">
        <v>17</v>
      </c>
      <c r="O4" s="18" t="n">
        <v>15</v>
      </c>
      <c r="P4" s="18" t="n">
        <v>17</v>
      </c>
      <c r="Q4" s="18" t="n">
        <v>17</v>
      </c>
      <c r="R4" s="18" t="n">
        <v>17</v>
      </c>
      <c r="S4" s="18" t="n">
        <v>18</v>
      </c>
      <c r="T4" s="18" t="n">
        <v>17</v>
      </c>
      <c r="U4" s="18" t="n">
        <v>16</v>
      </c>
      <c r="V4" s="18" t="n">
        <v>12</v>
      </c>
      <c r="W4" s="18" t="n">
        <v>11</v>
      </c>
      <c r="X4" s="18" t="n">
        <v>14</v>
      </c>
      <c r="Y4" s="18" t="n">
        <v>17</v>
      </c>
      <c r="Z4" s="18" t="n">
        <v>19</v>
      </c>
      <c r="AA4" s="18" t="n">
        <v>18</v>
      </c>
      <c r="AB4" s="18" t="n">
        <v>14</v>
      </c>
      <c r="AC4" s="18" t="n">
        <v>10</v>
      </c>
      <c r="AD4" s="18" t="n">
        <v>0</v>
      </c>
      <c r="AE4" s="18" t="n">
        <v>8</v>
      </c>
      <c r="AF4" s="18" t="n">
        <v>1</v>
      </c>
      <c r="AG4" s="18" t="n">
        <v>4</v>
      </c>
      <c r="AH4" s="18" t="n">
        <v>1</v>
      </c>
      <c r="AI4" s="18" t="n">
        <v>2</v>
      </c>
      <c r="AJ4" s="18" t="n">
        <v>1</v>
      </c>
      <c r="AK4" s="18" t="n">
        <v>12</v>
      </c>
      <c r="AL4" s="18" t="n">
        <v>1</v>
      </c>
      <c r="AM4" s="18" t="n">
        <v>35</v>
      </c>
      <c r="AN4" s="18" t="n">
        <v>157</v>
      </c>
      <c r="AO4" s="18" t="n">
        <v>182</v>
      </c>
      <c r="AP4" s="18" t="n">
        <v>203</v>
      </c>
      <c r="AQ4" s="18" t="n">
        <v>184</v>
      </c>
      <c r="AR4" s="18" t="n">
        <v>66</v>
      </c>
      <c r="AS4" s="18" t="n">
        <v>42</v>
      </c>
      <c r="AT4" s="18" t="n">
        <v>59</v>
      </c>
      <c r="AU4" s="18" t="n">
        <v>42</v>
      </c>
      <c r="AV4" s="18" t="n">
        <v>32</v>
      </c>
      <c r="AW4" s="18" t="n">
        <v>29</v>
      </c>
      <c r="AX4" s="18" t="n">
        <v>43</v>
      </c>
      <c r="AY4" s="18" t="n">
        <v>40</v>
      </c>
      <c r="AZ4" s="18" t="n">
        <v>32</v>
      </c>
      <c r="BA4" s="18" t="n">
        <v>45</v>
      </c>
      <c r="BB4" s="18" t="n">
        <v>46</v>
      </c>
      <c r="BC4" s="18" t="n">
        <v>49</v>
      </c>
      <c r="BD4" s="18" t="n">
        <v>40</v>
      </c>
      <c r="BE4" s="18" t="n">
        <v>35</v>
      </c>
      <c r="BF4" s="18" t="n">
        <v>35</v>
      </c>
      <c r="BG4" s="18" t="n">
        <v>33</v>
      </c>
      <c r="BH4" s="18" t="n">
        <v>33</v>
      </c>
      <c r="BI4" s="18" t="n">
        <v>37</v>
      </c>
      <c r="BJ4" s="18" t="n">
        <v>42</v>
      </c>
      <c r="BK4" s="18" t="n">
        <v>34</v>
      </c>
      <c r="BL4" s="18" t="n">
        <v>31</v>
      </c>
      <c r="BM4" s="18" t="n">
        <v>29</v>
      </c>
      <c r="BN4" s="18" t="n">
        <v>31</v>
      </c>
      <c r="BO4" s="18" t="n">
        <v>29</v>
      </c>
      <c r="BP4" s="18" t="n">
        <v>23</v>
      </c>
      <c r="BQ4" s="18" t="n">
        <v>23</v>
      </c>
      <c r="BR4" s="18" t="n">
        <v>22</v>
      </c>
      <c r="BS4" s="18" t="n">
        <v>16</v>
      </c>
      <c r="BT4" s="18" t="n">
        <v>22</v>
      </c>
      <c r="BU4" s="18" t="n">
        <v>18</v>
      </c>
      <c r="BV4" s="18" t="n">
        <v>17</v>
      </c>
      <c r="BW4" s="18" t="n">
        <v>15</v>
      </c>
      <c r="BX4" s="18" t="n">
        <v>17</v>
      </c>
      <c r="BY4" s="18" t="n">
        <v>16</v>
      </c>
      <c r="BZ4" s="18" t="n">
        <v>76</v>
      </c>
      <c r="CA4" s="18" t="n">
        <v>150</v>
      </c>
      <c r="CB4" s="18" t="n">
        <v>142</v>
      </c>
      <c r="CC4" s="18" t="n">
        <v>119</v>
      </c>
      <c r="CD4" s="18" t="n">
        <v>103</v>
      </c>
      <c r="CE4" s="18" t="n">
        <v>100</v>
      </c>
      <c r="CF4" s="18" t="n">
        <v>126</v>
      </c>
      <c r="CG4" s="18" t="n">
        <v>125</v>
      </c>
      <c r="CH4" s="18" t="n">
        <v>30</v>
      </c>
      <c r="CI4" s="18" t="n">
        <v>1</v>
      </c>
      <c r="CJ4" s="18" t="n">
        <v>15</v>
      </c>
      <c r="CK4" s="18" t="n">
        <v>23</v>
      </c>
      <c r="CL4" s="18" t="n">
        <v>12</v>
      </c>
      <c r="CM4" s="18" t="n">
        <v>11</v>
      </c>
      <c r="CN4" s="18" t="n">
        <v>22</v>
      </c>
      <c r="CO4" s="18" t="n">
        <v>35</v>
      </c>
      <c r="CP4" s="18" t="n">
        <v>45</v>
      </c>
      <c r="CQ4" s="18" t="n">
        <v>40</v>
      </c>
      <c r="CR4" s="18" t="n">
        <v>30</v>
      </c>
      <c r="CS4" s="18" t="n">
        <v>2</v>
      </c>
      <c r="CT4" s="18" t="n">
        <v>4</v>
      </c>
      <c r="CU4" s="18" t="n">
        <v>65</v>
      </c>
      <c r="CV4" s="18" t="n">
        <v>135</v>
      </c>
      <c r="CW4" s="18" t="n">
        <v>156</v>
      </c>
      <c r="CX4" s="18" t="n">
        <v>156</v>
      </c>
      <c r="CY4" s="18" t="n">
        <v>149</v>
      </c>
      <c r="CZ4" s="18" t="n">
        <v>138</v>
      </c>
      <c r="DA4" s="18" t="n">
        <v>129</v>
      </c>
      <c r="DB4" s="18" t="n">
        <v>126</v>
      </c>
      <c r="DC4" s="18" t="n">
        <v>113</v>
      </c>
      <c r="DD4" s="18" t="n">
        <v>94</v>
      </c>
      <c r="DE4" s="18" t="n">
        <v>128</v>
      </c>
      <c r="DF4" s="18" t="n">
        <v>205</v>
      </c>
      <c r="DG4" s="18" t="n">
        <v>213</v>
      </c>
      <c r="DH4" s="18" t="n">
        <v>236</v>
      </c>
      <c r="DI4" s="18" t="n">
        <v>251</v>
      </c>
      <c r="DJ4" s="18" t="n">
        <v>252</v>
      </c>
      <c r="DK4" s="18" t="n">
        <v>252</v>
      </c>
      <c r="DL4" s="18" t="n">
        <v>242</v>
      </c>
      <c r="DM4" s="18" t="n">
        <v>203</v>
      </c>
      <c r="DN4" s="18" t="n">
        <v>150</v>
      </c>
      <c r="DO4" s="18" t="n">
        <v>117</v>
      </c>
      <c r="DP4" s="18" t="n">
        <v>110</v>
      </c>
      <c r="DQ4" s="18" t="n">
        <v>128</v>
      </c>
      <c r="DR4" s="18" t="n">
        <v>143</v>
      </c>
      <c r="DS4" s="18" t="n">
        <v>142</v>
      </c>
      <c r="DT4" s="18" t="n">
        <v>114</v>
      </c>
      <c r="DU4" s="18" t="n">
        <v>87</v>
      </c>
      <c r="DV4" s="18" t="n">
        <v>189</v>
      </c>
      <c r="DW4" s="18" t="n">
        <v>254</v>
      </c>
      <c r="DX4" s="18" t="n">
        <v>254</v>
      </c>
      <c r="DY4" s="18" t="n">
        <v>251</v>
      </c>
      <c r="DZ4" s="18" t="n">
        <v>251</v>
      </c>
      <c r="EA4" s="18" t="n">
        <v>254</v>
      </c>
      <c r="EB4" s="18" t="n">
        <v>252</v>
      </c>
      <c r="EC4" s="18" t="n">
        <v>251</v>
      </c>
      <c r="ED4" s="18" t="n">
        <v>251</v>
      </c>
      <c r="EE4" s="18" t="n">
        <v>255</v>
      </c>
      <c r="EF4" s="18" t="n">
        <v>255</v>
      </c>
      <c r="EG4" s="18" t="n">
        <v>252</v>
      </c>
      <c r="EH4" s="18" t="n">
        <v>251</v>
      </c>
      <c r="EI4" s="18" t="n">
        <v>250</v>
      </c>
      <c r="EJ4" s="18" t="n">
        <v>251</v>
      </c>
      <c r="EK4" s="18" t="n">
        <v>252</v>
      </c>
      <c r="EL4" s="18" t="n">
        <v>255</v>
      </c>
      <c r="EM4" s="18" t="n">
        <v>247</v>
      </c>
      <c r="EN4" s="18" t="n">
        <v>248</v>
      </c>
      <c r="EO4" s="18" t="n">
        <v>245</v>
      </c>
      <c r="EP4" s="18" t="n">
        <v>243</v>
      </c>
      <c r="EQ4" s="18" t="n">
        <v>234</v>
      </c>
      <c r="ER4" s="18" t="n">
        <v>248</v>
      </c>
      <c r="ES4" s="18" t="n">
        <v>251</v>
      </c>
      <c r="ET4" s="18" t="n">
        <v>178</v>
      </c>
      <c r="EU4" s="18" t="n">
        <v>116</v>
      </c>
      <c r="EV4" s="18" t="n">
        <v>123</v>
      </c>
      <c r="EW4" s="18" t="n">
        <v>136</v>
      </c>
      <c r="EX4" s="18" t="n">
        <v>140</v>
      </c>
      <c r="EY4" s="18" t="n">
        <v>145</v>
      </c>
      <c r="EZ4" s="18" t="n">
        <v>130</v>
      </c>
      <c r="FA4" s="18" t="n">
        <v>89</v>
      </c>
      <c r="FB4" s="18" t="n">
        <v>46</v>
      </c>
      <c r="FC4" s="18" t="n">
        <v>38</v>
      </c>
      <c r="FD4" s="18" t="n">
        <v>49</v>
      </c>
      <c r="FE4" s="18" t="n">
        <v>56</v>
      </c>
      <c r="FF4" s="18" t="n">
        <v>46</v>
      </c>
      <c r="FG4" s="18" t="n">
        <v>21</v>
      </c>
      <c r="FH4" s="18" t="n">
        <v>12</v>
      </c>
      <c r="FI4" s="18" t="n">
        <v>18</v>
      </c>
      <c r="FJ4" s="18" t="n">
        <v>16</v>
      </c>
      <c r="FK4" s="18" t="n">
        <v>2</v>
      </c>
      <c r="FL4" s="18" t="n">
        <v>71</v>
      </c>
      <c r="FM4" s="18" t="n">
        <v>152</v>
      </c>
      <c r="FN4" s="18" t="n">
        <v>70</v>
      </c>
      <c r="FO4" s="18" t="n">
        <v>113</v>
      </c>
      <c r="FP4" s="18" t="n">
        <v>193</v>
      </c>
      <c r="FQ4" s="18" t="n">
        <v>182</v>
      </c>
      <c r="FR4" s="18" t="n">
        <v>172</v>
      </c>
      <c r="FS4" s="18" t="n">
        <v>178</v>
      </c>
    </row>
    <row r="5" customFormat="false" ht="10.5" hidden="false" customHeight="true" outlineLevel="0" collapsed="false">
      <c r="B5" s="17" t="n">
        <v>113</v>
      </c>
      <c r="C5" s="18" t="n">
        <v>29</v>
      </c>
      <c r="D5" s="18" t="n">
        <v>23</v>
      </c>
      <c r="E5" s="18" t="n">
        <v>16</v>
      </c>
      <c r="F5" s="18" t="n">
        <v>16</v>
      </c>
      <c r="G5" s="18" t="n">
        <v>16</v>
      </c>
      <c r="H5" s="18" t="n">
        <v>8</v>
      </c>
      <c r="I5" s="18" t="n">
        <v>2</v>
      </c>
      <c r="J5" s="18" t="n">
        <v>51</v>
      </c>
      <c r="K5" s="18" t="n">
        <v>80</v>
      </c>
      <c r="L5" s="18" t="n">
        <v>56</v>
      </c>
      <c r="M5" s="18" t="n">
        <v>4</v>
      </c>
      <c r="N5" s="18" t="n">
        <v>14</v>
      </c>
      <c r="O5" s="18" t="n">
        <v>16</v>
      </c>
      <c r="P5" s="18" t="n">
        <v>18</v>
      </c>
      <c r="Q5" s="18" t="n">
        <v>18</v>
      </c>
      <c r="R5" s="18" t="n">
        <v>18</v>
      </c>
      <c r="S5" s="18" t="n">
        <v>19</v>
      </c>
      <c r="T5" s="18" t="n">
        <v>19</v>
      </c>
      <c r="U5" s="18" t="n">
        <v>18</v>
      </c>
      <c r="V5" s="18" t="n">
        <v>14</v>
      </c>
      <c r="W5" s="18" t="n">
        <v>16</v>
      </c>
      <c r="X5" s="18" t="n">
        <v>19</v>
      </c>
      <c r="Y5" s="18" t="n">
        <v>16</v>
      </c>
      <c r="Z5" s="18" t="n">
        <v>12</v>
      </c>
      <c r="AA5" s="18" t="n">
        <v>12</v>
      </c>
      <c r="AB5" s="18" t="n">
        <v>15</v>
      </c>
      <c r="AC5" s="18" t="n">
        <v>15</v>
      </c>
      <c r="AD5" s="18" t="n">
        <v>28</v>
      </c>
      <c r="AE5" s="18" t="n">
        <v>50</v>
      </c>
      <c r="AF5" s="18" t="n">
        <v>79</v>
      </c>
      <c r="AG5" s="18" t="n">
        <v>97</v>
      </c>
      <c r="AH5" s="18" t="n">
        <v>102</v>
      </c>
      <c r="AI5" s="18" t="n">
        <v>45</v>
      </c>
      <c r="AJ5" s="18" t="n">
        <v>2</v>
      </c>
      <c r="AK5" s="18" t="n">
        <v>19</v>
      </c>
      <c r="AL5" s="18" t="n">
        <v>1</v>
      </c>
      <c r="AM5" s="18" t="n">
        <v>77</v>
      </c>
      <c r="AN5" s="18" t="n">
        <v>221</v>
      </c>
      <c r="AO5" s="18" t="n">
        <v>247</v>
      </c>
      <c r="AP5" s="18" t="n">
        <v>241</v>
      </c>
      <c r="AQ5" s="18" t="n">
        <v>184</v>
      </c>
      <c r="AR5" s="18" t="n">
        <v>47</v>
      </c>
      <c r="AS5" s="18" t="n">
        <v>9</v>
      </c>
      <c r="AT5" s="18" t="n">
        <v>22</v>
      </c>
      <c r="AU5" s="18" t="n">
        <v>30</v>
      </c>
      <c r="AV5" s="18" t="n">
        <v>30</v>
      </c>
      <c r="AW5" s="18" t="n">
        <v>31</v>
      </c>
      <c r="AX5" s="18" t="n">
        <v>42</v>
      </c>
      <c r="AY5" s="18" t="n">
        <v>36</v>
      </c>
      <c r="AZ5" s="18" t="n">
        <v>31</v>
      </c>
      <c r="BA5" s="18" t="n">
        <v>44</v>
      </c>
      <c r="BB5" s="18" t="n">
        <v>45</v>
      </c>
      <c r="BC5" s="18" t="n">
        <v>52</v>
      </c>
      <c r="BD5" s="18" t="n">
        <v>44</v>
      </c>
      <c r="BE5" s="18" t="n">
        <v>39</v>
      </c>
      <c r="BF5" s="18" t="n">
        <v>38</v>
      </c>
      <c r="BG5" s="18" t="n">
        <v>40</v>
      </c>
      <c r="BH5" s="18" t="n">
        <v>43</v>
      </c>
      <c r="BI5" s="18" t="n">
        <v>42</v>
      </c>
      <c r="BJ5" s="18" t="n">
        <v>40</v>
      </c>
      <c r="BK5" s="18" t="n">
        <v>38</v>
      </c>
      <c r="BL5" s="18" t="n">
        <v>36</v>
      </c>
      <c r="BM5" s="18" t="n">
        <v>35</v>
      </c>
      <c r="BN5" s="18" t="n">
        <v>36</v>
      </c>
      <c r="BO5" s="18" t="n">
        <v>35</v>
      </c>
      <c r="BP5" s="18" t="n">
        <v>28</v>
      </c>
      <c r="BQ5" s="18" t="n">
        <v>24</v>
      </c>
      <c r="BR5" s="18" t="n">
        <v>24</v>
      </c>
      <c r="BS5" s="18" t="n">
        <v>21</v>
      </c>
      <c r="BT5" s="18" t="n">
        <v>24</v>
      </c>
      <c r="BU5" s="18" t="n">
        <v>22</v>
      </c>
      <c r="BV5" s="18" t="n">
        <v>21</v>
      </c>
      <c r="BW5" s="18" t="n">
        <v>18</v>
      </c>
      <c r="BX5" s="18" t="n">
        <v>13</v>
      </c>
      <c r="BY5" s="18" t="n">
        <v>9</v>
      </c>
      <c r="BZ5" s="18" t="n">
        <v>55</v>
      </c>
      <c r="CA5" s="18" t="n">
        <v>143</v>
      </c>
      <c r="CB5" s="18" t="n">
        <v>142</v>
      </c>
      <c r="CC5" s="18" t="n">
        <v>142</v>
      </c>
      <c r="CD5" s="18" t="n">
        <v>124</v>
      </c>
      <c r="CE5" s="18" t="n">
        <v>132</v>
      </c>
      <c r="CF5" s="18" t="n">
        <v>149</v>
      </c>
      <c r="CG5" s="18" t="n">
        <v>93</v>
      </c>
      <c r="CH5" s="18" t="n">
        <v>30</v>
      </c>
      <c r="CI5" s="18" t="n">
        <v>0</v>
      </c>
      <c r="CJ5" s="18" t="n">
        <v>4</v>
      </c>
      <c r="CK5" s="18" t="n">
        <v>14</v>
      </c>
      <c r="CL5" s="18" t="n">
        <v>16</v>
      </c>
      <c r="CM5" s="18" t="n">
        <v>18</v>
      </c>
      <c r="CN5" s="18" t="n">
        <v>17</v>
      </c>
      <c r="CO5" s="18" t="n">
        <v>19</v>
      </c>
      <c r="CP5" s="18" t="n">
        <v>33</v>
      </c>
      <c r="CQ5" s="18" t="n">
        <v>46</v>
      </c>
      <c r="CR5" s="18" t="n">
        <v>43</v>
      </c>
      <c r="CS5" s="18" t="n">
        <v>28</v>
      </c>
      <c r="CT5" s="18" t="n">
        <v>5</v>
      </c>
      <c r="CU5" s="18" t="n">
        <v>19</v>
      </c>
      <c r="CV5" s="18" t="n">
        <v>84</v>
      </c>
      <c r="CW5" s="18" t="n">
        <v>137</v>
      </c>
      <c r="CX5" s="18" t="n">
        <v>158</v>
      </c>
      <c r="CY5" s="18" t="n">
        <v>158</v>
      </c>
      <c r="CZ5" s="18" t="n">
        <v>149</v>
      </c>
      <c r="DA5" s="18" t="n">
        <v>133</v>
      </c>
      <c r="DB5" s="18" t="n">
        <v>121</v>
      </c>
      <c r="DC5" s="18" t="n">
        <v>107</v>
      </c>
      <c r="DD5" s="18" t="n">
        <v>102</v>
      </c>
      <c r="DE5" s="18" t="n">
        <v>157</v>
      </c>
      <c r="DF5" s="18" t="n">
        <v>160</v>
      </c>
      <c r="DG5" s="18" t="n">
        <v>166</v>
      </c>
      <c r="DH5" s="18" t="n">
        <v>180</v>
      </c>
      <c r="DI5" s="18" t="n">
        <v>198</v>
      </c>
      <c r="DJ5" s="18" t="n">
        <v>215</v>
      </c>
      <c r="DK5" s="18" t="n">
        <v>235</v>
      </c>
      <c r="DL5" s="18" t="n">
        <v>248</v>
      </c>
      <c r="DM5" s="18" t="n">
        <v>253</v>
      </c>
      <c r="DN5" s="18" t="n">
        <v>243</v>
      </c>
      <c r="DO5" s="18" t="n">
        <v>152</v>
      </c>
      <c r="DP5" s="18" t="n">
        <v>100</v>
      </c>
      <c r="DQ5" s="18" t="n">
        <v>121</v>
      </c>
      <c r="DR5" s="18" t="n">
        <v>144</v>
      </c>
      <c r="DS5" s="18" t="n">
        <v>138</v>
      </c>
      <c r="DT5" s="18" t="n">
        <v>102</v>
      </c>
      <c r="DU5" s="18" t="n">
        <v>85</v>
      </c>
      <c r="DV5" s="18" t="n">
        <v>209</v>
      </c>
      <c r="DW5" s="18" t="n">
        <v>254</v>
      </c>
      <c r="DX5" s="18" t="n">
        <v>252</v>
      </c>
      <c r="DY5" s="18" t="n">
        <v>250</v>
      </c>
      <c r="DZ5" s="18" t="n">
        <v>249</v>
      </c>
      <c r="EA5" s="18" t="n">
        <v>249</v>
      </c>
      <c r="EB5" s="18" t="n">
        <v>250</v>
      </c>
      <c r="EC5" s="18" t="n">
        <v>252</v>
      </c>
      <c r="ED5" s="18" t="n">
        <v>254</v>
      </c>
      <c r="EE5" s="18" t="n">
        <v>251</v>
      </c>
      <c r="EF5" s="18" t="n">
        <v>249</v>
      </c>
      <c r="EG5" s="18" t="n">
        <v>251</v>
      </c>
      <c r="EH5" s="18" t="n">
        <v>251</v>
      </c>
      <c r="EI5" s="18" t="n">
        <v>251</v>
      </c>
      <c r="EJ5" s="18" t="n">
        <v>252</v>
      </c>
      <c r="EK5" s="18" t="n">
        <v>251</v>
      </c>
      <c r="EL5" s="18" t="n">
        <v>251</v>
      </c>
      <c r="EM5" s="18" t="n">
        <v>241</v>
      </c>
      <c r="EN5" s="18" t="n">
        <v>250</v>
      </c>
      <c r="EO5" s="18" t="n">
        <v>251</v>
      </c>
      <c r="EP5" s="18" t="n">
        <v>240</v>
      </c>
      <c r="EQ5" s="18" t="n">
        <v>252</v>
      </c>
      <c r="ER5" s="18" t="n">
        <v>249</v>
      </c>
      <c r="ES5" s="18" t="n">
        <v>174</v>
      </c>
      <c r="ET5" s="18" t="n">
        <v>113</v>
      </c>
      <c r="EU5" s="18" t="n">
        <v>129</v>
      </c>
      <c r="EV5" s="18" t="n">
        <v>134</v>
      </c>
      <c r="EW5" s="18" t="n">
        <v>135</v>
      </c>
      <c r="EX5" s="18" t="n">
        <v>146</v>
      </c>
      <c r="EY5" s="18" t="n">
        <v>137</v>
      </c>
      <c r="EZ5" s="18" t="n">
        <v>103</v>
      </c>
      <c r="FA5" s="18" t="n">
        <v>61</v>
      </c>
      <c r="FB5" s="18" t="n">
        <v>39</v>
      </c>
      <c r="FC5" s="18" t="n">
        <v>46</v>
      </c>
      <c r="FD5" s="18" t="n">
        <v>53</v>
      </c>
      <c r="FE5" s="18" t="n">
        <v>51</v>
      </c>
      <c r="FF5" s="18" t="n">
        <v>33</v>
      </c>
      <c r="FG5" s="18" t="n">
        <v>17</v>
      </c>
      <c r="FH5" s="18" t="n">
        <v>19</v>
      </c>
      <c r="FI5" s="18" t="n">
        <v>21</v>
      </c>
      <c r="FJ5" s="18" t="n">
        <v>16</v>
      </c>
      <c r="FK5" s="18" t="n">
        <v>6</v>
      </c>
      <c r="FL5" s="18" t="n">
        <v>94</v>
      </c>
      <c r="FM5" s="18" t="n">
        <v>142</v>
      </c>
      <c r="FN5" s="18" t="n">
        <v>94</v>
      </c>
      <c r="FO5" s="18" t="n">
        <v>138</v>
      </c>
      <c r="FP5" s="18" t="n">
        <v>198</v>
      </c>
      <c r="FQ5" s="18" t="n">
        <v>187</v>
      </c>
      <c r="FR5" s="18" t="n">
        <v>171</v>
      </c>
      <c r="FS5" s="18" t="n">
        <v>182</v>
      </c>
    </row>
    <row r="6" customFormat="false" ht="10.5" hidden="false" customHeight="true" outlineLevel="0" collapsed="false">
      <c r="B6" s="17" t="n">
        <v>114</v>
      </c>
      <c r="C6" s="18" t="n">
        <v>25</v>
      </c>
      <c r="D6" s="18" t="n">
        <v>19</v>
      </c>
      <c r="E6" s="18" t="n">
        <v>15</v>
      </c>
      <c r="F6" s="18" t="n">
        <v>18</v>
      </c>
      <c r="G6" s="18" t="n">
        <v>18</v>
      </c>
      <c r="H6" s="18" t="n">
        <v>13</v>
      </c>
      <c r="I6" s="18" t="n">
        <v>0</v>
      </c>
      <c r="J6" s="18" t="n">
        <v>0</v>
      </c>
      <c r="K6" s="18" t="n">
        <v>5</v>
      </c>
      <c r="L6" s="18" t="n">
        <v>3</v>
      </c>
      <c r="M6" s="18" t="n">
        <v>6</v>
      </c>
      <c r="N6" s="18" t="n">
        <v>15</v>
      </c>
      <c r="O6" s="18" t="n">
        <v>19</v>
      </c>
      <c r="P6" s="18" t="n">
        <v>20</v>
      </c>
      <c r="Q6" s="18" t="n">
        <v>19</v>
      </c>
      <c r="R6" s="18" t="n">
        <v>17</v>
      </c>
      <c r="S6" s="18" t="n">
        <v>16</v>
      </c>
      <c r="T6" s="18" t="n">
        <v>17</v>
      </c>
      <c r="U6" s="18" t="n">
        <v>18</v>
      </c>
      <c r="V6" s="18" t="n">
        <v>11</v>
      </c>
      <c r="W6" s="18" t="n">
        <v>12</v>
      </c>
      <c r="X6" s="18" t="n">
        <v>19</v>
      </c>
      <c r="Y6" s="18" t="n">
        <v>15</v>
      </c>
      <c r="Z6" s="18" t="n">
        <v>10</v>
      </c>
      <c r="AA6" s="18" t="n">
        <v>10</v>
      </c>
      <c r="AB6" s="18" t="n">
        <v>7</v>
      </c>
      <c r="AC6" s="18" t="n">
        <v>1</v>
      </c>
      <c r="AD6" s="18" t="n">
        <v>78</v>
      </c>
      <c r="AE6" s="18" t="n">
        <v>150</v>
      </c>
      <c r="AF6" s="18" t="n">
        <v>131</v>
      </c>
      <c r="AG6" s="18" t="n">
        <v>186</v>
      </c>
      <c r="AH6" s="18" t="n">
        <v>201</v>
      </c>
      <c r="AI6" s="18" t="n">
        <v>106</v>
      </c>
      <c r="AJ6" s="18" t="n">
        <v>11</v>
      </c>
      <c r="AK6" s="18" t="n">
        <v>8</v>
      </c>
      <c r="AL6" s="18" t="n">
        <v>2</v>
      </c>
      <c r="AM6" s="18" t="n">
        <v>9</v>
      </c>
      <c r="AN6" s="18" t="n">
        <v>95</v>
      </c>
      <c r="AO6" s="18" t="n">
        <v>146</v>
      </c>
      <c r="AP6" s="18" t="n">
        <v>130</v>
      </c>
      <c r="AQ6" s="18" t="n">
        <v>68</v>
      </c>
      <c r="AR6" s="18" t="n">
        <v>19</v>
      </c>
      <c r="AS6" s="18" t="n">
        <v>16</v>
      </c>
      <c r="AT6" s="18" t="n">
        <v>45</v>
      </c>
      <c r="AU6" s="18" t="n">
        <v>45</v>
      </c>
      <c r="AV6" s="18" t="n">
        <v>39</v>
      </c>
      <c r="AW6" s="18" t="n">
        <v>35</v>
      </c>
      <c r="AX6" s="18" t="n">
        <v>38</v>
      </c>
      <c r="AY6" s="18" t="n">
        <v>40</v>
      </c>
      <c r="AZ6" s="18" t="n">
        <v>42</v>
      </c>
      <c r="BA6" s="18" t="n">
        <v>49</v>
      </c>
      <c r="BB6" s="18" t="n">
        <v>46</v>
      </c>
      <c r="BC6" s="18" t="n">
        <v>52</v>
      </c>
      <c r="BD6" s="18" t="n">
        <v>44</v>
      </c>
      <c r="BE6" s="18" t="n">
        <v>38</v>
      </c>
      <c r="BF6" s="18" t="n">
        <v>39</v>
      </c>
      <c r="BG6" s="18" t="n">
        <v>42</v>
      </c>
      <c r="BH6" s="18" t="n">
        <v>46</v>
      </c>
      <c r="BI6" s="18" t="n">
        <v>44</v>
      </c>
      <c r="BJ6" s="18" t="n">
        <v>39</v>
      </c>
      <c r="BK6" s="18" t="n">
        <v>46</v>
      </c>
      <c r="BL6" s="18" t="n">
        <v>42</v>
      </c>
      <c r="BM6" s="18" t="n">
        <v>38</v>
      </c>
      <c r="BN6" s="18" t="n">
        <v>38</v>
      </c>
      <c r="BO6" s="18" t="n">
        <v>36</v>
      </c>
      <c r="BP6" s="18" t="n">
        <v>29</v>
      </c>
      <c r="BQ6" s="18" t="n">
        <v>26</v>
      </c>
      <c r="BR6" s="18" t="n">
        <v>31</v>
      </c>
      <c r="BS6" s="18" t="n">
        <v>23</v>
      </c>
      <c r="BT6" s="18" t="n">
        <v>26</v>
      </c>
      <c r="BU6" s="18" t="n">
        <v>25</v>
      </c>
      <c r="BV6" s="18" t="n">
        <v>24</v>
      </c>
      <c r="BW6" s="18" t="n">
        <v>20</v>
      </c>
      <c r="BX6" s="18" t="n">
        <v>13</v>
      </c>
      <c r="BY6" s="18" t="n">
        <v>3</v>
      </c>
      <c r="BZ6" s="18" t="n">
        <v>25</v>
      </c>
      <c r="CA6" s="18" t="n">
        <v>108</v>
      </c>
      <c r="CB6" s="18" t="n">
        <v>119</v>
      </c>
      <c r="CC6" s="18" t="n">
        <v>146</v>
      </c>
      <c r="CD6" s="18" t="n">
        <v>157</v>
      </c>
      <c r="CE6" s="18" t="n">
        <v>157</v>
      </c>
      <c r="CF6" s="18" t="n">
        <v>126</v>
      </c>
      <c r="CG6" s="18" t="n">
        <v>38</v>
      </c>
      <c r="CH6" s="18" t="n">
        <v>13</v>
      </c>
      <c r="CI6" s="18" t="n">
        <v>15</v>
      </c>
      <c r="CJ6" s="18" t="n">
        <v>12</v>
      </c>
      <c r="CK6" s="18" t="n">
        <v>12</v>
      </c>
      <c r="CL6" s="18" t="n">
        <v>15</v>
      </c>
      <c r="CM6" s="18" t="n">
        <v>14</v>
      </c>
      <c r="CN6" s="18" t="n">
        <v>9</v>
      </c>
      <c r="CO6" s="18" t="n">
        <v>11</v>
      </c>
      <c r="CP6" s="18" t="n">
        <v>23</v>
      </c>
      <c r="CQ6" s="18" t="n">
        <v>39</v>
      </c>
      <c r="CR6" s="18" t="n">
        <v>45</v>
      </c>
      <c r="CS6" s="18" t="n">
        <v>45</v>
      </c>
      <c r="CT6" s="18" t="n">
        <v>25</v>
      </c>
      <c r="CU6" s="18" t="n">
        <v>6</v>
      </c>
      <c r="CV6" s="18" t="n">
        <v>29</v>
      </c>
      <c r="CW6" s="18" t="n">
        <v>82</v>
      </c>
      <c r="CX6" s="18" t="n">
        <v>141</v>
      </c>
      <c r="CY6" s="18" t="n">
        <v>159</v>
      </c>
      <c r="CZ6" s="18" t="n">
        <v>143</v>
      </c>
      <c r="DA6" s="18" t="n">
        <v>137</v>
      </c>
      <c r="DB6" s="18" t="n">
        <v>117</v>
      </c>
      <c r="DC6" s="18" t="n">
        <v>96</v>
      </c>
      <c r="DD6" s="18" t="n">
        <v>122</v>
      </c>
      <c r="DE6" s="18" t="n">
        <v>202</v>
      </c>
      <c r="DF6" s="18" t="n">
        <v>172</v>
      </c>
      <c r="DG6" s="18" t="n">
        <v>142</v>
      </c>
      <c r="DH6" s="18" t="n">
        <v>150</v>
      </c>
      <c r="DI6" s="18" t="n">
        <v>152</v>
      </c>
      <c r="DJ6" s="18" t="n">
        <v>151</v>
      </c>
      <c r="DK6" s="18" t="n">
        <v>159</v>
      </c>
      <c r="DL6" s="18" t="n">
        <v>199</v>
      </c>
      <c r="DM6" s="18" t="n">
        <v>230</v>
      </c>
      <c r="DN6" s="18" t="n">
        <v>217</v>
      </c>
      <c r="DO6" s="18" t="n">
        <v>152</v>
      </c>
      <c r="DP6" s="18" t="n">
        <v>109</v>
      </c>
      <c r="DQ6" s="18" t="n">
        <v>128</v>
      </c>
      <c r="DR6" s="18" t="n">
        <v>145</v>
      </c>
      <c r="DS6" s="18" t="n">
        <v>141</v>
      </c>
      <c r="DT6" s="18" t="n">
        <v>94</v>
      </c>
      <c r="DU6" s="18" t="n">
        <v>107</v>
      </c>
      <c r="DV6" s="18" t="n">
        <v>228</v>
      </c>
      <c r="DW6" s="18" t="n">
        <v>252</v>
      </c>
      <c r="DX6" s="18" t="n">
        <v>252</v>
      </c>
      <c r="DY6" s="18" t="n">
        <v>251</v>
      </c>
      <c r="DZ6" s="18" t="n">
        <v>250</v>
      </c>
      <c r="EA6" s="18" t="n">
        <v>250</v>
      </c>
      <c r="EB6" s="18" t="n">
        <v>251</v>
      </c>
      <c r="EC6" s="18" t="n">
        <v>253</v>
      </c>
      <c r="ED6" s="18" t="n">
        <v>254</v>
      </c>
      <c r="EE6" s="18" t="n">
        <v>250</v>
      </c>
      <c r="EF6" s="18" t="n">
        <v>250</v>
      </c>
      <c r="EG6" s="18" t="n">
        <v>251</v>
      </c>
      <c r="EH6" s="18" t="n">
        <v>254</v>
      </c>
      <c r="EI6" s="18" t="n">
        <v>252</v>
      </c>
      <c r="EJ6" s="18" t="n">
        <v>250</v>
      </c>
      <c r="EK6" s="18" t="n">
        <v>250</v>
      </c>
      <c r="EL6" s="18" t="n">
        <v>248</v>
      </c>
      <c r="EM6" s="18" t="n">
        <v>252</v>
      </c>
      <c r="EN6" s="18" t="n">
        <v>253</v>
      </c>
      <c r="EO6" s="18" t="n">
        <v>245</v>
      </c>
      <c r="EP6" s="18" t="n">
        <v>244</v>
      </c>
      <c r="EQ6" s="18" t="n">
        <v>245</v>
      </c>
      <c r="ER6" s="18" t="n">
        <v>188</v>
      </c>
      <c r="ES6" s="18" t="n">
        <v>111</v>
      </c>
      <c r="ET6" s="18" t="n">
        <v>115</v>
      </c>
      <c r="EU6" s="18" t="n">
        <v>136</v>
      </c>
      <c r="EV6" s="18" t="n">
        <v>138</v>
      </c>
      <c r="EW6" s="18" t="n">
        <v>139</v>
      </c>
      <c r="EX6" s="18" t="n">
        <v>136</v>
      </c>
      <c r="EY6" s="18" t="n">
        <v>108</v>
      </c>
      <c r="EZ6" s="18" t="n">
        <v>71</v>
      </c>
      <c r="FA6" s="18" t="n">
        <v>47</v>
      </c>
      <c r="FB6" s="18" t="n">
        <v>49</v>
      </c>
      <c r="FC6" s="18" t="n">
        <v>57</v>
      </c>
      <c r="FD6" s="18" t="n">
        <v>51</v>
      </c>
      <c r="FE6" s="18" t="n">
        <v>31</v>
      </c>
      <c r="FF6" s="18" t="n">
        <v>17</v>
      </c>
      <c r="FG6" s="18" t="n">
        <v>19</v>
      </c>
      <c r="FH6" s="18" t="n">
        <v>22</v>
      </c>
      <c r="FI6" s="18" t="n">
        <v>19</v>
      </c>
      <c r="FJ6" s="18" t="n">
        <v>15</v>
      </c>
      <c r="FK6" s="18" t="n">
        <v>5</v>
      </c>
      <c r="FL6" s="18" t="n">
        <v>70</v>
      </c>
      <c r="FM6" s="18" t="n">
        <v>103</v>
      </c>
      <c r="FN6" s="18" t="n">
        <v>86</v>
      </c>
      <c r="FO6" s="18" t="n">
        <v>169</v>
      </c>
      <c r="FP6" s="18" t="n">
        <v>193</v>
      </c>
      <c r="FQ6" s="18" t="n">
        <v>158</v>
      </c>
      <c r="FR6" s="18" t="n">
        <v>160</v>
      </c>
      <c r="FS6" s="18" t="n">
        <v>157</v>
      </c>
    </row>
    <row r="7" customFormat="false" ht="10.5" hidden="false" customHeight="true" outlineLevel="0" collapsed="false">
      <c r="B7" s="17" t="n">
        <v>115</v>
      </c>
      <c r="C7" s="18" t="n">
        <v>25</v>
      </c>
      <c r="D7" s="18" t="n">
        <v>18</v>
      </c>
      <c r="E7" s="18" t="n">
        <v>17</v>
      </c>
      <c r="F7" s="18" t="n">
        <v>24</v>
      </c>
      <c r="G7" s="18" t="n">
        <v>22</v>
      </c>
      <c r="H7" s="18" t="n">
        <v>24</v>
      </c>
      <c r="I7" s="18" t="n">
        <v>23</v>
      </c>
      <c r="J7" s="18" t="n">
        <v>13</v>
      </c>
      <c r="K7" s="18" t="n">
        <v>9</v>
      </c>
      <c r="L7" s="18" t="n">
        <v>11</v>
      </c>
      <c r="M7" s="18" t="n">
        <v>20</v>
      </c>
      <c r="N7" s="18" t="n">
        <v>17</v>
      </c>
      <c r="O7" s="18" t="n">
        <v>18</v>
      </c>
      <c r="P7" s="18" t="n">
        <v>18</v>
      </c>
      <c r="Q7" s="18" t="n">
        <v>17</v>
      </c>
      <c r="R7" s="18" t="n">
        <v>15</v>
      </c>
      <c r="S7" s="18" t="n">
        <v>13</v>
      </c>
      <c r="T7" s="18" t="n">
        <v>15</v>
      </c>
      <c r="U7" s="18" t="n">
        <v>15</v>
      </c>
      <c r="V7" s="18" t="n">
        <v>11</v>
      </c>
      <c r="W7" s="18" t="n">
        <v>10</v>
      </c>
      <c r="X7" s="18" t="n">
        <v>18</v>
      </c>
      <c r="Y7" s="18" t="n">
        <v>17</v>
      </c>
      <c r="Z7" s="18" t="n">
        <v>14</v>
      </c>
      <c r="AA7" s="18" t="n">
        <v>15</v>
      </c>
      <c r="AB7" s="18" t="n">
        <v>3</v>
      </c>
      <c r="AC7" s="18" t="n">
        <v>0</v>
      </c>
      <c r="AD7" s="18" t="n">
        <v>75</v>
      </c>
      <c r="AE7" s="18" t="n">
        <v>180</v>
      </c>
      <c r="AF7" s="18" t="n">
        <v>187</v>
      </c>
      <c r="AG7" s="18" t="n">
        <v>210</v>
      </c>
      <c r="AH7" s="18" t="n">
        <v>193</v>
      </c>
      <c r="AI7" s="18" t="n">
        <v>92</v>
      </c>
      <c r="AJ7" s="18" t="n">
        <v>15</v>
      </c>
      <c r="AK7" s="18" t="n">
        <v>18</v>
      </c>
      <c r="AL7" s="18" t="n">
        <v>18</v>
      </c>
      <c r="AM7" s="18" t="n">
        <v>5</v>
      </c>
      <c r="AN7" s="18" t="n">
        <v>4</v>
      </c>
      <c r="AO7" s="18" t="n">
        <v>25</v>
      </c>
      <c r="AP7" s="18" t="n">
        <v>23</v>
      </c>
      <c r="AQ7" s="18" t="n">
        <v>15</v>
      </c>
      <c r="AR7" s="18" t="n">
        <v>50</v>
      </c>
      <c r="AS7" s="18" t="n">
        <v>50</v>
      </c>
      <c r="AT7" s="18" t="n">
        <v>52</v>
      </c>
      <c r="AU7" s="18" t="n">
        <v>47</v>
      </c>
      <c r="AV7" s="18" t="n">
        <v>50</v>
      </c>
      <c r="AW7" s="18" t="n">
        <v>50</v>
      </c>
      <c r="AX7" s="18" t="n">
        <v>47</v>
      </c>
      <c r="AY7" s="18" t="n">
        <v>46</v>
      </c>
      <c r="AZ7" s="18" t="n">
        <v>46</v>
      </c>
      <c r="BA7" s="18" t="n">
        <v>47</v>
      </c>
      <c r="BB7" s="18" t="n">
        <v>46</v>
      </c>
      <c r="BC7" s="18" t="n">
        <v>49</v>
      </c>
      <c r="BD7" s="18" t="n">
        <v>42</v>
      </c>
      <c r="BE7" s="18" t="n">
        <v>37</v>
      </c>
      <c r="BF7" s="18" t="n">
        <v>37</v>
      </c>
      <c r="BG7" s="18" t="n">
        <v>40</v>
      </c>
      <c r="BH7" s="18" t="n">
        <v>50</v>
      </c>
      <c r="BI7" s="18" t="n">
        <v>51</v>
      </c>
      <c r="BJ7" s="18" t="n">
        <v>47</v>
      </c>
      <c r="BK7" s="18" t="n">
        <v>49</v>
      </c>
      <c r="BL7" s="18" t="n">
        <v>44</v>
      </c>
      <c r="BM7" s="18" t="n">
        <v>44</v>
      </c>
      <c r="BN7" s="18" t="n">
        <v>44</v>
      </c>
      <c r="BO7" s="18" t="n">
        <v>40</v>
      </c>
      <c r="BP7" s="18" t="n">
        <v>33</v>
      </c>
      <c r="BQ7" s="18" t="n">
        <v>31</v>
      </c>
      <c r="BR7" s="18" t="n">
        <v>31</v>
      </c>
      <c r="BS7" s="18" t="n">
        <v>28</v>
      </c>
      <c r="BT7" s="18" t="n">
        <v>28</v>
      </c>
      <c r="BU7" s="18" t="n">
        <v>25</v>
      </c>
      <c r="BV7" s="18" t="n">
        <v>23</v>
      </c>
      <c r="BW7" s="18" t="n">
        <v>23</v>
      </c>
      <c r="BX7" s="18" t="n">
        <v>19</v>
      </c>
      <c r="BY7" s="18" t="n">
        <v>6</v>
      </c>
      <c r="BZ7" s="18" t="n">
        <v>5</v>
      </c>
      <c r="CA7" s="18" t="n">
        <v>122</v>
      </c>
      <c r="CB7" s="18" t="n">
        <v>108</v>
      </c>
      <c r="CC7" s="18" t="n">
        <v>80</v>
      </c>
      <c r="CD7" s="18" t="n">
        <v>98</v>
      </c>
      <c r="CE7" s="18" t="n">
        <v>86</v>
      </c>
      <c r="CF7" s="18" t="n">
        <v>47</v>
      </c>
      <c r="CG7" s="18" t="n">
        <v>13</v>
      </c>
      <c r="CH7" s="18" t="n">
        <v>13</v>
      </c>
      <c r="CI7" s="18" t="n">
        <v>25</v>
      </c>
      <c r="CJ7" s="18" t="n">
        <v>18</v>
      </c>
      <c r="CK7" s="18" t="n">
        <v>17</v>
      </c>
      <c r="CL7" s="18" t="n">
        <v>19</v>
      </c>
      <c r="CM7" s="18" t="n">
        <v>17</v>
      </c>
      <c r="CN7" s="18" t="n">
        <v>12</v>
      </c>
      <c r="CO7" s="18" t="n">
        <v>12</v>
      </c>
      <c r="CP7" s="18" t="n">
        <v>16</v>
      </c>
      <c r="CQ7" s="18" t="n">
        <v>23</v>
      </c>
      <c r="CR7" s="18" t="n">
        <v>37</v>
      </c>
      <c r="CS7" s="18" t="n">
        <v>49</v>
      </c>
      <c r="CT7" s="18" t="n">
        <v>44</v>
      </c>
      <c r="CU7" s="18" t="n">
        <v>25</v>
      </c>
      <c r="CV7" s="18" t="n">
        <v>6</v>
      </c>
      <c r="CW7" s="18" t="n">
        <v>24</v>
      </c>
      <c r="CX7" s="18" t="n">
        <v>92</v>
      </c>
      <c r="CY7" s="18" t="n">
        <v>145</v>
      </c>
      <c r="CZ7" s="18" t="n">
        <v>155</v>
      </c>
      <c r="DA7" s="18" t="n">
        <v>139</v>
      </c>
      <c r="DB7" s="18" t="n">
        <v>121</v>
      </c>
      <c r="DC7" s="18" t="n">
        <v>88</v>
      </c>
      <c r="DD7" s="18" t="n">
        <v>138</v>
      </c>
      <c r="DE7" s="18" t="n">
        <v>203</v>
      </c>
      <c r="DF7" s="18" t="n">
        <v>186</v>
      </c>
      <c r="DG7" s="18" t="n">
        <v>145</v>
      </c>
      <c r="DH7" s="18" t="n">
        <v>146</v>
      </c>
      <c r="DI7" s="18" t="n">
        <v>148</v>
      </c>
      <c r="DJ7" s="18" t="n">
        <v>143</v>
      </c>
      <c r="DK7" s="18" t="n">
        <v>131</v>
      </c>
      <c r="DL7" s="18" t="n">
        <v>162</v>
      </c>
      <c r="DM7" s="18" t="n">
        <v>201</v>
      </c>
      <c r="DN7" s="18" t="n">
        <v>182</v>
      </c>
      <c r="DO7" s="18" t="n">
        <v>126</v>
      </c>
      <c r="DP7" s="18" t="n">
        <v>125</v>
      </c>
      <c r="DQ7" s="18" t="n">
        <v>135</v>
      </c>
      <c r="DR7" s="18" t="n">
        <v>149</v>
      </c>
      <c r="DS7" s="18" t="n">
        <v>136</v>
      </c>
      <c r="DT7" s="18" t="n">
        <v>92</v>
      </c>
      <c r="DU7" s="18" t="n">
        <v>143</v>
      </c>
      <c r="DV7" s="18" t="n">
        <v>247</v>
      </c>
      <c r="DW7" s="18" t="n">
        <v>252</v>
      </c>
      <c r="DX7" s="18" t="n">
        <v>253</v>
      </c>
      <c r="DY7" s="18" t="n">
        <v>252</v>
      </c>
      <c r="DZ7" s="18" t="n">
        <v>251</v>
      </c>
      <c r="EA7" s="18" t="n">
        <v>250</v>
      </c>
      <c r="EB7" s="18" t="n">
        <v>251</v>
      </c>
      <c r="EC7" s="18" t="n">
        <v>252</v>
      </c>
      <c r="ED7" s="18" t="n">
        <v>253</v>
      </c>
      <c r="EE7" s="18" t="n">
        <v>252</v>
      </c>
      <c r="EF7" s="18" t="n">
        <v>251</v>
      </c>
      <c r="EG7" s="18" t="n">
        <v>254</v>
      </c>
      <c r="EH7" s="18" t="n">
        <v>255</v>
      </c>
      <c r="EI7" s="18" t="n">
        <v>255</v>
      </c>
      <c r="EJ7" s="18" t="n">
        <v>250</v>
      </c>
      <c r="EK7" s="18" t="n">
        <v>249</v>
      </c>
      <c r="EL7" s="18" t="n">
        <v>244</v>
      </c>
      <c r="EM7" s="18" t="n">
        <v>250</v>
      </c>
      <c r="EN7" s="18" t="n">
        <v>251</v>
      </c>
      <c r="EO7" s="18" t="n">
        <v>236</v>
      </c>
      <c r="EP7" s="18" t="n">
        <v>217</v>
      </c>
      <c r="EQ7" s="18" t="n">
        <v>174</v>
      </c>
      <c r="ER7" s="18" t="n">
        <v>121</v>
      </c>
      <c r="ES7" s="18" t="n">
        <v>113</v>
      </c>
      <c r="ET7" s="18" t="n">
        <v>130</v>
      </c>
      <c r="EU7" s="18" t="n">
        <v>137</v>
      </c>
      <c r="EV7" s="18" t="n">
        <v>139</v>
      </c>
      <c r="EW7" s="18" t="n">
        <v>134</v>
      </c>
      <c r="EX7" s="18" t="n">
        <v>107</v>
      </c>
      <c r="EY7" s="18" t="n">
        <v>70</v>
      </c>
      <c r="EZ7" s="18" t="n">
        <v>51</v>
      </c>
      <c r="FA7" s="18" t="n">
        <v>50</v>
      </c>
      <c r="FB7" s="18" t="n">
        <v>58</v>
      </c>
      <c r="FC7" s="18" t="n">
        <v>56</v>
      </c>
      <c r="FD7" s="18" t="n">
        <v>43</v>
      </c>
      <c r="FE7" s="18" t="n">
        <v>17</v>
      </c>
      <c r="FF7" s="18" t="n">
        <v>9</v>
      </c>
      <c r="FG7" s="18" t="n">
        <v>17</v>
      </c>
      <c r="FH7" s="18" t="n">
        <v>22</v>
      </c>
      <c r="FI7" s="18" t="n">
        <v>19</v>
      </c>
      <c r="FJ7" s="18" t="n">
        <v>14</v>
      </c>
      <c r="FK7" s="18" t="n">
        <v>0</v>
      </c>
      <c r="FL7" s="18" t="n">
        <v>14</v>
      </c>
      <c r="FM7" s="18" t="n">
        <v>70</v>
      </c>
      <c r="FN7" s="18" t="n">
        <v>123</v>
      </c>
      <c r="FO7" s="18" t="n">
        <v>207</v>
      </c>
      <c r="FP7" s="18" t="n">
        <v>178</v>
      </c>
      <c r="FQ7" s="18" t="n">
        <v>164</v>
      </c>
      <c r="FR7" s="18" t="n">
        <v>166</v>
      </c>
      <c r="FS7" s="18" t="n">
        <v>171</v>
      </c>
    </row>
    <row r="8" customFormat="false" ht="10.5" hidden="false" customHeight="true" outlineLevel="0" collapsed="false">
      <c r="B8" s="17" t="n">
        <v>116</v>
      </c>
      <c r="C8" s="18" t="n">
        <v>23</v>
      </c>
      <c r="D8" s="18" t="n">
        <v>23</v>
      </c>
      <c r="E8" s="18" t="n">
        <v>24</v>
      </c>
      <c r="F8" s="18" t="n">
        <v>25</v>
      </c>
      <c r="G8" s="18" t="n">
        <v>11</v>
      </c>
      <c r="H8" s="18" t="n">
        <v>12</v>
      </c>
      <c r="I8" s="18" t="n">
        <v>33</v>
      </c>
      <c r="J8" s="18" t="n">
        <v>40</v>
      </c>
      <c r="K8" s="18" t="n">
        <v>32</v>
      </c>
      <c r="L8" s="18" t="n">
        <v>33</v>
      </c>
      <c r="M8" s="18" t="n">
        <v>29</v>
      </c>
      <c r="N8" s="18" t="n">
        <v>19</v>
      </c>
      <c r="O8" s="18" t="n">
        <v>19</v>
      </c>
      <c r="P8" s="18" t="n">
        <v>18</v>
      </c>
      <c r="Q8" s="18" t="n">
        <v>19</v>
      </c>
      <c r="R8" s="18" t="n">
        <v>19</v>
      </c>
      <c r="S8" s="18" t="n">
        <v>16</v>
      </c>
      <c r="T8" s="18" t="n">
        <v>15</v>
      </c>
      <c r="U8" s="18" t="n">
        <v>15</v>
      </c>
      <c r="V8" s="18" t="n">
        <v>16</v>
      </c>
      <c r="W8" s="18" t="n">
        <v>17</v>
      </c>
      <c r="X8" s="18" t="n">
        <v>22</v>
      </c>
      <c r="Y8" s="18" t="n">
        <v>18</v>
      </c>
      <c r="Z8" s="18" t="n">
        <v>14</v>
      </c>
      <c r="AA8" s="18" t="n">
        <v>14</v>
      </c>
      <c r="AB8" s="18" t="n">
        <v>8</v>
      </c>
      <c r="AC8" s="18" t="n">
        <v>7</v>
      </c>
      <c r="AD8" s="18" t="n">
        <v>22</v>
      </c>
      <c r="AE8" s="18" t="n">
        <v>104</v>
      </c>
      <c r="AF8" s="18" t="n">
        <v>148</v>
      </c>
      <c r="AG8" s="18" t="n">
        <v>146</v>
      </c>
      <c r="AH8" s="18" t="n">
        <v>117</v>
      </c>
      <c r="AI8" s="18" t="n">
        <v>44</v>
      </c>
      <c r="AJ8" s="18" t="n">
        <v>12</v>
      </c>
      <c r="AK8" s="18" t="n">
        <v>10</v>
      </c>
      <c r="AL8" s="18" t="n">
        <v>11</v>
      </c>
      <c r="AM8" s="18" t="n">
        <v>23</v>
      </c>
      <c r="AN8" s="18" t="n">
        <v>39</v>
      </c>
      <c r="AO8" s="18" t="n">
        <v>42</v>
      </c>
      <c r="AP8" s="18" t="n">
        <v>46</v>
      </c>
      <c r="AQ8" s="18" t="n">
        <v>42</v>
      </c>
      <c r="AR8" s="18" t="n">
        <v>51</v>
      </c>
      <c r="AS8" s="18" t="n">
        <v>59</v>
      </c>
      <c r="AT8" s="18" t="n">
        <v>71</v>
      </c>
      <c r="AU8" s="18" t="n">
        <v>59</v>
      </c>
      <c r="AV8" s="18" t="n">
        <v>59</v>
      </c>
      <c r="AW8" s="18" t="n">
        <v>54</v>
      </c>
      <c r="AX8" s="18" t="n">
        <v>47</v>
      </c>
      <c r="AY8" s="18" t="n">
        <v>50</v>
      </c>
      <c r="AZ8" s="18" t="n">
        <v>54</v>
      </c>
      <c r="BA8" s="18" t="n">
        <v>54</v>
      </c>
      <c r="BB8" s="18" t="n">
        <v>53</v>
      </c>
      <c r="BC8" s="18" t="n">
        <v>46</v>
      </c>
      <c r="BD8" s="18" t="n">
        <v>43</v>
      </c>
      <c r="BE8" s="18" t="n">
        <v>39</v>
      </c>
      <c r="BF8" s="18" t="n">
        <v>39</v>
      </c>
      <c r="BG8" s="18" t="n">
        <v>39</v>
      </c>
      <c r="BH8" s="18" t="n">
        <v>43</v>
      </c>
      <c r="BI8" s="18" t="n">
        <v>46</v>
      </c>
      <c r="BJ8" s="18" t="n">
        <v>46</v>
      </c>
      <c r="BK8" s="18" t="n">
        <v>47</v>
      </c>
      <c r="BL8" s="18" t="n">
        <v>46</v>
      </c>
      <c r="BM8" s="18" t="n">
        <v>49</v>
      </c>
      <c r="BN8" s="18" t="n">
        <v>51</v>
      </c>
      <c r="BO8" s="18" t="n">
        <v>47</v>
      </c>
      <c r="BP8" s="18" t="n">
        <v>40</v>
      </c>
      <c r="BQ8" s="18" t="n">
        <v>35</v>
      </c>
      <c r="BR8" s="18" t="n">
        <v>30</v>
      </c>
      <c r="BS8" s="18" t="n">
        <v>32</v>
      </c>
      <c r="BT8" s="18" t="n">
        <v>28</v>
      </c>
      <c r="BU8" s="18" t="n">
        <v>22</v>
      </c>
      <c r="BV8" s="18" t="n">
        <v>22</v>
      </c>
      <c r="BW8" s="18" t="n">
        <v>23</v>
      </c>
      <c r="BX8" s="18" t="n">
        <v>23</v>
      </c>
      <c r="BY8" s="18" t="n">
        <v>15</v>
      </c>
      <c r="BZ8" s="18" t="n">
        <v>4</v>
      </c>
      <c r="CA8" s="18" t="n">
        <v>135</v>
      </c>
      <c r="CB8" s="18" t="n">
        <v>142</v>
      </c>
      <c r="CC8" s="18" t="n">
        <v>67</v>
      </c>
      <c r="CD8" s="18" t="n">
        <v>48</v>
      </c>
      <c r="CE8" s="18" t="n">
        <v>26</v>
      </c>
      <c r="CF8" s="18" t="n">
        <v>11</v>
      </c>
      <c r="CG8" s="18" t="n">
        <v>34</v>
      </c>
      <c r="CH8" s="18" t="n">
        <v>54</v>
      </c>
      <c r="CI8" s="18" t="n">
        <v>69</v>
      </c>
      <c r="CJ8" s="18" t="n">
        <v>32</v>
      </c>
      <c r="CK8" s="18" t="n">
        <v>15</v>
      </c>
      <c r="CL8" s="18" t="n">
        <v>18</v>
      </c>
      <c r="CM8" s="18" t="n">
        <v>19</v>
      </c>
      <c r="CN8" s="18" t="n">
        <v>14</v>
      </c>
      <c r="CO8" s="18" t="n">
        <v>14</v>
      </c>
      <c r="CP8" s="18" t="n">
        <v>10</v>
      </c>
      <c r="CQ8" s="18" t="n">
        <v>10</v>
      </c>
      <c r="CR8" s="18" t="n">
        <v>24</v>
      </c>
      <c r="CS8" s="18" t="n">
        <v>45</v>
      </c>
      <c r="CT8" s="18" t="n">
        <v>51</v>
      </c>
      <c r="CU8" s="18" t="n">
        <v>40</v>
      </c>
      <c r="CV8" s="18" t="n">
        <v>17</v>
      </c>
      <c r="CW8" s="18" t="n">
        <v>9</v>
      </c>
      <c r="CX8" s="18" t="n">
        <v>32</v>
      </c>
      <c r="CY8" s="18" t="n">
        <v>102</v>
      </c>
      <c r="CZ8" s="18" t="n">
        <v>153</v>
      </c>
      <c r="DA8" s="18" t="n">
        <v>143</v>
      </c>
      <c r="DB8" s="18" t="n">
        <v>125</v>
      </c>
      <c r="DC8" s="18" t="n">
        <v>101</v>
      </c>
      <c r="DD8" s="18" t="n">
        <v>157</v>
      </c>
      <c r="DE8" s="18" t="n">
        <v>179</v>
      </c>
      <c r="DF8" s="18" t="n">
        <v>170</v>
      </c>
      <c r="DG8" s="18" t="n">
        <v>156</v>
      </c>
      <c r="DH8" s="18" t="n">
        <v>162</v>
      </c>
      <c r="DI8" s="18" t="n">
        <v>156</v>
      </c>
      <c r="DJ8" s="18" t="n">
        <v>141</v>
      </c>
      <c r="DK8" s="18" t="n">
        <v>127</v>
      </c>
      <c r="DL8" s="18" t="n">
        <v>159</v>
      </c>
      <c r="DM8" s="18" t="n">
        <v>184</v>
      </c>
      <c r="DN8" s="18" t="n">
        <v>143</v>
      </c>
      <c r="DO8" s="18" t="n">
        <v>115</v>
      </c>
      <c r="DP8" s="18" t="n">
        <v>132</v>
      </c>
      <c r="DQ8" s="18" t="n">
        <v>137</v>
      </c>
      <c r="DR8" s="18" t="n">
        <v>149</v>
      </c>
      <c r="DS8" s="18" t="n">
        <v>122</v>
      </c>
      <c r="DT8" s="18" t="n">
        <v>90</v>
      </c>
      <c r="DU8" s="18" t="n">
        <v>162</v>
      </c>
      <c r="DV8" s="18" t="n">
        <v>252</v>
      </c>
      <c r="DW8" s="18" t="n">
        <v>251</v>
      </c>
      <c r="DX8" s="18" t="n">
        <v>252</v>
      </c>
      <c r="DY8" s="18" t="n">
        <v>252</v>
      </c>
      <c r="DZ8" s="18" t="n">
        <v>251</v>
      </c>
      <c r="EA8" s="18" t="n">
        <v>250</v>
      </c>
      <c r="EB8" s="18" t="n">
        <v>250</v>
      </c>
      <c r="EC8" s="18" t="n">
        <v>249</v>
      </c>
      <c r="ED8" s="18" t="n">
        <v>250</v>
      </c>
      <c r="EE8" s="18" t="n">
        <v>252</v>
      </c>
      <c r="EF8" s="18" t="n">
        <v>253</v>
      </c>
      <c r="EG8" s="18" t="n">
        <v>249</v>
      </c>
      <c r="EH8" s="18" t="n">
        <v>247</v>
      </c>
      <c r="EI8" s="18" t="n">
        <v>249</v>
      </c>
      <c r="EJ8" s="18" t="n">
        <v>251</v>
      </c>
      <c r="EK8" s="18" t="n">
        <v>254</v>
      </c>
      <c r="EL8" s="18" t="n">
        <v>254</v>
      </c>
      <c r="EM8" s="18" t="n">
        <v>253</v>
      </c>
      <c r="EN8" s="18" t="n">
        <v>221</v>
      </c>
      <c r="EO8" s="18" t="n">
        <v>150</v>
      </c>
      <c r="EP8" s="18" t="n">
        <v>121</v>
      </c>
      <c r="EQ8" s="18" t="n">
        <v>136</v>
      </c>
      <c r="ER8" s="18" t="n">
        <v>134</v>
      </c>
      <c r="ES8" s="18" t="n">
        <v>125</v>
      </c>
      <c r="ET8" s="18" t="n">
        <v>127</v>
      </c>
      <c r="EU8" s="18" t="n">
        <v>137</v>
      </c>
      <c r="EV8" s="18" t="n">
        <v>130</v>
      </c>
      <c r="EW8" s="18" t="n">
        <v>107</v>
      </c>
      <c r="EX8" s="18" t="n">
        <v>71</v>
      </c>
      <c r="EY8" s="18" t="n">
        <v>47</v>
      </c>
      <c r="EZ8" s="18" t="n">
        <v>50</v>
      </c>
      <c r="FA8" s="18" t="n">
        <v>56</v>
      </c>
      <c r="FB8" s="18" t="n">
        <v>53</v>
      </c>
      <c r="FC8" s="18" t="n">
        <v>46</v>
      </c>
      <c r="FD8" s="18" t="n">
        <v>33</v>
      </c>
      <c r="FE8" s="18" t="n">
        <v>16</v>
      </c>
      <c r="FF8" s="18" t="n">
        <v>11</v>
      </c>
      <c r="FG8" s="18" t="n">
        <v>18</v>
      </c>
      <c r="FH8" s="18" t="n">
        <v>21</v>
      </c>
      <c r="FI8" s="18" t="n">
        <v>20</v>
      </c>
      <c r="FJ8" s="18" t="n">
        <v>18</v>
      </c>
      <c r="FK8" s="18" t="n">
        <v>0</v>
      </c>
      <c r="FL8" s="18" t="n">
        <v>0</v>
      </c>
      <c r="FM8" s="18" t="n">
        <v>25</v>
      </c>
      <c r="FN8" s="18" t="n">
        <v>147</v>
      </c>
      <c r="FO8" s="18" t="n">
        <v>196</v>
      </c>
      <c r="FP8" s="18" t="n">
        <v>175</v>
      </c>
      <c r="FQ8" s="18" t="n">
        <v>179</v>
      </c>
      <c r="FR8" s="18" t="n">
        <v>180</v>
      </c>
      <c r="FS8" s="18" t="n">
        <v>187</v>
      </c>
    </row>
    <row r="9" customFormat="false" ht="10.5" hidden="false" customHeight="true" outlineLevel="0" collapsed="false">
      <c r="B9" s="17" t="n">
        <v>117</v>
      </c>
      <c r="C9" s="18" t="n">
        <v>15</v>
      </c>
      <c r="D9" s="18" t="n">
        <v>26</v>
      </c>
      <c r="E9" s="18" t="n">
        <v>31</v>
      </c>
      <c r="F9" s="18" t="n">
        <v>23</v>
      </c>
      <c r="G9" s="18" t="n">
        <v>8</v>
      </c>
      <c r="H9" s="18" t="n">
        <v>4</v>
      </c>
      <c r="I9" s="18" t="n">
        <v>37</v>
      </c>
      <c r="J9" s="18" t="n">
        <v>45</v>
      </c>
      <c r="K9" s="18" t="n">
        <v>36</v>
      </c>
      <c r="L9" s="18" t="n">
        <v>39</v>
      </c>
      <c r="M9" s="18" t="n">
        <v>38</v>
      </c>
      <c r="N9" s="18" t="n">
        <v>30</v>
      </c>
      <c r="O9" s="18" t="n">
        <v>25</v>
      </c>
      <c r="P9" s="18" t="n">
        <v>22</v>
      </c>
      <c r="Q9" s="18" t="n">
        <v>24</v>
      </c>
      <c r="R9" s="18" t="n">
        <v>25</v>
      </c>
      <c r="S9" s="18" t="n">
        <v>22</v>
      </c>
      <c r="T9" s="18" t="n">
        <v>19</v>
      </c>
      <c r="U9" s="18" t="n">
        <v>18</v>
      </c>
      <c r="V9" s="18" t="n">
        <v>21</v>
      </c>
      <c r="W9" s="18" t="n">
        <v>24</v>
      </c>
      <c r="X9" s="18" t="n">
        <v>26</v>
      </c>
      <c r="Y9" s="18" t="n">
        <v>25</v>
      </c>
      <c r="Z9" s="18" t="n">
        <v>19</v>
      </c>
      <c r="AA9" s="18" t="n">
        <v>15</v>
      </c>
      <c r="AB9" s="18" t="n">
        <v>16</v>
      </c>
      <c r="AC9" s="18" t="n">
        <v>15</v>
      </c>
      <c r="AD9" s="18" t="n">
        <v>2</v>
      </c>
      <c r="AE9" s="18" t="n">
        <v>11</v>
      </c>
      <c r="AF9" s="18" t="n">
        <v>1</v>
      </c>
      <c r="AG9" s="18" t="n">
        <v>16</v>
      </c>
      <c r="AH9" s="18" t="n">
        <v>12</v>
      </c>
      <c r="AI9" s="18" t="n">
        <v>11</v>
      </c>
      <c r="AJ9" s="18" t="n">
        <v>46</v>
      </c>
      <c r="AK9" s="18" t="n">
        <v>49</v>
      </c>
      <c r="AL9" s="18" t="n">
        <v>46</v>
      </c>
      <c r="AM9" s="18" t="n">
        <v>53</v>
      </c>
      <c r="AN9" s="18" t="n">
        <v>47</v>
      </c>
      <c r="AO9" s="18" t="n">
        <v>43</v>
      </c>
      <c r="AP9" s="18" t="n">
        <v>44</v>
      </c>
      <c r="AQ9" s="18" t="n">
        <v>44</v>
      </c>
      <c r="AR9" s="18" t="n">
        <v>61</v>
      </c>
      <c r="AS9" s="18" t="n">
        <v>77</v>
      </c>
      <c r="AT9" s="18" t="n">
        <v>71</v>
      </c>
      <c r="AU9" s="18" t="n">
        <v>58</v>
      </c>
      <c r="AV9" s="18" t="n">
        <v>68</v>
      </c>
      <c r="AW9" s="18" t="n">
        <v>74</v>
      </c>
      <c r="AX9" s="18" t="n">
        <v>68</v>
      </c>
      <c r="AY9" s="18" t="n">
        <v>68</v>
      </c>
      <c r="AZ9" s="18" t="n">
        <v>71</v>
      </c>
      <c r="BA9" s="18" t="n">
        <v>71</v>
      </c>
      <c r="BB9" s="18" t="n">
        <v>77</v>
      </c>
      <c r="BC9" s="18" t="n">
        <v>68</v>
      </c>
      <c r="BD9" s="18" t="n">
        <v>70</v>
      </c>
      <c r="BE9" s="18" t="n">
        <v>65</v>
      </c>
      <c r="BF9" s="18" t="n">
        <v>63</v>
      </c>
      <c r="BG9" s="18" t="n">
        <v>63</v>
      </c>
      <c r="BH9" s="18" t="n">
        <v>57</v>
      </c>
      <c r="BI9" s="18" t="n">
        <v>53</v>
      </c>
      <c r="BJ9" s="18" t="n">
        <v>53</v>
      </c>
      <c r="BK9" s="18" t="n">
        <v>57</v>
      </c>
      <c r="BL9" s="18" t="n">
        <v>53</v>
      </c>
      <c r="BM9" s="18" t="n">
        <v>54</v>
      </c>
      <c r="BN9" s="18" t="n">
        <v>52</v>
      </c>
      <c r="BO9" s="18" t="n">
        <v>49</v>
      </c>
      <c r="BP9" s="18" t="n">
        <v>45</v>
      </c>
      <c r="BQ9" s="18" t="n">
        <v>40</v>
      </c>
      <c r="BR9" s="18" t="n">
        <v>36</v>
      </c>
      <c r="BS9" s="18" t="n">
        <v>36</v>
      </c>
      <c r="BT9" s="18" t="n">
        <v>28</v>
      </c>
      <c r="BU9" s="18" t="n">
        <v>21</v>
      </c>
      <c r="BV9" s="18" t="n">
        <v>21</v>
      </c>
      <c r="BW9" s="18" t="n">
        <v>24</v>
      </c>
      <c r="BX9" s="18" t="n">
        <v>22</v>
      </c>
      <c r="BY9" s="18" t="n">
        <v>23</v>
      </c>
      <c r="BZ9" s="18" t="n">
        <v>8</v>
      </c>
      <c r="CA9" s="18" t="n">
        <v>107</v>
      </c>
      <c r="CB9" s="18" t="n">
        <v>164</v>
      </c>
      <c r="CC9" s="18" t="n">
        <v>112</v>
      </c>
      <c r="CD9" s="18" t="n">
        <v>66</v>
      </c>
      <c r="CE9" s="18" t="n">
        <v>27</v>
      </c>
      <c r="CF9" s="18" t="n">
        <v>22</v>
      </c>
      <c r="CG9" s="18" t="n">
        <v>88</v>
      </c>
      <c r="CH9" s="18" t="n">
        <v>105</v>
      </c>
      <c r="CI9" s="18" t="n">
        <v>91</v>
      </c>
      <c r="CJ9" s="18" t="n">
        <v>37</v>
      </c>
      <c r="CK9" s="18" t="n">
        <v>10</v>
      </c>
      <c r="CL9" s="18" t="n">
        <v>12</v>
      </c>
      <c r="CM9" s="18" t="n">
        <v>12</v>
      </c>
      <c r="CN9" s="18" t="n">
        <v>10</v>
      </c>
      <c r="CO9" s="18" t="n">
        <v>14</v>
      </c>
      <c r="CP9" s="18" t="n">
        <v>15</v>
      </c>
      <c r="CQ9" s="18" t="n">
        <v>9</v>
      </c>
      <c r="CR9" s="18" t="n">
        <v>12</v>
      </c>
      <c r="CS9" s="18" t="n">
        <v>32</v>
      </c>
      <c r="CT9" s="18" t="n">
        <v>42</v>
      </c>
      <c r="CU9" s="18" t="n">
        <v>43</v>
      </c>
      <c r="CV9" s="18" t="n">
        <v>42</v>
      </c>
      <c r="CW9" s="18" t="n">
        <v>26</v>
      </c>
      <c r="CX9" s="18" t="n">
        <v>11</v>
      </c>
      <c r="CY9" s="18" t="n">
        <v>37</v>
      </c>
      <c r="CZ9" s="18" t="n">
        <v>75</v>
      </c>
      <c r="DA9" s="18" t="n">
        <v>123</v>
      </c>
      <c r="DB9" s="18" t="n">
        <v>110</v>
      </c>
      <c r="DC9" s="18" t="n">
        <v>109</v>
      </c>
      <c r="DD9" s="18" t="n">
        <v>169</v>
      </c>
      <c r="DE9" s="18" t="n">
        <v>172</v>
      </c>
      <c r="DF9" s="18" t="n">
        <v>163</v>
      </c>
      <c r="DG9" s="18" t="n">
        <v>165</v>
      </c>
      <c r="DH9" s="18" t="n">
        <v>159</v>
      </c>
      <c r="DI9" s="18" t="n">
        <v>157</v>
      </c>
      <c r="DJ9" s="18" t="n">
        <v>146</v>
      </c>
      <c r="DK9" s="18" t="n">
        <v>136</v>
      </c>
      <c r="DL9" s="18" t="n">
        <v>175</v>
      </c>
      <c r="DM9" s="18" t="n">
        <v>174</v>
      </c>
      <c r="DN9" s="18" t="n">
        <v>125</v>
      </c>
      <c r="DO9" s="18" t="n">
        <v>117</v>
      </c>
      <c r="DP9" s="18" t="n">
        <v>132</v>
      </c>
      <c r="DQ9" s="18" t="n">
        <v>135</v>
      </c>
      <c r="DR9" s="18" t="n">
        <v>140</v>
      </c>
      <c r="DS9" s="18" t="n">
        <v>107</v>
      </c>
      <c r="DT9" s="18" t="n">
        <v>88</v>
      </c>
      <c r="DU9" s="18" t="n">
        <v>172</v>
      </c>
      <c r="DV9" s="18" t="n">
        <v>248</v>
      </c>
      <c r="DW9" s="18" t="n">
        <v>251</v>
      </c>
      <c r="DX9" s="18" t="n">
        <v>251</v>
      </c>
      <c r="DY9" s="18" t="n">
        <v>251</v>
      </c>
      <c r="DZ9" s="18" t="n">
        <v>250</v>
      </c>
      <c r="EA9" s="18" t="n">
        <v>250</v>
      </c>
      <c r="EB9" s="18" t="n">
        <v>249</v>
      </c>
      <c r="EC9" s="18" t="n">
        <v>248</v>
      </c>
      <c r="ED9" s="18" t="n">
        <v>250</v>
      </c>
      <c r="EE9" s="18" t="n">
        <v>251</v>
      </c>
      <c r="EF9" s="18" t="n">
        <v>254</v>
      </c>
      <c r="EG9" s="18" t="n">
        <v>250</v>
      </c>
      <c r="EH9" s="18" t="n">
        <v>249</v>
      </c>
      <c r="EI9" s="18" t="n">
        <v>255</v>
      </c>
      <c r="EJ9" s="18" t="n">
        <v>255</v>
      </c>
      <c r="EK9" s="18" t="n">
        <v>250</v>
      </c>
      <c r="EL9" s="18" t="n">
        <v>241</v>
      </c>
      <c r="EM9" s="18" t="n">
        <v>200</v>
      </c>
      <c r="EN9" s="18" t="n">
        <v>143</v>
      </c>
      <c r="EO9" s="18" t="n">
        <v>118</v>
      </c>
      <c r="EP9" s="18" t="n">
        <v>127</v>
      </c>
      <c r="EQ9" s="18" t="n">
        <v>129</v>
      </c>
      <c r="ER9" s="18" t="n">
        <v>134</v>
      </c>
      <c r="ES9" s="18" t="n">
        <v>138</v>
      </c>
      <c r="ET9" s="18" t="n">
        <v>134</v>
      </c>
      <c r="EU9" s="18" t="n">
        <v>123</v>
      </c>
      <c r="EV9" s="18" t="n">
        <v>103</v>
      </c>
      <c r="EW9" s="18" t="n">
        <v>70</v>
      </c>
      <c r="EX9" s="18" t="n">
        <v>53</v>
      </c>
      <c r="EY9" s="18" t="n">
        <v>49</v>
      </c>
      <c r="EZ9" s="18" t="n">
        <v>52</v>
      </c>
      <c r="FA9" s="18" t="n">
        <v>51</v>
      </c>
      <c r="FB9" s="18" t="n">
        <v>44</v>
      </c>
      <c r="FC9" s="18" t="n">
        <v>35</v>
      </c>
      <c r="FD9" s="18" t="n">
        <v>30</v>
      </c>
      <c r="FE9" s="18" t="n">
        <v>18</v>
      </c>
      <c r="FF9" s="18" t="n">
        <v>14</v>
      </c>
      <c r="FG9" s="18" t="n">
        <v>18</v>
      </c>
      <c r="FH9" s="18" t="n">
        <v>19</v>
      </c>
      <c r="FI9" s="18" t="n">
        <v>22</v>
      </c>
      <c r="FJ9" s="18" t="n">
        <v>22</v>
      </c>
      <c r="FK9" s="18" t="n">
        <v>16</v>
      </c>
      <c r="FL9" s="18" t="n">
        <v>1</v>
      </c>
      <c r="FM9" s="18" t="n">
        <v>16</v>
      </c>
      <c r="FN9" s="18" t="n">
        <v>100</v>
      </c>
      <c r="FO9" s="18" t="n">
        <v>175</v>
      </c>
      <c r="FP9" s="18" t="n">
        <v>174</v>
      </c>
      <c r="FQ9" s="18" t="n">
        <v>178</v>
      </c>
      <c r="FR9" s="18" t="n">
        <v>178</v>
      </c>
      <c r="FS9" s="18" t="n">
        <v>167</v>
      </c>
    </row>
    <row r="10" customFormat="false" ht="10.5" hidden="false" customHeight="true" outlineLevel="0" collapsed="false">
      <c r="B10" s="17" t="n">
        <v>118</v>
      </c>
      <c r="C10" s="18" t="n">
        <v>16</v>
      </c>
      <c r="D10" s="18" t="n">
        <v>30</v>
      </c>
      <c r="E10" s="18" t="n">
        <v>37</v>
      </c>
      <c r="F10" s="18" t="n">
        <v>28</v>
      </c>
      <c r="G10" s="18" t="n">
        <v>17</v>
      </c>
      <c r="H10" s="18" t="n">
        <v>22</v>
      </c>
      <c r="I10" s="18" t="n">
        <v>53</v>
      </c>
      <c r="J10" s="18" t="n">
        <v>50</v>
      </c>
      <c r="K10" s="18" t="n">
        <v>34</v>
      </c>
      <c r="L10" s="18" t="n">
        <v>32</v>
      </c>
      <c r="M10" s="18" t="n">
        <v>32</v>
      </c>
      <c r="N10" s="18" t="n">
        <v>32</v>
      </c>
      <c r="O10" s="18" t="n">
        <v>28</v>
      </c>
      <c r="P10" s="18" t="n">
        <v>25</v>
      </c>
      <c r="Q10" s="18" t="n">
        <v>28</v>
      </c>
      <c r="R10" s="18" t="n">
        <v>32</v>
      </c>
      <c r="S10" s="18" t="n">
        <v>31</v>
      </c>
      <c r="T10" s="18" t="n">
        <v>29</v>
      </c>
      <c r="U10" s="18" t="n">
        <v>25</v>
      </c>
      <c r="V10" s="18" t="n">
        <v>24</v>
      </c>
      <c r="W10" s="18" t="n">
        <v>24</v>
      </c>
      <c r="X10" s="18" t="n">
        <v>28</v>
      </c>
      <c r="Y10" s="18" t="n">
        <v>29</v>
      </c>
      <c r="Z10" s="18" t="n">
        <v>23</v>
      </c>
      <c r="AA10" s="18" t="n">
        <v>18</v>
      </c>
      <c r="AB10" s="18" t="n">
        <v>24</v>
      </c>
      <c r="AC10" s="18" t="n">
        <v>29</v>
      </c>
      <c r="AD10" s="18" t="n">
        <v>19</v>
      </c>
      <c r="AE10" s="18" t="n">
        <v>5</v>
      </c>
      <c r="AF10" s="18" t="n">
        <v>18</v>
      </c>
      <c r="AG10" s="18" t="n">
        <v>25</v>
      </c>
      <c r="AH10" s="18" t="n">
        <v>32</v>
      </c>
      <c r="AI10" s="18" t="n">
        <v>39</v>
      </c>
      <c r="AJ10" s="18" t="n">
        <v>43</v>
      </c>
      <c r="AK10" s="18" t="n">
        <v>65</v>
      </c>
      <c r="AL10" s="18" t="n">
        <v>55</v>
      </c>
      <c r="AM10" s="18" t="n">
        <v>63</v>
      </c>
      <c r="AN10" s="18" t="n">
        <v>57</v>
      </c>
      <c r="AO10" s="18" t="n">
        <v>59</v>
      </c>
      <c r="AP10" s="18" t="n">
        <v>46</v>
      </c>
      <c r="AQ10" s="18" t="n">
        <v>57</v>
      </c>
      <c r="AR10" s="18" t="n">
        <v>86</v>
      </c>
      <c r="AS10" s="18" t="n">
        <v>84</v>
      </c>
      <c r="AT10" s="18" t="n">
        <v>67</v>
      </c>
      <c r="AU10" s="18" t="n">
        <v>71</v>
      </c>
      <c r="AV10" s="18" t="n">
        <v>71</v>
      </c>
      <c r="AW10" s="18" t="n">
        <v>73</v>
      </c>
      <c r="AX10" s="18" t="n">
        <v>68</v>
      </c>
      <c r="AY10" s="18" t="n">
        <v>75</v>
      </c>
      <c r="AZ10" s="18" t="n">
        <v>77</v>
      </c>
      <c r="BA10" s="18" t="n">
        <v>59</v>
      </c>
      <c r="BB10" s="18" t="n">
        <v>59</v>
      </c>
      <c r="BC10" s="18" t="n">
        <v>63</v>
      </c>
      <c r="BD10" s="18" t="n">
        <v>64</v>
      </c>
      <c r="BE10" s="18" t="n">
        <v>58</v>
      </c>
      <c r="BF10" s="18" t="n">
        <v>60</v>
      </c>
      <c r="BG10" s="18" t="n">
        <v>67</v>
      </c>
      <c r="BH10" s="18" t="n">
        <v>70</v>
      </c>
      <c r="BI10" s="18" t="n">
        <v>70</v>
      </c>
      <c r="BJ10" s="18" t="n">
        <v>66</v>
      </c>
      <c r="BK10" s="18" t="n">
        <v>60</v>
      </c>
      <c r="BL10" s="18" t="n">
        <v>54</v>
      </c>
      <c r="BM10" s="18" t="n">
        <v>53</v>
      </c>
      <c r="BN10" s="18" t="n">
        <v>52</v>
      </c>
      <c r="BO10" s="18" t="n">
        <v>51</v>
      </c>
      <c r="BP10" s="18" t="n">
        <v>47</v>
      </c>
      <c r="BQ10" s="18" t="n">
        <v>44</v>
      </c>
      <c r="BR10" s="18" t="n">
        <v>39</v>
      </c>
      <c r="BS10" s="18" t="n">
        <v>40</v>
      </c>
      <c r="BT10" s="18" t="n">
        <v>28</v>
      </c>
      <c r="BU10" s="18" t="n">
        <v>22</v>
      </c>
      <c r="BV10" s="18" t="n">
        <v>23</v>
      </c>
      <c r="BW10" s="18" t="n">
        <v>22</v>
      </c>
      <c r="BX10" s="18" t="n">
        <v>20</v>
      </c>
      <c r="BY10" s="18" t="n">
        <v>27</v>
      </c>
      <c r="BZ10" s="18" t="n">
        <v>11</v>
      </c>
      <c r="CA10" s="18" t="n">
        <v>37</v>
      </c>
      <c r="CB10" s="18" t="n">
        <v>109</v>
      </c>
      <c r="CC10" s="18" t="n">
        <v>124</v>
      </c>
      <c r="CD10" s="18" t="n">
        <v>110</v>
      </c>
      <c r="CE10" s="18" t="n">
        <v>89</v>
      </c>
      <c r="CF10" s="18" t="n">
        <v>33</v>
      </c>
      <c r="CG10" s="18" t="n">
        <v>54</v>
      </c>
      <c r="CH10" s="18" t="n">
        <v>58</v>
      </c>
      <c r="CI10" s="18" t="n">
        <v>43</v>
      </c>
      <c r="CJ10" s="18" t="n">
        <v>22</v>
      </c>
      <c r="CK10" s="18" t="n">
        <v>14</v>
      </c>
      <c r="CL10" s="18" t="n">
        <v>16</v>
      </c>
      <c r="CM10" s="18" t="n">
        <v>15</v>
      </c>
      <c r="CN10" s="18" t="n">
        <v>12</v>
      </c>
      <c r="CO10" s="18" t="n">
        <v>15</v>
      </c>
      <c r="CP10" s="18" t="n">
        <v>16</v>
      </c>
      <c r="CQ10" s="18" t="n">
        <v>17</v>
      </c>
      <c r="CR10" s="18" t="n">
        <v>11</v>
      </c>
      <c r="CS10" s="18" t="n">
        <v>17</v>
      </c>
      <c r="CT10" s="18" t="n">
        <v>26</v>
      </c>
      <c r="CU10" s="18" t="n">
        <v>43</v>
      </c>
      <c r="CV10" s="18" t="n">
        <v>51</v>
      </c>
      <c r="CW10" s="18" t="n">
        <v>40</v>
      </c>
      <c r="CX10" s="18" t="n">
        <v>32</v>
      </c>
      <c r="CY10" s="18" t="n">
        <v>10</v>
      </c>
      <c r="CZ10" s="18" t="n">
        <v>12</v>
      </c>
      <c r="DA10" s="18" t="n">
        <v>108</v>
      </c>
      <c r="DB10" s="18" t="n">
        <v>80</v>
      </c>
      <c r="DC10" s="18" t="n">
        <v>114</v>
      </c>
      <c r="DD10" s="18" t="n">
        <v>178</v>
      </c>
      <c r="DE10" s="18" t="n">
        <v>171</v>
      </c>
      <c r="DF10" s="18" t="n">
        <v>159</v>
      </c>
      <c r="DG10" s="18" t="n">
        <v>164</v>
      </c>
      <c r="DH10" s="18" t="n">
        <v>157</v>
      </c>
      <c r="DI10" s="18" t="n">
        <v>163</v>
      </c>
      <c r="DJ10" s="18" t="n">
        <v>141</v>
      </c>
      <c r="DK10" s="18" t="n">
        <v>143</v>
      </c>
      <c r="DL10" s="18" t="n">
        <v>180</v>
      </c>
      <c r="DM10" s="18" t="n">
        <v>142</v>
      </c>
      <c r="DN10" s="18" t="n">
        <v>104</v>
      </c>
      <c r="DO10" s="18" t="n">
        <v>121</v>
      </c>
      <c r="DP10" s="18" t="n">
        <v>132</v>
      </c>
      <c r="DQ10" s="18" t="n">
        <v>130</v>
      </c>
      <c r="DR10" s="18" t="n">
        <v>129</v>
      </c>
      <c r="DS10" s="18" t="n">
        <v>100</v>
      </c>
      <c r="DT10" s="18" t="n">
        <v>93</v>
      </c>
      <c r="DU10" s="18" t="n">
        <v>192</v>
      </c>
      <c r="DV10" s="18" t="n">
        <v>250</v>
      </c>
      <c r="DW10" s="18" t="n">
        <v>251</v>
      </c>
      <c r="DX10" s="18" t="n">
        <v>251</v>
      </c>
      <c r="DY10" s="18" t="n">
        <v>252</v>
      </c>
      <c r="DZ10" s="18" t="n">
        <v>253</v>
      </c>
      <c r="EA10" s="18" t="n">
        <v>252</v>
      </c>
      <c r="EB10" s="18" t="n">
        <v>251</v>
      </c>
      <c r="EC10" s="18" t="n">
        <v>252</v>
      </c>
      <c r="ED10" s="18" t="n">
        <v>254</v>
      </c>
      <c r="EE10" s="18" t="n">
        <v>254</v>
      </c>
      <c r="EF10" s="18" t="n">
        <v>254</v>
      </c>
      <c r="EG10" s="18" t="n">
        <v>254</v>
      </c>
      <c r="EH10" s="18" t="n">
        <v>252</v>
      </c>
      <c r="EI10" s="18" t="n">
        <v>250</v>
      </c>
      <c r="EJ10" s="18" t="n">
        <v>224</v>
      </c>
      <c r="EK10" s="18" t="n">
        <v>189</v>
      </c>
      <c r="EL10" s="18" t="n">
        <v>170</v>
      </c>
      <c r="EM10" s="18" t="n">
        <v>136</v>
      </c>
      <c r="EN10" s="18" t="n">
        <v>114</v>
      </c>
      <c r="EO10" s="18" t="n">
        <v>132</v>
      </c>
      <c r="EP10" s="18" t="n">
        <v>143</v>
      </c>
      <c r="EQ10" s="18" t="n">
        <v>131</v>
      </c>
      <c r="ER10" s="18" t="n">
        <v>135</v>
      </c>
      <c r="ES10" s="18" t="n">
        <v>137</v>
      </c>
      <c r="ET10" s="18" t="n">
        <v>122</v>
      </c>
      <c r="EU10" s="18" t="n">
        <v>93</v>
      </c>
      <c r="EV10" s="18" t="n">
        <v>71</v>
      </c>
      <c r="EW10" s="18" t="n">
        <v>53</v>
      </c>
      <c r="EX10" s="18" t="n">
        <v>54</v>
      </c>
      <c r="EY10" s="18" t="n">
        <v>60</v>
      </c>
      <c r="EZ10" s="18" t="n">
        <v>53</v>
      </c>
      <c r="FA10" s="18" t="n">
        <v>40</v>
      </c>
      <c r="FB10" s="18" t="n">
        <v>31</v>
      </c>
      <c r="FC10" s="18" t="n">
        <v>25</v>
      </c>
      <c r="FD10" s="18" t="n">
        <v>25</v>
      </c>
      <c r="FE10" s="18" t="n">
        <v>19</v>
      </c>
      <c r="FF10" s="18" t="n">
        <v>16</v>
      </c>
      <c r="FG10" s="18" t="n">
        <v>21</v>
      </c>
      <c r="FH10" s="18" t="n">
        <v>18</v>
      </c>
      <c r="FI10" s="18" t="n">
        <v>17</v>
      </c>
      <c r="FJ10" s="18" t="n">
        <v>19</v>
      </c>
      <c r="FK10" s="18" t="n">
        <v>6</v>
      </c>
      <c r="FL10" s="18" t="n">
        <v>7</v>
      </c>
      <c r="FM10" s="18" t="n">
        <v>12</v>
      </c>
      <c r="FN10" s="18" t="n">
        <v>86</v>
      </c>
      <c r="FO10" s="18" t="n">
        <v>187</v>
      </c>
      <c r="FP10" s="18" t="n">
        <v>186</v>
      </c>
      <c r="FQ10" s="18" t="n">
        <v>169</v>
      </c>
      <c r="FR10" s="18" t="n">
        <v>162</v>
      </c>
      <c r="FS10" s="18" t="n">
        <v>101</v>
      </c>
    </row>
    <row r="11" customFormat="false" ht="10.5" hidden="false" customHeight="true" outlineLevel="0" collapsed="false">
      <c r="B11" s="17" t="n">
        <v>119</v>
      </c>
      <c r="C11" s="18" t="n">
        <v>19</v>
      </c>
      <c r="D11" s="18" t="n">
        <v>31</v>
      </c>
      <c r="E11" s="18" t="n">
        <v>40</v>
      </c>
      <c r="F11" s="18" t="n">
        <v>31</v>
      </c>
      <c r="G11" s="18" t="n">
        <v>26</v>
      </c>
      <c r="H11" s="18" t="n">
        <v>40</v>
      </c>
      <c r="I11" s="18" t="n">
        <v>61</v>
      </c>
      <c r="J11" s="18" t="n">
        <v>54</v>
      </c>
      <c r="K11" s="18" t="n">
        <v>31</v>
      </c>
      <c r="L11" s="18" t="n">
        <v>25</v>
      </c>
      <c r="M11" s="18" t="n">
        <v>29</v>
      </c>
      <c r="N11" s="18" t="n">
        <v>26</v>
      </c>
      <c r="O11" s="18" t="n">
        <v>30</v>
      </c>
      <c r="P11" s="18" t="n">
        <v>25</v>
      </c>
      <c r="Q11" s="18" t="n">
        <v>28</v>
      </c>
      <c r="R11" s="18" t="n">
        <v>33</v>
      </c>
      <c r="S11" s="18" t="n">
        <v>33</v>
      </c>
      <c r="T11" s="18" t="n">
        <v>30</v>
      </c>
      <c r="U11" s="18" t="n">
        <v>24</v>
      </c>
      <c r="V11" s="18" t="n">
        <v>26</v>
      </c>
      <c r="W11" s="18" t="n">
        <v>22</v>
      </c>
      <c r="X11" s="18" t="n">
        <v>23</v>
      </c>
      <c r="Y11" s="18" t="n">
        <v>24</v>
      </c>
      <c r="Z11" s="18" t="n">
        <v>25</v>
      </c>
      <c r="AA11" s="18" t="n">
        <v>25</v>
      </c>
      <c r="AB11" s="18" t="n">
        <v>29</v>
      </c>
      <c r="AC11" s="18" t="n">
        <v>35</v>
      </c>
      <c r="AD11" s="18" t="n">
        <v>29</v>
      </c>
      <c r="AE11" s="18" t="n">
        <v>26</v>
      </c>
      <c r="AF11" s="18" t="n">
        <v>46</v>
      </c>
      <c r="AG11" s="18" t="n">
        <v>39</v>
      </c>
      <c r="AH11" s="18" t="n">
        <v>32</v>
      </c>
      <c r="AI11" s="18" t="n">
        <v>49</v>
      </c>
      <c r="AJ11" s="18" t="n">
        <v>46</v>
      </c>
      <c r="AK11" s="18" t="n">
        <v>46</v>
      </c>
      <c r="AL11" s="18" t="n">
        <v>56</v>
      </c>
      <c r="AM11" s="18" t="n">
        <v>56</v>
      </c>
      <c r="AN11" s="18" t="n">
        <v>54</v>
      </c>
      <c r="AO11" s="18" t="n">
        <v>60</v>
      </c>
      <c r="AP11" s="18" t="n">
        <v>65</v>
      </c>
      <c r="AQ11" s="18" t="n">
        <v>76</v>
      </c>
      <c r="AR11" s="18" t="n">
        <v>78</v>
      </c>
      <c r="AS11" s="18" t="n">
        <v>85</v>
      </c>
      <c r="AT11" s="18" t="n">
        <v>79</v>
      </c>
      <c r="AU11" s="18" t="n">
        <v>80</v>
      </c>
      <c r="AV11" s="18" t="n">
        <v>80</v>
      </c>
      <c r="AW11" s="18" t="n">
        <v>84</v>
      </c>
      <c r="AX11" s="18" t="n">
        <v>78</v>
      </c>
      <c r="AY11" s="18" t="n">
        <v>78</v>
      </c>
      <c r="AZ11" s="18" t="n">
        <v>53</v>
      </c>
      <c r="BA11" s="18" t="n">
        <v>11</v>
      </c>
      <c r="BB11" s="18" t="n">
        <v>10</v>
      </c>
      <c r="BC11" s="18" t="n">
        <v>11</v>
      </c>
      <c r="BD11" s="18" t="n">
        <v>6</v>
      </c>
      <c r="BE11" s="18" t="n">
        <v>3</v>
      </c>
      <c r="BF11" s="18" t="n">
        <v>8</v>
      </c>
      <c r="BG11" s="18" t="n">
        <v>19</v>
      </c>
      <c r="BH11" s="18" t="n">
        <v>31</v>
      </c>
      <c r="BI11" s="18" t="n">
        <v>46</v>
      </c>
      <c r="BJ11" s="18" t="n">
        <v>49</v>
      </c>
      <c r="BK11" s="18" t="n">
        <v>47</v>
      </c>
      <c r="BL11" s="18" t="n">
        <v>45</v>
      </c>
      <c r="BM11" s="18" t="n">
        <v>51</v>
      </c>
      <c r="BN11" s="18" t="n">
        <v>54</v>
      </c>
      <c r="BO11" s="18" t="n">
        <v>52</v>
      </c>
      <c r="BP11" s="18" t="n">
        <v>49</v>
      </c>
      <c r="BQ11" s="18" t="n">
        <v>43</v>
      </c>
      <c r="BR11" s="18" t="n">
        <v>39</v>
      </c>
      <c r="BS11" s="18" t="n">
        <v>44</v>
      </c>
      <c r="BT11" s="18" t="n">
        <v>35</v>
      </c>
      <c r="BU11" s="18" t="n">
        <v>33</v>
      </c>
      <c r="BV11" s="18" t="n">
        <v>29</v>
      </c>
      <c r="BW11" s="18" t="n">
        <v>24</v>
      </c>
      <c r="BX11" s="18" t="n">
        <v>24</v>
      </c>
      <c r="BY11" s="18" t="n">
        <v>25</v>
      </c>
      <c r="BZ11" s="18" t="n">
        <v>15</v>
      </c>
      <c r="CA11" s="18" t="n">
        <v>3</v>
      </c>
      <c r="CB11" s="18" t="n">
        <v>73</v>
      </c>
      <c r="CC11" s="18" t="n">
        <v>137</v>
      </c>
      <c r="CD11" s="18" t="n">
        <v>142</v>
      </c>
      <c r="CE11" s="18" t="n">
        <v>131</v>
      </c>
      <c r="CF11" s="18" t="n">
        <v>55</v>
      </c>
      <c r="CG11" s="18" t="n">
        <v>15</v>
      </c>
      <c r="CH11" s="18" t="n">
        <v>23</v>
      </c>
      <c r="CI11" s="18" t="n">
        <v>30</v>
      </c>
      <c r="CJ11" s="18" t="n">
        <v>27</v>
      </c>
      <c r="CK11" s="18" t="n">
        <v>16</v>
      </c>
      <c r="CL11" s="18" t="n">
        <v>10</v>
      </c>
      <c r="CM11" s="18" t="n">
        <v>16</v>
      </c>
      <c r="CN11" s="18" t="n">
        <v>17</v>
      </c>
      <c r="CO11" s="18" t="n">
        <v>12</v>
      </c>
      <c r="CP11" s="18" t="n">
        <v>10</v>
      </c>
      <c r="CQ11" s="18" t="n">
        <v>18</v>
      </c>
      <c r="CR11" s="18" t="n">
        <v>13</v>
      </c>
      <c r="CS11" s="18" t="n">
        <v>8</v>
      </c>
      <c r="CT11" s="18" t="n">
        <v>18</v>
      </c>
      <c r="CU11" s="18" t="n">
        <v>39</v>
      </c>
      <c r="CV11" s="18" t="n">
        <v>44</v>
      </c>
      <c r="CW11" s="18" t="n">
        <v>44</v>
      </c>
      <c r="CX11" s="18" t="n">
        <v>61</v>
      </c>
      <c r="CY11" s="18" t="n">
        <v>33</v>
      </c>
      <c r="CZ11" s="18" t="n">
        <v>24</v>
      </c>
      <c r="DA11" s="18" t="n">
        <v>97</v>
      </c>
      <c r="DB11" s="18" t="n">
        <v>77</v>
      </c>
      <c r="DC11" s="18" t="n">
        <v>144</v>
      </c>
      <c r="DD11" s="18" t="n">
        <v>182</v>
      </c>
      <c r="DE11" s="18" t="n">
        <v>162</v>
      </c>
      <c r="DF11" s="18" t="n">
        <v>155</v>
      </c>
      <c r="DG11" s="18" t="n">
        <v>160</v>
      </c>
      <c r="DH11" s="18" t="n">
        <v>162</v>
      </c>
      <c r="DI11" s="18" t="n">
        <v>162</v>
      </c>
      <c r="DJ11" s="18" t="n">
        <v>137</v>
      </c>
      <c r="DK11" s="18" t="n">
        <v>163</v>
      </c>
      <c r="DL11" s="18" t="n">
        <v>186</v>
      </c>
      <c r="DM11" s="18" t="n">
        <v>120</v>
      </c>
      <c r="DN11" s="18" t="n">
        <v>96</v>
      </c>
      <c r="DO11" s="18" t="n">
        <v>124</v>
      </c>
      <c r="DP11" s="18" t="n">
        <v>127</v>
      </c>
      <c r="DQ11" s="18" t="n">
        <v>128</v>
      </c>
      <c r="DR11" s="18" t="n">
        <v>120</v>
      </c>
      <c r="DS11" s="18" t="n">
        <v>102</v>
      </c>
      <c r="DT11" s="18" t="n">
        <v>106</v>
      </c>
      <c r="DU11" s="18" t="n">
        <v>208</v>
      </c>
      <c r="DV11" s="18" t="n">
        <v>253</v>
      </c>
      <c r="DW11" s="18" t="n">
        <v>249</v>
      </c>
      <c r="DX11" s="18" t="n">
        <v>252</v>
      </c>
      <c r="DY11" s="18" t="n">
        <v>253</v>
      </c>
      <c r="DZ11" s="18" t="n">
        <v>252</v>
      </c>
      <c r="EA11" s="18" t="n">
        <v>254</v>
      </c>
      <c r="EB11" s="18" t="n">
        <v>254</v>
      </c>
      <c r="EC11" s="18" t="n">
        <v>250</v>
      </c>
      <c r="ED11" s="18" t="n">
        <v>241</v>
      </c>
      <c r="EE11" s="18" t="n">
        <v>254</v>
      </c>
      <c r="EF11" s="18" t="n">
        <v>252</v>
      </c>
      <c r="EG11" s="18" t="n">
        <v>223</v>
      </c>
      <c r="EH11" s="18" t="n">
        <v>192</v>
      </c>
      <c r="EI11" s="18" t="n">
        <v>173</v>
      </c>
      <c r="EJ11" s="18" t="n">
        <v>144</v>
      </c>
      <c r="EK11" s="18" t="n">
        <v>122</v>
      </c>
      <c r="EL11" s="18" t="n">
        <v>121</v>
      </c>
      <c r="EM11" s="18" t="n">
        <v>111</v>
      </c>
      <c r="EN11" s="18" t="n">
        <v>124</v>
      </c>
      <c r="EO11" s="18" t="n">
        <v>126</v>
      </c>
      <c r="EP11" s="18" t="n">
        <v>130</v>
      </c>
      <c r="EQ11" s="18" t="n">
        <v>141</v>
      </c>
      <c r="ER11" s="18" t="n">
        <v>135</v>
      </c>
      <c r="ES11" s="18" t="n">
        <v>112</v>
      </c>
      <c r="ET11" s="18" t="n">
        <v>89</v>
      </c>
      <c r="EU11" s="18" t="n">
        <v>70</v>
      </c>
      <c r="EV11" s="18" t="n">
        <v>64</v>
      </c>
      <c r="EW11" s="18" t="n">
        <v>67</v>
      </c>
      <c r="EX11" s="18" t="n">
        <v>68</v>
      </c>
      <c r="EY11" s="18" t="n">
        <v>64</v>
      </c>
      <c r="EZ11" s="18" t="n">
        <v>50</v>
      </c>
      <c r="FA11" s="18" t="n">
        <v>30</v>
      </c>
      <c r="FB11" s="18" t="n">
        <v>18</v>
      </c>
      <c r="FC11" s="18" t="n">
        <v>25</v>
      </c>
      <c r="FD11" s="18" t="n">
        <v>30</v>
      </c>
      <c r="FE11" s="18" t="n">
        <v>23</v>
      </c>
      <c r="FF11" s="18" t="n">
        <v>16</v>
      </c>
      <c r="FG11" s="18" t="n">
        <v>19</v>
      </c>
      <c r="FH11" s="18" t="n">
        <v>18</v>
      </c>
      <c r="FI11" s="18" t="n">
        <v>13</v>
      </c>
      <c r="FJ11" s="18" t="n">
        <v>11</v>
      </c>
      <c r="FK11" s="18" t="n">
        <v>2</v>
      </c>
      <c r="FL11" s="18" t="n">
        <v>1</v>
      </c>
      <c r="FM11" s="18" t="n">
        <v>71</v>
      </c>
      <c r="FN11" s="18" t="n">
        <v>174</v>
      </c>
      <c r="FO11" s="18" t="n">
        <v>191</v>
      </c>
      <c r="FP11" s="18" t="n">
        <v>165</v>
      </c>
      <c r="FQ11" s="18" t="n">
        <v>107</v>
      </c>
      <c r="FR11" s="18" t="n">
        <v>63</v>
      </c>
      <c r="FS11" s="18" t="n">
        <v>49</v>
      </c>
    </row>
    <row r="12" customFormat="false" ht="10.5" hidden="false" customHeight="true" outlineLevel="0" collapsed="false">
      <c r="B12" s="17" t="n">
        <v>120</v>
      </c>
      <c r="C12" s="18" t="n">
        <v>20</v>
      </c>
      <c r="D12" s="18" t="n">
        <v>31</v>
      </c>
      <c r="E12" s="18" t="n">
        <v>38</v>
      </c>
      <c r="F12" s="18" t="n">
        <v>34</v>
      </c>
      <c r="G12" s="18" t="n">
        <v>33</v>
      </c>
      <c r="H12" s="18" t="n">
        <v>41</v>
      </c>
      <c r="I12" s="18" t="n">
        <v>49</v>
      </c>
      <c r="J12" s="18" t="n">
        <v>42</v>
      </c>
      <c r="K12" s="18" t="n">
        <v>36</v>
      </c>
      <c r="L12" s="18" t="n">
        <v>31</v>
      </c>
      <c r="M12" s="18" t="n">
        <v>28</v>
      </c>
      <c r="N12" s="18" t="n">
        <v>29</v>
      </c>
      <c r="O12" s="18" t="n">
        <v>32</v>
      </c>
      <c r="P12" s="18" t="n">
        <v>29</v>
      </c>
      <c r="Q12" s="18" t="n">
        <v>28</v>
      </c>
      <c r="R12" s="18" t="n">
        <v>32</v>
      </c>
      <c r="S12" s="18" t="n">
        <v>31</v>
      </c>
      <c r="T12" s="18" t="n">
        <v>26</v>
      </c>
      <c r="U12" s="18" t="n">
        <v>24</v>
      </c>
      <c r="V12" s="18" t="n">
        <v>29</v>
      </c>
      <c r="W12" s="18" t="n">
        <v>23</v>
      </c>
      <c r="X12" s="18" t="n">
        <v>19</v>
      </c>
      <c r="Y12" s="18" t="n">
        <v>25</v>
      </c>
      <c r="Z12" s="18" t="n">
        <v>21</v>
      </c>
      <c r="AA12" s="18" t="n">
        <v>19</v>
      </c>
      <c r="AB12" s="18" t="n">
        <v>29</v>
      </c>
      <c r="AC12" s="18" t="n">
        <v>35</v>
      </c>
      <c r="AD12" s="18" t="n">
        <v>28</v>
      </c>
      <c r="AE12" s="18" t="n">
        <v>32</v>
      </c>
      <c r="AF12" s="18" t="n">
        <v>40</v>
      </c>
      <c r="AG12" s="18" t="n">
        <v>45</v>
      </c>
      <c r="AH12" s="18" t="n">
        <v>51</v>
      </c>
      <c r="AI12" s="18" t="n">
        <v>46</v>
      </c>
      <c r="AJ12" s="18" t="n">
        <v>49</v>
      </c>
      <c r="AK12" s="18" t="n">
        <v>50</v>
      </c>
      <c r="AL12" s="18" t="n">
        <v>44</v>
      </c>
      <c r="AM12" s="18" t="n">
        <v>65</v>
      </c>
      <c r="AN12" s="18" t="n">
        <v>56</v>
      </c>
      <c r="AO12" s="18" t="n">
        <v>50</v>
      </c>
      <c r="AP12" s="18" t="n">
        <v>74</v>
      </c>
      <c r="AQ12" s="18" t="n">
        <v>85</v>
      </c>
      <c r="AR12" s="18" t="n">
        <v>82</v>
      </c>
      <c r="AS12" s="18" t="n">
        <v>84</v>
      </c>
      <c r="AT12" s="18" t="n">
        <v>75</v>
      </c>
      <c r="AU12" s="18" t="n">
        <v>82</v>
      </c>
      <c r="AV12" s="18" t="n">
        <v>93</v>
      </c>
      <c r="AW12" s="18" t="n">
        <v>86</v>
      </c>
      <c r="AX12" s="18" t="n">
        <v>87</v>
      </c>
      <c r="AY12" s="18" t="n">
        <v>72</v>
      </c>
      <c r="AZ12" s="18" t="n">
        <v>40</v>
      </c>
      <c r="BA12" s="18" t="n">
        <v>14</v>
      </c>
      <c r="BB12" s="18" t="n">
        <v>10</v>
      </c>
      <c r="BC12" s="18" t="n">
        <v>18</v>
      </c>
      <c r="BD12" s="18" t="n">
        <v>8</v>
      </c>
      <c r="BE12" s="18" t="n">
        <v>9</v>
      </c>
      <c r="BF12" s="18" t="n">
        <v>11</v>
      </c>
      <c r="BG12" s="18" t="n">
        <v>4</v>
      </c>
      <c r="BH12" s="18" t="n">
        <v>4</v>
      </c>
      <c r="BI12" s="18" t="n">
        <v>25</v>
      </c>
      <c r="BJ12" s="18" t="n">
        <v>36</v>
      </c>
      <c r="BK12" s="18" t="n">
        <v>28</v>
      </c>
      <c r="BL12" s="18" t="n">
        <v>63</v>
      </c>
      <c r="BM12" s="18" t="n">
        <v>71</v>
      </c>
      <c r="BN12" s="18" t="n">
        <v>52</v>
      </c>
      <c r="BO12" s="18" t="n">
        <v>40</v>
      </c>
      <c r="BP12" s="18" t="n">
        <v>43</v>
      </c>
      <c r="BQ12" s="18" t="n">
        <v>36</v>
      </c>
      <c r="BR12" s="18" t="n">
        <v>37</v>
      </c>
      <c r="BS12" s="18" t="n">
        <v>31</v>
      </c>
      <c r="BT12" s="18" t="n">
        <v>29</v>
      </c>
      <c r="BU12" s="18" t="n">
        <v>38</v>
      </c>
      <c r="BV12" s="18" t="n">
        <v>36</v>
      </c>
      <c r="BW12" s="18" t="n">
        <v>29</v>
      </c>
      <c r="BX12" s="18" t="n">
        <v>30</v>
      </c>
      <c r="BY12" s="18" t="n">
        <v>22</v>
      </c>
      <c r="BZ12" s="18" t="n">
        <v>17</v>
      </c>
      <c r="CA12" s="18" t="n">
        <v>19</v>
      </c>
      <c r="CB12" s="18" t="n">
        <v>23</v>
      </c>
      <c r="CC12" s="18" t="n">
        <v>39</v>
      </c>
      <c r="CD12" s="18" t="n">
        <v>26</v>
      </c>
      <c r="CE12" s="18" t="n">
        <v>16</v>
      </c>
      <c r="CF12" s="18" t="n">
        <v>31</v>
      </c>
      <c r="CG12" s="18" t="n">
        <v>32</v>
      </c>
      <c r="CH12" s="18" t="n">
        <v>33</v>
      </c>
      <c r="CI12" s="18" t="n">
        <v>39</v>
      </c>
      <c r="CJ12" s="18" t="n">
        <v>36</v>
      </c>
      <c r="CK12" s="18" t="n">
        <v>22</v>
      </c>
      <c r="CL12" s="18" t="n">
        <v>14</v>
      </c>
      <c r="CM12" s="18" t="n">
        <v>15</v>
      </c>
      <c r="CN12" s="18" t="n">
        <v>21</v>
      </c>
      <c r="CO12" s="18" t="n">
        <v>22</v>
      </c>
      <c r="CP12" s="18" t="n">
        <v>16</v>
      </c>
      <c r="CQ12" s="18" t="n">
        <v>14</v>
      </c>
      <c r="CR12" s="18" t="n">
        <v>14</v>
      </c>
      <c r="CS12" s="18" t="n">
        <v>15</v>
      </c>
      <c r="CT12" s="18" t="n">
        <v>15</v>
      </c>
      <c r="CU12" s="18" t="n">
        <v>19</v>
      </c>
      <c r="CV12" s="18" t="n">
        <v>32</v>
      </c>
      <c r="CW12" s="18" t="n">
        <v>45</v>
      </c>
      <c r="CX12" s="18" t="n">
        <v>54</v>
      </c>
      <c r="CY12" s="18" t="n">
        <v>58</v>
      </c>
      <c r="CZ12" s="18" t="n">
        <v>44</v>
      </c>
      <c r="DA12" s="18" t="n">
        <v>80</v>
      </c>
      <c r="DB12" s="18" t="n">
        <v>93</v>
      </c>
      <c r="DC12" s="18" t="n">
        <v>181</v>
      </c>
      <c r="DD12" s="18" t="n">
        <v>173</v>
      </c>
      <c r="DE12" s="18" t="n">
        <v>157</v>
      </c>
      <c r="DF12" s="18" t="n">
        <v>160</v>
      </c>
      <c r="DG12" s="18" t="n">
        <v>156</v>
      </c>
      <c r="DH12" s="18" t="n">
        <v>159</v>
      </c>
      <c r="DI12" s="18" t="n">
        <v>146</v>
      </c>
      <c r="DJ12" s="18" t="n">
        <v>142</v>
      </c>
      <c r="DK12" s="18" t="n">
        <v>187</v>
      </c>
      <c r="DL12" s="18" t="n">
        <v>183</v>
      </c>
      <c r="DM12" s="18" t="n">
        <v>104</v>
      </c>
      <c r="DN12" s="18" t="n">
        <v>109</v>
      </c>
      <c r="DO12" s="18" t="n">
        <v>116</v>
      </c>
      <c r="DP12" s="18" t="n">
        <v>127</v>
      </c>
      <c r="DQ12" s="18" t="n">
        <v>131</v>
      </c>
      <c r="DR12" s="18" t="n">
        <v>127</v>
      </c>
      <c r="DS12" s="18" t="n">
        <v>117</v>
      </c>
      <c r="DT12" s="18" t="n">
        <v>118</v>
      </c>
      <c r="DU12" s="18" t="n">
        <v>198</v>
      </c>
      <c r="DV12" s="18" t="n">
        <v>222</v>
      </c>
      <c r="DW12" s="18" t="n">
        <v>208</v>
      </c>
      <c r="DX12" s="18" t="n">
        <v>228</v>
      </c>
      <c r="DY12" s="18" t="n">
        <v>249</v>
      </c>
      <c r="DZ12" s="18" t="n">
        <v>249</v>
      </c>
      <c r="EA12" s="18" t="n">
        <v>248</v>
      </c>
      <c r="EB12" s="18" t="n">
        <v>243</v>
      </c>
      <c r="EC12" s="18" t="n">
        <v>216</v>
      </c>
      <c r="ED12" s="18" t="n">
        <v>193</v>
      </c>
      <c r="EE12" s="18" t="n">
        <v>189</v>
      </c>
      <c r="EF12" s="18" t="n">
        <v>160</v>
      </c>
      <c r="EG12" s="18" t="n">
        <v>152</v>
      </c>
      <c r="EH12" s="18" t="n">
        <v>138</v>
      </c>
      <c r="EI12" s="18" t="n">
        <v>121</v>
      </c>
      <c r="EJ12" s="18" t="n">
        <v>129</v>
      </c>
      <c r="EK12" s="18" t="n">
        <v>139</v>
      </c>
      <c r="EL12" s="18" t="n">
        <v>128</v>
      </c>
      <c r="EM12" s="18" t="n">
        <v>132</v>
      </c>
      <c r="EN12" s="18" t="n">
        <v>132</v>
      </c>
      <c r="EO12" s="18" t="n">
        <v>132</v>
      </c>
      <c r="EP12" s="18" t="n">
        <v>143</v>
      </c>
      <c r="EQ12" s="18" t="n">
        <v>130</v>
      </c>
      <c r="ER12" s="18" t="n">
        <v>87</v>
      </c>
      <c r="ES12" s="18" t="n">
        <v>60</v>
      </c>
      <c r="ET12" s="18" t="n">
        <v>61</v>
      </c>
      <c r="EU12" s="18" t="n">
        <v>73</v>
      </c>
      <c r="EV12" s="18" t="n">
        <v>79</v>
      </c>
      <c r="EW12" s="18" t="n">
        <v>86</v>
      </c>
      <c r="EX12" s="18" t="n">
        <v>72</v>
      </c>
      <c r="EY12" s="18" t="n">
        <v>54</v>
      </c>
      <c r="EZ12" s="18" t="n">
        <v>24</v>
      </c>
      <c r="FA12" s="18" t="n">
        <v>35</v>
      </c>
      <c r="FB12" s="18" t="n">
        <v>39</v>
      </c>
      <c r="FC12" s="18" t="n">
        <v>45</v>
      </c>
      <c r="FD12" s="18" t="n">
        <v>40</v>
      </c>
      <c r="FE12" s="18" t="n">
        <v>22</v>
      </c>
      <c r="FF12" s="18" t="n">
        <v>18</v>
      </c>
      <c r="FG12" s="18" t="n">
        <v>21</v>
      </c>
      <c r="FH12" s="18" t="n">
        <v>11</v>
      </c>
      <c r="FI12" s="18" t="n">
        <v>14</v>
      </c>
      <c r="FJ12" s="18" t="n">
        <v>16</v>
      </c>
      <c r="FK12" s="18" t="n">
        <v>0</v>
      </c>
      <c r="FL12" s="18" t="n">
        <v>57</v>
      </c>
      <c r="FM12" s="18" t="n">
        <v>164</v>
      </c>
      <c r="FN12" s="18" t="n">
        <v>182</v>
      </c>
      <c r="FO12" s="18" t="n">
        <v>128</v>
      </c>
      <c r="FP12" s="18" t="n">
        <v>90</v>
      </c>
      <c r="FQ12" s="18" t="n">
        <v>81</v>
      </c>
      <c r="FR12" s="18" t="n">
        <v>84</v>
      </c>
      <c r="FS12" s="18" t="n">
        <v>98</v>
      </c>
    </row>
    <row r="13" customFormat="false" ht="10.5" hidden="false" customHeight="true" outlineLevel="0" collapsed="false">
      <c r="B13" s="17" t="n">
        <v>121</v>
      </c>
      <c r="C13" s="18" t="n">
        <v>26</v>
      </c>
      <c r="D13" s="18" t="n">
        <v>27</v>
      </c>
      <c r="E13" s="18" t="n">
        <v>44</v>
      </c>
      <c r="F13" s="18" t="n">
        <v>41</v>
      </c>
      <c r="G13" s="18" t="n">
        <v>39</v>
      </c>
      <c r="H13" s="18" t="n">
        <v>46</v>
      </c>
      <c r="I13" s="18" t="n">
        <v>44</v>
      </c>
      <c r="J13" s="18" t="n">
        <v>40</v>
      </c>
      <c r="K13" s="18" t="n">
        <v>35</v>
      </c>
      <c r="L13" s="18" t="n">
        <v>30</v>
      </c>
      <c r="M13" s="18" t="n">
        <v>31</v>
      </c>
      <c r="N13" s="18" t="n">
        <v>31</v>
      </c>
      <c r="O13" s="18" t="n">
        <v>31</v>
      </c>
      <c r="P13" s="18" t="n">
        <v>30</v>
      </c>
      <c r="Q13" s="18" t="n">
        <v>29</v>
      </c>
      <c r="R13" s="18" t="n">
        <v>30</v>
      </c>
      <c r="S13" s="18" t="n">
        <v>28</v>
      </c>
      <c r="T13" s="18" t="n">
        <v>25</v>
      </c>
      <c r="U13" s="18" t="n">
        <v>29</v>
      </c>
      <c r="V13" s="18" t="n">
        <v>27</v>
      </c>
      <c r="W13" s="18" t="n">
        <v>17</v>
      </c>
      <c r="X13" s="18" t="n">
        <v>17</v>
      </c>
      <c r="Y13" s="18" t="n">
        <v>18</v>
      </c>
      <c r="Z13" s="18" t="n">
        <v>17</v>
      </c>
      <c r="AA13" s="18" t="n">
        <v>18</v>
      </c>
      <c r="AB13" s="18" t="n">
        <v>24</v>
      </c>
      <c r="AC13" s="18" t="n">
        <v>30</v>
      </c>
      <c r="AD13" s="18" t="n">
        <v>29</v>
      </c>
      <c r="AE13" s="18" t="n">
        <v>29</v>
      </c>
      <c r="AF13" s="18" t="n">
        <v>45</v>
      </c>
      <c r="AG13" s="18" t="n">
        <v>54</v>
      </c>
      <c r="AH13" s="18" t="n">
        <v>57</v>
      </c>
      <c r="AI13" s="18" t="n">
        <v>53</v>
      </c>
      <c r="AJ13" s="18" t="n">
        <v>50</v>
      </c>
      <c r="AK13" s="18" t="n">
        <v>51</v>
      </c>
      <c r="AL13" s="18" t="n">
        <v>47</v>
      </c>
      <c r="AM13" s="18" t="n">
        <v>60</v>
      </c>
      <c r="AN13" s="18" t="n">
        <v>60</v>
      </c>
      <c r="AO13" s="18" t="n">
        <v>63</v>
      </c>
      <c r="AP13" s="18" t="n">
        <v>77</v>
      </c>
      <c r="AQ13" s="18" t="n">
        <v>86</v>
      </c>
      <c r="AR13" s="18" t="n">
        <v>82</v>
      </c>
      <c r="AS13" s="18" t="n">
        <v>81</v>
      </c>
      <c r="AT13" s="18" t="n">
        <v>79</v>
      </c>
      <c r="AU13" s="18" t="n">
        <v>82</v>
      </c>
      <c r="AV13" s="18" t="n">
        <v>77</v>
      </c>
      <c r="AW13" s="18" t="n">
        <v>77</v>
      </c>
      <c r="AX13" s="18" t="n">
        <v>66</v>
      </c>
      <c r="AY13" s="18" t="n">
        <v>53</v>
      </c>
      <c r="AZ13" s="18" t="n">
        <v>31</v>
      </c>
      <c r="BA13" s="18" t="n">
        <v>23</v>
      </c>
      <c r="BB13" s="18" t="n">
        <v>25</v>
      </c>
      <c r="BC13" s="18" t="n">
        <v>23</v>
      </c>
      <c r="BD13" s="18" t="n">
        <v>15</v>
      </c>
      <c r="BE13" s="18" t="n">
        <v>17</v>
      </c>
      <c r="BF13" s="18" t="n">
        <v>17</v>
      </c>
      <c r="BG13" s="18" t="n">
        <v>11</v>
      </c>
      <c r="BH13" s="18" t="n">
        <v>19</v>
      </c>
      <c r="BI13" s="18" t="n">
        <v>46</v>
      </c>
      <c r="BJ13" s="18" t="n">
        <v>63</v>
      </c>
      <c r="BK13" s="18" t="n">
        <v>116</v>
      </c>
      <c r="BL13" s="18" t="n">
        <v>200</v>
      </c>
      <c r="BM13" s="18" t="n">
        <v>213</v>
      </c>
      <c r="BN13" s="18" t="n">
        <v>152</v>
      </c>
      <c r="BO13" s="18" t="n">
        <v>96</v>
      </c>
      <c r="BP13" s="18" t="n">
        <v>93</v>
      </c>
      <c r="BQ13" s="18" t="n">
        <v>64</v>
      </c>
      <c r="BR13" s="18" t="n">
        <v>47</v>
      </c>
      <c r="BS13" s="18" t="n">
        <v>23</v>
      </c>
      <c r="BT13" s="18" t="n">
        <v>16</v>
      </c>
      <c r="BU13" s="18" t="n">
        <v>24</v>
      </c>
      <c r="BV13" s="18" t="n">
        <v>29</v>
      </c>
      <c r="BW13" s="18" t="n">
        <v>24</v>
      </c>
      <c r="BX13" s="18" t="n">
        <v>30</v>
      </c>
      <c r="BY13" s="18" t="n">
        <v>27</v>
      </c>
      <c r="BZ13" s="18" t="n">
        <v>23</v>
      </c>
      <c r="CA13" s="18" t="n">
        <v>24</v>
      </c>
      <c r="CB13" s="18" t="n">
        <v>16</v>
      </c>
      <c r="CC13" s="18" t="n">
        <v>12</v>
      </c>
      <c r="CD13" s="18" t="n">
        <v>2</v>
      </c>
      <c r="CE13" s="18" t="n">
        <v>5</v>
      </c>
      <c r="CF13" s="18" t="n">
        <v>31</v>
      </c>
      <c r="CG13" s="18" t="n">
        <v>44</v>
      </c>
      <c r="CH13" s="18" t="n">
        <v>41</v>
      </c>
      <c r="CI13" s="18" t="n">
        <v>44</v>
      </c>
      <c r="CJ13" s="18" t="n">
        <v>41</v>
      </c>
      <c r="CK13" s="18" t="n">
        <v>35</v>
      </c>
      <c r="CL13" s="18" t="n">
        <v>25</v>
      </c>
      <c r="CM13" s="18" t="n">
        <v>17</v>
      </c>
      <c r="CN13" s="18" t="n">
        <v>16</v>
      </c>
      <c r="CO13" s="18" t="n">
        <v>17</v>
      </c>
      <c r="CP13" s="18" t="n">
        <v>17</v>
      </c>
      <c r="CQ13" s="18" t="n">
        <v>17</v>
      </c>
      <c r="CR13" s="18" t="n">
        <v>16</v>
      </c>
      <c r="CS13" s="18" t="n">
        <v>16</v>
      </c>
      <c r="CT13" s="18" t="n">
        <v>15</v>
      </c>
      <c r="CU13" s="18" t="n">
        <v>15</v>
      </c>
      <c r="CV13" s="18" t="n">
        <v>15</v>
      </c>
      <c r="CW13" s="18" t="n">
        <v>25</v>
      </c>
      <c r="CX13" s="18" t="n">
        <v>53</v>
      </c>
      <c r="CY13" s="18" t="n">
        <v>52</v>
      </c>
      <c r="CZ13" s="18" t="n">
        <v>45</v>
      </c>
      <c r="DA13" s="18" t="n">
        <v>67</v>
      </c>
      <c r="DB13" s="18" t="n">
        <v>128</v>
      </c>
      <c r="DC13" s="18" t="n">
        <v>191</v>
      </c>
      <c r="DD13" s="18" t="n">
        <v>163</v>
      </c>
      <c r="DE13" s="18" t="n">
        <v>137</v>
      </c>
      <c r="DF13" s="18" t="n">
        <v>150</v>
      </c>
      <c r="DG13" s="18" t="n">
        <v>163</v>
      </c>
      <c r="DH13" s="18" t="n">
        <v>169</v>
      </c>
      <c r="DI13" s="18" t="n">
        <v>163</v>
      </c>
      <c r="DJ13" s="18" t="n">
        <v>162</v>
      </c>
      <c r="DK13" s="18" t="n">
        <v>210</v>
      </c>
      <c r="DL13" s="18" t="n">
        <v>167</v>
      </c>
      <c r="DM13" s="18" t="n">
        <v>92</v>
      </c>
      <c r="DN13" s="18" t="n">
        <v>115</v>
      </c>
      <c r="DO13" s="18" t="n">
        <v>121</v>
      </c>
      <c r="DP13" s="18" t="n">
        <v>116</v>
      </c>
      <c r="DQ13" s="18" t="n">
        <v>120</v>
      </c>
      <c r="DR13" s="18" t="n">
        <v>137</v>
      </c>
      <c r="DS13" s="18" t="n">
        <v>116</v>
      </c>
      <c r="DT13" s="18" t="n">
        <v>120</v>
      </c>
      <c r="DU13" s="18" t="n">
        <v>132</v>
      </c>
      <c r="DV13" s="18" t="n">
        <v>146</v>
      </c>
      <c r="DW13" s="18" t="n">
        <v>108</v>
      </c>
      <c r="DX13" s="18" t="n">
        <v>121</v>
      </c>
      <c r="DY13" s="18" t="n">
        <v>137</v>
      </c>
      <c r="DZ13" s="18" t="n">
        <v>132</v>
      </c>
      <c r="EA13" s="18" t="n">
        <v>125</v>
      </c>
      <c r="EB13" s="18" t="n">
        <v>130</v>
      </c>
      <c r="EC13" s="18" t="n">
        <v>122</v>
      </c>
      <c r="ED13" s="18" t="n">
        <v>118</v>
      </c>
      <c r="EE13" s="18" t="n">
        <v>131</v>
      </c>
      <c r="EF13" s="18" t="n">
        <v>116</v>
      </c>
      <c r="EG13" s="18" t="n">
        <v>123</v>
      </c>
      <c r="EH13" s="18" t="n">
        <v>135</v>
      </c>
      <c r="EI13" s="18" t="n">
        <v>129</v>
      </c>
      <c r="EJ13" s="18" t="n">
        <v>134</v>
      </c>
      <c r="EK13" s="18" t="n">
        <v>144</v>
      </c>
      <c r="EL13" s="18" t="n">
        <v>139</v>
      </c>
      <c r="EM13" s="18" t="n">
        <v>146</v>
      </c>
      <c r="EN13" s="18" t="n">
        <v>148</v>
      </c>
      <c r="EO13" s="18" t="n">
        <v>131</v>
      </c>
      <c r="EP13" s="18" t="n">
        <v>106</v>
      </c>
      <c r="EQ13" s="18" t="n">
        <v>73</v>
      </c>
      <c r="ER13" s="18" t="n">
        <v>54</v>
      </c>
      <c r="ES13" s="18" t="n">
        <v>54</v>
      </c>
      <c r="ET13" s="18" t="n">
        <v>64</v>
      </c>
      <c r="EU13" s="18" t="n">
        <v>81</v>
      </c>
      <c r="EV13" s="18" t="n">
        <v>84</v>
      </c>
      <c r="EW13" s="18" t="n">
        <v>79</v>
      </c>
      <c r="EX13" s="18" t="n">
        <v>52</v>
      </c>
      <c r="EY13" s="18" t="n">
        <v>14</v>
      </c>
      <c r="EZ13" s="18" t="n">
        <v>38</v>
      </c>
      <c r="FA13" s="18" t="n">
        <v>134</v>
      </c>
      <c r="FB13" s="18" t="n">
        <v>155</v>
      </c>
      <c r="FC13" s="18" t="n">
        <v>96</v>
      </c>
      <c r="FD13" s="18" t="n">
        <v>42</v>
      </c>
      <c r="FE13" s="18" t="n">
        <v>25</v>
      </c>
      <c r="FF13" s="18" t="n">
        <v>18</v>
      </c>
      <c r="FG13" s="18" t="n">
        <v>15</v>
      </c>
      <c r="FH13" s="18" t="n">
        <v>17</v>
      </c>
      <c r="FI13" s="18" t="n">
        <v>2</v>
      </c>
      <c r="FJ13" s="18" t="n">
        <v>4</v>
      </c>
      <c r="FK13" s="18" t="n">
        <v>11</v>
      </c>
      <c r="FL13" s="18" t="n">
        <v>114</v>
      </c>
      <c r="FM13" s="18" t="n">
        <v>149</v>
      </c>
      <c r="FN13" s="18" t="n">
        <v>99</v>
      </c>
      <c r="FO13" s="18" t="n">
        <v>81</v>
      </c>
      <c r="FP13" s="18" t="n">
        <v>95</v>
      </c>
      <c r="FQ13" s="18" t="n">
        <v>102</v>
      </c>
      <c r="FR13" s="18" t="n">
        <v>103</v>
      </c>
      <c r="FS13" s="18" t="n">
        <v>75</v>
      </c>
    </row>
    <row r="14" customFormat="false" ht="10.5" hidden="false" customHeight="true" outlineLevel="0" collapsed="false">
      <c r="B14" s="17" t="n">
        <v>122</v>
      </c>
      <c r="C14" s="18" t="n">
        <v>30</v>
      </c>
      <c r="D14" s="18" t="n">
        <v>23</v>
      </c>
      <c r="E14" s="18" t="n">
        <v>40</v>
      </c>
      <c r="F14" s="18" t="n">
        <v>43</v>
      </c>
      <c r="G14" s="18" t="n">
        <v>38</v>
      </c>
      <c r="H14" s="18" t="n">
        <v>40</v>
      </c>
      <c r="I14" s="18" t="n">
        <v>37</v>
      </c>
      <c r="J14" s="18" t="n">
        <v>39</v>
      </c>
      <c r="K14" s="18" t="n">
        <v>36</v>
      </c>
      <c r="L14" s="18" t="n">
        <v>29</v>
      </c>
      <c r="M14" s="18" t="n">
        <v>32</v>
      </c>
      <c r="N14" s="18" t="n">
        <v>36</v>
      </c>
      <c r="O14" s="18" t="n">
        <v>30</v>
      </c>
      <c r="P14" s="18" t="n">
        <v>29</v>
      </c>
      <c r="Q14" s="18" t="n">
        <v>28</v>
      </c>
      <c r="R14" s="18" t="n">
        <v>28</v>
      </c>
      <c r="S14" s="18" t="n">
        <v>23</v>
      </c>
      <c r="T14" s="18" t="n">
        <v>23</v>
      </c>
      <c r="U14" s="18" t="n">
        <v>28</v>
      </c>
      <c r="V14" s="18" t="n">
        <v>29</v>
      </c>
      <c r="W14" s="18" t="n">
        <v>27</v>
      </c>
      <c r="X14" s="18" t="n">
        <v>27</v>
      </c>
      <c r="Y14" s="18" t="n">
        <v>30</v>
      </c>
      <c r="Z14" s="18" t="n">
        <v>30</v>
      </c>
      <c r="AA14" s="18" t="n">
        <v>32</v>
      </c>
      <c r="AB14" s="18" t="n">
        <v>31</v>
      </c>
      <c r="AC14" s="18" t="n">
        <v>32</v>
      </c>
      <c r="AD14" s="18" t="n">
        <v>29</v>
      </c>
      <c r="AE14" s="18" t="n">
        <v>17</v>
      </c>
      <c r="AF14" s="18" t="n">
        <v>30</v>
      </c>
      <c r="AG14" s="18" t="n">
        <v>36</v>
      </c>
      <c r="AH14" s="18" t="n">
        <v>37</v>
      </c>
      <c r="AI14" s="18" t="n">
        <v>42</v>
      </c>
      <c r="AJ14" s="18" t="n">
        <v>54</v>
      </c>
      <c r="AK14" s="18" t="n">
        <v>75</v>
      </c>
      <c r="AL14" s="18" t="n">
        <v>79</v>
      </c>
      <c r="AM14" s="18" t="n">
        <v>59</v>
      </c>
      <c r="AN14" s="18" t="n">
        <v>56</v>
      </c>
      <c r="AO14" s="18" t="n">
        <v>56</v>
      </c>
      <c r="AP14" s="18" t="n">
        <v>60</v>
      </c>
      <c r="AQ14" s="18" t="n">
        <v>58</v>
      </c>
      <c r="AR14" s="18" t="n">
        <v>50</v>
      </c>
      <c r="AS14" s="18" t="n">
        <v>39</v>
      </c>
      <c r="AT14" s="18" t="n">
        <v>65</v>
      </c>
      <c r="AU14" s="18" t="n">
        <v>42</v>
      </c>
      <c r="AV14" s="18" t="n">
        <v>40</v>
      </c>
      <c r="AW14" s="18" t="n">
        <v>60</v>
      </c>
      <c r="AX14" s="18" t="n">
        <v>47</v>
      </c>
      <c r="AY14" s="18" t="n">
        <v>49</v>
      </c>
      <c r="AZ14" s="18" t="n">
        <v>35</v>
      </c>
      <c r="BA14" s="18" t="n">
        <v>39</v>
      </c>
      <c r="BB14" s="18" t="n">
        <v>30</v>
      </c>
      <c r="BC14" s="18" t="n">
        <v>31</v>
      </c>
      <c r="BD14" s="18" t="n">
        <v>25</v>
      </c>
      <c r="BE14" s="18" t="n">
        <v>23</v>
      </c>
      <c r="BF14" s="18" t="n">
        <v>19</v>
      </c>
      <c r="BG14" s="18" t="n">
        <v>18</v>
      </c>
      <c r="BH14" s="18" t="n">
        <v>32</v>
      </c>
      <c r="BI14" s="18" t="n">
        <v>54</v>
      </c>
      <c r="BJ14" s="18" t="n">
        <v>78</v>
      </c>
      <c r="BK14" s="18" t="n">
        <v>136</v>
      </c>
      <c r="BL14" s="18" t="n">
        <v>214</v>
      </c>
      <c r="BM14" s="18" t="n">
        <v>216</v>
      </c>
      <c r="BN14" s="18" t="n">
        <v>166</v>
      </c>
      <c r="BO14" s="18" t="n">
        <v>185</v>
      </c>
      <c r="BP14" s="18" t="n">
        <v>203</v>
      </c>
      <c r="BQ14" s="18" t="n">
        <v>213</v>
      </c>
      <c r="BR14" s="18" t="n">
        <v>155</v>
      </c>
      <c r="BS14" s="18" t="n">
        <v>59</v>
      </c>
      <c r="BT14" s="18" t="n">
        <v>39</v>
      </c>
      <c r="BU14" s="18" t="n">
        <v>23</v>
      </c>
      <c r="BV14" s="18" t="n">
        <v>17</v>
      </c>
      <c r="BW14" s="18" t="n">
        <v>19</v>
      </c>
      <c r="BX14" s="18" t="n">
        <v>23</v>
      </c>
      <c r="BY14" s="18" t="n">
        <v>18</v>
      </c>
      <c r="BZ14" s="18" t="n">
        <v>25</v>
      </c>
      <c r="CA14" s="18" t="n">
        <v>17</v>
      </c>
      <c r="CB14" s="18" t="n">
        <v>14</v>
      </c>
      <c r="CC14" s="18" t="n">
        <v>18</v>
      </c>
      <c r="CD14" s="18" t="n">
        <v>13</v>
      </c>
      <c r="CE14" s="18" t="n">
        <v>16</v>
      </c>
      <c r="CF14" s="18" t="n">
        <v>38</v>
      </c>
      <c r="CG14" s="18" t="n">
        <v>52</v>
      </c>
      <c r="CH14" s="18" t="n">
        <v>43</v>
      </c>
      <c r="CI14" s="18" t="n">
        <v>39</v>
      </c>
      <c r="CJ14" s="18" t="n">
        <v>43</v>
      </c>
      <c r="CK14" s="18" t="n">
        <v>43</v>
      </c>
      <c r="CL14" s="18" t="n">
        <v>37</v>
      </c>
      <c r="CM14" s="18" t="n">
        <v>22</v>
      </c>
      <c r="CN14" s="18" t="n">
        <v>10</v>
      </c>
      <c r="CO14" s="18" t="n">
        <v>9</v>
      </c>
      <c r="CP14" s="18" t="n">
        <v>15</v>
      </c>
      <c r="CQ14" s="18" t="n">
        <v>17</v>
      </c>
      <c r="CR14" s="18" t="n">
        <v>16</v>
      </c>
      <c r="CS14" s="18" t="n">
        <v>15</v>
      </c>
      <c r="CT14" s="18" t="n">
        <v>16</v>
      </c>
      <c r="CU14" s="18" t="n">
        <v>17</v>
      </c>
      <c r="CV14" s="18" t="n">
        <v>8</v>
      </c>
      <c r="CW14" s="18" t="n">
        <v>14</v>
      </c>
      <c r="CX14" s="18" t="n">
        <v>49</v>
      </c>
      <c r="CY14" s="18" t="n">
        <v>40</v>
      </c>
      <c r="CZ14" s="18" t="n">
        <v>39</v>
      </c>
      <c r="DA14" s="18" t="n">
        <v>87</v>
      </c>
      <c r="DB14" s="18" t="n">
        <v>206</v>
      </c>
      <c r="DC14" s="18" t="n">
        <v>228</v>
      </c>
      <c r="DD14" s="18" t="n">
        <v>174</v>
      </c>
      <c r="DE14" s="18" t="n">
        <v>142</v>
      </c>
      <c r="DF14" s="18" t="n">
        <v>156</v>
      </c>
      <c r="DG14" s="18" t="n">
        <v>167</v>
      </c>
      <c r="DH14" s="18" t="n">
        <v>167</v>
      </c>
      <c r="DI14" s="18" t="n">
        <v>157</v>
      </c>
      <c r="DJ14" s="18" t="n">
        <v>169</v>
      </c>
      <c r="DK14" s="18" t="n">
        <v>206</v>
      </c>
      <c r="DL14" s="18" t="n">
        <v>136</v>
      </c>
      <c r="DM14" s="18" t="n">
        <v>99</v>
      </c>
      <c r="DN14" s="18" t="n">
        <v>129</v>
      </c>
      <c r="DO14" s="18" t="n">
        <v>135</v>
      </c>
      <c r="DP14" s="18" t="n">
        <v>127</v>
      </c>
      <c r="DQ14" s="18" t="n">
        <v>129</v>
      </c>
      <c r="DR14" s="18" t="n">
        <v>136</v>
      </c>
      <c r="DS14" s="18" t="n">
        <v>110</v>
      </c>
      <c r="DT14" s="18" t="n">
        <v>139</v>
      </c>
      <c r="DU14" s="18" t="n">
        <v>130</v>
      </c>
      <c r="DV14" s="18" t="n">
        <v>129</v>
      </c>
      <c r="DW14" s="18" t="n">
        <v>137</v>
      </c>
      <c r="DX14" s="18" t="n">
        <v>129</v>
      </c>
      <c r="DY14" s="18" t="n">
        <v>126</v>
      </c>
      <c r="DZ14" s="18" t="n">
        <v>122</v>
      </c>
      <c r="EA14" s="18" t="n">
        <v>122</v>
      </c>
      <c r="EB14" s="18" t="n">
        <v>125</v>
      </c>
      <c r="EC14" s="18" t="n">
        <v>125</v>
      </c>
      <c r="ED14" s="18" t="n">
        <v>131</v>
      </c>
      <c r="EE14" s="18" t="n">
        <v>130</v>
      </c>
      <c r="EF14" s="18" t="n">
        <v>129</v>
      </c>
      <c r="EG14" s="18" t="n">
        <v>138</v>
      </c>
      <c r="EH14" s="18" t="n">
        <v>138</v>
      </c>
      <c r="EI14" s="18" t="n">
        <v>134</v>
      </c>
      <c r="EJ14" s="18" t="n">
        <v>137</v>
      </c>
      <c r="EK14" s="18" t="n">
        <v>145</v>
      </c>
      <c r="EL14" s="18" t="n">
        <v>136</v>
      </c>
      <c r="EM14" s="18" t="n">
        <v>139</v>
      </c>
      <c r="EN14" s="18" t="n">
        <v>127</v>
      </c>
      <c r="EO14" s="18" t="n">
        <v>90</v>
      </c>
      <c r="EP14" s="18" t="n">
        <v>60</v>
      </c>
      <c r="EQ14" s="18" t="n">
        <v>45</v>
      </c>
      <c r="ER14" s="18" t="n">
        <v>44</v>
      </c>
      <c r="ES14" s="18" t="n">
        <v>60</v>
      </c>
      <c r="ET14" s="18" t="n">
        <v>80</v>
      </c>
      <c r="EU14" s="18" t="n">
        <v>89</v>
      </c>
      <c r="EV14" s="18" t="n">
        <v>70</v>
      </c>
      <c r="EW14" s="18" t="n">
        <v>54</v>
      </c>
      <c r="EX14" s="18" t="n">
        <v>39</v>
      </c>
      <c r="EY14" s="18" t="n">
        <v>38</v>
      </c>
      <c r="EZ14" s="18" t="n">
        <v>138</v>
      </c>
      <c r="FA14" s="18" t="n">
        <v>246</v>
      </c>
      <c r="FB14" s="18" t="n">
        <v>244</v>
      </c>
      <c r="FC14" s="18" t="n">
        <v>174</v>
      </c>
      <c r="FD14" s="18" t="n">
        <v>89</v>
      </c>
      <c r="FE14" s="18" t="n">
        <v>44</v>
      </c>
      <c r="FF14" s="18" t="n">
        <v>26</v>
      </c>
      <c r="FG14" s="18" t="n">
        <v>17</v>
      </c>
      <c r="FH14" s="18" t="n">
        <v>19</v>
      </c>
      <c r="FI14" s="18" t="n">
        <v>0</v>
      </c>
      <c r="FJ14" s="18" t="n">
        <v>47</v>
      </c>
      <c r="FK14" s="18" t="n">
        <v>99</v>
      </c>
      <c r="FL14" s="18" t="n">
        <v>116</v>
      </c>
      <c r="FM14" s="18" t="n">
        <v>59</v>
      </c>
      <c r="FN14" s="18" t="n">
        <v>31</v>
      </c>
      <c r="FO14" s="18" t="n">
        <v>73</v>
      </c>
      <c r="FP14" s="18" t="n">
        <v>84</v>
      </c>
      <c r="FQ14" s="18" t="n">
        <v>46</v>
      </c>
      <c r="FR14" s="18" t="n">
        <v>35</v>
      </c>
      <c r="FS14" s="18" t="n">
        <v>65</v>
      </c>
    </row>
    <row r="15" customFormat="false" ht="10.5" hidden="false" customHeight="true" outlineLevel="0" collapsed="false">
      <c r="B15" s="17" t="n">
        <v>123</v>
      </c>
      <c r="C15" s="18" t="n">
        <v>39</v>
      </c>
      <c r="D15" s="18" t="n">
        <v>26</v>
      </c>
      <c r="E15" s="18" t="n">
        <v>40</v>
      </c>
      <c r="F15" s="18" t="n">
        <v>40</v>
      </c>
      <c r="G15" s="18" t="n">
        <v>35</v>
      </c>
      <c r="H15" s="18" t="n">
        <v>35</v>
      </c>
      <c r="I15" s="18" t="n">
        <v>35</v>
      </c>
      <c r="J15" s="18" t="n">
        <v>39</v>
      </c>
      <c r="K15" s="18" t="n">
        <v>39</v>
      </c>
      <c r="L15" s="18" t="n">
        <v>30</v>
      </c>
      <c r="M15" s="18" t="n">
        <v>30</v>
      </c>
      <c r="N15" s="18" t="n">
        <v>34</v>
      </c>
      <c r="O15" s="18" t="n">
        <v>28</v>
      </c>
      <c r="P15" s="18" t="n">
        <v>28</v>
      </c>
      <c r="Q15" s="18" t="n">
        <v>26</v>
      </c>
      <c r="R15" s="18" t="n">
        <v>26</v>
      </c>
      <c r="S15" s="18" t="n">
        <v>21</v>
      </c>
      <c r="T15" s="18" t="n">
        <v>19</v>
      </c>
      <c r="U15" s="18" t="n">
        <v>22</v>
      </c>
      <c r="V15" s="18" t="n">
        <v>26</v>
      </c>
      <c r="W15" s="18" t="n">
        <v>32</v>
      </c>
      <c r="X15" s="18" t="n">
        <v>34</v>
      </c>
      <c r="Y15" s="18" t="n">
        <v>34</v>
      </c>
      <c r="Z15" s="18" t="n">
        <v>36</v>
      </c>
      <c r="AA15" s="18" t="n">
        <v>36</v>
      </c>
      <c r="AB15" s="18" t="n">
        <v>30</v>
      </c>
      <c r="AC15" s="18" t="n">
        <v>24</v>
      </c>
      <c r="AD15" s="18" t="n">
        <v>13</v>
      </c>
      <c r="AE15" s="18" t="n">
        <v>17</v>
      </c>
      <c r="AF15" s="18" t="n">
        <v>23</v>
      </c>
      <c r="AG15" s="18" t="n">
        <v>33</v>
      </c>
      <c r="AH15" s="18" t="n">
        <v>38</v>
      </c>
      <c r="AI15" s="18" t="n">
        <v>39</v>
      </c>
      <c r="AJ15" s="18" t="n">
        <v>50</v>
      </c>
      <c r="AK15" s="18" t="n">
        <v>62</v>
      </c>
      <c r="AL15" s="18" t="n">
        <v>50</v>
      </c>
      <c r="AM15" s="18" t="n">
        <v>61</v>
      </c>
      <c r="AN15" s="18" t="n">
        <v>59</v>
      </c>
      <c r="AO15" s="18" t="n">
        <v>51</v>
      </c>
      <c r="AP15" s="18" t="n">
        <v>33</v>
      </c>
      <c r="AQ15" s="18" t="n">
        <v>58</v>
      </c>
      <c r="AR15" s="18" t="n">
        <v>135</v>
      </c>
      <c r="AS15" s="18" t="n">
        <v>167</v>
      </c>
      <c r="AT15" s="18" t="n">
        <v>185</v>
      </c>
      <c r="AU15" s="18" t="n">
        <v>134</v>
      </c>
      <c r="AV15" s="18" t="n">
        <v>78</v>
      </c>
      <c r="AW15" s="18" t="n">
        <v>54</v>
      </c>
      <c r="AX15" s="18" t="n">
        <v>52</v>
      </c>
      <c r="AY15" s="18" t="n">
        <v>57</v>
      </c>
      <c r="AZ15" s="18" t="n">
        <v>46</v>
      </c>
      <c r="BA15" s="18" t="n">
        <v>44</v>
      </c>
      <c r="BB15" s="18" t="n">
        <v>37</v>
      </c>
      <c r="BC15" s="18" t="n">
        <v>32</v>
      </c>
      <c r="BD15" s="18" t="n">
        <v>25</v>
      </c>
      <c r="BE15" s="18" t="n">
        <v>22</v>
      </c>
      <c r="BF15" s="18" t="n">
        <v>18</v>
      </c>
      <c r="BG15" s="18" t="n">
        <v>18</v>
      </c>
      <c r="BH15" s="18" t="n">
        <v>37</v>
      </c>
      <c r="BI15" s="18" t="n">
        <v>61</v>
      </c>
      <c r="BJ15" s="18" t="n">
        <v>87</v>
      </c>
      <c r="BK15" s="18" t="n">
        <v>149</v>
      </c>
      <c r="BL15" s="18" t="n">
        <v>234</v>
      </c>
      <c r="BM15" s="18" t="n">
        <v>222</v>
      </c>
      <c r="BN15" s="18" t="n">
        <v>156</v>
      </c>
      <c r="BO15" s="18" t="n">
        <v>155</v>
      </c>
      <c r="BP15" s="18" t="n">
        <v>210</v>
      </c>
      <c r="BQ15" s="18" t="n">
        <v>226</v>
      </c>
      <c r="BR15" s="18" t="n">
        <v>182</v>
      </c>
      <c r="BS15" s="18" t="n">
        <v>106</v>
      </c>
      <c r="BT15" s="18" t="n">
        <v>73</v>
      </c>
      <c r="BU15" s="18" t="n">
        <v>44</v>
      </c>
      <c r="BV15" s="18" t="n">
        <v>27</v>
      </c>
      <c r="BW15" s="18" t="n">
        <v>23</v>
      </c>
      <c r="BX15" s="18" t="n">
        <v>24</v>
      </c>
      <c r="BY15" s="18" t="n">
        <v>16</v>
      </c>
      <c r="BZ15" s="18" t="n">
        <v>19</v>
      </c>
      <c r="CA15" s="18" t="n">
        <v>10</v>
      </c>
      <c r="CB15" s="18" t="n">
        <v>15</v>
      </c>
      <c r="CC15" s="18" t="n">
        <v>22</v>
      </c>
      <c r="CD15" s="18" t="n">
        <v>22</v>
      </c>
      <c r="CE15" s="18" t="n">
        <v>26</v>
      </c>
      <c r="CF15" s="18" t="n">
        <v>46</v>
      </c>
      <c r="CG15" s="18" t="n">
        <v>51</v>
      </c>
      <c r="CH15" s="18" t="n">
        <v>27</v>
      </c>
      <c r="CI15" s="18" t="n">
        <v>27</v>
      </c>
      <c r="CJ15" s="18" t="n">
        <v>39</v>
      </c>
      <c r="CK15" s="18" t="n">
        <v>45</v>
      </c>
      <c r="CL15" s="18" t="n">
        <v>41</v>
      </c>
      <c r="CM15" s="18" t="n">
        <v>26</v>
      </c>
      <c r="CN15" s="18" t="n">
        <v>12</v>
      </c>
      <c r="CO15" s="18" t="n">
        <v>7</v>
      </c>
      <c r="CP15" s="18" t="n">
        <v>11</v>
      </c>
      <c r="CQ15" s="18" t="n">
        <v>16</v>
      </c>
      <c r="CR15" s="18" t="n">
        <v>14</v>
      </c>
      <c r="CS15" s="18" t="n">
        <v>14</v>
      </c>
      <c r="CT15" s="18" t="n">
        <v>16</v>
      </c>
      <c r="CU15" s="18" t="n">
        <v>18</v>
      </c>
      <c r="CV15" s="18" t="n">
        <v>8</v>
      </c>
      <c r="CW15" s="18" t="n">
        <v>14</v>
      </c>
      <c r="CX15" s="18" t="n">
        <v>47</v>
      </c>
      <c r="CY15" s="18" t="n">
        <v>35</v>
      </c>
      <c r="CZ15" s="18" t="n">
        <v>54</v>
      </c>
      <c r="DA15" s="18" t="n">
        <v>130</v>
      </c>
      <c r="DB15" s="18" t="n">
        <v>254</v>
      </c>
      <c r="DC15" s="18" t="n">
        <v>249</v>
      </c>
      <c r="DD15" s="18" t="n">
        <v>227</v>
      </c>
      <c r="DE15" s="18" t="n">
        <v>199</v>
      </c>
      <c r="DF15" s="18" t="n">
        <v>188</v>
      </c>
      <c r="DG15" s="18" t="n">
        <v>182</v>
      </c>
      <c r="DH15" s="18" t="n">
        <v>165</v>
      </c>
      <c r="DI15" s="18" t="n">
        <v>158</v>
      </c>
      <c r="DJ15" s="18" t="n">
        <v>199</v>
      </c>
      <c r="DK15" s="18" t="n">
        <v>209</v>
      </c>
      <c r="DL15" s="18" t="n">
        <v>111</v>
      </c>
      <c r="DM15" s="18" t="n">
        <v>99</v>
      </c>
      <c r="DN15" s="18" t="n">
        <v>128</v>
      </c>
      <c r="DO15" s="18" t="n">
        <v>139</v>
      </c>
      <c r="DP15" s="18" t="n">
        <v>139</v>
      </c>
      <c r="DQ15" s="18" t="n">
        <v>143</v>
      </c>
      <c r="DR15" s="18" t="n">
        <v>120</v>
      </c>
      <c r="DS15" s="18" t="n">
        <v>100</v>
      </c>
      <c r="DT15" s="18" t="n">
        <v>159</v>
      </c>
      <c r="DU15" s="18" t="n">
        <v>141</v>
      </c>
      <c r="DV15" s="18" t="n">
        <v>132</v>
      </c>
      <c r="DW15" s="18" t="n">
        <v>134</v>
      </c>
      <c r="DX15" s="18" t="n">
        <v>134</v>
      </c>
      <c r="DY15" s="18" t="n">
        <v>138</v>
      </c>
      <c r="DZ15" s="18" t="n">
        <v>143</v>
      </c>
      <c r="EA15" s="18" t="n">
        <v>147</v>
      </c>
      <c r="EB15" s="18" t="n">
        <v>145</v>
      </c>
      <c r="EC15" s="18" t="n">
        <v>138</v>
      </c>
      <c r="ED15" s="18" t="n">
        <v>143</v>
      </c>
      <c r="EE15" s="18" t="n">
        <v>137</v>
      </c>
      <c r="EF15" s="18" t="n">
        <v>138</v>
      </c>
      <c r="EG15" s="18" t="n">
        <v>139</v>
      </c>
      <c r="EH15" s="18" t="n">
        <v>138</v>
      </c>
      <c r="EI15" s="18" t="n">
        <v>142</v>
      </c>
      <c r="EJ15" s="18" t="n">
        <v>149</v>
      </c>
      <c r="EK15" s="18" t="n">
        <v>144</v>
      </c>
      <c r="EL15" s="18" t="n">
        <v>122</v>
      </c>
      <c r="EM15" s="18" t="n">
        <v>89</v>
      </c>
      <c r="EN15" s="18" t="n">
        <v>68</v>
      </c>
      <c r="EO15" s="18" t="n">
        <v>49</v>
      </c>
      <c r="EP15" s="18" t="n">
        <v>45</v>
      </c>
      <c r="EQ15" s="18" t="n">
        <v>48</v>
      </c>
      <c r="ER15" s="18" t="n">
        <v>52</v>
      </c>
      <c r="ES15" s="18" t="n">
        <v>65</v>
      </c>
      <c r="ET15" s="18" t="n">
        <v>82</v>
      </c>
      <c r="EU15" s="18" t="n">
        <v>80</v>
      </c>
      <c r="EV15" s="18" t="n">
        <v>50</v>
      </c>
      <c r="EW15" s="18" t="n">
        <v>23</v>
      </c>
      <c r="EX15" s="18" t="n">
        <v>41</v>
      </c>
      <c r="EY15" s="18" t="n">
        <v>100</v>
      </c>
      <c r="EZ15" s="18" t="n">
        <v>148</v>
      </c>
      <c r="FA15" s="18" t="n">
        <v>207</v>
      </c>
      <c r="FB15" s="18" t="n">
        <v>254</v>
      </c>
      <c r="FC15" s="18" t="n">
        <v>249</v>
      </c>
      <c r="FD15" s="18" t="n">
        <v>185</v>
      </c>
      <c r="FE15" s="18" t="n">
        <v>104</v>
      </c>
      <c r="FF15" s="18" t="n">
        <v>44</v>
      </c>
      <c r="FG15" s="18" t="n">
        <v>30</v>
      </c>
      <c r="FH15" s="18" t="n">
        <v>4</v>
      </c>
      <c r="FI15" s="18" t="n">
        <v>25</v>
      </c>
      <c r="FJ15" s="18" t="n">
        <v>123</v>
      </c>
      <c r="FK15" s="18" t="n">
        <v>143</v>
      </c>
      <c r="FL15" s="18" t="n">
        <v>77</v>
      </c>
      <c r="FM15" s="18" t="n">
        <v>9</v>
      </c>
      <c r="FN15" s="18" t="n">
        <v>2</v>
      </c>
      <c r="FO15" s="18" t="n">
        <v>53</v>
      </c>
      <c r="FP15" s="18" t="n">
        <v>99</v>
      </c>
      <c r="FQ15" s="18" t="n">
        <v>72</v>
      </c>
      <c r="FR15" s="18" t="n">
        <v>30</v>
      </c>
      <c r="FS15" s="18" t="n">
        <v>40</v>
      </c>
    </row>
    <row r="16" customFormat="false" ht="10.5" hidden="false" customHeight="true" outlineLevel="0" collapsed="false">
      <c r="B16" s="17" t="n">
        <v>124</v>
      </c>
      <c r="C16" s="18" t="n">
        <v>50</v>
      </c>
      <c r="D16" s="18" t="n">
        <v>26</v>
      </c>
      <c r="E16" s="18" t="n">
        <v>43</v>
      </c>
      <c r="F16" s="18" t="n">
        <v>44</v>
      </c>
      <c r="G16" s="18" t="n">
        <v>37</v>
      </c>
      <c r="H16" s="18" t="n">
        <v>37</v>
      </c>
      <c r="I16" s="18" t="n">
        <v>37</v>
      </c>
      <c r="J16" s="18" t="n">
        <v>40</v>
      </c>
      <c r="K16" s="18" t="n">
        <v>40</v>
      </c>
      <c r="L16" s="18" t="n">
        <v>36</v>
      </c>
      <c r="M16" s="18" t="n">
        <v>29</v>
      </c>
      <c r="N16" s="18" t="n">
        <v>35</v>
      </c>
      <c r="O16" s="18" t="n">
        <v>27</v>
      </c>
      <c r="P16" s="18" t="n">
        <v>27</v>
      </c>
      <c r="Q16" s="18" t="n">
        <v>28</v>
      </c>
      <c r="R16" s="18" t="n">
        <v>29</v>
      </c>
      <c r="S16" s="18" t="n">
        <v>23</v>
      </c>
      <c r="T16" s="18" t="n">
        <v>18</v>
      </c>
      <c r="U16" s="18" t="n">
        <v>18</v>
      </c>
      <c r="V16" s="18" t="n">
        <v>25</v>
      </c>
      <c r="W16" s="18" t="n">
        <v>29</v>
      </c>
      <c r="X16" s="18" t="n">
        <v>31</v>
      </c>
      <c r="Y16" s="18" t="n">
        <v>29</v>
      </c>
      <c r="Z16" s="18" t="n">
        <v>30</v>
      </c>
      <c r="AA16" s="18" t="n">
        <v>30</v>
      </c>
      <c r="AB16" s="18" t="n">
        <v>23</v>
      </c>
      <c r="AC16" s="18" t="n">
        <v>21</v>
      </c>
      <c r="AD16" s="18" t="n">
        <v>25</v>
      </c>
      <c r="AE16" s="18" t="n">
        <v>38</v>
      </c>
      <c r="AF16" s="18" t="n">
        <v>40</v>
      </c>
      <c r="AG16" s="18" t="n">
        <v>43</v>
      </c>
      <c r="AH16" s="18" t="n">
        <v>45</v>
      </c>
      <c r="AI16" s="18" t="n">
        <v>42</v>
      </c>
      <c r="AJ16" s="18" t="n">
        <v>38</v>
      </c>
      <c r="AK16" s="18" t="n">
        <v>44</v>
      </c>
      <c r="AL16" s="18" t="n">
        <v>36</v>
      </c>
      <c r="AM16" s="18" t="n">
        <v>73</v>
      </c>
      <c r="AN16" s="18" t="n">
        <v>68</v>
      </c>
      <c r="AO16" s="18" t="n">
        <v>137</v>
      </c>
      <c r="AP16" s="18" t="n">
        <v>151</v>
      </c>
      <c r="AQ16" s="18" t="n">
        <v>188</v>
      </c>
      <c r="AR16" s="18" t="n">
        <v>232</v>
      </c>
      <c r="AS16" s="18" t="n">
        <v>242</v>
      </c>
      <c r="AT16" s="18" t="n">
        <v>245</v>
      </c>
      <c r="AU16" s="18" t="n">
        <v>237</v>
      </c>
      <c r="AV16" s="18" t="n">
        <v>191</v>
      </c>
      <c r="AW16" s="18" t="n">
        <v>137</v>
      </c>
      <c r="AX16" s="18" t="n">
        <v>56</v>
      </c>
      <c r="AY16" s="18" t="n">
        <v>65</v>
      </c>
      <c r="AZ16" s="18" t="n">
        <v>40</v>
      </c>
      <c r="BA16" s="18" t="n">
        <v>40</v>
      </c>
      <c r="BB16" s="18" t="n">
        <v>40</v>
      </c>
      <c r="BC16" s="18" t="n">
        <v>30</v>
      </c>
      <c r="BD16" s="18" t="n">
        <v>24</v>
      </c>
      <c r="BE16" s="18" t="n">
        <v>21</v>
      </c>
      <c r="BF16" s="18" t="n">
        <v>17</v>
      </c>
      <c r="BG16" s="18" t="n">
        <v>22</v>
      </c>
      <c r="BH16" s="18" t="n">
        <v>45</v>
      </c>
      <c r="BI16" s="18" t="n">
        <v>72</v>
      </c>
      <c r="BJ16" s="18" t="n">
        <v>97</v>
      </c>
      <c r="BK16" s="18" t="n">
        <v>162</v>
      </c>
      <c r="BL16" s="18" t="n">
        <v>223</v>
      </c>
      <c r="BM16" s="18" t="n">
        <v>193</v>
      </c>
      <c r="BN16" s="18" t="n">
        <v>123</v>
      </c>
      <c r="BO16" s="18" t="n">
        <v>159</v>
      </c>
      <c r="BP16" s="18" t="n">
        <v>223</v>
      </c>
      <c r="BQ16" s="18" t="n">
        <v>228</v>
      </c>
      <c r="BR16" s="18" t="n">
        <v>160</v>
      </c>
      <c r="BS16" s="18" t="n">
        <v>108</v>
      </c>
      <c r="BT16" s="18" t="n">
        <v>74</v>
      </c>
      <c r="BU16" s="18" t="n">
        <v>44</v>
      </c>
      <c r="BV16" s="18" t="n">
        <v>19</v>
      </c>
      <c r="BW16" s="18" t="n">
        <v>9</v>
      </c>
      <c r="BX16" s="18" t="n">
        <v>16</v>
      </c>
      <c r="BY16" s="18" t="n">
        <v>11</v>
      </c>
      <c r="BZ16" s="18" t="n">
        <v>10</v>
      </c>
      <c r="CA16" s="18" t="n">
        <v>6</v>
      </c>
      <c r="CB16" s="18" t="n">
        <v>14</v>
      </c>
      <c r="CC16" s="18" t="n">
        <v>20</v>
      </c>
      <c r="CD16" s="18" t="n">
        <v>20</v>
      </c>
      <c r="CE16" s="18" t="n">
        <v>24</v>
      </c>
      <c r="CF16" s="18" t="n">
        <v>39</v>
      </c>
      <c r="CG16" s="18" t="n">
        <v>42</v>
      </c>
      <c r="CH16" s="18" t="n">
        <v>17</v>
      </c>
      <c r="CI16" s="18" t="n">
        <v>19</v>
      </c>
      <c r="CJ16" s="18" t="n">
        <v>34</v>
      </c>
      <c r="CK16" s="18" t="n">
        <v>43</v>
      </c>
      <c r="CL16" s="18" t="n">
        <v>40</v>
      </c>
      <c r="CM16" s="18" t="n">
        <v>30</v>
      </c>
      <c r="CN16" s="18" t="n">
        <v>22</v>
      </c>
      <c r="CO16" s="18" t="n">
        <v>16</v>
      </c>
      <c r="CP16" s="18" t="n">
        <v>12</v>
      </c>
      <c r="CQ16" s="18" t="n">
        <v>18</v>
      </c>
      <c r="CR16" s="18" t="n">
        <v>15</v>
      </c>
      <c r="CS16" s="18" t="n">
        <v>12</v>
      </c>
      <c r="CT16" s="18" t="n">
        <v>14</v>
      </c>
      <c r="CU16" s="18" t="n">
        <v>14</v>
      </c>
      <c r="CV16" s="18" t="n">
        <v>10</v>
      </c>
      <c r="CW16" s="18" t="n">
        <v>22</v>
      </c>
      <c r="CX16" s="18" t="n">
        <v>47</v>
      </c>
      <c r="CY16" s="18" t="n">
        <v>29</v>
      </c>
      <c r="CZ16" s="18" t="n">
        <v>56</v>
      </c>
      <c r="DA16" s="18" t="n">
        <v>146</v>
      </c>
      <c r="DB16" s="18" t="n">
        <v>245</v>
      </c>
      <c r="DC16" s="18" t="n">
        <v>253</v>
      </c>
      <c r="DD16" s="18" t="n">
        <v>253</v>
      </c>
      <c r="DE16" s="18" t="n">
        <v>250</v>
      </c>
      <c r="DF16" s="18" t="n">
        <v>245</v>
      </c>
      <c r="DG16" s="18" t="n">
        <v>240</v>
      </c>
      <c r="DH16" s="18" t="n">
        <v>209</v>
      </c>
      <c r="DI16" s="18" t="n">
        <v>193</v>
      </c>
      <c r="DJ16" s="18" t="n">
        <v>221</v>
      </c>
      <c r="DK16" s="18" t="n">
        <v>189</v>
      </c>
      <c r="DL16" s="18" t="n">
        <v>106</v>
      </c>
      <c r="DM16" s="18" t="n">
        <v>97</v>
      </c>
      <c r="DN16" s="18" t="n">
        <v>116</v>
      </c>
      <c r="DO16" s="18" t="n">
        <v>135</v>
      </c>
      <c r="DP16" s="18" t="n">
        <v>143</v>
      </c>
      <c r="DQ16" s="18" t="n">
        <v>148</v>
      </c>
      <c r="DR16" s="18" t="n">
        <v>108</v>
      </c>
      <c r="DS16" s="18" t="n">
        <v>107</v>
      </c>
      <c r="DT16" s="18" t="n">
        <v>160</v>
      </c>
      <c r="DU16" s="18" t="n">
        <v>124</v>
      </c>
      <c r="DV16" s="18" t="n">
        <v>123</v>
      </c>
      <c r="DW16" s="18" t="n">
        <v>139</v>
      </c>
      <c r="DX16" s="18" t="n">
        <v>148</v>
      </c>
      <c r="DY16" s="18" t="n">
        <v>153</v>
      </c>
      <c r="DZ16" s="18" t="n">
        <v>153</v>
      </c>
      <c r="EA16" s="18" t="n">
        <v>154</v>
      </c>
      <c r="EB16" s="18" t="n">
        <v>153</v>
      </c>
      <c r="EC16" s="18" t="n">
        <v>152</v>
      </c>
      <c r="ED16" s="18" t="n">
        <v>154</v>
      </c>
      <c r="EE16" s="18" t="n">
        <v>158</v>
      </c>
      <c r="EF16" s="18" t="n">
        <v>149</v>
      </c>
      <c r="EG16" s="18" t="n">
        <v>146</v>
      </c>
      <c r="EH16" s="18" t="n">
        <v>149</v>
      </c>
      <c r="EI16" s="18" t="n">
        <v>137</v>
      </c>
      <c r="EJ16" s="18" t="n">
        <v>101</v>
      </c>
      <c r="EK16" s="18" t="n">
        <v>66</v>
      </c>
      <c r="EL16" s="18" t="n">
        <v>50</v>
      </c>
      <c r="EM16" s="18" t="n">
        <v>30</v>
      </c>
      <c r="EN16" s="18" t="n">
        <v>36</v>
      </c>
      <c r="EO16" s="18" t="n">
        <v>43</v>
      </c>
      <c r="EP16" s="18" t="n">
        <v>47</v>
      </c>
      <c r="EQ16" s="18" t="n">
        <v>46</v>
      </c>
      <c r="ER16" s="18" t="n">
        <v>58</v>
      </c>
      <c r="ES16" s="18" t="n">
        <v>74</v>
      </c>
      <c r="ET16" s="18" t="n">
        <v>73</v>
      </c>
      <c r="EU16" s="18" t="n">
        <v>50</v>
      </c>
      <c r="EV16" s="18" t="n">
        <v>49</v>
      </c>
      <c r="EW16" s="18" t="n">
        <v>19</v>
      </c>
      <c r="EX16" s="18" t="n">
        <v>101</v>
      </c>
      <c r="EY16" s="18" t="n">
        <v>156</v>
      </c>
      <c r="EZ16" s="18" t="n">
        <v>111</v>
      </c>
      <c r="FA16" s="18" t="n">
        <v>110</v>
      </c>
      <c r="FB16" s="18" t="n">
        <v>186</v>
      </c>
      <c r="FC16" s="18" t="n">
        <v>249</v>
      </c>
      <c r="FD16" s="18" t="n">
        <v>250</v>
      </c>
      <c r="FE16" s="18" t="n">
        <v>200</v>
      </c>
      <c r="FF16" s="18" t="n">
        <v>121</v>
      </c>
      <c r="FG16" s="18" t="n">
        <v>46</v>
      </c>
      <c r="FH16" s="18" t="n">
        <v>0</v>
      </c>
      <c r="FI16" s="18" t="n">
        <v>68</v>
      </c>
      <c r="FJ16" s="18" t="n">
        <v>122</v>
      </c>
      <c r="FK16" s="18" t="n">
        <v>82</v>
      </c>
      <c r="FL16" s="18" t="n">
        <v>17</v>
      </c>
      <c r="FM16" s="18" t="n">
        <v>1</v>
      </c>
      <c r="FN16" s="18" t="n">
        <v>3</v>
      </c>
      <c r="FO16" s="18" t="n">
        <v>21</v>
      </c>
      <c r="FP16" s="18" t="n">
        <v>85</v>
      </c>
      <c r="FQ16" s="18" t="n">
        <v>107</v>
      </c>
      <c r="FR16" s="18" t="n">
        <v>67</v>
      </c>
      <c r="FS16" s="18" t="n">
        <v>73</v>
      </c>
    </row>
    <row r="17" customFormat="false" ht="10.5" hidden="false" customHeight="true" outlineLevel="0" collapsed="false">
      <c r="B17" s="17" t="n">
        <v>125</v>
      </c>
      <c r="C17" s="18" t="n">
        <v>46</v>
      </c>
      <c r="D17" s="18" t="n">
        <v>16</v>
      </c>
      <c r="E17" s="18" t="n">
        <v>37</v>
      </c>
      <c r="F17" s="18" t="n">
        <v>45</v>
      </c>
      <c r="G17" s="18" t="n">
        <v>40</v>
      </c>
      <c r="H17" s="18" t="n">
        <v>40</v>
      </c>
      <c r="I17" s="18" t="n">
        <v>37</v>
      </c>
      <c r="J17" s="18" t="n">
        <v>38</v>
      </c>
      <c r="K17" s="18" t="n">
        <v>37</v>
      </c>
      <c r="L17" s="18" t="n">
        <v>37</v>
      </c>
      <c r="M17" s="18" t="n">
        <v>32</v>
      </c>
      <c r="N17" s="18" t="n">
        <v>38</v>
      </c>
      <c r="O17" s="18" t="n">
        <v>29</v>
      </c>
      <c r="P17" s="18" t="n">
        <v>30</v>
      </c>
      <c r="Q17" s="18" t="n">
        <v>31</v>
      </c>
      <c r="R17" s="18" t="n">
        <v>32</v>
      </c>
      <c r="S17" s="18" t="n">
        <v>26</v>
      </c>
      <c r="T17" s="18" t="n">
        <v>22</v>
      </c>
      <c r="U17" s="18" t="n">
        <v>21</v>
      </c>
      <c r="V17" s="18" t="n">
        <v>24</v>
      </c>
      <c r="W17" s="18" t="n">
        <v>26</v>
      </c>
      <c r="X17" s="18" t="n">
        <v>28</v>
      </c>
      <c r="Y17" s="18" t="n">
        <v>25</v>
      </c>
      <c r="Z17" s="18" t="n">
        <v>29</v>
      </c>
      <c r="AA17" s="18" t="n">
        <v>29</v>
      </c>
      <c r="AB17" s="18" t="n">
        <v>29</v>
      </c>
      <c r="AC17" s="18" t="n">
        <v>32</v>
      </c>
      <c r="AD17" s="18" t="n">
        <v>46</v>
      </c>
      <c r="AE17" s="18" t="n">
        <v>53</v>
      </c>
      <c r="AF17" s="18" t="n">
        <v>51</v>
      </c>
      <c r="AG17" s="18" t="n">
        <v>37</v>
      </c>
      <c r="AH17" s="18" t="n">
        <v>26</v>
      </c>
      <c r="AI17" s="18" t="n">
        <v>25</v>
      </c>
      <c r="AJ17" s="18" t="n">
        <v>14</v>
      </c>
      <c r="AK17" s="18" t="n">
        <v>33</v>
      </c>
      <c r="AL17" s="18" t="n">
        <v>76</v>
      </c>
      <c r="AM17" s="18" t="n">
        <v>125</v>
      </c>
      <c r="AN17" s="18" t="n">
        <v>114</v>
      </c>
      <c r="AO17" s="18" t="n">
        <v>164</v>
      </c>
      <c r="AP17" s="18" t="n">
        <v>160</v>
      </c>
      <c r="AQ17" s="18" t="n">
        <v>220</v>
      </c>
      <c r="AR17" s="18" t="n">
        <v>240</v>
      </c>
      <c r="AS17" s="18" t="n">
        <v>241</v>
      </c>
      <c r="AT17" s="18" t="n">
        <v>242</v>
      </c>
      <c r="AU17" s="18" t="n">
        <v>240</v>
      </c>
      <c r="AV17" s="18" t="n">
        <v>229</v>
      </c>
      <c r="AW17" s="18" t="n">
        <v>169</v>
      </c>
      <c r="AX17" s="18" t="n">
        <v>64</v>
      </c>
      <c r="AY17" s="18" t="n">
        <v>54</v>
      </c>
      <c r="AZ17" s="18" t="n">
        <v>54</v>
      </c>
      <c r="BA17" s="18" t="n">
        <v>46</v>
      </c>
      <c r="BB17" s="18" t="n">
        <v>38</v>
      </c>
      <c r="BC17" s="18" t="n">
        <v>36</v>
      </c>
      <c r="BD17" s="18" t="n">
        <v>29</v>
      </c>
      <c r="BE17" s="18" t="n">
        <v>26</v>
      </c>
      <c r="BF17" s="18" t="n">
        <v>23</v>
      </c>
      <c r="BG17" s="18" t="n">
        <v>29</v>
      </c>
      <c r="BH17" s="18" t="n">
        <v>51</v>
      </c>
      <c r="BI17" s="18" t="n">
        <v>74</v>
      </c>
      <c r="BJ17" s="18" t="n">
        <v>115</v>
      </c>
      <c r="BK17" s="18" t="n">
        <v>202</v>
      </c>
      <c r="BL17" s="18" t="n">
        <v>228</v>
      </c>
      <c r="BM17" s="18" t="n">
        <v>162</v>
      </c>
      <c r="BN17" s="18" t="n">
        <v>123</v>
      </c>
      <c r="BO17" s="18" t="n">
        <v>179</v>
      </c>
      <c r="BP17" s="18" t="n">
        <v>231</v>
      </c>
      <c r="BQ17" s="18" t="n">
        <v>209</v>
      </c>
      <c r="BR17" s="18" t="n">
        <v>131</v>
      </c>
      <c r="BS17" s="18" t="n">
        <v>93</v>
      </c>
      <c r="BT17" s="18" t="n">
        <v>58</v>
      </c>
      <c r="BU17" s="18" t="n">
        <v>35</v>
      </c>
      <c r="BV17" s="18" t="n">
        <v>18</v>
      </c>
      <c r="BW17" s="18" t="n">
        <v>16</v>
      </c>
      <c r="BX17" s="18" t="n">
        <v>17</v>
      </c>
      <c r="BY17" s="18" t="n">
        <v>11</v>
      </c>
      <c r="BZ17" s="18" t="n">
        <v>21</v>
      </c>
      <c r="CA17" s="18" t="n">
        <v>5</v>
      </c>
      <c r="CB17" s="18" t="n">
        <v>9</v>
      </c>
      <c r="CC17" s="18" t="n">
        <v>16</v>
      </c>
      <c r="CD17" s="18" t="n">
        <v>17</v>
      </c>
      <c r="CE17" s="18" t="n">
        <v>12</v>
      </c>
      <c r="CF17" s="18" t="n">
        <v>18</v>
      </c>
      <c r="CG17" s="18" t="n">
        <v>31</v>
      </c>
      <c r="CH17" s="18" t="n">
        <v>26</v>
      </c>
      <c r="CI17" s="18" t="n">
        <v>27</v>
      </c>
      <c r="CJ17" s="18" t="n">
        <v>36</v>
      </c>
      <c r="CK17" s="18" t="n">
        <v>40</v>
      </c>
      <c r="CL17" s="18" t="n">
        <v>38</v>
      </c>
      <c r="CM17" s="18" t="n">
        <v>33</v>
      </c>
      <c r="CN17" s="18" t="n">
        <v>32</v>
      </c>
      <c r="CO17" s="18" t="n">
        <v>28</v>
      </c>
      <c r="CP17" s="18" t="n">
        <v>18</v>
      </c>
      <c r="CQ17" s="18" t="n">
        <v>19</v>
      </c>
      <c r="CR17" s="18" t="n">
        <v>16</v>
      </c>
      <c r="CS17" s="18" t="n">
        <v>15</v>
      </c>
      <c r="CT17" s="18" t="n">
        <v>11</v>
      </c>
      <c r="CU17" s="18" t="n">
        <v>8</v>
      </c>
      <c r="CV17" s="18" t="n">
        <v>15</v>
      </c>
      <c r="CW17" s="18" t="n">
        <v>30</v>
      </c>
      <c r="CX17" s="18" t="n">
        <v>43</v>
      </c>
      <c r="CY17" s="18" t="n">
        <v>37</v>
      </c>
      <c r="CZ17" s="18" t="n">
        <v>87</v>
      </c>
      <c r="DA17" s="18" t="n">
        <v>207</v>
      </c>
      <c r="DB17" s="18" t="n">
        <v>244</v>
      </c>
      <c r="DC17" s="18" t="n">
        <v>253</v>
      </c>
      <c r="DD17" s="18" t="n">
        <v>244</v>
      </c>
      <c r="DE17" s="18" t="n">
        <v>252</v>
      </c>
      <c r="DF17" s="18" t="n">
        <v>251</v>
      </c>
      <c r="DG17" s="18" t="n">
        <v>254</v>
      </c>
      <c r="DH17" s="18" t="n">
        <v>254</v>
      </c>
      <c r="DI17" s="18" t="n">
        <v>243</v>
      </c>
      <c r="DJ17" s="18" t="n">
        <v>244</v>
      </c>
      <c r="DK17" s="18" t="n">
        <v>162</v>
      </c>
      <c r="DL17" s="18" t="n">
        <v>88</v>
      </c>
      <c r="DM17" s="18" t="n">
        <v>93</v>
      </c>
      <c r="DN17" s="18" t="n">
        <v>117</v>
      </c>
      <c r="DO17" s="18" t="n">
        <v>135</v>
      </c>
      <c r="DP17" s="18" t="n">
        <v>142</v>
      </c>
      <c r="DQ17" s="18" t="n">
        <v>144</v>
      </c>
      <c r="DR17" s="18" t="n">
        <v>106</v>
      </c>
      <c r="DS17" s="18" t="n">
        <v>134</v>
      </c>
      <c r="DT17" s="18" t="n">
        <v>167</v>
      </c>
      <c r="DU17" s="18" t="n">
        <v>114</v>
      </c>
      <c r="DV17" s="18" t="n">
        <v>125</v>
      </c>
      <c r="DW17" s="18" t="n">
        <v>157</v>
      </c>
      <c r="DX17" s="18" t="n">
        <v>159</v>
      </c>
      <c r="DY17" s="18" t="n">
        <v>153</v>
      </c>
      <c r="DZ17" s="18" t="n">
        <v>147</v>
      </c>
      <c r="EA17" s="18" t="n">
        <v>149</v>
      </c>
      <c r="EB17" s="18" t="n">
        <v>147</v>
      </c>
      <c r="EC17" s="18" t="n">
        <v>139</v>
      </c>
      <c r="ED17" s="18" t="n">
        <v>129</v>
      </c>
      <c r="EE17" s="18" t="n">
        <v>117</v>
      </c>
      <c r="EF17" s="18" t="n">
        <v>108</v>
      </c>
      <c r="EG17" s="18" t="n">
        <v>88</v>
      </c>
      <c r="EH17" s="18" t="n">
        <v>66</v>
      </c>
      <c r="EI17" s="18" t="n">
        <v>54</v>
      </c>
      <c r="EJ17" s="18" t="n">
        <v>46</v>
      </c>
      <c r="EK17" s="18" t="n">
        <v>37</v>
      </c>
      <c r="EL17" s="18" t="n">
        <v>34</v>
      </c>
      <c r="EM17" s="18" t="n">
        <v>32</v>
      </c>
      <c r="EN17" s="18" t="n">
        <v>48</v>
      </c>
      <c r="EO17" s="18" t="n">
        <v>52</v>
      </c>
      <c r="EP17" s="18" t="n">
        <v>47</v>
      </c>
      <c r="EQ17" s="18" t="n">
        <v>44</v>
      </c>
      <c r="ER17" s="18" t="n">
        <v>54</v>
      </c>
      <c r="ES17" s="18" t="n">
        <v>68</v>
      </c>
      <c r="ET17" s="18" t="n">
        <v>65</v>
      </c>
      <c r="EU17" s="18" t="n">
        <v>40</v>
      </c>
      <c r="EV17" s="18" t="n">
        <v>35</v>
      </c>
      <c r="EW17" s="18" t="n">
        <v>48</v>
      </c>
      <c r="EX17" s="18" t="n">
        <v>211</v>
      </c>
      <c r="EY17" s="18" t="n">
        <v>212</v>
      </c>
      <c r="EZ17" s="18" t="n">
        <v>151</v>
      </c>
      <c r="FA17" s="18" t="n">
        <v>106</v>
      </c>
      <c r="FB17" s="18" t="n">
        <v>106</v>
      </c>
      <c r="FC17" s="18" t="n">
        <v>187</v>
      </c>
      <c r="FD17" s="18" t="n">
        <v>245</v>
      </c>
      <c r="FE17" s="18" t="n">
        <v>251</v>
      </c>
      <c r="FF17" s="18" t="n">
        <v>218</v>
      </c>
      <c r="FG17" s="18" t="n">
        <v>58</v>
      </c>
      <c r="FH17" s="18" t="n">
        <v>15</v>
      </c>
      <c r="FI17" s="18" t="n">
        <v>77</v>
      </c>
      <c r="FJ17" s="18" t="n">
        <v>61</v>
      </c>
      <c r="FK17" s="18" t="n">
        <v>11</v>
      </c>
      <c r="FL17" s="18" t="n">
        <v>0</v>
      </c>
      <c r="FM17" s="18" t="n">
        <v>8</v>
      </c>
      <c r="FN17" s="18" t="n">
        <v>5</v>
      </c>
      <c r="FO17" s="18" t="n">
        <v>5</v>
      </c>
      <c r="FP17" s="18" t="n">
        <v>45</v>
      </c>
      <c r="FQ17" s="18" t="n">
        <v>90</v>
      </c>
      <c r="FR17" s="18" t="n">
        <v>87</v>
      </c>
      <c r="FS17" s="18" t="n">
        <v>88</v>
      </c>
    </row>
    <row r="18" customFormat="false" ht="10.5" hidden="false" customHeight="true" outlineLevel="0" collapsed="false">
      <c r="B18" s="17" t="n">
        <v>126</v>
      </c>
      <c r="C18" s="18" t="n">
        <v>46</v>
      </c>
      <c r="D18" s="18" t="n">
        <v>12</v>
      </c>
      <c r="E18" s="18" t="n">
        <v>28</v>
      </c>
      <c r="F18" s="18" t="n">
        <v>42</v>
      </c>
      <c r="G18" s="18" t="n">
        <v>40</v>
      </c>
      <c r="H18" s="18" t="n">
        <v>40</v>
      </c>
      <c r="I18" s="18" t="n">
        <v>36</v>
      </c>
      <c r="J18" s="18" t="n">
        <v>39</v>
      </c>
      <c r="K18" s="18" t="n">
        <v>37</v>
      </c>
      <c r="L18" s="18" t="n">
        <v>37</v>
      </c>
      <c r="M18" s="18" t="n">
        <v>38</v>
      </c>
      <c r="N18" s="18" t="n">
        <v>38</v>
      </c>
      <c r="O18" s="18" t="n">
        <v>29</v>
      </c>
      <c r="P18" s="18" t="n">
        <v>32</v>
      </c>
      <c r="Q18" s="18" t="n">
        <v>32</v>
      </c>
      <c r="R18" s="18" t="n">
        <v>32</v>
      </c>
      <c r="S18" s="18" t="n">
        <v>29</v>
      </c>
      <c r="T18" s="18" t="n">
        <v>26</v>
      </c>
      <c r="U18" s="18" t="n">
        <v>24</v>
      </c>
      <c r="V18" s="18" t="n">
        <v>24</v>
      </c>
      <c r="W18" s="18" t="n">
        <v>24</v>
      </c>
      <c r="X18" s="18" t="n">
        <v>28</v>
      </c>
      <c r="Y18" s="18" t="n">
        <v>30</v>
      </c>
      <c r="Z18" s="18" t="n">
        <v>32</v>
      </c>
      <c r="AA18" s="18" t="n">
        <v>28</v>
      </c>
      <c r="AB18" s="18" t="n">
        <v>29</v>
      </c>
      <c r="AC18" s="18" t="n">
        <v>30</v>
      </c>
      <c r="AD18" s="18" t="n">
        <v>29</v>
      </c>
      <c r="AE18" s="18" t="n">
        <v>32</v>
      </c>
      <c r="AF18" s="18" t="n">
        <v>28</v>
      </c>
      <c r="AG18" s="18" t="n">
        <v>16</v>
      </c>
      <c r="AH18" s="18" t="n">
        <v>18</v>
      </c>
      <c r="AI18" s="18" t="n">
        <v>39</v>
      </c>
      <c r="AJ18" s="18" t="n">
        <v>39</v>
      </c>
      <c r="AK18" s="18" t="n">
        <v>57</v>
      </c>
      <c r="AL18" s="18" t="n">
        <v>104</v>
      </c>
      <c r="AM18" s="18" t="n">
        <v>110</v>
      </c>
      <c r="AN18" s="18" t="n">
        <v>88</v>
      </c>
      <c r="AO18" s="18" t="n">
        <v>111</v>
      </c>
      <c r="AP18" s="18" t="n">
        <v>179</v>
      </c>
      <c r="AQ18" s="18" t="n">
        <v>236</v>
      </c>
      <c r="AR18" s="18" t="n">
        <v>241</v>
      </c>
      <c r="AS18" s="18" t="n">
        <v>240</v>
      </c>
      <c r="AT18" s="18" t="n">
        <v>244</v>
      </c>
      <c r="AU18" s="18" t="n">
        <v>247</v>
      </c>
      <c r="AV18" s="18" t="n">
        <v>244</v>
      </c>
      <c r="AW18" s="18" t="n">
        <v>196</v>
      </c>
      <c r="AX18" s="18" t="n">
        <v>94</v>
      </c>
      <c r="AY18" s="18" t="n">
        <v>58</v>
      </c>
      <c r="AZ18" s="18" t="n">
        <v>53</v>
      </c>
      <c r="BA18" s="18" t="n">
        <v>54</v>
      </c>
      <c r="BB18" s="18" t="n">
        <v>53</v>
      </c>
      <c r="BC18" s="18" t="n">
        <v>51</v>
      </c>
      <c r="BD18" s="18" t="n">
        <v>42</v>
      </c>
      <c r="BE18" s="18" t="n">
        <v>36</v>
      </c>
      <c r="BF18" s="18" t="n">
        <v>32</v>
      </c>
      <c r="BG18" s="18" t="n">
        <v>31</v>
      </c>
      <c r="BH18" s="18" t="n">
        <v>49</v>
      </c>
      <c r="BI18" s="18" t="n">
        <v>74</v>
      </c>
      <c r="BJ18" s="18" t="n">
        <v>130</v>
      </c>
      <c r="BK18" s="18" t="n">
        <v>227</v>
      </c>
      <c r="BL18" s="18" t="n">
        <v>222</v>
      </c>
      <c r="BM18" s="18" t="n">
        <v>166</v>
      </c>
      <c r="BN18" s="18" t="n">
        <v>145</v>
      </c>
      <c r="BO18" s="18" t="n">
        <v>186</v>
      </c>
      <c r="BP18" s="18" t="n">
        <v>226</v>
      </c>
      <c r="BQ18" s="18" t="n">
        <v>174</v>
      </c>
      <c r="BR18" s="18" t="n">
        <v>121</v>
      </c>
      <c r="BS18" s="18" t="n">
        <v>84</v>
      </c>
      <c r="BT18" s="18" t="n">
        <v>47</v>
      </c>
      <c r="BU18" s="18" t="n">
        <v>31</v>
      </c>
      <c r="BV18" s="18" t="n">
        <v>25</v>
      </c>
      <c r="BW18" s="18" t="n">
        <v>23</v>
      </c>
      <c r="BX18" s="18" t="n">
        <v>16</v>
      </c>
      <c r="BY18" s="18" t="n">
        <v>9</v>
      </c>
      <c r="BZ18" s="18" t="n">
        <v>19</v>
      </c>
      <c r="CA18" s="18" t="n">
        <v>10</v>
      </c>
      <c r="CB18" s="18" t="n">
        <v>10</v>
      </c>
      <c r="CC18" s="18" t="n">
        <v>15</v>
      </c>
      <c r="CD18" s="18" t="n">
        <v>15</v>
      </c>
      <c r="CE18" s="18" t="n">
        <v>10</v>
      </c>
      <c r="CF18" s="18" t="n">
        <v>10</v>
      </c>
      <c r="CG18" s="18" t="n">
        <v>23</v>
      </c>
      <c r="CH18" s="18" t="n">
        <v>29</v>
      </c>
      <c r="CI18" s="18" t="n">
        <v>38</v>
      </c>
      <c r="CJ18" s="18" t="n">
        <v>36</v>
      </c>
      <c r="CK18" s="18" t="n">
        <v>36</v>
      </c>
      <c r="CL18" s="18" t="n">
        <v>33</v>
      </c>
      <c r="CM18" s="18" t="n">
        <v>33</v>
      </c>
      <c r="CN18" s="18" t="n">
        <v>38</v>
      </c>
      <c r="CO18" s="18" t="n">
        <v>33</v>
      </c>
      <c r="CP18" s="18" t="n">
        <v>24</v>
      </c>
      <c r="CQ18" s="18" t="n">
        <v>21</v>
      </c>
      <c r="CR18" s="18" t="n">
        <v>16</v>
      </c>
      <c r="CS18" s="18" t="n">
        <v>14</v>
      </c>
      <c r="CT18" s="18" t="n">
        <v>7</v>
      </c>
      <c r="CU18" s="18" t="n">
        <v>7</v>
      </c>
      <c r="CV18" s="18" t="n">
        <v>22</v>
      </c>
      <c r="CW18" s="18" t="n">
        <v>40</v>
      </c>
      <c r="CX18" s="18" t="n">
        <v>38</v>
      </c>
      <c r="CY18" s="18" t="n">
        <v>37</v>
      </c>
      <c r="CZ18" s="18" t="n">
        <v>93</v>
      </c>
      <c r="DA18" s="18" t="n">
        <v>219</v>
      </c>
      <c r="DB18" s="18" t="n">
        <v>201</v>
      </c>
      <c r="DC18" s="18" t="n">
        <v>175</v>
      </c>
      <c r="DD18" s="18" t="n">
        <v>149</v>
      </c>
      <c r="DE18" s="18" t="n">
        <v>181</v>
      </c>
      <c r="DF18" s="18" t="n">
        <v>220</v>
      </c>
      <c r="DG18" s="18" t="n">
        <v>248</v>
      </c>
      <c r="DH18" s="18" t="n">
        <v>241</v>
      </c>
      <c r="DI18" s="18" t="n">
        <v>249</v>
      </c>
      <c r="DJ18" s="18" t="n">
        <v>248</v>
      </c>
      <c r="DK18" s="18" t="n">
        <v>139</v>
      </c>
      <c r="DL18" s="18" t="n">
        <v>89</v>
      </c>
      <c r="DM18" s="18" t="n">
        <v>101</v>
      </c>
      <c r="DN18" s="18" t="n">
        <v>120</v>
      </c>
      <c r="DO18" s="18" t="n">
        <v>129</v>
      </c>
      <c r="DP18" s="18" t="n">
        <v>142</v>
      </c>
      <c r="DQ18" s="18" t="n">
        <v>136</v>
      </c>
      <c r="DR18" s="18" t="n">
        <v>101</v>
      </c>
      <c r="DS18" s="18" t="n">
        <v>150</v>
      </c>
      <c r="DT18" s="18" t="n">
        <v>169</v>
      </c>
      <c r="DU18" s="18" t="n">
        <v>80</v>
      </c>
      <c r="DV18" s="18" t="n">
        <v>80</v>
      </c>
      <c r="DW18" s="18" t="n">
        <v>97</v>
      </c>
      <c r="DX18" s="18" t="n">
        <v>99</v>
      </c>
      <c r="DY18" s="18" t="n">
        <v>90</v>
      </c>
      <c r="DZ18" s="18" t="n">
        <v>85</v>
      </c>
      <c r="EA18" s="18" t="n">
        <v>82</v>
      </c>
      <c r="EB18" s="18" t="n">
        <v>79</v>
      </c>
      <c r="EC18" s="18" t="n">
        <v>63</v>
      </c>
      <c r="ED18" s="18" t="n">
        <v>49</v>
      </c>
      <c r="EE18" s="18" t="n">
        <v>28</v>
      </c>
      <c r="EF18" s="18" t="n">
        <v>28</v>
      </c>
      <c r="EG18" s="18" t="n">
        <v>27</v>
      </c>
      <c r="EH18" s="18" t="n">
        <v>32</v>
      </c>
      <c r="EI18" s="18" t="n">
        <v>40</v>
      </c>
      <c r="EJ18" s="18" t="n">
        <v>43</v>
      </c>
      <c r="EK18" s="18" t="n">
        <v>44</v>
      </c>
      <c r="EL18" s="18" t="n">
        <v>46</v>
      </c>
      <c r="EM18" s="18" t="n">
        <v>47</v>
      </c>
      <c r="EN18" s="18" t="n">
        <v>54</v>
      </c>
      <c r="EO18" s="18" t="n">
        <v>47</v>
      </c>
      <c r="EP18" s="18" t="n">
        <v>46</v>
      </c>
      <c r="EQ18" s="18" t="n">
        <v>55</v>
      </c>
      <c r="ER18" s="18" t="n">
        <v>57</v>
      </c>
      <c r="ES18" s="18" t="n">
        <v>57</v>
      </c>
      <c r="ET18" s="18" t="n">
        <v>47</v>
      </c>
      <c r="EU18" s="18" t="n">
        <v>33</v>
      </c>
      <c r="EV18" s="18" t="n">
        <v>43</v>
      </c>
      <c r="EW18" s="18" t="n">
        <v>50</v>
      </c>
      <c r="EX18" s="18" t="n">
        <v>207</v>
      </c>
      <c r="EY18" s="18" t="n">
        <v>253</v>
      </c>
      <c r="EZ18" s="18" t="n">
        <v>206</v>
      </c>
      <c r="FA18" s="18" t="n">
        <v>124</v>
      </c>
      <c r="FB18" s="18" t="n">
        <v>99</v>
      </c>
      <c r="FC18" s="18" t="n">
        <v>116</v>
      </c>
      <c r="FD18" s="18" t="n">
        <v>187</v>
      </c>
      <c r="FE18" s="18" t="n">
        <v>247</v>
      </c>
      <c r="FF18" s="18" t="n">
        <v>212</v>
      </c>
      <c r="FG18" s="18" t="n">
        <v>52</v>
      </c>
      <c r="FH18" s="18" t="n">
        <v>36</v>
      </c>
      <c r="FI18" s="18" t="n">
        <v>50</v>
      </c>
      <c r="FJ18" s="18" t="n">
        <v>12</v>
      </c>
      <c r="FK18" s="18" t="n">
        <v>1</v>
      </c>
      <c r="FL18" s="18" t="n">
        <v>4</v>
      </c>
      <c r="FM18" s="18" t="n">
        <v>9</v>
      </c>
      <c r="FN18" s="18" t="n">
        <v>8</v>
      </c>
      <c r="FO18" s="18" t="n">
        <v>7</v>
      </c>
      <c r="FP18" s="18" t="n">
        <v>22</v>
      </c>
      <c r="FQ18" s="18" t="n">
        <v>53</v>
      </c>
      <c r="FR18" s="18" t="n">
        <v>80</v>
      </c>
      <c r="FS18" s="18" t="n">
        <v>54</v>
      </c>
    </row>
    <row r="19" customFormat="false" ht="10.5" hidden="false" customHeight="true" outlineLevel="0" collapsed="false">
      <c r="B19" s="17" t="n">
        <v>127</v>
      </c>
      <c r="C19" s="18" t="n">
        <v>46</v>
      </c>
      <c r="D19" s="18" t="n">
        <v>19</v>
      </c>
      <c r="E19" s="18" t="n">
        <v>26</v>
      </c>
      <c r="F19" s="18" t="n">
        <v>45</v>
      </c>
      <c r="G19" s="18" t="n">
        <v>40</v>
      </c>
      <c r="H19" s="18" t="n">
        <v>44</v>
      </c>
      <c r="I19" s="18" t="n">
        <v>38</v>
      </c>
      <c r="J19" s="18" t="n">
        <v>39</v>
      </c>
      <c r="K19" s="18" t="n">
        <v>37</v>
      </c>
      <c r="L19" s="18" t="n">
        <v>34</v>
      </c>
      <c r="M19" s="18" t="n">
        <v>39</v>
      </c>
      <c r="N19" s="18" t="n">
        <v>32</v>
      </c>
      <c r="O19" s="18" t="n">
        <v>31</v>
      </c>
      <c r="P19" s="18" t="n">
        <v>34</v>
      </c>
      <c r="Q19" s="18" t="n">
        <v>31</v>
      </c>
      <c r="R19" s="18" t="n">
        <v>30</v>
      </c>
      <c r="S19" s="18" t="n">
        <v>30</v>
      </c>
      <c r="T19" s="18" t="n">
        <v>29</v>
      </c>
      <c r="U19" s="18" t="n">
        <v>25</v>
      </c>
      <c r="V19" s="18" t="n">
        <v>31</v>
      </c>
      <c r="W19" s="18" t="n">
        <v>25</v>
      </c>
      <c r="X19" s="18" t="n">
        <v>35</v>
      </c>
      <c r="Y19" s="18" t="n">
        <v>37</v>
      </c>
      <c r="Z19" s="18" t="n">
        <v>33</v>
      </c>
      <c r="AA19" s="18" t="n">
        <v>28</v>
      </c>
      <c r="AB19" s="18" t="n">
        <v>26</v>
      </c>
      <c r="AC19" s="18" t="n">
        <v>28</v>
      </c>
      <c r="AD19" s="18" t="n">
        <v>26</v>
      </c>
      <c r="AE19" s="18" t="n">
        <v>14</v>
      </c>
      <c r="AF19" s="18" t="n">
        <v>26</v>
      </c>
      <c r="AG19" s="18" t="n">
        <v>38</v>
      </c>
      <c r="AH19" s="18" t="n">
        <v>51</v>
      </c>
      <c r="AI19" s="18" t="n">
        <v>60</v>
      </c>
      <c r="AJ19" s="18" t="n">
        <v>53</v>
      </c>
      <c r="AK19" s="18" t="n">
        <v>49</v>
      </c>
      <c r="AL19" s="18" t="n">
        <v>67</v>
      </c>
      <c r="AM19" s="18" t="n">
        <v>80</v>
      </c>
      <c r="AN19" s="18" t="n">
        <v>53</v>
      </c>
      <c r="AO19" s="18" t="n">
        <v>50</v>
      </c>
      <c r="AP19" s="18" t="n">
        <v>189</v>
      </c>
      <c r="AQ19" s="18" t="n">
        <v>236</v>
      </c>
      <c r="AR19" s="18" t="n">
        <v>241</v>
      </c>
      <c r="AS19" s="18" t="n">
        <v>244</v>
      </c>
      <c r="AT19" s="18" t="n">
        <v>242</v>
      </c>
      <c r="AU19" s="18" t="n">
        <v>240</v>
      </c>
      <c r="AV19" s="18" t="n">
        <v>245</v>
      </c>
      <c r="AW19" s="18" t="n">
        <v>206</v>
      </c>
      <c r="AX19" s="18" t="n">
        <v>95</v>
      </c>
      <c r="AY19" s="18" t="n">
        <v>59</v>
      </c>
      <c r="AZ19" s="18" t="n">
        <v>58</v>
      </c>
      <c r="BA19" s="18" t="n">
        <v>61</v>
      </c>
      <c r="BB19" s="18" t="n">
        <v>75</v>
      </c>
      <c r="BC19" s="18" t="n">
        <v>78</v>
      </c>
      <c r="BD19" s="18" t="n">
        <v>68</v>
      </c>
      <c r="BE19" s="18" t="n">
        <v>63</v>
      </c>
      <c r="BF19" s="18" t="n">
        <v>57</v>
      </c>
      <c r="BG19" s="18" t="n">
        <v>50</v>
      </c>
      <c r="BH19" s="18" t="n">
        <v>44</v>
      </c>
      <c r="BI19" s="18" t="n">
        <v>47</v>
      </c>
      <c r="BJ19" s="18" t="n">
        <v>89</v>
      </c>
      <c r="BK19" s="18" t="n">
        <v>179</v>
      </c>
      <c r="BL19" s="18" t="n">
        <v>181</v>
      </c>
      <c r="BM19" s="18" t="n">
        <v>142</v>
      </c>
      <c r="BN19" s="18" t="n">
        <v>150</v>
      </c>
      <c r="BO19" s="18" t="n">
        <v>201</v>
      </c>
      <c r="BP19" s="18" t="n">
        <v>226</v>
      </c>
      <c r="BQ19" s="18" t="n">
        <v>170</v>
      </c>
      <c r="BR19" s="18" t="n">
        <v>101</v>
      </c>
      <c r="BS19" s="18" t="n">
        <v>74</v>
      </c>
      <c r="BT19" s="18" t="n">
        <v>45</v>
      </c>
      <c r="BU19" s="18" t="n">
        <v>24</v>
      </c>
      <c r="BV19" s="18" t="n">
        <v>18</v>
      </c>
      <c r="BW19" s="18" t="n">
        <v>10</v>
      </c>
      <c r="BX19" s="18" t="n">
        <v>6</v>
      </c>
      <c r="BY19" s="18" t="n">
        <v>8</v>
      </c>
      <c r="BZ19" s="18" t="n">
        <v>9</v>
      </c>
      <c r="CA19" s="18" t="n">
        <v>15</v>
      </c>
      <c r="CB19" s="18" t="n">
        <v>8</v>
      </c>
      <c r="CC19" s="18" t="n">
        <v>11</v>
      </c>
      <c r="CD19" s="18" t="n">
        <v>13</v>
      </c>
      <c r="CE19" s="18" t="n">
        <v>17</v>
      </c>
      <c r="CF19" s="18" t="n">
        <v>12</v>
      </c>
      <c r="CG19" s="18" t="n">
        <v>15</v>
      </c>
      <c r="CH19" s="18" t="n">
        <v>18</v>
      </c>
      <c r="CI19" s="18" t="n">
        <v>36</v>
      </c>
      <c r="CJ19" s="18" t="n">
        <v>31</v>
      </c>
      <c r="CK19" s="18" t="n">
        <v>32</v>
      </c>
      <c r="CL19" s="18" t="n">
        <v>35</v>
      </c>
      <c r="CM19" s="18" t="n">
        <v>37</v>
      </c>
      <c r="CN19" s="18" t="n">
        <v>42</v>
      </c>
      <c r="CO19" s="18" t="n">
        <v>36</v>
      </c>
      <c r="CP19" s="18" t="n">
        <v>28</v>
      </c>
      <c r="CQ19" s="18" t="n">
        <v>23</v>
      </c>
      <c r="CR19" s="18" t="n">
        <v>17</v>
      </c>
      <c r="CS19" s="18" t="n">
        <v>12</v>
      </c>
      <c r="CT19" s="18" t="n">
        <v>3</v>
      </c>
      <c r="CU19" s="18" t="n">
        <v>7</v>
      </c>
      <c r="CV19" s="18" t="n">
        <v>30</v>
      </c>
      <c r="CW19" s="18" t="n">
        <v>44</v>
      </c>
      <c r="CX19" s="18" t="n">
        <v>32</v>
      </c>
      <c r="CY19" s="18" t="n">
        <v>66</v>
      </c>
      <c r="CZ19" s="18" t="n">
        <v>124</v>
      </c>
      <c r="DA19" s="18" t="n">
        <v>220</v>
      </c>
      <c r="DB19" s="18" t="n">
        <v>166</v>
      </c>
      <c r="DC19" s="18" t="n">
        <v>148</v>
      </c>
      <c r="DD19" s="18" t="n">
        <v>120</v>
      </c>
      <c r="DE19" s="18" t="n">
        <v>115</v>
      </c>
      <c r="DF19" s="18" t="n">
        <v>128</v>
      </c>
      <c r="DG19" s="18" t="n">
        <v>157</v>
      </c>
      <c r="DH19" s="18" t="n">
        <v>184</v>
      </c>
      <c r="DI19" s="18" t="n">
        <v>252</v>
      </c>
      <c r="DJ19" s="18" t="n">
        <v>231</v>
      </c>
      <c r="DK19" s="18" t="n">
        <v>118</v>
      </c>
      <c r="DL19" s="18" t="n">
        <v>114</v>
      </c>
      <c r="DM19" s="18" t="n">
        <v>117</v>
      </c>
      <c r="DN19" s="18" t="n">
        <v>114</v>
      </c>
      <c r="DO19" s="18" t="n">
        <v>118</v>
      </c>
      <c r="DP19" s="18" t="n">
        <v>149</v>
      </c>
      <c r="DQ19" s="18" t="n">
        <v>137</v>
      </c>
      <c r="DR19" s="18" t="n">
        <v>102</v>
      </c>
      <c r="DS19" s="18" t="n">
        <v>165</v>
      </c>
      <c r="DT19" s="18" t="n">
        <v>167</v>
      </c>
      <c r="DU19" s="18" t="n">
        <v>36</v>
      </c>
      <c r="DV19" s="18" t="n">
        <v>14</v>
      </c>
      <c r="DW19" s="18" t="n">
        <v>26</v>
      </c>
      <c r="DX19" s="18" t="n">
        <v>28</v>
      </c>
      <c r="DY19" s="18" t="n">
        <v>33</v>
      </c>
      <c r="DZ19" s="18" t="n">
        <v>35</v>
      </c>
      <c r="EA19" s="18" t="n">
        <v>37</v>
      </c>
      <c r="EB19" s="18" t="n">
        <v>39</v>
      </c>
      <c r="EC19" s="18" t="n">
        <v>37</v>
      </c>
      <c r="ED19" s="18" t="n">
        <v>39</v>
      </c>
      <c r="EE19" s="18" t="n">
        <v>48</v>
      </c>
      <c r="EF19" s="18" t="n">
        <v>48</v>
      </c>
      <c r="EG19" s="18" t="n">
        <v>47</v>
      </c>
      <c r="EH19" s="18" t="n">
        <v>46</v>
      </c>
      <c r="EI19" s="18" t="n">
        <v>47</v>
      </c>
      <c r="EJ19" s="18" t="n">
        <v>48</v>
      </c>
      <c r="EK19" s="18" t="n">
        <v>49</v>
      </c>
      <c r="EL19" s="18" t="n">
        <v>45</v>
      </c>
      <c r="EM19" s="18" t="n">
        <v>44</v>
      </c>
      <c r="EN19" s="18" t="n">
        <v>36</v>
      </c>
      <c r="EO19" s="18" t="n">
        <v>34</v>
      </c>
      <c r="EP19" s="18" t="n">
        <v>51</v>
      </c>
      <c r="EQ19" s="18" t="n">
        <v>65</v>
      </c>
      <c r="ER19" s="18" t="n">
        <v>65</v>
      </c>
      <c r="ES19" s="18" t="n">
        <v>54</v>
      </c>
      <c r="ET19" s="18" t="n">
        <v>27</v>
      </c>
      <c r="EU19" s="18" t="n">
        <v>37</v>
      </c>
      <c r="EV19" s="18" t="n">
        <v>61</v>
      </c>
      <c r="EW19" s="18" t="n">
        <v>37</v>
      </c>
      <c r="EX19" s="18" t="n">
        <v>93</v>
      </c>
      <c r="EY19" s="18" t="n">
        <v>212</v>
      </c>
      <c r="EZ19" s="18" t="n">
        <v>253</v>
      </c>
      <c r="FA19" s="18" t="n">
        <v>213</v>
      </c>
      <c r="FB19" s="18" t="n">
        <v>137</v>
      </c>
      <c r="FC19" s="18" t="n">
        <v>102</v>
      </c>
      <c r="FD19" s="18" t="n">
        <v>165</v>
      </c>
      <c r="FE19" s="18" t="n">
        <v>201</v>
      </c>
      <c r="FF19" s="18" t="n">
        <v>97</v>
      </c>
      <c r="FG19" s="18" t="n">
        <v>22</v>
      </c>
      <c r="FH19" s="18" t="n">
        <v>39</v>
      </c>
      <c r="FI19" s="18" t="n">
        <v>19</v>
      </c>
      <c r="FJ19" s="18" t="n">
        <v>1</v>
      </c>
      <c r="FK19" s="18" t="n">
        <v>1</v>
      </c>
      <c r="FL19" s="18" t="n">
        <v>7</v>
      </c>
      <c r="FM19" s="18" t="n">
        <v>10</v>
      </c>
      <c r="FN19" s="18" t="n">
        <v>15</v>
      </c>
      <c r="FO19" s="18" t="n">
        <v>12</v>
      </c>
      <c r="FP19" s="18" t="n">
        <v>7</v>
      </c>
      <c r="FQ19" s="18" t="n">
        <v>11</v>
      </c>
      <c r="FR19" s="18" t="n">
        <v>19</v>
      </c>
      <c r="FS19" s="18" t="n">
        <v>9</v>
      </c>
    </row>
    <row r="20" customFormat="false" ht="10.5" hidden="false" customHeight="true" outlineLevel="0" collapsed="false">
      <c r="B20" s="17" t="n">
        <v>128</v>
      </c>
      <c r="C20" s="18" t="n">
        <v>17</v>
      </c>
      <c r="D20" s="18" t="n">
        <v>16</v>
      </c>
      <c r="E20" s="18" t="n">
        <v>4</v>
      </c>
      <c r="F20" s="18" t="n">
        <v>38</v>
      </c>
      <c r="G20" s="18" t="n">
        <v>44</v>
      </c>
      <c r="H20" s="18" t="n">
        <v>50</v>
      </c>
      <c r="I20" s="18" t="n">
        <v>41</v>
      </c>
      <c r="J20" s="18" t="n">
        <v>36</v>
      </c>
      <c r="K20" s="18" t="n">
        <v>36</v>
      </c>
      <c r="L20" s="18" t="n">
        <v>35</v>
      </c>
      <c r="M20" s="18" t="n">
        <v>36</v>
      </c>
      <c r="N20" s="18" t="n">
        <v>34</v>
      </c>
      <c r="O20" s="18" t="n">
        <v>34</v>
      </c>
      <c r="P20" s="18" t="n">
        <v>33</v>
      </c>
      <c r="Q20" s="18" t="n">
        <v>33</v>
      </c>
      <c r="R20" s="18" t="n">
        <v>30</v>
      </c>
      <c r="S20" s="18" t="n">
        <v>36</v>
      </c>
      <c r="T20" s="18" t="n">
        <v>29</v>
      </c>
      <c r="U20" s="18" t="n">
        <v>36</v>
      </c>
      <c r="V20" s="18" t="n">
        <v>37</v>
      </c>
      <c r="W20" s="18" t="n">
        <v>32</v>
      </c>
      <c r="X20" s="18" t="n">
        <v>32</v>
      </c>
      <c r="Y20" s="18" t="n">
        <v>33</v>
      </c>
      <c r="Z20" s="18" t="n">
        <v>36</v>
      </c>
      <c r="AA20" s="18" t="n">
        <v>31</v>
      </c>
      <c r="AB20" s="18" t="n">
        <v>20</v>
      </c>
      <c r="AC20" s="18" t="n">
        <v>17</v>
      </c>
      <c r="AD20" s="18" t="n">
        <v>35</v>
      </c>
      <c r="AE20" s="18" t="n">
        <v>31</v>
      </c>
      <c r="AF20" s="18" t="n">
        <v>33</v>
      </c>
      <c r="AG20" s="18" t="n">
        <v>45</v>
      </c>
      <c r="AH20" s="18" t="n">
        <v>60</v>
      </c>
      <c r="AI20" s="18" t="n">
        <v>63</v>
      </c>
      <c r="AJ20" s="18" t="n">
        <v>59</v>
      </c>
      <c r="AK20" s="18" t="n">
        <v>52</v>
      </c>
      <c r="AL20" s="18" t="n">
        <v>59</v>
      </c>
      <c r="AM20" s="18" t="n">
        <v>72</v>
      </c>
      <c r="AN20" s="18" t="n">
        <v>43</v>
      </c>
      <c r="AO20" s="18" t="n">
        <v>44</v>
      </c>
      <c r="AP20" s="18" t="n">
        <v>165</v>
      </c>
      <c r="AQ20" s="18" t="n">
        <v>227</v>
      </c>
      <c r="AR20" s="18" t="n">
        <v>233</v>
      </c>
      <c r="AS20" s="18" t="n">
        <v>240</v>
      </c>
      <c r="AT20" s="18" t="n">
        <v>233</v>
      </c>
      <c r="AU20" s="18" t="n">
        <v>243</v>
      </c>
      <c r="AV20" s="18" t="n">
        <v>231</v>
      </c>
      <c r="AW20" s="18" t="n">
        <v>201</v>
      </c>
      <c r="AX20" s="18" t="n">
        <v>108</v>
      </c>
      <c r="AY20" s="18" t="n">
        <v>57</v>
      </c>
      <c r="AZ20" s="18" t="n">
        <v>72</v>
      </c>
      <c r="BA20" s="18" t="n">
        <v>78</v>
      </c>
      <c r="BB20" s="18" t="n">
        <v>80</v>
      </c>
      <c r="BC20" s="18" t="n">
        <v>68</v>
      </c>
      <c r="BD20" s="18" t="n">
        <v>71</v>
      </c>
      <c r="BE20" s="18" t="n">
        <v>74</v>
      </c>
      <c r="BF20" s="18" t="n">
        <v>74</v>
      </c>
      <c r="BG20" s="18" t="n">
        <v>66</v>
      </c>
      <c r="BH20" s="18" t="n">
        <v>59</v>
      </c>
      <c r="BI20" s="18" t="n">
        <v>46</v>
      </c>
      <c r="BJ20" s="18" t="n">
        <v>47</v>
      </c>
      <c r="BK20" s="18" t="n">
        <v>71</v>
      </c>
      <c r="BL20" s="18" t="n">
        <v>89</v>
      </c>
      <c r="BM20" s="18" t="n">
        <v>109</v>
      </c>
      <c r="BN20" s="18" t="n">
        <v>146</v>
      </c>
      <c r="BO20" s="18" t="n">
        <v>185</v>
      </c>
      <c r="BP20" s="18" t="n">
        <v>192</v>
      </c>
      <c r="BQ20" s="18" t="n">
        <v>156</v>
      </c>
      <c r="BR20" s="18" t="n">
        <v>89</v>
      </c>
      <c r="BS20" s="18" t="n">
        <v>65</v>
      </c>
      <c r="BT20" s="18" t="n">
        <v>44</v>
      </c>
      <c r="BU20" s="18" t="n">
        <v>33</v>
      </c>
      <c r="BV20" s="18" t="n">
        <v>21</v>
      </c>
      <c r="BW20" s="18" t="n">
        <v>12</v>
      </c>
      <c r="BX20" s="18" t="n">
        <v>8</v>
      </c>
      <c r="BY20" s="18" t="n">
        <v>11</v>
      </c>
      <c r="BZ20" s="18" t="n">
        <v>5</v>
      </c>
      <c r="CA20" s="18" t="n">
        <v>4</v>
      </c>
      <c r="CB20" s="18" t="n">
        <v>4</v>
      </c>
      <c r="CC20" s="18" t="n">
        <v>7</v>
      </c>
      <c r="CD20" s="18" t="n">
        <v>24</v>
      </c>
      <c r="CE20" s="18" t="n">
        <v>29</v>
      </c>
      <c r="CF20" s="18" t="n">
        <v>11</v>
      </c>
      <c r="CG20" s="18" t="n">
        <v>8</v>
      </c>
      <c r="CH20" s="18" t="n">
        <v>14</v>
      </c>
      <c r="CI20" s="18" t="n">
        <v>19</v>
      </c>
      <c r="CJ20" s="18" t="n">
        <v>26</v>
      </c>
      <c r="CK20" s="18" t="n">
        <v>36</v>
      </c>
      <c r="CL20" s="18" t="n">
        <v>43</v>
      </c>
      <c r="CM20" s="18" t="n">
        <v>45</v>
      </c>
      <c r="CN20" s="18" t="n">
        <v>39</v>
      </c>
      <c r="CO20" s="18" t="n">
        <v>31</v>
      </c>
      <c r="CP20" s="18" t="n">
        <v>29</v>
      </c>
      <c r="CQ20" s="18" t="n">
        <v>16</v>
      </c>
      <c r="CR20" s="18" t="n">
        <v>11</v>
      </c>
      <c r="CS20" s="18" t="n">
        <v>12</v>
      </c>
      <c r="CT20" s="18" t="n">
        <v>8</v>
      </c>
      <c r="CU20" s="18" t="n">
        <v>26</v>
      </c>
      <c r="CV20" s="18" t="n">
        <v>38</v>
      </c>
      <c r="CW20" s="18" t="n">
        <v>43</v>
      </c>
      <c r="CX20" s="18" t="n">
        <v>33</v>
      </c>
      <c r="CY20" s="18" t="n">
        <v>44</v>
      </c>
      <c r="CZ20" s="18" t="n">
        <v>111</v>
      </c>
      <c r="DA20" s="18" t="n">
        <v>182</v>
      </c>
      <c r="DB20" s="18" t="n">
        <v>184</v>
      </c>
      <c r="DC20" s="18" t="n">
        <v>166</v>
      </c>
      <c r="DD20" s="18" t="n">
        <v>164</v>
      </c>
      <c r="DE20" s="18" t="n">
        <v>131</v>
      </c>
      <c r="DF20" s="18" t="n">
        <v>101</v>
      </c>
      <c r="DG20" s="18" t="n">
        <v>100</v>
      </c>
      <c r="DH20" s="18" t="n">
        <v>151</v>
      </c>
      <c r="DI20" s="18" t="n">
        <v>215</v>
      </c>
      <c r="DJ20" s="18" t="n">
        <v>139</v>
      </c>
      <c r="DK20" s="18" t="n">
        <v>113</v>
      </c>
      <c r="DL20" s="18" t="n">
        <v>129</v>
      </c>
      <c r="DM20" s="18" t="n">
        <v>116</v>
      </c>
      <c r="DN20" s="18" t="n">
        <v>116</v>
      </c>
      <c r="DO20" s="18" t="n">
        <v>124</v>
      </c>
      <c r="DP20" s="18" t="n">
        <v>136</v>
      </c>
      <c r="DQ20" s="18" t="n">
        <v>136</v>
      </c>
      <c r="DR20" s="18" t="n">
        <v>116</v>
      </c>
      <c r="DS20" s="18" t="n">
        <v>170</v>
      </c>
      <c r="DT20" s="18" t="n">
        <v>102</v>
      </c>
      <c r="DU20" s="18" t="n">
        <v>26</v>
      </c>
      <c r="DV20" s="18" t="n">
        <v>33</v>
      </c>
      <c r="DW20" s="18" t="n">
        <v>47</v>
      </c>
      <c r="DX20" s="18" t="n">
        <v>46</v>
      </c>
      <c r="DY20" s="18" t="n">
        <v>44</v>
      </c>
      <c r="DZ20" s="18" t="n">
        <v>43</v>
      </c>
      <c r="EA20" s="18" t="n">
        <v>43</v>
      </c>
      <c r="EB20" s="18" t="n">
        <v>40</v>
      </c>
      <c r="EC20" s="18" t="n">
        <v>43</v>
      </c>
      <c r="ED20" s="18" t="n">
        <v>44</v>
      </c>
      <c r="EE20" s="18" t="n">
        <v>52</v>
      </c>
      <c r="EF20" s="18" t="n">
        <v>57</v>
      </c>
      <c r="EG20" s="18" t="n">
        <v>57</v>
      </c>
      <c r="EH20" s="18" t="n">
        <v>54</v>
      </c>
      <c r="EI20" s="18" t="n">
        <v>50</v>
      </c>
      <c r="EJ20" s="18" t="n">
        <v>43</v>
      </c>
      <c r="EK20" s="18" t="n">
        <v>37</v>
      </c>
      <c r="EL20" s="18" t="n">
        <v>32</v>
      </c>
      <c r="EM20" s="18" t="n">
        <v>29</v>
      </c>
      <c r="EN20" s="18" t="n">
        <v>32</v>
      </c>
      <c r="EO20" s="18" t="n">
        <v>38</v>
      </c>
      <c r="EP20" s="18" t="n">
        <v>50</v>
      </c>
      <c r="EQ20" s="18" t="n">
        <v>62</v>
      </c>
      <c r="ER20" s="18" t="n">
        <v>61</v>
      </c>
      <c r="ES20" s="18" t="n">
        <v>44</v>
      </c>
      <c r="ET20" s="18" t="n">
        <v>22</v>
      </c>
      <c r="EU20" s="18" t="n">
        <v>61</v>
      </c>
      <c r="EV20" s="18" t="n">
        <v>73</v>
      </c>
      <c r="EW20" s="18" t="n">
        <v>44</v>
      </c>
      <c r="EX20" s="18" t="n">
        <v>47</v>
      </c>
      <c r="EY20" s="18" t="n">
        <v>117</v>
      </c>
      <c r="EZ20" s="18" t="n">
        <v>212</v>
      </c>
      <c r="FA20" s="18" t="n">
        <v>244</v>
      </c>
      <c r="FB20" s="18" t="n">
        <v>217</v>
      </c>
      <c r="FC20" s="18" t="n">
        <v>171</v>
      </c>
      <c r="FD20" s="18" t="n">
        <v>152</v>
      </c>
      <c r="FE20" s="18" t="n">
        <v>74</v>
      </c>
      <c r="FF20" s="18" t="n">
        <v>8</v>
      </c>
      <c r="FG20" s="18" t="n">
        <v>16</v>
      </c>
      <c r="FH20" s="18" t="n">
        <v>27</v>
      </c>
      <c r="FI20" s="18" t="n">
        <v>17</v>
      </c>
      <c r="FJ20" s="18" t="n">
        <v>22</v>
      </c>
      <c r="FK20" s="18" t="n">
        <v>10</v>
      </c>
      <c r="FL20" s="18" t="n">
        <v>10</v>
      </c>
      <c r="FM20" s="18" t="n">
        <v>11</v>
      </c>
      <c r="FN20" s="18" t="n">
        <v>9</v>
      </c>
      <c r="FO20" s="18" t="n">
        <v>7</v>
      </c>
      <c r="FP20" s="18" t="n">
        <v>8</v>
      </c>
      <c r="FQ20" s="18" t="n">
        <v>12</v>
      </c>
      <c r="FR20" s="18" t="n">
        <v>15</v>
      </c>
      <c r="FS20" s="18" t="n">
        <v>11</v>
      </c>
    </row>
    <row r="21" customFormat="false" ht="10.5" hidden="false" customHeight="true" outlineLevel="0" collapsed="false">
      <c r="B21" s="17" t="n">
        <v>129</v>
      </c>
      <c r="C21" s="18" t="n">
        <v>57</v>
      </c>
      <c r="D21" s="18" t="n">
        <v>64</v>
      </c>
      <c r="E21" s="18" t="n">
        <v>10</v>
      </c>
      <c r="F21" s="18" t="n">
        <v>4</v>
      </c>
      <c r="G21" s="18" t="n">
        <v>33</v>
      </c>
      <c r="H21" s="18" t="n">
        <v>47</v>
      </c>
      <c r="I21" s="18" t="n">
        <v>45</v>
      </c>
      <c r="J21" s="18" t="n">
        <v>39</v>
      </c>
      <c r="K21" s="18" t="n">
        <v>37</v>
      </c>
      <c r="L21" s="18" t="n">
        <v>36</v>
      </c>
      <c r="M21" s="18" t="n">
        <v>38</v>
      </c>
      <c r="N21" s="18" t="n">
        <v>36</v>
      </c>
      <c r="O21" s="18" t="n">
        <v>39</v>
      </c>
      <c r="P21" s="18" t="n">
        <v>37</v>
      </c>
      <c r="Q21" s="18" t="n">
        <v>35</v>
      </c>
      <c r="R21" s="18" t="n">
        <v>30</v>
      </c>
      <c r="S21" s="18" t="n">
        <v>32</v>
      </c>
      <c r="T21" s="18" t="n">
        <v>29</v>
      </c>
      <c r="U21" s="18" t="n">
        <v>30</v>
      </c>
      <c r="V21" s="18" t="n">
        <v>32</v>
      </c>
      <c r="W21" s="18" t="n">
        <v>31</v>
      </c>
      <c r="X21" s="18" t="n">
        <v>28</v>
      </c>
      <c r="Y21" s="18" t="n">
        <v>31</v>
      </c>
      <c r="Z21" s="18" t="n">
        <v>32</v>
      </c>
      <c r="AA21" s="18" t="n">
        <v>27</v>
      </c>
      <c r="AB21" s="18" t="n">
        <v>24</v>
      </c>
      <c r="AC21" s="18" t="n">
        <v>21</v>
      </c>
      <c r="AD21" s="18" t="n">
        <v>42</v>
      </c>
      <c r="AE21" s="18" t="n">
        <v>50</v>
      </c>
      <c r="AF21" s="18" t="n">
        <v>36</v>
      </c>
      <c r="AG21" s="18" t="n">
        <v>36</v>
      </c>
      <c r="AH21" s="18" t="n">
        <v>50</v>
      </c>
      <c r="AI21" s="18" t="n">
        <v>57</v>
      </c>
      <c r="AJ21" s="18" t="n">
        <v>65</v>
      </c>
      <c r="AK21" s="18" t="n">
        <v>59</v>
      </c>
      <c r="AL21" s="18" t="n">
        <v>44</v>
      </c>
      <c r="AM21" s="18" t="n">
        <v>51</v>
      </c>
      <c r="AN21" s="18" t="n">
        <v>38</v>
      </c>
      <c r="AO21" s="18" t="n">
        <v>31</v>
      </c>
      <c r="AP21" s="18" t="n">
        <v>125</v>
      </c>
      <c r="AQ21" s="18" t="n">
        <v>216</v>
      </c>
      <c r="AR21" s="18" t="n">
        <v>234</v>
      </c>
      <c r="AS21" s="18" t="n">
        <v>236</v>
      </c>
      <c r="AT21" s="18" t="n">
        <v>241</v>
      </c>
      <c r="AU21" s="18" t="n">
        <v>241</v>
      </c>
      <c r="AV21" s="18" t="n">
        <v>235</v>
      </c>
      <c r="AW21" s="18" t="n">
        <v>173</v>
      </c>
      <c r="AX21" s="18" t="n">
        <v>48</v>
      </c>
      <c r="AY21" s="18" t="n">
        <v>53</v>
      </c>
      <c r="AZ21" s="18" t="n">
        <v>60</v>
      </c>
      <c r="BA21" s="18" t="n">
        <v>78</v>
      </c>
      <c r="BB21" s="18" t="n">
        <v>81</v>
      </c>
      <c r="BC21" s="18" t="n">
        <v>71</v>
      </c>
      <c r="BD21" s="18" t="n">
        <v>71</v>
      </c>
      <c r="BE21" s="18" t="n">
        <v>73</v>
      </c>
      <c r="BF21" s="18" t="n">
        <v>81</v>
      </c>
      <c r="BG21" s="18" t="n">
        <v>87</v>
      </c>
      <c r="BH21" s="18" t="n">
        <v>88</v>
      </c>
      <c r="BI21" s="18" t="n">
        <v>79</v>
      </c>
      <c r="BJ21" s="18" t="n">
        <v>59</v>
      </c>
      <c r="BK21" s="18" t="n">
        <v>45</v>
      </c>
      <c r="BL21" s="18" t="n">
        <v>36</v>
      </c>
      <c r="BM21" s="18" t="n">
        <v>44</v>
      </c>
      <c r="BN21" s="18" t="n">
        <v>63</v>
      </c>
      <c r="BO21" s="18" t="n">
        <v>82</v>
      </c>
      <c r="BP21" s="18" t="n">
        <v>92</v>
      </c>
      <c r="BQ21" s="18" t="n">
        <v>88</v>
      </c>
      <c r="BR21" s="18" t="n">
        <v>71</v>
      </c>
      <c r="BS21" s="18" t="n">
        <v>54</v>
      </c>
      <c r="BT21" s="18" t="n">
        <v>39</v>
      </c>
      <c r="BU21" s="18" t="n">
        <v>29</v>
      </c>
      <c r="BV21" s="18" t="n">
        <v>22</v>
      </c>
      <c r="BW21" s="18" t="n">
        <v>18</v>
      </c>
      <c r="BX21" s="18" t="n">
        <v>18</v>
      </c>
      <c r="BY21" s="18" t="n">
        <v>19</v>
      </c>
      <c r="BZ21" s="18" t="n">
        <v>4</v>
      </c>
      <c r="CA21" s="18" t="n">
        <v>7</v>
      </c>
      <c r="CB21" s="18" t="n">
        <v>12</v>
      </c>
      <c r="CC21" s="18" t="n">
        <v>18</v>
      </c>
      <c r="CD21" s="18" t="n">
        <v>24</v>
      </c>
      <c r="CE21" s="18" t="n">
        <v>26</v>
      </c>
      <c r="CF21" s="18" t="n">
        <v>23</v>
      </c>
      <c r="CG21" s="18" t="n">
        <v>15</v>
      </c>
      <c r="CH21" s="18" t="n">
        <v>8</v>
      </c>
      <c r="CI21" s="18" t="n">
        <v>2</v>
      </c>
      <c r="CJ21" s="18" t="n">
        <v>15</v>
      </c>
      <c r="CK21" s="18" t="n">
        <v>32</v>
      </c>
      <c r="CL21" s="18" t="n">
        <v>42</v>
      </c>
      <c r="CM21" s="18" t="n">
        <v>36</v>
      </c>
      <c r="CN21" s="18" t="n">
        <v>24</v>
      </c>
      <c r="CO21" s="18" t="n">
        <v>26</v>
      </c>
      <c r="CP21" s="18" t="n">
        <v>39</v>
      </c>
      <c r="CQ21" s="18" t="n">
        <v>32</v>
      </c>
      <c r="CR21" s="18" t="n">
        <v>19</v>
      </c>
      <c r="CS21" s="18" t="n">
        <v>16</v>
      </c>
      <c r="CT21" s="18" t="n">
        <v>16</v>
      </c>
      <c r="CU21" s="18" t="n">
        <v>35</v>
      </c>
      <c r="CV21" s="18" t="n">
        <v>40</v>
      </c>
      <c r="CW21" s="18" t="n">
        <v>42</v>
      </c>
      <c r="CX21" s="18" t="n">
        <v>26</v>
      </c>
      <c r="CY21" s="18" t="n">
        <v>26</v>
      </c>
      <c r="CZ21" s="18" t="n">
        <v>37</v>
      </c>
      <c r="DA21" s="18" t="n">
        <v>80</v>
      </c>
      <c r="DB21" s="18" t="n">
        <v>123</v>
      </c>
      <c r="DC21" s="18" t="n">
        <v>149</v>
      </c>
      <c r="DD21" s="18" t="n">
        <v>175</v>
      </c>
      <c r="DE21" s="18" t="n">
        <v>178</v>
      </c>
      <c r="DF21" s="18" t="n">
        <v>156</v>
      </c>
      <c r="DG21" s="18" t="n">
        <v>131</v>
      </c>
      <c r="DH21" s="18" t="n">
        <v>156</v>
      </c>
      <c r="DI21" s="18" t="n">
        <v>177</v>
      </c>
      <c r="DJ21" s="18" t="n">
        <v>142</v>
      </c>
      <c r="DK21" s="18" t="n">
        <v>136</v>
      </c>
      <c r="DL21" s="18" t="n">
        <v>129</v>
      </c>
      <c r="DM21" s="18" t="n">
        <v>124</v>
      </c>
      <c r="DN21" s="18" t="n">
        <v>122</v>
      </c>
      <c r="DO21" s="18" t="n">
        <v>132</v>
      </c>
      <c r="DP21" s="18" t="n">
        <v>111</v>
      </c>
      <c r="DQ21" s="18" t="n">
        <v>111</v>
      </c>
      <c r="DR21" s="18" t="n">
        <v>131</v>
      </c>
      <c r="DS21" s="18" t="n">
        <v>154</v>
      </c>
      <c r="DT21" s="18" t="n">
        <v>79</v>
      </c>
      <c r="DU21" s="18" t="n">
        <v>30</v>
      </c>
      <c r="DV21" s="18" t="n">
        <v>47</v>
      </c>
      <c r="DW21" s="18" t="n">
        <v>57</v>
      </c>
      <c r="DX21" s="18" t="n">
        <v>53</v>
      </c>
      <c r="DY21" s="18" t="n">
        <v>50</v>
      </c>
      <c r="DZ21" s="18" t="n">
        <v>45</v>
      </c>
      <c r="EA21" s="18" t="n">
        <v>43</v>
      </c>
      <c r="EB21" s="18" t="n">
        <v>43</v>
      </c>
      <c r="EC21" s="18" t="n">
        <v>45</v>
      </c>
      <c r="ED21" s="18" t="n">
        <v>44</v>
      </c>
      <c r="EE21" s="18" t="n">
        <v>42</v>
      </c>
      <c r="EF21" s="18" t="n">
        <v>42</v>
      </c>
      <c r="EG21" s="18" t="n">
        <v>40</v>
      </c>
      <c r="EH21" s="18" t="n">
        <v>37</v>
      </c>
      <c r="EI21" s="18" t="n">
        <v>33</v>
      </c>
      <c r="EJ21" s="18" t="n">
        <v>27</v>
      </c>
      <c r="EK21" s="18" t="n">
        <v>23</v>
      </c>
      <c r="EL21" s="18" t="n">
        <v>22</v>
      </c>
      <c r="EM21" s="18" t="n">
        <v>27</v>
      </c>
      <c r="EN21" s="18" t="n">
        <v>37</v>
      </c>
      <c r="EO21" s="18" t="n">
        <v>44</v>
      </c>
      <c r="EP21" s="18" t="n">
        <v>54</v>
      </c>
      <c r="EQ21" s="18" t="n">
        <v>64</v>
      </c>
      <c r="ER21" s="18" t="n">
        <v>55</v>
      </c>
      <c r="ES21" s="18" t="n">
        <v>41</v>
      </c>
      <c r="ET21" s="18" t="n">
        <v>38</v>
      </c>
      <c r="EU21" s="18" t="n">
        <v>74</v>
      </c>
      <c r="EV21" s="18" t="n">
        <v>73</v>
      </c>
      <c r="EW21" s="18" t="n">
        <v>45</v>
      </c>
      <c r="EX21" s="18" t="n">
        <v>40</v>
      </c>
      <c r="EY21" s="18" t="n">
        <v>33</v>
      </c>
      <c r="EZ21" s="18" t="n">
        <v>100</v>
      </c>
      <c r="FA21" s="18" t="n">
        <v>210</v>
      </c>
      <c r="FB21" s="18" t="n">
        <v>244</v>
      </c>
      <c r="FC21" s="18" t="n">
        <v>193</v>
      </c>
      <c r="FD21" s="18" t="n">
        <v>77</v>
      </c>
      <c r="FE21" s="18" t="n">
        <v>4</v>
      </c>
      <c r="FF21" s="18" t="n">
        <v>17</v>
      </c>
      <c r="FG21" s="18" t="n">
        <v>55</v>
      </c>
      <c r="FH21" s="18" t="n">
        <v>57</v>
      </c>
      <c r="FI21" s="18" t="n">
        <v>36</v>
      </c>
      <c r="FJ21" s="18" t="n">
        <v>19</v>
      </c>
      <c r="FK21" s="18" t="n">
        <v>15</v>
      </c>
      <c r="FL21" s="18" t="n">
        <v>11</v>
      </c>
      <c r="FM21" s="18" t="n">
        <v>9</v>
      </c>
      <c r="FN21" s="18" t="n">
        <v>10</v>
      </c>
      <c r="FO21" s="18" t="n">
        <v>10</v>
      </c>
      <c r="FP21" s="18" t="n">
        <v>11</v>
      </c>
      <c r="FQ21" s="18" t="n">
        <v>14</v>
      </c>
      <c r="FR21" s="18" t="n">
        <v>15</v>
      </c>
      <c r="FS21" s="18" t="n">
        <v>11</v>
      </c>
    </row>
    <row r="22" customFormat="false" ht="10.5" hidden="false" customHeight="true" outlineLevel="0" collapsed="false">
      <c r="B22" s="17" t="n">
        <v>130</v>
      </c>
      <c r="C22" s="18" t="n">
        <v>85</v>
      </c>
      <c r="D22" s="18" t="n">
        <v>124</v>
      </c>
      <c r="E22" s="18" t="n">
        <v>70</v>
      </c>
      <c r="F22" s="18" t="n">
        <v>4</v>
      </c>
      <c r="G22" s="18" t="n">
        <v>28</v>
      </c>
      <c r="H22" s="18" t="n">
        <v>45</v>
      </c>
      <c r="I22" s="18" t="n">
        <v>42</v>
      </c>
      <c r="J22" s="18" t="n">
        <v>38</v>
      </c>
      <c r="K22" s="18" t="n">
        <v>39</v>
      </c>
      <c r="L22" s="18" t="n">
        <v>38</v>
      </c>
      <c r="M22" s="18" t="n">
        <v>39</v>
      </c>
      <c r="N22" s="18" t="n">
        <v>37</v>
      </c>
      <c r="O22" s="18" t="n">
        <v>39</v>
      </c>
      <c r="P22" s="18" t="n">
        <v>38</v>
      </c>
      <c r="Q22" s="18" t="n">
        <v>37</v>
      </c>
      <c r="R22" s="18" t="n">
        <v>32</v>
      </c>
      <c r="S22" s="18" t="n">
        <v>32</v>
      </c>
      <c r="T22" s="18" t="n">
        <v>32</v>
      </c>
      <c r="U22" s="18" t="n">
        <v>33</v>
      </c>
      <c r="V22" s="18" t="n">
        <v>36</v>
      </c>
      <c r="W22" s="18" t="n">
        <v>33</v>
      </c>
      <c r="X22" s="18" t="n">
        <v>26</v>
      </c>
      <c r="Y22" s="18" t="n">
        <v>29</v>
      </c>
      <c r="Z22" s="18" t="n">
        <v>25</v>
      </c>
      <c r="AA22" s="18" t="n">
        <v>23</v>
      </c>
      <c r="AB22" s="18" t="n">
        <v>33</v>
      </c>
      <c r="AC22" s="18" t="n">
        <v>38</v>
      </c>
      <c r="AD22" s="18" t="n">
        <v>47</v>
      </c>
      <c r="AE22" s="18" t="n">
        <v>44</v>
      </c>
      <c r="AF22" s="18" t="n">
        <v>29</v>
      </c>
      <c r="AG22" s="18" t="n">
        <v>30</v>
      </c>
      <c r="AH22" s="18" t="n">
        <v>42</v>
      </c>
      <c r="AI22" s="18" t="n">
        <v>39</v>
      </c>
      <c r="AJ22" s="18" t="n">
        <v>56</v>
      </c>
      <c r="AK22" s="18" t="n">
        <v>54</v>
      </c>
      <c r="AL22" s="18" t="n">
        <v>27</v>
      </c>
      <c r="AM22" s="18" t="n">
        <v>49</v>
      </c>
      <c r="AN22" s="18" t="n">
        <v>79</v>
      </c>
      <c r="AO22" s="18" t="n">
        <v>38</v>
      </c>
      <c r="AP22" s="18" t="n">
        <v>54</v>
      </c>
      <c r="AQ22" s="18" t="n">
        <v>110</v>
      </c>
      <c r="AR22" s="18" t="n">
        <v>184</v>
      </c>
      <c r="AS22" s="18" t="n">
        <v>200</v>
      </c>
      <c r="AT22" s="18" t="n">
        <v>208</v>
      </c>
      <c r="AU22" s="18" t="n">
        <v>195</v>
      </c>
      <c r="AV22" s="18" t="n">
        <v>136</v>
      </c>
      <c r="AW22" s="18" t="n">
        <v>66</v>
      </c>
      <c r="AX22" s="18" t="n">
        <v>38</v>
      </c>
      <c r="AY22" s="18" t="n">
        <v>53</v>
      </c>
      <c r="AZ22" s="18" t="n">
        <v>65</v>
      </c>
      <c r="BA22" s="18" t="n">
        <v>68</v>
      </c>
      <c r="BB22" s="18" t="n">
        <v>63</v>
      </c>
      <c r="BC22" s="18" t="n">
        <v>65</v>
      </c>
      <c r="BD22" s="18" t="n">
        <v>61</v>
      </c>
      <c r="BE22" s="18" t="n">
        <v>59</v>
      </c>
      <c r="BF22" s="18" t="n">
        <v>61</v>
      </c>
      <c r="BG22" s="18" t="n">
        <v>74</v>
      </c>
      <c r="BH22" s="18" t="n">
        <v>87</v>
      </c>
      <c r="BI22" s="18" t="n">
        <v>96</v>
      </c>
      <c r="BJ22" s="18" t="n">
        <v>88</v>
      </c>
      <c r="BK22" s="18" t="n">
        <v>88</v>
      </c>
      <c r="BL22" s="18" t="n">
        <v>81</v>
      </c>
      <c r="BM22" s="18" t="n">
        <v>66</v>
      </c>
      <c r="BN22" s="18" t="n">
        <v>52</v>
      </c>
      <c r="BO22" s="18" t="n">
        <v>44</v>
      </c>
      <c r="BP22" s="18" t="n">
        <v>43</v>
      </c>
      <c r="BQ22" s="18" t="n">
        <v>42</v>
      </c>
      <c r="BR22" s="18" t="n">
        <v>42</v>
      </c>
      <c r="BS22" s="18" t="n">
        <v>38</v>
      </c>
      <c r="BT22" s="18" t="n">
        <v>36</v>
      </c>
      <c r="BU22" s="18" t="n">
        <v>31</v>
      </c>
      <c r="BV22" s="18" t="n">
        <v>25</v>
      </c>
      <c r="BW22" s="18" t="n">
        <v>18</v>
      </c>
      <c r="BX22" s="18" t="n">
        <v>19</v>
      </c>
      <c r="BY22" s="18" t="n">
        <v>22</v>
      </c>
      <c r="BZ22" s="18" t="n">
        <v>11</v>
      </c>
      <c r="CA22" s="18" t="n">
        <v>4</v>
      </c>
      <c r="CB22" s="18" t="n">
        <v>24</v>
      </c>
      <c r="CC22" s="18" t="n">
        <v>53</v>
      </c>
      <c r="CD22" s="18" t="n">
        <v>51</v>
      </c>
      <c r="CE22" s="18" t="n">
        <v>26</v>
      </c>
      <c r="CF22" s="18" t="n">
        <v>23</v>
      </c>
      <c r="CG22" s="18" t="n">
        <v>19</v>
      </c>
      <c r="CH22" s="18" t="n">
        <v>14</v>
      </c>
      <c r="CI22" s="18" t="n">
        <v>4</v>
      </c>
      <c r="CJ22" s="18" t="n">
        <v>9</v>
      </c>
      <c r="CK22" s="18" t="n">
        <v>23</v>
      </c>
      <c r="CL22" s="18" t="n">
        <v>36</v>
      </c>
      <c r="CM22" s="18" t="n">
        <v>36</v>
      </c>
      <c r="CN22" s="18" t="n">
        <v>23</v>
      </c>
      <c r="CO22" s="18" t="n">
        <v>24</v>
      </c>
      <c r="CP22" s="18" t="n">
        <v>38</v>
      </c>
      <c r="CQ22" s="18" t="n">
        <v>36</v>
      </c>
      <c r="CR22" s="18" t="n">
        <v>23</v>
      </c>
      <c r="CS22" s="18" t="n">
        <v>21</v>
      </c>
      <c r="CT22" s="18" t="n">
        <v>26</v>
      </c>
      <c r="CU22" s="18" t="n">
        <v>45</v>
      </c>
      <c r="CV22" s="18" t="n">
        <v>47</v>
      </c>
      <c r="CW22" s="18" t="n">
        <v>39</v>
      </c>
      <c r="CX22" s="18" t="n">
        <v>26</v>
      </c>
      <c r="CY22" s="18" t="n">
        <v>16</v>
      </c>
      <c r="CZ22" s="18" t="n">
        <v>0</v>
      </c>
      <c r="DA22" s="18" t="n">
        <v>0</v>
      </c>
      <c r="DB22" s="18" t="n">
        <v>7</v>
      </c>
      <c r="DC22" s="18" t="n">
        <v>26</v>
      </c>
      <c r="DD22" s="18" t="n">
        <v>73</v>
      </c>
      <c r="DE22" s="18" t="n">
        <v>129</v>
      </c>
      <c r="DF22" s="18" t="n">
        <v>164</v>
      </c>
      <c r="DG22" s="18" t="n">
        <v>182</v>
      </c>
      <c r="DH22" s="18" t="n">
        <v>199</v>
      </c>
      <c r="DI22" s="18" t="n">
        <v>184</v>
      </c>
      <c r="DJ22" s="18" t="n">
        <v>170</v>
      </c>
      <c r="DK22" s="18" t="n">
        <v>170</v>
      </c>
      <c r="DL22" s="18" t="n">
        <v>153</v>
      </c>
      <c r="DM22" s="18" t="n">
        <v>142</v>
      </c>
      <c r="DN22" s="18" t="n">
        <v>142</v>
      </c>
      <c r="DO22" s="18" t="n">
        <v>130</v>
      </c>
      <c r="DP22" s="18" t="n">
        <v>107</v>
      </c>
      <c r="DQ22" s="18" t="n">
        <v>101</v>
      </c>
      <c r="DR22" s="18" t="n">
        <v>123</v>
      </c>
      <c r="DS22" s="18" t="n">
        <v>132</v>
      </c>
      <c r="DT22" s="18" t="n">
        <v>51</v>
      </c>
      <c r="DU22" s="18" t="n">
        <v>25</v>
      </c>
      <c r="DV22" s="18" t="n">
        <v>32</v>
      </c>
      <c r="DW22" s="18" t="n">
        <v>39</v>
      </c>
      <c r="DX22" s="18" t="n">
        <v>39</v>
      </c>
      <c r="DY22" s="18" t="n">
        <v>38</v>
      </c>
      <c r="DZ22" s="18" t="n">
        <v>36</v>
      </c>
      <c r="EA22" s="18" t="n">
        <v>33</v>
      </c>
      <c r="EB22" s="18" t="n">
        <v>33</v>
      </c>
      <c r="EC22" s="18" t="n">
        <v>34</v>
      </c>
      <c r="ED22" s="18" t="n">
        <v>32</v>
      </c>
      <c r="EE22" s="18" t="n">
        <v>29</v>
      </c>
      <c r="EF22" s="18" t="n">
        <v>25</v>
      </c>
      <c r="EG22" s="18" t="n">
        <v>22</v>
      </c>
      <c r="EH22" s="18" t="n">
        <v>17</v>
      </c>
      <c r="EI22" s="18" t="n">
        <v>14</v>
      </c>
      <c r="EJ22" s="18" t="n">
        <v>14</v>
      </c>
      <c r="EK22" s="18" t="n">
        <v>17</v>
      </c>
      <c r="EL22" s="18" t="n">
        <v>22</v>
      </c>
      <c r="EM22" s="18" t="n">
        <v>36</v>
      </c>
      <c r="EN22" s="18" t="n">
        <v>49</v>
      </c>
      <c r="EO22" s="18" t="n">
        <v>52</v>
      </c>
      <c r="EP22" s="18" t="n">
        <v>49</v>
      </c>
      <c r="EQ22" s="18" t="n">
        <v>47</v>
      </c>
      <c r="ER22" s="18" t="n">
        <v>41</v>
      </c>
      <c r="ES22" s="18" t="n">
        <v>37</v>
      </c>
      <c r="ET22" s="18" t="n">
        <v>45</v>
      </c>
      <c r="EU22" s="18" t="n">
        <v>76</v>
      </c>
      <c r="EV22" s="18" t="n">
        <v>76</v>
      </c>
      <c r="EW22" s="18" t="n">
        <v>66</v>
      </c>
      <c r="EX22" s="18" t="n">
        <v>61</v>
      </c>
      <c r="EY22" s="18" t="n">
        <v>29</v>
      </c>
      <c r="EZ22" s="18" t="n">
        <v>44</v>
      </c>
      <c r="FA22" s="18" t="n">
        <v>120</v>
      </c>
      <c r="FB22" s="18" t="n">
        <v>141</v>
      </c>
      <c r="FC22" s="18" t="n">
        <v>75</v>
      </c>
      <c r="FD22" s="18" t="n">
        <v>17</v>
      </c>
      <c r="FE22" s="18" t="n">
        <v>0</v>
      </c>
      <c r="FF22" s="18" t="n">
        <v>35</v>
      </c>
      <c r="FG22" s="18" t="n">
        <v>75</v>
      </c>
      <c r="FH22" s="18" t="n">
        <v>68</v>
      </c>
      <c r="FI22" s="18" t="n">
        <v>47</v>
      </c>
      <c r="FJ22" s="18" t="n">
        <v>28</v>
      </c>
      <c r="FK22" s="18" t="n">
        <v>19</v>
      </c>
      <c r="FL22" s="18" t="n">
        <v>15</v>
      </c>
      <c r="FM22" s="18" t="n">
        <v>12</v>
      </c>
      <c r="FN22" s="18" t="n">
        <v>11</v>
      </c>
      <c r="FO22" s="18" t="n">
        <v>10</v>
      </c>
      <c r="FP22" s="18" t="n">
        <v>12</v>
      </c>
      <c r="FQ22" s="18" t="n">
        <v>14</v>
      </c>
      <c r="FR22" s="18" t="n">
        <v>11</v>
      </c>
      <c r="FS22" s="18" t="n">
        <v>8</v>
      </c>
    </row>
    <row r="23" customFormat="false" ht="10.5" hidden="false" customHeight="true" outlineLevel="0" collapsed="false">
      <c r="B23" s="17" t="n">
        <v>131</v>
      </c>
      <c r="C23" s="18" t="n">
        <v>79</v>
      </c>
      <c r="D23" s="18" t="n">
        <v>148</v>
      </c>
      <c r="E23" s="18" t="n">
        <v>130</v>
      </c>
      <c r="F23" s="18" t="n">
        <v>36</v>
      </c>
      <c r="G23" s="18" t="n">
        <v>23</v>
      </c>
      <c r="H23" s="18" t="n">
        <v>46</v>
      </c>
      <c r="I23" s="18" t="n">
        <v>40</v>
      </c>
      <c r="J23" s="18" t="n">
        <v>36</v>
      </c>
      <c r="K23" s="18" t="n">
        <v>39</v>
      </c>
      <c r="L23" s="18" t="n">
        <v>39</v>
      </c>
      <c r="M23" s="18" t="n">
        <v>42</v>
      </c>
      <c r="N23" s="18" t="n">
        <v>39</v>
      </c>
      <c r="O23" s="18" t="n">
        <v>39</v>
      </c>
      <c r="P23" s="18" t="n">
        <v>39</v>
      </c>
      <c r="Q23" s="18" t="n">
        <v>41</v>
      </c>
      <c r="R23" s="18" t="n">
        <v>38</v>
      </c>
      <c r="S23" s="18" t="n">
        <v>36</v>
      </c>
      <c r="T23" s="18" t="n">
        <v>37</v>
      </c>
      <c r="U23" s="18" t="n">
        <v>37</v>
      </c>
      <c r="V23" s="18" t="n">
        <v>32</v>
      </c>
      <c r="W23" s="18" t="n">
        <v>33</v>
      </c>
      <c r="X23" s="18" t="n">
        <v>31</v>
      </c>
      <c r="Y23" s="18" t="n">
        <v>36</v>
      </c>
      <c r="Z23" s="18" t="n">
        <v>36</v>
      </c>
      <c r="AA23" s="18" t="n">
        <v>35</v>
      </c>
      <c r="AB23" s="18" t="n">
        <v>49</v>
      </c>
      <c r="AC23" s="18" t="n">
        <v>57</v>
      </c>
      <c r="AD23" s="18" t="n">
        <v>45</v>
      </c>
      <c r="AE23" s="18" t="n">
        <v>34</v>
      </c>
      <c r="AF23" s="18" t="n">
        <v>31</v>
      </c>
      <c r="AG23" s="18" t="n">
        <v>26</v>
      </c>
      <c r="AH23" s="18" t="n">
        <v>24</v>
      </c>
      <c r="AI23" s="18" t="n">
        <v>21</v>
      </c>
      <c r="AJ23" s="18" t="n">
        <v>42</v>
      </c>
      <c r="AK23" s="18" t="n">
        <v>50</v>
      </c>
      <c r="AL23" s="18" t="n">
        <v>34</v>
      </c>
      <c r="AM23" s="18" t="n">
        <v>53</v>
      </c>
      <c r="AN23" s="18" t="n">
        <v>77</v>
      </c>
      <c r="AO23" s="18" t="n">
        <v>44</v>
      </c>
      <c r="AP23" s="18" t="n">
        <v>37</v>
      </c>
      <c r="AQ23" s="18" t="n">
        <v>39</v>
      </c>
      <c r="AR23" s="18" t="n">
        <v>45</v>
      </c>
      <c r="AS23" s="18" t="n">
        <v>106</v>
      </c>
      <c r="AT23" s="18" t="n">
        <v>108</v>
      </c>
      <c r="AU23" s="18" t="n">
        <v>113</v>
      </c>
      <c r="AV23" s="18" t="n">
        <v>48</v>
      </c>
      <c r="AW23" s="18" t="n">
        <v>39</v>
      </c>
      <c r="AX23" s="18" t="n">
        <v>54</v>
      </c>
      <c r="AY23" s="18" t="n">
        <v>53</v>
      </c>
      <c r="AZ23" s="18" t="n">
        <v>73</v>
      </c>
      <c r="BA23" s="18" t="n">
        <v>67</v>
      </c>
      <c r="BB23" s="18" t="n">
        <v>60</v>
      </c>
      <c r="BC23" s="18" t="n">
        <v>57</v>
      </c>
      <c r="BD23" s="18" t="n">
        <v>56</v>
      </c>
      <c r="BE23" s="18" t="n">
        <v>53</v>
      </c>
      <c r="BF23" s="18" t="n">
        <v>51</v>
      </c>
      <c r="BG23" s="18" t="n">
        <v>61</v>
      </c>
      <c r="BH23" s="18" t="n">
        <v>79</v>
      </c>
      <c r="BI23" s="18" t="n">
        <v>86</v>
      </c>
      <c r="BJ23" s="18" t="n">
        <v>86</v>
      </c>
      <c r="BK23" s="18" t="n">
        <v>88</v>
      </c>
      <c r="BL23" s="18" t="n">
        <v>94</v>
      </c>
      <c r="BM23" s="18" t="n">
        <v>85</v>
      </c>
      <c r="BN23" s="18" t="n">
        <v>71</v>
      </c>
      <c r="BO23" s="18" t="n">
        <v>59</v>
      </c>
      <c r="BP23" s="18" t="n">
        <v>53</v>
      </c>
      <c r="BQ23" s="18" t="n">
        <v>47</v>
      </c>
      <c r="BR23" s="18" t="n">
        <v>37</v>
      </c>
      <c r="BS23" s="18" t="n">
        <v>31</v>
      </c>
      <c r="BT23" s="18" t="n">
        <v>28</v>
      </c>
      <c r="BU23" s="18" t="n">
        <v>22</v>
      </c>
      <c r="BV23" s="18" t="n">
        <v>18</v>
      </c>
      <c r="BW23" s="18" t="n">
        <v>15</v>
      </c>
      <c r="BX23" s="18" t="n">
        <v>16</v>
      </c>
      <c r="BY23" s="18" t="n">
        <v>15</v>
      </c>
      <c r="BZ23" s="18" t="n">
        <v>8</v>
      </c>
      <c r="CA23" s="18" t="n">
        <v>2</v>
      </c>
      <c r="CB23" s="18" t="n">
        <v>21</v>
      </c>
      <c r="CC23" s="18" t="n">
        <v>60</v>
      </c>
      <c r="CD23" s="18" t="n">
        <v>58</v>
      </c>
      <c r="CE23" s="18" t="n">
        <v>28</v>
      </c>
      <c r="CF23" s="18" t="n">
        <v>15</v>
      </c>
      <c r="CG23" s="18" t="n">
        <v>18</v>
      </c>
      <c r="CH23" s="18" t="n">
        <v>22</v>
      </c>
      <c r="CI23" s="18" t="n">
        <v>17</v>
      </c>
      <c r="CJ23" s="18" t="n">
        <v>9</v>
      </c>
      <c r="CK23" s="18" t="n">
        <v>10</v>
      </c>
      <c r="CL23" s="18" t="n">
        <v>23</v>
      </c>
      <c r="CM23" s="18" t="n">
        <v>37</v>
      </c>
      <c r="CN23" s="18" t="n">
        <v>37</v>
      </c>
      <c r="CO23" s="18" t="n">
        <v>31</v>
      </c>
      <c r="CP23" s="18" t="n">
        <v>31</v>
      </c>
      <c r="CQ23" s="18" t="n">
        <v>32</v>
      </c>
      <c r="CR23" s="18" t="n">
        <v>19</v>
      </c>
      <c r="CS23" s="18" t="n">
        <v>16</v>
      </c>
      <c r="CT23" s="18" t="n">
        <v>26</v>
      </c>
      <c r="CU23" s="18" t="n">
        <v>45</v>
      </c>
      <c r="CV23" s="18" t="n">
        <v>52</v>
      </c>
      <c r="CW23" s="18" t="n">
        <v>45</v>
      </c>
      <c r="CX23" s="18" t="n">
        <v>38</v>
      </c>
      <c r="CY23" s="18" t="n">
        <v>38</v>
      </c>
      <c r="CZ23" s="18" t="n">
        <v>16</v>
      </c>
      <c r="DA23" s="18" t="n">
        <v>7</v>
      </c>
      <c r="DB23" s="18" t="n">
        <v>5</v>
      </c>
      <c r="DC23" s="18" t="n">
        <v>4</v>
      </c>
      <c r="DD23" s="18" t="n">
        <v>1</v>
      </c>
      <c r="DE23" s="18" t="n">
        <v>0</v>
      </c>
      <c r="DF23" s="18" t="n">
        <v>21</v>
      </c>
      <c r="DG23" s="18" t="n">
        <v>88</v>
      </c>
      <c r="DH23" s="18" t="n">
        <v>81</v>
      </c>
      <c r="DI23" s="18" t="n">
        <v>46</v>
      </c>
      <c r="DJ23" s="18" t="n">
        <v>60</v>
      </c>
      <c r="DK23" s="18" t="n">
        <v>101</v>
      </c>
      <c r="DL23" s="18" t="n">
        <v>121</v>
      </c>
      <c r="DM23" s="18" t="n">
        <v>124</v>
      </c>
      <c r="DN23" s="18" t="n">
        <v>145</v>
      </c>
      <c r="DO23" s="18" t="n">
        <v>149</v>
      </c>
      <c r="DP23" s="18" t="n">
        <v>130</v>
      </c>
      <c r="DQ23" s="18" t="n">
        <v>132</v>
      </c>
      <c r="DR23" s="18" t="n">
        <v>164</v>
      </c>
      <c r="DS23" s="18" t="n">
        <v>129</v>
      </c>
      <c r="DT23" s="18" t="n">
        <v>9</v>
      </c>
      <c r="DU23" s="18" t="n">
        <v>2</v>
      </c>
      <c r="DV23" s="18" t="n">
        <v>17</v>
      </c>
      <c r="DW23" s="18" t="n">
        <v>18</v>
      </c>
      <c r="DX23" s="18" t="n">
        <v>15</v>
      </c>
      <c r="DY23" s="18" t="n">
        <v>16</v>
      </c>
      <c r="DZ23" s="18" t="n">
        <v>18</v>
      </c>
      <c r="EA23" s="18" t="n">
        <v>21</v>
      </c>
      <c r="EB23" s="18" t="n">
        <v>23</v>
      </c>
      <c r="EC23" s="18" t="n">
        <v>23</v>
      </c>
      <c r="ED23" s="18" t="n">
        <v>24</v>
      </c>
      <c r="EE23" s="18" t="n">
        <v>18</v>
      </c>
      <c r="EF23" s="18" t="n">
        <v>16</v>
      </c>
      <c r="EG23" s="18" t="n">
        <v>12</v>
      </c>
      <c r="EH23" s="18" t="n">
        <v>10</v>
      </c>
      <c r="EI23" s="18" t="n">
        <v>9</v>
      </c>
      <c r="EJ23" s="18" t="n">
        <v>12</v>
      </c>
      <c r="EK23" s="18" t="n">
        <v>21</v>
      </c>
      <c r="EL23" s="18" t="n">
        <v>29</v>
      </c>
      <c r="EM23" s="18" t="n">
        <v>49</v>
      </c>
      <c r="EN23" s="18" t="n">
        <v>51</v>
      </c>
      <c r="EO23" s="18" t="n">
        <v>49</v>
      </c>
      <c r="EP23" s="18" t="n">
        <v>43</v>
      </c>
      <c r="EQ23" s="18" t="n">
        <v>33</v>
      </c>
      <c r="ER23" s="18" t="n">
        <v>23</v>
      </c>
      <c r="ES23" s="18" t="n">
        <v>22</v>
      </c>
      <c r="ET23" s="18" t="n">
        <v>38</v>
      </c>
      <c r="EU23" s="18" t="n">
        <v>57</v>
      </c>
      <c r="EV23" s="18" t="n">
        <v>78</v>
      </c>
      <c r="EW23" s="18" t="n">
        <v>85</v>
      </c>
      <c r="EX23" s="18" t="n">
        <v>62</v>
      </c>
      <c r="EY23" s="18" t="n">
        <v>47</v>
      </c>
      <c r="EZ23" s="18" t="n">
        <v>50</v>
      </c>
      <c r="FA23" s="18" t="n">
        <v>43</v>
      </c>
      <c r="FB23" s="18" t="n">
        <v>32</v>
      </c>
      <c r="FC23" s="18" t="n">
        <v>2</v>
      </c>
      <c r="FD23" s="18" t="n">
        <v>16</v>
      </c>
      <c r="FE23" s="18" t="n">
        <v>30</v>
      </c>
      <c r="FF23" s="18" t="n">
        <v>52</v>
      </c>
      <c r="FG23" s="18" t="n">
        <v>70</v>
      </c>
      <c r="FH23" s="18" t="n">
        <v>52</v>
      </c>
      <c r="FI23" s="18" t="n">
        <v>37</v>
      </c>
      <c r="FJ23" s="18" t="n">
        <v>21</v>
      </c>
      <c r="FK23" s="18" t="n">
        <v>16</v>
      </c>
      <c r="FL23" s="18" t="n">
        <v>15</v>
      </c>
      <c r="FM23" s="18" t="n">
        <v>16</v>
      </c>
      <c r="FN23" s="18" t="n">
        <v>14</v>
      </c>
      <c r="FO23" s="18" t="n">
        <v>9</v>
      </c>
      <c r="FP23" s="18" t="n">
        <v>9</v>
      </c>
      <c r="FQ23" s="18" t="n">
        <v>11</v>
      </c>
      <c r="FR23" s="18" t="n">
        <v>11</v>
      </c>
      <c r="FS23" s="18" t="n">
        <v>9</v>
      </c>
    </row>
    <row r="24" customFormat="false" ht="10.5" hidden="false" customHeight="true" outlineLevel="0" collapsed="false">
      <c r="B24" s="17" t="n">
        <v>132</v>
      </c>
      <c r="C24" s="18" t="n">
        <v>61</v>
      </c>
      <c r="D24" s="18" t="n">
        <v>123</v>
      </c>
      <c r="E24" s="18" t="n">
        <v>141</v>
      </c>
      <c r="F24" s="18" t="n">
        <v>53</v>
      </c>
      <c r="G24" s="18" t="n">
        <v>19</v>
      </c>
      <c r="H24" s="18" t="n">
        <v>44</v>
      </c>
      <c r="I24" s="18" t="n">
        <v>46</v>
      </c>
      <c r="J24" s="18" t="n">
        <v>43</v>
      </c>
      <c r="K24" s="18" t="n">
        <v>42</v>
      </c>
      <c r="L24" s="18" t="n">
        <v>40</v>
      </c>
      <c r="M24" s="18" t="n">
        <v>43</v>
      </c>
      <c r="N24" s="18" t="n">
        <v>43</v>
      </c>
      <c r="O24" s="18" t="n">
        <v>40</v>
      </c>
      <c r="P24" s="18" t="n">
        <v>42</v>
      </c>
      <c r="Q24" s="18" t="n">
        <v>41</v>
      </c>
      <c r="R24" s="18" t="n">
        <v>38</v>
      </c>
      <c r="S24" s="18" t="n">
        <v>34</v>
      </c>
      <c r="T24" s="18" t="n">
        <v>36</v>
      </c>
      <c r="U24" s="18" t="n">
        <v>37</v>
      </c>
      <c r="V24" s="18" t="n">
        <v>32</v>
      </c>
      <c r="W24" s="18" t="n">
        <v>32</v>
      </c>
      <c r="X24" s="18" t="n">
        <v>41</v>
      </c>
      <c r="Y24" s="18" t="n">
        <v>46</v>
      </c>
      <c r="Z24" s="18" t="n">
        <v>46</v>
      </c>
      <c r="AA24" s="18" t="n">
        <v>47</v>
      </c>
      <c r="AB24" s="18" t="n">
        <v>61</v>
      </c>
      <c r="AC24" s="18" t="n">
        <v>55</v>
      </c>
      <c r="AD24" s="18" t="n">
        <v>40</v>
      </c>
      <c r="AE24" s="18" t="n">
        <v>35</v>
      </c>
      <c r="AF24" s="18" t="n">
        <v>38</v>
      </c>
      <c r="AG24" s="18" t="n">
        <v>35</v>
      </c>
      <c r="AH24" s="18" t="n">
        <v>33</v>
      </c>
      <c r="AI24" s="18" t="n">
        <v>33</v>
      </c>
      <c r="AJ24" s="18" t="n">
        <v>39</v>
      </c>
      <c r="AK24" s="18" t="n">
        <v>46</v>
      </c>
      <c r="AL24" s="18" t="n">
        <v>29</v>
      </c>
      <c r="AM24" s="18" t="n">
        <v>49</v>
      </c>
      <c r="AN24" s="18" t="n">
        <v>94</v>
      </c>
      <c r="AO24" s="18" t="n">
        <v>59</v>
      </c>
      <c r="AP24" s="18" t="n">
        <v>42</v>
      </c>
      <c r="AQ24" s="18" t="n">
        <v>44</v>
      </c>
      <c r="AR24" s="18" t="n">
        <v>44</v>
      </c>
      <c r="AS24" s="18" t="n">
        <v>47</v>
      </c>
      <c r="AT24" s="18" t="n">
        <v>38</v>
      </c>
      <c r="AU24" s="18" t="n">
        <v>60</v>
      </c>
      <c r="AV24" s="18" t="n">
        <v>75</v>
      </c>
      <c r="AW24" s="18" t="n">
        <v>65</v>
      </c>
      <c r="AX24" s="18" t="n">
        <v>70</v>
      </c>
      <c r="AY24" s="18" t="n">
        <v>73</v>
      </c>
      <c r="AZ24" s="18" t="n">
        <v>75</v>
      </c>
      <c r="BA24" s="18" t="n">
        <v>71</v>
      </c>
      <c r="BB24" s="18" t="n">
        <v>74</v>
      </c>
      <c r="BC24" s="18" t="n">
        <v>70</v>
      </c>
      <c r="BD24" s="18" t="n">
        <v>68</v>
      </c>
      <c r="BE24" s="18" t="n">
        <v>64</v>
      </c>
      <c r="BF24" s="18" t="n">
        <v>55</v>
      </c>
      <c r="BG24" s="18" t="n">
        <v>53</v>
      </c>
      <c r="BH24" s="18" t="n">
        <v>57</v>
      </c>
      <c r="BI24" s="18" t="n">
        <v>64</v>
      </c>
      <c r="BJ24" s="18" t="n">
        <v>74</v>
      </c>
      <c r="BK24" s="18" t="n">
        <v>74</v>
      </c>
      <c r="BL24" s="18" t="n">
        <v>75</v>
      </c>
      <c r="BM24" s="18" t="n">
        <v>71</v>
      </c>
      <c r="BN24" s="18" t="n">
        <v>65</v>
      </c>
      <c r="BO24" s="18" t="n">
        <v>52</v>
      </c>
      <c r="BP24" s="18" t="n">
        <v>45</v>
      </c>
      <c r="BQ24" s="18" t="n">
        <v>43</v>
      </c>
      <c r="BR24" s="18" t="n">
        <v>35</v>
      </c>
      <c r="BS24" s="18" t="n">
        <v>33</v>
      </c>
      <c r="BT24" s="18" t="n">
        <v>30</v>
      </c>
      <c r="BU24" s="18" t="n">
        <v>26</v>
      </c>
      <c r="BV24" s="18" t="n">
        <v>23</v>
      </c>
      <c r="BW24" s="18" t="n">
        <v>16</v>
      </c>
      <c r="BX24" s="18" t="n">
        <v>10</v>
      </c>
      <c r="BY24" s="18" t="n">
        <v>4</v>
      </c>
      <c r="BZ24" s="18" t="n">
        <v>4</v>
      </c>
      <c r="CA24" s="18" t="n">
        <v>7</v>
      </c>
      <c r="CB24" s="18" t="n">
        <v>17</v>
      </c>
      <c r="CC24" s="18" t="n">
        <v>37</v>
      </c>
      <c r="CD24" s="18" t="n">
        <v>35</v>
      </c>
      <c r="CE24" s="18" t="n">
        <v>24</v>
      </c>
      <c r="CF24" s="18" t="n">
        <v>23</v>
      </c>
      <c r="CG24" s="18" t="n">
        <v>23</v>
      </c>
      <c r="CH24" s="18" t="n">
        <v>23</v>
      </c>
      <c r="CI24" s="18" t="n">
        <v>16</v>
      </c>
      <c r="CJ24" s="18" t="n">
        <v>12</v>
      </c>
      <c r="CK24" s="18" t="n">
        <v>8</v>
      </c>
      <c r="CL24" s="18" t="n">
        <v>12</v>
      </c>
      <c r="CM24" s="18" t="n">
        <v>32</v>
      </c>
      <c r="CN24" s="18" t="n">
        <v>44</v>
      </c>
      <c r="CO24" s="18" t="n">
        <v>42</v>
      </c>
      <c r="CP24" s="18" t="n">
        <v>30</v>
      </c>
      <c r="CQ24" s="18" t="n">
        <v>25</v>
      </c>
      <c r="CR24" s="18" t="n">
        <v>10</v>
      </c>
      <c r="CS24" s="18" t="n">
        <v>5</v>
      </c>
      <c r="CT24" s="18" t="n">
        <v>17</v>
      </c>
      <c r="CU24" s="18" t="n">
        <v>32</v>
      </c>
      <c r="CV24" s="18" t="n">
        <v>44</v>
      </c>
      <c r="CW24" s="18" t="n">
        <v>50</v>
      </c>
      <c r="CX24" s="18" t="n">
        <v>52</v>
      </c>
      <c r="CY24" s="18" t="n">
        <v>47</v>
      </c>
      <c r="CZ24" s="18" t="n">
        <v>47</v>
      </c>
      <c r="DA24" s="18" t="n">
        <v>35</v>
      </c>
      <c r="DB24" s="18" t="n">
        <v>14</v>
      </c>
      <c r="DC24" s="18" t="n">
        <v>7</v>
      </c>
      <c r="DD24" s="18" t="n">
        <v>4</v>
      </c>
      <c r="DE24" s="18" t="n">
        <v>0</v>
      </c>
      <c r="DF24" s="18" t="n">
        <v>1</v>
      </c>
      <c r="DG24" s="18" t="n">
        <v>0</v>
      </c>
      <c r="DH24" s="18" t="n">
        <v>0</v>
      </c>
      <c r="DI24" s="18" t="n">
        <v>3</v>
      </c>
      <c r="DJ24" s="18" t="n">
        <v>22</v>
      </c>
      <c r="DK24" s="18" t="n">
        <v>33</v>
      </c>
      <c r="DL24" s="18" t="n">
        <v>32</v>
      </c>
      <c r="DM24" s="18" t="n">
        <v>21</v>
      </c>
      <c r="DN24" s="18" t="n">
        <v>23</v>
      </c>
      <c r="DO24" s="18" t="n">
        <v>54</v>
      </c>
      <c r="DP24" s="18" t="n">
        <v>82</v>
      </c>
      <c r="DQ24" s="18" t="n">
        <v>87</v>
      </c>
      <c r="DR24" s="18" t="n">
        <v>96</v>
      </c>
      <c r="DS24" s="18" t="n">
        <v>56</v>
      </c>
      <c r="DT24" s="18" t="n">
        <v>2</v>
      </c>
      <c r="DU24" s="18" t="n">
        <v>2</v>
      </c>
      <c r="DV24" s="18" t="n">
        <v>1</v>
      </c>
      <c r="DW24" s="18" t="n">
        <v>4</v>
      </c>
      <c r="DX24" s="18" t="n">
        <v>4</v>
      </c>
      <c r="DY24" s="18" t="n">
        <v>7</v>
      </c>
      <c r="DZ24" s="18" t="n">
        <v>8</v>
      </c>
      <c r="EA24" s="18" t="n">
        <v>10</v>
      </c>
      <c r="EB24" s="18" t="n">
        <v>12</v>
      </c>
      <c r="EC24" s="18" t="n">
        <v>12</v>
      </c>
      <c r="ED24" s="18" t="n">
        <v>15</v>
      </c>
      <c r="EE24" s="18" t="n">
        <v>16</v>
      </c>
      <c r="EF24" s="18" t="n">
        <v>17</v>
      </c>
      <c r="EG24" s="18" t="n">
        <v>14</v>
      </c>
      <c r="EH24" s="18" t="n">
        <v>15</v>
      </c>
      <c r="EI24" s="18" t="n">
        <v>15</v>
      </c>
      <c r="EJ24" s="18" t="n">
        <v>17</v>
      </c>
      <c r="EK24" s="18" t="n">
        <v>19</v>
      </c>
      <c r="EL24" s="18" t="n">
        <v>26</v>
      </c>
      <c r="EM24" s="18" t="n">
        <v>46</v>
      </c>
      <c r="EN24" s="18" t="n">
        <v>53</v>
      </c>
      <c r="EO24" s="18" t="n">
        <v>45</v>
      </c>
      <c r="EP24" s="18" t="n">
        <v>30</v>
      </c>
      <c r="EQ24" s="18" t="n">
        <v>22</v>
      </c>
      <c r="ER24" s="18" t="n">
        <v>23</v>
      </c>
      <c r="ES24" s="18" t="n">
        <v>21</v>
      </c>
      <c r="ET24" s="18" t="n">
        <v>18</v>
      </c>
      <c r="EU24" s="18" t="n">
        <v>35</v>
      </c>
      <c r="EV24" s="18" t="n">
        <v>54</v>
      </c>
      <c r="EW24" s="18" t="n">
        <v>78</v>
      </c>
      <c r="EX24" s="18" t="n">
        <v>72</v>
      </c>
      <c r="EY24" s="18" t="n">
        <v>72</v>
      </c>
      <c r="EZ24" s="18" t="n">
        <v>50</v>
      </c>
      <c r="FA24" s="18" t="n">
        <v>11</v>
      </c>
      <c r="FB24" s="18" t="n">
        <v>23</v>
      </c>
      <c r="FC24" s="18" t="n">
        <v>25</v>
      </c>
      <c r="FD24" s="18" t="n">
        <v>32</v>
      </c>
      <c r="FE24" s="18" t="n">
        <v>40</v>
      </c>
      <c r="FF24" s="18" t="n">
        <v>55</v>
      </c>
      <c r="FG24" s="18" t="n">
        <v>72</v>
      </c>
      <c r="FH24" s="18" t="n">
        <v>50</v>
      </c>
      <c r="FI24" s="18" t="n">
        <v>15</v>
      </c>
      <c r="FJ24" s="18" t="n">
        <v>19</v>
      </c>
      <c r="FK24" s="18" t="n">
        <v>14</v>
      </c>
      <c r="FL24" s="18" t="n">
        <v>10</v>
      </c>
      <c r="FM24" s="18" t="n">
        <v>15</v>
      </c>
      <c r="FN24" s="18" t="n">
        <v>15</v>
      </c>
      <c r="FO24" s="18" t="n">
        <v>8</v>
      </c>
      <c r="FP24" s="18" t="n">
        <v>4</v>
      </c>
      <c r="FQ24" s="18" t="n">
        <v>8</v>
      </c>
      <c r="FR24" s="18" t="n">
        <v>18</v>
      </c>
      <c r="FS24" s="18" t="n">
        <v>36</v>
      </c>
    </row>
    <row r="25" customFormat="false" ht="10.5" hidden="false" customHeight="true" outlineLevel="0" collapsed="false">
      <c r="B25" s="17" t="n">
        <v>133</v>
      </c>
      <c r="C25" s="18" t="n">
        <v>49</v>
      </c>
      <c r="D25" s="18" t="n">
        <v>75</v>
      </c>
      <c r="E25" s="18" t="n">
        <v>90</v>
      </c>
      <c r="F25" s="18" t="n">
        <v>36</v>
      </c>
      <c r="G25" s="18" t="n">
        <v>26</v>
      </c>
      <c r="H25" s="18" t="n">
        <v>46</v>
      </c>
      <c r="I25" s="18" t="n">
        <v>44</v>
      </c>
      <c r="J25" s="18" t="n">
        <v>43</v>
      </c>
      <c r="K25" s="18" t="n">
        <v>45</v>
      </c>
      <c r="L25" s="18" t="n">
        <v>44</v>
      </c>
      <c r="M25" s="18" t="n">
        <v>45</v>
      </c>
      <c r="N25" s="18" t="n">
        <v>44</v>
      </c>
      <c r="O25" s="18" t="n">
        <v>43</v>
      </c>
      <c r="P25" s="18" t="n">
        <v>43</v>
      </c>
      <c r="Q25" s="18" t="n">
        <v>39</v>
      </c>
      <c r="R25" s="18" t="n">
        <v>38</v>
      </c>
      <c r="S25" s="18" t="n">
        <v>31</v>
      </c>
      <c r="T25" s="18" t="n">
        <v>34</v>
      </c>
      <c r="U25" s="18" t="n">
        <v>33</v>
      </c>
      <c r="V25" s="18" t="n">
        <v>33</v>
      </c>
      <c r="W25" s="18" t="n">
        <v>37</v>
      </c>
      <c r="X25" s="18" t="n">
        <v>48</v>
      </c>
      <c r="Y25" s="18" t="n">
        <v>46</v>
      </c>
      <c r="Z25" s="18" t="n">
        <v>38</v>
      </c>
      <c r="AA25" s="18" t="n">
        <v>43</v>
      </c>
      <c r="AB25" s="18" t="n">
        <v>58</v>
      </c>
      <c r="AC25" s="18" t="n">
        <v>47</v>
      </c>
      <c r="AD25" s="18" t="n">
        <v>40</v>
      </c>
      <c r="AE25" s="18" t="n">
        <v>36</v>
      </c>
      <c r="AF25" s="18" t="n">
        <v>49</v>
      </c>
      <c r="AG25" s="18" t="n">
        <v>50</v>
      </c>
      <c r="AH25" s="18" t="n">
        <v>52</v>
      </c>
      <c r="AI25" s="18" t="n">
        <v>44</v>
      </c>
      <c r="AJ25" s="18" t="n">
        <v>31</v>
      </c>
      <c r="AK25" s="18" t="n">
        <v>25</v>
      </c>
      <c r="AL25" s="18" t="n">
        <v>14</v>
      </c>
      <c r="AM25" s="18" t="n">
        <v>23</v>
      </c>
      <c r="AN25" s="18" t="n">
        <v>44</v>
      </c>
      <c r="AO25" s="18" t="n">
        <v>37</v>
      </c>
      <c r="AP25" s="18" t="n">
        <v>49</v>
      </c>
      <c r="AQ25" s="18" t="n">
        <v>54</v>
      </c>
      <c r="AR25" s="18" t="n">
        <v>70</v>
      </c>
      <c r="AS25" s="18" t="n">
        <v>60</v>
      </c>
      <c r="AT25" s="18" t="n">
        <v>67</v>
      </c>
      <c r="AU25" s="18" t="n">
        <v>77</v>
      </c>
      <c r="AV25" s="18" t="n">
        <v>70</v>
      </c>
      <c r="AW25" s="18" t="n">
        <v>75</v>
      </c>
      <c r="AX25" s="18" t="n">
        <v>74</v>
      </c>
      <c r="AY25" s="18" t="n">
        <v>78</v>
      </c>
      <c r="AZ25" s="18" t="n">
        <v>66</v>
      </c>
      <c r="BA25" s="18" t="n">
        <v>60</v>
      </c>
      <c r="BB25" s="18" t="n">
        <v>59</v>
      </c>
      <c r="BC25" s="18" t="n">
        <v>49</v>
      </c>
      <c r="BD25" s="18" t="n">
        <v>42</v>
      </c>
      <c r="BE25" s="18" t="n">
        <v>38</v>
      </c>
      <c r="BF25" s="18" t="n">
        <v>38</v>
      </c>
      <c r="BG25" s="18" t="n">
        <v>39</v>
      </c>
      <c r="BH25" s="18" t="n">
        <v>37</v>
      </c>
      <c r="BI25" s="18" t="n">
        <v>32</v>
      </c>
      <c r="BJ25" s="18" t="n">
        <v>32</v>
      </c>
      <c r="BK25" s="18" t="n">
        <v>31</v>
      </c>
      <c r="BL25" s="18" t="n">
        <v>37</v>
      </c>
      <c r="BM25" s="18" t="n">
        <v>43</v>
      </c>
      <c r="BN25" s="18" t="n">
        <v>50</v>
      </c>
      <c r="BO25" s="18" t="n">
        <v>54</v>
      </c>
      <c r="BP25" s="18" t="n">
        <v>53</v>
      </c>
      <c r="BQ25" s="18" t="n">
        <v>56</v>
      </c>
      <c r="BR25" s="18" t="n">
        <v>54</v>
      </c>
      <c r="BS25" s="18" t="n">
        <v>51</v>
      </c>
      <c r="BT25" s="18" t="n">
        <v>53</v>
      </c>
      <c r="BU25" s="18" t="n">
        <v>51</v>
      </c>
      <c r="BV25" s="18" t="n">
        <v>46</v>
      </c>
      <c r="BW25" s="18" t="n">
        <v>33</v>
      </c>
      <c r="BX25" s="18" t="n">
        <v>20</v>
      </c>
      <c r="BY25" s="18" t="n">
        <v>12</v>
      </c>
      <c r="BZ25" s="18" t="n">
        <v>7</v>
      </c>
      <c r="CA25" s="18" t="n">
        <v>8</v>
      </c>
      <c r="CB25" s="18" t="n">
        <v>21</v>
      </c>
      <c r="CC25" s="18" t="n">
        <v>35</v>
      </c>
      <c r="CD25" s="18" t="n">
        <v>36</v>
      </c>
      <c r="CE25" s="18" t="n">
        <v>30</v>
      </c>
      <c r="CF25" s="18" t="n">
        <v>25</v>
      </c>
      <c r="CG25" s="18" t="n">
        <v>25</v>
      </c>
      <c r="CH25" s="18" t="n">
        <v>26</v>
      </c>
      <c r="CI25" s="18" t="n">
        <v>16</v>
      </c>
      <c r="CJ25" s="18" t="n">
        <v>19</v>
      </c>
      <c r="CK25" s="18" t="n">
        <v>12</v>
      </c>
      <c r="CL25" s="18" t="n">
        <v>7</v>
      </c>
      <c r="CM25" s="18" t="n">
        <v>15</v>
      </c>
      <c r="CN25" s="18" t="n">
        <v>26</v>
      </c>
      <c r="CO25" s="18" t="n">
        <v>28</v>
      </c>
      <c r="CP25" s="18" t="n">
        <v>19</v>
      </c>
      <c r="CQ25" s="18" t="n">
        <v>19</v>
      </c>
      <c r="CR25" s="18" t="n">
        <v>9</v>
      </c>
      <c r="CS25" s="18" t="n">
        <v>1</v>
      </c>
      <c r="CT25" s="18" t="n">
        <v>10</v>
      </c>
      <c r="CU25" s="18" t="n">
        <v>18</v>
      </c>
      <c r="CV25" s="18" t="n">
        <v>28</v>
      </c>
      <c r="CW25" s="18" t="n">
        <v>38</v>
      </c>
      <c r="CX25" s="18" t="n">
        <v>51</v>
      </c>
      <c r="CY25" s="18" t="n">
        <v>54</v>
      </c>
      <c r="CZ25" s="18" t="n">
        <v>58</v>
      </c>
      <c r="DA25" s="18" t="n">
        <v>47</v>
      </c>
      <c r="DB25" s="18" t="n">
        <v>47</v>
      </c>
      <c r="DC25" s="18" t="n">
        <v>37</v>
      </c>
      <c r="DD25" s="18" t="n">
        <v>16</v>
      </c>
      <c r="DE25" s="18" t="n">
        <v>9</v>
      </c>
      <c r="DF25" s="18" t="n">
        <v>3</v>
      </c>
      <c r="DG25" s="18" t="n">
        <v>0</v>
      </c>
      <c r="DH25" s="18" t="n">
        <v>0</v>
      </c>
      <c r="DI25" s="18" t="n">
        <v>11</v>
      </c>
      <c r="DJ25" s="18" t="n">
        <v>46</v>
      </c>
      <c r="DK25" s="18" t="n">
        <v>57</v>
      </c>
      <c r="DL25" s="18" t="n">
        <v>56</v>
      </c>
      <c r="DM25" s="18" t="n">
        <v>33</v>
      </c>
      <c r="DN25" s="18" t="n">
        <v>1</v>
      </c>
      <c r="DO25" s="18" t="n">
        <v>4</v>
      </c>
      <c r="DP25" s="18" t="n">
        <v>4</v>
      </c>
      <c r="DQ25" s="18" t="n">
        <v>0</v>
      </c>
      <c r="DR25" s="18" t="n">
        <v>3</v>
      </c>
      <c r="DS25" s="18" t="n">
        <v>1</v>
      </c>
      <c r="DT25" s="18" t="n">
        <v>0</v>
      </c>
      <c r="DU25" s="18" t="n">
        <v>10</v>
      </c>
      <c r="DV25" s="18" t="n">
        <v>4</v>
      </c>
      <c r="DW25" s="18" t="n">
        <v>2</v>
      </c>
      <c r="DX25" s="18" t="n">
        <v>8</v>
      </c>
      <c r="DY25" s="18" t="n">
        <v>12</v>
      </c>
      <c r="DZ25" s="18" t="n">
        <v>11</v>
      </c>
      <c r="EA25" s="18" t="n">
        <v>14</v>
      </c>
      <c r="EB25" s="18" t="n">
        <v>16</v>
      </c>
      <c r="EC25" s="18" t="n">
        <v>16</v>
      </c>
      <c r="ED25" s="18" t="n">
        <v>17</v>
      </c>
      <c r="EE25" s="18" t="n">
        <v>18</v>
      </c>
      <c r="EF25" s="18" t="n">
        <v>22</v>
      </c>
      <c r="EG25" s="18" t="n">
        <v>19</v>
      </c>
      <c r="EH25" s="18" t="n">
        <v>19</v>
      </c>
      <c r="EI25" s="18" t="n">
        <v>18</v>
      </c>
      <c r="EJ25" s="18" t="n">
        <v>17</v>
      </c>
      <c r="EK25" s="18" t="n">
        <v>16</v>
      </c>
      <c r="EL25" s="18" t="n">
        <v>19</v>
      </c>
      <c r="EM25" s="18" t="n">
        <v>33</v>
      </c>
      <c r="EN25" s="18" t="n">
        <v>32</v>
      </c>
      <c r="EO25" s="18" t="n">
        <v>28</v>
      </c>
      <c r="EP25" s="18" t="n">
        <v>23</v>
      </c>
      <c r="EQ25" s="18" t="n">
        <v>18</v>
      </c>
      <c r="ER25" s="18" t="n">
        <v>15</v>
      </c>
      <c r="ES25" s="18" t="n">
        <v>12</v>
      </c>
      <c r="ET25" s="18" t="n">
        <v>14</v>
      </c>
      <c r="EU25" s="18" t="n">
        <v>23</v>
      </c>
      <c r="EV25" s="18" t="n">
        <v>29</v>
      </c>
      <c r="EW25" s="18" t="n">
        <v>57</v>
      </c>
      <c r="EX25" s="18" t="n">
        <v>73</v>
      </c>
      <c r="EY25" s="18" t="n">
        <v>58</v>
      </c>
      <c r="EZ25" s="18" t="n">
        <v>22</v>
      </c>
      <c r="FA25" s="18" t="n">
        <v>13</v>
      </c>
      <c r="FB25" s="18" t="n">
        <v>37</v>
      </c>
      <c r="FC25" s="18" t="n">
        <v>54</v>
      </c>
      <c r="FD25" s="18" t="n">
        <v>44</v>
      </c>
      <c r="FE25" s="18" t="n">
        <v>58</v>
      </c>
      <c r="FF25" s="18" t="n">
        <v>69</v>
      </c>
      <c r="FG25" s="18" t="n">
        <v>51</v>
      </c>
      <c r="FH25" s="18" t="n">
        <v>29</v>
      </c>
      <c r="FI25" s="18" t="n">
        <v>16</v>
      </c>
      <c r="FJ25" s="18" t="n">
        <v>17</v>
      </c>
      <c r="FK25" s="18" t="n">
        <v>19</v>
      </c>
      <c r="FL25" s="18" t="n">
        <v>17</v>
      </c>
      <c r="FM25" s="18" t="n">
        <v>19</v>
      </c>
      <c r="FN25" s="18" t="n">
        <v>18</v>
      </c>
      <c r="FO25" s="18" t="n">
        <v>11</v>
      </c>
      <c r="FP25" s="18" t="n">
        <v>5</v>
      </c>
      <c r="FQ25" s="18" t="n">
        <v>13</v>
      </c>
      <c r="FR25" s="18" t="n">
        <v>29</v>
      </c>
      <c r="FS25" s="18" t="n">
        <v>47</v>
      </c>
    </row>
    <row r="26" customFormat="false" ht="10.5" hidden="false" customHeight="true" outlineLevel="0" collapsed="false">
      <c r="B26" s="17" t="n">
        <v>134</v>
      </c>
      <c r="C26" s="18" t="n">
        <v>26</v>
      </c>
      <c r="D26" s="18" t="n">
        <v>36</v>
      </c>
      <c r="E26" s="18" t="n">
        <v>39</v>
      </c>
      <c r="F26" s="18" t="n">
        <v>22</v>
      </c>
      <c r="G26" s="18" t="n">
        <v>32</v>
      </c>
      <c r="H26" s="18" t="n">
        <v>53</v>
      </c>
      <c r="I26" s="18" t="n">
        <v>47</v>
      </c>
      <c r="J26" s="18" t="n">
        <v>45</v>
      </c>
      <c r="K26" s="18" t="n">
        <v>50</v>
      </c>
      <c r="L26" s="18" t="n">
        <v>49</v>
      </c>
      <c r="M26" s="18" t="n">
        <v>52</v>
      </c>
      <c r="N26" s="18" t="n">
        <v>50</v>
      </c>
      <c r="O26" s="18" t="n">
        <v>46</v>
      </c>
      <c r="P26" s="18" t="n">
        <v>44</v>
      </c>
      <c r="Q26" s="18" t="n">
        <v>41</v>
      </c>
      <c r="R26" s="18" t="n">
        <v>45</v>
      </c>
      <c r="S26" s="18" t="n">
        <v>36</v>
      </c>
      <c r="T26" s="18" t="n">
        <v>37</v>
      </c>
      <c r="U26" s="18" t="n">
        <v>31</v>
      </c>
      <c r="V26" s="18" t="n">
        <v>33</v>
      </c>
      <c r="W26" s="18" t="n">
        <v>41</v>
      </c>
      <c r="X26" s="18" t="n">
        <v>44</v>
      </c>
      <c r="Y26" s="18" t="n">
        <v>37</v>
      </c>
      <c r="Z26" s="18" t="n">
        <v>24</v>
      </c>
      <c r="AA26" s="18" t="n">
        <v>27</v>
      </c>
      <c r="AB26" s="18" t="n">
        <v>41</v>
      </c>
      <c r="AC26" s="18" t="n">
        <v>41</v>
      </c>
      <c r="AD26" s="18" t="n">
        <v>44</v>
      </c>
      <c r="AE26" s="18" t="n">
        <v>38</v>
      </c>
      <c r="AF26" s="18" t="n">
        <v>46</v>
      </c>
      <c r="AG26" s="18" t="n">
        <v>43</v>
      </c>
      <c r="AH26" s="18" t="n">
        <v>36</v>
      </c>
      <c r="AI26" s="18" t="n">
        <v>21</v>
      </c>
      <c r="AJ26" s="18" t="n">
        <v>10</v>
      </c>
      <c r="AK26" s="18" t="n">
        <v>6</v>
      </c>
      <c r="AL26" s="18" t="n">
        <v>13</v>
      </c>
      <c r="AM26" s="18" t="n">
        <v>26</v>
      </c>
      <c r="AN26" s="18" t="n">
        <v>40</v>
      </c>
      <c r="AO26" s="18" t="n">
        <v>50</v>
      </c>
      <c r="AP26" s="18" t="n">
        <v>54</v>
      </c>
      <c r="AQ26" s="18" t="n">
        <v>74</v>
      </c>
      <c r="AR26" s="18" t="n">
        <v>75</v>
      </c>
      <c r="AS26" s="18" t="n">
        <v>70</v>
      </c>
      <c r="AT26" s="18" t="n">
        <v>81</v>
      </c>
      <c r="AU26" s="18" t="n">
        <v>74</v>
      </c>
      <c r="AV26" s="18" t="n">
        <v>80</v>
      </c>
      <c r="AW26" s="18" t="n">
        <v>65</v>
      </c>
      <c r="AX26" s="18" t="n">
        <v>50</v>
      </c>
      <c r="AY26" s="18" t="n">
        <v>28</v>
      </c>
      <c r="AZ26" s="18" t="n">
        <v>9</v>
      </c>
      <c r="BA26" s="18" t="n">
        <v>9</v>
      </c>
      <c r="BB26" s="18" t="n">
        <v>8</v>
      </c>
      <c r="BC26" s="18" t="n">
        <v>11</v>
      </c>
      <c r="BD26" s="18" t="n">
        <v>7</v>
      </c>
      <c r="BE26" s="18" t="n">
        <v>2</v>
      </c>
      <c r="BF26" s="18" t="n">
        <v>1</v>
      </c>
      <c r="BG26" s="18" t="n">
        <v>3</v>
      </c>
      <c r="BH26" s="18" t="n">
        <v>4</v>
      </c>
      <c r="BI26" s="18" t="n">
        <v>1</v>
      </c>
      <c r="BJ26" s="18" t="n">
        <v>0</v>
      </c>
      <c r="BK26" s="18" t="n">
        <v>0</v>
      </c>
      <c r="BL26" s="18" t="n">
        <v>6</v>
      </c>
      <c r="BM26" s="18" t="n">
        <v>19</v>
      </c>
      <c r="BN26" s="18" t="n">
        <v>29</v>
      </c>
      <c r="BO26" s="18" t="n">
        <v>38</v>
      </c>
      <c r="BP26" s="18" t="n">
        <v>46</v>
      </c>
      <c r="BQ26" s="18" t="n">
        <v>45</v>
      </c>
      <c r="BR26" s="18" t="n">
        <v>45</v>
      </c>
      <c r="BS26" s="18" t="n">
        <v>57</v>
      </c>
      <c r="BT26" s="18" t="n">
        <v>64</v>
      </c>
      <c r="BU26" s="18" t="n">
        <v>59</v>
      </c>
      <c r="BV26" s="18" t="n">
        <v>58</v>
      </c>
      <c r="BW26" s="18" t="n">
        <v>51</v>
      </c>
      <c r="BX26" s="18" t="n">
        <v>44</v>
      </c>
      <c r="BY26" s="18" t="n">
        <v>31</v>
      </c>
      <c r="BZ26" s="18" t="n">
        <v>14</v>
      </c>
      <c r="CA26" s="18" t="n">
        <v>7</v>
      </c>
      <c r="CB26" s="18" t="n">
        <v>17</v>
      </c>
      <c r="CC26" s="18" t="n">
        <v>26</v>
      </c>
      <c r="CD26" s="18" t="n">
        <v>35</v>
      </c>
      <c r="CE26" s="18" t="n">
        <v>30</v>
      </c>
      <c r="CF26" s="18" t="n">
        <v>21</v>
      </c>
      <c r="CG26" s="18" t="n">
        <v>26</v>
      </c>
      <c r="CH26" s="18" t="n">
        <v>32</v>
      </c>
      <c r="CI26" s="18" t="n">
        <v>26</v>
      </c>
      <c r="CJ26" s="18" t="n">
        <v>22</v>
      </c>
      <c r="CK26" s="18" t="n">
        <v>12</v>
      </c>
      <c r="CL26" s="18" t="n">
        <v>5</v>
      </c>
      <c r="CM26" s="18" t="n">
        <v>9</v>
      </c>
      <c r="CN26" s="18" t="n">
        <v>11</v>
      </c>
      <c r="CO26" s="18" t="n">
        <v>10</v>
      </c>
      <c r="CP26" s="18" t="n">
        <v>10</v>
      </c>
      <c r="CQ26" s="18" t="n">
        <v>17</v>
      </c>
      <c r="CR26" s="18" t="n">
        <v>15</v>
      </c>
      <c r="CS26" s="18" t="n">
        <v>7</v>
      </c>
      <c r="CT26" s="18" t="n">
        <v>12</v>
      </c>
      <c r="CU26" s="18" t="n">
        <v>11</v>
      </c>
      <c r="CV26" s="18" t="n">
        <v>15</v>
      </c>
      <c r="CW26" s="18" t="n">
        <v>15</v>
      </c>
      <c r="CX26" s="18" t="n">
        <v>25</v>
      </c>
      <c r="CY26" s="18" t="n">
        <v>37</v>
      </c>
      <c r="CZ26" s="18" t="n">
        <v>56</v>
      </c>
      <c r="DA26" s="18" t="n">
        <v>51</v>
      </c>
      <c r="DB26" s="18" t="n">
        <v>58</v>
      </c>
      <c r="DC26" s="18" t="n">
        <v>58</v>
      </c>
      <c r="DD26" s="18" t="n">
        <v>51</v>
      </c>
      <c r="DE26" s="18" t="n">
        <v>47</v>
      </c>
      <c r="DF26" s="18" t="n">
        <v>32</v>
      </c>
      <c r="DG26" s="18" t="n">
        <v>26</v>
      </c>
      <c r="DH26" s="18" t="n">
        <v>21</v>
      </c>
      <c r="DI26" s="18" t="n">
        <v>31</v>
      </c>
      <c r="DJ26" s="18" t="n">
        <v>53</v>
      </c>
      <c r="DK26" s="18" t="n">
        <v>57</v>
      </c>
      <c r="DL26" s="18" t="n">
        <v>47</v>
      </c>
      <c r="DM26" s="18" t="n">
        <v>35</v>
      </c>
      <c r="DN26" s="18" t="n">
        <v>7</v>
      </c>
      <c r="DO26" s="18" t="n">
        <v>2</v>
      </c>
      <c r="DP26" s="18" t="n">
        <v>3</v>
      </c>
      <c r="DQ26" s="18" t="n">
        <v>3</v>
      </c>
      <c r="DR26" s="18" t="n">
        <v>4</v>
      </c>
      <c r="DS26" s="18" t="n">
        <v>11</v>
      </c>
      <c r="DT26" s="18" t="n">
        <v>9</v>
      </c>
      <c r="DU26" s="18" t="n">
        <v>16</v>
      </c>
      <c r="DV26" s="18" t="n">
        <v>10</v>
      </c>
      <c r="DW26" s="18" t="n">
        <v>8</v>
      </c>
      <c r="DX26" s="18" t="n">
        <v>9</v>
      </c>
      <c r="DY26" s="18" t="n">
        <v>8</v>
      </c>
      <c r="DZ26" s="18" t="n">
        <v>7</v>
      </c>
      <c r="EA26" s="18" t="n">
        <v>11</v>
      </c>
      <c r="EB26" s="18" t="n">
        <v>16</v>
      </c>
      <c r="EC26" s="18" t="n">
        <v>17</v>
      </c>
      <c r="ED26" s="18" t="n">
        <v>23</v>
      </c>
      <c r="EE26" s="18" t="n">
        <v>22</v>
      </c>
      <c r="EF26" s="18" t="n">
        <v>24</v>
      </c>
      <c r="EG26" s="18" t="n">
        <v>22</v>
      </c>
      <c r="EH26" s="18" t="n">
        <v>18</v>
      </c>
      <c r="EI26" s="18" t="n">
        <v>17</v>
      </c>
      <c r="EJ26" s="18" t="n">
        <v>17</v>
      </c>
      <c r="EK26" s="18" t="n">
        <v>15</v>
      </c>
      <c r="EL26" s="18" t="n">
        <v>17</v>
      </c>
      <c r="EM26" s="18" t="n">
        <v>16</v>
      </c>
      <c r="EN26" s="18" t="n">
        <v>19</v>
      </c>
      <c r="EO26" s="18" t="n">
        <v>21</v>
      </c>
      <c r="EP26" s="18" t="n">
        <v>18</v>
      </c>
      <c r="EQ26" s="18" t="n">
        <v>10</v>
      </c>
      <c r="ER26" s="18" t="n">
        <v>7</v>
      </c>
      <c r="ES26" s="18" t="n">
        <v>8</v>
      </c>
      <c r="ET26" s="18" t="n">
        <v>8</v>
      </c>
      <c r="EU26" s="18" t="n">
        <v>14</v>
      </c>
      <c r="EV26" s="18" t="n">
        <v>23</v>
      </c>
      <c r="EW26" s="18" t="n">
        <v>33</v>
      </c>
      <c r="EX26" s="18" t="n">
        <v>28</v>
      </c>
      <c r="EY26" s="18" t="n">
        <v>12</v>
      </c>
      <c r="EZ26" s="18" t="n">
        <v>14</v>
      </c>
      <c r="FA26" s="18" t="n">
        <v>36</v>
      </c>
      <c r="FB26" s="18" t="n">
        <v>29</v>
      </c>
      <c r="FC26" s="18" t="n">
        <v>22</v>
      </c>
      <c r="FD26" s="18" t="n">
        <v>45</v>
      </c>
      <c r="FE26" s="18" t="n">
        <v>57</v>
      </c>
      <c r="FF26" s="18" t="n">
        <v>62</v>
      </c>
      <c r="FG26" s="18" t="n">
        <v>42</v>
      </c>
      <c r="FH26" s="18" t="n">
        <v>26</v>
      </c>
      <c r="FI26" s="18" t="n">
        <v>25</v>
      </c>
      <c r="FJ26" s="18" t="n">
        <v>28</v>
      </c>
      <c r="FK26" s="18" t="n">
        <v>17</v>
      </c>
      <c r="FL26" s="18" t="n">
        <v>21</v>
      </c>
      <c r="FM26" s="18" t="n">
        <v>24</v>
      </c>
      <c r="FN26" s="18" t="n">
        <v>21</v>
      </c>
      <c r="FO26" s="18" t="n">
        <v>15</v>
      </c>
      <c r="FP26" s="18" t="n">
        <v>15</v>
      </c>
      <c r="FQ26" s="18" t="n">
        <v>26</v>
      </c>
      <c r="FR26" s="18" t="n">
        <v>41</v>
      </c>
      <c r="FS26" s="18" t="n">
        <v>54</v>
      </c>
    </row>
    <row r="27" customFormat="false" ht="10.5" hidden="false" customHeight="true" outlineLevel="0" collapsed="false">
      <c r="B27" s="17" t="n">
        <v>135</v>
      </c>
      <c r="C27" s="18" t="n">
        <v>4</v>
      </c>
      <c r="D27" s="18" t="n">
        <v>24</v>
      </c>
      <c r="E27" s="18" t="n">
        <v>28</v>
      </c>
      <c r="F27" s="18" t="n">
        <v>11</v>
      </c>
      <c r="G27" s="18" t="n">
        <v>28</v>
      </c>
      <c r="H27" s="18" t="n">
        <v>54</v>
      </c>
      <c r="I27" s="18" t="n">
        <v>58</v>
      </c>
      <c r="J27" s="18" t="n">
        <v>57</v>
      </c>
      <c r="K27" s="18" t="n">
        <v>56</v>
      </c>
      <c r="L27" s="18" t="n">
        <v>50</v>
      </c>
      <c r="M27" s="18" t="n">
        <v>54</v>
      </c>
      <c r="N27" s="18" t="n">
        <v>53</v>
      </c>
      <c r="O27" s="18" t="n">
        <v>48</v>
      </c>
      <c r="P27" s="18" t="n">
        <v>48</v>
      </c>
      <c r="Q27" s="18" t="n">
        <v>47</v>
      </c>
      <c r="R27" s="18" t="n">
        <v>55</v>
      </c>
      <c r="S27" s="18" t="n">
        <v>47</v>
      </c>
      <c r="T27" s="18" t="n">
        <v>43</v>
      </c>
      <c r="U27" s="18" t="n">
        <v>37</v>
      </c>
      <c r="V27" s="18" t="n">
        <v>42</v>
      </c>
      <c r="W27" s="18" t="n">
        <v>39</v>
      </c>
      <c r="X27" s="18" t="n">
        <v>34</v>
      </c>
      <c r="Y27" s="18" t="n">
        <v>29</v>
      </c>
      <c r="Z27" s="18" t="n">
        <v>13</v>
      </c>
      <c r="AA27" s="18" t="n">
        <v>9</v>
      </c>
      <c r="AB27" s="18" t="n">
        <v>16</v>
      </c>
      <c r="AC27" s="18" t="n">
        <v>33</v>
      </c>
      <c r="AD27" s="18" t="n">
        <v>48</v>
      </c>
      <c r="AE27" s="18" t="n">
        <v>32</v>
      </c>
      <c r="AF27" s="18" t="n">
        <v>22</v>
      </c>
      <c r="AG27" s="18" t="n">
        <v>15</v>
      </c>
      <c r="AH27" s="18" t="n">
        <v>12</v>
      </c>
      <c r="AI27" s="18" t="n">
        <v>4</v>
      </c>
      <c r="AJ27" s="18" t="n">
        <v>7</v>
      </c>
      <c r="AK27" s="18" t="n">
        <v>22</v>
      </c>
      <c r="AL27" s="18" t="n">
        <v>29</v>
      </c>
      <c r="AM27" s="18" t="n">
        <v>43</v>
      </c>
      <c r="AN27" s="18" t="n">
        <v>63</v>
      </c>
      <c r="AO27" s="18" t="n">
        <v>65</v>
      </c>
      <c r="AP27" s="18" t="n">
        <v>65</v>
      </c>
      <c r="AQ27" s="18" t="n">
        <v>68</v>
      </c>
      <c r="AR27" s="18" t="n">
        <v>67</v>
      </c>
      <c r="AS27" s="18" t="n">
        <v>66</v>
      </c>
      <c r="AT27" s="18" t="n">
        <v>52</v>
      </c>
      <c r="AU27" s="18" t="n">
        <v>39</v>
      </c>
      <c r="AV27" s="18" t="n">
        <v>17</v>
      </c>
      <c r="AW27" s="18" t="n">
        <v>13</v>
      </c>
      <c r="AX27" s="18" t="n">
        <v>12</v>
      </c>
      <c r="AY27" s="18" t="n">
        <v>12</v>
      </c>
      <c r="AZ27" s="18" t="n">
        <v>9</v>
      </c>
      <c r="BA27" s="18" t="n">
        <v>16</v>
      </c>
      <c r="BB27" s="18" t="n">
        <v>26</v>
      </c>
      <c r="BC27" s="18" t="n">
        <v>32</v>
      </c>
      <c r="BD27" s="18" t="n">
        <v>35</v>
      </c>
      <c r="BE27" s="18" t="n">
        <v>32</v>
      </c>
      <c r="BF27" s="18" t="n">
        <v>32</v>
      </c>
      <c r="BG27" s="18" t="n">
        <v>37</v>
      </c>
      <c r="BH27" s="18" t="n">
        <v>40</v>
      </c>
      <c r="BI27" s="18" t="n">
        <v>40</v>
      </c>
      <c r="BJ27" s="18" t="n">
        <v>33</v>
      </c>
      <c r="BK27" s="18" t="n">
        <v>25</v>
      </c>
      <c r="BL27" s="18" t="n">
        <v>20</v>
      </c>
      <c r="BM27" s="18" t="n">
        <v>17</v>
      </c>
      <c r="BN27" s="18" t="n">
        <v>4</v>
      </c>
      <c r="BO27" s="18" t="n">
        <v>2</v>
      </c>
      <c r="BP27" s="18" t="n">
        <v>9</v>
      </c>
      <c r="BQ27" s="18" t="n">
        <v>14</v>
      </c>
      <c r="BR27" s="18" t="n">
        <v>19</v>
      </c>
      <c r="BS27" s="18" t="n">
        <v>33</v>
      </c>
      <c r="BT27" s="18" t="n">
        <v>46</v>
      </c>
      <c r="BU27" s="18" t="n">
        <v>57</v>
      </c>
      <c r="BV27" s="18" t="n">
        <v>59</v>
      </c>
      <c r="BW27" s="18" t="n">
        <v>51</v>
      </c>
      <c r="BX27" s="18" t="n">
        <v>43</v>
      </c>
      <c r="BY27" s="18" t="n">
        <v>38</v>
      </c>
      <c r="BZ27" s="18" t="n">
        <v>32</v>
      </c>
      <c r="CA27" s="18" t="n">
        <v>22</v>
      </c>
      <c r="CB27" s="18" t="n">
        <v>11</v>
      </c>
      <c r="CC27" s="18" t="n">
        <v>0</v>
      </c>
      <c r="CD27" s="18" t="n">
        <v>3</v>
      </c>
      <c r="CE27" s="18" t="n">
        <v>15</v>
      </c>
      <c r="CF27" s="18" t="n">
        <v>16</v>
      </c>
      <c r="CG27" s="18" t="n">
        <v>29</v>
      </c>
      <c r="CH27" s="18" t="n">
        <v>36</v>
      </c>
      <c r="CI27" s="18" t="n">
        <v>31</v>
      </c>
      <c r="CJ27" s="18" t="n">
        <v>21</v>
      </c>
      <c r="CK27" s="18" t="n">
        <v>11</v>
      </c>
      <c r="CL27" s="18" t="n">
        <v>14</v>
      </c>
      <c r="CM27" s="18" t="n">
        <v>21</v>
      </c>
      <c r="CN27" s="18" t="n">
        <v>14</v>
      </c>
      <c r="CO27" s="18" t="n">
        <v>9</v>
      </c>
      <c r="CP27" s="18" t="n">
        <v>16</v>
      </c>
      <c r="CQ27" s="18" t="n">
        <v>15</v>
      </c>
      <c r="CR27" s="18" t="n">
        <v>22</v>
      </c>
      <c r="CS27" s="18" t="n">
        <v>18</v>
      </c>
      <c r="CT27" s="18" t="n">
        <v>22</v>
      </c>
      <c r="CU27" s="18" t="n">
        <v>14</v>
      </c>
      <c r="CV27" s="18" t="n">
        <v>10</v>
      </c>
      <c r="CW27" s="18" t="n">
        <v>1</v>
      </c>
      <c r="CX27" s="18" t="n">
        <v>5</v>
      </c>
      <c r="CY27" s="18" t="n">
        <v>10</v>
      </c>
      <c r="CZ27" s="18" t="n">
        <v>26</v>
      </c>
      <c r="DA27" s="18" t="n">
        <v>32</v>
      </c>
      <c r="DB27" s="18" t="n">
        <v>38</v>
      </c>
      <c r="DC27" s="18" t="n">
        <v>51</v>
      </c>
      <c r="DD27" s="18" t="n">
        <v>61</v>
      </c>
      <c r="DE27" s="18" t="n">
        <v>68</v>
      </c>
      <c r="DF27" s="18" t="n">
        <v>70</v>
      </c>
      <c r="DG27" s="18" t="n">
        <v>44</v>
      </c>
      <c r="DH27" s="18" t="n">
        <v>50</v>
      </c>
      <c r="DI27" s="18" t="n">
        <v>40</v>
      </c>
      <c r="DJ27" s="18" t="n">
        <v>30</v>
      </c>
      <c r="DK27" s="18" t="n">
        <v>42</v>
      </c>
      <c r="DL27" s="18" t="n">
        <v>42</v>
      </c>
      <c r="DM27" s="18" t="n">
        <v>22</v>
      </c>
      <c r="DN27" s="18" t="n">
        <v>0</v>
      </c>
      <c r="DO27" s="18" t="n">
        <v>8</v>
      </c>
      <c r="DP27" s="18" t="n">
        <v>8</v>
      </c>
      <c r="DQ27" s="18" t="n">
        <v>4</v>
      </c>
      <c r="DR27" s="18" t="n">
        <v>5</v>
      </c>
      <c r="DS27" s="18" t="n">
        <v>1</v>
      </c>
      <c r="DT27" s="18" t="n">
        <v>9</v>
      </c>
      <c r="DU27" s="18" t="n">
        <v>16</v>
      </c>
      <c r="DV27" s="18" t="n">
        <v>12</v>
      </c>
      <c r="DW27" s="18" t="n">
        <v>8</v>
      </c>
      <c r="DX27" s="18" t="n">
        <v>4</v>
      </c>
      <c r="DY27" s="18" t="n">
        <v>5</v>
      </c>
      <c r="DZ27" s="18" t="n">
        <v>9</v>
      </c>
      <c r="EA27" s="18" t="n">
        <v>12</v>
      </c>
      <c r="EB27" s="18" t="n">
        <v>14</v>
      </c>
      <c r="EC27" s="18" t="n">
        <v>10</v>
      </c>
      <c r="ED27" s="18" t="n">
        <v>13</v>
      </c>
      <c r="EE27" s="18" t="n">
        <v>23</v>
      </c>
      <c r="EF27" s="18" t="n">
        <v>26</v>
      </c>
      <c r="EG27" s="18" t="n">
        <v>22</v>
      </c>
      <c r="EH27" s="18" t="n">
        <v>16</v>
      </c>
      <c r="EI27" s="18" t="n">
        <v>16</v>
      </c>
      <c r="EJ27" s="18" t="n">
        <v>17</v>
      </c>
      <c r="EK27" s="18" t="n">
        <v>17</v>
      </c>
      <c r="EL27" s="18" t="n">
        <v>17</v>
      </c>
      <c r="EM27" s="18" t="n">
        <v>15</v>
      </c>
      <c r="EN27" s="18" t="n">
        <v>12</v>
      </c>
      <c r="EO27" s="18" t="n">
        <v>17</v>
      </c>
      <c r="EP27" s="18" t="n">
        <v>23</v>
      </c>
      <c r="EQ27" s="18" t="n">
        <v>16</v>
      </c>
      <c r="ER27" s="18" t="n">
        <v>5</v>
      </c>
      <c r="ES27" s="18" t="n">
        <v>7</v>
      </c>
      <c r="ET27" s="18" t="n">
        <v>10</v>
      </c>
      <c r="EU27" s="18" t="n">
        <v>2</v>
      </c>
      <c r="EV27" s="18" t="n">
        <v>8</v>
      </c>
      <c r="EW27" s="18" t="n">
        <v>11</v>
      </c>
      <c r="EX27" s="18" t="n">
        <v>6</v>
      </c>
      <c r="EY27" s="18" t="n">
        <v>28</v>
      </c>
      <c r="EZ27" s="18" t="n">
        <v>38</v>
      </c>
      <c r="FA27" s="18" t="n">
        <v>24</v>
      </c>
      <c r="FB27" s="18" t="n">
        <v>5</v>
      </c>
      <c r="FC27" s="18" t="n">
        <v>3</v>
      </c>
      <c r="FD27" s="18" t="n">
        <v>9</v>
      </c>
      <c r="FE27" s="18" t="n">
        <v>12</v>
      </c>
      <c r="FF27" s="18" t="n">
        <v>29</v>
      </c>
      <c r="FG27" s="18" t="n">
        <v>30</v>
      </c>
      <c r="FH27" s="18" t="n">
        <v>24</v>
      </c>
      <c r="FI27" s="18" t="n">
        <v>9</v>
      </c>
      <c r="FJ27" s="18" t="n">
        <v>11</v>
      </c>
      <c r="FK27" s="18" t="n">
        <v>18</v>
      </c>
      <c r="FL27" s="18" t="n">
        <v>21</v>
      </c>
      <c r="FM27" s="18" t="n">
        <v>23</v>
      </c>
      <c r="FN27" s="18" t="n">
        <v>21</v>
      </c>
      <c r="FO27" s="18" t="n">
        <v>24</v>
      </c>
      <c r="FP27" s="18" t="n">
        <v>32</v>
      </c>
      <c r="FQ27" s="18" t="n">
        <v>41</v>
      </c>
      <c r="FR27" s="18" t="n">
        <v>50</v>
      </c>
      <c r="FS27" s="18" t="n">
        <v>65</v>
      </c>
    </row>
    <row r="28" customFormat="false" ht="10.5" hidden="false" customHeight="true" outlineLevel="0" collapsed="false">
      <c r="B28" s="17" t="n">
        <v>136</v>
      </c>
      <c r="C28" s="18" t="n">
        <v>21</v>
      </c>
      <c r="D28" s="18" t="n">
        <v>33</v>
      </c>
      <c r="E28" s="18" t="n">
        <v>32</v>
      </c>
      <c r="F28" s="18" t="n">
        <v>15</v>
      </c>
      <c r="G28" s="18" t="n">
        <v>40</v>
      </c>
      <c r="H28" s="18" t="n">
        <v>57</v>
      </c>
      <c r="I28" s="18" t="n">
        <v>47</v>
      </c>
      <c r="J28" s="18" t="n">
        <v>45</v>
      </c>
      <c r="K28" s="18" t="n">
        <v>60</v>
      </c>
      <c r="L28" s="18" t="n">
        <v>47</v>
      </c>
      <c r="M28" s="18" t="n">
        <v>46</v>
      </c>
      <c r="N28" s="18" t="n">
        <v>48</v>
      </c>
      <c r="O28" s="18" t="n">
        <v>52</v>
      </c>
      <c r="P28" s="18" t="n">
        <v>64</v>
      </c>
      <c r="Q28" s="18" t="n">
        <v>58</v>
      </c>
      <c r="R28" s="18" t="n">
        <v>38</v>
      </c>
      <c r="S28" s="18" t="n">
        <v>24</v>
      </c>
      <c r="T28" s="18" t="n">
        <v>23</v>
      </c>
      <c r="U28" s="18" t="n">
        <v>30</v>
      </c>
      <c r="V28" s="18" t="n">
        <v>30</v>
      </c>
      <c r="W28" s="18" t="n">
        <v>22</v>
      </c>
      <c r="X28" s="18" t="n">
        <v>10</v>
      </c>
      <c r="Y28" s="18" t="n">
        <v>22</v>
      </c>
      <c r="Z28" s="18" t="n">
        <v>19</v>
      </c>
      <c r="AA28" s="18" t="n">
        <v>24</v>
      </c>
      <c r="AB28" s="18" t="n">
        <v>15</v>
      </c>
      <c r="AC28" s="18" t="n">
        <v>21</v>
      </c>
      <c r="AD28" s="18" t="n">
        <v>29</v>
      </c>
      <c r="AE28" s="18" t="n">
        <v>19</v>
      </c>
      <c r="AF28" s="18" t="n">
        <v>5</v>
      </c>
      <c r="AG28" s="18" t="n">
        <v>8</v>
      </c>
      <c r="AH28" s="18" t="n">
        <v>7</v>
      </c>
      <c r="AI28" s="18" t="n">
        <v>12</v>
      </c>
      <c r="AJ28" s="18" t="n">
        <v>45</v>
      </c>
      <c r="AK28" s="18" t="n">
        <v>50</v>
      </c>
      <c r="AL28" s="18" t="n">
        <v>51</v>
      </c>
      <c r="AM28" s="18" t="n">
        <v>54</v>
      </c>
      <c r="AN28" s="18" t="n">
        <v>59</v>
      </c>
      <c r="AO28" s="18" t="n">
        <v>56</v>
      </c>
      <c r="AP28" s="18" t="n">
        <v>46</v>
      </c>
      <c r="AQ28" s="18" t="n">
        <v>50</v>
      </c>
      <c r="AR28" s="18" t="n">
        <v>33</v>
      </c>
      <c r="AS28" s="18" t="n">
        <v>25</v>
      </c>
      <c r="AT28" s="18" t="n">
        <v>8</v>
      </c>
      <c r="AU28" s="18" t="n">
        <v>4</v>
      </c>
      <c r="AV28" s="18" t="n">
        <v>6</v>
      </c>
      <c r="AW28" s="18" t="n">
        <v>9</v>
      </c>
      <c r="AX28" s="18" t="n">
        <v>16</v>
      </c>
      <c r="AY28" s="18" t="n">
        <v>18</v>
      </c>
      <c r="AZ28" s="18" t="n">
        <v>32</v>
      </c>
      <c r="BA28" s="18" t="n">
        <v>35</v>
      </c>
      <c r="BB28" s="18" t="n">
        <v>38</v>
      </c>
      <c r="BC28" s="18" t="n">
        <v>45</v>
      </c>
      <c r="BD28" s="18" t="n">
        <v>45</v>
      </c>
      <c r="BE28" s="18" t="n">
        <v>40</v>
      </c>
      <c r="BF28" s="18" t="n">
        <v>40</v>
      </c>
      <c r="BG28" s="18" t="n">
        <v>46</v>
      </c>
      <c r="BH28" s="18" t="n">
        <v>49</v>
      </c>
      <c r="BI28" s="18" t="n">
        <v>52</v>
      </c>
      <c r="BJ28" s="18" t="n">
        <v>57</v>
      </c>
      <c r="BK28" s="18" t="n">
        <v>56</v>
      </c>
      <c r="BL28" s="18" t="n">
        <v>56</v>
      </c>
      <c r="BM28" s="18" t="n">
        <v>57</v>
      </c>
      <c r="BN28" s="18" t="n">
        <v>50</v>
      </c>
      <c r="BO28" s="18" t="n">
        <v>46</v>
      </c>
      <c r="BP28" s="18" t="n">
        <v>38</v>
      </c>
      <c r="BQ28" s="18" t="n">
        <v>25</v>
      </c>
      <c r="BR28" s="18" t="n">
        <v>19</v>
      </c>
      <c r="BS28" s="18" t="n">
        <v>11</v>
      </c>
      <c r="BT28" s="18" t="n">
        <v>11</v>
      </c>
      <c r="BU28" s="18" t="n">
        <v>16</v>
      </c>
      <c r="BV28" s="18" t="n">
        <v>31</v>
      </c>
      <c r="BW28" s="18" t="n">
        <v>43</v>
      </c>
      <c r="BX28" s="18" t="n">
        <v>59</v>
      </c>
      <c r="BY28" s="18" t="n">
        <v>56</v>
      </c>
      <c r="BZ28" s="18" t="n">
        <v>51</v>
      </c>
      <c r="CA28" s="18" t="n">
        <v>49</v>
      </c>
      <c r="CB28" s="18" t="n">
        <v>40</v>
      </c>
      <c r="CC28" s="18" t="n">
        <v>22</v>
      </c>
      <c r="CD28" s="18" t="n">
        <v>7</v>
      </c>
      <c r="CE28" s="18" t="n">
        <v>5</v>
      </c>
      <c r="CF28" s="18" t="n">
        <v>9</v>
      </c>
      <c r="CG28" s="18" t="n">
        <v>11</v>
      </c>
      <c r="CH28" s="18" t="n">
        <v>15</v>
      </c>
      <c r="CI28" s="18" t="n">
        <v>79</v>
      </c>
      <c r="CJ28" s="18" t="n">
        <v>97</v>
      </c>
      <c r="CK28" s="18" t="n">
        <v>54</v>
      </c>
      <c r="CL28" s="18" t="n">
        <v>15</v>
      </c>
      <c r="CM28" s="18" t="n">
        <v>25</v>
      </c>
      <c r="CN28" s="18" t="n">
        <v>29</v>
      </c>
      <c r="CO28" s="18" t="n">
        <v>21</v>
      </c>
      <c r="CP28" s="18" t="n">
        <v>12</v>
      </c>
      <c r="CQ28" s="18" t="n">
        <v>23</v>
      </c>
      <c r="CR28" s="18" t="n">
        <v>17</v>
      </c>
      <c r="CS28" s="18" t="n">
        <v>18</v>
      </c>
      <c r="CT28" s="18" t="n">
        <v>16</v>
      </c>
      <c r="CU28" s="18" t="n">
        <v>16</v>
      </c>
      <c r="CV28" s="18" t="n">
        <v>15</v>
      </c>
      <c r="CW28" s="18" t="n">
        <v>4</v>
      </c>
      <c r="CX28" s="18" t="n">
        <v>5</v>
      </c>
      <c r="CY28" s="18" t="n">
        <v>5</v>
      </c>
      <c r="CZ28" s="18" t="n">
        <v>4</v>
      </c>
      <c r="DA28" s="18" t="n">
        <v>18</v>
      </c>
      <c r="DB28" s="18" t="n">
        <v>23</v>
      </c>
      <c r="DC28" s="18" t="n">
        <v>33</v>
      </c>
      <c r="DD28" s="18" t="n">
        <v>52</v>
      </c>
      <c r="DE28" s="18" t="n">
        <v>51</v>
      </c>
      <c r="DF28" s="18" t="n">
        <v>45</v>
      </c>
      <c r="DG28" s="18" t="n">
        <v>40</v>
      </c>
      <c r="DH28" s="18" t="n">
        <v>43</v>
      </c>
      <c r="DI28" s="18" t="n">
        <v>43</v>
      </c>
      <c r="DJ28" s="18" t="n">
        <v>44</v>
      </c>
      <c r="DK28" s="18" t="n">
        <v>40</v>
      </c>
      <c r="DL28" s="18" t="n">
        <v>26</v>
      </c>
      <c r="DM28" s="18" t="n">
        <v>0</v>
      </c>
      <c r="DN28" s="18" t="n">
        <v>9</v>
      </c>
      <c r="DO28" s="18" t="n">
        <v>8</v>
      </c>
      <c r="DP28" s="18" t="n">
        <v>15</v>
      </c>
      <c r="DQ28" s="18" t="n">
        <v>21</v>
      </c>
      <c r="DR28" s="18" t="n">
        <v>25</v>
      </c>
      <c r="DS28" s="18" t="n">
        <v>7</v>
      </c>
      <c r="DT28" s="18" t="n">
        <v>5</v>
      </c>
      <c r="DU28" s="18" t="n">
        <v>6</v>
      </c>
      <c r="DV28" s="18" t="n">
        <v>5</v>
      </c>
      <c r="DW28" s="18" t="n">
        <v>6</v>
      </c>
      <c r="DX28" s="18" t="n">
        <v>25</v>
      </c>
      <c r="DY28" s="18" t="n">
        <v>42</v>
      </c>
      <c r="DZ28" s="18" t="n">
        <v>56</v>
      </c>
      <c r="EA28" s="18" t="n">
        <v>86</v>
      </c>
      <c r="EB28" s="18" t="n">
        <v>71</v>
      </c>
      <c r="EC28" s="18" t="n">
        <v>30</v>
      </c>
      <c r="ED28" s="18" t="n">
        <v>12</v>
      </c>
      <c r="EE28" s="18" t="n">
        <v>15</v>
      </c>
      <c r="EF28" s="18" t="n">
        <v>19</v>
      </c>
      <c r="EG28" s="18" t="n">
        <v>17</v>
      </c>
      <c r="EH28" s="18" t="n">
        <v>16</v>
      </c>
      <c r="EI28" s="18" t="n">
        <v>16</v>
      </c>
      <c r="EJ28" s="18" t="n">
        <v>17</v>
      </c>
      <c r="EK28" s="18" t="n">
        <v>18</v>
      </c>
      <c r="EL28" s="18" t="n">
        <v>17</v>
      </c>
      <c r="EM28" s="18" t="n">
        <v>12</v>
      </c>
      <c r="EN28" s="18" t="n">
        <v>6</v>
      </c>
      <c r="EO28" s="18" t="n">
        <v>4</v>
      </c>
      <c r="EP28" s="18" t="n">
        <v>11</v>
      </c>
      <c r="EQ28" s="18" t="n">
        <v>22</v>
      </c>
      <c r="ER28" s="18" t="n">
        <v>21</v>
      </c>
      <c r="ES28" s="18" t="n">
        <v>15</v>
      </c>
      <c r="ET28" s="18" t="n">
        <v>8</v>
      </c>
      <c r="EU28" s="18" t="n">
        <v>1</v>
      </c>
      <c r="EV28" s="18" t="n">
        <v>10</v>
      </c>
      <c r="EW28" s="18" t="n">
        <v>20</v>
      </c>
      <c r="EX28" s="18" t="n">
        <v>30</v>
      </c>
      <c r="EY28" s="18" t="n">
        <v>40</v>
      </c>
      <c r="EZ28" s="18" t="n">
        <v>27</v>
      </c>
      <c r="FA28" s="18" t="n">
        <v>14</v>
      </c>
      <c r="FB28" s="18" t="n">
        <v>5</v>
      </c>
      <c r="FC28" s="18" t="n">
        <v>10</v>
      </c>
      <c r="FD28" s="18" t="n">
        <v>17</v>
      </c>
      <c r="FE28" s="18" t="n">
        <v>16</v>
      </c>
      <c r="FF28" s="18" t="n">
        <v>22</v>
      </c>
      <c r="FG28" s="18" t="n">
        <v>19</v>
      </c>
      <c r="FH28" s="18" t="n">
        <v>12</v>
      </c>
      <c r="FI28" s="18" t="n">
        <v>14</v>
      </c>
      <c r="FJ28" s="18" t="n">
        <v>18</v>
      </c>
      <c r="FK28" s="18" t="n">
        <v>14</v>
      </c>
      <c r="FL28" s="18" t="n">
        <v>16</v>
      </c>
      <c r="FM28" s="18" t="n">
        <v>10</v>
      </c>
      <c r="FN28" s="18" t="n">
        <v>14</v>
      </c>
      <c r="FO28" s="18" t="n">
        <v>38</v>
      </c>
      <c r="FP28" s="18" t="n">
        <v>53</v>
      </c>
      <c r="FQ28" s="18" t="n">
        <v>61</v>
      </c>
      <c r="FR28" s="18" t="n">
        <v>76</v>
      </c>
      <c r="FS28" s="18" t="n">
        <v>66</v>
      </c>
    </row>
    <row r="29" customFormat="false" ht="10.5" hidden="false" customHeight="true" outlineLevel="0" collapsed="false">
      <c r="B29" s="17" t="n">
        <v>137</v>
      </c>
      <c r="C29" s="18" t="n">
        <v>10</v>
      </c>
      <c r="D29" s="18" t="n">
        <v>23</v>
      </c>
      <c r="E29" s="18" t="n">
        <v>17</v>
      </c>
      <c r="F29" s="18" t="n">
        <v>22</v>
      </c>
      <c r="G29" s="18" t="n">
        <v>30</v>
      </c>
      <c r="H29" s="18" t="n">
        <v>65</v>
      </c>
      <c r="I29" s="18" t="n">
        <v>66</v>
      </c>
      <c r="J29" s="18" t="n">
        <v>54</v>
      </c>
      <c r="K29" s="18" t="n">
        <v>63</v>
      </c>
      <c r="L29" s="18" t="n">
        <v>52</v>
      </c>
      <c r="M29" s="18" t="n">
        <v>48</v>
      </c>
      <c r="N29" s="18" t="n">
        <v>46</v>
      </c>
      <c r="O29" s="18" t="n">
        <v>59</v>
      </c>
      <c r="P29" s="18" t="n">
        <v>67</v>
      </c>
      <c r="Q29" s="18" t="n">
        <v>50</v>
      </c>
      <c r="R29" s="18" t="n">
        <v>24</v>
      </c>
      <c r="S29" s="18" t="n">
        <v>16</v>
      </c>
      <c r="T29" s="18" t="n">
        <v>28</v>
      </c>
      <c r="U29" s="18" t="n">
        <v>44</v>
      </c>
      <c r="V29" s="18" t="n">
        <v>44</v>
      </c>
      <c r="W29" s="18" t="n">
        <v>26</v>
      </c>
      <c r="X29" s="18" t="n">
        <v>0</v>
      </c>
      <c r="Y29" s="18" t="n">
        <v>71</v>
      </c>
      <c r="Z29" s="18" t="n">
        <v>110</v>
      </c>
      <c r="AA29" s="18" t="n">
        <v>87</v>
      </c>
      <c r="AB29" s="18" t="n">
        <v>37</v>
      </c>
      <c r="AC29" s="18" t="n">
        <v>0</v>
      </c>
      <c r="AD29" s="18" t="n">
        <v>12</v>
      </c>
      <c r="AE29" s="18" t="n">
        <v>12</v>
      </c>
      <c r="AF29" s="18" t="n">
        <v>4</v>
      </c>
      <c r="AG29" s="18" t="n">
        <v>5</v>
      </c>
      <c r="AH29" s="18" t="n">
        <v>31</v>
      </c>
      <c r="AI29" s="18" t="n">
        <v>38</v>
      </c>
      <c r="AJ29" s="18" t="n">
        <v>54</v>
      </c>
      <c r="AK29" s="18" t="n">
        <v>52</v>
      </c>
      <c r="AL29" s="18" t="n">
        <v>52</v>
      </c>
      <c r="AM29" s="18" t="n">
        <v>61</v>
      </c>
      <c r="AN29" s="18" t="n">
        <v>40</v>
      </c>
      <c r="AO29" s="18" t="n">
        <v>29</v>
      </c>
      <c r="AP29" s="18" t="n">
        <v>17</v>
      </c>
      <c r="AQ29" s="18" t="n">
        <v>3</v>
      </c>
      <c r="AR29" s="18" t="n">
        <v>4</v>
      </c>
      <c r="AS29" s="18" t="n">
        <v>7</v>
      </c>
      <c r="AT29" s="18" t="n">
        <v>24</v>
      </c>
      <c r="AU29" s="18" t="n">
        <v>26</v>
      </c>
      <c r="AV29" s="18" t="n">
        <v>22</v>
      </c>
      <c r="AW29" s="18" t="n">
        <v>24</v>
      </c>
      <c r="AX29" s="18" t="n">
        <v>39</v>
      </c>
      <c r="AY29" s="18" t="n">
        <v>43</v>
      </c>
      <c r="AZ29" s="18" t="n">
        <v>43</v>
      </c>
      <c r="BA29" s="18" t="n">
        <v>38</v>
      </c>
      <c r="BB29" s="18" t="n">
        <v>45</v>
      </c>
      <c r="BC29" s="18" t="n">
        <v>45</v>
      </c>
      <c r="BD29" s="18" t="n">
        <v>58</v>
      </c>
      <c r="BE29" s="18" t="n">
        <v>58</v>
      </c>
      <c r="BF29" s="18" t="n">
        <v>57</v>
      </c>
      <c r="BG29" s="18" t="n">
        <v>57</v>
      </c>
      <c r="BH29" s="18" t="n">
        <v>58</v>
      </c>
      <c r="BI29" s="18" t="n">
        <v>52</v>
      </c>
      <c r="BJ29" s="18" t="n">
        <v>53</v>
      </c>
      <c r="BK29" s="18" t="n">
        <v>57</v>
      </c>
      <c r="BL29" s="18" t="n">
        <v>65</v>
      </c>
      <c r="BM29" s="18" t="n">
        <v>68</v>
      </c>
      <c r="BN29" s="18" t="n">
        <v>65</v>
      </c>
      <c r="BO29" s="18" t="n">
        <v>58</v>
      </c>
      <c r="BP29" s="18" t="n">
        <v>57</v>
      </c>
      <c r="BQ29" s="18" t="n">
        <v>48</v>
      </c>
      <c r="BR29" s="18" t="n">
        <v>44</v>
      </c>
      <c r="BS29" s="18" t="n">
        <v>36</v>
      </c>
      <c r="BT29" s="18" t="n">
        <v>23</v>
      </c>
      <c r="BU29" s="18" t="n">
        <v>18</v>
      </c>
      <c r="BV29" s="18" t="n">
        <v>19</v>
      </c>
      <c r="BW29" s="18" t="n">
        <v>19</v>
      </c>
      <c r="BX29" s="18" t="n">
        <v>36</v>
      </c>
      <c r="BY29" s="18" t="n">
        <v>49</v>
      </c>
      <c r="BZ29" s="18" t="n">
        <v>59</v>
      </c>
      <c r="CA29" s="18" t="n">
        <v>53</v>
      </c>
      <c r="CB29" s="18" t="n">
        <v>51</v>
      </c>
      <c r="CC29" s="18" t="n">
        <v>43</v>
      </c>
      <c r="CD29" s="18" t="n">
        <v>29</v>
      </c>
      <c r="CE29" s="18" t="n">
        <v>15</v>
      </c>
      <c r="CF29" s="18" t="n">
        <v>1</v>
      </c>
      <c r="CG29" s="18" t="n">
        <v>0</v>
      </c>
      <c r="CH29" s="18" t="n">
        <v>14</v>
      </c>
      <c r="CI29" s="18" t="n">
        <v>80</v>
      </c>
      <c r="CJ29" s="18" t="n">
        <v>106</v>
      </c>
      <c r="CK29" s="18" t="n">
        <v>96</v>
      </c>
      <c r="CL29" s="18" t="n">
        <v>52</v>
      </c>
      <c r="CM29" s="18" t="n">
        <v>19</v>
      </c>
      <c r="CN29" s="18" t="n">
        <v>23</v>
      </c>
      <c r="CO29" s="18" t="n">
        <v>28</v>
      </c>
      <c r="CP29" s="18" t="n">
        <v>16</v>
      </c>
      <c r="CQ29" s="18" t="n">
        <v>19</v>
      </c>
      <c r="CR29" s="18" t="n">
        <v>12</v>
      </c>
      <c r="CS29" s="18" t="n">
        <v>17</v>
      </c>
      <c r="CT29" s="18" t="n">
        <v>14</v>
      </c>
      <c r="CU29" s="18" t="n">
        <v>12</v>
      </c>
      <c r="CV29" s="18" t="n">
        <v>12</v>
      </c>
      <c r="CW29" s="18" t="n">
        <v>2</v>
      </c>
      <c r="CX29" s="18" t="n">
        <v>3</v>
      </c>
      <c r="CY29" s="18" t="n">
        <v>0</v>
      </c>
      <c r="CZ29" s="18" t="n">
        <v>9</v>
      </c>
      <c r="DA29" s="18" t="n">
        <v>30</v>
      </c>
      <c r="DB29" s="18" t="n">
        <v>32</v>
      </c>
      <c r="DC29" s="18" t="n">
        <v>25</v>
      </c>
      <c r="DD29" s="18" t="n">
        <v>25</v>
      </c>
      <c r="DE29" s="18" t="n">
        <v>32</v>
      </c>
      <c r="DF29" s="18" t="n">
        <v>28</v>
      </c>
      <c r="DG29" s="18" t="n">
        <v>30</v>
      </c>
      <c r="DH29" s="18" t="n">
        <v>35</v>
      </c>
      <c r="DI29" s="18" t="n">
        <v>35</v>
      </c>
      <c r="DJ29" s="18" t="n">
        <v>35</v>
      </c>
      <c r="DK29" s="18" t="n">
        <v>35</v>
      </c>
      <c r="DL29" s="18" t="n">
        <v>15</v>
      </c>
      <c r="DM29" s="18" t="n">
        <v>0</v>
      </c>
      <c r="DN29" s="18" t="n">
        <v>52</v>
      </c>
      <c r="DO29" s="18" t="n">
        <v>110</v>
      </c>
      <c r="DP29" s="18" t="n">
        <v>114</v>
      </c>
      <c r="DQ29" s="18" t="n">
        <v>107</v>
      </c>
      <c r="DR29" s="18" t="n">
        <v>89</v>
      </c>
      <c r="DS29" s="18" t="n">
        <v>64</v>
      </c>
      <c r="DT29" s="18" t="n">
        <v>47</v>
      </c>
      <c r="DU29" s="18" t="n">
        <v>57</v>
      </c>
      <c r="DV29" s="18" t="n">
        <v>40</v>
      </c>
      <c r="DW29" s="18" t="n">
        <v>40</v>
      </c>
      <c r="DX29" s="18" t="n">
        <v>78</v>
      </c>
      <c r="DY29" s="18" t="n">
        <v>103</v>
      </c>
      <c r="DZ29" s="18" t="n">
        <v>108</v>
      </c>
      <c r="EA29" s="18" t="n">
        <v>127</v>
      </c>
      <c r="EB29" s="18" t="n">
        <v>121</v>
      </c>
      <c r="EC29" s="18" t="n">
        <v>67</v>
      </c>
      <c r="ED29" s="18" t="n">
        <v>16</v>
      </c>
      <c r="EE29" s="18" t="n">
        <v>12</v>
      </c>
      <c r="EF29" s="18" t="n">
        <v>16</v>
      </c>
      <c r="EG29" s="18" t="n">
        <v>11</v>
      </c>
      <c r="EH29" s="18" t="n">
        <v>14</v>
      </c>
      <c r="EI29" s="18" t="n">
        <v>15</v>
      </c>
      <c r="EJ29" s="18" t="n">
        <v>16</v>
      </c>
      <c r="EK29" s="18" t="n">
        <v>16</v>
      </c>
      <c r="EL29" s="18" t="n">
        <v>16</v>
      </c>
      <c r="EM29" s="18" t="n">
        <v>12</v>
      </c>
      <c r="EN29" s="18" t="n">
        <v>10</v>
      </c>
      <c r="EO29" s="18" t="n">
        <v>4</v>
      </c>
      <c r="EP29" s="18" t="n">
        <v>7</v>
      </c>
      <c r="EQ29" s="18" t="n">
        <v>23</v>
      </c>
      <c r="ER29" s="18" t="n">
        <v>33</v>
      </c>
      <c r="ES29" s="18" t="n">
        <v>29</v>
      </c>
      <c r="ET29" s="18" t="n">
        <v>16</v>
      </c>
      <c r="EU29" s="18" t="n">
        <v>4</v>
      </c>
      <c r="EV29" s="18" t="n">
        <v>13</v>
      </c>
      <c r="EW29" s="18" t="n">
        <v>26</v>
      </c>
      <c r="EX29" s="18" t="n">
        <v>39</v>
      </c>
      <c r="EY29" s="18" t="n">
        <v>34</v>
      </c>
      <c r="EZ29" s="18" t="n">
        <v>20</v>
      </c>
      <c r="FA29" s="18" t="n">
        <v>12</v>
      </c>
      <c r="FB29" s="18" t="n">
        <v>8</v>
      </c>
      <c r="FC29" s="18" t="n">
        <v>7</v>
      </c>
      <c r="FD29" s="18" t="n">
        <v>8</v>
      </c>
      <c r="FE29" s="18" t="n">
        <v>9</v>
      </c>
      <c r="FF29" s="18" t="n">
        <v>14</v>
      </c>
      <c r="FG29" s="18" t="n">
        <v>12</v>
      </c>
      <c r="FH29" s="18" t="n">
        <v>12</v>
      </c>
      <c r="FI29" s="18" t="n">
        <v>17</v>
      </c>
      <c r="FJ29" s="18" t="n">
        <v>17</v>
      </c>
      <c r="FK29" s="18" t="n">
        <v>15</v>
      </c>
      <c r="FL29" s="18" t="n">
        <v>17</v>
      </c>
      <c r="FM29" s="18" t="n">
        <v>17</v>
      </c>
      <c r="FN29" s="18" t="n">
        <v>30</v>
      </c>
      <c r="FO29" s="18" t="n">
        <v>47</v>
      </c>
      <c r="FP29" s="18" t="n">
        <v>54</v>
      </c>
      <c r="FQ29" s="18" t="n">
        <v>68</v>
      </c>
      <c r="FR29" s="18" t="n">
        <v>60</v>
      </c>
      <c r="FS29" s="18" t="n">
        <v>18</v>
      </c>
    </row>
    <row r="30" customFormat="false" ht="10.5" hidden="false" customHeight="true" outlineLevel="0" collapsed="false">
      <c r="B30" s="17" t="n">
        <v>138</v>
      </c>
      <c r="C30" s="18" t="n">
        <v>14</v>
      </c>
      <c r="D30" s="18" t="n">
        <v>21</v>
      </c>
      <c r="E30" s="18" t="n">
        <v>17</v>
      </c>
      <c r="F30" s="18" t="n">
        <v>22</v>
      </c>
      <c r="G30" s="18" t="n">
        <v>16</v>
      </c>
      <c r="H30" s="18" t="n">
        <v>61</v>
      </c>
      <c r="I30" s="18" t="n">
        <v>68</v>
      </c>
      <c r="J30" s="18" t="n">
        <v>59</v>
      </c>
      <c r="K30" s="18" t="n">
        <v>66</v>
      </c>
      <c r="L30" s="18" t="n">
        <v>58</v>
      </c>
      <c r="M30" s="18" t="n">
        <v>55</v>
      </c>
      <c r="N30" s="18" t="n">
        <v>57</v>
      </c>
      <c r="O30" s="18" t="n">
        <v>74</v>
      </c>
      <c r="P30" s="18" t="n">
        <v>60</v>
      </c>
      <c r="Q30" s="18" t="n">
        <v>37</v>
      </c>
      <c r="R30" s="18" t="n">
        <v>25</v>
      </c>
      <c r="S30" s="18" t="n">
        <v>32</v>
      </c>
      <c r="T30" s="18" t="n">
        <v>48</v>
      </c>
      <c r="U30" s="18" t="n">
        <v>59</v>
      </c>
      <c r="V30" s="18" t="n">
        <v>55</v>
      </c>
      <c r="W30" s="18" t="n">
        <v>24</v>
      </c>
      <c r="X30" s="18" t="n">
        <v>51</v>
      </c>
      <c r="Y30" s="18" t="n">
        <v>161</v>
      </c>
      <c r="Z30" s="18" t="n">
        <v>209</v>
      </c>
      <c r="AA30" s="18" t="n">
        <v>183</v>
      </c>
      <c r="AB30" s="18" t="n">
        <v>124</v>
      </c>
      <c r="AC30" s="18" t="n">
        <v>20</v>
      </c>
      <c r="AD30" s="18" t="n">
        <v>0</v>
      </c>
      <c r="AE30" s="18" t="n">
        <v>0</v>
      </c>
      <c r="AF30" s="18" t="n">
        <v>16</v>
      </c>
      <c r="AG30" s="18" t="n">
        <v>23</v>
      </c>
      <c r="AH30" s="18" t="n">
        <v>51</v>
      </c>
      <c r="AI30" s="18" t="n">
        <v>71</v>
      </c>
      <c r="AJ30" s="18" t="n">
        <v>58</v>
      </c>
      <c r="AK30" s="18" t="n">
        <v>51</v>
      </c>
      <c r="AL30" s="18" t="n">
        <v>39</v>
      </c>
      <c r="AM30" s="18" t="n">
        <v>29</v>
      </c>
      <c r="AN30" s="18" t="n">
        <v>11</v>
      </c>
      <c r="AO30" s="18" t="n">
        <v>4</v>
      </c>
      <c r="AP30" s="18" t="n">
        <v>1</v>
      </c>
      <c r="AQ30" s="18" t="n">
        <v>3</v>
      </c>
      <c r="AR30" s="18" t="n">
        <v>15</v>
      </c>
      <c r="AS30" s="18" t="n">
        <v>31</v>
      </c>
      <c r="AT30" s="18" t="n">
        <v>37</v>
      </c>
      <c r="AU30" s="18" t="n">
        <v>36</v>
      </c>
      <c r="AV30" s="18" t="n">
        <v>37</v>
      </c>
      <c r="AW30" s="18" t="n">
        <v>39</v>
      </c>
      <c r="AX30" s="18" t="n">
        <v>58</v>
      </c>
      <c r="AY30" s="18" t="n">
        <v>66</v>
      </c>
      <c r="AZ30" s="18" t="n">
        <v>54</v>
      </c>
      <c r="BA30" s="18" t="n">
        <v>44</v>
      </c>
      <c r="BB30" s="18" t="n">
        <v>43</v>
      </c>
      <c r="BC30" s="18" t="n">
        <v>35</v>
      </c>
      <c r="BD30" s="18" t="n">
        <v>29</v>
      </c>
      <c r="BE30" s="18" t="n">
        <v>23</v>
      </c>
      <c r="BF30" s="18" t="n">
        <v>29</v>
      </c>
      <c r="BG30" s="18" t="n">
        <v>33</v>
      </c>
      <c r="BH30" s="18" t="n">
        <v>28</v>
      </c>
      <c r="BI30" s="18" t="n">
        <v>31</v>
      </c>
      <c r="BJ30" s="18" t="n">
        <v>40</v>
      </c>
      <c r="BK30" s="18" t="n">
        <v>51</v>
      </c>
      <c r="BL30" s="18" t="n">
        <v>38</v>
      </c>
      <c r="BM30" s="18" t="n">
        <v>51</v>
      </c>
      <c r="BN30" s="18" t="n">
        <v>50</v>
      </c>
      <c r="BO30" s="18" t="n">
        <v>53</v>
      </c>
      <c r="BP30" s="18" t="n">
        <v>63</v>
      </c>
      <c r="BQ30" s="18" t="n">
        <v>52</v>
      </c>
      <c r="BR30" s="18" t="n">
        <v>57</v>
      </c>
      <c r="BS30" s="18" t="n">
        <v>24</v>
      </c>
      <c r="BT30" s="18" t="n">
        <v>23</v>
      </c>
      <c r="BU30" s="18" t="n">
        <v>25</v>
      </c>
      <c r="BV30" s="18" t="n">
        <v>24</v>
      </c>
      <c r="BW30" s="18" t="n">
        <v>9</v>
      </c>
      <c r="BX30" s="18" t="n">
        <v>12</v>
      </c>
      <c r="BY30" s="18" t="n">
        <v>19</v>
      </c>
      <c r="BZ30" s="18" t="n">
        <v>24</v>
      </c>
      <c r="CA30" s="18" t="n">
        <v>44</v>
      </c>
      <c r="CB30" s="18" t="n">
        <v>52</v>
      </c>
      <c r="CC30" s="18" t="n">
        <v>51</v>
      </c>
      <c r="CD30" s="18" t="n">
        <v>44</v>
      </c>
      <c r="CE30" s="18" t="n">
        <v>32</v>
      </c>
      <c r="CF30" s="18" t="n">
        <v>16</v>
      </c>
      <c r="CG30" s="18" t="n">
        <v>1</v>
      </c>
      <c r="CH30" s="18" t="n">
        <v>1</v>
      </c>
      <c r="CI30" s="18" t="n">
        <v>37</v>
      </c>
      <c r="CJ30" s="18" t="n">
        <v>81</v>
      </c>
      <c r="CK30" s="18" t="n">
        <v>111</v>
      </c>
      <c r="CL30" s="18" t="n">
        <v>78</v>
      </c>
      <c r="CM30" s="18" t="n">
        <v>24</v>
      </c>
      <c r="CN30" s="18" t="n">
        <v>23</v>
      </c>
      <c r="CO30" s="18" t="n">
        <v>37</v>
      </c>
      <c r="CP30" s="18" t="n">
        <v>19</v>
      </c>
      <c r="CQ30" s="18" t="n">
        <v>19</v>
      </c>
      <c r="CR30" s="18" t="n">
        <v>15</v>
      </c>
      <c r="CS30" s="18" t="n">
        <v>18</v>
      </c>
      <c r="CT30" s="18" t="n">
        <v>16</v>
      </c>
      <c r="CU30" s="18" t="n">
        <v>16</v>
      </c>
      <c r="CV30" s="18" t="n">
        <v>15</v>
      </c>
      <c r="CW30" s="18" t="n">
        <v>3</v>
      </c>
      <c r="CX30" s="18" t="n">
        <v>8</v>
      </c>
      <c r="CY30" s="18" t="n">
        <v>30</v>
      </c>
      <c r="CZ30" s="18" t="n">
        <v>75</v>
      </c>
      <c r="DA30" s="18" t="n">
        <v>74</v>
      </c>
      <c r="DB30" s="18" t="n">
        <v>40</v>
      </c>
      <c r="DC30" s="18" t="n">
        <v>19</v>
      </c>
      <c r="DD30" s="18" t="n">
        <v>14</v>
      </c>
      <c r="DE30" s="18" t="n">
        <v>28</v>
      </c>
      <c r="DF30" s="18" t="n">
        <v>17</v>
      </c>
      <c r="DG30" s="18" t="n">
        <v>28</v>
      </c>
      <c r="DH30" s="18" t="n">
        <v>33</v>
      </c>
      <c r="DI30" s="18" t="n">
        <v>36</v>
      </c>
      <c r="DJ30" s="18" t="n">
        <v>32</v>
      </c>
      <c r="DK30" s="18" t="n">
        <v>30</v>
      </c>
      <c r="DL30" s="18" t="n">
        <v>7</v>
      </c>
      <c r="DM30" s="18" t="n">
        <v>0</v>
      </c>
      <c r="DN30" s="18" t="n">
        <v>82</v>
      </c>
      <c r="DO30" s="18" t="n">
        <v>120</v>
      </c>
      <c r="DP30" s="18" t="n">
        <v>106</v>
      </c>
      <c r="DQ30" s="18" t="n">
        <v>104</v>
      </c>
      <c r="DR30" s="18" t="n">
        <v>101</v>
      </c>
      <c r="DS30" s="18" t="n">
        <v>65</v>
      </c>
      <c r="DT30" s="18" t="n">
        <v>53</v>
      </c>
      <c r="DU30" s="18" t="n">
        <v>65</v>
      </c>
      <c r="DV30" s="18" t="n">
        <v>58</v>
      </c>
      <c r="DW30" s="18" t="n">
        <v>53</v>
      </c>
      <c r="DX30" s="18" t="n">
        <v>68</v>
      </c>
      <c r="DY30" s="18" t="n">
        <v>82</v>
      </c>
      <c r="DZ30" s="18" t="n">
        <v>74</v>
      </c>
      <c r="EA30" s="18" t="n">
        <v>95</v>
      </c>
      <c r="EB30" s="18" t="n">
        <v>111</v>
      </c>
      <c r="EC30" s="18" t="n">
        <v>72</v>
      </c>
      <c r="ED30" s="18" t="n">
        <v>17</v>
      </c>
      <c r="EE30" s="18" t="n">
        <v>17</v>
      </c>
      <c r="EF30" s="18" t="n">
        <v>18</v>
      </c>
      <c r="EG30" s="18" t="n">
        <v>17</v>
      </c>
      <c r="EH30" s="18" t="n">
        <v>18</v>
      </c>
      <c r="EI30" s="18" t="n">
        <v>17</v>
      </c>
      <c r="EJ30" s="18" t="n">
        <v>17</v>
      </c>
      <c r="EK30" s="18" t="n">
        <v>18</v>
      </c>
      <c r="EL30" s="18" t="n">
        <v>17</v>
      </c>
      <c r="EM30" s="18" t="n">
        <v>18</v>
      </c>
      <c r="EN30" s="18" t="n">
        <v>8</v>
      </c>
      <c r="EO30" s="18" t="n">
        <v>7</v>
      </c>
      <c r="EP30" s="18" t="n">
        <v>5</v>
      </c>
      <c r="EQ30" s="18" t="n">
        <v>8</v>
      </c>
      <c r="ER30" s="18" t="n">
        <v>26</v>
      </c>
      <c r="ES30" s="18" t="n">
        <v>39</v>
      </c>
      <c r="ET30" s="18" t="n">
        <v>26</v>
      </c>
      <c r="EU30" s="18" t="n">
        <v>16</v>
      </c>
      <c r="EV30" s="18" t="n">
        <v>22</v>
      </c>
      <c r="EW30" s="18" t="n">
        <v>32</v>
      </c>
      <c r="EX30" s="18" t="n">
        <v>38</v>
      </c>
      <c r="EY30" s="18" t="n">
        <v>25</v>
      </c>
      <c r="EZ30" s="18" t="n">
        <v>14</v>
      </c>
      <c r="FA30" s="18" t="n">
        <v>14</v>
      </c>
      <c r="FB30" s="18" t="n">
        <v>7</v>
      </c>
      <c r="FC30" s="18" t="n">
        <v>9</v>
      </c>
      <c r="FD30" s="18" t="n">
        <v>9</v>
      </c>
      <c r="FE30" s="18" t="n">
        <v>9</v>
      </c>
      <c r="FF30" s="18" t="n">
        <v>11</v>
      </c>
      <c r="FG30" s="18" t="n">
        <v>12</v>
      </c>
      <c r="FH30" s="18" t="n">
        <v>12</v>
      </c>
      <c r="FI30" s="18" t="n">
        <v>16</v>
      </c>
      <c r="FJ30" s="18" t="n">
        <v>17</v>
      </c>
      <c r="FK30" s="18" t="n">
        <v>15</v>
      </c>
      <c r="FL30" s="18" t="n">
        <v>17</v>
      </c>
      <c r="FM30" s="18" t="n">
        <v>32</v>
      </c>
      <c r="FN30" s="18" t="n">
        <v>50</v>
      </c>
      <c r="FO30" s="18" t="n">
        <v>57</v>
      </c>
      <c r="FP30" s="18" t="n">
        <v>64</v>
      </c>
      <c r="FQ30" s="18" t="n">
        <v>58</v>
      </c>
      <c r="FR30" s="18" t="n">
        <v>22</v>
      </c>
      <c r="FS30" s="18" t="n">
        <v>1</v>
      </c>
    </row>
    <row r="31" customFormat="false" ht="10.5" hidden="false" customHeight="true" outlineLevel="0" collapsed="false">
      <c r="B31" s="17" t="n">
        <v>139</v>
      </c>
      <c r="C31" s="18" t="n">
        <v>22</v>
      </c>
      <c r="D31" s="18" t="n">
        <v>22</v>
      </c>
      <c r="E31" s="18" t="n">
        <v>18</v>
      </c>
      <c r="F31" s="18" t="n">
        <v>19</v>
      </c>
      <c r="G31" s="18" t="n">
        <v>24</v>
      </c>
      <c r="H31" s="18" t="n">
        <v>59</v>
      </c>
      <c r="I31" s="18" t="n">
        <v>67</v>
      </c>
      <c r="J31" s="18" t="n">
        <v>71</v>
      </c>
      <c r="K31" s="18" t="n">
        <v>78</v>
      </c>
      <c r="L31" s="18" t="n">
        <v>71</v>
      </c>
      <c r="M31" s="18" t="n">
        <v>72</v>
      </c>
      <c r="N31" s="18" t="n">
        <v>72</v>
      </c>
      <c r="O31" s="18" t="n">
        <v>71</v>
      </c>
      <c r="P31" s="18" t="n">
        <v>44</v>
      </c>
      <c r="Q31" s="18" t="n">
        <v>31</v>
      </c>
      <c r="R31" s="18" t="n">
        <v>36</v>
      </c>
      <c r="S31" s="18" t="n">
        <v>46</v>
      </c>
      <c r="T31" s="18" t="n">
        <v>51</v>
      </c>
      <c r="U31" s="18" t="n">
        <v>43</v>
      </c>
      <c r="V31" s="18" t="n">
        <v>32</v>
      </c>
      <c r="W31" s="18" t="n">
        <v>26</v>
      </c>
      <c r="X31" s="18" t="n">
        <v>137</v>
      </c>
      <c r="Y31" s="18" t="n">
        <v>196</v>
      </c>
      <c r="Z31" s="18" t="n">
        <v>178</v>
      </c>
      <c r="AA31" s="18" t="n">
        <v>186</v>
      </c>
      <c r="AB31" s="18" t="n">
        <v>182</v>
      </c>
      <c r="AC31" s="18" t="n">
        <v>110</v>
      </c>
      <c r="AD31" s="18" t="n">
        <v>41</v>
      </c>
      <c r="AE31" s="18" t="n">
        <v>8</v>
      </c>
      <c r="AF31" s="18" t="n">
        <v>27</v>
      </c>
      <c r="AG31" s="18" t="n">
        <v>57</v>
      </c>
      <c r="AH31" s="18" t="n">
        <v>63</v>
      </c>
      <c r="AI31" s="18" t="n">
        <v>66</v>
      </c>
      <c r="AJ31" s="18" t="n">
        <v>58</v>
      </c>
      <c r="AK31" s="18" t="n">
        <v>43</v>
      </c>
      <c r="AL31" s="18" t="n">
        <v>12</v>
      </c>
      <c r="AM31" s="18" t="n">
        <v>1</v>
      </c>
      <c r="AN31" s="18" t="n">
        <v>0</v>
      </c>
      <c r="AO31" s="18" t="n">
        <v>2</v>
      </c>
      <c r="AP31" s="18" t="n">
        <v>22</v>
      </c>
      <c r="AQ31" s="18" t="n">
        <v>31</v>
      </c>
      <c r="AR31" s="18" t="n">
        <v>36</v>
      </c>
      <c r="AS31" s="18" t="n">
        <v>35</v>
      </c>
      <c r="AT31" s="18" t="n">
        <v>49</v>
      </c>
      <c r="AU31" s="18" t="n">
        <v>56</v>
      </c>
      <c r="AV31" s="18" t="n">
        <v>61</v>
      </c>
      <c r="AW31" s="18" t="n">
        <v>63</v>
      </c>
      <c r="AX31" s="18" t="n">
        <v>47</v>
      </c>
      <c r="AY31" s="18" t="n">
        <v>30</v>
      </c>
      <c r="AZ31" s="18" t="n">
        <v>26</v>
      </c>
      <c r="BA31" s="18" t="n">
        <v>24</v>
      </c>
      <c r="BB31" s="18" t="n">
        <v>32</v>
      </c>
      <c r="BC31" s="18" t="n">
        <v>29</v>
      </c>
      <c r="BD31" s="18" t="n">
        <v>37</v>
      </c>
      <c r="BE31" s="18" t="n">
        <v>44</v>
      </c>
      <c r="BF31" s="18" t="n">
        <v>56</v>
      </c>
      <c r="BG31" s="18" t="n">
        <v>70</v>
      </c>
      <c r="BH31" s="18" t="n">
        <v>74</v>
      </c>
      <c r="BI31" s="18" t="n">
        <v>61</v>
      </c>
      <c r="BJ31" s="18" t="n">
        <v>50</v>
      </c>
      <c r="BK31" s="18" t="n">
        <v>35</v>
      </c>
      <c r="BL31" s="18" t="n">
        <v>23</v>
      </c>
      <c r="BM31" s="18" t="n">
        <v>23</v>
      </c>
      <c r="BN31" s="18" t="n">
        <v>36</v>
      </c>
      <c r="BO31" s="18" t="n">
        <v>42</v>
      </c>
      <c r="BP31" s="18" t="n">
        <v>35</v>
      </c>
      <c r="BQ31" s="18" t="n">
        <v>45</v>
      </c>
      <c r="BR31" s="18" t="n">
        <v>52</v>
      </c>
      <c r="BS31" s="18" t="n">
        <v>64</v>
      </c>
      <c r="BT31" s="18" t="n">
        <v>51</v>
      </c>
      <c r="BU31" s="18" t="n">
        <v>40</v>
      </c>
      <c r="BV31" s="18" t="n">
        <v>33</v>
      </c>
      <c r="BW31" s="18" t="n">
        <v>21</v>
      </c>
      <c r="BX31" s="18" t="n">
        <v>12</v>
      </c>
      <c r="BY31" s="18" t="n">
        <v>9</v>
      </c>
      <c r="BZ31" s="18" t="n">
        <v>10</v>
      </c>
      <c r="CA31" s="18" t="n">
        <v>16</v>
      </c>
      <c r="CB31" s="18" t="n">
        <v>33</v>
      </c>
      <c r="CC31" s="18" t="n">
        <v>50</v>
      </c>
      <c r="CD31" s="18" t="n">
        <v>53</v>
      </c>
      <c r="CE31" s="18" t="n">
        <v>44</v>
      </c>
      <c r="CF31" s="18" t="n">
        <v>30</v>
      </c>
      <c r="CG31" s="18" t="n">
        <v>16</v>
      </c>
      <c r="CH31" s="18" t="n">
        <v>5</v>
      </c>
      <c r="CI31" s="18" t="n">
        <v>17</v>
      </c>
      <c r="CJ31" s="18" t="n">
        <v>57</v>
      </c>
      <c r="CK31" s="18" t="n">
        <v>97</v>
      </c>
      <c r="CL31" s="18" t="n">
        <v>88</v>
      </c>
      <c r="CM31" s="18" t="n">
        <v>40</v>
      </c>
      <c r="CN31" s="18" t="n">
        <v>21</v>
      </c>
      <c r="CO31" s="18" t="n">
        <v>26</v>
      </c>
      <c r="CP31" s="18" t="n">
        <v>25</v>
      </c>
      <c r="CQ31" s="18" t="n">
        <v>32</v>
      </c>
      <c r="CR31" s="18" t="n">
        <v>29</v>
      </c>
      <c r="CS31" s="18" t="n">
        <v>22</v>
      </c>
      <c r="CT31" s="18" t="n">
        <v>12</v>
      </c>
      <c r="CU31" s="18" t="n">
        <v>9</v>
      </c>
      <c r="CV31" s="18" t="n">
        <v>10</v>
      </c>
      <c r="CW31" s="18" t="n">
        <v>5</v>
      </c>
      <c r="CX31" s="18" t="n">
        <v>16</v>
      </c>
      <c r="CY31" s="18" t="n">
        <v>74</v>
      </c>
      <c r="CZ31" s="18" t="n">
        <v>123</v>
      </c>
      <c r="DA31" s="18" t="n">
        <v>104</v>
      </c>
      <c r="DB31" s="18" t="n">
        <v>52</v>
      </c>
      <c r="DC31" s="18" t="n">
        <v>18</v>
      </c>
      <c r="DD31" s="18" t="n">
        <v>3</v>
      </c>
      <c r="DE31" s="18" t="n">
        <v>14</v>
      </c>
      <c r="DF31" s="18" t="n">
        <v>15</v>
      </c>
      <c r="DG31" s="18" t="n">
        <v>21</v>
      </c>
      <c r="DH31" s="18" t="n">
        <v>26</v>
      </c>
      <c r="DI31" s="18" t="n">
        <v>39</v>
      </c>
      <c r="DJ31" s="18" t="n">
        <v>26</v>
      </c>
      <c r="DK31" s="18" t="n">
        <v>19</v>
      </c>
      <c r="DL31" s="18" t="n">
        <v>5</v>
      </c>
      <c r="DM31" s="18" t="n">
        <v>0</v>
      </c>
      <c r="DN31" s="18" t="n">
        <v>77</v>
      </c>
      <c r="DO31" s="18" t="n">
        <v>106</v>
      </c>
      <c r="DP31" s="18" t="n">
        <v>81</v>
      </c>
      <c r="DQ31" s="18" t="n">
        <v>66</v>
      </c>
      <c r="DR31" s="18" t="n">
        <v>60</v>
      </c>
      <c r="DS31" s="18" t="n">
        <v>19</v>
      </c>
      <c r="DT31" s="18" t="n">
        <v>7</v>
      </c>
      <c r="DU31" s="18" t="n">
        <v>10</v>
      </c>
      <c r="DV31" s="18" t="n">
        <v>8</v>
      </c>
      <c r="DW31" s="18" t="n">
        <v>9</v>
      </c>
      <c r="DX31" s="18" t="n">
        <v>9</v>
      </c>
      <c r="DY31" s="18" t="n">
        <v>19</v>
      </c>
      <c r="DZ31" s="18" t="n">
        <v>30</v>
      </c>
      <c r="EA31" s="18" t="n">
        <v>58</v>
      </c>
      <c r="EB31" s="18" t="n">
        <v>84</v>
      </c>
      <c r="EC31" s="18" t="n">
        <v>73</v>
      </c>
      <c r="ED31" s="18" t="n">
        <v>24</v>
      </c>
      <c r="EE31" s="18" t="n">
        <v>27</v>
      </c>
      <c r="EF31" s="18" t="n">
        <v>25</v>
      </c>
      <c r="EG31" s="18" t="n">
        <v>26</v>
      </c>
      <c r="EH31" s="18" t="n">
        <v>25</v>
      </c>
      <c r="EI31" s="18" t="n">
        <v>23</v>
      </c>
      <c r="EJ31" s="18" t="n">
        <v>20</v>
      </c>
      <c r="EK31" s="18" t="n">
        <v>20</v>
      </c>
      <c r="EL31" s="18" t="n">
        <v>22</v>
      </c>
      <c r="EM31" s="18" t="n">
        <v>19</v>
      </c>
      <c r="EN31" s="18" t="n">
        <v>8</v>
      </c>
      <c r="EO31" s="18" t="n">
        <v>9</v>
      </c>
      <c r="EP31" s="18" t="n">
        <v>9</v>
      </c>
      <c r="EQ31" s="18" t="n">
        <v>3</v>
      </c>
      <c r="ER31" s="18" t="n">
        <v>16</v>
      </c>
      <c r="ES31" s="18" t="n">
        <v>31</v>
      </c>
      <c r="ET31" s="18" t="n">
        <v>26</v>
      </c>
      <c r="EU31" s="18" t="n">
        <v>23</v>
      </c>
      <c r="EV31" s="18" t="n">
        <v>27</v>
      </c>
      <c r="EW31" s="18" t="n">
        <v>33</v>
      </c>
      <c r="EX31" s="18" t="n">
        <v>32</v>
      </c>
      <c r="EY31" s="18" t="n">
        <v>19</v>
      </c>
      <c r="EZ31" s="18" t="n">
        <v>14</v>
      </c>
      <c r="FA31" s="18" t="n">
        <v>14</v>
      </c>
      <c r="FB31" s="18" t="n">
        <v>9</v>
      </c>
      <c r="FC31" s="18" t="n">
        <v>10</v>
      </c>
      <c r="FD31" s="18" t="n">
        <v>9</v>
      </c>
      <c r="FE31" s="18" t="n">
        <v>11</v>
      </c>
      <c r="FF31" s="18" t="n">
        <v>14</v>
      </c>
      <c r="FG31" s="18" t="n">
        <v>16</v>
      </c>
      <c r="FH31" s="18" t="n">
        <v>16</v>
      </c>
      <c r="FI31" s="18" t="n">
        <v>16</v>
      </c>
      <c r="FJ31" s="18" t="n">
        <v>14</v>
      </c>
      <c r="FK31" s="18" t="n">
        <v>10</v>
      </c>
      <c r="FL31" s="18" t="n">
        <v>35</v>
      </c>
      <c r="FM31" s="18" t="n">
        <v>52</v>
      </c>
      <c r="FN31" s="18" t="n">
        <v>58</v>
      </c>
      <c r="FO31" s="18" t="n">
        <v>72</v>
      </c>
      <c r="FP31" s="18" t="n">
        <v>67</v>
      </c>
      <c r="FQ31" s="18" t="n">
        <v>36</v>
      </c>
      <c r="FR31" s="18" t="n">
        <v>10</v>
      </c>
      <c r="FS31" s="18" t="n">
        <v>16</v>
      </c>
    </row>
    <row r="32" customFormat="false" ht="10.5" hidden="false" customHeight="true" outlineLevel="0" collapsed="false">
      <c r="B32" s="17" t="n">
        <v>140</v>
      </c>
      <c r="C32" s="18" t="n">
        <v>15</v>
      </c>
      <c r="D32" s="18" t="n">
        <v>21</v>
      </c>
      <c r="E32" s="18" t="n">
        <v>17</v>
      </c>
      <c r="F32" s="18" t="n">
        <v>17</v>
      </c>
      <c r="G32" s="18" t="n">
        <v>24</v>
      </c>
      <c r="H32" s="18" t="n">
        <v>64</v>
      </c>
      <c r="I32" s="18" t="n">
        <v>71</v>
      </c>
      <c r="J32" s="18" t="n">
        <v>72</v>
      </c>
      <c r="K32" s="18" t="n">
        <v>78</v>
      </c>
      <c r="L32" s="18" t="n">
        <v>86</v>
      </c>
      <c r="M32" s="18" t="n">
        <v>85</v>
      </c>
      <c r="N32" s="18" t="n">
        <v>65</v>
      </c>
      <c r="O32" s="18" t="n">
        <v>43</v>
      </c>
      <c r="P32" s="18" t="n">
        <v>25</v>
      </c>
      <c r="Q32" s="18" t="n">
        <v>27</v>
      </c>
      <c r="R32" s="18" t="n">
        <v>39</v>
      </c>
      <c r="S32" s="18" t="n">
        <v>51</v>
      </c>
      <c r="T32" s="18" t="n">
        <v>51</v>
      </c>
      <c r="U32" s="18" t="n">
        <v>24</v>
      </c>
      <c r="V32" s="18" t="n">
        <v>12</v>
      </c>
      <c r="W32" s="18" t="n">
        <v>92</v>
      </c>
      <c r="X32" s="18" t="n">
        <v>179</v>
      </c>
      <c r="Y32" s="18" t="n">
        <v>172</v>
      </c>
      <c r="Z32" s="18" t="n">
        <v>130</v>
      </c>
      <c r="AA32" s="18" t="n">
        <v>156</v>
      </c>
      <c r="AB32" s="18" t="n">
        <v>182</v>
      </c>
      <c r="AC32" s="18" t="n">
        <v>186</v>
      </c>
      <c r="AD32" s="18" t="n">
        <v>165</v>
      </c>
      <c r="AE32" s="18" t="n">
        <v>103</v>
      </c>
      <c r="AF32" s="18" t="n">
        <v>45</v>
      </c>
      <c r="AG32" s="18" t="n">
        <v>52</v>
      </c>
      <c r="AH32" s="18" t="n">
        <v>57</v>
      </c>
      <c r="AI32" s="18" t="n">
        <v>44</v>
      </c>
      <c r="AJ32" s="18" t="n">
        <v>36</v>
      </c>
      <c r="AK32" s="18" t="n">
        <v>11</v>
      </c>
      <c r="AL32" s="18" t="n">
        <v>1</v>
      </c>
      <c r="AM32" s="18" t="n">
        <v>3</v>
      </c>
      <c r="AN32" s="18" t="n">
        <v>10</v>
      </c>
      <c r="AO32" s="18" t="n">
        <v>26</v>
      </c>
      <c r="AP32" s="18" t="n">
        <v>38</v>
      </c>
      <c r="AQ32" s="18" t="n">
        <v>43</v>
      </c>
      <c r="AR32" s="18" t="n">
        <v>51</v>
      </c>
      <c r="AS32" s="18" t="n">
        <v>64</v>
      </c>
      <c r="AT32" s="18" t="n">
        <v>50</v>
      </c>
      <c r="AU32" s="18" t="n">
        <v>33</v>
      </c>
      <c r="AV32" s="18" t="n">
        <v>22</v>
      </c>
      <c r="AW32" s="18" t="n">
        <v>36</v>
      </c>
      <c r="AX32" s="18" t="n">
        <v>44</v>
      </c>
      <c r="AY32" s="18" t="n">
        <v>44</v>
      </c>
      <c r="AZ32" s="18" t="n">
        <v>60</v>
      </c>
      <c r="BA32" s="18" t="n">
        <v>88</v>
      </c>
      <c r="BB32" s="18" t="n">
        <v>139</v>
      </c>
      <c r="BC32" s="18" t="n">
        <v>142</v>
      </c>
      <c r="BD32" s="18" t="n">
        <v>173</v>
      </c>
      <c r="BE32" s="18" t="n">
        <v>219</v>
      </c>
      <c r="BF32" s="18" t="n">
        <v>245</v>
      </c>
      <c r="BG32" s="18" t="n">
        <v>246</v>
      </c>
      <c r="BH32" s="18" t="n">
        <v>241</v>
      </c>
      <c r="BI32" s="18" t="n">
        <v>233</v>
      </c>
      <c r="BJ32" s="18" t="n">
        <v>217</v>
      </c>
      <c r="BK32" s="18" t="n">
        <v>223</v>
      </c>
      <c r="BL32" s="18" t="n">
        <v>195</v>
      </c>
      <c r="BM32" s="18" t="n">
        <v>157</v>
      </c>
      <c r="BN32" s="18" t="n">
        <v>94</v>
      </c>
      <c r="BO32" s="18" t="n">
        <v>51</v>
      </c>
      <c r="BP32" s="18" t="n">
        <v>35</v>
      </c>
      <c r="BQ32" s="18" t="n">
        <v>30</v>
      </c>
      <c r="BR32" s="18" t="n">
        <v>36</v>
      </c>
      <c r="BS32" s="18" t="n">
        <v>88</v>
      </c>
      <c r="BT32" s="18" t="n">
        <v>97</v>
      </c>
      <c r="BU32" s="18" t="n">
        <v>99</v>
      </c>
      <c r="BV32" s="18" t="n">
        <v>73</v>
      </c>
      <c r="BW32" s="18" t="n">
        <v>43</v>
      </c>
      <c r="BX32" s="18" t="n">
        <v>29</v>
      </c>
      <c r="BY32" s="18" t="n">
        <v>24</v>
      </c>
      <c r="BZ32" s="18" t="n">
        <v>18</v>
      </c>
      <c r="CA32" s="18" t="n">
        <v>9</v>
      </c>
      <c r="CB32" s="18" t="n">
        <v>10</v>
      </c>
      <c r="CC32" s="18" t="n">
        <v>26</v>
      </c>
      <c r="CD32" s="18" t="n">
        <v>46</v>
      </c>
      <c r="CE32" s="18" t="n">
        <v>50</v>
      </c>
      <c r="CF32" s="18" t="n">
        <v>42</v>
      </c>
      <c r="CG32" s="18" t="n">
        <v>31</v>
      </c>
      <c r="CH32" s="18" t="n">
        <v>22</v>
      </c>
      <c r="CI32" s="18" t="n">
        <v>15</v>
      </c>
      <c r="CJ32" s="18" t="n">
        <v>49</v>
      </c>
      <c r="CK32" s="18" t="n">
        <v>75</v>
      </c>
      <c r="CL32" s="18" t="n">
        <v>67</v>
      </c>
      <c r="CM32" s="18" t="n">
        <v>39</v>
      </c>
      <c r="CN32" s="18" t="n">
        <v>23</v>
      </c>
      <c r="CO32" s="18" t="n">
        <v>23</v>
      </c>
      <c r="CP32" s="18" t="n">
        <v>22</v>
      </c>
      <c r="CQ32" s="18" t="n">
        <v>30</v>
      </c>
      <c r="CR32" s="18" t="n">
        <v>33</v>
      </c>
      <c r="CS32" s="18" t="n">
        <v>30</v>
      </c>
      <c r="CT32" s="18" t="n">
        <v>26</v>
      </c>
      <c r="CU32" s="18" t="n">
        <v>24</v>
      </c>
      <c r="CV32" s="18" t="n">
        <v>17</v>
      </c>
      <c r="CW32" s="18" t="n">
        <v>8</v>
      </c>
      <c r="CX32" s="18" t="n">
        <v>4</v>
      </c>
      <c r="CY32" s="18" t="n">
        <v>46</v>
      </c>
      <c r="CZ32" s="18" t="n">
        <v>87</v>
      </c>
      <c r="DA32" s="18" t="n">
        <v>97</v>
      </c>
      <c r="DB32" s="18" t="n">
        <v>59</v>
      </c>
      <c r="DC32" s="18" t="n">
        <v>15</v>
      </c>
      <c r="DD32" s="18" t="n">
        <v>0</v>
      </c>
      <c r="DE32" s="18" t="n">
        <v>9</v>
      </c>
      <c r="DF32" s="18" t="n">
        <v>16</v>
      </c>
      <c r="DG32" s="18" t="n">
        <v>11</v>
      </c>
      <c r="DH32" s="18" t="n">
        <v>12</v>
      </c>
      <c r="DI32" s="18" t="n">
        <v>24</v>
      </c>
      <c r="DJ32" s="18" t="n">
        <v>11</v>
      </c>
      <c r="DK32" s="18" t="n">
        <v>11</v>
      </c>
      <c r="DL32" s="18" t="n">
        <v>10</v>
      </c>
      <c r="DM32" s="18" t="n">
        <v>4</v>
      </c>
      <c r="DN32" s="18" t="n">
        <v>73</v>
      </c>
      <c r="DO32" s="18" t="n">
        <v>92</v>
      </c>
      <c r="DP32" s="18" t="n">
        <v>56</v>
      </c>
      <c r="DQ32" s="18" t="n">
        <v>32</v>
      </c>
      <c r="DR32" s="18" t="n">
        <v>29</v>
      </c>
      <c r="DS32" s="18" t="n">
        <v>23</v>
      </c>
      <c r="DT32" s="18" t="n">
        <v>11</v>
      </c>
      <c r="DU32" s="18" t="n">
        <v>28</v>
      </c>
      <c r="DV32" s="18" t="n">
        <v>45</v>
      </c>
      <c r="DW32" s="18" t="n">
        <v>56</v>
      </c>
      <c r="DX32" s="18" t="n">
        <v>61</v>
      </c>
      <c r="DY32" s="18" t="n">
        <v>63</v>
      </c>
      <c r="DZ32" s="18" t="n">
        <v>64</v>
      </c>
      <c r="EA32" s="18" t="n">
        <v>78</v>
      </c>
      <c r="EB32" s="18" t="n">
        <v>95</v>
      </c>
      <c r="EC32" s="18" t="n">
        <v>85</v>
      </c>
      <c r="ED32" s="18" t="n">
        <v>19</v>
      </c>
      <c r="EE32" s="18" t="n">
        <v>30</v>
      </c>
      <c r="EF32" s="18" t="n">
        <v>28</v>
      </c>
      <c r="EG32" s="18" t="n">
        <v>31</v>
      </c>
      <c r="EH32" s="18" t="n">
        <v>29</v>
      </c>
      <c r="EI32" s="18" t="n">
        <v>23</v>
      </c>
      <c r="EJ32" s="18" t="n">
        <v>22</v>
      </c>
      <c r="EK32" s="18" t="n">
        <v>20</v>
      </c>
      <c r="EL32" s="18" t="n">
        <v>19</v>
      </c>
      <c r="EM32" s="18" t="n">
        <v>11</v>
      </c>
      <c r="EN32" s="18" t="n">
        <v>13</v>
      </c>
      <c r="EO32" s="18" t="n">
        <v>8</v>
      </c>
      <c r="EP32" s="18" t="n">
        <v>8</v>
      </c>
      <c r="EQ32" s="18" t="n">
        <v>13</v>
      </c>
      <c r="ER32" s="18" t="n">
        <v>16</v>
      </c>
      <c r="ES32" s="18" t="n">
        <v>18</v>
      </c>
      <c r="ET32" s="18" t="n">
        <v>28</v>
      </c>
      <c r="EU32" s="18" t="n">
        <v>23</v>
      </c>
      <c r="EV32" s="18" t="n">
        <v>26</v>
      </c>
      <c r="EW32" s="18" t="n">
        <v>30</v>
      </c>
      <c r="EX32" s="18" t="n">
        <v>25</v>
      </c>
      <c r="EY32" s="18" t="n">
        <v>17</v>
      </c>
      <c r="EZ32" s="18" t="n">
        <v>15</v>
      </c>
      <c r="FA32" s="18" t="n">
        <v>14</v>
      </c>
      <c r="FB32" s="18" t="n">
        <v>12</v>
      </c>
      <c r="FC32" s="18" t="n">
        <v>9</v>
      </c>
      <c r="FD32" s="18" t="n">
        <v>9</v>
      </c>
      <c r="FE32" s="18" t="n">
        <v>16</v>
      </c>
      <c r="FF32" s="18" t="n">
        <v>22</v>
      </c>
      <c r="FG32" s="18" t="n">
        <v>24</v>
      </c>
      <c r="FH32" s="18" t="n">
        <v>22</v>
      </c>
      <c r="FI32" s="18" t="n">
        <v>19</v>
      </c>
      <c r="FJ32" s="18" t="n">
        <v>17</v>
      </c>
      <c r="FK32" s="18" t="n">
        <v>15</v>
      </c>
      <c r="FL32" s="18" t="n">
        <v>45</v>
      </c>
      <c r="FM32" s="18" t="n">
        <v>65</v>
      </c>
      <c r="FN32" s="18" t="n">
        <v>71</v>
      </c>
      <c r="FO32" s="18" t="n">
        <v>71</v>
      </c>
      <c r="FP32" s="18" t="n">
        <v>33</v>
      </c>
      <c r="FQ32" s="18" t="n">
        <v>3</v>
      </c>
      <c r="FR32" s="18" t="n">
        <v>8</v>
      </c>
      <c r="FS32" s="18" t="n">
        <v>39</v>
      </c>
    </row>
    <row r="33" customFormat="false" ht="10.5" hidden="false" customHeight="true" outlineLevel="0" collapsed="false">
      <c r="B33" s="17" t="n">
        <v>141</v>
      </c>
      <c r="C33" s="18" t="n">
        <v>12</v>
      </c>
      <c r="D33" s="18" t="n">
        <v>23</v>
      </c>
      <c r="E33" s="18" t="n">
        <v>18</v>
      </c>
      <c r="F33" s="18" t="n">
        <v>8</v>
      </c>
      <c r="G33" s="18" t="n">
        <v>23</v>
      </c>
      <c r="H33" s="18" t="n">
        <v>74</v>
      </c>
      <c r="I33" s="18" t="n">
        <v>79</v>
      </c>
      <c r="J33" s="18" t="n">
        <v>72</v>
      </c>
      <c r="K33" s="18" t="n">
        <v>79</v>
      </c>
      <c r="L33" s="18" t="n">
        <v>95</v>
      </c>
      <c r="M33" s="18" t="n">
        <v>76</v>
      </c>
      <c r="N33" s="18" t="n">
        <v>36</v>
      </c>
      <c r="O33" s="18" t="n">
        <v>9</v>
      </c>
      <c r="P33" s="18" t="n">
        <v>16</v>
      </c>
      <c r="Q33" s="18" t="n">
        <v>40</v>
      </c>
      <c r="R33" s="18" t="n">
        <v>47</v>
      </c>
      <c r="S33" s="18" t="n">
        <v>39</v>
      </c>
      <c r="T33" s="18" t="n">
        <v>22</v>
      </c>
      <c r="U33" s="18" t="n">
        <v>5</v>
      </c>
      <c r="V33" s="18" t="n">
        <v>19</v>
      </c>
      <c r="W33" s="18" t="n">
        <v>177</v>
      </c>
      <c r="X33" s="18" t="n">
        <v>182</v>
      </c>
      <c r="Y33" s="18" t="n">
        <v>142</v>
      </c>
      <c r="Z33" s="18" t="n">
        <v>122</v>
      </c>
      <c r="AA33" s="18" t="n">
        <v>137</v>
      </c>
      <c r="AB33" s="18" t="n">
        <v>150</v>
      </c>
      <c r="AC33" s="18" t="n">
        <v>163</v>
      </c>
      <c r="AD33" s="18" t="n">
        <v>188</v>
      </c>
      <c r="AE33" s="18" t="n">
        <v>182</v>
      </c>
      <c r="AF33" s="18" t="n">
        <v>132</v>
      </c>
      <c r="AG33" s="18" t="n">
        <v>75</v>
      </c>
      <c r="AH33" s="18" t="n">
        <v>32</v>
      </c>
      <c r="AI33" s="18" t="n">
        <v>8</v>
      </c>
      <c r="AJ33" s="18" t="n">
        <v>3</v>
      </c>
      <c r="AK33" s="18" t="n">
        <v>0</v>
      </c>
      <c r="AL33" s="18" t="n">
        <v>15</v>
      </c>
      <c r="AM33" s="18" t="n">
        <v>23</v>
      </c>
      <c r="AN33" s="18" t="n">
        <v>23</v>
      </c>
      <c r="AO33" s="18" t="n">
        <v>31</v>
      </c>
      <c r="AP33" s="18" t="n">
        <v>44</v>
      </c>
      <c r="AQ33" s="18" t="n">
        <v>62</v>
      </c>
      <c r="AR33" s="18" t="n">
        <v>46</v>
      </c>
      <c r="AS33" s="18" t="n">
        <v>32</v>
      </c>
      <c r="AT33" s="18" t="n">
        <v>12</v>
      </c>
      <c r="AU33" s="18" t="n">
        <v>30</v>
      </c>
      <c r="AV33" s="18" t="n">
        <v>56</v>
      </c>
      <c r="AW33" s="18" t="n">
        <v>101</v>
      </c>
      <c r="AX33" s="18" t="n">
        <v>170</v>
      </c>
      <c r="AY33" s="18" t="n">
        <v>219</v>
      </c>
      <c r="AZ33" s="18" t="n">
        <v>241</v>
      </c>
      <c r="BA33" s="18" t="n">
        <v>252</v>
      </c>
      <c r="BB33" s="18" t="n">
        <v>243</v>
      </c>
      <c r="BC33" s="18" t="n">
        <v>219</v>
      </c>
      <c r="BD33" s="18" t="n">
        <v>229</v>
      </c>
      <c r="BE33" s="18" t="n">
        <v>245</v>
      </c>
      <c r="BF33" s="18" t="n">
        <v>251</v>
      </c>
      <c r="BG33" s="18" t="n">
        <v>252</v>
      </c>
      <c r="BH33" s="18" t="n">
        <v>251</v>
      </c>
      <c r="BI33" s="18" t="n">
        <v>251</v>
      </c>
      <c r="BJ33" s="18" t="n">
        <v>252</v>
      </c>
      <c r="BK33" s="18" t="n">
        <v>253</v>
      </c>
      <c r="BL33" s="18" t="n">
        <v>254</v>
      </c>
      <c r="BM33" s="18" t="n">
        <v>253</v>
      </c>
      <c r="BN33" s="18" t="n">
        <v>250</v>
      </c>
      <c r="BO33" s="18" t="n">
        <v>247</v>
      </c>
      <c r="BP33" s="18" t="n">
        <v>217</v>
      </c>
      <c r="BQ33" s="18" t="n">
        <v>158</v>
      </c>
      <c r="BR33" s="18" t="n">
        <v>104</v>
      </c>
      <c r="BS33" s="18" t="n">
        <v>60</v>
      </c>
      <c r="BT33" s="18" t="n">
        <v>38</v>
      </c>
      <c r="BU33" s="18" t="n">
        <v>52</v>
      </c>
      <c r="BV33" s="18" t="n">
        <v>86</v>
      </c>
      <c r="BW33" s="18" t="n">
        <v>94</v>
      </c>
      <c r="BX33" s="18" t="n">
        <v>60</v>
      </c>
      <c r="BY33" s="18" t="n">
        <v>40</v>
      </c>
      <c r="BZ33" s="18" t="n">
        <v>42</v>
      </c>
      <c r="CA33" s="18" t="n">
        <v>24</v>
      </c>
      <c r="CB33" s="18" t="n">
        <v>10</v>
      </c>
      <c r="CC33" s="18" t="n">
        <v>9</v>
      </c>
      <c r="CD33" s="18" t="n">
        <v>22</v>
      </c>
      <c r="CE33" s="18" t="n">
        <v>36</v>
      </c>
      <c r="CF33" s="18" t="n">
        <v>46</v>
      </c>
      <c r="CG33" s="18" t="n">
        <v>47</v>
      </c>
      <c r="CH33" s="18" t="n">
        <v>39</v>
      </c>
      <c r="CI33" s="18" t="n">
        <v>23</v>
      </c>
      <c r="CJ33" s="18" t="n">
        <v>15</v>
      </c>
      <c r="CK33" s="18" t="n">
        <v>4</v>
      </c>
      <c r="CL33" s="18" t="n">
        <v>10</v>
      </c>
      <c r="CM33" s="18" t="n">
        <v>25</v>
      </c>
      <c r="CN33" s="18" t="n">
        <v>23</v>
      </c>
      <c r="CO33" s="18" t="n">
        <v>14</v>
      </c>
      <c r="CP33" s="18" t="n">
        <v>8</v>
      </c>
      <c r="CQ33" s="18" t="n">
        <v>14</v>
      </c>
      <c r="CR33" s="18" t="n">
        <v>24</v>
      </c>
      <c r="CS33" s="18" t="n">
        <v>35</v>
      </c>
      <c r="CT33" s="18" t="n">
        <v>50</v>
      </c>
      <c r="CU33" s="18" t="n">
        <v>57</v>
      </c>
      <c r="CV33" s="18" t="n">
        <v>49</v>
      </c>
      <c r="CW33" s="18" t="n">
        <v>31</v>
      </c>
      <c r="CX33" s="18" t="n">
        <v>9</v>
      </c>
      <c r="CY33" s="18" t="n">
        <v>5</v>
      </c>
      <c r="CZ33" s="18" t="n">
        <v>25</v>
      </c>
      <c r="DA33" s="18" t="n">
        <v>42</v>
      </c>
      <c r="DB33" s="18" t="n">
        <v>24</v>
      </c>
      <c r="DC33" s="18" t="n">
        <v>4</v>
      </c>
      <c r="DD33" s="18" t="n">
        <v>8</v>
      </c>
      <c r="DE33" s="18" t="n">
        <v>19</v>
      </c>
      <c r="DF33" s="18" t="n">
        <v>11</v>
      </c>
      <c r="DG33" s="18" t="n">
        <v>11</v>
      </c>
      <c r="DH33" s="18" t="n">
        <v>10</v>
      </c>
      <c r="DI33" s="18" t="n">
        <v>14</v>
      </c>
      <c r="DJ33" s="18" t="n">
        <v>3</v>
      </c>
      <c r="DK33" s="18" t="n">
        <v>12</v>
      </c>
      <c r="DL33" s="18" t="n">
        <v>15</v>
      </c>
      <c r="DM33" s="18" t="n">
        <v>5</v>
      </c>
      <c r="DN33" s="18" t="n">
        <v>75</v>
      </c>
      <c r="DO33" s="18" t="n">
        <v>90</v>
      </c>
      <c r="DP33" s="18" t="n">
        <v>84</v>
      </c>
      <c r="DQ33" s="18" t="n">
        <v>111</v>
      </c>
      <c r="DR33" s="18" t="n">
        <v>153</v>
      </c>
      <c r="DS33" s="18" t="n">
        <v>157</v>
      </c>
      <c r="DT33" s="18" t="n">
        <v>139</v>
      </c>
      <c r="DU33" s="18" t="n">
        <v>139</v>
      </c>
      <c r="DV33" s="18" t="n">
        <v>141</v>
      </c>
      <c r="DW33" s="18" t="n">
        <v>155</v>
      </c>
      <c r="DX33" s="18" t="n">
        <v>157</v>
      </c>
      <c r="DY33" s="18" t="n">
        <v>139</v>
      </c>
      <c r="DZ33" s="18" t="n">
        <v>108</v>
      </c>
      <c r="EA33" s="18" t="n">
        <v>107</v>
      </c>
      <c r="EB33" s="18" t="n">
        <v>113</v>
      </c>
      <c r="EC33" s="18" t="n">
        <v>85</v>
      </c>
      <c r="ED33" s="18" t="n">
        <v>12</v>
      </c>
      <c r="EE33" s="18" t="n">
        <v>24</v>
      </c>
      <c r="EF33" s="18" t="n">
        <v>23</v>
      </c>
      <c r="EG33" s="18" t="n">
        <v>30</v>
      </c>
      <c r="EH33" s="18" t="n">
        <v>28</v>
      </c>
      <c r="EI33" s="18" t="n">
        <v>23</v>
      </c>
      <c r="EJ33" s="18" t="n">
        <v>22</v>
      </c>
      <c r="EK33" s="18" t="n">
        <v>17</v>
      </c>
      <c r="EL33" s="18" t="n">
        <v>15</v>
      </c>
      <c r="EM33" s="18" t="n">
        <v>12</v>
      </c>
      <c r="EN33" s="18" t="n">
        <v>16</v>
      </c>
      <c r="EO33" s="18" t="n">
        <v>10</v>
      </c>
      <c r="EP33" s="18" t="n">
        <v>10</v>
      </c>
      <c r="EQ33" s="18" t="n">
        <v>16</v>
      </c>
      <c r="ER33" s="18" t="n">
        <v>18</v>
      </c>
      <c r="ES33" s="18" t="n">
        <v>19</v>
      </c>
      <c r="ET33" s="18" t="n">
        <v>26</v>
      </c>
      <c r="EU33" s="18" t="n">
        <v>24</v>
      </c>
      <c r="EV33" s="18" t="n">
        <v>23</v>
      </c>
      <c r="EW33" s="18" t="n">
        <v>24</v>
      </c>
      <c r="EX33" s="18" t="n">
        <v>19</v>
      </c>
      <c r="EY33" s="18" t="n">
        <v>16</v>
      </c>
      <c r="EZ33" s="18" t="n">
        <v>16</v>
      </c>
      <c r="FA33" s="18" t="n">
        <v>12</v>
      </c>
      <c r="FB33" s="18" t="n">
        <v>12</v>
      </c>
      <c r="FC33" s="18" t="n">
        <v>5</v>
      </c>
      <c r="FD33" s="18" t="n">
        <v>7</v>
      </c>
      <c r="FE33" s="18" t="n">
        <v>18</v>
      </c>
      <c r="FF33" s="18" t="n">
        <v>26</v>
      </c>
      <c r="FG33" s="18" t="n">
        <v>29</v>
      </c>
      <c r="FH33" s="18" t="n">
        <v>26</v>
      </c>
      <c r="FI33" s="18" t="n">
        <v>24</v>
      </c>
      <c r="FJ33" s="18" t="n">
        <v>21</v>
      </c>
      <c r="FK33" s="18" t="n">
        <v>16</v>
      </c>
      <c r="FL33" s="18" t="n">
        <v>37</v>
      </c>
      <c r="FM33" s="18" t="n">
        <v>67</v>
      </c>
      <c r="FN33" s="18" t="n">
        <v>74</v>
      </c>
      <c r="FO33" s="18" t="n">
        <v>44</v>
      </c>
      <c r="FP33" s="18" t="n">
        <v>7</v>
      </c>
      <c r="FQ33" s="18" t="n">
        <v>1</v>
      </c>
      <c r="FR33" s="18" t="n">
        <v>33</v>
      </c>
      <c r="FS33" s="18" t="n">
        <v>111</v>
      </c>
    </row>
    <row r="34" customFormat="false" ht="10.5" hidden="false" customHeight="true" outlineLevel="0" collapsed="false">
      <c r="B34" s="17" t="n">
        <v>142</v>
      </c>
      <c r="C34" s="18" t="n">
        <v>15</v>
      </c>
      <c r="D34" s="18" t="n">
        <v>19</v>
      </c>
      <c r="E34" s="18" t="n">
        <v>15</v>
      </c>
      <c r="F34" s="18" t="n">
        <v>2</v>
      </c>
      <c r="G34" s="18" t="n">
        <v>35</v>
      </c>
      <c r="H34" s="18" t="n">
        <v>90</v>
      </c>
      <c r="I34" s="18" t="n">
        <v>96</v>
      </c>
      <c r="J34" s="18" t="n">
        <v>93</v>
      </c>
      <c r="K34" s="18" t="n">
        <v>99</v>
      </c>
      <c r="L34" s="18" t="n">
        <v>88</v>
      </c>
      <c r="M34" s="18" t="n">
        <v>43</v>
      </c>
      <c r="N34" s="18" t="n">
        <v>16</v>
      </c>
      <c r="O34" s="18" t="n">
        <v>17</v>
      </c>
      <c r="P34" s="18" t="n">
        <v>38</v>
      </c>
      <c r="Q34" s="18" t="n">
        <v>59</v>
      </c>
      <c r="R34" s="18" t="n">
        <v>51</v>
      </c>
      <c r="S34" s="18" t="n">
        <v>18</v>
      </c>
      <c r="T34" s="18" t="n">
        <v>0</v>
      </c>
      <c r="U34" s="18" t="n">
        <v>18</v>
      </c>
      <c r="V34" s="18" t="n">
        <v>131</v>
      </c>
      <c r="W34" s="18" t="n">
        <v>241</v>
      </c>
      <c r="X34" s="18" t="n">
        <v>233</v>
      </c>
      <c r="Y34" s="18" t="n">
        <v>182</v>
      </c>
      <c r="Z34" s="18" t="n">
        <v>144</v>
      </c>
      <c r="AA34" s="18" t="n">
        <v>135</v>
      </c>
      <c r="AB34" s="18" t="n">
        <v>143</v>
      </c>
      <c r="AC34" s="18" t="n">
        <v>132</v>
      </c>
      <c r="AD34" s="18" t="n">
        <v>130</v>
      </c>
      <c r="AE34" s="18" t="n">
        <v>155</v>
      </c>
      <c r="AF34" s="18" t="n">
        <v>203</v>
      </c>
      <c r="AG34" s="18" t="n">
        <v>170</v>
      </c>
      <c r="AH34" s="18" t="n">
        <v>73</v>
      </c>
      <c r="AI34" s="18" t="n">
        <v>8</v>
      </c>
      <c r="AJ34" s="18" t="n">
        <v>1</v>
      </c>
      <c r="AK34" s="18" t="n">
        <v>10</v>
      </c>
      <c r="AL34" s="18" t="n">
        <v>29</v>
      </c>
      <c r="AM34" s="18" t="n">
        <v>24</v>
      </c>
      <c r="AN34" s="18" t="n">
        <v>41</v>
      </c>
      <c r="AO34" s="18" t="n">
        <v>61</v>
      </c>
      <c r="AP34" s="18" t="n">
        <v>53</v>
      </c>
      <c r="AQ34" s="18" t="n">
        <v>33</v>
      </c>
      <c r="AR34" s="18" t="n">
        <v>12</v>
      </c>
      <c r="AS34" s="18" t="n">
        <v>22</v>
      </c>
      <c r="AT34" s="18" t="n">
        <v>103</v>
      </c>
      <c r="AU34" s="18" t="n">
        <v>155</v>
      </c>
      <c r="AV34" s="18" t="n">
        <v>217</v>
      </c>
      <c r="AW34" s="18" t="n">
        <v>241</v>
      </c>
      <c r="AX34" s="18" t="n">
        <v>237</v>
      </c>
      <c r="AY34" s="18" t="n">
        <v>230</v>
      </c>
      <c r="AZ34" s="18" t="n">
        <v>240</v>
      </c>
      <c r="BA34" s="18" t="n">
        <v>242</v>
      </c>
      <c r="BB34" s="18" t="n">
        <v>219</v>
      </c>
      <c r="BC34" s="18" t="n">
        <v>178</v>
      </c>
      <c r="BD34" s="18" t="n">
        <v>157</v>
      </c>
      <c r="BE34" s="18" t="n">
        <v>156</v>
      </c>
      <c r="BF34" s="18" t="n">
        <v>158</v>
      </c>
      <c r="BG34" s="18" t="n">
        <v>158</v>
      </c>
      <c r="BH34" s="18" t="n">
        <v>173</v>
      </c>
      <c r="BI34" s="18" t="n">
        <v>195</v>
      </c>
      <c r="BJ34" s="18" t="n">
        <v>206</v>
      </c>
      <c r="BK34" s="18" t="n">
        <v>210</v>
      </c>
      <c r="BL34" s="18" t="n">
        <v>221</v>
      </c>
      <c r="BM34" s="18" t="n">
        <v>248</v>
      </c>
      <c r="BN34" s="18" t="n">
        <v>252</v>
      </c>
      <c r="BO34" s="18" t="n">
        <v>251</v>
      </c>
      <c r="BP34" s="18" t="n">
        <v>250</v>
      </c>
      <c r="BQ34" s="18" t="n">
        <v>254</v>
      </c>
      <c r="BR34" s="18" t="n">
        <v>252</v>
      </c>
      <c r="BS34" s="18" t="n">
        <v>189</v>
      </c>
      <c r="BT34" s="18" t="n">
        <v>127</v>
      </c>
      <c r="BU34" s="18" t="n">
        <v>60</v>
      </c>
      <c r="BV34" s="18" t="n">
        <v>24</v>
      </c>
      <c r="BW34" s="18" t="n">
        <v>35</v>
      </c>
      <c r="BX34" s="18" t="n">
        <v>40</v>
      </c>
      <c r="BY34" s="18" t="n">
        <v>50</v>
      </c>
      <c r="BZ34" s="18" t="n">
        <v>54</v>
      </c>
      <c r="CA34" s="18" t="n">
        <v>39</v>
      </c>
      <c r="CB34" s="18" t="n">
        <v>30</v>
      </c>
      <c r="CC34" s="18" t="n">
        <v>18</v>
      </c>
      <c r="CD34" s="18" t="n">
        <v>8</v>
      </c>
      <c r="CE34" s="18" t="n">
        <v>11</v>
      </c>
      <c r="CF34" s="18" t="n">
        <v>31</v>
      </c>
      <c r="CG34" s="18" t="n">
        <v>50</v>
      </c>
      <c r="CH34" s="18" t="n">
        <v>56</v>
      </c>
      <c r="CI34" s="18" t="n">
        <v>39</v>
      </c>
      <c r="CJ34" s="18" t="n">
        <v>32</v>
      </c>
      <c r="CK34" s="18" t="n">
        <v>12</v>
      </c>
      <c r="CL34" s="18" t="n">
        <v>0</v>
      </c>
      <c r="CM34" s="18" t="n">
        <v>12</v>
      </c>
      <c r="CN34" s="18" t="n">
        <v>29</v>
      </c>
      <c r="CO34" s="18" t="n">
        <v>31</v>
      </c>
      <c r="CP34" s="18" t="n">
        <v>31</v>
      </c>
      <c r="CQ34" s="18" t="n">
        <v>18</v>
      </c>
      <c r="CR34" s="18" t="n">
        <v>17</v>
      </c>
      <c r="CS34" s="18" t="n">
        <v>29</v>
      </c>
      <c r="CT34" s="18" t="n">
        <v>53</v>
      </c>
      <c r="CU34" s="18" t="n">
        <v>61</v>
      </c>
      <c r="CV34" s="18" t="n">
        <v>59</v>
      </c>
      <c r="CW34" s="18" t="n">
        <v>54</v>
      </c>
      <c r="CX34" s="18" t="n">
        <v>43</v>
      </c>
      <c r="CY34" s="18" t="n">
        <v>31</v>
      </c>
      <c r="CZ34" s="18" t="n">
        <v>22</v>
      </c>
      <c r="DA34" s="18" t="n">
        <v>9</v>
      </c>
      <c r="DB34" s="18" t="n">
        <v>3</v>
      </c>
      <c r="DC34" s="18" t="n">
        <v>8</v>
      </c>
      <c r="DD34" s="18" t="n">
        <v>11</v>
      </c>
      <c r="DE34" s="18" t="n">
        <v>11</v>
      </c>
      <c r="DF34" s="18" t="n">
        <v>14</v>
      </c>
      <c r="DG34" s="18" t="n">
        <v>16</v>
      </c>
      <c r="DH34" s="18" t="n">
        <v>11</v>
      </c>
      <c r="DI34" s="18" t="n">
        <v>14</v>
      </c>
      <c r="DJ34" s="18" t="n">
        <v>10</v>
      </c>
      <c r="DK34" s="18" t="n">
        <v>15</v>
      </c>
      <c r="DL34" s="18" t="n">
        <v>12</v>
      </c>
      <c r="DM34" s="18" t="n">
        <v>7</v>
      </c>
      <c r="DN34" s="18" t="n">
        <v>67</v>
      </c>
      <c r="DO34" s="18" t="n">
        <v>100</v>
      </c>
      <c r="DP34" s="18" t="n">
        <v>95</v>
      </c>
      <c r="DQ34" s="18" t="n">
        <v>97</v>
      </c>
      <c r="DR34" s="18" t="n">
        <v>107</v>
      </c>
      <c r="DS34" s="18" t="n">
        <v>75</v>
      </c>
      <c r="DT34" s="18" t="n">
        <v>57</v>
      </c>
      <c r="DU34" s="18" t="n">
        <v>54</v>
      </c>
      <c r="DV34" s="18" t="n">
        <v>46</v>
      </c>
      <c r="DW34" s="18" t="n">
        <v>44</v>
      </c>
      <c r="DX34" s="18" t="n">
        <v>66</v>
      </c>
      <c r="DY34" s="18" t="n">
        <v>90</v>
      </c>
      <c r="DZ34" s="18" t="n">
        <v>95</v>
      </c>
      <c r="EA34" s="18" t="n">
        <v>103</v>
      </c>
      <c r="EB34" s="18" t="n">
        <v>96</v>
      </c>
      <c r="EC34" s="18" t="n">
        <v>65</v>
      </c>
      <c r="ED34" s="18" t="n">
        <v>22</v>
      </c>
      <c r="EE34" s="18" t="n">
        <v>19</v>
      </c>
      <c r="EF34" s="18" t="n">
        <v>18</v>
      </c>
      <c r="EG34" s="18" t="n">
        <v>28</v>
      </c>
      <c r="EH34" s="18" t="n">
        <v>26</v>
      </c>
      <c r="EI34" s="18" t="n">
        <v>23</v>
      </c>
      <c r="EJ34" s="18" t="n">
        <v>22</v>
      </c>
      <c r="EK34" s="18" t="n">
        <v>18</v>
      </c>
      <c r="EL34" s="18" t="n">
        <v>13</v>
      </c>
      <c r="EM34" s="18" t="n">
        <v>17</v>
      </c>
      <c r="EN34" s="18" t="n">
        <v>15</v>
      </c>
      <c r="EO34" s="18" t="n">
        <v>14</v>
      </c>
      <c r="EP34" s="18" t="n">
        <v>15</v>
      </c>
      <c r="EQ34" s="18" t="n">
        <v>14</v>
      </c>
      <c r="ER34" s="18" t="n">
        <v>21</v>
      </c>
      <c r="ES34" s="18" t="n">
        <v>26</v>
      </c>
      <c r="ET34" s="18" t="n">
        <v>23</v>
      </c>
      <c r="EU34" s="18" t="n">
        <v>25</v>
      </c>
      <c r="EV34" s="18" t="n">
        <v>21</v>
      </c>
      <c r="EW34" s="18" t="n">
        <v>22</v>
      </c>
      <c r="EX34" s="18" t="n">
        <v>16</v>
      </c>
      <c r="EY34" s="18" t="n">
        <v>14</v>
      </c>
      <c r="EZ34" s="18" t="n">
        <v>15</v>
      </c>
      <c r="FA34" s="18" t="n">
        <v>10</v>
      </c>
      <c r="FB34" s="18" t="n">
        <v>11</v>
      </c>
      <c r="FC34" s="18" t="n">
        <v>9</v>
      </c>
      <c r="FD34" s="18" t="n">
        <v>8</v>
      </c>
      <c r="FE34" s="18" t="n">
        <v>17</v>
      </c>
      <c r="FF34" s="18" t="n">
        <v>22</v>
      </c>
      <c r="FG34" s="18" t="n">
        <v>24</v>
      </c>
      <c r="FH34" s="18" t="n">
        <v>25</v>
      </c>
      <c r="FI34" s="18" t="n">
        <v>23</v>
      </c>
      <c r="FJ34" s="18" t="n">
        <v>18</v>
      </c>
      <c r="FK34" s="18" t="n">
        <v>11</v>
      </c>
      <c r="FL34" s="18" t="n">
        <v>43</v>
      </c>
      <c r="FM34" s="18" t="n">
        <v>67</v>
      </c>
      <c r="FN34" s="18" t="n">
        <v>53</v>
      </c>
      <c r="FO34" s="18" t="n">
        <v>19</v>
      </c>
      <c r="FP34" s="18" t="n">
        <v>1</v>
      </c>
      <c r="FQ34" s="18" t="n">
        <v>26</v>
      </c>
      <c r="FR34" s="18" t="n">
        <v>103</v>
      </c>
      <c r="FS34" s="18" t="n">
        <v>130</v>
      </c>
    </row>
    <row r="35" customFormat="false" ht="10.5" hidden="false" customHeight="true" outlineLevel="0" collapsed="false">
      <c r="B35" s="17" t="n">
        <v>143</v>
      </c>
      <c r="C35" s="18" t="n">
        <v>8</v>
      </c>
      <c r="D35" s="18" t="n">
        <v>9</v>
      </c>
      <c r="E35" s="18" t="n">
        <v>13</v>
      </c>
      <c r="F35" s="18" t="n">
        <v>1</v>
      </c>
      <c r="G35" s="18" t="n">
        <v>39</v>
      </c>
      <c r="H35" s="18" t="n">
        <v>101</v>
      </c>
      <c r="I35" s="18" t="n">
        <v>114</v>
      </c>
      <c r="J35" s="18" t="n">
        <v>119</v>
      </c>
      <c r="K35" s="18" t="n">
        <v>113</v>
      </c>
      <c r="L35" s="18" t="n">
        <v>64</v>
      </c>
      <c r="M35" s="18" t="n">
        <v>20</v>
      </c>
      <c r="N35" s="18" t="n">
        <v>30</v>
      </c>
      <c r="O35" s="18" t="n">
        <v>44</v>
      </c>
      <c r="P35" s="18" t="n">
        <v>52</v>
      </c>
      <c r="Q35" s="18" t="n">
        <v>53</v>
      </c>
      <c r="R35" s="18" t="n">
        <v>39</v>
      </c>
      <c r="S35" s="18" t="n">
        <v>12</v>
      </c>
      <c r="T35" s="18" t="n">
        <v>0</v>
      </c>
      <c r="U35" s="18" t="n">
        <v>78</v>
      </c>
      <c r="V35" s="18" t="n">
        <v>219</v>
      </c>
      <c r="W35" s="18" t="n">
        <v>254</v>
      </c>
      <c r="X35" s="18" t="n">
        <v>236</v>
      </c>
      <c r="Y35" s="18" t="n">
        <v>200</v>
      </c>
      <c r="Z35" s="18" t="n">
        <v>157</v>
      </c>
      <c r="AA35" s="18" t="n">
        <v>133</v>
      </c>
      <c r="AB35" s="18" t="n">
        <v>125</v>
      </c>
      <c r="AC35" s="18" t="n">
        <v>129</v>
      </c>
      <c r="AD35" s="18" t="n">
        <v>121</v>
      </c>
      <c r="AE35" s="18" t="n">
        <v>121</v>
      </c>
      <c r="AF35" s="18" t="n">
        <v>160</v>
      </c>
      <c r="AG35" s="18" t="n">
        <v>205</v>
      </c>
      <c r="AH35" s="18" t="n">
        <v>193</v>
      </c>
      <c r="AI35" s="18" t="n">
        <v>123</v>
      </c>
      <c r="AJ35" s="18" t="n">
        <v>67</v>
      </c>
      <c r="AK35" s="18" t="n">
        <v>15</v>
      </c>
      <c r="AL35" s="18" t="n">
        <v>17</v>
      </c>
      <c r="AM35" s="18" t="n">
        <v>41</v>
      </c>
      <c r="AN35" s="18" t="n">
        <v>48</v>
      </c>
      <c r="AO35" s="18" t="n">
        <v>44</v>
      </c>
      <c r="AP35" s="18" t="n">
        <v>24</v>
      </c>
      <c r="AQ35" s="18" t="n">
        <v>35</v>
      </c>
      <c r="AR35" s="18" t="n">
        <v>123</v>
      </c>
      <c r="AS35" s="18" t="n">
        <v>180</v>
      </c>
      <c r="AT35" s="18" t="n">
        <v>224</v>
      </c>
      <c r="AU35" s="18" t="n">
        <v>247</v>
      </c>
      <c r="AV35" s="18" t="n">
        <v>242</v>
      </c>
      <c r="AW35" s="18" t="n">
        <v>207</v>
      </c>
      <c r="AX35" s="18" t="n">
        <v>172</v>
      </c>
      <c r="AY35" s="18" t="n">
        <v>153</v>
      </c>
      <c r="AZ35" s="18" t="n">
        <v>162</v>
      </c>
      <c r="BA35" s="18" t="n">
        <v>156</v>
      </c>
      <c r="BB35" s="18" t="n">
        <v>159</v>
      </c>
      <c r="BC35" s="18" t="n">
        <v>195</v>
      </c>
      <c r="BD35" s="18" t="n">
        <v>202</v>
      </c>
      <c r="BE35" s="18" t="n">
        <v>209</v>
      </c>
      <c r="BF35" s="18" t="n">
        <v>208</v>
      </c>
      <c r="BG35" s="18" t="n">
        <v>192</v>
      </c>
      <c r="BH35" s="18" t="n">
        <v>171</v>
      </c>
      <c r="BI35" s="18" t="n">
        <v>159</v>
      </c>
      <c r="BJ35" s="18" t="n">
        <v>146</v>
      </c>
      <c r="BK35" s="18" t="n">
        <v>158</v>
      </c>
      <c r="BL35" s="18" t="n">
        <v>157</v>
      </c>
      <c r="BM35" s="18" t="n">
        <v>162</v>
      </c>
      <c r="BN35" s="18" t="n">
        <v>167</v>
      </c>
      <c r="BO35" s="18" t="n">
        <v>178</v>
      </c>
      <c r="BP35" s="18" t="n">
        <v>196</v>
      </c>
      <c r="BQ35" s="18" t="n">
        <v>221</v>
      </c>
      <c r="BR35" s="18" t="n">
        <v>233</v>
      </c>
      <c r="BS35" s="18" t="n">
        <v>240</v>
      </c>
      <c r="BT35" s="18" t="n">
        <v>235</v>
      </c>
      <c r="BU35" s="18" t="n">
        <v>206</v>
      </c>
      <c r="BV35" s="18" t="n">
        <v>136</v>
      </c>
      <c r="BW35" s="18" t="n">
        <v>80</v>
      </c>
      <c r="BX35" s="18" t="n">
        <v>36</v>
      </c>
      <c r="BY35" s="18" t="n">
        <v>24</v>
      </c>
      <c r="BZ35" s="18" t="n">
        <v>31</v>
      </c>
      <c r="CA35" s="18" t="n">
        <v>51</v>
      </c>
      <c r="CB35" s="18" t="n">
        <v>46</v>
      </c>
      <c r="CC35" s="18" t="n">
        <v>30</v>
      </c>
      <c r="CD35" s="18" t="n">
        <v>17</v>
      </c>
      <c r="CE35" s="18" t="n">
        <v>14</v>
      </c>
      <c r="CF35" s="18" t="n">
        <v>16</v>
      </c>
      <c r="CG35" s="18" t="n">
        <v>29</v>
      </c>
      <c r="CH35" s="18" t="n">
        <v>45</v>
      </c>
      <c r="CI35" s="18" t="n">
        <v>44</v>
      </c>
      <c r="CJ35" s="18" t="n">
        <v>40</v>
      </c>
      <c r="CK35" s="18" t="n">
        <v>31</v>
      </c>
      <c r="CL35" s="18" t="n">
        <v>7</v>
      </c>
      <c r="CM35" s="18" t="n">
        <v>12</v>
      </c>
      <c r="CN35" s="18" t="n">
        <v>32</v>
      </c>
      <c r="CO35" s="18" t="n">
        <v>33</v>
      </c>
      <c r="CP35" s="18" t="n">
        <v>43</v>
      </c>
      <c r="CQ35" s="18" t="n">
        <v>33</v>
      </c>
      <c r="CR35" s="18" t="n">
        <v>30</v>
      </c>
      <c r="CS35" s="18" t="n">
        <v>31</v>
      </c>
      <c r="CT35" s="18" t="n">
        <v>51</v>
      </c>
      <c r="CU35" s="18" t="n">
        <v>58</v>
      </c>
      <c r="CV35" s="18" t="n">
        <v>53</v>
      </c>
      <c r="CW35" s="18" t="n">
        <v>56</v>
      </c>
      <c r="CX35" s="18" t="n">
        <v>52</v>
      </c>
      <c r="CY35" s="18" t="n">
        <v>54</v>
      </c>
      <c r="CZ35" s="18" t="n">
        <v>51</v>
      </c>
      <c r="DA35" s="18" t="n">
        <v>39</v>
      </c>
      <c r="DB35" s="18" t="n">
        <v>33</v>
      </c>
      <c r="DC35" s="18" t="n">
        <v>36</v>
      </c>
      <c r="DD35" s="18" t="n">
        <v>22</v>
      </c>
      <c r="DE35" s="18" t="n">
        <v>11</v>
      </c>
      <c r="DF35" s="18" t="n">
        <v>12</v>
      </c>
      <c r="DG35" s="18" t="n">
        <v>15</v>
      </c>
      <c r="DH35" s="18" t="n">
        <v>8</v>
      </c>
      <c r="DI35" s="18" t="n">
        <v>15</v>
      </c>
      <c r="DJ35" s="18" t="n">
        <v>11</v>
      </c>
      <c r="DK35" s="18" t="n">
        <v>5</v>
      </c>
      <c r="DL35" s="18" t="n">
        <v>5</v>
      </c>
      <c r="DM35" s="18" t="n">
        <v>5</v>
      </c>
      <c r="DN35" s="18" t="n">
        <v>56</v>
      </c>
      <c r="DO35" s="18" t="n">
        <v>96</v>
      </c>
      <c r="DP35" s="18" t="n">
        <v>95</v>
      </c>
      <c r="DQ35" s="18" t="n">
        <v>94</v>
      </c>
      <c r="DR35" s="18" t="n">
        <v>84</v>
      </c>
      <c r="DS35" s="18" t="n">
        <v>56</v>
      </c>
      <c r="DT35" s="18" t="n">
        <v>38</v>
      </c>
      <c r="DU35" s="18" t="n">
        <v>51</v>
      </c>
      <c r="DV35" s="18" t="n">
        <v>40</v>
      </c>
      <c r="DW35" s="18" t="n">
        <v>31</v>
      </c>
      <c r="DX35" s="18" t="n">
        <v>45</v>
      </c>
      <c r="DY35" s="18" t="n">
        <v>84</v>
      </c>
      <c r="DZ35" s="18" t="n">
        <v>93</v>
      </c>
      <c r="EA35" s="18" t="n">
        <v>97</v>
      </c>
      <c r="EB35" s="18" t="n">
        <v>74</v>
      </c>
      <c r="EC35" s="18" t="n">
        <v>33</v>
      </c>
      <c r="ED35" s="18" t="n">
        <v>19</v>
      </c>
      <c r="EE35" s="18" t="n">
        <v>21</v>
      </c>
      <c r="EF35" s="18" t="n">
        <v>18</v>
      </c>
      <c r="EG35" s="18" t="n">
        <v>26</v>
      </c>
      <c r="EH35" s="18" t="n">
        <v>26</v>
      </c>
      <c r="EI35" s="18" t="n">
        <v>24</v>
      </c>
      <c r="EJ35" s="18" t="n">
        <v>24</v>
      </c>
      <c r="EK35" s="18" t="n">
        <v>23</v>
      </c>
      <c r="EL35" s="18" t="n">
        <v>19</v>
      </c>
      <c r="EM35" s="18" t="n">
        <v>18</v>
      </c>
      <c r="EN35" s="18" t="n">
        <v>18</v>
      </c>
      <c r="EO35" s="18" t="n">
        <v>17</v>
      </c>
      <c r="EP35" s="18" t="n">
        <v>18</v>
      </c>
      <c r="EQ35" s="18" t="n">
        <v>17</v>
      </c>
      <c r="ER35" s="18" t="n">
        <v>23</v>
      </c>
      <c r="ES35" s="18" t="n">
        <v>23</v>
      </c>
      <c r="ET35" s="18" t="n">
        <v>21</v>
      </c>
      <c r="EU35" s="18" t="n">
        <v>22</v>
      </c>
      <c r="EV35" s="18" t="n">
        <v>17</v>
      </c>
      <c r="EW35" s="18" t="n">
        <v>18</v>
      </c>
      <c r="EX35" s="18" t="n">
        <v>12</v>
      </c>
      <c r="EY35" s="18" t="n">
        <v>12</v>
      </c>
      <c r="EZ35" s="18" t="n">
        <v>16</v>
      </c>
      <c r="FA35" s="18" t="n">
        <v>11</v>
      </c>
      <c r="FB35" s="18" t="n">
        <v>16</v>
      </c>
      <c r="FC35" s="18" t="n">
        <v>22</v>
      </c>
      <c r="FD35" s="18" t="n">
        <v>16</v>
      </c>
      <c r="FE35" s="18" t="n">
        <v>15</v>
      </c>
      <c r="FF35" s="18" t="n">
        <v>11</v>
      </c>
      <c r="FG35" s="18" t="n">
        <v>14</v>
      </c>
      <c r="FH35" s="18" t="n">
        <v>21</v>
      </c>
      <c r="FI35" s="18" t="n">
        <v>21</v>
      </c>
      <c r="FJ35" s="18" t="n">
        <v>16</v>
      </c>
      <c r="FK35" s="18" t="n">
        <v>12</v>
      </c>
      <c r="FL35" s="18" t="n">
        <v>43</v>
      </c>
      <c r="FM35" s="18" t="n">
        <v>61</v>
      </c>
      <c r="FN35" s="18" t="n">
        <v>38</v>
      </c>
      <c r="FO35" s="18" t="n">
        <v>5</v>
      </c>
      <c r="FP35" s="18" t="n">
        <v>8</v>
      </c>
      <c r="FQ35" s="18" t="n">
        <v>80</v>
      </c>
      <c r="FR35" s="18" t="n">
        <v>151</v>
      </c>
      <c r="FS35" s="18" t="n">
        <v>72</v>
      </c>
    </row>
    <row r="36" customFormat="false" ht="10.5" hidden="false" customHeight="true" outlineLevel="0" collapsed="false">
      <c r="B36" s="17" t="n">
        <v>144</v>
      </c>
      <c r="C36" s="18" t="n">
        <v>38</v>
      </c>
      <c r="D36" s="18" t="n">
        <v>40</v>
      </c>
      <c r="E36" s="18" t="n">
        <v>12</v>
      </c>
      <c r="F36" s="18" t="n">
        <v>17</v>
      </c>
      <c r="G36" s="18" t="n">
        <v>33</v>
      </c>
      <c r="H36" s="18" t="n">
        <v>96</v>
      </c>
      <c r="I36" s="18" t="n">
        <v>120</v>
      </c>
      <c r="J36" s="18" t="n">
        <v>128</v>
      </c>
      <c r="K36" s="18" t="n">
        <v>99</v>
      </c>
      <c r="L36" s="18" t="n">
        <v>30</v>
      </c>
      <c r="M36" s="18" t="n">
        <v>40</v>
      </c>
      <c r="N36" s="18" t="n">
        <v>50</v>
      </c>
      <c r="O36" s="18" t="n">
        <v>47</v>
      </c>
      <c r="P36" s="18" t="n">
        <v>32</v>
      </c>
      <c r="Q36" s="18" t="n">
        <v>33</v>
      </c>
      <c r="R36" s="18" t="n">
        <v>21</v>
      </c>
      <c r="S36" s="18" t="n">
        <v>4</v>
      </c>
      <c r="T36" s="18" t="n">
        <v>23</v>
      </c>
      <c r="U36" s="18" t="n">
        <v>172</v>
      </c>
      <c r="V36" s="18" t="n">
        <v>247</v>
      </c>
      <c r="W36" s="18" t="n">
        <v>236</v>
      </c>
      <c r="X36" s="18" t="n">
        <v>188</v>
      </c>
      <c r="Y36" s="18" t="n">
        <v>160</v>
      </c>
      <c r="Z36" s="18" t="n">
        <v>158</v>
      </c>
      <c r="AA36" s="18" t="n">
        <v>153</v>
      </c>
      <c r="AB36" s="18" t="n">
        <v>138</v>
      </c>
      <c r="AC36" s="18" t="n">
        <v>120</v>
      </c>
      <c r="AD36" s="18" t="n">
        <v>118</v>
      </c>
      <c r="AE36" s="18" t="n">
        <v>124</v>
      </c>
      <c r="AF36" s="18" t="n">
        <v>134</v>
      </c>
      <c r="AG36" s="18" t="n">
        <v>156</v>
      </c>
      <c r="AH36" s="18" t="n">
        <v>198</v>
      </c>
      <c r="AI36" s="18" t="n">
        <v>199</v>
      </c>
      <c r="AJ36" s="18" t="n">
        <v>200</v>
      </c>
      <c r="AK36" s="18" t="n">
        <v>111</v>
      </c>
      <c r="AL36" s="18" t="n">
        <v>34</v>
      </c>
      <c r="AM36" s="18" t="n">
        <v>15</v>
      </c>
      <c r="AN36" s="18" t="n">
        <v>17</v>
      </c>
      <c r="AO36" s="18" t="n">
        <v>17</v>
      </c>
      <c r="AP36" s="18" t="n">
        <v>40</v>
      </c>
      <c r="AQ36" s="18" t="n">
        <v>148</v>
      </c>
      <c r="AR36" s="18" t="n">
        <v>238</v>
      </c>
      <c r="AS36" s="18" t="n">
        <v>249</v>
      </c>
      <c r="AT36" s="18" t="n">
        <v>209</v>
      </c>
      <c r="AU36" s="18" t="n">
        <v>166</v>
      </c>
      <c r="AV36" s="18" t="n">
        <v>200</v>
      </c>
      <c r="AW36" s="18" t="n">
        <v>178</v>
      </c>
      <c r="AX36" s="18" t="n">
        <v>193</v>
      </c>
      <c r="AY36" s="18" t="n">
        <v>181</v>
      </c>
      <c r="AZ36" s="18" t="n">
        <v>199</v>
      </c>
      <c r="BA36" s="18" t="n">
        <v>202</v>
      </c>
      <c r="BB36" s="18" t="n">
        <v>172</v>
      </c>
      <c r="BC36" s="18" t="n">
        <v>163</v>
      </c>
      <c r="BD36" s="18" t="n">
        <v>156</v>
      </c>
      <c r="BE36" s="18" t="n">
        <v>146</v>
      </c>
      <c r="BF36" s="18" t="n">
        <v>158</v>
      </c>
      <c r="BG36" s="18" t="n">
        <v>167</v>
      </c>
      <c r="BH36" s="18" t="n">
        <v>178</v>
      </c>
      <c r="BI36" s="18" t="n">
        <v>180</v>
      </c>
      <c r="BJ36" s="18" t="n">
        <v>192</v>
      </c>
      <c r="BK36" s="18" t="n">
        <v>198</v>
      </c>
      <c r="BL36" s="18" t="n">
        <v>194</v>
      </c>
      <c r="BM36" s="18" t="n">
        <v>194</v>
      </c>
      <c r="BN36" s="18" t="n">
        <v>192</v>
      </c>
      <c r="BO36" s="18" t="n">
        <v>178</v>
      </c>
      <c r="BP36" s="18" t="n">
        <v>163</v>
      </c>
      <c r="BQ36" s="18" t="n">
        <v>160</v>
      </c>
      <c r="BR36" s="18" t="n">
        <v>159</v>
      </c>
      <c r="BS36" s="18" t="n">
        <v>173</v>
      </c>
      <c r="BT36" s="18" t="n">
        <v>157</v>
      </c>
      <c r="BU36" s="18" t="n">
        <v>206</v>
      </c>
      <c r="BV36" s="18" t="n">
        <v>247</v>
      </c>
      <c r="BW36" s="18" t="n">
        <v>223</v>
      </c>
      <c r="BX36" s="18" t="n">
        <v>150</v>
      </c>
      <c r="BY36" s="18" t="n">
        <v>70</v>
      </c>
      <c r="BZ36" s="18" t="n">
        <v>26</v>
      </c>
      <c r="CA36" s="18" t="n">
        <v>29</v>
      </c>
      <c r="CB36" s="18" t="n">
        <v>44</v>
      </c>
      <c r="CC36" s="18" t="n">
        <v>33</v>
      </c>
      <c r="CD36" s="18" t="n">
        <v>29</v>
      </c>
      <c r="CE36" s="18" t="n">
        <v>23</v>
      </c>
      <c r="CF36" s="18" t="n">
        <v>12</v>
      </c>
      <c r="CG36" s="18" t="n">
        <v>9</v>
      </c>
      <c r="CH36" s="18" t="n">
        <v>30</v>
      </c>
      <c r="CI36" s="18" t="n">
        <v>45</v>
      </c>
      <c r="CJ36" s="18" t="n">
        <v>51</v>
      </c>
      <c r="CK36" s="18" t="n">
        <v>43</v>
      </c>
      <c r="CL36" s="18" t="n">
        <v>28</v>
      </c>
      <c r="CM36" s="18" t="n">
        <v>14</v>
      </c>
      <c r="CN36" s="18" t="n">
        <v>19</v>
      </c>
      <c r="CO36" s="18" t="n">
        <v>30</v>
      </c>
      <c r="CP36" s="18" t="n">
        <v>33</v>
      </c>
      <c r="CQ36" s="18" t="n">
        <v>40</v>
      </c>
      <c r="CR36" s="18" t="n">
        <v>37</v>
      </c>
      <c r="CS36" s="18" t="n">
        <v>38</v>
      </c>
      <c r="CT36" s="18" t="n">
        <v>57</v>
      </c>
      <c r="CU36" s="18" t="n">
        <v>64</v>
      </c>
      <c r="CV36" s="18" t="n">
        <v>54</v>
      </c>
      <c r="CW36" s="18" t="n">
        <v>56</v>
      </c>
      <c r="CX36" s="18" t="n">
        <v>57</v>
      </c>
      <c r="CY36" s="18" t="n">
        <v>47</v>
      </c>
      <c r="CZ36" s="18" t="n">
        <v>52</v>
      </c>
      <c r="DA36" s="18" t="n">
        <v>56</v>
      </c>
      <c r="DB36" s="18" t="n">
        <v>51</v>
      </c>
      <c r="DC36" s="18" t="n">
        <v>44</v>
      </c>
      <c r="DD36" s="18" t="n">
        <v>43</v>
      </c>
      <c r="DE36" s="18" t="n">
        <v>37</v>
      </c>
      <c r="DF36" s="18" t="n">
        <v>26</v>
      </c>
      <c r="DG36" s="18" t="n">
        <v>18</v>
      </c>
      <c r="DH36" s="18" t="n">
        <v>16</v>
      </c>
      <c r="DI36" s="18" t="n">
        <v>15</v>
      </c>
      <c r="DJ36" s="18" t="n">
        <v>15</v>
      </c>
      <c r="DK36" s="18" t="n">
        <v>10</v>
      </c>
      <c r="DL36" s="18" t="n">
        <v>5</v>
      </c>
      <c r="DM36" s="18" t="n">
        <v>15</v>
      </c>
      <c r="DN36" s="18" t="n">
        <v>37</v>
      </c>
      <c r="DO36" s="18" t="n">
        <v>57</v>
      </c>
      <c r="DP36" s="18" t="n">
        <v>80</v>
      </c>
      <c r="DQ36" s="18" t="n">
        <v>88</v>
      </c>
      <c r="DR36" s="18" t="n">
        <v>81</v>
      </c>
      <c r="DS36" s="18" t="n">
        <v>71</v>
      </c>
      <c r="DT36" s="18" t="n">
        <v>63</v>
      </c>
      <c r="DU36" s="18" t="n">
        <v>59</v>
      </c>
      <c r="DV36" s="18" t="n">
        <v>61</v>
      </c>
      <c r="DW36" s="18" t="n">
        <v>58</v>
      </c>
      <c r="DX36" s="18" t="n">
        <v>47</v>
      </c>
      <c r="DY36" s="18" t="n">
        <v>40</v>
      </c>
      <c r="DZ36" s="18" t="n">
        <v>33</v>
      </c>
      <c r="EA36" s="18" t="n">
        <v>29</v>
      </c>
      <c r="EB36" s="18" t="n">
        <v>26</v>
      </c>
      <c r="EC36" s="18" t="n">
        <v>24</v>
      </c>
      <c r="ED36" s="18" t="n">
        <v>23</v>
      </c>
      <c r="EE36" s="18" t="n">
        <v>26</v>
      </c>
      <c r="EF36" s="18" t="n">
        <v>26</v>
      </c>
      <c r="EG36" s="18" t="n">
        <v>25</v>
      </c>
      <c r="EH36" s="18" t="n">
        <v>24</v>
      </c>
      <c r="EI36" s="18" t="n">
        <v>25</v>
      </c>
      <c r="EJ36" s="18" t="n">
        <v>24</v>
      </c>
      <c r="EK36" s="18" t="n">
        <v>24</v>
      </c>
      <c r="EL36" s="18" t="n">
        <v>23</v>
      </c>
      <c r="EM36" s="18" t="n">
        <v>22</v>
      </c>
      <c r="EN36" s="18" t="n">
        <v>22</v>
      </c>
      <c r="EO36" s="18" t="n">
        <v>19</v>
      </c>
      <c r="EP36" s="18" t="n">
        <v>19</v>
      </c>
      <c r="EQ36" s="18" t="n">
        <v>19</v>
      </c>
      <c r="ER36" s="18" t="n">
        <v>21</v>
      </c>
      <c r="ES36" s="18" t="n">
        <v>21</v>
      </c>
      <c r="ET36" s="18" t="n">
        <v>21</v>
      </c>
      <c r="EU36" s="18" t="n">
        <v>18</v>
      </c>
      <c r="EV36" s="18" t="n">
        <v>19</v>
      </c>
      <c r="EW36" s="18" t="n">
        <v>10</v>
      </c>
      <c r="EX36" s="18" t="n">
        <v>2</v>
      </c>
      <c r="EY36" s="18" t="n">
        <v>5</v>
      </c>
      <c r="EZ36" s="18" t="n">
        <v>22</v>
      </c>
      <c r="FA36" s="18" t="n">
        <v>59</v>
      </c>
      <c r="FB36" s="18" t="n">
        <v>59</v>
      </c>
      <c r="FC36" s="18" t="n">
        <v>53</v>
      </c>
      <c r="FD36" s="18" t="n">
        <v>45</v>
      </c>
      <c r="FE36" s="18" t="n">
        <v>36</v>
      </c>
      <c r="FF36" s="18" t="n">
        <v>5</v>
      </c>
      <c r="FG36" s="18" t="n">
        <v>22</v>
      </c>
      <c r="FH36" s="18" t="n">
        <v>17</v>
      </c>
      <c r="FI36" s="18" t="n">
        <v>30</v>
      </c>
      <c r="FJ36" s="18" t="n">
        <v>19</v>
      </c>
      <c r="FK36" s="18" t="n">
        <v>31</v>
      </c>
      <c r="FL36" s="18" t="n">
        <v>61</v>
      </c>
      <c r="FM36" s="18" t="n">
        <v>46</v>
      </c>
      <c r="FN36" s="18" t="n">
        <v>8</v>
      </c>
      <c r="FO36" s="18" t="n">
        <v>0</v>
      </c>
      <c r="FP36" s="18" t="n">
        <v>62</v>
      </c>
      <c r="FQ36" s="18" t="n">
        <v>164</v>
      </c>
      <c r="FR36" s="18" t="n">
        <v>98</v>
      </c>
      <c r="FS36" s="18" t="n">
        <v>22</v>
      </c>
    </row>
    <row r="37" customFormat="false" ht="10.5" hidden="false" customHeight="true" outlineLevel="0" collapsed="false">
      <c r="B37" s="17" t="n">
        <v>145</v>
      </c>
      <c r="C37" s="18" t="n">
        <v>37</v>
      </c>
      <c r="D37" s="18" t="n">
        <v>37</v>
      </c>
      <c r="E37" s="18" t="n">
        <v>15</v>
      </c>
      <c r="F37" s="18" t="n">
        <v>11</v>
      </c>
      <c r="G37" s="18" t="n">
        <v>37</v>
      </c>
      <c r="H37" s="18" t="n">
        <v>102</v>
      </c>
      <c r="I37" s="18" t="n">
        <v>120</v>
      </c>
      <c r="J37" s="18" t="n">
        <v>127</v>
      </c>
      <c r="K37" s="18" t="n">
        <v>70</v>
      </c>
      <c r="L37" s="18" t="n">
        <v>32</v>
      </c>
      <c r="M37" s="18" t="n">
        <v>31</v>
      </c>
      <c r="N37" s="18" t="n">
        <v>38</v>
      </c>
      <c r="O37" s="18" t="n">
        <v>45</v>
      </c>
      <c r="P37" s="18" t="n">
        <v>40</v>
      </c>
      <c r="Q37" s="18" t="n">
        <v>23</v>
      </c>
      <c r="R37" s="18" t="n">
        <v>11</v>
      </c>
      <c r="S37" s="18" t="n">
        <v>15</v>
      </c>
      <c r="T37" s="18" t="n">
        <v>143</v>
      </c>
      <c r="U37" s="18" t="n">
        <v>249</v>
      </c>
      <c r="V37" s="18" t="n">
        <v>252</v>
      </c>
      <c r="W37" s="18" t="n">
        <v>182</v>
      </c>
      <c r="X37" s="18" t="n">
        <v>146</v>
      </c>
      <c r="Y37" s="18" t="n">
        <v>146</v>
      </c>
      <c r="Z37" s="18" t="n">
        <v>160</v>
      </c>
      <c r="AA37" s="18" t="n">
        <v>172</v>
      </c>
      <c r="AB37" s="18" t="n">
        <v>178</v>
      </c>
      <c r="AC37" s="18" t="n">
        <v>159</v>
      </c>
      <c r="AD37" s="18" t="n">
        <v>142</v>
      </c>
      <c r="AE37" s="18" t="n">
        <v>130</v>
      </c>
      <c r="AF37" s="18" t="n">
        <v>134</v>
      </c>
      <c r="AG37" s="18" t="n">
        <v>141</v>
      </c>
      <c r="AH37" s="18" t="n">
        <v>139</v>
      </c>
      <c r="AI37" s="18" t="n">
        <v>170</v>
      </c>
      <c r="AJ37" s="18" t="n">
        <v>206</v>
      </c>
      <c r="AK37" s="18" t="n">
        <v>201</v>
      </c>
      <c r="AL37" s="18" t="n">
        <v>135</v>
      </c>
      <c r="AM37" s="18" t="n">
        <v>50</v>
      </c>
      <c r="AN37" s="18" t="n">
        <v>30</v>
      </c>
      <c r="AO37" s="18" t="n">
        <v>118</v>
      </c>
      <c r="AP37" s="18" t="n">
        <v>215</v>
      </c>
      <c r="AQ37" s="18" t="n">
        <v>242</v>
      </c>
      <c r="AR37" s="18" t="n">
        <v>248</v>
      </c>
      <c r="AS37" s="18" t="n">
        <v>222</v>
      </c>
      <c r="AT37" s="18" t="n">
        <v>181</v>
      </c>
      <c r="AU37" s="18" t="n">
        <v>145</v>
      </c>
      <c r="AV37" s="18" t="n">
        <v>179</v>
      </c>
      <c r="AW37" s="18" t="n">
        <v>171</v>
      </c>
      <c r="AX37" s="18" t="n">
        <v>157</v>
      </c>
      <c r="AY37" s="18" t="n">
        <v>156</v>
      </c>
      <c r="AZ37" s="18" t="n">
        <v>188</v>
      </c>
      <c r="BA37" s="18" t="n">
        <v>206</v>
      </c>
      <c r="BB37" s="18" t="n">
        <v>208</v>
      </c>
      <c r="BC37" s="18" t="n">
        <v>181</v>
      </c>
      <c r="BD37" s="18" t="n">
        <v>166</v>
      </c>
      <c r="BE37" s="18" t="n">
        <v>182</v>
      </c>
      <c r="BF37" s="18" t="n">
        <v>197</v>
      </c>
      <c r="BG37" s="18" t="n">
        <v>191</v>
      </c>
      <c r="BH37" s="18" t="n">
        <v>184</v>
      </c>
      <c r="BI37" s="18" t="n">
        <v>159</v>
      </c>
      <c r="BJ37" s="18" t="n">
        <v>160</v>
      </c>
      <c r="BK37" s="18" t="n">
        <v>156</v>
      </c>
      <c r="BL37" s="18" t="n">
        <v>160</v>
      </c>
      <c r="BM37" s="18" t="n">
        <v>164</v>
      </c>
      <c r="BN37" s="18" t="n">
        <v>202</v>
      </c>
      <c r="BO37" s="18" t="n">
        <v>200</v>
      </c>
      <c r="BP37" s="18" t="n">
        <v>200</v>
      </c>
      <c r="BQ37" s="18" t="n">
        <v>198</v>
      </c>
      <c r="BR37" s="18" t="n">
        <v>200</v>
      </c>
      <c r="BS37" s="18" t="n">
        <v>207</v>
      </c>
      <c r="BT37" s="18" t="n">
        <v>192</v>
      </c>
      <c r="BU37" s="18" t="n">
        <v>196</v>
      </c>
      <c r="BV37" s="18" t="n">
        <v>205</v>
      </c>
      <c r="BW37" s="18" t="n">
        <v>247</v>
      </c>
      <c r="BX37" s="18" t="n">
        <v>253</v>
      </c>
      <c r="BY37" s="18" t="n">
        <v>224</v>
      </c>
      <c r="BZ37" s="18" t="n">
        <v>134</v>
      </c>
      <c r="CA37" s="18" t="n">
        <v>35</v>
      </c>
      <c r="CB37" s="18" t="n">
        <v>18</v>
      </c>
      <c r="CC37" s="18" t="n">
        <v>51</v>
      </c>
      <c r="CD37" s="18" t="n">
        <v>39</v>
      </c>
      <c r="CE37" s="18" t="n">
        <v>23</v>
      </c>
      <c r="CF37" s="18" t="n">
        <v>22</v>
      </c>
      <c r="CG37" s="18" t="n">
        <v>17</v>
      </c>
      <c r="CH37" s="18" t="n">
        <v>10</v>
      </c>
      <c r="CI37" s="18" t="n">
        <v>23</v>
      </c>
      <c r="CJ37" s="18" t="n">
        <v>49</v>
      </c>
      <c r="CK37" s="18" t="n">
        <v>52</v>
      </c>
      <c r="CL37" s="18" t="n">
        <v>40</v>
      </c>
      <c r="CM37" s="18" t="n">
        <v>30</v>
      </c>
      <c r="CN37" s="18" t="n">
        <v>26</v>
      </c>
      <c r="CO37" s="18" t="n">
        <v>21</v>
      </c>
      <c r="CP37" s="18" t="n">
        <v>22</v>
      </c>
      <c r="CQ37" s="18" t="n">
        <v>33</v>
      </c>
      <c r="CR37" s="18" t="n">
        <v>38</v>
      </c>
      <c r="CS37" s="18" t="n">
        <v>35</v>
      </c>
      <c r="CT37" s="18" t="n">
        <v>51</v>
      </c>
      <c r="CU37" s="18" t="n">
        <v>61</v>
      </c>
      <c r="CV37" s="18" t="n">
        <v>58</v>
      </c>
      <c r="CW37" s="18" t="n">
        <v>59</v>
      </c>
      <c r="CX37" s="18" t="n">
        <v>57</v>
      </c>
      <c r="CY37" s="18" t="n">
        <v>50</v>
      </c>
      <c r="CZ37" s="18" t="n">
        <v>50</v>
      </c>
      <c r="DA37" s="18" t="n">
        <v>53</v>
      </c>
      <c r="DB37" s="18" t="n">
        <v>56</v>
      </c>
      <c r="DC37" s="18" t="n">
        <v>54</v>
      </c>
      <c r="DD37" s="18" t="n">
        <v>52</v>
      </c>
      <c r="DE37" s="18" t="n">
        <v>52</v>
      </c>
      <c r="DF37" s="18" t="n">
        <v>49</v>
      </c>
      <c r="DG37" s="18" t="n">
        <v>39</v>
      </c>
      <c r="DH37" s="18" t="n">
        <v>40</v>
      </c>
      <c r="DI37" s="18" t="n">
        <v>40</v>
      </c>
      <c r="DJ37" s="18" t="n">
        <v>38</v>
      </c>
      <c r="DK37" s="18" t="n">
        <v>33</v>
      </c>
      <c r="DL37" s="18" t="n">
        <v>29</v>
      </c>
      <c r="DM37" s="18" t="n">
        <v>19</v>
      </c>
      <c r="DN37" s="18" t="n">
        <v>19</v>
      </c>
      <c r="DO37" s="18" t="n">
        <v>16</v>
      </c>
      <c r="DP37" s="18" t="n">
        <v>25</v>
      </c>
      <c r="DQ37" s="18" t="n">
        <v>25</v>
      </c>
      <c r="DR37" s="18" t="n">
        <v>21</v>
      </c>
      <c r="DS37" s="18" t="n">
        <v>18</v>
      </c>
      <c r="DT37" s="18" t="n">
        <v>23</v>
      </c>
      <c r="DU37" s="18" t="n">
        <v>29</v>
      </c>
      <c r="DV37" s="18" t="n">
        <v>30</v>
      </c>
      <c r="DW37" s="18" t="n">
        <v>30</v>
      </c>
      <c r="DX37" s="18" t="n">
        <v>32</v>
      </c>
      <c r="DY37" s="18" t="n">
        <v>31</v>
      </c>
      <c r="DZ37" s="18" t="n">
        <v>30</v>
      </c>
      <c r="EA37" s="18" t="n">
        <v>28</v>
      </c>
      <c r="EB37" s="18" t="n">
        <v>29</v>
      </c>
      <c r="EC37" s="18" t="n">
        <v>33</v>
      </c>
      <c r="ED37" s="18" t="n">
        <v>36</v>
      </c>
      <c r="EE37" s="18" t="n">
        <v>38</v>
      </c>
      <c r="EF37" s="18" t="n">
        <v>36</v>
      </c>
      <c r="EG37" s="18" t="n">
        <v>33</v>
      </c>
      <c r="EH37" s="18" t="n">
        <v>30</v>
      </c>
      <c r="EI37" s="18" t="n">
        <v>29</v>
      </c>
      <c r="EJ37" s="18" t="n">
        <v>27</v>
      </c>
      <c r="EK37" s="18" t="n">
        <v>26</v>
      </c>
      <c r="EL37" s="18" t="n">
        <v>26</v>
      </c>
      <c r="EM37" s="18" t="n">
        <v>25</v>
      </c>
      <c r="EN37" s="18" t="n">
        <v>26</v>
      </c>
      <c r="EO37" s="18" t="n">
        <v>24</v>
      </c>
      <c r="EP37" s="18" t="n">
        <v>23</v>
      </c>
      <c r="EQ37" s="18" t="n">
        <v>22</v>
      </c>
      <c r="ER37" s="18" t="n">
        <v>22</v>
      </c>
      <c r="ES37" s="18" t="n">
        <v>22</v>
      </c>
      <c r="ET37" s="18" t="n">
        <v>21</v>
      </c>
      <c r="EU37" s="18" t="n">
        <v>14</v>
      </c>
      <c r="EV37" s="18" t="n">
        <v>14</v>
      </c>
      <c r="EW37" s="18" t="n">
        <v>1</v>
      </c>
      <c r="EX37" s="18" t="n">
        <v>2</v>
      </c>
      <c r="EY37" s="18" t="n">
        <v>86</v>
      </c>
      <c r="EZ37" s="18" t="n">
        <v>128</v>
      </c>
      <c r="FA37" s="18" t="n">
        <v>117</v>
      </c>
      <c r="FB37" s="18" t="n">
        <v>108</v>
      </c>
      <c r="FC37" s="18" t="n">
        <v>96</v>
      </c>
      <c r="FD37" s="18" t="n">
        <v>87</v>
      </c>
      <c r="FE37" s="18" t="n">
        <v>42</v>
      </c>
      <c r="FF37" s="18" t="n">
        <v>5</v>
      </c>
      <c r="FG37" s="18" t="n">
        <v>7</v>
      </c>
      <c r="FH37" s="18" t="n">
        <v>7</v>
      </c>
      <c r="FI37" s="18" t="n">
        <v>24</v>
      </c>
      <c r="FJ37" s="18" t="n">
        <v>22</v>
      </c>
      <c r="FK37" s="18" t="n">
        <v>40</v>
      </c>
      <c r="FL37" s="18" t="n">
        <v>54</v>
      </c>
      <c r="FM37" s="18" t="n">
        <v>28</v>
      </c>
      <c r="FN37" s="18" t="n">
        <v>4</v>
      </c>
      <c r="FO37" s="18" t="n">
        <v>34</v>
      </c>
      <c r="FP37" s="18" t="n">
        <v>146</v>
      </c>
      <c r="FQ37" s="18" t="n">
        <v>129</v>
      </c>
      <c r="FR37" s="18" t="n">
        <v>33</v>
      </c>
      <c r="FS37" s="18" t="n">
        <v>103</v>
      </c>
    </row>
    <row r="38" customFormat="false" ht="10.5" hidden="false" customHeight="true" outlineLevel="0" collapsed="false">
      <c r="B38" s="17" t="n">
        <v>146</v>
      </c>
      <c r="C38" s="18" t="n">
        <v>29</v>
      </c>
      <c r="D38" s="18" t="n">
        <v>24</v>
      </c>
      <c r="E38" s="18" t="n">
        <v>18</v>
      </c>
      <c r="F38" s="18" t="n">
        <v>8</v>
      </c>
      <c r="G38" s="18" t="n">
        <v>37</v>
      </c>
      <c r="H38" s="18" t="n">
        <v>106</v>
      </c>
      <c r="I38" s="18" t="n">
        <v>132</v>
      </c>
      <c r="J38" s="18" t="n">
        <v>107</v>
      </c>
      <c r="K38" s="18" t="n">
        <v>53</v>
      </c>
      <c r="L38" s="18" t="n">
        <v>34</v>
      </c>
      <c r="M38" s="18" t="n">
        <v>30</v>
      </c>
      <c r="N38" s="18" t="n">
        <v>36</v>
      </c>
      <c r="O38" s="18" t="n">
        <v>33</v>
      </c>
      <c r="P38" s="18" t="n">
        <v>35</v>
      </c>
      <c r="Q38" s="18" t="n">
        <v>8</v>
      </c>
      <c r="R38" s="18" t="n">
        <v>0</v>
      </c>
      <c r="S38" s="18" t="n">
        <v>72</v>
      </c>
      <c r="T38" s="18" t="n">
        <v>221</v>
      </c>
      <c r="U38" s="18" t="n">
        <v>251</v>
      </c>
      <c r="V38" s="18" t="n">
        <v>198</v>
      </c>
      <c r="W38" s="18" t="n">
        <v>142</v>
      </c>
      <c r="X38" s="18" t="n">
        <v>143</v>
      </c>
      <c r="Y38" s="18" t="n">
        <v>158</v>
      </c>
      <c r="Z38" s="18" t="n">
        <v>163</v>
      </c>
      <c r="AA38" s="18" t="n">
        <v>164</v>
      </c>
      <c r="AB38" s="18" t="n">
        <v>168</v>
      </c>
      <c r="AC38" s="18" t="n">
        <v>180</v>
      </c>
      <c r="AD38" s="18" t="n">
        <v>177</v>
      </c>
      <c r="AE38" s="18" t="n">
        <v>145</v>
      </c>
      <c r="AF38" s="18" t="n">
        <v>125</v>
      </c>
      <c r="AG38" s="18" t="n">
        <v>141</v>
      </c>
      <c r="AH38" s="18" t="n">
        <v>127</v>
      </c>
      <c r="AI38" s="18" t="n">
        <v>120</v>
      </c>
      <c r="AJ38" s="18" t="n">
        <v>144</v>
      </c>
      <c r="AK38" s="18" t="n">
        <v>185</v>
      </c>
      <c r="AL38" s="18" t="n">
        <v>180</v>
      </c>
      <c r="AM38" s="18" t="n">
        <v>151</v>
      </c>
      <c r="AN38" s="18" t="n">
        <v>145</v>
      </c>
      <c r="AO38" s="18" t="n">
        <v>236</v>
      </c>
      <c r="AP38" s="18" t="n">
        <v>241</v>
      </c>
      <c r="AQ38" s="18" t="n">
        <v>201</v>
      </c>
      <c r="AR38" s="18" t="n">
        <v>136</v>
      </c>
      <c r="AS38" s="18" t="n">
        <v>146</v>
      </c>
      <c r="AT38" s="18" t="n">
        <v>189</v>
      </c>
      <c r="AU38" s="18" t="n">
        <v>191</v>
      </c>
      <c r="AV38" s="18" t="n">
        <v>202</v>
      </c>
      <c r="AW38" s="18" t="n">
        <v>189</v>
      </c>
      <c r="AX38" s="18" t="n">
        <v>205</v>
      </c>
      <c r="AY38" s="18" t="n">
        <v>186</v>
      </c>
      <c r="AZ38" s="18" t="n">
        <v>160</v>
      </c>
      <c r="BA38" s="18" t="n">
        <v>167</v>
      </c>
      <c r="BB38" s="18" t="n">
        <v>158</v>
      </c>
      <c r="BC38" s="18" t="n">
        <v>152</v>
      </c>
      <c r="BD38" s="18" t="n">
        <v>152</v>
      </c>
      <c r="BE38" s="18" t="n">
        <v>167</v>
      </c>
      <c r="BF38" s="18" t="n">
        <v>184</v>
      </c>
      <c r="BG38" s="18" t="n">
        <v>189</v>
      </c>
      <c r="BH38" s="18" t="n">
        <v>194</v>
      </c>
      <c r="BI38" s="18" t="n">
        <v>195</v>
      </c>
      <c r="BJ38" s="18" t="n">
        <v>186</v>
      </c>
      <c r="BK38" s="18" t="n">
        <v>206</v>
      </c>
      <c r="BL38" s="18" t="n">
        <v>194</v>
      </c>
      <c r="BM38" s="18" t="n">
        <v>157</v>
      </c>
      <c r="BN38" s="18" t="n">
        <v>157</v>
      </c>
      <c r="BO38" s="18" t="n">
        <v>157</v>
      </c>
      <c r="BP38" s="18" t="n">
        <v>158</v>
      </c>
      <c r="BQ38" s="18" t="n">
        <v>152</v>
      </c>
      <c r="BR38" s="18" t="n">
        <v>169</v>
      </c>
      <c r="BS38" s="18" t="n">
        <v>175</v>
      </c>
      <c r="BT38" s="18" t="n">
        <v>198</v>
      </c>
      <c r="BU38" s="18" t="n">
        <v>212</v>
      </c>
      <c r="BV38" s="18" t="n">
        <v>208</v>
      </c>
      <c r="BW38" s="18" t="n">
        <v>221</v>
      </c>
      <c r="BX38" s="18" t="n">
        <v>234</v>
      </c>
      <c r="BY38" s="18" t="n">
        <v>249</v>
      </c>
      <c r="BZ38" s="18" t="n">
        <v>250</v>
      </c>
      <c r="CA38" s="18" t="n">
        <v>172</v>
      </c>
      <c r="CB38" s="18" t="n">
        <v>54</v>
      </c>
      <c r="CC38" s="18" t="n">
        <v>24</v>
      </c>
      <c r="CD38" s="18" t="n">
        <v>45</v>
      </c>
      <c r="CE38" s="18" t="n">
        <v>31</v>
      </c>
      <c r="CF38" s="18" t="n">
        <v>39</v>
      </c>
      <c r="CG38" s="18" t="n">
        <v>16</v>
      </c>
      <c r="CH38" s="18" t="n">
        <v>10</v>
      </c>
      <c r="CI38" s="18" t="n">
        <v>12</v>
      </c>
      <c r="CJ38" s="18" t="n">
        <v>31</v>
      </c>
      <c r="CK38" s="18" t="n">
        <v>50</v>
      </c>
      <c r="CL38" s="18" t="n">
        <v>45</v>
      </c>
      <c r="CM38" s="18" t="n">
        <v>45</v>
      </c>
      <c r="CN38" s="18" t="n">
        <v>30</v>
      </c>
      <c r="CO38" s="18" t="n">
        <v>18</v>
      </c>
      <c r="CP38" s="18" t="n">
        <v>11</v>
      </c>
      <c r="CQ38" s="18" t="n">
        <v>24</v>
      </c>
      <c r="CR38" s="18" t="n">
        <v>40</v>
      </c>
      <c r="CS38" s="18" t="n">
        <v>40</v>
      </c>
      <c r="CT38" s="18" t="n">
        <v>46</v>
      </c>
      <c r="CU38" s="18" t="n">
        <v>57</v>
      </c>
      <c r="CV38" s="18" t="n">
        <v>61</v>
      </c>
      <c r="CW38" s="18" t="n">
        <v>63</v>
      </c>
      <c r="CX38" s="18" t="n">
        <v>57</v>
      </c>
      <c r="CY38" s="18" t="n">
        <v>52</v>
      </c>
      <c r="CZ38" s="18" t="n">
        <v>45</v>
      </c>
      <c r="DA38" s="18" t="n">
        <v>46</v>
      </c>
      <c r="DB38" s="18" t="n">
        <v>52</v>
      </c>
      <c r="DC38" s="18" t="n">
        <v>56</v>
      </c>
      <c r="DD38" s="18" t="n">
        <v>56</v>
      </c>
      <c r="DE38" s="18" t="n">
        <v>57</v>
      </c>
      <c r="DF38" s="18" t="n">
        <v>60</v>
      </c>
      <c r="DG38" s="18" t="n">
        <v>63</v>
      </c>
      <c r="DH38" s="18" t="n">
        <v>65</v>
      </c>
      <c r="DI38" s="18" t="n">
        <v>68</v>
      </c>
      <c r="DJ38" s="18" t="n">
        <v>70</v>
      </c>
      <c r="DK38" s="18" t="n">
        <v>71</v>
      </c>
      <c r="DL38" s="18" t="n">
        <v>71</v>
      </c>
      <c r="DM38" s="18" t="n">
        <v>71</v>
      </c>
      <c r="DN38" s="18" t="n">
        <v>66</v>
      </c>
      <c r="DO38" s="18" t="n">
        <v>60</v>
      </c>
      <c r="DP38" s="18" t="n">
        <v>57</v>
      </c>
      <c r="DQ38" s="18" t="n">
        <v>57</v>
      </c>
      <c r="DR38" s="18" t="n">
        <v>53</v>
      </c>
      <c r="DS38" s="18" t="n">
        <v>51</v>
      </c>
      <c r="DT38" s="18" t="n">
        <v>53</v>
      </c>
      <c r="DU38" s="18" t="n">
        <v>52</v>
      </c>
      <c r="DV38" s="18" t="n">
        <v>49</v>
      </c>
      <c r="DW38" s="18" t="n">
        <v>51</v>
      </c>
      <c r="DX38" s="18" t="n">
        <v>52</v>
      </c>
      <c r="DY38" s="18" t="n">
        <v>52</v>
      </c>
      <c r="DZ38" s="18" t="n">
        <v>47</v>
      </c>
      <c r="EA38" s="18" t="n">
        <v>43</v>
      </c>
      <c r="EB38" s="18" t="n">
        <v>42</v>
      </c>
      <c r="EC38" s="18" t="n">
        <v>40</v>
      </c>
      <c r="ED38" s="18" t="n">
        <v>43</v>
      </c>
      <c r="EE38" s="18" t="n">
        <v>41</v>
      </c>
      <c r="EF38" s="18" t="n">
        <v>41</v>
      </c>
      <c r="EG38" s="18" t="n">
        <v>37</v>
      </c>
      <c r="EH38" s="18" t="n">
        <v>34</v>
      </c>
      <c r="EI38" s="18" t="n">
        <v>31</v>
      </c>
      <c r="EJ38" s="18" t="n">
        <v>29</v>
      </c>
      <c r="EK38" s="18" t="n">
        <v>27</v>
      </c>
      <c r="EL38" s="18" t="n">
        <v>25</v>
      </c>
      <c r="EM38" s="18" t="n">
        <v>26</v>
      </c>
      <c r="EN38" s="18" t="n">
        <v>27</v>
      </c>
      <c r="EO38" s="18" t="n">
        <v>26</v>
      </c>
      <c r="EP38" s="18" t="n">
        <v>26</v>
      </c>
      <c r="EQ38" s="18" t="n">
        <v>24</v>
      </c>
      <c r="ER38" s="18" t="n">
        <v>23</v>
      </c>
      <c r="ES38" s="18" t="n">
        <v>22</v>
      </c>
      <c r="ET38" s="18" t="n">
        <v>22</v>
      </c>
      <c r="EU38" s="18" t="n">
        <v>17</v>
      </c>
      <c r="EV38" s="18" t="n">
        <v>26</v>
      </c>
      <c r="EW38" s="18" t="n">
        <v>1</v>
      </c>
      <c r="EX38" s="18" t="n">
        <v>30</v>
      </c>
      <c r="EY38" s="18" t="n">
        <v>195</v>
      </c>
      <c r="EZ38" s="18" t="n">
        <v>250</v>
      </c>
      <c r="FA38" s="18" t="n">
        <v>236</v>
      </c>
      <c r="FB38" s="18" t="n">
        <v>217</v>
      </c>
      <c r="FC38" s="18" t="n">
        <v>185</v>
      </c>
      <c r="FD38" s="18" t="n">
        <v>181</v>
      </c>
      <c r="FE38" s="18" t="n">
        <v>129</v>
      </c>
      <c r="FF38" s="18" t="n">
        <v>52</v>
      </c>
      <c r="FG38" s="18" t="n">
        <v>1</v>
      </c>
      <c r="FH38" s="18" t="n">
        <v>15</v>
      </c>
      <c r="FI38" s="18" t="n">
        <v>26</v>
      </c>
      <c r="FJ38" s="18" t="n">
        <v>26</v>
      </c>
      <c r="FK38" s="18" t="n">
        <v>41</v>
      </c>
      <c r="FL38" s="18" t="n">
        <v>32</v>
      </c>
      <c r="FM38" s="18" t="n">
        <v>11</v>
      </c>
      <c r="FN38" s="18" t="n">
        <v>17</v>
      </c>
      <c r="FO38" s="18" t="n">
        <v>95</v>
      </c>
      <c r="FP38" s="18" t="n">
        <v>166</v>
      </c>
      <c r="FQ38" s="18" t="n">
        <v>57</v>
      </c>
      <c r="FR38" s="18" t="n">
        <v>44</v>
      </c>
      <c r="FS38" s="18" t="n">
        <v>205</v>
      </c>
    </row>
    <row r="39" customFormat="false" ht="10.5" hidden="false" customHeight="true" outlineLevel="0" collapsed="false">
      <c r="B39" s="17" t="n">
        <v>147</v>
      </c>
      <c r="C39" s="18" t="n">
        <v>25</v>
      </c>
      <c r="D39" s="18" t="n">
        <v>19</v>
      </c>
      <c r="E39" s="18" t="n">
        <v>23</v>
      </c>
      <c r="F39" s="18" t="n">
        <v>10</v>
      </c>
      <c r="G39" s="18" t="n">
        <v>45</v>
      </c>
      <c r="H39" s="18" t="n">
        <v>111</v>
      </c>
      <c r="I39" s="18" t="n">
        <v>125</v>
      </c>
      <c r="J39" s="18" t="n">
        <v>69</v>
      </c>
      <c r="K39" s="18" t="n">
        <v>45</v>
      </c>
      <c r="L39" s="18" t="n">
        <v>34</v>
      </c>
      <c r="M39" s="18" t="n">
        <v>33</v>
      </c>
      <c r="N39" s="18" t="n">
        <v>36</v>
      </c>
      <c r="O39" s="18" t="n">
        <v>39</v>
      </c>
      <c r="P39" s="18" t="n">
        <v>25</v>
      </c>
      <c r="Q39" s="18" t="n">
        <v>0</v>
      </c>
      <c r="R39" s="18" t="n">
        <v>33</v>
      </c>
      <c r="S39" s="18" t="n">
        <v>192</v>
      </c>
      <c r="T39" s="18" t="n">
        <v>249</v>
      </c>
      <c r="U39" s="18" t="n">
        <v>220</v>
      </c>
      <c r="V39" s="18" t="n">
        <v>157</v>
      </c>
      <c r="W39" s="18" t="n">
        <v>145</v>
      </c>
      <c r="X39" s="18" t="n">
        <v>156</v>
      </c>
      <c r="Y39" s="18" t="n">
        <v>163</v>
      </c>
      <c r="Z39" s="18" t="n">
        <v>163</v>
      </c>
      <c r="AA39" s="18" t="n">
        <v>157</v>
      </c>
      <c r="AB39" s="18" t="n">
        <v>149</v>
      </c>
      <c r="AC39" s="18" t="n">
        <v>159</v>
      </c>
      <c r="AD39" s="18" t="n">
        <v>181</v>
      </c>
      <c r="AE39" s="18" t="n">
        <v>175</v>
      </c>
      <c r="AF39" s="18" t="n">
        <v>152</v>
      </c>
      <c r="AG39" s="18" t="n">
        <v>149</v>
      </c>
      <c r="AH39" s="18" t="n">
        <v>145</v>
      </c>
      <c r="AI39" s="18" t="n">
        <v>116</v>
      </c>
      <c r="AJ39" s="18" t="n">
        <v>128</v>
      </c>
      <c r="AK39" s="18" t="n">
        <v>137</v>
      </c>
      <c r="AL39" s="18" t="n">
        <v>160</v>
      </c>
      <c r="AM39" s="18" t="n">
        <v>175</v>
      </c>
      <c r="AN39" s="18" t="n">
        <v>210</v>
      </c>
      <c r="AO39" s="18" t="n">
        <v>244</v>
      </c>
      <c r="AP39" s="18" t="n">
        <v>178</v>
      </c>
      <c r="AQ39" s="18" t="n">
        <v>186</v>
      </c>
      <c r="AR39" s="18" t="n">
        <v>181</v>
      </c>
      <c r="AS39" s="18" t="n">
        <v>167</v>
      </c>
      <c r="AT39" s="18" t="n">
        <v>149</v>
      </c>
      <c r="AU39" s="18" t="n">
        <v>148</v>
      </c>
      <c r="AV39" s="18" t="n">
        <v>155</v>
      </c>
      <c r="AW39" s="18" t="n">
        <v>135</v>
      </c>
      <c r="AX39" s="18" t="n">
        <v>169</v>
      </c>
      <c r="AY39" s="18" t="n">
        <v>182</v>
      </c>
      <c r="AZ39" s="18" t="n">
        <v>189</v>
      </c>
      <c r="BA39" s="18" t="n">
        <v>189</v>
      </c>
      <c r="BB39" s="18" t="n">
        <v>186</v>
      </c>
      <c r="BC39" s="18" t="n">
        <v>194</v>
      </c>
      <c r="BD39" s="18" t="n">
        <v>171</v>
      </c>
      <c r="BE39" s="18" t="n">
        <v>158</v>
      </c>
      <c r="BF39" s="18" t="n">
        <v>172</v>
      </c>
      <c r="BG39" s="18" t="n">
        <v>180</v>
      </c>
      <c r="BH39" s="18" t="n">
        <v>162</v>
      </c>
      <c r="BI39" s="18" t="n">
        <v>151</v>
      </c>
      <c r="BJ39" s="18" t="n">
        <v>141</v>
      </c>
      <c r="BK39" s="18" t="n">
        <v>162</v>
      </c>
      <c r="BL39" s="18" t="n">
        <v>175</v>
      </c>
      <c r="BM39" s="18" t="n">
        <v>194</v>
      </c>
      <c r="BN39" s="18" t="n">
        <v>191</v>
      </c>
      <c r="BO39" s="18" t="n">
        <v>205</v>
      </c>
      <c r="BP39" s="18" t="n">
        <v>202</v>
      </c>
      <c r="BQ39" s="18" t="n">
        <v>169</v>
      </c>
      <c r="BR39" s="18" t="n">
        <v>175</v>
      </c>
      <c r="BS39" s="18" t="n">
        <v>180</v>
      </c>
      <c r="BT39" s="18" t="n">
        <v>170</v>
      </c>
      <c r="BU39" s="18" t="n">
        <v>169</v>
      </c>
      <c r="BV39" s="18" t="n">
        <v>159</v>
      </c>
      <c r="BW39" s="18" t="n">
        <v>148</v>
      </c>
      <c r="BX39" s="18" t="n">
        <v>173</v>
      </c>
      <c r="BY39" s="18" t="n">
        <v>200</v>
      </c>
      <c r="BZ39" s="18" t="n">
        <v>202</v>
      </c>
      <c r="CA39" s="18" t="n">
        <v>240</v>
      </c>
      <c r="CB39" s="18" t="n">
        <v>189</v>
      </c>
      <c r="CC39" s="18" t="n">
        <v>88</v>
      </c>
      <c r="CD39" s="18" t="n">
        <v>24</v>
      </c>
      <c r="CE39" s="18" t="n">
        <v>49</v>
      </c>
      <c r="CF39" s="18" t="n">
        <v>42</v>
      </c>
      <c r="CG39" s="18" t="n">
        <v>31</v>
      </c>
      <c r="CH39" s="18" t="n">
        <v>30</v>
      </c>
      <c r="CI39" s="18" t="n">
        <v>15</v>
      </c>
      <c r="CJ39" s="18" t="n">
        <v>14</v>
      </c>
      <c r="CK39" s="18" t="n">
        <v>35</v>
      </c>
      <c r="CL39" s="18" t="n">
        <v>52</v>
      </c>
      <c r="CM39" s="18" t="n">
        <v>50</v>
      </c>
      <c r="CN39" s="18" t="n">
        <v>32</v>
      </c>
      <c r="CO39" s="18" t="n">
        <v>19</v>
      </c>
      <c r="CP39" s="18" t="n">
        <v>10</v>
      </c>
      <c r="CQ39" s="18" t="n">
        <v>18</v>
      </c>
      <c r="CR39" s="18" t="n">
        <v>43</v>
      </c>
      <c r="CS39" s="18" t="n">
        <v>44</v>
      </c>
      <c r="CT39" s="18" t="n">
        <v>39</v>
      </c>
      <c r="CU39" s="18" t="n">
        <v>47</v>
      </c>
      <c r="CV39" s="18" t="n">
        <v>58</v>
      </c>
      <c r="CW39" s="18" t="n">
        <v>63</v>
      </c>
      <c r="CX39" s="18" t="n">
        <v>56</v>
      </c>
      <c r="CY39" s="18" t="n">
        <v>56</v>
      </c>
      <c r="CZ39" s="18" t="n">
        <v>53</v>
      </c>
      <c r="DA39" s="18" t="n">
        <v>53</v>
      </c>
      <c r="DB39" s="18" t="n">
        <v>53</v>
      </c>
      <c r="DC39" s="18" t="n">
        <v>56</v>
      </c>
      <c r="DD39" s="18" t="n">
        <v>56</v>
      </c>
      <c r="DE39" s="18" t="n">
        <v>60</v>
      </c>
      <c r="DF39" s="18" t="n">
        <v>65</v>
      </c>
      <c r="DG39" s="18" t="n">
        <v>70</v>
      </c>
      <c r="DH39" s="18" t="n">
        <v>67</v>
      </c>
      <c r="DI39" s="18" t="n">
        <v>68</v>
      </c>
      <c r="DJ39" s="18" t="n">
        <v>73</v>
      </c>
      <c r="DK39" s="18" t="n">
        <v>79</v>
      </c>
      <c r="DL39" s="18" t="n">
        <v>86</v>
      </c>
      <c r="DM39" s="18" t="n">
        <v>82</v>
      </c>
      <c r="DN39" s="18" t="n">
        <v>75</v>
      </c>
      <c r="DO39" s="18" t="n">
        <v>81</v>
      </c>
      <c r="DP39" s="18" t="n">
        <v>80</v>
      </c>
      <c r="DQ39" s="18" t="n">
        <v>78</v>
      </c>
      <c r="DR39" s="18" t="n">
        <v>72</v>
      </c>
      <c r="DS39" s="18" t="n">
        <v>66</v>
      </c>
      <c r="DT39" s="18" t="n">
        <v>61</v>
      </c>
      <c r="DU39" s="18" t="n">
        <v>55</v>
      </c>
      <c r="DV39" s="18" t="n">
        <v>45</v>
      </c>
      <c r="DW39" s="18" t="n">
        <v>45</v>
      </c>
      <c r="DX39" s="18" t="n">
        <v>43</v>
      </c>
      <c r="DY39" s="18" t="n">
        <v>43</v>
      </c>
      <c r="DZ39" s="18" t="n">
        <v>44</v>
      </c>
      <c r="EA39" s="18" t="n">
        <v>44</v>
      </c>
      <c r="EB39" s="18" t="n">
        <v>45</v>
      </c>
      <c r="EC39" s="18" t="n">
        <v>50</v>
      </c>
      <c r="ED39" s="18" t="n">
        <v>52</v>
      </c>
      <c r="EE39" s="18" t="n">
        <v>46</v>
      </c>
      <c r="EF39" s="18" t="n">
        <v>43</v>
      </c>
      <c r="EG39" s="18" t="n">
        <v>39</v>
      </c>
      <c r="EH39" s="18" t="n">
        <v>37</v>
      </c>
      <c r="EI39" s="18" t="n">
        <v>37</v>
      </c>
      <c r="EJ39" s="18" t="n">
        <v>35</v>
      </c>
      <c r="EK39" s="18" t="n">
        <v>32</v>
      </c>
      <c r="EL39" s="18" t="n">
        <v>29</v>
      </c>
      <c r="EM39" s="18" t="n">
        <v>29</v>
      </c>
      <c r="EN39" s="18" t="n">
        <v>29</v>
      </c>
      <c r="EO39" s="18" t="n">
        <v>29</v>
      </c>
      <c r="EP39" s="18" t="n">
        <v>27</v>
      </c>
      <c r="EQ39" s="18" t="n">
        <v>25</v>
      </c>
      <c r="ER39" s="18" t="n">
        <v>24</v>
      </c>
      <c r="ES39" s="18" t="n">
        <v>23</v>
      </c>
      <c r="ET39" s="18" t="n">
        <v>22</v>
      </c>
      <c r="EU39" s="18" t="n">
        <v>18</v>
      </c>
      <c r="EV39" s="18" t="n">
        <v>15</v>
      </c>
      <c r="EW39" s="18" t="n">
        <v>1</v>
      </c>
      <c r="EX39" s="18" t="n">
        <v>25</v>
      </c>
      <c r="EY39" s="18" t="n">
        <v>180</v>
      </c>
      <c r="EZ39" s="18" t="n">
        <v>243</v>
      </c>
      <c r="FA39" s="18" t="n">
        <v>240</v>
      </c>
      <c r="FB39" s="18" t="n">
        <v>240</v>
      </c>
      <c r="FC39" s="18" t="n">
        <v>251</v>
      </c>
      <c r="FD39" s="18" t="n">
        <v>250</v>
      </c>
      <c r="FE39" s="18" t="n">
        <v>231</v>
      </c>
      <c r="FF39" s="18" t="n">
        <v>117</v>
      </c>
      <c r="FG39" s="18" t="n">
        <v>9</v>
      </c>
      <c r="FH39" s="18" t="n">
        <v>49</v>
      </c>
      <c r="FI39" s="18" t="n">
        <v>38</v>
      </c>
      <c r="FJ39" s="18" t="n">
        <v>19</v>
      </c>
      <c r="FK39" s="18" t="n">
        <v>34</v>
      </c>
      <c r="FL39" s="18" t="n">
        <v>15</v>
      </c>
      <c r="FM39" s="18" t="n">
        <v>3</v>
      </c>
      <c r="FN39" s="18" t="n">
        <v>46</v>
      </c>
      <c r="FO39" s="18" t="n">
        <v>137</v>
      </c>
      <c r="FP39" s="18" t="n">
        <v>101</v>
      </c>
      <c r="FQ39" s="18" t="n">
        <v>30</v>
      </c>
      <c r="FR39" s="18" t="n">
        <v>139</v>
      </c>
      <c r="FS39" s="18" t="n">
        <v>253</v>
      </c>
    </row>
    <row r="40" customFormat="false" ht="10.5" hidden="false" customHeight="true" outlineLevel="0" collapsed="false">
      <c r="B40" s="17" t="n">
        <v>148</v>
      </c>
      <c r="C40" s="18" t="n">
        <v>32</v>
      </c>
      <c r="D40" s="18" t="n">
        <v>27</v>
      </c>
      <c r="E40" s="18" t="n">
        <v>23</v>
      </c>
      <c r="F40" s="18" t="n">
        <v>8</v>
      </c>
      <c r="G40" s="18" t="n">
        <v>54</v>
      </c>
      <c r="H40" s="18" t="n">
        <v>116</v>
      </c>
      <c r="I40" s="18" t="n">
        <v>79</v>
      </c>
      <c r="J40" s="18" t="n">
        <v>31</v>
      </c>
      <c r="K40" s="18" t="n">
        <v>32</v>
      </c>
      <c r="L40" s="18" t="n">
        <v>42</v>
      </c>
      <c r="M40" s="18" t="n">
        <v>39</v>
      </c>
      <c r="N40" s="18" t="n">
        <v>39</v>
      </c>
      <c r="O40" s="18" t="n">
        <v>28</v>
      </c>
      <c r="P40" s="18" t="n">
        <v>5</v>
      </c>
      <c r="Q40" s="18" t="n">
        <v>10</v>
      </c>
      <c r="R40" s="18" t="n">
        <v>158</v>
      </c>
      <c r="S40" s="18" t="n">
        <v>245</v>
      </c>
      <c r="T40" s="18" t="n">
        <v>241</v>
      </c>
      <c r="U40" s="18" t="n">
        <v>185</v>
      </c>
      <c r="V40" s="18" t="n">
        <v>158</v>
      </c>
      <c r="W40" s="18" t="n">
        <v>164</v>
      </c>
      <c r="X40" s="18" t="n">
        <v>163</v>
      </c>
      <c r="Y40" s="18" t="n">
        <v>156</v>
      </c>
      <c r="Z40" s="18" t="n">
        <v>157</v>
      </c>
      <c r="AA40" s="18" t="n">
        <v>158</v>
      </c>
      <c r="AB40" s="18" t="n">
        <v>157</v>
      </c>
      <c r="AC40" s="18" t="n">
        <v>151</v>
      </c>
      <c r="AD40" s="18" t="n">
        <v>160</v>
      </c>
      <c r="AE40" s="18" t="n">
        <v>173</v>
      </c>
      <c r="AF40" s="18" t="n">
        <v>177</v>
      </c>
      <c r="AG40" s="18" t="n">
        <v>150</v>
      </c>
      <c r="AH40" s="18" t="n">
        <v>138</v>
      </c>
      <c r="AI40" s="18" t="n">
        <v>130</v>
      </c>
      <c r="AJ40" s="18" t="n">
        <v>143</v>
      </c>
      <c r="AK40" s="18" t="n">
        <v>132</v>
      </c>
      <c r="AL40" s="18" t="n">
        <v>135</v>
      </c>
      <c r="AM40" s="18" t="n">
        <v>142</v>
      </c>
      <c r="AN40" s="18" t="n">
        <v>149</v>
      </c>
      <c r="AO40" s="18" t="n">
        <v>172</v>
      </c>
      <c r="AP40" s="18" t="n">
        <v>155</v>
      </c>
      <c r="AQ40" s="18" t="n">
        <v>203</v>
      </c>
      <c r="AR40" s="18" t="n">
        <v>163</v>
      </c>
      <c r="AS40" s="18" t="n">
        <v>158</v>
      </c>
      <c r="AT40" s="18" t="n">
        <v>177</v>
      </c>
      <c r="AU40" s="18" t="n">
        <v>196</v>
      </c>
      <c r="AV40" s="18" t="n">
        <v>206</v>
      </c>
      <c r="AW40" s="18" t="n">
        <v>179</v>
      </c>
      <c r="AX40" s="18" t="n">
        <v>171</v>
      </c>
      <c r="AY40" s="18" t="n">
        <v>171</v>
      </c>
      <c r="AZ40" s="18" t="n">
        <v>173</v>
      </c>
      <c r="BA40" s="18" t="n">
        <v>150</v>
      </c>
      <c r="BB40" s="18" t="n">
        <v>171</v>
      </c>
      <c r="BC40" s="18" t="n">
        <v>167</v>
      </c>
      <c r="BD40" s="18" t="n">
        <v>164</v>
      </c>
      <c r="BE40" s="18" t="n">
        <v>175</v>
      </c>
      <c r="BF40" s="18" t="n">
        <v>188</v>
      </c>
      <c r="BG40" s="18" t="n">
        <v>191</v>
      </c>
      <c r="BH40" s="18" t="n">
        <v>195</v>
      </c>
      <c r="BI40" s="18" t="n">
        <v>208</v>
      </c>
      <c r="BJ40" s="18" t="n">
        <v>203</v>
      </c>
      <c r="BK40" s="18" t="n">
        <v>186</v>
      </c>
      <c r="BL40" s="18" t="n">
        <v>169</v>
      </c>
      <c r="BM40" s="18" t="n">
        <v>162</v>
      </c>
      <c r="BN40" s="18" t="n">
        <v>151</v>
      </c>
      <c r="BO40" s="18" t="n">
        <v>164</v>
      </c>
      <c r="BP40" s="18" t="n">
        <v>171</v>
      </c>
      <c r="BQ40" s="18" t="n">
        <v>166</v>
      </c>
      <c r="BR40" s="18" t="n">
        <v>199</v>
      </c>
      <c r="BS40" s="18" t="n">
        <v>196</v>
      </c>
      <c r="BT40" s="18" t="n">
        <v>207</v>
      </c>
      <c r="BU40" s="18" t="n">
        <v>187</v>
      </c>
      <c r="BV40" s="18" t="n">
        <v>206</v>
      </c>
      <c r="BW40" s="18" t="n">
        <v>195</v>
      </c>
      <c r="BX40" s="18" t="n">
        <v>181</v>
      </c>
      <c r="BY40" s="18" t="n">
        <v>159</v>
      </c>
      <c r="BZ40" s="18" t="n">
        <v>173</v>
      </c>
      <c r="CA40" s="18" t="n">
        <v>221</v>
      </c>
      <c r="CB40" s="18" t="n">
        <v>248</v>
      </c>
      <c r="CC40" s="18" t="n">
        <v>241</v>
      </c>
      <c r="CD40" s="18" t="n">
        <v>93</v>
      </c>
      <c r="CE40" s="18" t="n">
        <v>17</v>
      </c>
      <c r="CF40" s="18" t="n">
        <v>29</v>
      </c>
      <c r="CG40" s="18" t="n">
        <v>44</v>
      </c>
      <c r="CH40" s="18" t="n">
        <v>30</v>
      </c>
      <c r="CI40" s="18" t="n">
        <v>18</v>
      </c>
      <c r="CJ40" s="18" t="n">
        <v>4</v>
      </c>
      <c r="CK40" s="18" t="n">
        <v>12</v>
      </c>
      <c r="CL40" s="18" t="n">
        <v>46</v>
      </c>
      <c r="CM40" s="18" t="n">
        <v>49</v>
      </c>
      <c r="CN40" s="18" t="n">
        <v>45</v>
      </c>
      <c r="CO40" s="18" t="n">
        <v>26</v>
      </c>
      <c r="CP40" s="18" t="n">
        <v>16</v>
      </c>
      <c r="CQ40" s="18" t="n">
        <v>16</v>
      </c>
      <c r="CR40" s="18" t="n">
        <v>32</v>
      </c>
      <c r="CS40" s="18" t="n">
        <v>40</v>
      </c>
      <c r="CT40" s="18" t="n">
        <v>39</v>
      </c>
      <c r="CU40" s="18" t="n">
        <v>38</v>
      </c>
      <c r="CV40" s="18" t="n">
        <v>51</v>
      </c>
      <c r="CW40" s="18" t="n">
        <v>64</v>
      </c>
      <c r="CX40" s="18" t="n">
        <v>54</v>
      </c>
      <c r="CY40" s="18" t="n">
        <v>57</v>
      </c>
      <c r="CZ40" s="18" t="n">
        <v>57</v>
      </c>
      <c r="DA40" s="18" t="n">
        <v>57</v>
      </c>
      <c r="DB40" s="18" t="n">
        <v>58</v>
      </c>
      <c r="DC40" s="18" t="n">
        <v>58</v>
      </c>
      <c r="DD40" s="18" t="n">
        <v>58</v>
      </c>
      <c r="DE40" s="18" t="n">
        <v>64</v>
      </c>
      <c r="DF40" s="18" t="n">
        <v>68</v>
      </c>
      <c r="DG40" s="18" t="n">
        <v>66</v>
      </c>
      <c r="DH40" s="18" t="n">
        <v>63</v>
      </c>
      <c r="DI40" s="18" t="n">
        <v>65</v>
      </c>
      <c r="DJ40" s="18" t="n">
        <v>67</v>
      </c>
      <c r="DK40" s="18" t="n">
        <v>73</v>
      </c>
      <c r="DL40" s="18" t="n">
        <v>79</v>
      </c>
      <c r="DM40" s="18" t="n">
        <v>82</v>
      </c>
      <c r="DN40" s="18" t="n">
        <v>79</v>
      </c>
      <c r="DO40" s="18" t="n">
        <v>82</v>
      </c>
      <c r="DP40" s="18" t="n">
        <v>80</v>
      </c>
      <c r="DQ40" s="18" t="n">
        <v>73</v>
      </c>
      <c r="DR40" s="18" t="n">
        <v>61</v>
      </c>
      <c r="DS40" s="18" t="n">
        <v>52</v>
      </c>
      <c r="DT40" s="18" t="n">
        <v>49</v>
      </c>
      <c r="DU40" s="18" t="n">
        <v>46</v>
      </c>
      <c r="DV40" s="18" t="n">
        <v>43</v>
      </c>
      <c r="DW40" s="18" t="n">
        <v>46</v>
      </c>
      <c r="DX40" s="18" t="n">
        <v>45</v>
      </c>
      <c r="DY40" s="18" t="n">
        <v>44</v>
      </c>
      <c r="DZ40" s="18" t="n">
        <v>44</v>
      </c>
      <c r="EA40" s="18" t="n">
        <v>44</v>
      </c>
      <c r="EB40" s="18" t="n">
        <v>45</v>
      </c>
      <c r="EC40" s="18" t="n">
        <v>47</v>
      </c>
      <c r="ED40" s="18" t="n">
        <v>49</v>
      </c>
      <c r="EE40" s="18" t="n">
        <v>46</v>
      </c>
      <c r="EF40" s="18" t="n">
        <v>45</v>
      </c>
      <c r="EG40" s="18" t="n">
        <v>43</v>
      </c>
      <c r="EH40" s="18" t="n">
        <v>42</v>
      </c>
      <c r="EI40" s="18" t="n">
        <v>40</v>
      </c>
      <c r="EJ40" s="18" t="n">
        <v>39</v>
      </c>
      <c r="EK40" s="18" t="n">
        <v>36</v>
      </c>
      <c r="EL40" s="18" t="n">
        <v>31</v>
      </c>
      <c r="EM40" s="18" t="n">
        <v>30</v>
      </c>
      <c r="EN40" s="18" t="n">
        <v>31</v>
      </c>
      <c r="EO40" s="18" t="n">
        <v>30</v>
      </c>
      <c r="EP40" s="18" t="n">
        <v>29</v>
      </c>
      <c r="EQ40" s="18" t="n">
        <v>26</v>
      </c>
      <c r="ER40" s="18" t="n">
        <v>25</v>
      </c>
      <c r="ES40" s="18" t="n">
        <v>24</v>
      </c>
      <c r="ET40" s="18" t="n">
        <v>23</v>
      </c>
      <c r="EU40" s="18" t="n">
        <v>17</v>
      </c>
      <c r="EV40" s="18" t="n">
        <v>11</v>
      </c>
      <c r="EW40" s="18" t="n">
        <v>0</v>
      </c>
      <c r="EX40" s="18" t="n">
        <v>30</v>
      </c>
      <c r="EY40" s="18" t="n">
        <v>125</v>
      </c>
      <c r="EZ40" s="18" t="n">
        <v>152</v>
      </c>
      <c r="FA40" s="18" t="n">
        <v>165</v>
      </c>
      <c r="FB40" s="18" t="n">
        <v>178</v>
      </c>
      <c r="FC40" s="18" t="n">
        <v>202</v>
      </c>
      <c r="FD40" s="18" t="n">
        <v>228</v>
      </c>
      <c r="FE40" s="18" t="n">
        <v>226</v>
      </c>
      <c r="FF40" s="18" t="n">
        <v>114</v>
      </c>
      <c r="FG40" s="18" t="n">
        <v>22</v>
      </c>
      <c r="FH40" s="18" t="n">
        <v>61</v>
      </c>
      <c r="FI40" s="18" t="n">
        <v>36</v>
      </c>
      <c r="FJ40" s="18" t="n">
        <v>18</v>
      </c>
      <c r="FK40" s="18" t="n">
        <v>17</v>
      </c>
      <c r="FL40" s="18" t="n">
        <v>7</v>
      </c>
      <c r="FM40" s="18" t="n">
        <v>23</v>
      </c>
      <c r="FN40" s="18" t="n">
        <v>86</v>
      </c>
      <c r="FO40" s="18" t="n">
        <v>134</v>
      </c>
      <c r="FP40" s="18" t="n">
        <v>38</v>
      </c>
      <c r="FQ40" s="18" t="n">
        <v>80</v>
      </c>
      <c r="FR40" s="18" t="n">
        <v>234</v>
      </c>
      <c r="FS40" s="18" t="n">
        <v>254</v>
      </c>
    </row>
    <row r="41" customFormat="false" ht="10.5" hidden="false" customHeight="true" outlineLevel="0" collapsed="false">
      <c r="B41" s="17" t="n">
        <v>149</v>
      </c>
      <c r="C41" s="18" t="n">
        <v>37</v>
      </c>
      <c r="D41" s="18" t="n">
        <v>37</v>
      </c>
      <c r="E41" s="18" t="n">
        <v>18</v>
      </c>
      <c r="F41" s="18" t="n">
        <v>1</v>
      </c>
      <c r="G41" s="18" t="n">
        <v>67</v>
      </c>
      <c r="H41" s="18" t="n">
        <v>112</v>
      </c>
      <c r="I41" s="18" t="n">
        <v>44</v>
      </c>
      <c r="J41" s="18" t="n">
        <v>13</v>
      </c>
      <c r="K41" s="18" t="n">
        <v>28</v>
      </c>
      <c r="L41" s="18" t="n">
        <v>43</v>
      </c>
      <c r="M41" s="18" t="n">
        <v>47</v>
      </c>
      <c r="N41" s="18" t="n">
        <v>40</v>
      </c>
      <c r="O41" s="18" t="n">
        <v>8</v>
      </c>
      <c r="P41" s="18" t="n">
        <v>16</v>
      </c>
      <c r="Q41" s="18" t="n">
        <v>99</v>
      </c>
      <c r="R41" s="18" t="n">
        <v>216</v>
      </c>
      <c r="S41" s="18" t="n">
        <v>251</v>
      </c>
      <c r="T41" s="18" t="n">
        <v>223</v>
      </c>
      <c r="U41" s="18" t="n">
        <v>186</v>
      </c>
      <c r="V41" s="18" t="n">
        <v>163</v>
      </c>
      <c r="W41" s="18" t="n">
        <v>163</v>
      </c>
      <c r="X41" s="18" t="n">
        <v>158</v>
      </c>
      <c r="Y41" s="18" t="n">
        <v>156</v>
      </c>
      <c r="Z41" s="18" t="n">
        <v>159</v>
      </c>
      <c r="AA41" s="18" t="n">
        <v>159</v>
      </c>
      <c r="AB41" s="18" t="n">
        <v>169</v>
      </c>
      <c r="AC41" s="18" t="n">
        <v>162</v>
      </c>
      <c r="AD41" s="18" t="n">
        <v>160</v>
      </c>
      <c r="AE41" s="18" t="n">
        <v>163</v>
      </c>
      <c r="AF41" s="18" t="n">
        <v>171</v>
      </c>
      <c r="AG41" s="18" t="n">
        <v>159</v>
      </c>
      <c r="AH41" s="18" t="n">
        <v>153</v>
      </c>
      <c r="AI41" s="18" t="n">
        <v>152</v>
      </c>
      <c r="AJ41" s="18" t="n">
        <v>143</v>
      </c>
      <c r="AK41" s="18" t="n">
        <v>139</v>
      </c>
      <c r="AL41" s="18" t="n">
        <v>138</v>
      </c>
      <c r="AM41" s="18" t="n">
        <v>129</v>
      </c>
      <c r="AN41" s="18" t="n">
        <v>128</v>
      </c>
      <c r="AO41" s="18" t="n">
        <v>131</v>
      </c>
      <c r="AP41" s="18" t="n">
        <v>151</v>
      </c>
      <c r="AQ41" s="18" t="n">
        <v>205</v>
      </c>
      <c r="AR41" s="18" t="n">
        <v>188</v>
      </c>
      <c r="AS41" s="18" t="n">
        <v>151</v>
      </c>
      <c r="AT41" s="18" t="n">
        <v>157</v>
      </c>
      <c r="AU41" s="18" t="n">
        <v>151</v>
      </c>
      <c r="AV41" s="18" t="n">
        <v>153</v>
      </c>
      <c r="AW41" s="18" t="n">
        <v>159</v>
      </c>
      <c r="AX41" s="18" t="n">
        <v>171</v>
      </c>
      <c r="AY41" s="18" t="n">
        <v>192</v>
      </c>
      <c r="AZ41" s="18" t="n">
        <v>188</v>
      </c>
      <c r="BA41" s="18" t="n">
        <v>178</v>
      </c>
      <c r="BB41" s="18" t="n">
        <v>167</v>
      </c>
      <c r="BC41" s="18" t="n">
        <v>174</v>
      </c>
      <c r="BD41" s="18" t="n">
        <v>185</v>
      </c>
      <c r="BE41" s="18" t="n">
        <v>185</v>
      </c>
      <c r="BF41" s="18" t="n">
        <v>177</v>
      </c>
      <c r="BG41" s="18" t="n">
        <v>166</v>
      </c>
      <c r="BH41" s="18" t="n">
        <v>151</v>
      </c>
      <c r="BI41" s="18" t="n">
        <v>158</v>
      </c>
      <c r="BJ41" s="18" t="n">
        <v>166</v>
      </c>
      <c r="BK41" s="18" t="n">
        <v>160</v>
      </c>
      <c r="BL41" s="18" t="n">
        <v>177</v>
      </c>
      <c r="BM41" s="18" t="n">
        <v>199</v>
      </c>
      <c r="BN41" s="18" t="n">
        <v>198</v>
      </c>
      <c r="BO41" s="18" t="n">
        <v>195</v>
      </c>
      <c r="BP41" s="18" t="n">
        <v>185</v>
      </c>
      <c r="BQ41" s="18" t="n">
        <v>194</v>
      </c>
      <c r="BR41" s="18" t="n">
        <v>193</v>
      </c>
      <c r="BS41" s="18" t="n">
        <v>178</v>
      </c>
      <c r="BT41" s="18" t="n">
        <v>171</v>
      </c>
      <c r="BU41" s="18" t="n">
        <v>144</v>
      </c>
      <c r="BV41" s="18" t="n">
        <v>172</v>
      </c>
      <c r="BW41" s="18" t="n">
        <v>181</v>
      </c>
      <c r="BX41" s="18" t="n">
        <v>174</v>
      </c>
      <c r="BY41" s="18" t="n">
        <v>178</v>
      </c>
      <c r="BZ41" s="18" t="n">
        <v>194</v>
      </c>
      <c r="CA41" s="18" t="n">
        <v>204</v>
      </c>
      <c r="CB41" s="18" t="n">
        <v>209</v>
      </c>
      <c r="CC41" s="18" t="n">
        <v>247</v>
      </c>
      <c r="CD41" s="18" t="n">
        <v>231</v>
      </c>
      <c r="CE41" s="18" t="n">
        <v>95</v>
      </c>
      <c r="CF41" s="18" t="n">
        <v>23</v>
      </c>
      <c r="CG41" s="18" t="n">
        <v>25</v>
      </c>
      <c r="CH41" s="18" t="n">
        <v>37</v>
      </c>
      <c r="CI41" s="18" t="n">
        <v>24</v>
      </c>
      <c r="CJ41" s="18" t="n">
        <v>7</v>
      </c>
      <c r="CK41" s="18" t="n">
        <v>7</v>
      </c>
      <c r="CL41" s="18" t="n">
        <v>21</v>
      </c>
      <c r="CM41" s="18" t="n">
        <v>45</v>
      </c>
      <c r="CN41" s="18" t="n">
        <v>51</v>
      </c>
      <c r="CO41" s="18" t="n">
        <v>43</v>
      </c>
      <c r="CP41" s="18" t="n">
        <v>24</v>
      </c>
      <c r="CQ41" s="18" t="n">
        <v>17</v>
      </c>
      <c r="CR41" s="18" t="n">
        <v>14</v>
      </c>
      <c r="CS41" s="18" t="n">
        <v>31</v>
      </c>
      <c r="CT41" s="18" t="n">
        <v>40</v>
      </c>
      <c r="CU41" s="18" t="n">
        <v>30</v>
      </c>
      <c r="CV41" s="18" t="n">
        <v>45</v>
      </c>
      <c r="CW41" s="18" t="n">
        <v>70</v>
      </c>
      <c r="CX41" s="18" t="n">
        <v>59</v>
      </c>
      <c r="CY41" s="18" t="n">
        <v>60</v>
      </c>
      <c r="CZ41" s="18" t="n">
        <v>56</v>
      </c>
      <c r="DA41" s="18" t="n">
        <v>58</v>
      </c>
      <c r="DB41" s="18" t="n">
        <v>66</v>
      </c>
      <c r="DC41" s="18" t="n">
        <v>66</v>
      </c>
      <c r="DD41" s="18" t="n">
        <v>59</v>
      </c>
      <c r="DE41" s="18" t="n">
        <v>60</v>
      </c>
      <c r="DF41" s="18" t="n">
        <v>67</v>
      </c>
      <c r="DG41" s="18" t="n">
        <v>58</v>
      </c>
      <c r="DH41" s="18" t="n">
        <v>60</v>
      </c>
      <c r="DI41" s="18" t="n">
        <v>65</v>
      </c>
      <c r="DJ41" s="18" t="n">
        <v>68</v>
      </c>
      <c r="DK41" s="18" t="n">
        <v>70</v>
      </c>
      <c r="DL41" s="18" t="n">
        <v>72</v>
      </c>
      <c r="DM41" s="18" t="n">
        <v>75</v>
      </c>
      <c r="DN41" s="18" t="n">
        <v>78</v>
      </c>
      <c r="DO41" s="18" t="n">
        <v>79</v>
      </c>
      <c r="DP41" s="18" t="n">
        <v>80</v>
      </c>
      <c r="DQ41" s="18" t="n">
        <v>74</v>
      </c>
      <c r="DR41" s="18" t="n">
        <v>63</v>
      </c>
      <c r="DS41" s="18" t="n">
        <v>53</v>
      </c>
      <c r="DT41" s="18" t="n">
        <v>51</v>
      </c>
      <c r="DU41" s="18" t="n">
        <v>52</v>
      </c>
      <c r="DV41" s="18" t="n">
        <v>50</v>
      </c>
      <c r="DW41" s="18" t="n">
        <v>51</v>
      </c>
      <c r="DX41" s="18" t="n">
        <v>52</v>
      </c>
      <c r="DY41" s="18" t="n">
        <v>52</v>
      </c>
      <c r="DZ41" s="18" t="n">
        <v>52</v>
      </c>
      <c r="EA41" s="18" t="n">
        <v>53</v>
      </c>
      <c r="EB41" s="18" t="n">
        <v>56</v>
      </c>
      <c r="EC41" s="18" t="n">
        <v>56</v>
      </c>
      <c r="ED41" s="18" t="n">
        <v>56</v>
      </c>
      <c r="EE41" s="18" t="n">
        <v>51</v>
      </c>
      <c r="EF41" s="18" t="n">
        <v>49</v>
      </c>
      <c r="EG41" s="18" t="n">
        <v>47</v>
      </c>
      <c r="EH41" s="18" t="n">
        <v>46</v>
      </c>
      <c r="EI41" s="18" t="n">
        <v>45</v>
      </c>
      <c r="EJ41" s="18" t="n">
        <v>43</v>
      </c>
      <c r="EK41" s="18" t="n">
        <v>40</v>
      </c>
      <c r="EL41" s="18" t="n">
        <v>36</v>
      </c>
      <c r="EM41" s="18" t="n">
        <v>34</v>
      </c>
      <c r="EN41" s="18" t="n">
        <v>34</v>
      </c>
      <c r="EO41" s="18" t="n">
        <v>32</v>
      </c>
      <c r="EP41" s="18" t="n">
        <v>30</v>
      </c>
      <c r="EQ41" s="18" t="n">
        <v>28</v>
      </c>
      <c r="ER41" s="18" t="n">
        <v>26</v>
      </c>
      <c r="ES41" s="18" t="n">
        <v>25</v>
      </c>
      <c r="ET41" s="18" t="n">
        <v>23</v>
      </c>
      <c r="EU41" s="18" t="n">
        <v>21</v>
      </c>
      <c r="EV41" s="18" t="n">
        <v>1</v>
      </c>
      <c r="EW41" s="18" t="n">
        <v>0</v>
      </c>
      <c r="EX41" s="18" t="n">
        <v>83</v>
      </c>
      <c r="EY41" s="18" t="n">
        <v>154</v>
      </c>
      <c r="EZ41" s="18" t="n">
        <v>147</v>
      </c>
      <c r="FA41" s="18" t="n">
        <v>130</v>
      </c>
      <c r="FB41" s="18" t="n">
        <v>132</v>
      </c>
      <c r="FC41" s="18" t="n">
        <v>134</v>
      </c>
      <c r="FD41" s="18" t="n">
        <v>151</v>
      </c>
      <c r="FE41" s="18" t="n">
        <v>115</v>
      </c>
      <c r="FF41" s="18" t="n">
        <v>42</v>
      </c>
      <c r="FG41" s="18" t="n">
        <v>25</v>
      </c>
      <c r="FH41" s="18" t="n">
        <v>53</v>
      </c>
      <c r="FI41" s="18" t="n">
        <v>29</v>
      </c>
      <c r="FJ41" s="18" t="n">
        <v>21</v>
      </c>
      <c r="FK41" s="18" t="n">
        <v>15</v>
      </c>
      <c r="FL41" s="18" t="n">
        <v>17</v>
      </c>
      <c r="FM41" s="18" t="n">
        <v>57</v>
      </c>
      <c r="FN41" s="18" t="n">
        <v>118</v>
      </c>
      <c r="FO41" s="18" t="n">
        <v>82</v>
      </c>
      <c r="FP41" s="18" t="n">
        <v>30</v>
      </c>
      <c r="FQ41" s="18" t="n">
        <v>181</v>
      </c>
      <c r="FR41" s="18" t="n">
        <v>255</v>
      </c>
      <c r="FS41" s="18" t="n">
        <v>213</v>
      </c>
    </row>
    <row r="42" customFormat="false" ht="10.5" hidden="false" customHeight="true" outlineLevel="0" collapsed="false">
      <c r="B42" s="17" t="n">
        <v>150</v>
      </c>
      <c r="C42" s="18" t="n">
        <v>27</v>
      </c>
      <c r="D42" s="18" t="n">
        <v>32</v>
      </c>
      <c r="E42" s="18" t="n">
        <v>19</v>
      </c>
      <c r="F42" s="18" t="n">
        <v>8</v>
      </c>
      <c r="G42" s="18" t="n">
        <v>75</v>
      </c>
      <c r="H42" s="18" t="n">
        <v>87</v>
      </c>
      <c r="I42" s="18" t="n">
        <v>37</v>
      </c>
      <c r="J42" s="18" t="n">
        <v>16</v>
      </c>
      <c r="K42" s="18" t="n">
        <v>26</v>
      </c>
      <c r="L42" s="18" t="n">
        <v>30</v>
      </c>
      <c r="M42" s="18" t="n">
        <v>43</v>
      </c>
      <c r="N42" s="18" t="n">
        <v>25</v>
      </c>
      <c r="O42" s="18" t="n">
        <v>12</v>
      </c>
      <c r="P42" s="18" t="n">
        <v>123</v>
      </c>
      <c r="Q42" s="18" t="n">
        <v>194</v>
      </c>
      <c r="R42" s="18" t="n">
        <v>189</v>
      </c>
      <c r="S42" s="18" t="n">
        <v>203</v>
      </c>
      <c r="T42" s="18" t="n">
        <v>195</v>
      </c>
      <c r="U42" s="18" t="n">
        <v>179</v>
      </c>
      <c r="V42" s="18" t="n">
        <v>175</v>
      </c>
      <c r="W42" s="18" t="n">
        <v>169</v>
      </c>
      <c r="X42" s="18" t="n">
        <v>163</v>
      </c>
      <c r="Y42" s="18" t="n">
        <v>163</v>
      </c>
      <c r="Z42" s="18" t="n">
        <v>162</v>
      </c>
      <c r="AA42" s="18" t="n">
        <v>160</v>
      </c>
      <c r="AB42" s="18" t="n">
        <v>167</v>
      </c>
      <c r="AC42" s="18" t="n">
        <v>167</v>
      </c>
      <c r="AD42" s="18" t="n">
        <v>167</v>
      </c>
      <c r="AE42" s="18" t="n">
        <v>158</v>
      </c>
      <c r="AF42" s="18" t="n">
        <v>156</v>
      </c>
      <c r="AG42" s="18" t="n">
        <v>163</v>
      </c>
      <c r="AH42" s="18" t="n">
        <v>167</v>
      </c>
      <c r="AI42" s="18" t="n">
        <v>160</v>
      </c>
      <c r="AJ42" s="18" t="n">
        <v>137</v>
      </c>
      <c r="AK42" s="18" t="n">
        <v>135</v>
      </c>
      <c r="AL42" s="18" t="n">
        <v>143</v>
      </c>
      <c r="AM42" s="18" t="n">
        <v>136</v>
      </c>
      <c r="AN42" s="18" t="n">
        <v>134</v>
      </c>
      <c r="AO42" s="18" t="n">
        <v>129</v>
      </c>
      <c r="AP42" s="18" t="n">
        <v>132</v>
      </c>
      <c r="AQ42" s="18" t="n">
        <v>184</v>
      </c>
      <c r="AR42" s="18" t="n">
        <v>212</v>
      </c>
      <c r="AS42" s="18" t="n">
        <v>207</v>
      </c>
      <c r="AT42" s="18" t="n">
        <v>210</v>
      </c>
      <c r="AU42" s="18" t="n">
        <v>196</v>
      </c>
      <c r="AV42" s="18" t="n">
        <v>201</v>
      </c>
      <c r="AW42" s="18" t="n">
        <v>208</v>
      </c>
      <c r="AX42" s="18" t="n">
        <v>165</v>
      </c>
      <c r="AY42" s="18" t="n">
        <v>155</v>
      </c>
      <c r="AZ42" s="18" t="n">
        <v>145</v>
      </c>
      <c r="BA42" s="18" t="n">
        <v>145</v>
      </c>
      <c r="BB42" s="18" t="n">
        <v>144</v>
      </c>
      <c r="BC42" s="18" t="n">
        <v>153</v>
      </c>
      <c r="BD42" s="18" t="n">
        <v>161</v>
      </c>
      <c r="BE42" s="18" t="n">
        <v>167</v>
      </c>
      <c r="BF42" s="18" t="n">
        <v>188</v>
      </c>
      <c r="BG42" s="18" t="n">
        <v>194</v>
      </c>
      <c r="BH42" s="18" t="n">
        <v>196</v>
      </c>
      <c r="BI42" s="18" t="n">
        <v>212</v>
      </c>
      <c r="BJ42" s="18" t="n">
        <v>203</v>
      </c>
      <c r="BK42" s="18" t="n">
        <v>188</v>
      </c>
      <c r="BL42" s="18" t="n">
        <v>165</v>
      </c>
      <c r="BM42" s="18" t="n">
        <v>152</v>
      </c>
      <c r="BN42" s="18" t="n">
        <v>144</v>
      </c>
      <c r="BO42" s="18" t="n">
        <v>159</v>
      </c>
      <c r="BP42" s="18" t="n">
        <v>148</v>
      </c>
      <c r="BQ42" s="18" t="n">
        <v>172</v>
      </c>
      <c r="BR42" s="18" t="n">
        <v>172</v>
      </c>
      <c r="BS42" s="18" t="n">
        <v>180</v>
      </c>
      <c r="BT42" s="18" t="n">
        <v>212</v>
      </c>
      <c r="BU42" s="18" t="n">
        <v>203</v>
      </c>
      <c r="BV42" s="18" t="n">
        <v>201</v>
      </c>
      <c r="BW42" s="18" t="n">
        <v>209</v>
      </c>
      <c r="BX42" s="18" t="n">
        <v>186</v>
      </c>
      <c r="BY42" s="18" t="n">
        <v>181</v>
      </c>
      <c r="BZ42" s="18" t="n">
        <v>162</v>
      </c>
      <c r="CA42" s="18" t="n">
        <v>162</v>
      </c>
      <c r="CB42" s="18" t="n">
        <v>153</v>
      </c>
      <c r="CC42" s="18" t="n">
        <v>200</v>
      </c>
      <c r="CD42" s="18" t="n">
        <v>250</v>
      </c>
      <c r="CE42" s="18" t="n">
        <v>235</v>
      </c>
      <c r="CF42" s="18" t="n">
        <v>83</v>
      </c>
      <c r="CG42" s="18" t="n">
        <v>19</v>
      </c>
      <c r="CH42" s="18" t="n">
        <v>35</v>
      </c>
      <c r="CI42" s="18" t="n">
        <v>28</v>
      </c>
      <c r="CJ42" s="18" t="n">
        <v>18</v>
      </c>
      <c r="CK42" s="18" t="n">
        <v>15</v>
      </c>
      <c r="CL42" s="18" t="n">
        <v>8</v>
      </c>
      <c r="CM42" s="18" t="n">
        <v>32</v>
      </c>
      <c r="CN42" s="18" t="n">
        <v>46</v>
      </c>
      <c r="CO42" s="18" t="n">
        <v>52</v>
      </c>
      <c r="CP42" s="18" t="n">
        <v>31</v>
      </c>
      <c r="CQ42" s="18" t="n">
        <v>24</v>
      </c>
      <c r="CR42" s="18" t="n">
        <v>7</v>
      </c>
      <c r="CS42" s="18" t="n">
        <v>18</v>
      </c>
      <c r="CT42" s="18" t="n">
        <v>35</v>
      </c>
      <c r="CU42" s="18" t="n">
        <v>24</v>
      </c>
      <c r="CV42" s="18" t="n">
        <v>38</v>
      </c>
      <c r="CW42" s="18" t="n">
        <v>71</v>
      </c>
      <c r="CX42" s="18" t="n">
        <v>68</v>
      </c>
      <c r="CY42" s="18" t="n">
        <v>66</v>
      </c>
      <c r="CZ42" s="18" t="n">
        <v>60</v>
      </c>
      <c r="DA42" s="18" t="n">
        <v>63</v>
      </c>
      <c r="DB42" s="18" t="n">
        <v>74</v>
      </c>
      <c r="DC42" s="18" t="n">
        <v>77</v>
      </c>
      <c r="DD42" s="18" t="n">
        <v>67</v>
      </c>
      <c r="DE42" s="18" t="n">
        <v>66</v>
      </c>
      <c r="DF42" s="18" t="n">
        <v>68</v>
      </c>
      <c r="DG42" s="18" t="n">
        <v>61</v>
      </c>
      <c r="DH42" s="18" t="n">
        <v>64</v>
      </c>
      <c r="DI42" s="18" t="n">
        <v>67</v>
      </c>
      <c r="DJ42" s="18" t="n">
        <v>70</v>
      </c>
      <c r="DK42" s="18" t="n">
        <v>71</v>
      </c>
      <c r="DL42" s="18" t="n">
        <v>74</v>
      </c>
      <c r="DM42" s="18" t="n">
        <v>75</v>
      </c>
      <c r="DN42" s="18" t="n">
        <v>75</v>
      </c>
      <c r="DO42" s="18" t="n">
        <v>82</v>
      </c>
      <c r="DP42" s="18" t="n">
        <v>84</v>
      </c>
      <c r="DQ42" s="18" t="n">
        <v>78</v>
      </c>
      <c r="DR42" s="18" t="n">
        <v>66</v>
      </c>
      <c r="DS42" s="18" t="n">
        <v>57</v>
      </c>
      <c r="DT42" s="18" t="n">
        <v>53</v>
      </c>
      <c r="DU42" s="18" t="n">
        <v>52</v>
      </c>
      <c r="DV42" s="18" t="n">
        <v>49</v>
      </c>
      <c r="DW42" s="18" t="n">
        <v>46</v>
      </c>
      <c r="DX42" s="18" t="n">
        <v>52</v>
      </c>
      <c r="DY42" s="18" t="n">
        <v>53</v>
      </c>
      <c r="DZ42" s="18" t="n">
        <v>56</v>
      </c>
      <c r="EA42" s="18" t="n">
        <v>57</v>
      </c>
      <c r="EB42" s="18" t="n">
        <v>57</v>
      </c>
      <c r="EC42" s="18" t="n">
        <v>58</v>
      </c>
      <c r="ED42" s="18" t="n">
        <v>54</v>
      </c>
      <c r="EE42" s="18" t="n">
        <v>56</v>
      </c>
      <c r="EF42" s="18" t="n">
        <v>56</v>
      </c>
      <c r="EG42" s="18" t="n">
        <v>54</v>
      </c>
      <c r="EH42" s="18" t="n">
        <v>52</v>
      </c>
      <c r="EI42" s="18" t="n">
        <v>51</v>
      </c>
      <c r="EJ42" s="18" t="n">
        <v>49</v>
      </c>
      <c r="EK42" s="18" t="n">
        <v>45</v>
      </c>
      <c r="EL42" s="18" t="n">
        <v>40</v>
      </c>
      <c r="EM42" s="18" t="n">
        <v>39</v>
      </c>
      <c r="EN42" s="18" t="n">
        <v>38</v>
      </c>
      <c r="EO42" s="18" t="n">
        <v>36</v>
      </c>
      <c r="EP42" s="18" t="n">
        <v>33</v>
      </c>
      <c r="EQ42" s="18" t="n">
        <v>29</v>
      </c>
      <c r="ER42" s="18" t="n">
        <v>28</v>
      </c>
      <c r="ES42" s="18" t="n">
        <v>25</v>
      </c>
      <c r="ET42" s="18" t="n">
        <v>22</v>
      </c>
      <c r="EU42" s="18" t="n">
        <v>16</v>
      </c>
      <c r="EV42" s="18" t="n">
        <v>0</v>
      </c>
      <c r="EW42" s="18" t="n">
        <v>3</v>
      </c>
      <c r="EX42" s="18" t="n">
        <v>149</v>
      </c>
      <c r="EY42" s="18" t="n">
        <v>186</v>
      </c>
      <c r="EZ42" s="18" t="n">
        <v>164</v>
      </c>
      <c r="FA42" s="18" t="n">
        <v>156</v>
      </c>
      <c r="FB42" s="18" t="n">
        <v>157</v>
      </c>
      <c r="FC42" s="18" t="n">
        <v>157</v>
      </c>
      <c r="FD42" s="18" t="n">
        <v>138</v>
      </c>
      <c r="FE42" s="18" t="n">
        <v>71</v>
      </c>
      <c r="FF42" s="18" t="n">
        <v>10</v>
      </c>
      <c r="FG42" s="18" t="n">
        <v>33</v>
      </c>
      <c r="FH42" s="18" t="n">
        <v>37</v>
      </c>
      <c r="FI42" s="18" t="n">
        <v>26</v>
      </c>
      <c r="FJ42" s="18" t="n">
        <v>22</v>
      </c>
      <c r="FK42" s="18" t="n">
        <v>23</v>
      </c>
      <c r="FL42" s="18" t="n">
        <v>28</v>
      </c>
      <c r="FM42" s="18" t="n">
        <v>90</v>
      </c>
      <c r="FN42" s="18" t="n">
        <v>113</v>
      </c>
      <c r="FO42" s="18" t="n">
        <v>23</v>
      </c>
      <c r="FP42" s="18" t="n">
        <v>87</v>
      </c>
      <c r="FQ42" s="18" t="n">
        <v>241</v>
      </c>
      <c r="FR42" s="18" t="n">
        <v>242</v>
      </c>
      <c r="FS42" s="18" t="n">
        <v>203</v>
      </c>
    </row>
    <row r="43" customFormat="false" ht="10.5" hidden="false" customHeight="true" outlineLevel="0" collapsed="false">
      <c r="B43" s="17" t="n">
        <v>151</v>
      </c>
      <c r="C43" s="18" t="n">
        <v>13</v>
      </c>
      <c r="D43" s="18" t="n">
        <v>10</v>
      </c>
      <c r="E43" s="18" t="n">
        <v>11</v>
      </c>
      <c r="F43" s="18" t="n">
        <v>23</v>
      </c>
      <c r="G43" s="18" t="n">
        <v>73</v>
      </c>
      <c r="H43" s="18" t="n">
        <v>49</v>
      </c>
      <c r="I43" s="18" t="n">
        <v>26</v>
      </c>
      <c r="J43" s="18" t="n">
        <v>24</v>
      </c>
      <c r="K43" s="18" t="n">
        <v>9</v>
      </c>
      <c r="L43" s="18" t="n">
        <v>18</v>
      </c>
      <c r="M43" s="18" t="n">
        <v>26</v>
      </c>
      <c r="N43" s="18" t="n">
        <v>12</v>
      </c>
      <c r="O43" s="18" t="n">
        <v>103</v>
      </c>
      <c r="P43" s="18" t="n">
        <v>209</v>
      </c>
      <c r="Q43" s="18" t="n">
        <v>184</v>
      </c>
      <c r="R43" s="18" t="n">
        <v>106</v>
      </c>
      <c r="S43" s="18" t="n">
        <v>88</v>
      </c>
      <c r="T43" s="18" t="n">
        <v>108</v>
      </c>
      <c r="U43" s="18" t="n">
        <v>144</v>
      </c>
      <c r="V43" s="18" t="n">
        <v>181</v>
      </c>
      <c r="W43" s="18" t="n">
        <v>189</v>
      </c>
      <c r="X43" s="18" t="n">
        <v>179</v>
      </c>
      <c r="Y43" s="18" t="n">
        <v>164</v>
      </c>
      <c r="Z43" s="18" t="n">
        <v>160</v>
      </c>
      <c r="AA43" s="18" t="n">
        <v>166</v>
      </c>
      <c r="AB43" s="18" t="n">
        <v>166</v>
      </c>
      <c r="AC43" s="18" t="n">
        <v>165</v>
      </c>
      <c r="AD43" s="18" t="n">
        <v>163</v>
      </c>
      <c r="AE43" s="18" t="n">
        <v>164</v>
      </c>
      <c r="AF43" s="18" t="n">
        <v>165</v>
      </c>
      <c r="AG43" s="18" t="n">
        <v>170</v>
      </c>
      <c r="AH43" s="18" t="n">
        <v>169</v>
      </c>
      <c r="AI43" s="18" t="n">
        <v>173</v>
      </c>
      <c r="AJ43" s="18" t="n">
        <v>166</v>
      </c>
      <c r="AK43" s="18" t="n">
        <v>150</v>
      </c>
      <c r="AL43" s="18" t="n">
        <v>138</v>
      </c>
      <c r="AM43" s="18" t="n">
        <v>139</v>
      </c>
      <c r="AN43" s="18" t="n">
        <v>142</v>
      </c>
      <c r="AO43" s="18" t="n">
        <v>135</v>
      </c>
      <c r="AP43" s="18" t="n">
        <v>125</v>
      </c>
      <c r="AQ43" s="18" t="n">
        <v>131</v>
      </c>
      <c r="AR43" s="18" t="n">
        <v>170</v>
      </c>
      <c r="AS43" s="18" t="n">
        <v>201</v>
      </c>
      <c r="AT43" s="18" t="n">
        <v>177</v>
      </c>
      <c r="AU43" s="18" t="n">
        <v>149</v>
      </c>
      <c r="AV43" s="18" t="n">
        <v>158</v>
      </c>
      <c r="AW43" s="18" t="n">
        <v>199</v>
      </c>
      <c r="AX43" s="18" t="n">
        <v>205</v>
      </c>
      <c r="AY43" s="18" t="n">
        <v>195</v>
      </c>
      <c r="AZ43" s="18" t="n">
        <v>191</v>
      </c>
      <c r="BA43" s="18" t="n">
        <v>203</v>
      </c>
      <c r="BB43" s="18" t="n">
        <v>199</v>
      </c>
      <c r="BC43" s="18" t="n">
        <v>172</v>
      </c>
      <c r="BD43" s="18" t="n">
        <v>163</v>
      </c>
      <c r="BE43" s="18" t="n">
        <v>145</v>
      </c>
      <c r="BF43" s="18" t="n">
        <v>140</v>
      </c>
      <c r="BG43" s="18" t="n">
        <v>141</v>
      </c>
      <c r="BH43" s="18" t="n">
        <v>146</v>
      </c>
      <c r="BI43" s="18" t="n">
        <v>152</v>
      </c>
      <c r="BJ43" s="18" t="n">
        <v>175</v>
      </c>
      <c r="BK43" s="18" t="n">
        <v>182</v>
      </c>
      <c r="BL43" s="18" t="n">
        <v>182</v>
      </c>
      <c r="BM43" s="18" t="n">
        <v>191</v>
      </c>
      <c r="BN43" s="18" t="n">
        <v>199</v>
      </c>
      <c r="BO43" s="18" t="n">
        <v>196</v>
      </c>
      <c r="BP43" s="18" t="n">
        <v>172</v>
      </c>
      <c r="BQ43" s="18" t="n">
        <v>159</v>
      </c>
      <c r="BR43" s="18" t="n">
        <v>160</v>
      </c>
      <c r="BS43" s="18" t="n">
        <v>150</v>
      </c>
      <c r="BT43" s="18" t="n">
        <v>153</v>
      </c>
      <c r="BU43" s="18" t="n">
        <v>166</v>
      </c>
      <c r="BV43" s="18" t="n">
        <v>165</v>
      </c>
      <c r="BW43" s="18" t="n">
        <v>172</v>
      </c>
      <c r="BX43" s="18" t="n">
        <v>202</v>
      </c>
      <c r="BY43" s="18" t="n">
        <v>192</v>
      </c>
      <c r="BZ43" s="18" t="n">
        <v>188</v>
      </c>
      <c r="CA43" s="18" t="n">
        <v>202</v>
      </c>
      <c r="CB43" s="18" t="n">
        <v>191</v>
      </c>
      <c r="CC43" s="18" t="n">
        <v>165</v>
      </c>
      <c r="CD43" s="18" t="n">
        <v>220</v>
      </c>
      <c r="CE43" s="18" t="n">
        <v>250</v>
      </c>
      <c r="CF43" s="18" t="n">
        <v>210</v>
      </c>
      <c r="CG43" s="18" t="n">
        <v>65</v>
      </c>
      <c r="CH43" s="18" t="n">
        <v>24</v>
      </c>
      <c r="CI43" s="18" t="n">
        <v>33</v>
      </c>
      <c r="CJ43" s="18" t="n">
        <v>36</v>
      </c>
      <c r="CK43" s="18" t="n">
        <v>23</v>
      </c>
      <c r="CL43" s="18" t="n">
        <v>23</v>
      </c>
      <c r="CM43" s="18" t="n">
        <v>17</v>
      </c>
      <c r="CN43" s="18" t="n">
        <v>37</v>
      </c>
      <c r="CO43" s="18" t="n">
        <v>44</v>
      </c>
      <c r="CP43" s="18" t="n">
        <v>39</v>
      </c>
      <c r="CQ43" s="18" t="n">
        <v>38</v>
      </c>
      <c r="CR43" s="18" t="n">
        <v>19</v>
      </c>
      <c r="CS43" s="18" t="n">
        <v>10</v>
      </c>
      <c r="CT43" s="18" t="n">
        <v>23</v>
      </c>
      <c r="CU43" s="18" t="n">
        <v>24</v>
      </c>
      <c r="CV43" s="18" t="n">
        <v>31</v>
      </c>
      <c r="CW43" s="18" t="n">
        <v>65</v>
      </c>
      <c r="CX43" s="18" t="n">
        <v>81</v>
      </c>
      <c r="CY43" s="18" t="n">
        <v>71</v>
      </c>
      <c r="CZ43" s="18" t="n">
        <v>68</v>
      </c>
      <c r="DA43" s="18" t="n">
        <v>67</v>
      </c>
      <c r="DB43" s="18" t="n">
        <v>74</v>
      </c>
      <c r="DC43" s="18" t="n">
        <v>79</v>
      </c>
      <c r="DD43" s="18" t="n">
        <v>73</v>
      </c>
      <c r="DE43" s="18" t="n">
        <v>71</v>
      </c>
      <c r="DF43" s="18" t="n">
        <v>72</v>
      </c>
      <c r="DG43" s="18" t="n">
        <v>79</v>
      </c>
      <c r="DH43" s="18" t="n">
        <v>79</v>
      </c>
      <c r="DI43" s="18" t="n">
        <v>78</v>
      </c>
      <c r="DJ43" s="18" t="n">
        <v>78</v>
      </c>
      <c r="DK43" s="18" t="n">
        <v>78</v>
      </c>
      <c r="DL43" s="18" t="n">
        <v>80</v>
      </c>
      <c r="DM43" s="18" t="n">
        <v>81</v>
      </c>
      <c r="DN43" s="18" t="n">
        <v>81</v>
      </c>
      <c r="DO43" s="18" t="n">
        <v>88</v>
      </c>
      <c r="DP43" s="18" t="n">
        <v>92</v>
      </c>
      <c r="DQ43" s="18" t="n">
        <v>83</v>
      </c>
      <c r="DR43" s="18" t="n">
        <v>68</v>
      </c>
      <c r="DS43" s="18" t="n">
        <v>58</v>
      </c>
      <c r="DT43" s="18" t="n">
        <v>57</v>
      </c>
      <c r="DU43" s="18" t="n">
        <v>57</v>
      </c>
      <c r="DV43" s="18" t="n">
        <v>57</v>
      </c>
      <c r="DW43" s="18" t="n">
        <v>51</v>
      </c>
      <c r="DX43" s="18" t="n">
        <v>54</v>
      </c>
      <c r="DY43" s="18" t="n">
        <v>58</v>
      </c>
      <c r="DZ43" s="18" t="n">
        <v>60</v>
      </c>
      <c r="EA43" s="18" t="n">
        <v>61</v>
      </c>
      <c r="EB43" s="18" t="n">
        <v>63</v>
      </c>
      <c r="EC43" s="18" t="n">
        <v>60</v>
      </c>
      <c r="ED43" s="18" t="n">
        <v>57</v>
      </c>
      <c r="EE43" s="18" t="n">
        <v>59</v>
      </c>
      <c r="EF43" s="18" t="n">
        <v>59</v>
      </c>
      <c r="EG43" s="18" t="n">
        <v>58</v>
      </c>
      <c r="EH43" s="18" t="n">
        <v>56</v>
      </c>
      <c r="EI43" s="18" t="n">
        <v>53</v>
      </c>
      <c r="EJ43" s="18" t="n">
        <v>51</v>
      </c>
      <c r="EK43" s="18" t="n">
        <v>47</v>
      </c>
      <c r="EL43" s="18" t="n">
        <v>45</v>
      </c>
      <c r="EM43" s="18" t="n">
        <v>43</v>
      </c>
      <c r="EN43" s="18" t="n">
        <v>41</v>
      </c>
      <c r="EO43" s="18" t="n">
        <v>39</v>
      </c>
      <c r="EP43" s="18" t="n">
        <v>36</v>
      </c>
      <c r="EQ43" s="18" t="n">
        <v>31</v>
      </c>
      <c r="ER43" s="18" t="n">
        <v>29</v>
      </c>
      <c r="ES43" s="18" t="n">
        <v>26</v>
      </c>
      <c r="ET43" s="18" t="n">
        <v>22</v>
      </c>
      <c r="EU43" s="18" t="n">
        <v>6</v>
      </c>
      <c r="EV43" s="18" t="n">
        <v>1</v>
      </c>
      <c r="EW43" s="18" t="n">
        <v>12</v>
      </c>
      <c r="EX43" s="18" t="n">
        <v>163</v>
      </c>
      <c r="EY43" s="18" t="n">
        <v>186</v>
      </c>
      <c r="EZ43" s="18" t="n">
        <v>195</v>
      </c>
      <c r="FA43" s="18" t="n">
        <v>207</v>
      </c>
      <c r="FB43" s="18" t="n">
        <v>205</v>
      </c>
      <c r="FC43" s="18" t="n">
        <v>203</v>
      </c>
      <c r="FD43" s="18" t="n">
        <v>171</v>
      </c>
      <c r="FE43" s="18" t="n">
        <v>87</v>
      </c>
      <c r="FF43" s="18" t="n">
        <v>9</v>
      </c>
      <c r="FG43" s="18" t="n">
        <v>37</v>
      </c>
      <c r="FH43" s="18" t="n">
        <v>33</v>
      </c>
      <c r="FI43" s="18" t="n">
        <v>30</v>
      </c>
      <c r="FJ43" s="18" t="n">
        <v>21</v>
      </c>
      <c r="FK43" s="18" t="n">
        <v>26</v>
      </c>
      <c r="FL43" s="18" t="n">
        <v>38</v>
      </c>
      <c r="FM43" s="18" t="n">
        <v>108</v>
      </c>
      <c r="FN43" s="18" t="n">
        <v>82</v>
      </c>
      <c r="FO43" s="18" t="n">
        <v>24</v>
      </c>
      <c r="FP43" s="18" t="n">
        <v>174</v>
      </c>
      <c r="FQ43" s="18" t="n">
        <v>249</v>
      </c>
      <c r="FR43" s="18" t="n">
        <v>234</v>
      </c>
      <c r="FS43" s="18" t="n">
        <v>253</v>
      </c>
    </row>
    <row r="44" customFormat="false" ht="10.5" hidden="false" customHeight="true" outlineLevel="0" collapsed="false">
      <c r="B44" s="17" t="n">
        <v>152</v>
      </c>
      <c r="C44" s="18" t="n">
        <v>40</v>
      </c>
      <c r="D44" s="18" t="n">
        <v>29</v>
      </c>
      <c r="E44" s="18" t="n">
        <v>30</v>
      </c>
      <c r="F44" s="18" t="n">
        <v>44</v>
      </c>
      <c r="G44" s="18" t="n">
        <v>70</v>
      </c>
      <c r="H44" s="18" t="n">
        <v>32</v>
      </c>
      <c r="I44" s="18" t="n">
        <v>15</v>
      </c>
      <c r="J44" s="18" t="n">
        <v>21</v>
      </c>
      <c r="K44" s="18" t="n">
        <v>8</v>
      </c>
      <c r="L44" s="18" t="n">
        <v>14</v>
      </c>
      <c r="M44" s="18" t="n">
        <v>5</v>
      </c>
      <c r="N44" s="18" t="n">
        <v>46</v>
      </c>
      <c r="O44" s="18" t="n">
        <v>187</v>
      </c>
      <c r="P44" s="18" t="n">
        <v>166</v>
      </c>
      <c r="Q44" s="18" t="n">
        <v>137</v>
      </c>
      <c r="R44" s="18" t="n">
        <v>130</v>
      </c>
      <c r="S44" s="18" t="n">
        <v>100</v>
      </c>
      <c r="T44" s="18" t="n">
        <v>89</v>
      </c>
      <c r="U44" s="18" t="n">
        <v>92</v>
      </c>
      <c r="V44" s="18" t="n">
        <v>138</v>
      </c>
      <c r="W44" s="18" t="n">
        <v>167</v>
      </c>
      <c r="X44" s="18" t="n">
        <v>174</v>
      </c>
      <c r="Y44" s="18" t="n">
        <v>170</v>
      </c>
      <c r="Z44" s="18" t="n">
        <v>163</v>
      </c>
      <c r="AA44" s="18" t="n">
        <v>152</v>
      </c>
      <c r="AB44" s="18" t="n">
        <v>151</v>
      </c>
      <c r="AC44" s="18" t="n">
        <v>164</v>
      </c>
      <c r="AD44" s="18" t="n">
        <v>164</v>
      </c>
      <c r="AE44" s="18" t="n">
        <v>159</v>
      </c>
      <c r="AF44" s="18" t="n">
        <v>164</v>
      </c>
      <c r="AG44" s="18" t="n">
        <v>174</v>
      </c>
      <c r="AH44" s="18" t="n">
        <v>173</v>
      </c>
      <c r="AI44" s="18" t="n">
        <v>165</v>
      </c>
      <c r="AJ44" s="18" t="n">
        <v>156</v>
      </c>
      <c r="AK44" s="18" t="n">
        <v>145</v>
      </c>
      <c r="AL44" s="18" t="n">
        <v>149</v>
      </c>
      <c r="AM44" s="18" t="n">
        <v>169</v>
      </c>
      <c r="AN44" s="18" t="n">
        <v>139</v>
      </c>
      <c r="AO44" s="18" t="n">
        <v>129</v>
      </c>
      <c r="AP44" s="18" t="n">
        <v>136</v>
      </c>
      <c r="AQ44" s="18" t="n">
        <v>134</v>
      </c>
      <c r="AR44" s="18" t="n">
        <v>136</v>
      </c>
      <c r="AS44" s="18" t="n">
        <v>146</v>
      </c>
      <c r="AT44" s="18" t="n">
        <v>149</v>
      </c>
      <c r="AU44" s="18" t="n">
        <v>169</v>
      </c>
      <c r="AV44" s="18" t="n">
        <v>185</v>
      </c>
      <c r="AW44" s="18" t="n">
        <v>170</v>
      </c>
      <c r="AX44" s="18" t="n">
        <v>156</v>
      </c>
      <c r="AY44" s="18" t="n">
        <v>171</v>
      </c>
      <c r="AZ44" s="18" t="n">
        <v>136</v>
      </c>
      <c r="BA44" s="18" t="n">
        <v>157</v>
      </c>
      <c r="BB44" s="18" t="n">
        <v>167</v>
      </c>
      <c r="BC44" s="18" t="n">
        <v>173</v>
      </c>
      <c r="BD44" s="18" t="n">
        <v>188</v>
      </c>
      <c r="BE44" s="18" t="n">
        <v>180</v>
      </c>
      <c r="BF44" s="18" t="n">
        <v>185</v>
      </c>
      <c r="BG44" s="18" t="n">
        <v>183</v>
      </c>
      <c r="BH44" s="18" t="n">
        <v>174</v>
      </c>
      <c r="BI44" s="18" t="n">
        <v>178</v>
      </c>
      <c r="BJ44" s="18" t="n">
        <v>167</v>
      </c>
      <c r="BK44" s="18" t="n">
        <v>156</v>
      </c>
      <c r="BL44" s="18" t="n">
        <v>155</v>
      </c>
      <c r="BM44" s="18" t="n">
        <v>148</v>
      </c>
      <c r="BN44" s="18" t="n">
        <v>157</v>
      </c>
      <c r="BO44" s="18" t="n">
        <v>174</v>
      </c>
      <c r="BP44" s="18" t="n">
        <v>179</v>
      </c>
      <c r="BQ44" s="18" t="n">
        <v>193</v>
      </c>
      <c r="BR44" s="18" t="n">
        <v>184</v>
      </c>
      <c r="BS44" s="18" t="n">
        <v>209</v>
      </c>
      <c r="BT44" s="18" t="n">
        <v>201</v>
      </c>
      <c r="BU44" s="18" t="n">
        <v>172</v>
      </c>
      <c r="BV44" s="18" t="n">
        <v>182</v>
      </c>
      <c r="BW44" s="18" t="n">
        <v>179</v>
      </c>
      <c r="BX44" s="18" t="n">
        <v>182</v>
      </c>
      <c r="BY44" s="18" t="n">
        <v>156</v>
      </c>
      <c r="BZ44" s="18" t="n">
        <v>162</v>
      </c>
      <c r="CA44" s="18" t="n">
        <v>159</v>
      </c>
      <c r="CB44" s="18" t="n">
        <v>160</v>
      </c>
      <c r="CC44" s="18" t="n">
        <v>180</v>
      </c>
      <c r="CD44" s="18" t="n">
        <v>193</v>
      </c>
      <c r="CE44" s="18" t="n">
        <v>200</v>
      </c>
      <c r="CF44" s="18" t="n">
        <v>237</v>
      </c>
      <c r="CG44" s="18" t="n">
        <v>185</v>
      </c>
      <c r="CH44" s="18" t="n">
        <v>56</v>
      </c>
      <c r="CI44" s="18" t="n">
        <v>43</v>
      </c>
      <c r="CJ44" s="18" t="n">
        <v>33</v>
      </c>
      <c r="CK44" s="18" t="n">
        <v>35</v>
      </c>
      <c r="CL44" s="18" t="n">
        <v>21</v>
      </c>
      <c r="CM44" s="18" t="n">
        <v>9</v>
      </c>
      <c r="CN44" s="18" t="n">
        <v>11</v>
      </c>
      <c r="CO44" s="18" t="n">
        <v>40</v>
      </c>
      <c r="CP44" s="18" t="n">
        <v>50</v>
      </c>
      <c r="CQ44" s="18" t="n">
        <v>51</v>
      </c>
      <c r="CR44" s="18" t="n">
        <v>30</v>
      </c>
      <c r="CS44" s="18" t="n">
        <v>8</v>
      </c>
      <c r="CT44" s="18" t="n">
        <v>15</v>
      </c>
      <c r="CU44" s="18" t="n">
        <v>25</v>
      </c>
      <c r="CV44" s="18" t="n">
        <v>33</v>
      </c>
      <c r="CW44" s="18" t="n">
        <v>54</v>
      </c>
      <c r="CX44" s="18" t="n">
        <v>90</v>
      </c>
      <c r="CY44" s="18" t="n">
        <v>79</v>
      </c>
      <c r="CZ44" s="18" t="n">
        <v>79</v>
      </c>
      <c r="DA44" s="18" t="n">
        <v>90</v>
      </c>
      <c r="DB44" s="18" t="n">
        <v>84</v>
      </c>
      <c r="DC44" s="18" t="n">
        <v>81</v>
      </c>
      <c r="DD44" s="18" t="n">
        <v>88</v>
      </c>
      <c r="DE44" s="18" t="n">
        <v>82</v>
      </c>
      <c r="DF44" s="18" t="n">
        <v>81</v>
      </c>
      <c r="DG44" s="18" t="n">
        <v>89</v>
      </c>
      <c r="DH44" s="18" t="n">
        <v>82</v>
      </c>
      <c r="DI44" s="18" t="n">
        <v>78</v>
      </c>
      <c r="DJ44" s="18" t="n">
        <v>77</v>
      </c>
      <c r="DK44" s="18" t="n">
        <v>80</v>
      </c>
      <c r="DL44" s="18" t="n">
        <v>84</v>
      </c>
      <c r="DM44" s="18" t="n">
        <v>85</v>
      </c>
      <c r="DN44" s="18" t="n">
        <v>92</v>
      </c>
      <c r="DO44" s="18" t="n">
        <v>93</v>
      </c>
      <c r="DP44" s="18" t="n">
        <v>93</v>
      </c>
      <c r="DQ44" s="18" t="n">
        <v>84</v>
      </c>
      <c r="DR44" s="18" t="n">
        <v>72</v>
      </c>
      <c r="DS44" s="18" t="n">
        <v>66</v>
      </c>
      <c r="DT44" s="18" t="n">
        <v>62</v>
      </c>
      <c r="DU44" s="18" t="n">
        <v>59</v>
      </c>
      <c r="DV44" s="18" t="n">
        <v>58</v>
      </c>
      <c r="DW44" s="18" t="n">
        <v>57</v>
      </c>
      <c r="DX44" s="18" t="n">
        <v>54</v>
      </c>
      <c r="DY44" s="18" t="n">
        <v>56</v>
      </c>
      <c r="DZ44" s="18" t="n">
        <v>59</v>
      </c>
      <c r="EA44" s="18" t="n">
        <v>61</v>
      </c>
      <c r="EB44" s="18" t="n">
        <v>60</v>
      </c>
      <c r="EC44" s="18" t="n">
        <v>60</v>
      </c>
      <c r="ED44" s="18" t="n">
        <v>61</v>
      </c>
      <c r="EE44" s="18" t="n">
        <v>64</v>
      </c>
      <c r="EF44" s="18" t="n">
        <v>64</v>
      </c>
      <c r="EG44" s="18" t="n">
        <v>62</v>
      </c>
      <c r="EH44" s="18" t="n">
        <v>61</v>
      </c>
      <c r="EI44" s="18" t="n">
        <v>57</v>
      </c>
      <c r="EJ44" s="18" t="n">
        <v>53</v>
      </c>
      <c r="EK44" s="18" t="n">
        <v>51</v>
      </c>
      <c r="EL44" s="18" t="n">
        <v>48</v>
      </c>
      <c r="EM44" s="18" t="n">
        <v>47</v>
      </c>
      <c r="EN44" s="18" t="n">
        <v>46</v>
      </c>
      <c r="EO44" s="18" t="n">
        <v>41</v>
      </c>
      <c r="EP44" s="18" t="n">
        <v>39</v>
      </c>
      <c r="EQ44" s="18" t="n">
        <v>38</v>
      </c>
      <c r="ER44" s="18" t="n">
        <v>36</v>
      </c>
      <c r="ES44" s="18" t="n">
        <v>32</v>
      </c>
      <c r="ET44" s="18" t="n">
        <v>24</v>
      </c>
      <c r="EU44" s="18" t="n">
        <v>12</v>
      </c>
      <c r="EV44" s="18" t="n">
        <v>0</v>
      </c>
      <c r="EW44" s="18" t="n">
        <v>23</v>
      </c>
      <c r="EX44" s="18" t="n">
        <v>109</v>
      </c>
      <c r="EY44" s="18" t="n">
        <v>141</v>
      </c>
      <c r="EZ44" s="18" t="n">
        <v>156</v>
      </c>
      <c r="FA44" s="18" t="n">
        <v>167</v>
      </c>
      <c r="FB44" s="18" t="n">
        <v>191</v>
      </c>
      <c r="FC44" s="18" t="n">
        <v>202</v>
      </c>
      <c r="FD44" s="18" t="n">
        <v>178</v>
      </c>
      <c r="FE44" s="18" t="n">
        <v>52</v>
      </c>
      <c r="FF44" s="18" t="n">
        <v>16</v>
      </c>
      <c r="FG44" s="18" t="n">
        <v>56</v>
      </c>
      <c r="FH44" s="18" t="n">
        <v>24</v>
      </c>
      <c r="FI44" s="18" t="n">
        <v>16</v>
      </c>
      <c r="FJ44" s="18" t="n">
        <v>14</v>
      </c>
      <c r="FK44" s="18" t="n">
        <v>30</v>
      </c>
      <c r="FL44" s="18" t="n">
        <v>72</v>
      </c>
      <c r="FM44" s="18" t="n">
        <v>114</v>
      </c>
      <c r="FN44" s="18" t="n">
        <v>46</v>
      </c>
      <c r="FO44" s="18" t="n">
        <v>63</v>
      </c>
      <c r="FP44" s="18" t="n">
        <v>214</v>
      </c>
      <c r="FQ44" s="18" t="n">
        <v>241</v>
      </c>
      <c r="FR44" s="18" t="n">
        <v>187</v>
      </c>
      <c r="FS44" s="18" t="n">
        <v>209</v>
      </c>
    </row>
    <row r="45" customFormat="false" ht="10.5" hidden="false" customHeight="true" outlineLevel="0" collapsed="false">
      <c r="B45" s="17" t="n">
        <v>153</v>
      </c>
      <c r="C45" s="18" t="n">
        <v>83</v>
      </c>
      <c r="D45" s="18" t="n">
        <v>48</v>
      </c>
      <c r="E45" s="18" t="n">
        <v>50</v>
      </c>
      <c r="F45" s="18" t="n">
        <v>55</v>
      </c>
      <c r="G45" s="18" t="n">
        <v>36</v>
      </c>
      <c r="H45" s="18" t="n">
        <v>15</v>
      </c>
      <c r="I45" s="18" t="n">
        <v>21</v>
      </c>
      <c r="J45" s="18" t="n">
        <v>22</v>
      </c>
      <c r="K45" s="18" t="n">
        <v>3</v>
      </c>
      <c r="L45" s="18" t="n">
        <v>2</v>
      </c>
      <c r="M45" s="18" t="n">
        <v>4</v>
      </c>
      <c r="N45" s="18" t="n">
        <v>57</v>
      </c>
      <c r="O45" s="18" t="n">
        <v>158</v>
      </c>
      <c r="P45" s="18" t="n">
        <v>137</v>
      </c>
      <c r="Q45" s="18" t="n">
        <v>116</v>
      </c>
      <c r="R45" s="18" t="n">
        <v>128</v>
      </c>
      <c r="S45" s="18" t="n">
        <v>129</v>
      </c>
      <c r="T45" s="18" t="n">
        <v>108</v>
      </c>
      <c r="U45" s="18" t="n">
        <v>92</v>
      </c>
      <c r="V45" s="18" t="n">
        <v>90</v>
      </c>
      <c r="W45" s="18" t="n">
        <v>111</v>
      </c>
      <c r="X45" s="18" t="n">
        <v>144</v>
      </c>
      <c r="Y45" s="18" t="n">
        <v>181</v>
      </c>
      <c r="Z45" s="18" t="n">
        <v>184</v>
      </c>
      <c r="AA45" s="18" t="n">
        <v>164</v>
      </c>
      <c r="AB45" s="18" t="n">
        <v>152</v>
      </c>
      <c r="AC45" s="18" t="n">
        <v>156</v>
      </c>
      <c r="AD45" s="18" t="n">
        <v>159</v>
      </c>
      <c r="AE45" s="18" t="n">
        <v>163</v>
      </c>
      <c r="AF45" s="18" t="n">
        <v>162</v>
      </c>
      <c r="AG45" s="18" t="n">
        <v>170</v>
      </c>
      <c r="AH45" s="18" t="n">
        <v>175</v>
      </c>
      <c r="AI45" s="18" t="n">
        <v>163</v>
      </c>
      <c r="AJ45" s="18" t="n">
        <v>128</v>
      </c>
      <c r="AK45" s="18" t="n">
        <v>141</v>
      </c>
      <c r="AL45" s="18" t="n">
        <v>209</v>
      </c>
      <c r="AM45" s="18" t="n">
        <v>234</v>
      </c>
      <c r="AN45" s="18" t="n">
        <v>214</v>
      </c>
      <c r="AO45" s="18" t="n">
        <v>181</v>
      </c>
      <c r="AP45" s="18" t="n">
        <v>148</v>
      </c>
      <c r="AQ45" s="18" t="n">
        <v>135</v>
      </c>
      <c r="AR45" s="18" t="n">
        <v>138</v>
      </c>
      <c r="AS45" s="18" t="n">
        <v>148</v>
      </c>
      <c r="AT45" s="18" t="n">
        <v>144</v>
      </c>
      <c r="AU45" s="18" t="n">
        <v>170</v>
      </c>
      <c r="AV45" s="18" t="n">
        <v>206</v>
      </c>
      <c r="AW45" s="18" t="n">
        <v>210</v>
      </c>
      <c r="AX45" s="18" t="n">
        <v>206</v>
      </c>
      <c r="AY45" s="18" t="n">
        <v>210</v>
      </c>
      <c r="AZ45" s="18" t="n">
        <v>171</v>
      </c>
      <c r="BA45" s="18" t="n">
        <v>171</v>
      </c>
      <c r="BB45" s="18" t="n">
        <v>187</v>
      </c>
      <c r="BC45" s="18" t="n">
        <v>181</v>
      </c>
      <c r="BD45" s="18" t="n">
        <v>158</v>
      </c>
      <c r="BE45" s="18" t="n">
        <v>159</v>
      </c>
      <c r="BF45" s="18" t="n">
        <v>160</v>
      </c>
      <c r="BG45" s="18" t="n">
        <v>161</v>
      </c>
      <c r="BH45" s="18" t="n">
        <v>172</v>
      </c>
      <c r="BI45" s="18" t="n">
        <v>172</v>
      </c>
      <c r="BJ45" s="18" t="n">
        <v>181</v>
      </c>
      <c r="BK45" s="18" t="n">
        <v>179</v>
      </c>
      <c r="BL45" s="18" t="n">
        <v>194</v>
      </c>
      <c r="BM45" s="18" t="n">
        <v>199</v>
      </c>
      <c r="BN45" s="18" t="n">
        <v>180</v>
      </c>
      <c r="BO45" s="18" t="n">
        <v>175</v>
      </c>
      <c r="BP45" s="18" t="n">
        <v>178</v>
      </c>
      <c r="BQ45" s="18" t="n">
        <v>171</v>
      </c>
      <c r="BR45" s="18" t="n">
        <v>160</v>
      </c>
      <c r="BS45" s="18" t="n">
        <v>164</v>
      </c>
      <c r="BT45" s="18" t="n">
        <v>156</v>
      </c>
      <c r="BU45" s="18" t="n">
        <v>158</v>
      </c>
      <c r="BV45" s="18" t="n">
        <v>180</v>
      </c>
      <c r="BW45" s="18" t="n">
        <v>188</v>
      </c>
      <c r="BX45" s="18" t="n">
        <v>194</v>
      </c>
      <c r="BY45" s="18" t="n">
        <v>189</v>
      </c>
      <c r="BZ45" s="18" t="n">
        <v>194</v>
      </c>
      <c r="CA45" s="18" t="n">
        <v>186</v>
      </c>
      <c r="CB45" s="18" t="n">
        <v>185</v>
      </c>
      <c r="CC45" s="18" t="n">
        <v>192</v>
      </c>
      <c r="CD45" s="18" t="n">
        <v>189</v>
      </c>
      <c r="CE45" s="18" t="n">
        <v>179</v>
      </c>
      <c r="CF45" s="18" t="n">
        <v>226</v>
      </c>
      <c r="CG45" s="18" t="n">
        <v>244</v>
      </c>
      <c r="CH45" s="18" t="n">
        <v>157</v>
      </c>
      <c r="CI45" s="18" t="n">
        <v>43</v>
      </c>
      <c r="CJ45" s="18" t="n">
        <v>31</v>
      </c>
      <c r="CK45" s="18" t="n">
        <v>49</v>
      </c>
      <c r="CL45" s="18" t="n">
        <v>11</v>
      </c>
      <c r="CM45" s="18" t="n">
        <v>14</v>
      </c>
      <c r="CN45" s="18" t="n">
        <v>18</v>
      </c>
      <c r="CO45" s="18" t="n">
        <v>26</v>
      </c>
      <c r="CP45" s="18" t="n">
        <v>49</v>
      </c>
      <c r="CQ45" s="18" t="n">
        <v>45</v>
      </c>
      <c r="CR45" s="18" t="n">
        <v>32</v>
      </c>
      <c r="CS45" s="18" t="n">
        <v>29</v>
      </c>
      <c r="CT45" s="18" t="n">
        <v>28</v>
      </c>
      <c r="CU45" s="18" t="n">
        <v>33</v>
      </c>
      <c r="CV45" s="18" t="n">
        <v>24</v>
      </c>
      <c r="CW45" s="18" t="n">
        <v>31</v>
      </c>
      <c r="CX45" s="18" t="n">
        <v>78</v>
      </c>
      <c r="CY45" s="18" t="n">
        <v>85</v>
      </c>
      <c r="CZ45" s="18" t="n">
        <v>81</v>
      </c>
      <c r="DA45" s="18" t="n">
        <v>87</v>
      </c>
      <c r="DB45" s="18" t="n">
        <v>88</v>
      </c>
      <c r="DC45" s="18" t="n">
        <v>80</v>
      </c>
      <c r="DD45" s="18" t="n">
        <v>75</v>
      </c>
      <c r="DE45" s="18" t="n">
        <v>73</v>
      </c>
      <c r="DF45" s="18" t="n">
        <v>74</v>
      </c>
      <c r="DG45" s="18" t="n">
        <v>79</v>
      </c>
      <c r="DH45" s="18" t="n">
        <v>75</v>
      </c>
      <c r="DI45" s="18" t="n">
        <v>75</v>
      </c>
      <c r="DJ45" s="18" t="n">
        <v>80</v>
      </c>
      <c r="DK45" s="18" t="n">
        <v>86</v>
      </c>
      <c r="DL45" s="18" t="n">
        <v>89</v>
      </c>
      <c r="DM45" s="18" t="n">
        <v>87</v>
      </c>
      <c r="DN45" s="18" t="n">
        <v>85</v>
      </c>
      <c r="DO45" s="18" t="n">
        <v>95</v>
      </c>
      <c r="DP45" s="18" t="n">
        <v>94</v>
      </c>
      <c r="DQ45" s="18" t="n">
        <v>85</v>
      </c>
      <c r="DR45" s="18" t="n">
        <v>74</v>
      </c>
      <c r="DS45" s="18" t="n">
        <v>69</v>
      </c>
      <c r="DT45" s="18" t="n">
        <v>64</v>
      </c>
      <c r="DU45" s="18" t="n">
        <v>59</v>
      </c>
      <c r="DV45" s="18" t="n">
        <v>58</v>
      </c>
      <c r="DW45" s="18" t="n">
        <v>59</v>
      </c>
      <c r="DX45" s="18" t="n">
        <v>56</v>
      </c>
      <c r="DY45" s="18" t="n">
        <v>56</v>
      </c>
      <c r="DZ45" s="18" t="n">
        <v>59</v>
      </c>
      <c r="EA45" s="18" t="n">
        <v>64</v>
      </c>
      <c r="EB45" s="18" t="n">
        <v>67</v>
      </c>
      <c r="EC45" s="18" t="n">
        <v>67</v>
      </c>
      <c r="ED45" s="18" t="n">
        <v>67</v>
      </c>
      <c r="EE45" s="18" t="n">
        <v>69</v>
      </c>
      <c r="EF45" s="18" t="n">
        <v>68</v>
      </c>
      <c r="EG45" s="18" t="n">
        <v>68</v>
      </c>
      <c r="EH45" s="18" t="n">
        <v>66</v>
      </c>
      <c r="EI45" s="18" t="n">
        <v>60</v>
      </c>
      <c r="EJ45" s="18" t="n">
        <v>56</v>
      </c>
      <c r="EK45" s="18" t="n">
        <v>52</v>
      </c>
      <c r="EL45" s="18" t="n">
        <v>48</v>
      </c>
      <c r="EM45" s="18" t="n">
        <v>46</v>
      </c>
      <c r="EN45" s="18" t="n">
        <v>45</v>
      </c>
      <c r="EO45" s="18" t="n">
        <v>43</v>
      </c>
      <c r="EP45" s="18" t="n">
        <v>41</v>
      </c>
      <c r="EQ45" s="18" t="n">
        <v>40</v>
      </c>
      <c r="ER45" s="18" t="n">
        <v>40</v>
      </c>
      <c r="ES45" s="18" t="n">
        <v>34</v>
      </c>
      <c r="ET45" s="18" t="n">
        <v>24</v>
      </c>
      <c r="EU45" s="18" t="n">
        <v>13</v>
      </c>
      <c r="EV45" s="18" t="n">
        <v>1</v>
      </c>
      <c r="EW45" s="18" t="n">
        <v>27</v>
      </c>
      <c r="EX45" s="18" t="n">
        <v>93</v>
      </c>
      <c r="EY45" s="18" t="n">
        <v>108</v>
      </c>
      <c r="EZ45" s="18" t="n">
        <v>116</v>
      </c>
      <c r="FA45" s="18" t="n">
        <v>117</v>
      </c>
      <c r="FB45" s="18" t="n">
        <v>134</v>
      </c>
      <c r="FC45" s="18" t="n">
        <v>155</v>
      </c>
      <c r="FD45" s="18" t="n">
        <v>120</v>
      </c>
      <c r="FE45" s="18" t="n">
        <v>35</v>
      </c>
      <c r="FF45" s="18" t="n">
        <v>37</v>
      </c>
      <c r="FG45" s="18" t="n">
        <v>60</v>
      </c>
      <c r="FH45" s="18" t="n">
        <v>36</v>
      </c>
      <c r="FI45" s="18" t="n">
        <v>21</v>
      </c>
      <c r="FJ45" s="18" t="n">
        <v>21</v>
      </c>
      <c r="FK45" s="18" t="n">
        <v>46</v>
      </c>
      <c r="FL45" s="18" t="n">
        <v>95</v>
      </c>
      <c r="FM45" s="18" t="n">
        <v>101</v>
      </c>
      <c r="FN45" s="18" t="n">
        <v>33</v>
      </c>
      <c r="FO45" s="18" t="n">
        <v>144</v>
      </c>
      <c r="FP45" s="18" t="n">
        <v>253</v>
      </c>
      <c r="FQ45" s="18" t="n">
        <v>226</v>
      </c>
      <c r="FR45" s="18" t="n">
        <v>208</v>
      </c>
      <c r="FS45" s="18" t="n">
        <v>216</v>
      </c>
    </row>
    <row r="46" customFormat="false" ht="10.5" hidden="false" customHeight="true" outlineLevel="0" collapsed="false">
      <c r="B46" s="17" t="n">
        <v>154</v>
      </c>
      <c r="C46" s="18" t="n">
        <v>93</v>
      </c>
      <c r="D46" s="18" t="n">
        <v>11</v>
      </c>
      <c r="E46" s="18" t="n">
        <v>10</v>
      </c>
      <c r="F46" s="18" t="n">
        <v>25</v>
      </c>
      <c r="G46" s="18" t="n">
        <v>21</v>
      </c>
      <c r="H46" s="18" t="n">
        <v>42</v>
      </c>
      <c r="I46" s="18" t="n">
        <v>65</v>
      </c>
      <c r="J46" s="18" t="n">
        <v>64</v>
      </c>
      <c r="K46" s="18" t="n">
        <v>46</v>
      </c>
      <c r="L46" s="18" t="n">
        <v>24</v>
      </c>
      <c r="M46" s="18" t="n">
        <v>2</v>
      </c>
      <c r="N46" s="18" t="n">
        <v>11</v>
      </c>
      <c r="O46" s="18" t="n">
        <v>60</v>
      </c>
      <c r="P46" s="18" t="n">
        <v>85</v>
      </c>
      <c r="Q46" s="18" t="n">
        <v>111</v>
      </c>
      <c r="R46" s="18" t="n">
        <v>127</v>
      </c>
      <c r="S46" s="18" t="n">
        <v>130</v>
      </c>
      <c r="T46" s="18" t="n">
        <v>131</v>
      </c>
      <c r="U46" s="18" t="n">
        <v>129</v>
      </c>
      <c r="V46" s="18" t="n">
        <v>106</v>
      </c>
      <c r="W46" s="18" t="n">
        <v>88</v>
      </c>
      <c r="X46" s="18" t="n">
        <v>104</v>
      </c>
      <c r="Y46" s="18" t="n">
        <v>142</v>
      </c>
      <c r="Z46" s="18" t="n">
        <v>175</v>
      </c>
      <c r="AA46" s="18" t="n">
        <v>186</v>
      </c>
      <c r="AB46" s="18" t="n">
        <v>182</v>
      </c>
      <c r="AC46" s="18" t="n">
        <v>165</v>
      </c>
      <c r="AD46" s="18" t="n">
        <v>162</v>
      </c>
      <c r="AE46" s="18" t="n">
        <v>158</v>
      </c>
      <c r="AF46" s="18" t="n">
        <v>157</v>
      </c>
      <c r="AG46" s="18" t="n">
        <v>170</v>
      </c>
      <c r="AH46" s="18" t="n">
        <v>171</v>
      </c>
      <c r="AI46" s="18" t="n">
        <v>149</v>
      </c>
      <c r="AJ46" s="18" t="n">
        <v>117</v>
      </c>
      <c r="AK46" s="18" t="n">
        <v>181</v>
      </c>
      <c r="AL46" s="18" t="n">
        <v>249</v>
      </c>
      <c r="AM46" s="18" t="n">
        <v>251</v>
      </c>
      <c r="AN46" s="18" t="n">
        <v>251</v>
      </c>
      <c r="AO46" s="18" t="n">
        <v>243</v>
      </c>
      <c r="AP46" s="18" t="n">
        <v>200</v>
      </c>
      <c r="AQ46" s="18" t="n">
        <v>149</v>
      </c>
      <c r="AR46" s="18" t="n">
        <v>134</v>
      </c>
      <c r="AS46" s="18" t="n">
        <v>138</v>
      </c>
      <c r="AT46" s="18" t="n">
        <v>130</v>
      </c>
      <c r="AU46" s="18" t="n">
        <v>137</v>
      </c>
      <c r="AV46" s="18" t="n">
        <v>151</v>
      </c>
      <c r="AW46" s="18" t="n">
        <v>186</v>
      </c>
      <c r="AX46" s="18" t="n">
        <v>196</v>
      </c>
      <c r="AY46" s="18" t="n">
        <v>177</v>
      </c>
      <c r="AZ46" s="18" t="n">
        <v>157</v>
      </c>
      <c r="BA46" s="18" t="n">
        <v>157</v>
      </c>
      <c r="BB46" s="18" t="n">
        <v>180</v>
      </c>
      <c r="BC46" s="18" t="n">
        <v>206</v>
      </c>
      <c r="BD46" s="18" t="n">
        <v>173</v>
      </c>
      <c r="BE46" s="18" t="n">
        <v>181</v>
      </c>
      <c r="BF46" s="18" t="n">
        <v>192</v>
      </c>
      <c r="BG46" s="18" t="n">
        <v>196</v>
      </c>
      <c r="BH46" s="18" t="n">
        <v>174</v>
      </c>
      <c r="BI46" s="18" t="n">
        <v>144</v>
      </c>
      <c r="BJ46" s="18" t="n">
        <v>171</v>
      </c>
      <c r="BK46" s="18" t="n">
        <v>161</v>
      </c>
      <c r="BL46" s="18" t="n">
        <v>157</v>
      </c>
      <c r="BM46" s="18" t="n">
        <v>164</v>
      </c>
      <c r="BN46" s="18" t="n">
        <v>161</v>
      </c>
      <c r="BO46" s="18" t="n">
        <v>174</v>
      </c>
      <c r="BP46" s="18" t="n">
        <v>192</v>
      </c>
      <c r="BQ46" s="18" t="n">
        <v>187</v>
      </c>
      <c r="BR46" s="18" t="n">
        <v>178</v>
      </c>
      <c r="BS46" s="18" t="n">
        <v>188</v>
      </c>
      <c r="BT46" s="18" t="n">
        <v>194</v>
      </c>
      <c r="BU46" s="18" t="n">
        <v>185</v>
      </c>
      <c r="BV46" s="18" t="n">
        <v>175</v>
      </c>
      <c r="BW46" s="18" t="n">
        <v>170</v>
      </c>
      <c r="BX46" s="18" t="n">
        <v>163</v>
      </c>
      <c r="BY46" s="18" t="n">
        <v>146</v>
      </c>
      <c r="BZ46" s="18" t="n">
        <v>165</v>
      </c>
      <c r="CA46" s="18" t="n">
        <v>153</v>
      </c>
      <c r="CB46" s="18" t="n">
        <v>164</v>
      </c>
      <c r="CC46" s="18" t="n">
        <v>185</v>
      </c>
      <c r="CD46" s="18" t="n">
        <v>198</v>
      </c>
      <c r="CE46" s="18" t="n">
        <v>171</v>
      </c>
      <c r="CF46" s="18" t="n">
        <v>191</v>
      </c>
      <c r="CG46" s="18" t="n">
        <v>245</v>
      </c>
      <c r="CH46" s="18" t="n">
        <v>214</v>
      </c>
      <c r="CI46" s="18" t="n">
        <v>102</v>
      </c>
      <c r="CJ46" s="18" t="n">
        <v>32</v>
      </c>
      <c r="CK46" s="18" t="n">
        <v>60</v>
      </c>
      <c r="CL46" s="18" t="n">
        <v>22</v>
      </c>
      <c r="CM46" s="18" t="n">
        <v>15</v>
      </c>
      <c r="CN46" s="18" t="n">
        <v>22</v>
      </c>
      <c r="CO46" s="18" t="n">
        <v>11</v>
      </c>
      <c r="CP46" s="18" t="n">
        <v>38</v>
      </c>
      <c r="CQ46" s="18" t="n">
        <v>47</v>
      </c>
      <c r="CR46" s="18" t="n">
        <v>38</v>
      </c>
      <c r="CS46" s="18" t="n">
        <v>42</v>
      </c>
      <c r="CT46" s="18" t="n">
        <v>31</v>
      </c>
      <c r="CU46" s="18" t="n">
        <v>39</v>
      </c>
      <c r="CV46" s="18" t="n">
        <v>15</v>
      </c>
      <c r="CW46" s="18" t="n">
        <v>11</v>
      </c>
      <c r="CX46" s="18" t="n">
        <v>65</v>
      </c>
      <c r="CY46" s="18" t="n">
        <v>90</v>
      </c>
      <c r="CZ46" s="18" t="n">
        <v>86</v>
      </c>
      <c r="DA46" s="18" t="n">
        <v>78</v>
      </c>
      <c r="DB46" s="18" t="n">
        <v>79</v>
      </c>
      <c r="DC46" s="18" t="n">
        <v>70</v>
      </c>
      <c r="DD46" s="18" t="n">
        <v>68</v>
      </c>
      <c r="DE46" s="18" t="n">
        <v>75</v>
      </c>
      <c r="DF46" s="18" t="n">
        <v>74</v>
      </c>
      <c r="DG46" s="18" t="n">
        <v>81</v>
      </c>
      <c r="DH46" s="18" t="n">
        <v>82</v>
      </c>
      <c r="DI46" s="18" t="n">
        <v>85</v>
      </c>
      <c r="DJ46" s="18" t="n">
        <v>90</v>
      </c>
      <c r="DK46" s="18" t="n">
        <v>97</v>
      </c>
      <c r="DL46" s="18" t="n">
        <v>97</v>
      </c>
      <c r="DM46" s="18" t="n">
        <v>90</v>
      </c>
      <c r="DN46" s="18" t="n">
        <v>86</v>
      </c>
      <c r="DO46" s="18" t="n">
        <v>95</v>
      </c>
      <c r="DP46" s="18" t="n">
        <v>95</v>
      </c>
      <c r="DQ46" s="18" t="n">
        <v>88</v>
      </c>
      <c r="DR46" s="18" t="n">
        <v>80</v>
      </c>
      <c r="DS46" s="18" t="n">
        <v>73</v>
      </c>
      <c r="DT46" s="18" t="n">
        <v>70</v>
      </c>
      <c r="DU46" s="18" t="n">
        <v>65</v>
      </c>
      <c r="DV46" s="18" t="n">
        <v>61</v>
      </c>
      <c r="DW46" s="18" t="n">
        <v>65</v>
      </c>
      <c r="DX46" s="18" t="n">
        <v>60</v>
      </c>
      <c r="DY46" s="18" t="n">
        <v>56</v>
      </c>
      <c r="DZ46" s="18" t="n">
        <v>57</v>
      </c>
      <c r="EA46" s="18" t="n">
        <v>64</v>
      </c>
      <c r="EB46" s="18" t="n">
        <v>70</v>
      </c>
      <c r="EC46" s="18" t="n">
        <v>72</v>
      </c>
      <c r="ED46" s="18" t="n">
        <v>71</v>
      </c>
      <c r="EE46" s="18" t="n">
        <v>70</v>
      </c>
      <c r="EF46" s="18" t="n">
        <v>70</v>
      </c>
      <c r="EG46" s="18" t="n">
        <v>69</v>
      </c>
      <c r="EH46" s="18" t="n">
        <v>67</v>
      </c>
      <c r="EI46" s="18" t="n">
        <v>61</v>
      </c>
      <c r="EJ46" s="18" t="n">
        <v>57</v>
      </c>
      <c r="EK46" s="18" t="n">
        <v>52</v>
      </c>
      <c r="EL46" s="18" t="n">
        <v>49</v>
      </c>
      <c r="EM46" s="18" t="n">
        <v>46</v>
      </c>
      <c r="EN46" s="18" t="n">
        <v>44</v>
      </c>
      <c r="EO46" s="18" t="n">
        <v>42</v>
      </c>
      <c r="EP46" s="18" t="n">
        <v>40</v>
      </c>
      <c r="EQ46" s="18" t="n">
        <v>41</v>
      </c>
      <c r="ER46" s="18" t="n">
        <v>40</v>
      </c>
      <c r="ES46" s="18" t="n">
        <v>34</v>
      </c>
      <c r="ET46" s="18" t="n">
        <v>24</v>
      </c>
      <c r="EU46" s="18" t="n">
        <v>15</v>
      </c>
      <c r="EV46" s="18" t="n">
        <v>10</v>
      </c>
      <c r="EW46" s="18" t="n">
        <v>50</v>
      </c>
      <c r="EX46" s="18" t="n">
        <v>104</v>
      </c>
      <c r="EY46" s="18" t="n">
        <v>109</v>
      </c>
      <c r="EZ46" s="18" t="n">
        <v>111</v>
      </c>
      <c r="FA46" s="18" t="n">
        <v>97</v>
      </c>
      <c r="FB46" s="18" t="n">
        <v>101</v>
      </c>
      <c r="FC46" s="18" t="n">
        <v>100</v>
      </c>
      <c r="FD46" s="18" t="n">
        <v>50</v>
      </c>
      <c r="FE46" s="18" t="n">
        <v>6</v>
      </c>
      <c r="FF46" s="18" t="n">
        <v>30</v>
      </c>
      <c r="FG46" s="18" t="n">
        <v>40</v>
      </c>
      <c r="FH46" s="18" t="n">
        <v>25</v>
      </c>
      <c r="FI46" s="18" t="n">
        <v>10</v>
      </c>
      <c r="FJ46" s="18" t="n">
        <v>25</v>
      </c>
      <c r="FK46" s="18" t="n">
        <v>43</v>
      </c>
      <c r="FL46" s="18" t="n">
        <v>102</v>
      </c>
      <c r="FM46" s="18" t="n">
        <v>68</v>
      </c>
      <c r="FN46" s="18" t="n">
        <v>58</v>
      </c>
      <c r="FO46" s="18" t="n">
        <v>205</v>
      </c>
      <c r="FP46" s="18" t="n">
        <v>253</v>
      </c>
      <c r="FQ46" s="18" t="n">
        <v>201</v>
      </c>
      <c r="FR46" s="18" t="n">
        <v>245</v>
      </c>
      <c r="FS46" s="18" t="n">
        <v>229</v>
      </c>
    </row>
    <row r="47" customFormat="false" ht="10.5" hidden="false" customHeight="true" outlineLevel="0" collapsed="false">
      <c r="B47" s="17" t="n">
        <v>155</v>
      </c>
      <c r="C47" s="18" t="n">
        <v>62</v>
      </c>
      <c r="D47" s="18" t="n">
        <v>9</v>
      </c>
      <c r="E47" s="18" t="n">
        <v>7</v>
      </c>
      <c r="F47" s="18" t="n">
        <v>18</v>
      </c>
      <c r="G47" s="18" t="n">
        <v>32</v>
      </c>
      <c r="H47" s="18" t="n">
        <v>81</v>
      </c>
      <c r="I47" s="18" t="n">
        <v>97</v>
      </c>
      <c r="J47" s="18" t="n">
        <v>89</v>
      </c>
      <c r="K47" s="18" t="n">
        <v>87</v>
      </c>
      <c r="L47" s="18" t="n">
        <v>71</v>
      </c>
      <c r="M47" s="18" t="n">
        <v>44</v>
      </c>
      <c r="N47" s="18" t="n">
        <v>21</v>
      </c>
      <c r="O47" s="18" t="n">
        <v>9</v>
      </c>
      <c r="P47" s="18" t="n">
        <v>24</v>
      </c>
      <c r="Q47" s="18" t="n">
        <v>68</v>
      </c>
      <c r="R47" s="18" t="n">
        <v>116</v>
      </c>
      <c r="S47" s="18" t="n">
        <v>125</v>
      </c>
      <c r="T47" s="18" t="n">
        <v>134</v>
      </c>
      <c r="U47" s="18" t="n">
        <v>141</v>
      </c>
      <c r="V47" s="18" t="n">
        <v>142</v>
      </c>
      <c r="W47" s="18" t="n">
        <v>104</v>
      </c>
      <c r="X47" s="18" t="n">
        <v>95</v>
      </c>
      <c r="Y47" s="18" t="n">
        <v>95</v>
      </c>
      <c r="Z47" s="18" t="n">
        <v>123</v>
      </c>
      <c r="AA47" s="18" t="n">
        <v>165</v>
      </c>
      <c r="AB47" s="18" t="n">
        <v>195</v>
      </c>
      <c r="AC47" s="18" t="n">
        <v>192</v>
      </c>
      <c r="AD47" s="18" t="n">
        <v>179</v>
      </c>
      <c r="AE47" s="18" t="n">
        <v>159</v>
      </c>
      <c r="AF47" s="18" t="n">
        <v>158</v>
      </c>
      <c r="AG47" s="18" t="n">
        <v>172</v>
      </c>
      <c r="AH47" s="18" t="n">
        <v>156</v>
      </c>
      <c r="AI47" s="18" t="n">
        <v>119</v>
      </c>
      <c r="AJ47" s="18" t="n">
        <v>151</v>
      </c>
      <c r="AK47" s="18" t="n">
        <v>240</v>
      </c>
      <c r="AL47" s="18" t="n">
        <v>253</v>
      </c>
      <c r="AM47" s="18" t="n">
        <v>252</v>
      </c>
      <c r="AN47" s="18" t="n">
        <v>251</v>
      </c>
      <c r="AO47" s="18" t="n">
        <v>253</v>
      </c>
      <c r="AP47" s="18" t="n">
        <v>250</v>
      </c>
      <c r="AQ47" s="18" t="n">
        <v>214</v>
      </c>
      <c r="AR47" s="18" t="n">
        <v>170</v>
      </c>
      <c r="AS47" s="18" t="n">
        <v>146</v>
      </c>
      <c r="AT47" s="18" t="n">
        <v>137</v>
      </c>
      <c r="AU47" s="18" t="n">
        <v>131</v>
      </c>
      <c r="AV47" s="18" t="n">
        <v>141</v>
      </c>
      <c r="AW47" s="18" t="n">
        <v>145</v>
      </c>
      <c r="AX47" s="18" t="n">
        <v>185</v>
      </c>
      <c r="AY47" s="18" t="n">
        <v>199</v>
      </c>
      <c r="AZ47" s="18" t="n">
        <v>175</v>
      </c>
      <c r="BA47" s="18" t="n">
        <v>163</v>
      </c>
      <c r="BB47" s="18" t="n">
        <v>155</v>
      </c>
      <c r="BC47" s="18" t="n">
        <v>191</v>
      </c>
      <c r="BD47" s="18" t="n">
        <v>149</v>
      </c>
      <c r="BE47" s="18" t="n">
        <v>155</v>
      </c>
      <c r="BF47" s="18" t="n">
        <v>151</v>
      </c>
      <c r="BG47" s="18" t="n">
        <v>170</v>
      </c>
      <c r="BH47" s="18" t="n">
        <v>194</v>
      </c>
      <c r="BI47" s="18" t="n">
        <v>184</v>
      </c>
      <c r="BJ47" s="18" t="n">
        <v>214</v>
      </c>
      <c r="BK47" s="18" t="n">
        <v>207</v>
      </c>
      <c r="BL47" s="18" t="n">
        <v>201</v>
      </c>
      <c r="BM47" s="18" t="n">
        <v>188</v>
      </c>
      <c r="BN47" s="18" t="n">
        <v>187</v>
      </c>
      <c r="BO47" s="18" t="n">
        <v>166</v>
      </c>
      <c r="BP47" s="18" t="n">
        <v>144</v>
      </c>
      <c r="BQ47" s="18" t="n">
        <v>153</v>
      </c>
      <c r="BR47" s="18" t="n">
        <v>153</v>
      </c>
      <c r="BS47" s="18" t="n">
        <v>156</v>
      </c>
      <c r="BT47" s="18" t="n">
        <v>158</v>
      </c>
      <c r="BU47" s="18" t="n">
        <v>166</v>
      </c>
      <c r="BV47" s="18" t="n">
        <v>166</v>
      </c>
      <c r="BW47" s="18" t="n">
        <v>185</v>
      </c>
      <c r="BX47" s="18" t="n">
        <v>193</v>
      </c>
      <c r="BY47" s="18" t="n">
        <v>192</v>
      </c>
      <c r="BZ47" s="18" t="n">
        <v>192</v>
      </c>
      <c r="CA47" s="18" t="n">
        <v>156</v>
      </c>
      <c r="CB47" s="18" t="n">
        <v>131</v>
      </c>
      <c r="CC47" s="18" t="n">
        <v>137</v>
      </c>
      <c r="CD47" s="18" t="n">
        <v>134</v>
      </c>
      <c r="CE47" s="18" t="n">
        <v>137</v>
      </c>
      <c r="CF47" s="18" t="n">
        <v>174</v>
      </c>
      <c r="CG47" s="18" t="n">
        <v>221</v>
      </c>
      <c r="CH47" s="18" t="n">
        <v>250</v>
      </c>
      <c r="CI47" s="18" t="n">
        <v>179</v>
      </c>
      <c r="CJ47" s="18" t="n">
        <v>50</v>
      </c>
      <c r="CK47" s="18" t="n">
        <v>65</v>
      </c>
      <c r="CL47" s="18" t="n">
        <v>77</v>
      </c>
      <c r="CM47" s="18" t="n">
        <v>25</v>
      </c>
      <c r="CN47" s="18" t="n">
        <v>4</v>
      </c>
      <c r="CO47" s="18" t="n">
        <v>4</v>
      </c>
      <c r="CP47" s="18" t="n">
        <v>35</v>
      </c>
      <c r="CQ47" s="18" t="n">
        <v>47</v>
      </c>
      <c r="CR47" s="18" t="n">
        <v>42</v>
      </c>
      <c r="CS47" s="18" t="n">
        <v>24</v>
      </c>
      <c r="CT47" s="18" t="n">
        <v>23</v>
      </c>
      <c r="CU47" s="18" t="n">
        <v>42</v>
      </c>
      <c r="CV47" s="18" t="n">
        <v>35</v>
      </c>
      <c r="CW47" s="18" t="n">
        <v>11</v>
      </c>
      <c r="CX47" s="18" t="n">
        <v>49</v>
      </c>
      <c r="CY47" s="18" t="n">
        <v>99</v>
      </c>
      <c r="CZ47" s="18" t="n">
        <v>103</v>
      </c>
      <c r="DA47" s="18" t="n">
        <v>92</v>
      </c>
      <c r="DB47" s="18" t="n">
        <v>95</v>
      </c>
      <c r="DC47" s="18" t="n">
        <v>90</v>
      </c>
      <c r="DD47" s="18" t="n">
        <v>86</v>
      </c>
      <c r="DE47" s="18" t="n">
        <v>88</v>
      </c>
      <c r="DF47" s="18" t="n">
        <v>87</v>
      </c>
      <c r="DG47" s="18" t="n">
        <v>96</v>
      </c>
      <c r="DH47" s="18" t="n">
        <v>97</v>
      </c>
      <c r="DI47" s="18" t="n">
        <v>96</v>
      </c>
      <c r="DJ47" s="18" t="n">
        <v>95</v>
      </c>
      <c r="DK47" s="18" t="n">
        <v>97</v>
      </c>
      <c r="DL47" s="18" t="n">
        <v>99</v>
      </c>
      <c r="DM47" s="18" t="n">
        <v>92</v>
      </c>
      <c r="DN47" s="18" t="n">
        <v>87</v>
      </c>
      <c r="DO47" s="18" t="n">
        <v>96</v>
      </c>
      <c r="DP47" s="18" t="n">
        <v>97</v>
      </c>
      <c r="DQ47" s="18" t="n">
        <v>93</v>
      </c>
      <c r="DR47" s="18" t="n">
        <v>87</v>
      </c>
      <c r="DS47" s="18" t="n">
        <v>81</v>
      </c>
      <c r="DT47" s="18" t="n">
        <v>77</v>
      </c>
      <c r="DU47" s="18" t="n">
        <v>73</v>
      </c>
      <c r="DV47" s="18" t="n">
        <v>71</v>
      </c>
      <c r="DW47" s="18" t="n">
        <v>71</v>
      </c>
      <c r="DX47" s="18" t="n">
        <v>64</v>
      </c>
      <c r="DY47" s="18" t="n">
        <v>56</v>
      </c>
      <c r="DZ47" s="18" t="n">
        <v>57</v>
      </c>
      <c r="EA47" s="18" t="n">
        <v>65</v>
      </c>
      <c r="EB47" s="18" t="n">
        <v>73</v>
      </c>
      <c r="EC47" s="18" t="n">
        <v>74</v>
      </c>
      <c r="ED47" s="18" t="n">
        <v>72</v>
      </c>
      <c r="EE47" s="18" t="n">
        <v>71</v>
      </c>
      <c r="EF47" s="18" t="n">
        <v>72</v>
      </c>
      <c r="EG47" s="18" t="n">
        <v>71</v>
      </c>
      <c r="EH47" s="18" t="n">
        <v>68</v>
      </c>
      <c r="EI47" s="18" t="n">
        <v>64</v>
      </c>
      <c r="EJ47" s="18" t="n">
        <v>59</v>
      </c>
      <c r="EK47" s="18" t="n">
        <v>54</v>
      </c>
      <c r="EL47" s="18" t="n">
        <v>49</v>
      </c>
      <c r="EM47" s="18" t="n">
        <v>47</v>
      </c>
      <c r="EN47" s="18" t="n">
        <v>46</v>
      </c>
      <c r="EO47" s="18" t="n">
        <v>43</v>
      </c>
      <c r="EP47" s="18" t="n">
        <v>40</v>
      </c>
      <c r="EQ47" s="18" t="n">
        <v>41</v>
      </c>
      <c r="ER47" s="18" t="n">
        <v>38</v>
      </c>
      <c r="ES47" s="18" t="n">
        <v>31</v>
      </c>
      <c r="ET47" s="18" t="n">
        <v>20</v>
      </c>
      <c r="EU47" s="18" t="n">
        <v>12</v>
      </c>
      <c r="EV47" s="18" t="n">
        <v>17</v>
      </c>
      <c r="EW47" s="18" t="n">
        <v>59</v>
      </c>
      <c r="EX47" s="18" t="n">
        <v>103</v>
      </c>
      <c r="EY47" s="18" t="n">
        <v>102</v>
      </c>
      <c r="EZ47" s="18" t="n">
        <v>98</v>
      </c>
      <c r="FA47" s="18" t="n">
        <v>94</v>
      </c>
      <c r="FB47" s="18" t="n">
        <v>95</v>
      </c>
      <c r="FC47" s="18" t="n">
        <v>80</v>
      </c>
      <c r="FD47" s="18" t="n">
        <v>33</v>
      </c>
      <c r="FE47" s="18" t="n">
        <v>0</v>
      </c>
      <c r="FF47" s="18" t="n">
        <v>10</v>
      </c>
      <c r="FG47" s="18" t="n">
        <v>30</v>
      </c>
      <c r="FH47" s="18" t="n">
        <v>24</v>
      </c>
      <c r="FI47" s="18" t="n">
        <v>12</v>
      </c>
      <c r="FJ47" s="18" t="n">
        <v>33</v>
      </c>
      <c r="FK47" s="18" t="n">
        <v>63</v>
      </c>
      <c r="FL47" s="18" t="n">
        <v>115</v>
      </c>
      <c r="FM47" s="18" t="n">
        <v>42</v>
      </c>
      <c r="FN47" s="18" t="n">
        <v>89</v>
      </c>
      <c r="FO47" s="18" t="n">
        <v>234</v>
      </c>
      <c r="FP47" s="18" t="n">
        <v>242</v>
      </c>
      <c r="FQ47" s="18" t="n">
        <v>185</v>
      </c>
      <c r="FR47" s="18" t="n">
        <v>207</v>
      </c>
      <c r="FS47" s="18" t="n">
        <v>243</v>
      </c>
    </row>
    <row r="48" customFormat="false" ht="10.5" hidden="false" customHeight="true" outlineLevel="0" collapsed="false">
      <c r="B48" s="17" t="n">
        <v>156</v>
      </c>
      <c r="C48" s="18" t="n">
        <v>12</v>
      </c>
      <c r="D48" s="18" t="n">
        <v>4</v>
      </c>
      <c r="E48" s="18" t="n">
        <v>14</v>
      </c>
      <c r="F48" s="18" t="n">
        <v>25</v>
      </c>
      <c r="G48" s="18" t="n">
        <v>52</v>
      </c>
      <c r="H48" s="18" t="n">
        <v>106</v>
      </c>
      <c r="I48" s="18" t="n">
        <v>109</v>
      </c>
      <c r="J48" s="18" t="n">
        <v>82</v>
      </c>
      <c r="K48" s="18" t="n">
        <v>84</v>
      </c>
      <c r="L48" s="18" t="n">
        <v>92</v>
      </c>
      <c r="M48" s="18" t="n">
        <v>100</v>
      </c>
      <c r="N48" s="18" t="n">
        <v>77</v>
      </c>
      <c r="O48" s="18" t="n">
        <v>4</v>
      </c>
      <c r="P48" s="18" t="n">
        <v>2</v>
      </c>
      <c r="Q48" s="18" t="n">
        <v>16</v>
      </c>
      <c r="R48" s="18" t="n">
        <v>70</v>
      </c>
      <c r="S48" s="18" t="n">
        <v>114</v>
      </c>
      <c r="T48" s="18" t="n">
        <v>131</v>
      </c>
      <c r="U48" s="18" t="n">
        <v>129</v>
      </c>
      <c r="V48" s="18" t="n">
        <v>124</v>
      </c>
      <c r="W48" s="18" t="n">
        <v>123</v>
      </c>
      <c r="X48" s="18" t="n">
        <v>117</v>
      </c>
      <c r="Y48" s="18" t="n">
        <v>87</v>
      </c>
      <c r="Z48" s="18" t="n">
        <v>77</v>
      </c>
      <c r="AA48" s="18" t="n">
        <v>107</v>
      </c>
      <c r="AB48" s="18" t="n">
        <v>151</v>
      </c>
      <c r="AC48" s="18" t="n">
        <v>192</v>
      </c>
      <c r="AD48" s="18" t="n">
        <v>199</v>
      </c>
      <c r="AE48" s="18" t="n">
        <v>187</v>
      </c>
      <c r="AF48" s="18" t="n">
        <v>172</v>
      </c>
      <c r="AG48" s="18" t="n">
        <v>166</v>
      </c>
      <c r="AH48" s="18" t="n">
        <v>137</v>
      </c>
      <c r="AI48" s="18" t="n">
        <v>134</v>
      </c>
      <c r="AJ48" s="18" t="n">
        <v>210</v>
      </c>
      <c r="AK48" s="18" t="n">
        <v>253</v>
      </c>
      <c r="AL48" s="18" t="n">
        <v>251</v>
      </c>
      <c r="AM48" s="18" t="n">
        <v>243</v>
      </c>
      <c r="AN48" s="18" t="n">
        <v>249</v>
      </c>
      <c r="AO48" s="18" t="n">
        <v>251</v>
      </c>
      <c r="AP48" s="18" t="n">
        <v>251</v>
      </c>
      <c r="AQ48" s="18" t="n">
        <v>250</v>
      </c>
      <c r="AR48" s="18" t="n">
        <v>221</v>
      </c>
      <c r="AS48" s="18" t="n">
        <v>170</v>
      </c>
      <c r="AT48" s="18" t="n">
        <v>144</v>
      </c>
      <c r="AU48" s="18" t="n">
        <v>141</v>
      </c>
      <c r="AV48" s="18" t="n">
        <v>150</v>
      </c>
      <c r="AW48" s="18" t="n">
        <v>139</v>
      </c>
      <c r="AX48" s="18" t="n">
        <v>139</v>
      </c>
      <c r="AY48" s="18" t="n">
        <v>179</v>
      </c>
      <c r="AZ48" s="18" t="n">
        <v>216</v>
      </c>
      <c r="BA48" s="18" t="n">
        <v>213</v>
      </c>
      <c r="BB48" s="18" t="n">
        <v>184</v>
      </c>
      <c r="BC48" s="18" t="n">
        <v>178</v>
      </c>
      <c r="BD48" s="18" t="n">
        <v>170</v>
      </c>
      <c r="BE48" s="18" t="n">
        <v>201</v>
      </c>
      <c r="BF48" s="18" t="n">
        <v>188</v>
      </c>
      <c r="BG48" s="18" t="n">
        <v>165</v>
      </c>
      <c r="BH48" s="18" t="n">
        <v>172</v>
      </c>
      <c r="BI48" s="18" t="n">
        <v>169</v>
      </c>
      <c r="BJ48" s="18" t="n">
        <v>166</v>
      </c>
      <c r="BK48" s="18" t="n">
        <v>155</v>
      </c>
      <c r="BL48" s="18" t="n">
        <v>156</v>
      </c>
      <c r="BM48" s="18" t="n">
        <v>160</v>
      </c>
      <c r="BN48" s="18" t="n">
        <v>181</v>
      </c>
      <c r="BO48" s="18" t="n">
        <v>185</v>
      </c>
      <c r="BP48" s="18" t="n">
        <v>191</v>
      </c>
      <c r="BQ48" s="18" t="n">
        <v>213</v>
      </c>
      <c r="BR48" s="18" t="n">
        <v>198</v>
      </c>
      <c r="BS48" s="18" t="n">
        <v>206</v>
      </c>
      <c r="BT48" s="18" t="n">
        <v>180</v>
      </c>
      <c r="BU48" s="18" t="n">
        <v>152</v>
      </c>
      <c r="BV48" s="18" t="n">
        <v>145</v>
      </c>
      <c r="BW48" s="18" t="n">
        <v>150</v>
      </c>
      <c r="BX48" s="18" t="n">
        <v>145</v>
      </c>
      <c r="BY48" s="18" t="n">
        <v>156</v>
      </c>
      <c r="BZ48" s="18" t="n">
        <v>145</v>
      </c>
      <c r="CA48" s="18" t="n">
        <v>166</v>
      </c>
      <c r="CB48" s="18" t="n">
        <v>180</v>
      </c>
      <c r="CC48" s="18" t="n">
        <v>194</v>
      </c>
      <c r="CD48" s="18" t="n">
        <v>191</v>
      </c>
      <c r="CE48" s="18" t="n">
        <v>201</v>
      </c>
      <c r="CF48" s="18" t="n">
        <v>183</v>
      </c>
      <c r="CG48" s="18" t="n">
        <v>180</v>
      </c>
      <c r="CH48" s="18" t="n">
        <v>219</v>
      </c>
      <c r="CI48" s="18" t="n">
        <v>227</v>
      </c>
      <c r="CJ48" s="18" t="n">
        <v>111</v>
      </c>
      <c r="CK48" s="18" t="n">
        <v>52</v>
      </c>
      <c r="CL48" s="18" t="n">
        <v>107</v>
      </c>
      <c r="CM48" s="18" t="n">
        <v>64</v>
      </c>
      <c r="CN48" s="18" t="n">
        <v>9</v>
      </c>
      <c r="CO48" s="18" t="n">
        <v>9</v>
      </c>
      <c r="CP48" s="18" t="n">
        <v>21</v>
      </c>
      <c r="CQ48" s="18" t="n">
        <v>39</v>
      </c>
      <c r="CR48" s="18" t="n">
        <v>54</v>
      </c>
      <c r="CS48" s="18" t="n">
        <v>37</v>
      </c>
      <c r="CT48" s="18" t="n">
        <v>74</v>
      </c>
      <c r="CU48" s="18" t="n">
        <v>110</v>
      </c>
      <c r="CV48" s="18" t="n">
        <v>104</v>
      </c>
      <c r="CW48" s="18" t="n">
        <v>43</v>
      </c>
      <c r="CX48" s="18" t="n">
        <v>32</v>
      </c>
      <c r="CY48" s="18" t="n">
        <v>84</v>
      </c>
      <c r="CZ48" s="18" t="n">
        <v>103</v>
      </c>
      <c r="DA48" s="18" t="n">
        <v>101</v>
      </c>
      <c r="DB48" s="18" t="n">
        <v>107</v>
      </c>
      <c r="DC48" s="18" t="n">
        <v>106</v>
      </c>
      <c r="DD48" s="18" t="n">
        <v>95</v>
      </c>
      <c r="DE48" s="18" t="n">
        <v>95</v>
      </c>
      <c r="DF48" s="18" t="n">
        <v>100</v>
      </c>
      <c r="DG48" s="18" t="n">
        <v>94</v>
      </c>
      <c r="DH48" s="18" t="n">
        <v>97</v>
      </c>
      <c r="DI48" s="18" t="n">
        <v>96</v>
      </c>
      <c r="DJ48" s="18" t="n">
        <v>92</v>
      </c>
      <c r="DK48" s="18" t="n">
        <v>95</v>
      </c>
      <c r="DL48" s="18" t="n">
        <v>104</v>
      </c>
      <c r="DM48" s="18" t="n">
        <v>107</v>
      </c>
      <c r="DN48" s="18" t="n">
        <v>101</v>
      </c>
      <c r="DO48" s="18" t="n">
        <v>101</v>
      </c>
      <c r="DP48" s="18" t="n">
        <v>96</v>
      </c>
      <c r="DQ48" s="18" t="n">
        <v>92</v>
      </c>
      <c r="DR48" s="18" t="n">
        <v>88</v>
      </c>
      <c r="DS48" s="18" t="n">
        <v>85</v>
      </c>
      <c r="DT48" s="18" t="n">
        <v>81</v>
      </c>
      <c r="DU48" s="18" t="n">
        <v>79</v>
      </c>
      <c r="DV48" s="18" t="n">
        <v>78</v>
      </c>
      <c r="DW48" s="18" t="n">
        <v>74</v>
      </c>
      <c r="DX48" s="18" t="n">
        <v>68</v>
      </c>
      <c r="DY48" s="18" t="n">
        <v>61</v>
      </c>
      <c r="DZ48" s="18" t="n">
        <v>63</v>
      </c>
      <c r="EA48" s="18" t="n">
        <v>70</v>
      </c>
      <c r="EB48" s="18" t="n">
        <v>75</v>
      </c>
      <c r="EC48" s="18" t="n">
        <v>77</v>
      </c>
      <c r="ED48" s="18" t="n">
        <v>74</v>
      </c>
      <c r="EE48" s="18" t="n">
        <v>72</v>
      </c>
      <c r="EF48" s="18" t="n">
        <v>73</v>
      </c>
      <c r="EG48" s="18" t="n">
        <v>71</v>
      </c>
      <c r="EH48" s="18" t="n">
        <v>68</v>
      </c>
      <c r="EI48" s="18" t="n">
        <v>66</v>
      </c>
      <c r="EJ48" s="18" t="n">
        <v>62</v>
      </c>
      <c r="EK48" s="18" t="n">
        <v>57</v>
      </c>
      <c r="EL48" s="18" t="n">
        <v>50</v>
      </c>
      <c r="EM48" s="18" t="n">
        <v>49</v>
      </c>
      <c r="EN48" s="18" t="n">
        <v>47</v>
      </c>
      <c r="EO48" s="18" t="n">
        <v>44</v>
      </c>
      <c r="EP48" s="18" t="n">
        <v>40</v>
      </c>
      <c r="EQ48" s="18" t="n">
        <v>38</v>
      </c>
      <c r="ER48" s="18" t="n">
        <v>35</v>
      </c>
      <c r="ES48" s="18" t="n">
        <v>26</v>
      </c>
      <c r="ET48" s="18" t="n">
        <v>16</v>
      </c>
      <c r="EU48" s="18" t="n">
        <v>8</v>
      </c>
      <c r="EV48" s="18" t="n">
        <v>18</v>
      </c>
      <c r="EW48" s="18" t="n">
        <v>56</v>
      </c>
      <c r="EX48" s="18" t="n">
        <v>85</v>
      </c>
      <c r="EY48" s="18" t="n">
        <v>78</v>
      </c>
      <c r="EZ48" s="18" t="n">
        <v>79</v>
      </c>
      <c r="FA48" s="18" t="n">
        <v>87</v>
      </c>
      <c r="FB48" s="18" t="n">
        <v>89</v>
      </c>
      <c r="FC48" s="18" t="n">
        <v>74</v>
      </c>
      <c r="FD48" s="18" t="n">
        <v>30</v>
      </c>
      <c r="FE48" s="18" t="n">
        <v>5</v>
      </c>
      <c r="FF48" s="18" t="n">
        <v>15</v>
      </c>
      <c r="FG48" s="18" t="n">
        <v>37</v>
      </c>
      <c r="FH48" s="18" t="n">
        <v>28</v>
      </c>
      <c r="FI48" s="18" t="n">
        <v>15</v>
      </c>
      <c r="FJ48" s="18" t="n">
        <v>32</v>
      </c>
      <c r="FK48" s="18" t="n">
        <v>75</v>
      </c>
      <c r="FL48" s="18" t="n">
        <v>114</v>
      </c>
      <c r="FM48" s="18" t="n">
        <v>26</v>
      </c>
      <c r="FN48" s="18" t="n">
        <v>116</v>
      </c>
      <c r="FO48" s="18" t="n">
        <v>243</v>
      </c>
      <c r="FP48" s="18" t="n">
        <v>210</v>
      </c>
      <c r="FQ48" s="18" t="n">
        <v>177</v>
      </c>
      <c r="FR48" s="18" t="n">
        <v>212</v>
      </c>
      <c r="FS48" s="18" t="n">
        <v>235</v>
      </c>
    </row>
    <row r="49" customFormat="false" ht="10.5" hidden="false" customHeight="true" outlineLevel="0" collapsed="false">
      <c r="B49" s="17" t="n">
        <v>157</v>
      </c>
      <c r="C49" s="18" t="n">
        <v>23</v>
      </c>
      <c r="D49" s="18" t="n">
        <v>10</v>
      </c>
      <c r="E49" s="18" t="n">
        <v>16</v>
      </c>
      <c r="F49" s="18" t="n">
        <v>11</v>
      </c>
      <c r="G49" s="18" t="n">
        <v>54</v>
      </c>
      <c r="H49" s="18" t="n">
        <v>99</v>
      </c>
      <c r="I49" s="18" t="n">
        <v>89</v>
      </c>
      <c r="J49" s="18" t="n">
        <v>45</v>
      </c>
      <c r="K49" s="18" t="n">
        <v>38</v>
      </c>
      <c r="L49" s="18" t="n">
        <v>72</v>
      </c>
      <c r="M49" s="18" t="n">
        <v>103</v>
      </c>
      <c r="N49" s="18" t="n">
        <v>65</v>
      </c>
      <c r="O49" s="18" t="n">
        <v>5</v>
      </c>
      <c r="P49" s="18" t="n">
        <v>4</v>
      </c>
      <c r="Q49" s="18" t="n">
        <v>3</v>
      </c>
      <c r="R49" s="18" t="n">
        <v>4</v>
      </c>
      <c r="S49" s="18" t="n">
        <v>52</v>
      </c>
      <c r="T49" s="18" t="n">
        <v>100</v>
      </c>
      <c r="U49" s="18" t="n">
        <v>134</v>
      </c>
      <c r="V49" s="18" t="n">
        <v>137</v>
      </c>
      <c r="W49" s="18" t="n">
        <v>137</v>
      </c>
      <c r="X49" s="18" t="n">
        <v>123</v>
      </c>
      <c r="Y49" s="18" t="n">
        <v>102</v>
      </c>
      <c r="Z49" s="18" t="n">
        <v>87</v>
      </c>
      <c r="AA49" s="18" t="n">
        <v>85</v>
      </c>
      <c r="AB49" s="18" t="n">
        <v>96</v>
      </c>
      <c r="AC49" s="18" t="n">
        <v>145</v>
      </c>
      <c r="AD49" s="18" t="n">
        <v>184</v>
      </c>
      <c r="AE49" s="18" t="n">
        <v>202</v>
      </c>
      <c r="AF49" s="18" t="n">
        <v>187</v>
      </c>
      <c r="AG49" s="18" t="n">
        <v>153</v>
      </c>
      <c r="AH49" s="18" t="n">
        <v>136</v>
      </c>
      <c r="AI49" s="18" t="n">
        <v>186</v>
      </c>
      <c r="AJ49" s="18" t="n">
        <v>248</v>
      </c>
      <c r="AK49" s="18" t="n">
        <v>249</v>
      </c>
      <c r="AL49" s="18" t="n">
        <v>248</v>
      </c>
      <c r="AM49" s="18" t="n">
        <v>245</v>
      </c>
      <c r="AN49" s="18" t="n">
        <v>240</v>
      </c>
      <c r="AO49" s="18" t="n">
        <v>242</v>
      </c>
      <c r="AP49" s="18" t="n">
        <v>235</v>
      </c>
      <c r="AQ49" s="18" t="n">
        <v>212</v>
      </c>
      <c r="AR49" s="18" t="n">
        <v>187</v>
      </c>
      <c r="AS49" s="18" t="n">
        <v>186</v>
      </c>
      <c r="AT49" s="18" t="n">
        <v>187</v>
      </c>
      <c r="AU49" s="18" t="n">
        <v>164</v>
      </c>
      <c r="AV49" s="18" t="n">
        <v>148</v>
      </c>
      <c r="AW49" s="18" t="n">
        <v>131</v>
      </c>
      <c r="AX49" s="18" t="n">
        <v>141</v>
      </c>
      <c r="AY49" s="18" t="n">
        <v>157</v>
      </c>
      <c r="AZ49" s="18" t="n">
        <v>171</v>
      </c>
      <c r="BA49" s="18" t="n">
        <v>195</v>
      </c>
      <c r="BB49" s="18" t="n">
        <v>201</v>
      </c>
      <c r="BC49" s="18" t="n">
        <v>188</v>
      </c>
      <c r="BD49" s="18" t="n">
        <v>160</v>
      </c>
      <c r="BE49" s="18" t="n">
        <v>177</v>
      </c>
      <c r="BF49" s="18" t="n">
        <v>189</v>
      </c>
      <c r="BG49" s="18" t="n">
        <v>186</v>
      </c>
      <c r="BH49" s="18" t="n">
        <v>189</v>
      </c>
      <c r="BI49" s="18" t="n">
        <v>189</v>
      </c>
      <c r="BJ49" s="18" t="n">
        <v>200</v>
      </c>
      <c r="BK49" s="18" t="n">
        <v>203</v>
      </c>
      <c r="BL49" s="18" t="n">
        <v>189</v>
      </c>
      <c r="BM49" s="18" t="n">
        <v>184</v>
      </c>
      <c r="BN49" s="18" t="n">
        <v>175</v>
      </c>
      <c r="BO49" s="18" t="n">
        <v>165</v>
      </c>
      <c r="BP49" s="18" t="n">
        <v>160</v>
      </c>
      <c r="BQ49" s="18" t="n">
        <v>152</v>
      </c>
      <c r="BR49" s="18" t="n">
        <v>159</v>
      </c>
      <c r="BS49" s="18" t="n">
        <v>171</v>
      </c>
      <c r="BT49" s="18" t="n">
        <v>172</v>
      </c>
      <c r="BU49" s="18" t="n">
        <v>190</v>
      </c>
      <c r="BV49" s="18" t="n">
        <v>186</v>
      </c>
      <c r="BW49" s="18" t="n">
        <v>187</v>
      </c>
      <c r="BX49" s="18" t="n">
        <v>191</v>
      </c>
      <c r="BY49" s="18" t="n">
        <v>192</v>
      </c>
      <c r="BZ49" s="18" t="n">
        <v>171</v>
      </c>
      <c r="CA49" s="18" t="n">
        <v>153</v>
      </c>
      <c r="CB49" s="18" t="n">
        <v>164</v>
      </c>
      <c r="CC49" s="18" t="n">
        <v>164</v>
      </c>
      <c r="CD49" s="18" t="n">
        <v>138</v>
      </c>
      <c r="CE49" s="18" t="n">
        <v>151</v>
      </c>
      <c r="CF49" s="18" t="n">
        <v>181</v>
      </c>
      <c r="CG49" s="18" t="n">
        <v>177</v>
      </c>
      <c r="CH49" s="18" t="n">
        <v>163</v>
      </c>
      <c r="CI49" s="18" t="n">
        <v>227</v>
      </c>
      <c r="CJ49" s="18" t="n">
        <v>200</v>
      </c>
      <c r="CK49" s="18" t="n">
        <v>72</v>
      </c>
      <c r="CL49" s="18" t="n">
        <v>95</v>
      </c>
      <c r="CM49" s="18" t="n">
        <v>99</v>
      </c>
      <c r="CN49" s="18" t="n">
        <v>22</v>
      </c>
      <c r="CO49" s="18" t="n">
        <v>5</v>
      </c>
      <c r="CP49" s="18" t="n">
        <v>19</v>
      </c>
      <c r="CQ49" s="18" t="n">
        <v>30</v>
      </c>
      <c r="CR49" s="18" t="n">
        <v>44</v>
      </c>
      <c r="CS49" s="18" t="n">
        <v>37</v>
      </c>
      <c r="CT49" s="18" t="n">
        <v>64</v>
      </c>
      <c r="CU49" s="18" t="n">
        <v>106</v>
      </c>
      <c r="CV49" s="18" t="n">
        <v>82</v>
      </c>
      <c r="CW49" s="18" t="n">
        <v>44</v>
      </c>
      <c r="CX49" s="18" t="n">
        <v>15</v>
      </c>
      <c r="CY49" s="18" t="n">
        <v>67</v>
      </c>
      <c r="CZ49" s="18" t="n">
        <v>99</v>
      </c>
      <c r="DA49" s="18" t="n">
        <v>100</v>
      </c>
      <c r="DB49" s="18" t="n">
        <v>97</v>
      </c>
      <c r="DC49" s="18" t="n">
        <v>102</v>
      </c>
      <c r="DD49" s="18" t="n">
        <v>99</v>
      </c>
      <c r="DE49" s="18" t="n">
        <v>103</v>
      </c>
      <c r="DF49" s="18" t="n">
        <v>97</v>
      </c>
      <c r="DG49" s="18" t="n">
        <v>106</v>
      </c>
      <c r="DH49" s="18" t="n">
        <v>108</v>
      </c>
      <c r="DI49" s="18" t="n">
        <v>106</v>
      </c>
      <c r="DJ49" s="18" t="n">
        <v>99</v>
      </c>
      <c r="DK49" s="18" t="n">
        <v>100</v>
      </c>
      <c r="DL49" s="18" t="n">
        <v>110</v>
      </c>
      <c r="DM49" s="18" t="n">
        <v>114</v>
      </c>
      <c r="DN49" s="18" t="n">
        <v>110</v>
      </c>
      <c r="DO49" s="18" t="n">
        <v>108</v>
      </c>
      <c r="DP49" s="18" t="n">
        <v>99</v>
      </c>
      <c r="DQ49" s="18" t="n">
        <v>93</v>
      </c>
      <c r="DR49" s="18" t="n">
        <v>92</v>
      </c>
      <c r="DS49" s="18" t="n">
        <v>89</v>
      </c>
      <c r="DT49" s="18" t="n">
        <v>87</v>
      </c>
      <c r="DU49" s="18" t="n">
        <v>86</v>
      </c>
      <c r="DV49" s="18" t="n">
        <v>84</v>
      </c>
      <c r="DW49" s="18" t="n">
        <v>79</v>
      </c>
      <c r="DX49" s="18" t="n">
        <v>73</v>
      </c>
      <c r="DY49" s="18" t="n">
        <v>68</v>
      </c>
      <c r="DZ49" s="18" t="n">
        <v>71</v>
      </c>
      <c r="EA49" s="18" t="n">
        <v>75</v>
      </c>
      <c r="EB49" s="18" t="n">
        <v>77</v>
      </c>
      <c r="EC49" s="18" t="n">
        <v>75</v>
      </c>
      <c r="ED49" s="18" t="n">
        <v>73</v>
      </c>
      <c r="EE49" s="18" t="n">
        <v>72</v>
      </c>
      <c r="EF49" s="18" t="n">
        <v>73</v>
      </c>
      <c r="EG49" s="18" t="n">
        <v>71</v>
      </c>
      <c r="EH49" s="18" t="n">
        <v>68</v>
      </c>
      <c r="EI49" s="18" t="n">
        <v>66</v>
      </c>
      <c r="EJ49" s="18" t="n">
        <v>62</v>
      </c>
      <c r="EK49" s="18" t="n">
        <v>57</v>
      </c>
      <c r="EL49" s="18" t="n">
        <v>51</v>
      </c>
      <c r="EM49" s="18" t="n">
        <v>50</v>
      </c>
      <c r="EN49" s="18" t="n">
        <v>47</v>
      </c>
      <c r="EO49" s="18" t="n">
        <v>43</v>
      </c>
      <c r="EP49" s="18" t="n">
        <v>38</v>
      </c>
      <c r="EQ49" s="18" t="n">
        <v>36</v>
      </c>
      <c r="ER49" s="18" t="n">
        <v>33</v>
      </c>
      <c r="ES49" s="18" t="n">
        <v>26</v>
      </c>
      <c r="ET49" s="18" t="n">
        <v>16</v>
      </c>
      <c r="EU49" s="18" t="n">
        <v>9</v>
      </c>
      <c r="EV49" s="18" t="n">
        <v>25</v>
      </c>
      <c r="EW49" s="18" t="n">
        <v>47</v>
      </c>
      <c r="EX49" s="18" t="n">
        <v>57</v>
      </c>
      <c r="EY49" s="18" t="n">
        <v>52</v>
      </c>
      <c r="EZ49" s="18" t="n">
        <v>55</v>
      </c>
      <c r="FA49" s="18" t="n">
        <v>71</v>
      </c>
      <c r="FB49" s="18" t="n">
        <v>74</v>
      </c>
      <c r="FC49" s="18" t="n">
        <v>65</v>
      </c>
      <c r="FD49" s="18" t="n">
        <v>24</v>
      </c>
      <c r="FE49" s="18" t="n">
        <v>21</v>
      </c>
      <c r="FF49" s="18" t="n">
        <v>25</v>
      </c>
      <c r="FG49" s="18" t="n">
        <v>35</v>
      </c>
      <c r="FH49" s="18" t="n">
        <v>32</v>
      </c>
      <c r="FI49" s="18" t="n">
        <v>24</v>
      </c>
      <c r="FJ49" s="18" t="n">
        <v>35</v>
      </c>
      <c r="FK49" s="18" t="n">
        <v>88</v>
      </c>
      <c r="FL49" s="18" t="n">
        <v>93</v>
      </c>
      <c r="FM49" s="18" t="n">
        <v>47</v>
      </c>
      <c r="FN49" s="18" t="n">
        <v>148</v>
      </c>
      <c r="FO49" s="18" t="n">
        <v>234</v>
      </c>
      <c r="FP49" s="18" t="n">
        <v>202</v>
      </c>
      <c r="FQ49" s="18" t="n">
        <v>192</v>
      </c>
      <c r="FR49" s="18" t="n">
        <v>201</v>
      </c>
      <c r="FS49" s="18" t="n">
        <v>205</v>
      </c>
    </row>
    <row r="50" customFormat="false" ht="10.5" hidden="false" customHeight="true" outlineLevel="0" collapsed="false">
      <c r="B50" s="17" t="n">
        <v>158</v>
      </c>
      <c r="C50" s="18" t="n">
        <v>12</v>
      </c>
      <c r="D50" s="18" t="n">
        <v>23</v>
      </c>
      <c r="E50" s="18" t="n">
        <v>37</v>
      </c>
      <c r="F50" s="18" t="n">
        <v>7</v>
      </c>
      <c r="G50" s="18" t="n">
        <v>57</v>
      </c>
      <c r="H50" s="18" t="n">
        <v>93</v>
      </c>
      <c r="I50" s="18" t="n">
        <v>83</v>
      </c>
      <c r="J50" s="18" t="n">
        <v>53</v>
      </c>
      <c r="K50" s="18" t="n">
        <v>65</v>
      </c>
      <c r="L50" s="18" t="n">
        <v>104</v>
      </c>
      <c r="M50" s="18" t="n">
        <v>116</v>
      </c>
      <c r="N50" s="18" t="n">
        <v>46</v>
      </c>
      <c r="O50" s="18" t="n">
        <v>5</v>
      </c>
      <c r="P50" s="18" t="n">
        <v>4</v>
      </c>
      <c r="Q50" s="18" t="n">
        <v>8</v>
      </c>
      <c r="R50" s="18" t="n">
        <v>4</v>
      </c>
      <c r="S50" s="18" t="n">
        <v>25</v>
      </c>
      <c r="T50" s="18" t="n">
        <v>50</v>
      </c>
      <c r="U50" s="18" t="n">
        <v>88</v>
      </c>
      <c r="V50" s="18" t="n">
        <v>125</v>
      </c>
      <c r="W50" s="18" t="n">
        <v>125</v>
      </c>
      <c r="X50" s="18" t="n">
        <v>117</v>
      </c>
      <c r="Y50" s="18" t="n">
        <v>122</v>
      </c>
      <c r="Z50" s="18" t="n">
        <v>118</v>
      </c>
      <c r="AA50" s="18" t="n">
        <v>102</v>
      </c>
      <c r="AB50" s="18" t="n">
        <v>90</v>
      </c>
      <c r="AC50" s="18" t="n">
        <v>100</v>
      </c>
      <c r="AD50" s="18" t="n">
        <v>131</v>
      </c>
      <c r="AE50" s="18" t="n">
        <v>159</v>
      </c>
      <c r="AF50" s="18" t="n">
        <v>169</v>
      </c>
      <c r="AG50" s="18" t="n">
        <v>142</v>
      </c>
      <c r="AH50" s="18" t="n">
        <v>164</v>
      </c>
      <c r="AI50" s="18" t="n">
        <v>226</v>
      </c>
      <c r="AJ50" s="18" t="n">
        <v>251</v>
      </c>
      <c r="AK50" s="18" t="n">
        <v>247</v>
      </c>
      <c r="AL50" s="18" t="n">
        <v>248</v>
      </c>
      <c r="AM50" s="18" t="n">
        <v>252</v>
      </c>
      <c r="AN50" s="18" t="n">
        <v>248</v>
      </c>
      <c r="AO50" s="18" t="n">
        <v>241</v>
      </c>
      <c r="AP50" s="18" t="n">
        <v>209</v>
      </c>
      <c r="AQ50" s="18" t="n">
        <v>158</v>
      </c>
      <c r="AR50" s="18" t="n">
        <v>145</v>
      </c>
      <c r="AS50" s="18" t="n">
        <v>173</v>
      </c>
      <c r="AT50" s="18" t="n">
        <v>198</v>
      </c>
      <c r="AU50" s="18" t="n">
        <v>186</v>
      </c>
      <c r="AV50" s="18" t="n">
        <v>159</v>
      </c>
      <c r="AW50" s="18" t="n">
        <v>143</v>
      </c>
      <c r="AX50" s="18" t="n">
        <v>150</v>
      </c>
      <c r="AY50" s="18" t="n">
        <v>137</v>
      </c>
      <c r="AZ50" s="18" t="n">
        <v>139</v>
      </c>
      <c r="BA50" s="18" t="n">
        <v>149</v>
      </c>
      <c r="BB50" s="18" t="n">
        <v>222</v>
      </c>
      <c r="BC50" s="18" t="n">
        <v>228</v>
      </c>
      <c r="BD50" s="18" t="n">
        <v>195</v>
      </c>
      <c r="BE50" s="18" t="n">
        <v>194</v>
      </c>
      <c r="BF50" s="18" t="n">
        <v>193</v>
      </c>
      <c r="BG50" s="18" t="n">
        <v>174</v>
      </c>
      <c r="BH50" s="18" t="n">
        <v>173</v>
      </c>
      <c r="BI50" s="18" t="n">
        <v>157</v>
      </c>
      <c r="BJ50" s="18" t="n">
        <v>159</v>
      </c>
      <c r="BK50" s="18" t="n">
        <v>164</v>
      </c>
      <c r="BL50" s="18" t="n">
        <v>182</v>
      </c>
      <c r="BM50" s="18" t="n">
        <v>193</v>
      </c>
      <c r="BN50" s="18" t="n">
        <v>197</v>
      </c>
      <c r="BO50" s="18" t="n">
        <v>193</v>
      </c>
      <c r="BP50" s="18" t="n">
        <v>185</v>
      </c>
      <c r="BQ50" s="18" t="n">
        <v>170</v>
      </c>
      <c r="BR50" s="18" t="n">
        <v>179</v>
      </c>
      <c r="BS50" s="18" t="n">
        <v>178</v>
      </c>
      <c r="BT50" s="18" t="n">
        <v>187</v>
      </c>
      <c r="BU50" s="18" t="n">
        <v>162</v>
      </c>
      <c r="BV50" s="18" t="n">
        <v>160</v>
      </c>
      <c r="BW50" s="18" t="n">
        <v>158</v>
      </c>
      <c r="BX50" s="18" t="n">
        <v>162</v>
      </c>
      <c r="BY50" s="18" t="n">
        <v>175</v>
      </c>
      <c r="BZ50" s="18" t="n">
        <v>172</v>
      </c>
      <c r="CA50" s="18" t="n">
        <v>181</v>
      </c>
      <c r="CB50" s="18" t="n">
        <v>194</v>
      </c>
      <c r="CC50" s="18" t="n">
        <v>209</v>
      </c>
      <c r="CD50" s="18" t="n">
        <v>180</v>
      </c>
      <c r="CE50" s="18" t="n">
        <v>158</v>
      </c>
      <c r="CF50" s="18" t="n">
        <v>166</v>
      </c>
      <c r="CG50" s="18" t="n">
        <v>180</v>
      </c>
      <c r="CH50" s="18" t="n">
        <v>170</v>
      </c>
      <c r="CI50" s="18" t="n">
        <v>212</v>
      </c>
      <c r="CJ50" s="18" t="n">
        <v>241</v>
      </c>
      <c r="CK50" s="18" t="n">
        <v>114</v>
      </c>
      <c r="CL50" s="18" t="n">
        <v>67</v>
      </c>
      <c r="CM50" s="18" t="n">
        <v>111</v>
      </c>
      <c r="CN50" s="18" t="n">
        <v>46</v>
      </c>
      <c r="CO50" s="18" t="n">
        <v>9</v>
      </c>
      <c r="CP50" s="18" t="n">
        <v>18</v>
      </c>
      <c r="CQ50" s="18" t="n">
        <v>24</v>
      </c>
      <c r="CR50" s="18" t="n">
        <v>31</v>
      </c>
      <c r="CS50" s="18" t="n">
        <v>37</v>
      </c>
      <c r="CT50" s="18" t="n">
        <v>38</v>
      </c>
      <c r="CU50" s="18" t="n">
        <v>67</v>
      </c>
      <c r="CV50" s="18" t="n">
        <v>45</v>
      </c>
      <c r="CW50" s="18" t="n">
        <v>30</v>
      </c>
      <c r="CX50" s="18" t="n">
        <v>11</v>
      </c>
      <c r="CY50" s="18" t="n">
        <v>45</v>
      </c>
      <c r="CZ50" s="18" t="n">
        <v>90</v>
      </c>
      <c r="DA50" s="18" t="n">
        <v>97</v>
      </c>
      <c r="DB50" s="18" t="n">
        <v>90</v>
      </c>
      <c r="DC50" s="18" t="n">
        <v>95</v>
      </c>
      <c r="DD50" s="18" t="n">
        <v>96</v>
      </c>
      <c r="DE50" s="18" t="n">
        <v>102</v>
      </c>
      <c r="DF50" s="18" t="n">
        <v>95</v>
      </c>
      <c r="DG50" s="18" t="n">
        <v>109</v>
      </c>
      <c r="DH50" s="18" t="n">
        <v>111</v>
      </c>
      <c r="DI50" s="18" t="n">
        <v>110</v>
      </c>
      <c r="DJ50" s="18" t="n">
        <v>108</v>
      </c>
      <c r="DK50" s="18" t="n">
        <v>110</v>
      </c>
      <c r="DL50" s="18" t="n">
        <v>116</v>
      </c>
      <c r="DM50" s="18" t="n">
        <v>120</v>
      </c>
      <c r="DN50" s="18" t="n">
        <v>118</v>
      </c>
      <c r="DO50" s="18" t="n">
        <v>111</v>
      </c>
      <c r="DP50" s="18" t="n">
        <v>106</v>
      </c>
      <c r="DQ50" s="18" t="n">
        <v>101</v>
      </c>
      <c r="DR50" s="18" t="n">
        <v>100</v>
      </c>
      <c r="DS50" s="18" t="n">
        <v>100</v>
      </c>
      <c r="DT50" s="18" t="n">
        <v>97</v>
      </c>
      <c r="DU50" s="18" t="n">
        <v>95</v>
      </c>
      <c r="DV50" s="18" t="n">
        <v>92</v>
      </c>
      <c r="DW50" s="18" t="n">
        <v>86</v>
      </c>
      <c r="DX50" s="18" t="n">
        <v>79</v>
      </c>
      <c r="DY50" s="18" t="n">
        <v>77</v>
      </c>
      <c r="DZ50" s="18" t="n">
        <v>78</v>
      </c>
      <c r="EA50" s="18" t="n">
        <v>80</v>
      </c>
      <c r="EB50" s="18" t="n">
        <v>78</v>
      </c>
      <c r="EC50" s="18" t="n">
        <v>73</v>
      </c>
      <c r="ED50" s="18" t="n">
        <v>73</v>
      </c>
      <c r="EE50" s="18" t="n">
        <v>72</v>
      </c>
      <c r="EF50" s="18" t="n">
        <v>73</v>
      </c>
      <c r="EG50" s="18" t="n">
        <v>73</v>
      </c>
      <c r="EH50" s="18" t="n">
        <v>71</v>
      </c>
      <c r="EI50" s="18" t="n">
        <v>66</v>
      </c>
      <c r="EJ50" s="18" t="n">
        <v>63</v>
      </c>
      <c r="EK50" s="18" t="n">
        <v>57</v>
      </c>
      <c r="EL50" s="18" t="n">
        <v>51</v>
      </c>
      <c r="EM50" s="18" t="n">
        <v>50</v>
      </c>
      <c r="EN50" s="18" t="n">
        <v>46</v>
      </c>
      <c r="EO50" s="18" t="n">
        <v>40</v>
      </c>
      <c r="EP50" s="18" t="n">
        <v>36</v>
      </c>
      <c r="EQ50" s="18" t="n">
        <v>36</v>
      </c>
      <c r="ER50" s="18" t="n">
        <v>35</v>
      </c>
      <c r="ES50" s="18" t="n">
        <v>28</v>
      </c>
      <c r="ET50" s="18" t="n">
        <v>19</v>
      </c>
      <c r="EU50" s="18" t="n">
        <v>15</v>
      </c>
      <c r="EV50" s="18" t="n">
        <v>23</v>
      </c>
      <c r="EW50" s="18" t="n">
        <v>40</v>
      </c>
      <c r="EX50" s="18" t="n">
        <v>45</v>
      </c>
      <c r="EY50" s="18" t="n">
        <v>49</v>
      </c>
      <c r="EZ50" s="18" t="n">
        <v>50</v>
      </c>
      <c r="FA50" s="18" t="n">
        <v>53</v>
      </c>
      <c r="FB50" s="18" t="n">
        <v>58</v>
      </c>
      <c r="FC50" s="18" t="n">
        <v>35</v>
      </c>
      <c r="FD50" s="18" t="n">
        <v>15</v>
      </c>
      <c r="FE50" s="18" t="n">
        <v>11</v>
      </c>
      <c r="FF50" s="18" t="n">
        <v>17</v>
      </c>
      <c r="FG50" s="18" t="n">
        <v>38</v>
      </c>
      <c r="FH50" s="18" t="n">
        <v>43</v>
      </c>
      <c r="FI50" s="18" t="n">
        <v>23</v>
      </c>
      <c r="FJ50" s="18" t="n">
        <v>31</v>
      </c>
      <c r="FK50" s="18" t="n">
        <v>86</v>
      </c>
      <c r="FL50" s="18" t="n">
        <v>66</v>
      </c>
      <c r="FM50" s="18" t="n">
        <v>74</v>
      </c>
      <c r="FN50" s="18" t="n">
        <v>198</v>
      </c>
      <c r="FO50" s="18" t="n">
        <v>242</v>
      </c>
      <c r="FP50" s="18" t="n">
        <v>201</v>
      </c>
      <c r="FQ50" s="18" t="n">
        <v>193</v>
      </c>
      <c r="FR50" s="18" t="n">
        <v>208</v>
      </c>
      <c r="FS50" s="18" t="n">
        <v>193</v>
      </c>
    </row>
    <row r="51" customFormat="false" ht="10.5" hidden="false" customHeight="true" outlineLevel="0" collapsed="false">
      <c r="B51" s="17" t="n">
        <v>159</v>
      </c>
      <c r="C51" s="18" t="n">
        <v>5</v>
      </c>
      <c r="D51" s="18" t="n">
        <v>25</v>
      </c>
      <c r="E51" s="18" t="n">
        <v>43</v>
      </c>
      <c r="F51" s="18" t="n">
        <v>16</v>
      </c>
      <c r="G51" s="18" t="n">
        <v>46</v>
      </c>
      <c r="H51" s="18" t="n">
        <v>61</v>
      </c>
      <c r="I51" s="18" t="n">
        <v>41</v>
      </c>
      <c r="J51" s="18" t="n">
        <v>38</v>
      </c>
      <c r="K51" s="18" t="n">
        <v>84</v>
      </c>
      <c r="L51" s="18" t="n">
        <v>110</v>
      </c>
      <c r="M51" s="18" t="n">
        <v>100</v>
      </c>
      <c r="N51" s="18" t="n">
        <v>29</v>
      </c>
      <c r="O51" s="18" t="n">
        <v>4</v>
      </c>
      <c r="P51" s="18" t="n">
        <v>9</v>
      </c>
      <c r="Q51" s="18" t="n">
        <v>9</v>
      </c>
      <c r="R51" s="18" t="n">
        <v>16</v>
      </c>
      <c r="S51" s="18" t="n">
        <v>30</v>
      </c>
      <c r="T51" s="18" t="n">
        <v>31</v>
      </c>
      <c r="U51" s="18" t="n">
        <v>14</v>
      </c>
      <c r="V51" s="18" t="n">
        <v>36</v>
      </c>
      <c r="W51" s="18" t="n">
        <v>90</v>
      </c>
      <c r="X51" s="18" t="n">
        <v>120</v>
      </c>
      <c r="Y51" s="18" t="n">
        <v>138</v>
      </c>
      <c r="Z51" s="18" t="n">
        <v>132</v>
      </c>
      <c r="AA51" s="18" t="n">
        <v>114</v>
      </c>
      <c r="AB51" s="18" t="n">
        <v>109</v>
      </c>
      <c r="AC51" s="18" t="n">
        <v>90</v>
      </c>
      <c r="AD51" s="18" t="n">
        <v>92</v>
      </c>
      <c r="AE51" s="18" t="n">
        <v>95</v>
      </c>
      <c r="AF51" s="18" t="n">
        <v>116</v>
      </c>
      <c r="AG51" s="18" t="n">
        <v>146</v>
      </c>
      <c r="AH51" s="18" t="n">
        <v>210</v>
      </c>
      <c r="AI51" s="18" t="n">
        <v>245</v>
      </c>
      <c r="AJ51" s="18" t="n">
        <v>236</v>
      </c>
      <c r="AK51" s="18" t="n">
        <v>241</v>
      </c>
      <c r="AL51" s="18" t="n">
        <v>243</v>
      </c>
      <c r="AM51" s="18" t="n">
        <v>237</v>
      </c>
      <c r="AN51" s="18" t="n">
        <v>238</v>
      </c>
      <c r="AO51" s="18" t="n">
        <v>219</v>
      </c>
      <c r="AP51" s="18" t="n">
        <v>169</v>
      </c>
      <c r="AQ51" s="18" t="n">
        <v>146</v>
      </c>
      <c r="AR51" s="18" t="n">
        <v>162</v>
      </c>
      <c r="AS51" s="18" t="n">
        <v>167</v>
      </c>
      <c r="AT51" s="18" t="n">
        <v>171</v>
      </c>
      <c r="AU51" s="18" t="n">
        <v>182</v>
      </c>
      <c r="AV51" s="18" t="n">
        <v>170</v>
      </c>
      <c r="AW51" s="18" t="n">
        <v>109</v>
      </c>
      <c r="AX51" s="18" t="n">
        <v>123</v>
      </c>
      <c r="AY51" s="18" t="n">
        <v>159</v>
      </c>
      <c r="AZ51" s="18" t="n">
        <v>171</v>
      </c>
      <c r="BA51" s="18" t="n">
        <v>152</v>
      </c>
      <c r="BB51" s="18" t="n">
        <v>228</v>
      </c>
      <c r="BC51" s="18" t="n">
        <v>250</v>
      </c>
      <c r="BD51" s="18" t="n">
        <v>221</v>
      </c>
      <c r="BE51" s="18" t="n">
        <v>162</v>
      </c>
      <c r="BF51" s="18" t="n">
        <v>194</v>
      </c>
      <c r="BG51" s="18" t="n">
        <v>222</v>
      </c>
      <c r="BH51" s="18" t="n">
        <v>200</v>
      </c>
      <c r="BI51" s="18" t="n">
        <v>201</v>
      </c>
      <c r="BJ51" s="18" t="n">
        <v>194</v>
      </c>
      <c r="BK51" s="18" t="n">
        <v>185</v>
      </c>
      <c r="BL51" s="18" t="n">
        <v>188</v>
      </c>
      <c r="BM51" s="18" t="n">
        <v>163</v>
      </c>
      <c r="BN51" s="18" t="n">
        <v>157</v>
      </c>
      <c r="BO51" s="18" t="n">
        <v>158</v>
      </c>
      <c r="BP51" s="18" t="n">
        <v>155</v>
      </c>
      <c r="BQ51" s="18" t="n">
        <v>150</v>
      </c>
      <c r="BR51" s="18" t="n">
        <v>156</v>
      </c>
      <c r="BS51" s="18" t="n">
        <v>182</v>
      </c>
      <c r="BT51" s="18" t="n">
        <v>196</v>
      </c>
      <c r="BU51" s="18" t="n">
        <v>192</v>
      </c>
      <c r="BV51" s="18" t="n">
        <v>189</v>
      </c>
      <c r="BW51" s="18" t="n">
        <v>188</v>
      </c>
      <c r="BX51" s="18" t="n">
        <v>182</v>
      </c>
      <c r="BY51" s="18" t="n">
        <v>162</v>
      </c>
      <c r="BZ51" s="18" t="n">
        <v>143</v>
      </c>
      <c r="CA51" s="18" t="n">
        <v>172</v>
      </c>
      <c r="CB51" s="18" t="n">
        <v>153</v>
      </c>
      <c r="CC51" s="18" t="n">
        <v>141</v>
      </c>
      <c r="CD51" s="18" t="n">
        <v>148</v>
      </c>
      <c r="CE51" s="18" t="n">
        <v>160</v>
      </c>
      <c r="CF51" s="18" t="n">
        <v>169</v>
      </c>
      <c r="CG51" s="18" t="n">
        <v>175</v>
      </c>
      <c r="CH51" s="18" t="n">
        <v>180</v>
      </c>
      <c r="CI51" s="18" t="n">
        <v>195</v>
      </c>
      <c r="CJ51" s="18" t="n">
        <v>230</v>
      </c>
      <c r="CK51" s="18" t="n">
        <v>178</v>
      </c>
      <c r="CL51" s="18" t="n">
        <v>65</v>
      </c>
      <c r="CM51" s="18" t="n">
        <v>97</v>
      </c>
      <c r="CN51" s="18" t="n">
        <v>65</v>
      </c>
      <c r="CO51" s="18" t="n">
        <v>23</v>
      </c>
      <c r="CP51" s="18" t="n">
        <v>22</v>
      </c>
      <c r="CQ51" s="18" t="n">
        <v>12</v>
      </c>
      <c r="CR51" s="18" t="n">
        <v>26</v>
      </c>
      <c r="CS51" s="18" t="n">
        <v>35</v>
      </c>
      <c r="CT51" s="18" t="n">
        <v>43</v>
      </c>
      <c r="CU51" s="18" t="n">
        <v>38</v>
      </c>
      <c r="CV51" s="18" t="n">
        <v>48</v>
      </c>
      <c r="CW51" s="18" t="n">
        <v>29</v>
      </c>
      <c r="CX51" s="18" t="n">
        <v>23</v>
      </c>
      <c r="CY51" s="18" t="n">
        <v>38</v>
      </c>
      <c r="CZ51" s="18" t="n">
        <v>87</v>
      </c>
      <c r="DA51" s="18" t="n">
        <v>102</v>
      </c>
      <c r="DB51" s="18" t="n">
        <v>106</v>
      </c>
      <c r="DC51" s="18" t="n">
        <v>108</v>
      </c>
      <c r="DD51" s="18" t="n">
        <v>101</v>
      </c>
      <c r="DE51" s="18" t="n">
        <v>106</v>
      </c>
      <c r="DF51" s="18" t="n">
        <v>110</v>
      </c>
      <c r="DG51" s="18" t="n">
        <v>110</v>
      </c>
      <c r="DH51" s="18" t="n">
        <v>110</v>
      </c>
      <c r="DI51" s="18" t="n">
        <v>113</v>
      </c>
      <c r="DJ51" s="18" t="n">
        <v>114</v>
      </c>
      <c r="DK51" s="18" t="n">
        <v>113</v>
      </c>
      <c r="DL51" s="18" t="n">
        <v>111</v>
      </c>
      <c r="DM51" s="18" t="n">
        <v>111</v>
      </c>
      <c r="DN51" s="18" t="n">
        <v>113</v>
      </c>
      <c r="DO51" s="18" t="n">
        <v>113</v>
      </c>
      <c r="DP51" s="18" t="n">
        <v>110</v>
      </c>
      <c r="DQ51" s="18" t="n">
        <v>108</v>
      </c>
      <c r="DR51" s="18" t="n">
        <v>108</v>
      </c>
      <c r="DS51" s="18" t="n">
        <v>106</v>
      </c>
      <c r="DT51" s="18" t="n">
        <v>103</v>
      </c>
      <c r="DU51" s="18" t="n">
        <v>100</v>
      </c>
      <c r="DV51" s="18" t="n">
        <v>97</v>
      </c>
      <c r="DW51" s="18" t="n">
        <v>93</v>
      </c>
      <c r="DX51" s="18" t="n">
        <v>85</v>
      </c>
      <c r="DY51" s="18" t="n">
        <v>82</v>
      </c>
      <c r="DZ51" s="18" t="n">
        <v>85</v>
      </c>
      <c r="EA51" s="18" t="n">
        <v>85</v>
      </c>
      <c r="EB51" s="18" t="n">
        <v>78</v>
      </c>
      <c r="EC51" s="18" t="n">
        <v>72</v>
      </c>
      <c r="ED51" s="18" t="n">
        <v>73</v>
      </c>
      <c r="EE51" s="18" t="n">
        <v>72</v>
      </c>
      <c r="EF51" s="18" t="n">
        <v>73</v>
      </c>
      <c r="EG51" s="18" t="n">
        <v>73</v>
      </c>
      <c r="EH51" s="18" t="n">
        <v>69</v>
      </c>
      <c r="EI51" s="18" t="n">
        <v>65</v>
      </c>
      <c r="EJ51" s="18" t="n">
        <v>60</v>
      </c>
      <c r="EK51" s="18" t="n">
        <v>56</v>
      </c>
      <c r="EL51" s="18" t="n">
        <v>50</v>
      </c>
      <c r="EM51" s="18" t="n">
        <v>49</v>
      </c>
      <c r="EN51" s="18" t="n">
        <v>43</v>
      </c>
      <c r="EO51" s="18" t="n">
        <v>37</v>
      </c>
      <c r="EP51" s="18" t="n">
        <v>32</v>
      </c>
      <c r="EQ51" s="18" t="n">
        <v>32</v>
      </c>
      <c r="ER51" s="18" t="n">
        <v>35</v>
      </c>
      <c r="ES51" s="18" t="n">
        <v>31</v>
      </c>
      <c r="ET51" s="18" t="n">
        <v>24</v>
      </c>
      <c r="EU51" s="18" t="n">
        <v>15</v>
      </c>
      <c r="EV51" s="18" t="n">
        <v>17</v>
      </c>
      <c r="EW51" s="18" t="n">
        <v>33</v>
      </c>
      <c r="EX51" s="18" t="n">
        <v>32</v>
      </c>
      <c r="EY51" s="18" t="n">
        <v>35</v>
      </c>
      <c r="EZ51" s="18" t="n">
        <v>42</v>
      </c>
      <c r="FA51" s="18" t="n">
        <v>45</v>
      </c>
      <c r="FB51" s="18" t="n">
        <v>49</v>
      </c>
      <c r="FC51" s="18" t="n">
        <v>24</v>
      </c>
      <c r="FD51" s="18" t="n">
        <v>17</v>
      </c>
      <c r="FE51" s="18" t="n">
        <v>18</v>
      </c>
      <c r="FF51" s="18" t="n">
        <v>43</v>
      </c>
      <c r="FG51" s="18" t="n">
        <v>50</v>
      </c>
      <c r="FH51" s="18" t="n">
        <v>40</v>
      </c>
      <c r="FI51" s="18" t="n">
        <v>18</v>
      </c>
      <c r="FJ51" s="18" t="n">
        <v>42</v>
      </c>
      <c r="FK51" s="18" t="n">
        <v>110</v>
      </c>
      <c r="FL51" s="18" t="n">
        <v>58</v>
      </c>
      <c r="FM51" s="18" t="n">
        <v>82</v>
      </c>
      <c r="FN51" s="18" t="n">
        <v>227</v>
      </c>
      <c r="FO51" s="18" t="n">
        <v>229</v>
      </c>
      <c r="FP51" s="18" t="n">
        <v>215</v>
      </c>
      <c r="FQ51" s="18" t="n">
        <v>200</v>
      </c>
      <c r="FR51" s="18" t="n">
        <v>229</v>
      </c>
      <c r="FS51" s="18" t="n">
        <v>215</v>
      </c>
    </row>
    <row r="52" customFormat="false" ht="10.5" hidden="false" customHeight="true" outlineLevel="0" collapsed="false">
      <c r="B52" s="17" t="n">
        <v>160</v>
      </c>
      <c r="C52" s="18" t="n">
        <v>15</v>
      </c>
      <c r="D52" s="18" t="n">
        <v>27</v>
      </c>
      <c r="E52" s="18" t="n">
        <v>10</v>
      </c>
      <c r="F52" s="18" t="n">
        <v>12</v>
      </c>
      <c r="G52" s="18" t="n">
        <v>50</v>
      </c>
      <c r="H52" s="18" t="n">
        <v>50</v>
      </c>
      <c r="I52" s="18" t="n">
        <v>5</v>
      </c>
      <c r="J52" s="18" t="n">
        <v>28</v>
      </c>
      <c r="K52" s="18" t="n">
        <v>121</v>
      </c>
      <c r="L52" s="18" t="n">
        <v>80</v>
      </c>
      <c r="M52" s="18" t="n">
        <v>53</v>
      </c>
      <c r="N52" s="18" t="n">
        <v>17</v>
      </c>
      <c r="O52" s="18" t="n">
        <v>7</v>
      </c>
      <c r="P52" s="18" t="n">
        <v>4</v>
      </c>
      <c r="Q52" s="18" t="n">
        <v>14</v>
      </c>
      <c r="R52" s="18" t="n">
        <v>36</v>
      </c>
      <c r="S52" s="18" t="n">
        <v>53</v>
      </c>
      <c r="T52" s="18" t="n">
        <v>49</v>
      </c>
      <c r="U52" s="18" t="n">
        <v>12</v>
      </c>
      <c r="V52" s="18" t="n">
        <v>4</v>
      </c>
      <c r="W52" s="18" t="n">
        <v>21</v>
      </c>
      <c r="X52" s="18" t="n">
        <v>79</v>
      </c>
      <c r="Y52" s="18" t="n">
        <v>141</v>
      </c>
      <c r="Z52" s="18" t="n">
        <v>131</v>
      </c>
      <c r="AA52" s="18" t="n">
        <v>117</v>
      </c>
      <c r="AB52" s="18" t="n">
        <v>114</v>
      </c>
      <c r="AC52" s="18" t="n">
        <v>104</v>
      </c>
      <c r="AD52" s="18" t="n">
        <v>87</v>
      </c>
      <c r="AE52" s="18" t="n">
        <v>77</v>
      </c>
      <c r="AF52" s="18" t="n">
        <v>90</v>
      </c>
      <c r="AG52" s="18" t="n">
        <v>139</v>
      </c>
      <c r="AH52" s="18" t="n">
        <v>223</v>
      </c>
      <c r="AI52" s="18" t="n">
        <v>252</v>
      </c>
      <c r="AJ52" s="18" t="n">
        <v>241</v>
      </c>
      <c r="AK52" s="18" t="n">
        <v>224</v>
      </c>
      <c r="AL52" s="18" t="n">
        <v>231</v>
      </c>
      <c r="AM52" s="18" t="n">
        <v>235</v>
      </c>
      <c r="AN52" s="18" t="n">
        <v>226</v>
      </c>
      <c r="AO52" s="18" t="n">
        <v>199</v>
      </c>
      <c r="AP52" s="18" t="n">
        <v>162</v>
      </c>
      <c r="AQ52" s="18" t="n">
        <v>156</v>
      </c>
      <c r="AR52" s="18" t="n">
        <v>167</v>
      </c>
      <c r="AS52" s="18" t="n">
        <v>174</v>
      </c>
      <c r="AT52" s="18" t="n">
        <v>174</v>
      </c>
      <c r="AU52" s="18" t="n">
        <v>185</v>
      </c>
      <c r="AV52" s="18" t="n">
        <v>142</v>
      </c>
      <c r="AW52" s="18" t="n">
        <v>41</v>
      </c>
      <c r="AX52" s="18" t="n">
        <v>30</v>
      </c>
      <c r="AY52" s="18" t="n">
        <v>95</v>
      </c>
      <c r="AZ52" s="18" t="n">
        <v>147</v>
      </c>
      <c r="BA52" s="18" t="n">
        <v>186</v>
      </c>
      <c r="BB52" s="18" t="n">
        <v>230</v>
      </c>
      <c r="BC52" s="18" t="n">
        <v>251</v>
      </c>
      <c r="BD52" s="18" t="n">
        <v>180</v>
      </c>
      <c r="BE52" s="18" t="n">
        <v>99</v>
      </c>
      <c r="BF52" s="18" t="n">
        <v>96</v>
      </c>
      <c r="BG52" s="18" t="n">
        <v>102</v>
      </c>
      <c r="BH52" s="18" t="n">
        <v>129</v>
      </c>
      <c r="BI52" s="18" t="n">
        <v>178</v>
      </c>
      <c r="BJ52" s="18" t="n">
        <v>178</v>
      </c>
      <c r="BK52" s="18" t="n">
        <v>175</v>
      </c>
      <c r="BL52" s="18" t="n">
        <v>196</v>
      </c>
      <c r="BM52" s="18" t="n">
        <v>203</v>
      </c>
      <c r="BN52" s="18" t="n">
        <v>206</v>
      </c>
      <c r="BO52" s="18" t="n">
        <v>202</v>
      </c>
      <c r="BP52" s="18" t="n">
        <v>181</v>
      </c>
      <c r="BQ52" s="18" t="n">
        <v>165</v>
      </c>
      <c r="BR52" s="18" t="n">
        <v>156</v>
      </c>
      <c r="BS52" s="18" t="n">
        <v>156</v>
      </c>
      <c r="BT52" s="18" t="n">
        <v>173</v>
      </c>
      <c r="BU52" s="18" t="n">
        <v>168</v>
      </c>
      <c r="BV52" s="18" t="n">
        <v>165</v>
      </c>
      <c r="BW52" s="18" t="n">
        <v>155</v>
      </c>
      <c r="BX52" s="18" t="n">
        <v>166</v>
      </c>
      <c r="BY52" s="18" t="n">
        <v>186</v>
      </c>
      <c r="BZ52" s="18" t="n">
        <v>193</v>
      </c>
      <c r="CA52" s="18" t="n">
        <v>199</v>
      </c>
      <c r="CB52" s="18" t="n">
        <v>192</v>
      </c>
      <c r="CC52" s="18" t="n">
        <v>167</v>
      </c>
      <c r="CD52" s="18" t="n">
        <v>167</v>
      </c>
      <c r="CE52" s="18" t="n">
        <v>158</v>
      </c>
      <c r="CF52" s="18" t="n">
        <v>149</v>
      </c>
      <c r="CG52" s="18" t="n">
        <v>141</v>
      </c>
      <c r="CH52" s="18" t="n">
        <v>152</v>
      </c>
      <c r="CI52" s="18" t="n">
        <v>159</v>
      </c>
      <c r="CJ52" s="18" t="n">
        <v>186</v>
      </c>
      <c r="CK52" s="18" t="n">
        <v>180</v>
      </c>
      <c r="CL52" s="18" t="n">
        <v>88</v>
      </c>
      <c r="CM52" s="18" t="n">
        <v>60</v>
      </c>
      <c r="CN52" s="18" t="n">
        <v>74</v>
      </c>
      <c r="CO52" s="18" t="n">
        <v>32</v>
      </c>
      <c r="CP52" s="18" t="n">
        <v>18</v>
      </c>
      <c r="CQ52" s="18" t="n">
        <v>10</v>
      </c>
      <c r="CR52" s="18" t="n">
        <v>30</v>
      </c>
      <c r="CS52" s="18" t="n">
        <v>45</v>
      </c>
      <c r="CT52" s="18" t="n">
        <v>36</v>
      </c>
      <c r="CU52" s="18" t="n">
        <v>26</v>
      </c>
      <c r="CV52" s="18" t="n">
        <v>39</v>
      </c>
      <c r="CW52" s="18" t="n">
        <v>35</v>
      </c>
      <c r="CX52" s="18" t="n">
        <v>23</v>
      </c>
      <c r="CY52" s="18" t="n">
        <v>28</v>
      </c>
      <c r="CZ52" s="18" t="n">
        <v>82</v>
      </c>
      <c r="DA52" s="18" t="n">
        <v>116</v>
      </c>
      <c r="DB52" s="18" t="n">
        <v>113</v>
      </c>
      <c r="DC52" s="18" t="n">
        <v>113</v>
      </c>
      <c r="DD52" s="18" t="n">
        <v>115</v>
      </c>
      <c r="DE52" s="18" t="n">
        <v>118</v>
      </c>
      <c r="DF52" s="18" t="n">
        <v>117</v>
      </c>
      <c r="DG52" s="18" t="n">
        <v>121</v>
      </c>
      <c r="DH52" s="18" t="n">
        <v>120</v>
      </c>
      <c r="DI52" s="18" t="n">
        <v>113</v>
      </c>
      <c r="DJ52" s="18" t="n">
        <v>109</v>
      </c>
      <c r="DK52" s="18" t="n">
        <v>114</v>
      </c>
      <c r="DL52" s="18" t="n">
        <v>111</v>
      </c>
      <c r="DM52" s="18" t="n">
        <v>118</v>
      </c>
      <c r="DN52" s="18" t="n">
        <v>106</v>
      </c>
      <c r="DO52" s="18" t="n">
        <v>106</v>
      </c>
      <c r="DP52" s="18" t="n">
        <v>104</v>
      </c>
      <c r="DQ52" s="18" t="n">
        <v>107</v>
      </c>
      <c r="DR52" s="18" t="n">
        <v>108</v>
      </c>
      <c r="DS52" s="18" t="n">
        <v>108</v>
      </c>
      <c r="DT52" s="18" t="n">
        <v>103</v>
      </c>
      <c r="DU52" s="18" t="n">
        <v>97</v>
      </c>
      <c r="DV52" s="18" t="n">
        <v>94</v>
      </c>
      <c r="DW52" s="18" t="n">
        <v>92</v>
      </c>
      <c r="DX52" s="18" t="n">
        <v>88</v>
      </c>
      <c r="DY52" s="18" t="n">
        <v>82</v>
      </c>
      <c r="DZ52" s="18" t="n">
        <v>79</v>
      </c>
      <c r="EA52" s="18" t="n">
        <v>78</v>
      </c>
      <c r="EB52" s="18" t="n">
        <v>80</v>
      </c>
      <c r="EC52" s="18" t="n">
        <v>81</v>
      </c>
      <c r="ED52" s="18" t="n">
        <v>76</v>
      </c>
      <c r="EE52" s="18" t="n">
        <v>66</v>
      </c>
      <c r="EF52" s="18" t="n">
        <v>67</v>
      </c>
      <c r="EG52" s="18" t="n">
        <v>65</v>
      </c>
      <c r="EH52" s="18" t="n">
        <v>63</v>
      </c>
      <c r="EI52" s="18" t="n">
        <v>53</v>
      </c>
      <c r="EJ52" s="18" t="n">
        <v>58</v>
      </c>
      <c r="EK52" s="18" t="n">
        <v>65</v>
      </c>
      <c r="EL52" s="18" t="n">
        <v>38</v>
      </c>
      <c r="EM52" s="18" t="n">
        <v>23</v>
      </c>
      <c r="EN52" s="18" t="n">
        <v>30</v>
      </c>
      <c r="EO52" s="18" t="n">
        <v>33</v>
      </c>
      <c r="EP52" s="18" t="n">
        <v>29</v>
      </c>
      <c r="EQ52" s="18" t="n">
        <v>29</v>
      </c>
      <c r="ER52" s="18" t="n">
        <v>29</v>
      </c>
      <c r="ES52" s="18" t="n">
        <v>23</v>
      </c>
      <c r="ET52" s="18" t="n">
        <v>22</v>
      </c>
      <c r="EU52" s="18" t="n">
        <v>17</v>
      </c>
      <c r="EV52" s="18" t="n">
        <v>15</v>
      </c>
      <c r="EW52" s="18" t="n">
        <v>9</v>
      </c>
      <c r="EX52" s="18" t="n">
        <v>6</v>
      </c>
      <c r="EY52" s="18" t="n">
        <v>11</v>
      </c>
      <c r="EZ52" s="18" t="n">
        <v>36</v>
      </c>
      <c r="FA52" s="18" t="n">
        <v>49</v>
      </c>
      <c r="FB52" s="18" t="n">
        <v>26</v>
      </c>
      <c r="FC52" s="18" t="n">
        <v>5</v>
      </c>
      <c r="FD52" s="18" t="n">
        <v>8</v>
      </c>
      <c r="FE52" s="18" t="n">
        <v>35</v>
      </c>
      <c r="FF52" s="18" t="n">
        <v>49</v>
      </c>
      <c r="FG52" s="18" t="n">
        <v>56</v>
      </c>
      <c r="FH52" s="18" t="n">
        <v>33</v>
      </c>
      <c r="FI52" s="18" t="n">
        <v>9</v>
      </c>
      <c r="FJ52" s="18" t="n">
        <v>40</v>
      </c>
      <c r="FK52" s="18" t="n">
        <v>127</v>
      </c>
      <c r="FL52" s="18" t="n">
        <v>50</v>
      </c>
      <c r="FM52" s="18" t="n">
        <v>70</v>
      </c>
      <c r="FN52" s="18" t="n">
        <v>237</v>
      </c>
      <c r="FO52" s="18" t="n">
        <v>186</v>
      </c>
      <c r="FP52" s="18" t="n">
        <v>220</v>
      </c>
      <c r="FQ52" s="18" t="n">
        <v>226</v>
      </c>
      <c r="FR52" s="18" t="n">
        <v>212</v>
      </c>
      <c r="FS52" s="18" t="n">
        <v>244</v>
      </c>
    </row>
    <row r="53" customFormat="false" ht="10.5" hidden="false" customHeight="true" outlineLevel="0" collapsed="false">
      <c r="B53" s="17" t="n">
        <v>161</v>
      </c>
      <c r="C53" s="18" t="n">
        <v>15</v>
      </c>
      <c r="D53" s="18" t="n">
        <v>30</v>
      </c>
      <c r="E53" s="18" t="n">
        <v>10</v>
      </c>
      <c r="F53" s="18" t="n">
        <v>23</v>
      </c>
      <c r="G53" s="18" t="n">
        <v>81</v>
      </c>
      <c r="H53" s="18" t="n">
        <v>45</v>
      </c>
      <c r="I53" s="18" t="n">
        <v>7</v>
      </c>
      <c r="J53" s="18" t="n">
        <v>33</v>
      </c>
      <c r="K53" s="18" t="n">
        <v>131</v>
      </c>
      <c r="L53" s="18" t="n">
        <v>85</v>
      </c>
      <c r="M53" s="18" t="n">
        <v>18</v>
      </c>
      <c r="N53" s="18" t="n">
        <v>4</v>
      </c>
      <c r="O53" s="18" t="n">
        <v>4</v>
      </c>
      <c r="P53" s="18" t="n">
        <v>3</v>
      </c>
      <c r="Q53" s="18" t="n">
        <v>17</v>
      </c>
      <c r="R53" s="18" t="n">
        <v>42</v>
      </c>
      <c r="S53" s="18" t="n">
        <v>57</v>
      </c>
      <c r="T53" s="18" t="n">
        <v>53</v>
      </c>
      <c r="U53" s="18" t="n">
        <v>21</v>
      </c>
      <c r="V53" s="18" t="n">
        <v>0</v>
      </c>
      <c r="W53" s="18" t="n">
        <v>0</v>
      </c>
      <c r="X53" s="18" t="n">
        <v>18</v>
      </c>
      <c r="Y53" s="18" t="n">
        <v>70</v>
      </c>
      <c r="Z53" s="18" t="n">
        <v>124</v>
      </c>
      <c r="AA53" s="18" t="n">
        <v>125</v>
      </c>
      <c r="AB53" s="18" t="n">
        <v>121</v>
      </c>
      <c r="AC53" s="18" t="n">
        <v>116</v>
      </c>
      <c r="AD53" s="18" t="n">
        <v>108</v>
      </c>
      <c r="AE53" s="18" t="n">
        <v>94</v>
      </c>
      <c r="AF53" s="18" t="n">
        <v>79</v>
      </c>
      <c r="AG53" s="18" t="n">
        <v>92</v>
      </c>
      <c r="AH53" s="18" t="n">
        <v>155</v>
      </c>
      <c r="AI53" s="18" t="n">
        <v>216</v>
      </c>
      <c r="AJ53" s="18" t="n">
        <v>241</v>
      </c>
      <c r="AK53" s="18" t="n">
        <v>238</v>
      </c>
      <c r="AL53" s="18" t="n">
        <v>216</v>
      </c>
      <c r="AM53" s="18" t="n">
        <v>215</v>
      </c>
      <c r="AN53" s="18" t="n">
        <v>207</v>
      </c>
      <c r="AO53" s="18" t="n">
        <v>174</v>
      </c>
      <c r="AP53" s="18" t="n">
        <v>151</v>
      </c>
      <c r="AQ53" s="18" t="n">
        <v>155</v>
      </c>
      <c r="AR53" s="18" t="n">
        <v>169</v>
      </c>
      <c r="AS53" s="18" t="n">
        <v>180</v>
      </c>
      <c r="AT53" s="18" t="n">
        <v>188</v>
      </c>
      <c r="AU53" s="18" t="n">
        <v>162</v>
      </c>
      <c r="AV53" s="18" t="n">
        <v>53</v>
      </c>
      <c r="AW53" s="18" t="n">
        <v>3</v>
      </c>
      <c r="AX53" s="18" t="n">
        <v>8</v>
      </c>
      <c r="AY53" s="18" t="n">
        <v>11</v>
      </c>
      <c r="AZ53" s="18" t="n">
        <v>64</v>
      </c>
      <c r="BA53" s="18" t="n">
        <v>176</v>
      </c>
      <c r="BB53" s="18" t="n">
        <v>228</v>
      </c>
      <c r="BC53" s="18" t="n">
        <v>231</v>
      </c>
      <c r="BD53" s="18" t="n">
        <v>172</v>
      </c>
      <c r="BE53" s="18" t="n">
        <v>85</v>
      </c>
      <c r="BF53" s="18" t="n">
        <v>64</v>
      </c>
      <c r="BG53" s="18" t="n">
        <v>63</v>
      </c>
      <c r="BH53" s="18" t="n">
        <v>120</v>
      </c>
      <c r="BI53" s="18" t="n">
        <v>194</v>
      </c>
      <c r="BJ53" s="18" t="n">
        <v>189</v>
      </c>
      <c r="BK53" s="18" t="n">
        <v>178</v>
      </c>
      <c r="BL53" s="18" t="n">
        <v>171</v>
      </c>
      <c r="BM53" s="18" t="n">
        <v>175</v>
      </c>
      <c r="BN53" s="18" t="n">
        <v>163</v>
      </c>
      <c r="BO53" s="18" t="n">
        <v>156</v>
      </c>
      <c r="BP53" s="18" t="n">
        <v>152</v>
      </c>
      <c r="BQ53" s="18" t="n">
        <v>166</v>
      </c>
      <c r="BR53" s="18" t="n">
        <v>192</v>
      </c>
      <c r="BS53" s="18" t="n">
        <v>185</v>
      </c>
      <c r="BT53" s="18" t="n">
        <v>194</v>
      </c>
      <c r="BU53" s="18" t="n">
        <v>192</v>
      </c>
      <c r="BV53" s="18" t="n">
        <v>207</v>
      </c>
      <c r="BW53" s="18" t="n">
        <v>203</v>
      </c>
      <c r="BX53" s="18" t="n">
        <v>184</v>
      </c>
      <c r="BY53" s="18" t="n">
        <v>164</v>
      </c>
      <c r="BZ53" s="18" t="n">
        <v>165</v>
      </c>
      <c r="CA53" s="18" t="n">
        <v>155</v>
      </c>
      <c r="CB53" s="18" t="n">
        <v>158</v>
      </c>
      <c r="CC53" s="18" t="n">
        <v>151</v>
      </c>
      <c r="CD53" s="18" t="n">
        <v>156</v>
      </c>
      <c r="CE53" s="18" t="n">
        <v>175</v>
      </c>
      <c r="CF53" s="18" t="n">
        <v>185</v>
      </c>
      <c r="CG53" s="18" t="n">
        <v>191</v>
      </c>
      <c r="CH53" s="18" t="n">
        <v>173</v>
      </c>
      <c r="CI53" s="18" t="n">
        <v>184</v>
      </c>
      <c r="CJ53" s="18" t="n">
        <v>200</v>
      </c>
      <c r="CK53" s="18" t="n">
        <v>159</v>
      </c>
      <c r="CL53" s="18" t="n">
        <v>82</v>
      </c>
      <c r="CM53" s="18" t="n">
        <v>43</v>
      </c>
      <c r="CN53" s="18" t="n">
        <v>64</v>
      </c>
      <c r="CO53" s="18" t="n">
        <v>54</v>
      </c>
      <c r="CP53" s="18" t="n">
        <v>7</v>
      </c>
      <c r="CQ53" s="18" t="n">
        <v>12</v>
      </c>
      <c r="CR53" s="18" t="n">
        <v>22</v>
      </c>
      <c r="CS53" s="18" t="n">
        <v>43</v>
      </c>
      <c r="CT53" s="18" t="n">
        <v>38</v>
      </c>
      <c r="CU53" s="18" t="n">
        <v>37</v>
      </c>
      <c r="CV53" s="18" t="n">
        <v>38</v>
      </c>
      <c r="CW53" s="18" t="n">
        <v>50</v>
      </c>
      <c r="CX53" s="18" t="n">
        <v>32</v>
      </c>
      <c r="CY53" s="18" t="n">
        <v>25</v>
      </c>
      <c r="CZ53" s="18" t="n">
        <v>66</v>
      </c>
      <c r="DA53" s="18" t="n">
        <v>118</v>
      </c>
      <c r="DB53" s="18" t="n">
        <v>110</v>
      </c>
      <c r="DC53" s="18" t="n">
        <v>100</v>
      </c>
      <c r="DD53" s="18" t="n">
        <v>103</v>
      </c>
      <c r="DE53" s="18" t="n">
        <v>107</v>
      </c>
      <c r="DF53" s="18" t="n">
        <v>106</v>
      </c>
      <c r="DG53" s="18" t="n">
        <v>113</v>
      </c>
      <c r="DH53" s="18" t="n">
        <v>114</v>
      </c>
      <c r="DI53" s="18" t="n">
        <v>113</v>
      </c>
      <c r="DJ53" s="18" t="n">
        <v>116</v>
      </c>
      <c r="DK53" s="18" t="n">
        <v>124</v>
      </c>
      <c r="DL53" s="18" t="n">
        <v>125</v>
      </c>
      <c r="DM53" s="18" t="n">
        <v>129</v>
      </c>
      <c r="DN53" s="18" t="n">
        <v>118</v>
      </c>
      <c r="DO53" s="18" t="n">
        <v>114</v>
      </c>
      <c r="DP53" s="18" t="n">
        <v>109</v>
      </c>
      <c r="DQ53" s="18" t="n">
        <v>111</v>
      </c>
      <c r="DR53" s="18" t="n">
        <v>114</v>
      </c>
      <c r="DS53" s="18" t="n">
        <v>115</v>
      </c>
      <c r="DT53" s="18" t="n">
        <v>111</v>
      </c>
      <c r="DU53" s="18" t="n">
        <v>107</v>
      </c>
      <c r="DV53" s="18" t="n">
        <v>106</v>
      </c>
      <c r="DW53" s="18" t="n">
        <v>104</v>
      </c>
      <c r="DX53" s="18" t="n">
        <v>101</v>
      </c>
      <c r="DY53" s="18" t="n">
        <v>94</v>
      </c>
      <c r="DZ53" s="18" t="n">
        <v>88</v>
      </c>
      <c r="EA53" s="18" t="n">
        <v>84</v>
      </c>
      <c r="EB53" s="18" t="n">
        <v>81</v>
      </c>
      <c r="EC53" s="18" t="n">
        <v>81</v>
      </c>
      <c r="ED53" s="18" t="n">
        <v>81</v>
      </c>
      <c r="EE53" s="18" t="n">
        <v>75</v>
      </c>
      <c r="EF53" s="18" t="n">
        <v>73</v>
      </c>
      <c r="EG53" s="18" t="n">
        <v>65</v>
      </c>
      <c r="EH53" s="18" t="n">
        <v>63</v>
      </c>
      <c r="EI53" s="18" t="n">
        <v>64</v>
      </c>
      <c r="EJ53" s="18" t="n">
        <v>72</v>
      </c>
      <c r="EK53" s="18" t="n">
        <v>67</v>
      </c>
      <c r="EL53" s="18" t="n">
        <v>34</v>
      </c>
      <c r="EM53" s="18" t="n">
        <v>18</v>
      </c>
      <c r="EN53" s="18" t="n">
        <v>22</v>
      </c>
      <c r="EO53" s="18" t="n">
        <v>29</v>
      </c>
      <c r="EP53" s="18" t="n">
        <v>30</v>
      </c>
      <c r="EQ53" s="18" t="n">
        <v>31</v>
      </c>
      <c r="ER53" s="18" t="n">
        <v>26</v>
      </c>
      <c r="ES53" s="18" t="n">
        <v>18</v>
      </c>
      <c r="ET53" s="18" t="n">
        <v>18</v>
      </c>
      <c r="EU53" s="18" t="n">
        <v>16</v>
      </c>
      <c r="EV53" s="18" t="n">
        <v>13</v>
      </c>
      <c r="EW53" s="18" t="n">
        <v>4</v>
      </c>
      <c r="EX53" s="18" t="n">
        <v>3</v>
      </c>
      <c r="EY53" s="18" t="n">
        <v>8</v>
      </c>
      <c r="EZ53" s="18" t="n">
        <v>24</v>
      </c>
      <c r="FA53" s="18" t="n">
        <v>38</v>
      </c>
      <c r="FB53" s="18" t="n">
        <v>19</v>
      </c>
      <c r="FC53" s="18" t="n">
        <v>9</v>
      </c>
      <c r="FD53" s="18" t="n">
        <v>19</v>
      </c>
      <c r="FE53" s="18" t="n">
        <v>46</v>
      </c>
      <c r="FF53" s="18" t="n">
        <v>54</v>
      </c>
      <c r="FG53" s="18" t="n">
        <v>57</v>
      </c>
      <c r="FH53" s="18" t="n">
        <v>30</v>
      </c>
      <c r="FI53" s="18" t="n">
        <v>9</v>
      </c>
      <c r="FJ53" s="18" t="n">
        <v>46</v>
      </c>
      <c r="FK53" s="18" t="n">
        <v>116</v>
      </c>
      <c r="FL53" s="18" t="n">
        <v>46</v>
      </c>
      <c r="FM53" s="18" t="n">
        <v>84</v>
      </c>
      <c r="FN53" s="18" t="n">
        <v>233</v>
      </c>
      <c r="FO53" s="18" t="n">
        <v>175</v>
      </c>
      <c r="FP53" s="18" t="n">
        <v>203</v>
      </c>
      <c r="FQ53" s="18" t="n">
        <v>216</v>
      </c>
      <c r="FR53" s="18" t="n">
        <v>238</v>
      </c>
      <c r="FS53" s="18" t="n">
        <v>245</v>
      </c>
    </row>
    <row r="54" customFormat="false" ht="10.5" hidden="false" customHeight="true" outlineLevel="0" collapsed="false">
      <c r="B54" s="17" t="n">
        <v>162</v>
      </c>
      <c r="C54" s="18" t="n">
        <v>22</v>
      </c>
      <c r="D54" s="18" t="n">
        <v>31</v>
      </c>
      <c r="E54" s="18" t="n">
        <v>11</v>
      </c>
      <c r="F54" s="18" t="n">
        <v>38</v>
      </c>
      <c r="G54" s="18" t="n">
        <v>79</v>
      </c>
      <c r="H54" s="18" t="n">
        <v>33</v>
      </c>
      <c r="I54" s="18" t="n">
        <v>6</v>
      </c>
      <c r="J54" s="18" t="n">
        <v>26</v>
      </c>
      <c r="K54" s="18" t="n">
        <v>125</v>
      </c>
      <c r="L54" s="18" t="n">
        <v>81</v>
      </c>
      <c r="M54" s="18" t="n">
        <v>6</v>
      </c>
      <c r="N54" s="18" t="n">
        <v>5</v>
      </c>
      <c r="O54" s="18" t="n">
        <v>5</v>
      </c>
      <c r="P54" s="18" t="n">
        <v>3</v>
      </c>
      <c r="Q54" s="18" t="n">
        <v>17</v>
      </c>
      <c r="R54" s="18" t="n">
        <v>42</v>
      </c>
      <c r="S54" s="18" t="n">
        <v>60</v>
      </c>
      <c r="T54" s="18" t="n">
        <v>54</v>
      </c>
      <c r="U54" s="18" t="n">
        <v>16</v>
      </c>
      <c r="V54" s="18" t="n">
        <v>0</v>
      </c>
      <c r="W54" s="18" t="n">
        <v>2</v>
      </c>
      <c r="X54" s="18" t="n">
        <v>10</v>
      </c>
      <c r="Y54" s="18" t="n">
        <v>32</v>
      </c>
      <c r="Z54" s="18" t="n">
        <v>94</v>
      </c>
      <c r="AA54" s="18" t="n">
        <v>96</v>
      </c>
      <c r="AB54" s="18" t="n">
        <v>114</v>
      </c>
      <c r="AC54" s="18" t="n">
        <v>113</v>
      </c>
      <c r="AD54" s="18" t="n">
        <v>111</v>
      </c>
      <c r="AE54" s="18" t="n">
        <v>110</v>
      </c>
      <c r="AF54" s="18" t="n">
        <v>106</v>
      </c>
      <c r="AG54" s="18" t="n">
        <v>81</v>
      </c>
      <c r="AH54" s="18" t="n">
        <v>81</v>
      </c>
      <c r="AI54" s="18" t="n">
        <v>135</v>
      </c>
      <c r="AJ54" s="18" t="n">
        <v>188</v>
      </c>
      <c r="AK54" s="18" t="n">
        <v>234</v>
      </c>
      <c r="AL54" s="18" t="n">
        <v>235</v>
      </c>
      <c r="AM54" s="18" t="n">
        <v>215</v>
      </c>
      <c r="AN54" s="18" t="n">
        <v>175</v>
      </c>
      <c r="AO54" s="18" t="n">
        <v>144</v>
      </c>
      <c r="AP54" s="18" t="n">
        <v>150</v>
      </c>
      <c r="AQ54" s="18" t="n">
        <v>158</v>
      </c>
      <c r="AR54" s="18" t="n">
        <v>169</v>
      </c>
      <c r="AS54" s="18" t="n">
        <v>187</v>
      </c>
      <c r="AT54" s="18" t="n">
        <v>180</v>
      </c>
      <c r="AU54" s="18" t="n">
        <v>80</v>
      </c>
      <c r="AV54" s="18" t="n">
        <v>7</v>
      </c>
      <c r="AW54" s="18" t="n">
        <v>8</v>
      </c>
      <c r="AX54" s="18" t="n">
        <v>30</v>
      </c>
      <c r="AY54" s="18" t="n">
        <v>44</v>
      </c>
      <c r="AZ54" s="18" t="n">
        <v>40</v>
      </c>
      <c r="BA54" s="18" t="n">
        <v>60</v>
      </c>
      <c r="BB54" s="18" t="n">
        <v>111</v>
      </c>
      <c r="BC54" s="18" t="n">
        <v>129</v>
      </c>
      <c r="BD54" s="18" t="n">
        <v>115</v>
      </c>
      <c r="BE54" s="18" t="n">
        <v>87</v>
      </c>
      <c r="BF54" s="18" t="n">
        <v>72</v>
      </c>
      <c r="BG54" s="18" t="n">
        <v>57</v>
      </c>
      <c r="BH54" s="18" t="n">
        <v>77</v>
      </c>
      <c r="BI54" s="18" t="n">
        <v>123</v>
      </c>
      <c r="BJ54" s="18" t="n">
        <v>153</v>
      </c>
      <c r="BK54" s="18" t="n">
        <v>175</v>
      </c>
      <c r="BL54" s="18" t="n">
        <v>188</v>
      </c>
      <c r="BM54" s="18" t="n">
        <v>201</v>
      </c>
      <c r="BN54" s="18" t="n">
        <v>206</v>
      </c>
      <c r="BO54" s="18" t="n">
        <v>206</v>
      </c>
      <c r="BP54" s="18" t="n">
        <v>191</v>
      </c>
      <c r="BQ54" s="18" t="n">
        <v>164</v>
      </c>
      <c r="BR54" s="18" t="n">
        <v>155</v>
      </c>
      <c r="BS54" s="18" t="n">
        <v>156</v>
      </c>
      <c r="BT54" s="18" t="n">
        <v>167</v>
      </c>
      <c r="BU54" s="18" t="n">
        <v>164</v>
      </c>
      <c r="BV54" s="18" t="n">
        <v>174</v>
      </c>
      <c r="BW54" s="18" t="n">
        <v>185</v>
      </c>
      <c r="BX54" s="18" t="n">
        <v>183</v>
      </c>
      <c r="BY54" s="18" t="n">
        <v>170</v>
      </c>
      <c r="BZ54" s="18" t="n">
        <v>181</v>
      </c>
      <c r="CA54" s="18" t="n">
        <v>188</v>
      </c>
      <c r="CB54" s="18" t="n">
        <v>185</v>
      </c>
      <c r="CC54" s="18" t="n">
        <v>180</v>
      </c>
      <c r="CD54" s="18" t="n">
        <v>166</v>
      </c>
      <c r="CE54" s="18" t="n">
        <v>170</v>
      </c>
      <c r="CF54" s="18" t="n">
        <v>167</v>
      </c>
      <c r="CG54" s="18" t="n">
        <v>184</v>
      </c>
      <c r="CH54" s="18" t="n">
        <v>167</v>
      </c>
      <c r="CI54" s="18" t="n">
        <v>164</v>
      </c>
      <c r="CJ54" s="18" t="n">
        <v>182</v>
      </c>
      <c r="CK54" s="18" t="n">
        <v>151</v>
      </c>
      <c r="CL54" s="18" t="n">
        <v>97</v>
      </c>
      <c r="CM54" s="18" t="n">
        <v>35</v>
      </c>
      <c r="CN54" s="18" t="n">
        <v>43</v>
      </c>
      <c r="CO54" s="18" t="n">
        <v>67</v>
      </c>
      <c r="CP54" s="18" t="n">
        <v>12</v>
      </c>
      <c r="CQ54" s="18" t="n">
        <v>14</v>
      </c>
      <c r="CR54" s="18" t="n">
        <v>11</v>
      </c>
      <c r="CS54" s="18" t="n">
        <v>31</v>
      </c>
      <c r="CT54" s="18" t="n">
        <v>38</v>
      </c>
      <c r="CU54" s="18" t="n">
        <v>37</v>
      </c>
      <c r="CV54" s="18" t="n">
        <v>40</v>
      </c>
      <c r="CW54" s="18" t="n">
        <v>56</v>
      </c>
      <c r="CX54" s="18" t="n">
        <v>37</v>
      </c>
      <c r="CY54" s="18" t="n">
        <v>29</v>
      </c>
      <c r="CZ54" s="18" t="n">
        <v>45</v>
      </c>
      <c r="DA54" s="18" t="n">
        <v>116</v>
      </c>
      <c r="DB54" s="18" t="n">
        <v>106</v>
      </c>
      <c r="DC54" s="18" t="n">
        <v>90</v>
      </c>
      <c r="DD54" s="18" t="n">
        <v>94</v>
      </c>
      <c r="DE54" s="18" t="n">
        <v>96</v>
      </c>
      <c r="DF54" s="18" t="n">
        <v>102</v>
      </c>
      <c r="DG54" s="18" t="n">
        <v>113</v>
      </c>
      <c r="DH54" s="18" t="n">
        <v>115</v>
      </c>
      <c r="DI54" s="18" t="n">
        <v>117</v>
      </c>
      <c r="DJ54" s="18" t="n">
        <v>122</v>
      </c>
      <c r="DK54" s="18" t="n">
        <v>130</v>
      </c>
      <c r="DL54" s="18" t="n">
        <v>134</v>
      </c>
      <c r="DM54" s="18" t="n">
        <v>134</v>
      </c>
      <c r="DN54" s="18" t="n">
        <v>127</v>
      </c>
      <c r="DO54" s="18" t="n">
        <v>121</v>
      </c>
      <c r="DP54" s="18" t="n">
        <v>115</v>
      </c>
      <c r="DQ54" s="18" t="n">
        <v>116</v>
      </c>
      <c r="DR54" s="18" t="n">
        <v>118</v>
      </c>
      <c r="DS54" s="18" t="n">
        <v>120</v>
      </c>
      <c r="DT54" s="18" t="n">
        <v>117</v>
      </c>
      <c r="DU54" s="18" t="n">
        <v>115</v>
      </c>
      <c r="DV54" s="18" t="n">
        <v>115</v>
      </c>
      <c r="DW54" s="18" t="n">
        <v>114</v>
      </c>
      <c r="DX54" s="18" t="n">
        <v>110</v>
      </c>
      <c r="DY54" s="18" t="n">
        <v>104</v>
      </c>
      <c r="DZ54" s="18" t="n">
        <v>97</v>
      </c>
      <c r="EA54" s="18" t="n">
        <v>89</v>
      </c>
      <c r="EB54" s="18" t="n">
        <v>84</v>
      </c>
      <c r="EC54" s="18" t="n">
        <v>80</v>
      </c>
      <c r="ED54" s="18" t="n">
        <v>80</v>
      </c>
      <c r="EE54" s="18" t="n">
        <v>81</v>
      </c>
      <c r="EF54" s="18" t="n">
        <v>81</v>
      </c>
      <c r="EG54" s="18" t="n">
        <v>77</v>
      </c>
      <c r="EH54" s="18" t="n">
        <v>67</v>
      </c>
      <c r="EI54" s="18" t="n">
        <v>63</v>
      </c>
      <c r="EJ54" s="18" t="n">
        <v>63</v>
      </c>
      <c r="EK54" s="18" t="n">
        <v>51</v>
      </c>
      <c r="EL54" s="18" t="n">
        <v>30</v>
      </c>
      <c r="EM54" s="18" t="n">
        <v>22</v>
      </c>
      <c r="EN54" s="18" t="n">
        <v>22</v>
      </c>
      <c r="EO54" s="18" t="n">
        <v>22</v>
      </c>
      <c r="EP54" s="18" t="n">
        <v>21</v>
      </c>
      <c r="EQ54" s="18" t="n">
        <v>28</v>
      </c>
      <c r="ER54" s="18" t="n">
        <v>29</v>
      </c>
      <c r="ES54" s="18" t="n">
        <v>29</v>
      </c>
      <c r="ET54" s="18" t="n">
        <v>33</v>
      </c>
      <c r="EU54" s="18" t="n">
        <v>23</v>
      </c>
      <c r="EV54" s="18" t="n">
        <v>13</v>
      </c>
      <c r="EW54" s="18" t="n">
        <v>6</v>
      </c>
      <c r="EX54" s="18" t="n">
        <v>9</v>
      </c>
      <c r="EY54" s="18" t="n">
        <v>9</v>
      </c>
      <c r="EZ54" s="18" t="n">
        <v>17</v>
      </c>
      <c r="FA54" s="18" t="n">
        <v>17</v>
      </c>
      <c r="FB54" s="18" t="n">
        <v>3</v>
      </c>
      <c r="FC54" s="18" t="n">
        <v>5</v>
      </c>
      <c r="FD54" s="18" t="n">
        <v>26</v>
      </c>
      <c r="FE54" s="18" t="n">
        <v>56</v>
      </c>
      <c r="FF54" s="18" t="n">
        <v>56</v>
      </c>
      <c r="FG54" s="18" t="n">
        <v>54</v>
      </c>
      <c r="FH54" s="18" t="n">
        <v>30</v>
      </c>
      <c r="FI54" s="18" t="n">
        <v>12</v>
      </c>
      <c r="FJ54" s="18" t="n">
        <v>57</v>
      </c>
      <c r="FK54" s="18" t="n">
        <v>122</v>
      </c>
      <c r="FL54" s="18" t="n">
        <v>58</v>
      </c>
      <c r="FM54" s="18" t="n">
        <v>96</v>
      </c>
      <c r="FN54" s="18" t="n">
        <v>231</v>
      </c>
      <c r="FO54" s="18" t="n">
        <v>220</v>
      </c>
      <c r="FP54" s="18" t="n">
        <v>206</v>
      </c>
      <c r="FQ54" s="18" t="n">
        <v>193</v>
      </c>
      <c r="FR54" s="18" t="n">
        <v>228</v>
      </c>
      <c r="FS54" s="18" t="n">
        <v>205</v>
      </c>
    </row>
    <row r="55" customFormat="false" ht="10.5" hidden="false" customHeight="true" outlineLevel="0" collapsed="false">
      <c r="B55" s="17" t="n">
        <v>163</v>
      </c>
      <c r="C55" s="18" t="n">
        <v>31</v>
      </c>
      <c r="D55" s="18" t="n">
        <v>27</v>
      </c>
      <c r="E55" s="18" t="n">
        <v>8</v>
      </c>
      <c r="F55" s="18" t="n">
        <v>50</v>
      </c>
      <c r="G55" s="18" t="n">
        <v>74</v>
      </c>
      <c r="H55" s="18" t="n">
        <v>35</v>
      </c>
      <c r="I55" s="18" t="n">
        <v>7</v>
      </c>
      <c r="J55" s="18" t="n">
        <v>43</v>
      </c>
      <c r="K55" s="18" t="n">
        <v>109</v>
      </c>
      <c r="L55" s="18" t="n">
        <v>67</v>
      </c>
      <c r="M55" s="18" t="n">
        <v>11</v>
      </c>
      <c r="N55" s="18" t="n">
        <v>6</v>
      </c>
      <c r="O55" s="18" t="n">
        <v>5</v>
      </c>
      <c r="P55" s="18" t="n">
        <v>4</v>
      </c>
      <c r="Q55" s="18" t="n">
        <v>28</v>
      </c>
      <c r="R55" s="18" t="n">
        <v>46</v>
      </c>
      <c r="S55" s="18" t="n">
        <v>57</v>
      </c>
      <c r="T55" s="18" t="n">
        <v>44</v>
      </c>
      <c r="U55" s="18" t="n">
        <v>8</v>
      </c>
      <c r="V55" s="18" t="n">
        <v>3</v>
      </c>
      <c r="W55" s="18" t="n">
        <v>17</v>
      </c>
      <c r="X55" s="18" t="n">
        <v>23</v>
      </c>
      <c r="Y55" s="18" t="n">
        <v>36</v>
      </c>
      <c r="Z55" s="18" t="n">
        <v>60</v>
      </c>
      <c r="AA55" s="18" t="n">
        <v>46</v>
      </c>
      <c r="AB55" s="18" t="n">
        <v>107</v>
      </c>
      <c r="AC55" s="18" t="n">
        <v>131</v>
      </c>
      <c r="AD55" s="18" t="n">
        <v>125</v>
      </c>
      <c r="AE55" s="18" t="n">
        <v>115</v>
      </c>
      <c r="AF55" s="18" t="n">
        <v>120</v>
      </c>
      <c r="AG55" s="18" t="n">
        <v>111</v>
      </c>
      <c r="AH55" s="18" t="n">
        <v>95</v>
      </c>
      <c r="AI55" s="18" t="n">
        <v>90</v>
      </c>
      <c r="AJ55" s="18" t="n">
        <v>114</v>
      </c>
      <c r="AK55" s="18" t="n">
        <v>177</v>
      </c>
      <c r="AL55" s="18" t="n">
        <v>205</v>
      </c>
      <c r="AM55" s="18" t="n">
        <v>191</v>
      </c>
      <c r="AN55" s="18" t="n">
        <v>163</v>
      </c>
      <c r="AO55" s="18" t="n">
        <v>163</v>
      </c>
      <c r="AP55" s="18" t="n">
        <v>163</v>
      </c>
      <c r="AQ55" s="18" t="n">
        <v>153</v>
      </c>
      <c r="AR55" s="18" t="n">
        <v>172</v>
      </c>
      <c r="AS55" s="18" t="n">
        <v>178</v>
      </c>
      <c r="AT55" s="18" t="n">
        <v>111</v>
      </c>
      <c r="AU55" s="18" t="n">
        <v>19</v>
      </c>
      <c r="AV55" s="18" t="n">
        <v>12</v>
      </c>
      <c r="AW55" s="18" t="n">
        <v>10</v>
      </c>
      <c r="AX55" s="18" t="n">
        <v>54</v>
      </c>
      <c r="AY55" s="18" t="n">
        <v>75</v>
      </c>
      <c r="AZ55" s="18" t="n">
        <v>29</v>
      </c>
      <c r="BA55" s="18" t="n">
        <v>10</v>
      </c>
      <c r="BB55" s="18" t="n">
        <v>19</v>
      </c>
      <c r="BC55" s="18" t="n">
        <v>23</v>
      </c>
      <c r="BD55" s="18" t="n">
        <v>39</v>
      </c>
      <c r="BE55" s="18" t="n">
        <v>56</v>
      </c>
      <c r="BF55" s="18" t="n">
        <v>54</v>
      </c>
      <c r="BG55" s="18" t="n">
        <v>50</v>
      </c>
      <c r="BH55" s="18" t="n">
        <v>35</v>
      </c>
      <c r="BI55" s="18" t="n">
        <v>36</v>
      </c>
      <c r="BJ55" s="18" t="n">
        <v>64</v>
      </c>
      <c r="BK55" s="18" t="n">
        <v>123</v>
      </c>
      <c r="BL55" s="18" t="n">
        <v>187</v>
      </c>
      <c r="BM55" s="18" t="n">
        <v>179</v>
      </c>
      <c r="BN55" s="18" t="n">
        <v>167</v>
      </c>
      <c r="BO55" s="18" t="n">
        <v>178</v>
      </c>
      <c r="BP55" s="18" t="n">
        <v>171</v>
      </c>
      <c r="BQ55" s="18" t="n">
        <v>180</v>
      </c>
      <c r="BR55" s="18" t="n">
        <v>186</v>
      </c>
      <c r="BS55" s="18" t="n">
        <v>199</v>
      </c>
      <c r="BT55" s="18" t="n">
        <v>201</v>
      </c>
      <c r="BU55" s="18" t="n">
        <v>186</v>
      </c>
      <c r="BV55" s="18" t="n">
        <v>174</v>
      </c>
      <c r="BW55" s="18" t="n">
        <v>171</v>
      </c>
      <c r="BX55" s="18" t="n">
        <v>167</v>
      </c>
      <c r="BY55" s="18" t="n">
        <v>157</v>
      </c>
      <c r="BZ55" s="18" t="n">
        <v>170</v>
      </c>
      <c r="CA55" s="18" t="n">
        <v>143</v>
      </c>
      <c r="CB55" s="18" t="n">
        <v>143</v>
      </c>
      <c r="CC55" s="18" t="n">
        <v>174</v>
      </c>
      <c r="CD55" s="18" t="n">
        <v>181</v>
      </c>
      <c r="CE55" s="18" t="n">
        <v>181</v>
      </c>
      <c r="CF55" s="18" t="n">
        <v>171</v>
      </c>
      <c r="CG55" s="18" t="n">
        <v>187</v>
      </c>
      <c r="CH55" s="18" t="n">
        <v>188</v>
      </c>
      <c r="CI55" s="18" t="n">
        <v>178</v>
      </c>
      <c r="CJ55" s="18" t="n">
        <v>186</v>
      </c>
      <c r="CK55" s="18" t="n">
        <v>164</v>
      </c>
      <c r="CL55" s="18" t="n">
        <v>124</v>
      </c>
      <c r="CM55" s="18" t="n">
        <v>44</v>
      </c>
      <c r="CN55" s="18" t="n">
        <v>33</v>
      </c>
      <c r="CO55" s="18" t="n">
        <v>73</v>
      </c>
      <c r="CP55" s="18" t="n">
        <v>32</v>
      </c>
      <c r="CQ55" s="18" t="n">
        <v>15</v>
      </c>
      <c r="CR55" s="18" t="n">
        <v>11</v>
      </c>
      <c r="CS55" s="18" t="n">
        <v>26</v>
      </c>
      <c r="CT55" s="18" t="n">
        <v>44</v>
      </c>
      <c r="CU55" s="18" t="n">
        <v>39</v>
      </c>
      <c r="CV55" s="18" t="n">
        <v>47</v>
      </c>
      <c r="CW55" s="18" t="n">
        <v>46</v>
      </c>
      <c r="CX55" s="18" t="n">
        <v>36</v>
      </c>
      <c r="CY55" s="18" t="n">
        <v>31</v>
      </c>
      <c r="CZ55" s="18" t="n">
        <v>42</v>
      </c>
      <c r="DA55" s="18" t="n">
        <v>123</v>
      </c>
      <c r="DB55" s="18" t="n">
        <v>121</v>
      </c>
      <c r="DC55" s="18" t="n">
        <v>106</v>
      </c>
      <c r="DD55" s="18" t="n">
        <v>104</v>
      </c>
      <c r="DE55" s="18" t="n">
        <v>107</v>
      </c>
      <c r="DF55" s="18" t="n">
        <v>115</v>
      </c>
      <c r="DG55" s="18" t="n">
        <v>123</v>
      </c>
      <c r="DH55" s="18" t="n">
        <v>122</v>
      </c>
      <c r="DI55" s="18" t="n">
        <v>122</v>
      </c>
      <c r="DJ55" s="18" t="n">
        <v>125</v>
      </c>
      <c r="DK55" s="18" t="n">
        <v>130</v>
      </c>
      <c r="DL55" s="18" t="n">
        <v>130</v>
      </c>
      <c r="DM55" s="18" t="n">
        <v>131</v>
      </c>
      <c r="DN55" s="18" t="n">
        <v>127</v>
      </c>
      <c r="DO55" s="18" t="n">
        <v>123</v>
      </c>
      <c r="DP55" s="18" t="n">
        <v>120</v>
      </c>
      <c r="DQ55" s="18" t="n">
        <v>120</v>
      </c>
      <c r="DR55" s="18" t="n">
        <v>122</v>
      </c>
      <c r="DS55" s="18" t="n">
        <v>121</v>
      </c>
      <c r="DT55" s="18" t="n">
        <v>118</v>
      </c>
      <c r="DU55" s="18" t="n">
        <v>117</v>
      </c>
      <c r="DV55" s="18" t="n">
        <v>118</v>
      </c>
      <c r="DW55" s="18" t="n">
        <v>120</v>
      </c>
      <c r="DX55" s="18" t="n">
        <v>118</v>
      </c>
      <c r="DY55" s="18" t="n">
        <v>113</v>
      </c>
      <c r="DZ55" s="18" t="n">
        <v>104</v>
      </c>
      <c r="EA55" s="18" t="n">
        <v>96</v>
      </c>
      <c r="EB55" s="18" t="n">
        <v>88</v>
      </c>
      <c r="EC55" s="18" t="n">
        <v>82</v>
      </c>
      <c r="ED55" s="18" t="n">
        <v>71</v>
      </c>
      <c r="EE55" s="18" t="n">
        <v>69</v>
      </c>
      <c r="EF55" s="18" t="n">
        <v>68</v>
      </c>
      <c r="EG55" s="18" t="n">
        <v>75</v>
      </c>
      <c r="EH55" s="18" t="n">
        <v>66</v>
      </c>
      <c r="EI55" s="18" t="n">
        <v>52</v>
      </c>
      <c r="EJ55" s="18" t="n">
        <v>46</v>
      </c>
      <c r="EK55" s="18" t="n">
        <v>34</v>
      </c>
      <c r="EL55" s="18" t="n">
        <v>30</v>
      </c>
      <c r="EM55" s="18" t="n">
        <v>23</v>
      </c>
      <c r="EN55" s="18" t="n">
        <v>24</v>
      </c>
      <c r="EO55" s="18" t="n">
        <v>22</v>
      </c>
      <c r="EP55" s="18" t="n">
        <v>18</v>
      </c>
      <c r="EQ55" s="18" t="n">
        <v>21</v>
      </c>
      <c r="ER55" s="18" t="n">
        <v>22</v>
      </c>
      <c r="ES55" s="18" t="n">
        <v>29</v>
      </c>
      <c r="ET55" s="18" t="n">
        <v>43</v>
      </c>
      <c r="EU55" s="18" t="n">
        <v>57</v>
      </c>
      <c r="EV55" s="18" t="n">
        <v>41</v>
      </c>
      <c r="EW55" s="18" t="n">
        <v>24</v>
      </c>
      <c r="EX55" s="18" t="n">
        <v>23</v>
      </c>
      <c r="EY55" s="18" t="n">
        <v>16</v>
      </c>
      <c r="EZ55" s="18" t="n">
        <v>14</v>
      </c>
      <c r="FA55" s="18" t="n">
        <v>11</v>
      </c>
      <c r="FB55" s="18" t="n">
        <v>1</v>
      </c>
      <c r="FC55" s="18" t="n">
        <v>2</v>
      </c>
      <c r="FD55" s="18" t="n">
        <v>24</v>
      </c>
      <c r="FE55" s="18" t="n">
        <v>57</v>
      </c>
      <c r="FF55" s="18" t="n">
        <v>54</v>
      </c>
      <c r="FG55" s="18" t="n">
        <v>51</v>
      </c>
      <c r="FH55" s="18" t="n">
        <v>28</v>
      </c>
      <c r="FI55" s="18" t="n">
        <v>18</v>
      </c>
      <c r="FJ55" s="18" t="n">
        <v>68</v>
      </c>
      <c r="FK55" s="18" t="n">
        <v>130</v>
      </c>
      <c r="FL55" s="18" t="n">
        <v>56</v>
      </c>
      <c r="FM55" s="18" t="n">
        <v>115</v>
      </c>
      <c r="FN55" s="18" t="n">
        <v>228</v>
      </c>
      <c r="FO55" s="18" t="n">
        <v>214</v>
      </c>
      <c r="FP55" s="18" t="n">
        <v>181</v>
      </c>
      <c r="FQ55" s="18" t="n">
        <v>195</v>
      </c>
      <c r="FR55" s="18" t="n">
        <v>228</v>
      </c>
      <c r="FS55" s="18" t="n">
        <v>208</v>
      </c>
    </row>
    <row r="56" customFormat="false" ht="10.5" hidden="false" customHeight="true" outlineLevel="0" collapsed="false">
      <c r="B56" s="17" t="n">
        <v>164</v>
      </c>
      <c r="C56" s="18" t="n">
        <v>33</v>
      </c>
      <c r="D56" s="18" t="n">
        <v>16</v>
      </c>
      <c r="E56" s="18" t="n">
        <v>6</v>
      </c>
      <c r="F56" s="18" t="n">
        <v>67</v>
      </c>
      <c r="G56" s="18" t="n">
        <v>86</v>
      </c>
      <c r="H56" s="18" t="n">
        <v>39</v>
      </c>
      <c r="I56" s="18" t="n">
        <v>14</v>
      </c>
      <c r="J56" s="18" t="n">
        <v>71</v>
      </c>
      <c r="K56" s="18" t="n">
        <v>95</v>
      </c>
      <c r="L56" s="18" t="n">
        <v>54</v>
      </c>
      <c r="M56" s="18" t="n">
        <v>7</v>
      </c>
      <c r="N56" s="18" t="n">
        <v>5</v>
      </c>
      <c r="O56" s="18" t="n">
        <v>3</v>
      </c>
      <c r="P56" s="18" t="n">
        <v>10</v>
      </c>
      <c r="Q56" s="18" t="n">
        <v>37</v>
      </c>
      <c r="R56" s="18" t="n">
        <v>48</v>
      </c>
      <c r="S56" s="18" t="n">
        <v>52</v>
      </c>
      <c r="T56" s="18" t="n">
        <v>32</v>
      </c>
      <c r="U56" s="18" t="n">
        <v>0</v>
      </c>
      <c r="V56" s="18" t="n">
        <v>3</v>
      </c>
      <c r="W56" s="18" t="n">
        <v>19</v>
      </c>
      <c r="X56" s="18" t="n">
        <v>25</v>
      </c>
      <c r="Y56" s="18" t="n">
        <v>58</v>
      </c>
      <c r="Z56" s="18" t="n">
        <v>50</v>
      </c>
      <c r="AA56" s="18" t="n">
        <v>32</v>
      </c>
      <c r="AB56" s="18" t="n">
        <v>143</v>
      </c>
      <c r="AC56" s="18" t="n">
        <v>200</v>
      </c>
      <c r="AD56" s="18" t="n">
        <v>172</v>
      </c>
      <c r="AE56" s="18" t="n">
        <v>113</v>
      </c>
      <c r="AF56" s="18" t="n">
        <v>125</v>
      </c>
      <c r="AG56" s="18" t="n">
        <v>124</v>
      </c>
      <c r="AH56" s="18" t="n">
        <v>120</v>
      </c>
      <c r="AI56" s="18" t="n">
        <v>107</v>
      </c>
      <c r="AJ56" s="18" t="n">
        <v>94</v>
      </c>
      <c r="AK56" s="18" t="n">
        <v>110</v>
      </c>
      <c r="AL56" s="18" t="n">
        <v>136</v>
      </c>
      <c r="AM56" s="18" t="n">
        <v>137</v>
      </c>
      <c r="AN56" s="18" t="n">
        <v>138</v>
      </c>
      <c r="AO56" s="18" t="n">
        <v>178</v>
      </c>
      <c r="AP56" s="18" t="n">
        <v>187</v>
      </c>
      <c r="AQ56" s="18" t="n">
        <v>172</v>
      </c>
      <c r="AR56" s="18" t="n">
        <v>182</v>
      </c>
      <c r="AS56" s="18" t="n">
        <v>139</v>
      </c>
      <c r="AT56" s="18" t="n">
        <v>24</v>
      </c>
      <c r="AU56" s="18" t="n">
        <v>10</v>
      </c>
      <c r="AV56" s="18" t="n">
        <v>3</v>
      </c>
      <c r="AW56" s="18" t="n">
        <v>13</v>
      </c>
      <c r="AX56" s="18" t="n">
        <v>50</v>
      </c>
      <c r="AY56" s="18" t="n">
        <v>48</v>
      </c>
      <c r="AZ56" s="18" t="n">
        <v>27</v>
      </c>
      <c r="BA56" s="18" t="n">
        <v>29</v>
      </c>
      <c r="BB56" s="18" t="n">
        <v>20</v>
      </c>
      <c r="BC56" s="18" t="n">
        <v>11</v>
      </c>
      <c r="BD56" s="18" t="n">
        <v>10</v>
      </c>
      <c r="BE56" s="18" t="n">
        <v>27</v>
      </c>
      <c r="BF56" s="18" t="n">
        <v>41</v>
      </c>
      <c r="BG56" s="18" t="n">
        <v>59</v>
      </c>
      <c r="BH56" s="18" t="n">
        <v>30</v>
      </c>
      <c r="BI56" s="18" t="n">
        <v>28</v>
      </c>
      <c r="BJ56" s="18" t="n">
        <v>42</v>
      </c>
      <c r="BK56" s="18" t="n">
        <v>57</v>
      </c>
      <c r="BL56" s="18" t="n">
        <v>127</v>
      </c>
      <c r="BM56" s="18" t="n">
        <v>176</v>
      </c>
      <c r="BN56" s="18" t="n">
        <v>199</v>
      </c>
      <c r="BO56" s="18" t="n">
        <v>200</v>
      </c>
      <c r="BP56" s="18" t="n">
        <v>192</v>
      </c>
      <c r="BQ56" s="18" t="n">
        <v>178</v>
      </c>
      <c r="BR56" s="18" t="n">
        <v>158</v>
      </c>
      <c r="BS56" s="18" t="n">
        <v>153</v>
      </c>
      <c r="BT56" s="18" t="n">
        <v>162</v>
      </c>
      <c r="BU56" s="18" t="n">
        <v>158</v>
      </c>
      <c r="BV56" s="18" t="n">
        <v>158</v>
      </c>
      <c r="BW56" s="18" t="n">
        <v>175</v>
      </c>
      <c r="BX56" s="18" t="n">
        <v>202</v>
      </c>
      <c r="BY56" s="18" t="n">
        <v>195</v>
      </c>
      <c r="BZ56" s="18" t="n">
        <v>189</v>
      </c>
      <c r="CA56" s="18" t="n">
        <v>185</v>
      </c>
      <c r="CB56" s="18" t="n">
        <v>172</v>
      </c>
      <c r="CC56" s="18" t="n">
        <v>180</v>
      </c>
      <c r="CD56" s="18" t="n">
        <v>169</v>
      </c>
      <c r="CE56" s="18" t="n">
        <v>157</v>
      </c>
      <c r="CF56" s="18" t="n">
        <v>156</v>
      </c>
      <c r="CG56" s="18" t="n">
        <v>173</v>
      </c>
      <c r="CH56" s="18" t="n">
        <v>196</v>
      </c>
      <c r="CI56" s="18" t="n">
        <v>202</v>
      </c>
      <c r="CJ56" s="18" t="n">
        <v>187</v>
      </c>
      <c r="CK56" s="18" t="n">
        <v>158</v>
      </c>
      <c r="CL56" s="18" t="n">
        <v>131</v>
      </c>
      <c r="CM56" s="18" t="n">
        <v>56</v>
      </c>
      <c r="CN56" s="18" t="n">
        <v>28</v>
      </c>
      <c r="CO56" s="18" t="n">
        <v>75</v>
      </c>
      <c r="CP56" s="18" t="n">
        <v>52</v>
      </c>
      <c r="CQ56" s="18" t="n">
        <v>21</v>
      </c>
      <c r="CR56" s="18" t="n">
        <v>18</v>
      </c>
      <c r="CS56" s="18" t="n">
        <v>19</v>
      </c>
      <c r="CT56" s="18" t="n">
        <v>28</v>
      </c>
      <c r="CU56" s="18" t="n">
        <v>26</v>
      </c>
      <c r="CV56" s="18" t="n">
        <v>33</v>
      </c>
      <c r="CW56" s="18" t="n">
        <v>42</v>
      </c>
      <c r="CX56" s="18" t="n">
        <v>45</v>
      </c>
      <c r="CY56" s="18" t="n">
        <v>31</v>
      </c>
      <c r="CZ56" s="18" t="n">
        <v>40</v>
      </c>
      <c r="DA56" s="18" t="n">
        <v>123</v>
      </c>
      <c r="DB56" s="18" t="n">
        <v>132</v>
      </c>
      <c r="DC56" s="18" t="n">
        <v>116</v>
      </c>
      <c r="DD56" s="18" t="n">
        <v>113</v>
      </c>
      <c r="DE56" s="18" t="n">
        <v>114</v>
      </c>
      <c r="DF56" s="18" t="n">
        <v>125</v>
      </c>
      <c r="DG56" s="18" t="n">
        <v>128</v>
      </c>
      <c r="DH56" s="18" t="n">
        <v>125</v>
      </c>
      <c r="DI56" s="18" t="n">
        <v>124</v>
      </c>
      <c r="DJ56" s="18" t="n">
        <v>127</v>
      </c>
      <c r="DK56" s="18" t="n">
        <v>130</v>
      </c>
      <c r="DL56" s="18" t="n">
        <v>131</v>
      </c>
      <c r="DM56" s="18" t="n">
        <v>135</v>
      </c>
      <c r="DN56" s="18" t="n">
        <v>128</v>
      </c>
      <c r="DO56" s="18" t="n">
        <v>124</v>
      </c>
      <c r="DP56" s="18" t="n">
        <v>121</v>
      </c>
      <c r="DQ56" s="18" t="n">
        <v>122</v>
      </c>
      <c r="DR56" s="18" t="n">
        <v>123</v>
      </c>
      <c r="DS56" s="18" t="n">
        <v>122</v>
      </c>
      <c r="DT56" s="18" t="n">
        <v>121</v>
      </c>
      <c r="DU56" s="18" t="n">
        <v>120</v>
      </c>
      <c r="DV56" s="18" t="n">
        <v>120</v>
      </c>
      <c r="DW56" s="18" t="n">
        <v>124</v>
      </c>
      <c r="DX56" s="18" t="n">
        <v>122</v>
      </c>
      <c r="DY56" s="18" t="n">
        <v>117</v>
      </c>
      <c r="DZ56" s="18" t="n">
        <v>110</v>
      </c>
      <c r="EA56" s="18" t="n">
        <v>103</v>
      </c>
      <c r="EB56" s="18" t="n">
        <v>99</v>
      </c>
      <c r="EC56" s="18" t="n">
        <v>93</v>
      </c>
      <c r="ED56" s="18" t="n">
        <v>74</v>
      </c>
      <c r="EE56" s="18" t="n">
        <v>46</v>
      </c>
      <c r="EF56" s="18" t="n">
        <v>27</v>
      </c>
      <c r="EG56" s="18" t="n">
        <v>40</v>
      </c>
      <c r="EH56" s="18" t="n">
        <v>44</v>
      </c>
      <c r="EI56" s="18" t="n">
        <v>29</v>
      </c>
      <c r="EJ56" s="18" t="n">
        <v>23</v>
      </c>
      <c r="EK56" s="18" t="n">
        <v>23</v>
      </c>
      <c r="EL56" s="18" t="n">
        <v>25</v>
      </c>
      <c r="EM56" s="18" t="n">
        <v>27</v>
      </c>
      <c r="EN56" s="18" t="n">
        <v>26</v>
      </c>
      <c r="EO56" s="18" t="n">
        <v>23</v>
      </c>
      <c r="EP56" s="18" t="n">
        <v>25</v>
      </c>
      <c r="EQ56" s="18" t="n">
        <v>25</v>
      </c>
      <c r="ER56" s="18" t="n">
        <v>22</v>
      </c>
      <c r="ES56" s="18" t="n">
        <v>25</v>
      </c>
      <c r="ET56" s="18" t="n">
        <v>38</v>
      </c>
      <c r="EU56" s="18" t="n">
        <v>31</v>
      </c>
      <c r="EV56" s="18" t="n">
        <v>44</v>
      </c>
      <c r="EW56" s="18" t="n">
        <v>52</v>
      </c>
      <c r="EX56" s="18" t="n">
        <v>52</v>
      </c>
      <c r="EY56" s="18" t="n">
        <v>38</v>
      </c>
      <c r="EZ56" s="18" t="n">
        <v>26</v>
      </c>
      <c r="FA56" s="18" t="n">
        <v>22</v>
      </c>
      <c r="FB56" s="18" t="n">
        <v>9</v>
      </c>
      <c r="FC56" s="18" t="n">
        <v>1</v>
      </c>
      <c r="FD56" s="18" t="n">
        <v>23</v>
      </c>
      <c r="FE56" s="18" t="n">
        <v>56</v>
      </c>
      <c r="FF56" s="18" t="n">
        <v>53</v>
      </c>
      <c r="FG56" s="18" t="n">
        <v>49</v>
      </c>
      <c r="FH56" s="18" t="n">
        <v>26</v>
      </c>
      <c r="FI56" s="18" t="n">
        <v>12</v>
      </c>
      <c r="FJ56" s="18" t="n">
        <v>65</v>
      </c>
      <c r="FK56" s="18" t="n">
        <v>124</v>
      </c>
      <c r="FL56" s="18" t="n">
        <v>54</v>
      </c>
      <c r="FM56" s="18" t="n">
        <v>110</v>
      </c>
      <c r="FN56" s="18" t="n">
        <v>224</v>
      </c>
      <c r="FO56" s="18" t="n">
        <v>173</v>
      </c>
      <c r="FP56" s="18" t="n">
        <v>201</v>
      </c>
      <c r="FQ56" s="18" t="n">
        <v>220</v>
      </c>
      <c r="FR56" s="18" t="n">
        <v>233</v>
      </c>
      <c r="FS56" s="18" t="n">
        <v>200</v>
      </c>
    </row>
    <row r="57" customFormat="false" ht="10.5" hidden="false" customHeight="true" outlineLevel="0" collapsed="false">
      <c r="B57" s="17" t="n">
        <v>165</v>
      </c>
      <c r="C57" s="18" t="n">
        <v>33</v>
      </c>
      <c r="D57" s="18" t="n">
        <v>16</v>
      </c>
      <c r="E57" s="18" t="n">
        <v>17</v>
      </c>
      <c r="F57" s="18" t="n">
        <v>83</v>
      </c>
      <c r="G57" s="18" t="n">
        <v>86</v>
      </c>
      <c r="H57" s="18" t="n">
        <v>46</v>
      </c>
      <c r="I57" s="18" t="n">
        <v>43</v>
      </c>
      <c r="J57" s="18" t="n">
        <v>95</v>
      </c>
      <c r="K57" s="18" t="n">
        <v>108</v>
      </c>
      <c r="L57" s="18" t="n">
        <v>88</v>
      </c>
      <c r="M57" s="18" t="n">
        <v>11</v>
      </c>
      <c r="N57" s="18" t="n">
        <v>6</v>
      </c>
      <c r="O57" s="18" t="n">
        <v>2</v>
      </c>
      <c r="P57" s="18" t="n">
        <v>15</v>
      </c>
      <c r="Q57" s="18" t="n">
        <v>43</v>
      </c>
      <c r="R57" s="18" t="n">
        <v>48</v>
      </c>
      <c r="S57" s="18" t="n">
        <v>46</v>
      </c>
      <c r="T57" s="18" t="n">
        <v>23</v>
      </c>
      <c r="U57" s="18" t="n">
        <v>1</v>
      </c>
      <c r="V57" s="18" t="n">
        <v>4</v>
      </c>
      <c r="W57" s="18" t="n">
        <v>17</v>
      </c>
      <c r="X57" s="18" t="n">
        <v>31</v>
      </c>
      <c r="Y57" s="18" t="n">
        <v>80</v>
      </c>
      <c r="Z57" s="18" t="n">
        <v>45</v>
      </c>
      <c r="AA57" s="18" t="n">
        <v>45</v>
      </c>
      <c r="AB57" s="18" t="n">
        <v>196</v>
      </c>
      <c r="AC57" s="18" t="n">
        <v>250</v>
      </c>
      <c r="AD57" s="18" t="n">
        <v>179</v>
      </c>
      <c r="AE57" s="18" t="n">
        <v>115</v>
      </c>
      <c r="AF57" s="18" t="n">
        <v>104</v>
      </c>
      <c r="AG57" s="18" t="n">
        <v>108</v>
      </c>
      <c r="AH57" s="18" t="n">
        <v>121</v>
      </c>
      <c r="AI57" s="18" t="n">
        <v>117</v>
      </c>
      <c r="AJ57" s="18" t="n">
        <v>120</v>
      </c>
      <c r="AK57" s="18" t="n">
        <v>117</v>
      </c>
      <c r="AL57" s="18" t="n">
        <v>108</v>
      </c>
      <c r="AM57" s="18" t="n">
        <v>104</v>
      </c>
      <c r="AN57" s="18" t="n">
        <v>120</v>
      </c>
      <c r="AO57" s="18" t="n">
        <v>159</v>
      </c>
      <c r="AP57" s="18" t="n">
        <v>191</v>
      </c>
      <c r="AQ57" s="18" t="n">
        <v>194</v>
      </c>
      <c r="AR57" s="18" t="n">
        <v>188</v>
      </c>
      <c r="AS57" s="18" t="n">
        <v>155</v>
      </c>
      <c r="AT57" s="18" t="n">
        <v>74</v>
      </c>
      <c r="AU57" s="18" t="n">
        <v>36</v>
      </c>
      <c r="AV57" s="18" t="n">
        <v>14</v>
      </c>
      <c r="AW57" s="18" t="n">
        <v>25</v>
      </c>
      <c r="AX57" s="18" t="n">
        <v>34</v>
      </c>
      <c r="AY57" s="18" t="n">
        <v>18</v>
      </c>
      <c r="AZ57" s="18" t="n">
        <v>26</v>
      </c>
      <c r="BA57" s="18" t="n">
        <v>47</v>
      </c>
      <c r="BB57" s="18" t="n">
        <v>40</v>
      </c>
      <c r="BC57" s="18" t="n">
        <v>51</v>
      </c>
      <c r="BD57" s="18" t="n">
        <v>58</v>
      </c>
      <c r="BE57" s="18" t="n">
        <v>68</v>
      </c>
      <c r="BF57" s="18" t="n">
        <v>48</v>
      </c>
      <c r="BG57" s="18" t="n">
        <v>73</v>
      </c>
      <c r="BH57" s="18" t="n">
        <v>73</v>
      </c>
      <c r="BI57" s="18" t="n">
        <v>67</v>
      </c>
      <c r="BJ57" s="18" t="n">
        <v>42</v>
      </c>
      <c r="BK57" s="18" t="n">
        <v>15</v>
      </c>
      <c r="BL57" s="18" t="n">
        <v>28</v>
      </c>
      <c r="BM57" s="18" t="n">
        <v>78</v>
      </c>
      <c r="BN57" s="18" t="n">
        <v>136</v>
      </c>
      <c r="BO57" s="18" t="n">
        <v>170</v>
      </c>
      <c r="BP57" s="18" t="n">
        <v>198</v>
      </c>
      <c r="BQ57" s="18" t="n">
        <v>198</v>
      </c>
      <c r="BR57" s="18" t="n">
        <v>178</v>
      </c>
      <c r="BS57" s="18" t="n">
        <v>192</v>
      </c>
      <c r="BT57" s="18" t="n">
        <v>193</v>
      </c>
      <c r="BU57" s="18" t="n">
        <v>188</v>
      </c>
      <c r="BV57" s="18" t="n">
        <v>178</v>
      </c>
      <c r="BW57" s="18" t="n">
        <v>158</v>
      </c>
      <c r="BX57" s="18" t="n">
        <v>154</v>
      </c>
      <c r="BY57" s="18" t="n">
        <v>148</v>
      </c>
      <c r="BZ57" s="18" t="n">
        <v>152</v>
      </c>
      <c r="CA57" s="18" t="n">
        <v>156</v>
      </c>
      <c r="CB57" s="18" t="n">
        <v>160</v>
      </c>
      <c r="CC57" s="18" t="n">
        <v>182</v>
      </c>
      <c r="CD57" s="18" t="n">
        <v>182</v>
      </c>
      <c r="CE57" s="18" t="n">
        <v>179</v>
      </c>
      <c r="CF57" s="18" t="n">
        <v>171</v>
      </c>
      <c r="CG57" s="18" t="n">
        <v>135</v>
      </c>
      <c r="CH57" s="18" t="n">
        <v>127</v>
      </c>
      <c r="CI57" s="18" t="n">
        <v>110</v>
      </c>
      <c r="CJ57" s="18" t="n">
        <v>95</v>
      </c>
      <c r="CK57" s="18" t="n">
        <v>87</v>
      </c>
      <c r="CL57" s="18" t="n">
        <v>124</v>
      </c>
      <c r="CM57" s="18" t="n">
        <v>72</v>
      </c>
      <c r="CN57" s="18" t="n">
        <v>21</v>
      </c>
      <c r="CO57" s="18" t="n">
        <v>78</v>
      </c>
      <c r="CP57" s="18" t="n">
        <v>59</v>
      </c>
      <c r="CQ57" s="18" t="n">
        <v>21</v>
      </c>
      <c r="CR57" s="18" t="n">
        <v>15</v>
      </c>
      <c r="CS57" s="18" t="n">
        <v>9</v>
      </c>
      <c r="CT57" s="18" t="n">
        <v>4</v>
      </c>
      <c r="CU57" s="18" t="n">
        <v>11</v>
      </c>
      <c r="CV57" s="18" t="n">
        <v>19</v>
      </c>
      <c r="CW57" s="18" t="n">
        <v>47</v>
      </c>
      <c r="CX57" s="18" t="n">
        <v>57</v>
      </c>
      <c r="CY57" s="18" t="n">
        <v>32</v>
      </c>
      <c r="CZ57" s="18" t="n">
        <v>35</v>
      </c>
      <c r="DA57" s="18" t="n">
        <v>110</v>
      </c>
      <c r="DB57" s="18" t="n">
        <v>135</v>
      </c>
      <c r="DC57" s="18" t="n">
        <v>116</v>
      </c>
      <c r="DD57" s="18" t="n">
        <v>113</v>
      </c>
      <c r="DE57" s="18" t="n">
        <v>114</v>
      </c>
      <c r="DF57" s="18" t="n">
        <v>127</v>
      </c>
      <c r="DG57" s="18" t="n">
        <v>123</v>
      </c>
      <c r="DH57" s="18" t="n">
        <v>125</v>
      </c>
      <c r="DI57" s="18" t="n">
        <v>127</v>
      </c>
      <c r="DJ57" s="18" t="n">
        <v>130</v>
      </c>
      <c r="DK57" s="18" t="n">
        <v>134</v>
      </c>
      <c r="DL57" s="18" t="n">
        <v>138</v>
      </c>
      <c r="DM57" s="18" t="n">
        <v>142</v>
      </c>
      <c r="DN57" s="18" t="n">
        <v>136</v>
      </c>
      <c r="DO57" s="18" t="n">
        <v>128</v>
      </c>
      <c r="DP57" s="18" t="n">
        <v>124</v>
      </c>
      <c r="DQ57" s="18" t="n">
        <v>125</v>
      </c>
      <c r="DR57" s="18" t="n">
        <v>125</v>
      </c>
      <c r="DS57" s="18" t="n">
        <v>127</v>
      </c>
      <c r="DT57" s="18" t="n">
        <v>125</v>
      </c>
      <c r="DU57" s="18" t="n">
        <v>127</v>
      </c>
      <c r="DV57" s="18" t="n">
        <v>125</v>
      </c>
      <c r="DW57" s="18" t="n">
        <v>128</v>
      </c>
      <c r="DX57" s="18" t="n">
        <v>124</v>
      </c>
      <c r="DY57" s="18" t="n">
        <v>121</v>
      </c>
      <c r="DZ57" s="18" t="n">
        <v>116</v>
      </c>
      <c r="EA57" s="18" t="n">
        <v>115</v>
      </c>
      <c r="EB57" s="18" t="n">
        <v>114</v>
      </c>
      <c r="EC57" s="18" t="n">
        <v>109</v>
      </c>
      <c r="ED57" s="18" t="n">
        <v>94</v>
      </c>
      <c r="EE57" s="18" t="n">
        <v>60</v>
      </c>
      <c r="EF57" s="18" t="n">
        <v>33</v>
      </c>
      <c r="EG57" s="18" t="n">
        <v>37</v>
      </c>
      <c r="EH57" s="18" t="n">
        <v>48</v>
      </c>
      <c r="EI57" s="18" t="n">
        <v>35</v>
      </c>
      <c r="EJ57" s="18" t="n">
        <v>23</v>
      </c>
      <c r="EK57" s="18" t="n">
        <v>26</v>
      </c>
      <c r="EL57" s="18" t="n">
        <v>27</v>
      </c>
      <c r="EM57" s="18" t="n">
        <v>27</v>
      </c>
      <c r="EN57" s="18" t="n">
        <v>33</v>
      </c>
      <c r="EO57" s="18" t="n">
        <v>30</v>
      </c>
      <c r="EP57" s="18" t="n">
        <v>23</v>
      </c>
      <c r="EQ57" s="18" t="n">
        <v>29</v>
      </c>
      <c r="ER57" s="18" t="n">
        <v>37</v>
      </c>
      <c r="ES57" s="18" t="n">
        <v>31</v>
      </c>
      <c r="ET57" s="18" t="n">
        <v>19</v>
      </c>
      <c r="EU57" s="18" t="n">
        <v>0</v>
      </c>
      <c r="EV57" s="18" t="n">
        <v>10</v>
      </c>
      <c r="EW57" s="18" t="n">
        <v>19</v>
      </c>
      <c r="EX57" s="18" t="n">
        <v>24</v>
      </c>
      <c r="EY57" s="18" t="n">
        <v>22</v>
      </c>
      <c r="EZ57" s="18" t="n">
        <v>23</v>
      </c>
      <c r="FA57" s="18" t="n">
        <v>24</v>
      </c>
      <c r="FB57" s="18" t="n">
        <v>8</v>
      </c>
      <c r="FC57" s="18" t="n">
        <v>5</v>
      </c>
      <c r="FD57" s="18" t="n">
        <v>28</v>
      </c>
      <c r="FE57" s="18" t="n">
        <v>56</v>
      </c>
      <c r="FF57" s="18" t="n">
        <v>51</v>
      </c>
      <c r="FG57" s="18" t="n">
        <v>47</v>
      </c>
      <c r="FH57" s="18" t="n">
        <v>26</v>
      </c>
      <c r="FI57" s="18" t="n">
        <v>8</v>
      </c>
      <c r="FJ57" s="18" t="n">
        <v>53</v>
      </c>
      <c r="FK57" s="18" t="n">
        <v>130</v>
      </c>
      <c r="FL57" s="18" t="n">
        <v>50</v>
      </c>
      <c r="FM57" s="18" t="n">
        <v>111</v>
      </c>
      <c r="FN57" s="18" t="n">
        <v>213</v>
      </c>
      <c r="FO57" s="18" t="n">
        <v>174</v>
      </c>
      <c r="FP57" s="18" t="n">
        <v>186</v>
      </c>
      <c r="FQ57" s="18" t="n">
        <v>213</v>
      </c>
      <c r="FR57" s="18" t="n">
        <v>200</v>
      </c>
      <c r="FS57" s="18" t="n">
        <v>225</v>
      </c>
    </row>
    <row r="58" customFormat="false" ht="10.5" hidden="false" customHeight="true" outlineLevel="0" collapsed="false">
      <c r="B58" s="17" t="n">
        <v>166</v>
      </c>
      <c r="C58" s="18" t="n">
        <v>30</v>
      </c>
      <c r="D58" s="18" t="n">
        <v>15</v>
      </c>
      <c r="E58" s="18" t="n">
        <v>30</v>
      </c>
      <c r="F58" s="18" t="n">
        <v>94</v>
      </c>
      <c r="G58" s="18" t="n">
        <v>84</v>
      </c>
      <c r="H58" s="18" t="n">
        <v>53</v>
      </c>
      <c r="I58" s="18" t="n">
        <v>50</v>
      </c>
      <c r="J58" s="18" t="n">
        <v>92</v>
      </c>
      <c r="K58" s="18" t="n">
        <v>111</v>
      </c>
      <c r="L58" s="18" t="n">
        <v>107</v>
      </c>
      <c r="M58" s="18" t="n">
        <v>12</v>
      </c>
      <c r="N58" s="18" t="n">
        <v>4</v>
      </c>
      <c r="O58" s="18" t="n">
        <v>3</v>
      </c>
      <c r="P58" s="18" t="n">
        <v>18</v>
      </c>
      <c r="Q58" s="18" t="n">
        <v>46</v>
      </c>
      <c r="R58" s="18" t="n">
        <v>47</v>
      </c>
      <c r="S58" s="18" t="n">
        <v>39</v>
      </c>
      <c r="T58" s="18" t="n">
        <v>21</v>
      </c>
      <c r="U58" s="18" t="n">
        <v>2</v>
      </c>
      <c r="V58" s="18" t="n">
        <v>10</v>
      </c>
      <c r="W58" s="18" t="n">
        <v>19</v>
      </c>
      <c r="X58" s="18" t="n">
        <v>47</v>
      </c>
      <c r="Y58" s="18" t="n">
        <v>82</v>
      </c>
      <c r="Z58" s="18" t="n">
        <v>29</v>
      </c>
      <c r="AA58" s="18" t="n">
        <v>58</v>
      </c>
      <c r="AB58" s="18" t="n">
        <v>223</v>
      </c>
      <c r="AC58" s="18" t="n">
        <v>247</v>
      </c>
      <c r="AD58" s="18" t="n">
        <v>148</v>
      </c>
      <c r="AE58" s="18" t="n">
        <v>116</v>
      </c>
      <c r="AF58" s="18" t="n">
        <v>101</v>
      </c>
      <c r="AG58" s="18" t="n">
        <v>94</v>
      </c>
      <c r="AH58" s="18" t="n">
        <v>102</v>
      </c>
      <c r="AI58" s="18" t="n">
        <v>123</v>
      </c>
      <c r="AJ58" s="18" t="n">
        <v>139</v>
      </c>
      <c r="AK58" s="18" t="n">
        <v>138</v>
      </c>
      <c r="AL58" s="18" t="n">
        <v>125</v>
      </c>
      <c r="AM58" s="18" t="n">
        <v>108</v>
      </c>
      <c r="AN58" s="18" t="n">
        <v>95</v>
      </c>
      <c r="AO58" s="18" t="n">
        <v>110</v>
      </c>
      <c r="AP58" s="18" t="n">
        <v>157</v>
      </c>
      <c r="AQ58" s="18" t="n">
        <v>191</v>
      </c>
      <c r="AR58" s="18" t="n">
        <v>195</v>
      </c>
      <c r="AS58" s="18" t="n">
        <v>192</v>
      </c>
      <c r="AT58" s="18" t="n">
        <v>171</v>
      </c>
      <c r="AU58" s="18" t="n">
        <v>87</v>
      </c>
      <c r="AV58" s="18" t="n">
        <v>36</v>
      </c>
      <c r="AW58" s="18" t="n">
        <v>31</v>
      </c>
      <c r="AX58" s="18" t="n">
        <v>23</v>
      </c>
      <c r="AY58" s="18" t="n">
        <v>16</v>
      </c>
      <c r="AZ58" s="18" t="n">
        <v>22</v>
      </c>
      <c r="BA58" s="18" t="n">
        <v>35</v>
      </c>
      <c r="BB58" s="18" t="n">
        <v>52</v>
      </c>
      <c r="BC58" s="18" t="n">
        <v>72</v>
      </c>
      <c r="BD58" s="18" t="n">
        <v>69</v>
      </c>
      <c r="BE58" s="18" t="n">
        <v>69</v>
      </c>
      <c r="BF58" s="18" t="n">
        <v>95</v>
      </c>
      <c r="BG58" s="18" t="n">
        <v>207</v>
      </c>
      <c r="BH58" s="18" t="n">
        <v>249</v>
      </c>
      <c r="BI58" s="18" t="n">
        <v>248</v>
      </c>
      <c r="BJ58" s="18" t="n">
        <v>177</v>
      </c>
      <c r="BK58" s="18" t="n">
        <v>71</v>
      </c>
      <c r="BL58" s="18" t="n">
        <v>17</v>
      </c>
      <c r="BM58" s="18" t="n">
        <v>5</v>
      </c>
      <c r="BN58" s="18" t="n">
        <v>19</v>
      </c>
      <c r="BO58" s="18" t="n">
        <v>42</v>
      </c>
      <c r="BP58" s="18" t="n">
        <v>120</v>
      </c>
      <c r="BQ58" s="18" t="n">
        <v>179</v>
      </c>
      <c r="BR58" s="18" t="n">
        <v>172</v>
      </c>
      <c r="BS58" s="18" t="n">
        <v>164</v>
      </c>
      <c r="BT58" s="18" t="n">
        <v>163</v>
      </c>
      <c r="BU58" s="18" t="n">
        <v>171</v>
      </c>
      <c r="BV58" s="18" t="n">
        <v>191</v>
      </c>
      <c r="BW58" s="18" t="n">
        <v>189</v>
      </c>
      <c r="BX58" s="18" t="n">
        <v>193</v>
      </c>
      <c r="BY58" s="18" t="n">
        <v>192</v>
      </c>
      <c r="BZ58" s="18" t="n">
        <v>191</v>
      </c>
      <c r="CA58" s="18" t="n">
        <v>187</v>
      </c>
      <c r="CB58" s="18" t="n">
        <v>167</v>
      </c>
      <c r="CC58" s="18" t="n">
        <v>159</v>
      </c>
      <c r="CD58" s="18" t="n">
        <v>150</v>
      </c>
      <c r="CE58" s="18" t="n">
        <v>150</v>
      </c>
      <c r="CF58" s="18" t="n">
        <v>128</v>
      </c>
      <c r="CG58" s="18" t="n">
        <v>62</v>
      </c>
      <c r="CH58" s="18" t="n">
        <v>38</v>
      </c>
      <c r="CI58" s="18" t="n">
        <v>18</v>
      </c>
      <c r="CJ58" s="18" t="n">
        <v>29</v>
      </c>
      <c r="CK58" s="18" t="n">
        <v>54</v>
      </c>
      <c r="CL58" s="18" t="n">
        <v>125</v>
      </c>
      <c r="CM58" s="18" t="n">
        <v>84</v>
      </c>
      <c r="CN58" s="18" t="n">
        <v>14</v>
      </c>
      <c r="CO58" s="18" t="n">
        <v>64</v>
      </c>
      <c r="CP58" s="18" t="n">
        <v>57</v>
      </c>
      <c r="CQ58" s="18" t="n">
        <v>17</v>
      </c>
      <c r="CR58" s="18" t="n">
        <v>9</v>
      </c>
      <c r="CS58" s="18" t="n">
        <v>11</v>
      </c>
      <c r="CT58" s="18" t="n">
        <v>21</v>
      </c>
      <c r="CU58" s="18" t="n">
        <v>28</v>
      </c>
      <c r="CV58" s="18" t="n">
        <v>18</v>
      </c>
      <c r="CW58" s="18" t="n">
        <v>38</v>
      </c>
      <c r="CX58" s="18" t="n">
        <v>45</v>
      </c>
      <c r="CY58" s="18" t="n">
        <v>36</v>
      </c>
      <c r="CZ58" s="18" t="n">
        <v>39</v>
      </c>
      <c r="DA58" s="18" t="n">
        <v>106</v>
      </c>
      <c r="DB58" s="18" t="n">
        <v>143</v>
      </c>
      <c r="DC58" s="18" t="n">
        <v>127</v>
      </c>
      <c r="DD58" s="18" t="n">
        <v>122</v>
      </c>
      <c r="DE58" s="18" t="n">
        <v>125</v>
      </c>
      <c r="DF58" s="18" t="n">
        <v>127</v>
      </c>
      <c r="DG58" s="18" t="n">
        <v>128</v>
      </c>
      <c r="DH58" s="18" t="n">
        <v>125</v>
      </c>
      <c r="DI58" s="18" t="n">
        <v>127</v>
      </c>
      <c r="DJ58" s="18" t="n">
        <v>131</v>
      </c>
      <c r="DK58" s="18" t="n">
        <v>135</v>
      </c>
      <c r="DL58" s="18" t="n">
        <v>142</v>
      </c>
      <c r="DM58" s="18" t="n">
        <v>145</v>
      </c>
      <c r="DN58" s="18" t="n">
        <v>139</v>
      </c>
      <c r="DO58" s="18" t="n">
        <v>135</v>
      </c>
      <c r="DP58" s="18" t="n">
        <v>131</v>
      </c>
      <c r="DQ58" s="18" t="n">
        <v>132</v>
      </c>
      <c r="DR58" s="18" t="n">
        <v>132</v>
      </c>
      <c r="DS58" s="18" t="n">
        <v>134</v>
      </c>
      <c r="DT58" s="18" t="n">
        <v>132</v>
      </c>
      <c r="DU58" s="18" t="n">
        <v>134</v>
      </c>
      <c r="DV58" s="18" t="n">
        <v>131</v>
      </c>
      <c r="DW58" s="18" t="n">
        <v>130</v>
      </c>
      <c r="DX58" s="18" t="n">
        <v>127</v>
      </c>
      <c r="DY58" s="18" t="n">
        <v>124</v>
      </c>
      <c r="DZ58" s="18" t="n">
        <v>127</v>
      </c>
      <c r="EA58" s="18" t="n">
        <v>130</v>
      </c>
      <c r="EB58" s="18" t="n">
        <v>129</v>
      </c>
      <c r="EC58" s="18" t="n">
        <v>125</v>
      </c>
      <c r="ED58" s="18" t="n">
        <v>114</v>
      </c>
      <c r="EE58" s="18" t="n">
        <v>91</v>
      </c>
      <c r="EF58" s="18" t="n">
        <v>67</v>
      </c>
      <c r="EG58" s="18" t="n">
        <v>53</v>
      </c>
      <c r="EH58" s="18" t="n">
        <v>61</v>
      </c>
      <c r="EI58" s="18" t="n">
        <v>61</v>
      </c>
      <c r="EJ58" s="18" t="n">
        <v>44</v>
      </c>
      <c r="EK58" s="18" t="n">
        <v>35</v>
      </c>
      <c r="EL58" s="18" t="n">
        <v>26</v>
      </c>
      <c r="EM58" s="18" t="n">
        <v>27</v>
      </c>
      <c r="EN58" s="18" t="n">
        <v>41</v>
      </c>
      <c r="EO58" s="18" t="n">
        <v>40</v>
      </c>
      <c r="EP58" s="18" t="n">
        <v>34</v>
      </c>
      <c r="EQ58" s="18" t="n">
        <v>37</v>
      </c>
      <c r="ER58" s="18" t="n">
        <v>42</v>
      </c>
      <c r="ES58" s="18" t="n">
        <v>24</v>
      </c>
      <c r="ET58" s="18" t="n">
        <v>1</v>
      </c>
      <c r="EU58" s="18" t="n">
        <v>4</v>
      </c>
      <c r="EV58" s="18" t="n">
        <v>8</v>
      </c>
      <c r="EW58" s="18" t="n">
        <v>6</v>
      </c>
      <c r="EX58" s="18" t="n">
        <v>9</v>
      </c>
      <c r="EY58" s="18" t="n">
        <v>16</v>
      </c>
      <c r="EZ58" s="18" t="n">
        <v>26</v>
      </c>
      <c r="FA58" s="18" t="n">
        <v>22</v>
      </c>
      <c r="FB58" s="18" t="n">
        <v>6</v>
      </c>
      <c r="FC58" s="18" t="n">
        <v>3</v>
      </c>
      <c r="FD58" s="18" t="n">
        <v>18</v>
      </c>
      <c r="FE58" s="18" t="n">
        <v>52</v>
      </c>
      <c r="FF58" s="18" t="n">
        <v>43</v>
      </c>
      <c r="FG58" s="18" t="n">
        <v>49</v>
      </c>
      <c r="FH58" s="18" t="n">
        <v>21</v>
      </c>
      <c r="FI58" s="18" t="n">
        <v>5</v>
      </c>
      <c r="FJ58" s="18" t="n">
        <v>43</v>
      </c>
      <c r="FK58" s="18" t="n">
        <v>124</v>
      </c>
      <c r="FL58" s="18" t="n">
        <v>39</v>
      </c>
      <c r="FM58" s="18" t="n">
        <v>101</v>
      </c>
      <c r="FN58" s="18" t="n">
        <v>227</v>
      </c>
      <c r="FO58" s="18" t="n">
        <v>181</v>
      </c>
      <c r="FP58" s="18" t="n">
        <v>171</v>
      </c>
      <c r="FQ58" s="18" t="n">
        <v>214</v>
      </c>
      <c r="FR58" s="18" t="n">
        <v>227</v>
      </c>
      <c r="FS58" s="18" t="n">
        <v>217</v>
      </c>
    </row>
    <row r="59" customFormat="false" ht="10.5" hidden="false" customHeight="true" outlineLevel="0" collapsed="false">
      <c r="B59" s="17" t="n">
        <v>167</v>
      </c>
      <c r="C59" s="18" t="n">
        <v>26</v>
      </c>
      <c r="D59" s="18" t="n">
        <v>16</v>
      </c>
      <c r="E59" s="18" t="n">
        <v>38</v>
      </c>
      <c r="F59" s="18" t="n">
        <v>101</v>
      </c>
      <c r="G59" s="18" t="n">
        <v>94</v>
      </c>
      <c r="H59" s="18" t="n">
        <v>65</v>
      </c>
      <c r="I59" s="18" t="n">
        <v>43</v>
      </c>
      <c r="J59" s="18" t="n">
        <v>79</v>
      </c>
      <c r="K59" s="18" t="n">
        <v>102</v>
      </c>
      <c r="L59" s="18" t="n">
        <v>89</v>
      </c>
      <c r="M59" s="18" t="n">
        <v>7</v>
      </c>
      <c r="N59" s="18" t="n">
        <v>6</v>
      </c>
      <c r="O59" s="18" t="n">
        <v>3</v>
      </c>
      <c r="P59" s="18" t="n">
        <v>22</v>
      </c>
      <c r="Q59" s="18" t="n">
        <v>48</v>
      </c>
      <c r="R59" s="18" t="n">
        <v>47</v>
      </c>
      <c r="S59" s="18" t="n">
        <v>32</v>
      </c>
      <c r="T59" s="18" t="n">
        <v>14</v>
      </c>
      <c r="U59" s="18" t="n">
        <v>2</v>
      </c>
      <c r="V59" s="18" t="n">
        <v>11</v>
      </c>
      <c r="W59" s="18" t="n">
        <v>26</v>
      </c>
      <c r="X59" s="18" t="n">
        <v>56</v>
      </c>
      <c r="Y59" s="18" t="n">
        <v>66</v>
      </c>
      <c r="Z59" s="18" t="n">
        <v>17</v>
      </c>
      <c r="AA59" s="18" t="n">
        <v>79</v>
      </c>
      <c r="AB59" s="18" t="n">
        <v>237</v>
      </c>
      <c r="AC59" s="18" t="n">
        <v>236</v>
      </c>
      <c r="AD59" s="18" t="n">
        <v>138</v>
      </c>
      <c r="AE59" s="18" t="n">
        <v>139</v>
      </c>
      <c r="AF59" s="18" t="n">
        <v>141</v>
      </c>
      <c r="AG59" s="18" t="n">
        <v>144</v>
      </c>
      <c r="AH59" s="18" t="n">
        <v>127</v>
      </c>
      <c r="AI59" s="18" t="n">
        <v>115</v>
      </c>
      <c r="AJ59" s="18" t="n">
        <v>120</v>
      </c>
      <c r="AK59" s="18" t="n">
        <v>140</v>
      </c>
      <c r="AL59" s="18" t="n">
        <v>142</v>
      </c>
      <c r="AM59" s="18" t="n">
        <v>118</v>
      </c>
      <c r="AN59" s="18" t="n">
        <v>117</v>
      </c>
      <c r="AO59" s="18" t="n">
        <v>109</v>
      </c>
      <c r="AP59" s="18" t="n">
        <v>110</v>
      </c>
      <c r="AQ59" s="18" t="n">
        <v>135</v>
      </c>
      <c r="AR59" s="18" t="n">
        <v>165</v>
      </c>
      <c r="AS59" s="18" t="n">
        <v>188</v>
      </c>
      <c r="AT59" s="18" t="n">
        <v>206</v>
      </c>
      <c r="AU59" s="18" t="n">
        <v>195</v>
      </c>
      <c r="AV59" s="18" t="n">
        <v>170</v>
      </c>
      <c r="AW59" s="18" t="n">
        <v>83</v>
      </c>
      <c r="AX59" s="18" t="n">
        <v>32</v>
      </c>
      <c r="AY59" s="18" t="n">
        <v>22</v>
      </c>
      <c r="AZ59" s="18" t="n">
        <v>17</v>
      </c>
      <c r="BA59" s="18" t="n">
        <v>35</v>
      </c>
      <c r="BB59" s="18" t="n">
        <v>49</v>
      </c>
      <c r="BC59" s="18" t="n">
        <v>62</v>
      </c>
      <c r="BD59" s="18" t="n">
        <v>62</v>
      </c>
      <c r="BE59" s="18" t="n">
        <v>89</v>
      </c>
      <c r="BF59" s="18" t="n">
        <v>144</v>
      </c>
      <c r="BG59" s="18" t="n">
        <v>246</v>
      </c>
      <c r="BH59" s="18" t="n">
        <v>254</v>
      </c>
      <c r="BI59" s="18" t="n">
        <v>249</v>
      </c>
      <c r="BJ59" s="18" t="n">
        <v>201</v>
      </c>
      <c r="BK59" s="18" t="n">
        <v>171</v>
      </c>
      <c r="BL59" s="18" t="n">
        <v>95</v>
      </c>
      <c r="BM59" s="18" t="n">
        <v>25</v>
      </c>
      <c r="BN59" s="18" t="n">
        <v>19</v>
      </c>
      <c r="BO59" s="18" t="n">
        <v>29</v>
      </c>
      <c r="BP59" s="18" t="n">
        <v>108</v>
      </c>
      <c r="BQ59" s="18" t="n">
        <v>192</v>
      </c>
      <c r="BR59" s="18" t="n">
        <v>189</v>
      </c>
      <c r="BS59" s="18" t="n">
        <v>184</v>
      </c>
      <c r="BT59" s="18" t="n">
        <v>166</v>
      </c>
      <c r="BU59" s="18" t="n">
        <v>158</v>
      </c>
      <c r="BV59" s="18" t="n">
        <v>171</v>
      </c>
      <c r="BW59" s="18" t="n">
        <v>158</v>
      </c>
      <c r="BX59" s="18" t="n">
        <v>151</v>
      </c>
      <c r="BY59" s="18" t="n">
        <v>159</v>
      </c>
      <c r="BZ59" s="18" t="n">
        <v>162</v>
      </c>
      <c r="CA59" s="18" t="n">
        <v>171</v>
      </c>
      <c r="CB59" s="18" t="n">
        <v>163</v>
      </c>
      <c r="CC59" s="18" t="n">
        <v>163</v>
      </c>
      <c r="CD59" s="18" t="n">
        <v>142</v>
      </c>
      <c r="CE59" s="18" t="n">
        <v>103</v>
      </c>
      <c r="CF59" s="18" t="n">
        <v>62</v>
      </c>
      <c r="CG59" s="18" t="n">
        <v>22</v>
      </c>
      <c r="CH59" s="18" t="n">
        <v>11</v>
      </c>
      <c r="CI59" s="18" t="n">
        <v>25</v>
      </c>
      <c r="CJ59" s="18" t="n">
        <v>19</v>
      </c>
      <c r="CK59" s="18" t="n">
        <v>42</v>
      </c>
      <c r="CL59" s="18" t="n">
        <v>134</v>
      </c>
      <c r="CM59" s="18" t="n">
        <v>97</v>
      </c>
      <c r="CN59" s="18" t="n">
        <v>14</v>
      </c>
      <c r="CO59" s="18" t="n">
        <v>71</v>
      </c>
      <c r="CP59" s="18" t="n">
        <v>77</v>
      </c>
      <c r="CQ59" s="18" t="n">
        <v>18</v>
      </c>
      <c r="CR59" s="18" t="n">
        <v>9</v>
      </c>
      <c r="CS59" s="18" t="n">
        <v>14</v>
      </c>
      <c r="CT59" s="18" t="n">
        <v>35</v>
      </c>
      <c r="CU59" s="18" t="n">
        <v>37</v>
      </c>
      <c r="CV59" s="18" t="n">
        <v>25</v>
      </c>
      <c r="CW59" s="18" t="n">
        <v>29</v>
      </c>
      <c r="CX59" s="18" t="n">
        <v>36</v>
      </c>
      <c r="CY59" s="18" t="n">
        <v>23</v>
      </c>
      <c r="CZ59" s="18" t="n">
        <v>34</v>
      </c>
      <c r="DA59" s="18" t="n">
        <v>104</v>
      </c>
      <c r="DB59" s="18" t="n">
        <v>150</v>
      </c>
      <c r="DC59" s="18" t="n">
        <v>131</v>
      </c>
      <c r="DD59" s="18" t="n">
        <v>130</v>
      </c>
      <c r="DE59" s="18" t="n">
        <v>132</v>
      </c>
      <c r="DF59" s="18" t="n">
        <v>129</v>
      </c>
      <c r="DG59" s="18" t="n">
        <v>134</v>
      </c>
      <c r="DH59" s="18" t="n">
        <v>129</v>
      </c>
      <c r="DI59" s="18" t="n">
        <v>125</v>
      </c>
      <c r="DJ59" s="18" t="n">
        <v>128</v>
      </c>
      <c r="DK59" s="18" t="n">
        <v>132</v>
      </c>
      <c r="DL59" s="18" t="n">
        <v>137</v>
      </c>
      <c r="DM59" s="18" t="n">
        <v>141</v>
      </c>
      <c r="DN59" s="18" t="n">
        <v>141</v>
      </c>
      <c r="DO59" s="18" t="n">
        <v>141</v>
      </c>
      <c r="DP59" s="18" t="n">
        <v>138</v>
      </c>
      <c r="DQ59" s="18" t="n">
        <v>138</v>
      </c>
      <c r="DR59" s="18" t="n">
        <v>137</v>
      </c>
      <c r="DS59" s="18" t="n">
        <v>137</v>
      </c>
      <c r="DT59" s="18" t="n">
        <v>136</v>
      </c>
      <c r="DU59" s="18" t="n">
        <v>137</v>
      </c>
      <c r="DV59" s="18" t="n">
        <v>135</v>
      </c>
      <c r="DW59" s="18" t="n">
        <v>132</v>
      </c>
      <c r="DX59" s="18" t="n">
        <v>128</v>
      </c>
      <c r="DY59" s="18" t="n">
        <v>127</v>
      </c>
      <c r="DZ59" s="18" t="n">
        <v>130</v>
      </c>
      <c r="EA59" s="18" t="n">
        <v>134</v>
      </c>
      <c r="EB59" s="18" t="n">
        <v>134</v>
      </c>
      <c r="EC59" s="18" t="n">
        <v>130</v>
      </c>
      <c r="ED59" s="18" t="n">
        <v>122</v>
      </c>
      <c r="EE59" s="18" t="n">
        <v>112</v>
      </c>
      <c r="EF59" s="18" t="n">
        <v>90</v>
      </c>
      <c r="EG59" s="18" t="n">
        <v>61</v>
      </c>
      <c r="EH59" s="18" t="n">
        <v>66</v>
      </c>
      <c r="EI59" s="18" t="n">
        <v>86</v>
      </c>
      <c r="EJ59" s="18" t="n">
        <v>80</v>
      </c>
      <c r="EK59" s="18" t="n">
        <v>60</v>
      </c>
      <c r="EL59" s="18" t="n">
        <v>45</v>
      </c>
      <c r="EM59" s="18" t="n">
        <v>37</v>
      </c>
      <c r="EN59" s="18" t="n">
        <v>47</v>
      </c>
      <c r="EO59" s="18" t="n">
        <v>53</v>
      </c>
      <c r="EP59" s="18" t="n">
        <v>55</v>
      </c>
      <c r="EQ59" s="18" t="n">
        <v>57</v>
      </c>
      <c r="ER59" s="18" t="n">
        <v>43</v>
      </c>
      <c r="ES59" s="18" t="n">
        <v>16</v>
      </c>
      <c r="ET59" s="18" t="n">
        <v>4</v>
      </c>
      <c r="EU59" s="18" t="n">
        <v>15</v>
      </c>
      <c r="EV59" s="18" t="n">
        <v>4</v>
      </c>
      <c r="EW59" s="18" t="n">
        <v>10</v>
      </c>
      <c r="EX59" s="18" t="n">
        <v>22</v>
      </c>
      <c r="EY59" s="18" t="n">
        <v>24</v>
      </c>
      <c r="EZ59" s="18" t="n">
        <v>31</v>
      </c>
      <c r="FA59" s="18" t="n">
        <v>24</v>
      </c>
      <c r="FB59" s="18" t="n">
        <v>11</v>
      </c>
      <c r="FC59" s="18" t="n">
        <v>8</v>
      </c>
      <c r="FD59" s="18" t="n">
        <v>21</v>
      </c>
      <c r="FE59" s="18" t="n">
        <v>51</v>
      </c>
      <c r="FF59" s="18" t="n">
        <v>51</v>
      </c>
      <c r="FG59" s="18" t="n">
        <v>51</v>
      </c>
      <c r="FH59" s="18" t="n">
        <v>30</v>
      </c>
      <c r="FI59" s="18" t="n">
        <v>4</v>
      </c>
      <c r="FJ59" s="18" t="n">
        <v>33</v>
      </c>
      <c r="FK59" s="18" t="n">
        <v>131</v>
      </c>
      <c r="FL59" s="18" t="n">
        <v>46</v>
      </c>
      <c r="FM59" s="18" t="n">
        <v>72</v>
      </c>
      <c r="FN59" s="18" t="n">
        <v>220</v>
      </c>
      <c r="FO59" s="18" t="n">
        <v>191</v>
      </c>
      <c r="FP59" s="18" t="n">
        <v>181</v>
      </c>
      <c r="FQ59" s="18" t="n">
        <v>180</v>
      </c>
      <c r="FR59" s="18" t="n">
        <v>216</v>
      </c>
      <c r="FS59" s="18" t="n">
        <v>187</v>
      </c>
    </row>
    <row r="60" customFormat="false" ht="10.5" hidden="false" customHeight="true" outlineLevel="0" collapsed="false">
      <c r="B60" s="17" t="n">
        <v>168</v>
      </c>
      <c r="C60" s="18" t="n">
        <v>24</v>
      </c>
      <c r="D60" s="18" t="n">
        <v>18</v>
      </c>
      <c r="E60" s="18" t="n">
        <v>40</v>
      </c>
      <c r="F60" s="18" t="n">
        <v>69</v>
      </c>
      <c r="G60" s="18" t="n">
        <v>104</v>
      </c>
      <c r="H60" s="18" t="n">
        <v>102</v>
      </c>
      <c r="I60" s="18" t="n">
        <v>90</v>
      </c>
      <c r="J60" s="18" t="n">
        <v>99</v>
      </c>
      <c r="K60" s="18" t="n">
        <v>111</v>
      </c>
      <c r="L60" s="18" t="n">
        <v>65</v>
      </c>
      <c r="M60" s="18" t="n">
        <v>7</v>
      </c>
      <c r="N60" s="18" t="n">
        <v>4</v>
      </c>
      <c r="O60" s="18" t="n">
        <v>7</v>
      </c>
      <c r="P60" s="18" t="n">
        <v>31</v>
      </c>
      <c r="Q60" s="18" t="n">
        <v>47</v>
      </c>
      <c r="R60" s="18" t="n">
        <v>49</v>
      </c>
      <c r="S60" s="18" t="n">
        <v>29</v>
      </c>
      <c r="T60" s="18" t="n">
        <v>3</v>
      </c>
      <c r="U60" s="18" t="n">
        <v>0</v>
      </c>
      <c r="V60" s="18" t="n">
        <v>4</v>
      </c>
      <c r="W60" s="18" t="n">
        <v>30</v>
      </c>
      <c r="X60" s="18" t="n">
        <v>53</v>
      </c>
      <c r="Y60" s="18" t="n">
        <v>63</v>
      </c>
      <c r="Z60" s="18" t="n">
        <v>18</v>
      </c>
      <c r="AA60" s="18" t="n">
        <v>128</v>
      </c>
      <c r="AB60" s="18" t="n">
        <v>251</v>
      </c>
      <c r="AC60" s="18" t="n">
        <v>208</v>
      </c>
      <c r="AD60" s="18" t="n">
        <v>136</v>
      </c>
      <c r="AE60" s="18" t="n">
        <v>138</v>
      </c>
      <c r="AF60" s="18" t="n">
        <v>149</v>
      </c>
      <c r="AG60" s="18" t="n">
        <v>148</v>
      </c>
      <c r="AH60" s="18" t="n">
        <v>137</v>
      </c>
      <c r="AI60" s="18" t="n">
        <v>103</v>
      </c>
      <c r="AJ60" s="18" t="n">
        <v>88</v>
      </c>
      <c r="AK60" s="18" t="n">
        <v>111</v>
      </c>
      <c r="AL60" s="18" t="n">
        <v>110</v>
      </c>
      <c r="AM60" s="18" t="n">
        <v>132</v>
      </c>
      <c r="AN60" s="18" t="n">
        <v>124</v>
      </c>
      <c r="AO60" s="18" t="n">
        <v>118</v>
      </c>
      <c r="AP60" s="18" t="n">
        <v>115</v>
      </c>
      <c r="AQ60" s="18" t="n">
        <v>107</v>
      </c>
      <c r="AR60" s="18" t="n">
        <v>124</v>
      </c>
      <c r="AS60" s="18" t="n">
        <v>153</v>
      </c>
      <c r="AT60" s="18" t="n">
        <v>186</v>
      </c>
      <c r="AU60" s="18" t="n">
        <v>195</v>
      </c>
      <c r="AV60" s="18" t="n">
        <v>202</v>
      </c>
      <c r="AW60" s="18" t="n">
        <v>173</v>
      </c>
      <c r="AX60" s="18" t="n">
        <v>128</v>
      </c>
      <c r="AY60" s="18" t="n">
        <v>79</v>
      </c>
      <c r="AZ60" s="18" t="n">
        <v>34</v>
      </c>
      <c r="BA60" s="18" t="n">
        <v>25</v>
      </c>
      <c r="BB60" s="18" t="n">
        <v>33</v>
      </c>
      <c r="BC60" s="18" t="n">
        <v>56</v>
      </c>
      <c r="BD60" s="18" t="n">
        <v>56</v>
      </c>
      <c r="BE60" s="18" t="n">
        <v>106</v>
      </c>
      <c r="BF60" s="18" t="n">
        <v>227</v>
      </c>
      <c r="BG60" s="18" t="n">
        <v>254</v>
      </c>
      <c r="BH60" s="18" t="n">
        <v>251</v>
      </c>
      <c r="BI60" s="18" t="n">
        <v>189</v>
      </c>
      <c r="BJ60" s="18" t="n">
        <v>114</v>
      </c>
      <c r="BK60" s="18" t="n">
        <v>162</v>
      </c>
      <c r="BL60" s="18" t="n">
        <v>170</v>
      </c>
      <c r="BM60" s="18" t="n">
        <v>101</v>
      </c>
      <c r="BN60" s="18" t="n">
        <v>58</v>
      </c>
      <c r="BO60" s="18" t="n">
        <v>51</v>
      </c>
      <c r="BP60" s="18" t="n">
        <v>63</v>
      </c>
      <c r="BQ60" s="18" t="n">
        <v>140</v>
      </c>
      <c r="BR60" s="18" t="n">
        <v>158</v>
      </c>
      <c r="BS60" s="18" t="n">
        <v>169</v>
      </c>
      <c r="BT60" s="18" t="n">
        <v>167</v>
      </c>
      <c r="BU60" s="18" t="n">
        <v>163</v>
      </c>
      <c r="BV60" s="18" t="n">
        <v>184</v>
      </c>
      <c r="BW60" s="18" t="n">
        <v>202</v>
      </c>
      <c r="BX60" s="18" t="n">
        <v>194</v>
      </c>
      <c r="BY60" s="18" t="n">
        <v>168</v>
      </c>
      <c r="BZ60" s="18" t="n">
        <v>174</v>
      </c>
      <c r="CA60" s="18" t="n">
        <v>163</v>
      </c>
      <c r="CB60" s="18" t="n">
        <v>151</v>
      </c>
      <c r="CC60" s="18" t="n">
        <v>163</v>
      </c>
      <c r="CD60" s="18" t="n">
        <v>131</v>
      </c>
      <c r="CE60" s="18" t="n">
        <v>52</v>
      </c>
      <c r="CF60" s="18" t="n">
        <v>19</v>
      </c>
      <c r="CG60" s="18" t="n">
        <v>28</v>
      </c>
      <c r="CH60" s="18" t="n">
        <v>32</v>
      </c>
      <c r="CI60" s="18" t="n">
        <v>28</v>
      </c>
      <c r="CJ60" s="18" t="n">
        <v>32</v>
      </c>
      <c r="CK60" s="18" t="n">
        <v>78</v>
      </c>
      <c r="CL60" s="18" t="n">
        <v>132</v>
      </c>
      <c r="CM60" s="18" t="n">
        <v>94</v>
      </c>
      <c r="CN60" s="18" t="n">
        <v>19</v>
      </c>
      <c r="CO60" s="18" t="n">
        <v>52</v>
      </c>
      <c r="CP60" s="18" t="n">
        <v>85</v>
      </c>
      <c r="CQ60" s="18" t="n">
        <v>25</v>
      </c>
      <c r="CR60" s="18" t="n">
        <v>14</v>
      </c>
      <c r="CS60" s="18" t="n">
        <v>16</v>
      </c>
      <c r="CT60" s="18" t="n">
        <v>24</v>
      </c>
      <c r="CU60" s="18" t="n">
        <v>31</v>
      </c>
      <c r="CV60" s="18" t="n">
        <v>28</v>
      </c>
      <c r="CW60" s="18" t="n">
        <v>32</v>
      </c>
      <c r="CX60" s="18" t="n">
        <v>30</v>
      </c>
      <c r="CY60" s="18" t="n">
        <v>14</v>
      </c>
      <c r="CZ60" s="18" t="n">
        <v>31</v>
      </c>
      <c r="DA60" s="18" t="n">
        <v>106</v>
      </c>
      <c r="DB60" s="18" t="n">
        <v>150</v>
      </c>
      <c r="DC60" s="18" t="n">
        <v>134</v>
      </c>
      <c r="DD60" s="18" t="n">
        <v>122</v>
      </c>
      <c r="DE60" s="18" t="n">
        <v>129</v>
      </c>
      <c r="DF60" s="18" t="n">
        <v>131</v>
      </c>
      <c r="DG60" s="18" t="n">
        <v>132</v>
      </c>
      <c r="DH60" s="18" t="n">
        <v>128</v>
      </c>
      <c r="DI60" s="18" t="n">
        <v>127</v>
      </c>
      <c r="DJ60" s="18" t="n">
        <v>130</v>
      </c>
      <c r="DK60" s="18" t="n">
        <v>134</v>
      </c>
      <c r="DL60" s="18" t="n">
        <v>135</v>
      </c>
      <c r="DM60" s="18" t="n">
        <v>131</v>
      </c>
      <c r="DN60" s="18" t="n">
        <v>136</v>
      </c>
      <c r="DO60" s="18" t="n">
        <v>139</v>
      </c>
      <c r="DP60" s="18" t="n">
        <v>136</v>
      </c>
      <c r="DQ60" s="18" t="n">
        <v>135</v>
      </c>
      <c r="DR60" s="18" t="n">
        <v>135</v>
      </c>
      <c r="DS60" s="18" t="n">
        <v>135</v>
      </c>
      <c r="DT60" s="18" t="n">
        <v>135</v>
      </c>
      <c r="DU60" s="18" t="n">
        <v>136</v>
      </c>
      <c r="DV60" s="18" t="n">
        <v>136</v>
      </c>
      <c r="DW60" s="18" t="n">
        <v>132</v>
      </c>
      <c r="DX60" s="18" t="n">
        <v>131</v>
      </c>
      <c r="DY60" s="18" t="n">
        <v>130</v>
      </c>
      <c r="DZ60" s="18" t="n">
        <v>130</v>
      </c>
      <c r="EA60" s="18" t="n">
        <v>130</v>
      </c>
      <c r="EB60" s="18" t="n">
        <v>127</v>
      </c>
      <c r="EC60" s="18" t="n">
        <v>124</v>
      </c>
      <c r="ED60" s="18" t="n">
        <v>123</v>
      </c>
      <c r="EE60" s="18" t="n">
        <v>129</v>
      </c>
      <c r="EF60" s="18" t="n">
        <v>125</v>
      </c>
      <c r="EG60" s="18" t="n">
        <v>82</v>
      </c>
      <c r="EH60" s="18" t="n">
        <v>47</v>
      </c>
      <c r="EI60" s="18" t="n">
        <v>64</v>
      </c>
      <c r="EJ60" s="18" t="n">
        <v>74</v>
      </c>
      <c r="EK60" s="18" t="n">
        <v>57</v>
      </c>
      <c r="EL60" s="18" t="n">
        <v>66</v>
      </c>
      <c r="EM60" s="18" t="n">
        <v>65</v>
      </c>
      <c r="EN60" s="18" t="n">
        <v>59</v>
      </c>
      <c r="EO60" s="18" t="n">
        <v>57</v>
      </c>
      <c r="EP60" s="18" t="n">
        <v>53</v>
      </c>
      <c r="EQ60" s="18" t="n">
        <v>52</v>
      </c>
      <c r="ER60" s="18" t="n">
        <v>52</v>
      </c>
      <c r="ES60" s="18" t="n">
        <v>24</v>
      </c>
      <c r="ET60" s="18" t="n">
        <v>31</v>
      </c>
      <c r="EU60" s="18" t="n">
        <v>99</v>
      </c>
      <c r="EV60" s="18" t="n">
        <v>50</v>
      </c>
      <c r="EW60" s="18" t="n">
        <v>9</v>
      </c>
      <c r="EX60" s="18" t="n">
        <v>22</v>
      </c>
      <c r="EY60" s="18" t="n">
        <v>16</v>
      </c>
      <c r="EZ60" s="18" t="n">
        <v>11</v>
      </c>
      <c r="FA60" s="18" t="n">
        <v>22</v>
      </c>
      <c r="FB60" s="18" t="n">
        <v>15</v>
      </c>
      <c r="FC60" s="18" t="n">
        <v>4</v>
      </c>
      <c r="FD60" s="18" t="n">
        <v>25</v>
      </c>
      <c r="FE60" s="18" t="n">
        <v>47</v>
      </c>
      <c r="FF60" s="18" t="n">
        <v>45</v>
      </c>
      <c r="FG60" s="18" t="n">
        <v>50</v>
      </c>
      <c r="FH60" s="18" t="n">
        <v>28</v>
      </c>
      <c r="FI60" s="18" t="n">
        <v>5</v>
      </c>
      <c r="FJ60" s="18" t="n">
        <v>44</v>
      </c>
      <c r="FK60" s="18" t="n">
        <v>114</v>
      </c>
      <c r="FL60" s="18" t="n">
        <v>47</v>
      </c>
      <c r="FM60" s="18" t="n">
        <v>77</v>
      </c>
      <c r="FN60" s="18" t="n">
        <v>228</v>
      </c>
      <c r="FO60" s="18" t="n">
        <v>221</v>
      </c>
      <c r="FP60" s="18" t="n">
        <v>180</v>
      </c>
      <c r="FQ60" s="18" t="n">
        <v>172</v>
      </c>
      <c r="FR60" s="18" t="n">
        <v>221</v>
      </c>
      <c r="FS60" s="18" t="n">
        <v>205</v>
      </c>
    </row>
    <row r="61" customFormat="false" ht="10.5" hidden="false" customHeight="true" outlineLevel="0" collapsed="false">
      <c r="B61" s="17" t="n">
        <v>169</v>
      </c>
      <c r="C61" s="18" t="n">
        <v>24</v>
      </c>
      <c r="D61" s="18" t="n">
        <v>17</v>
      </c>
      <c r="E61" s="18" t="n">
        <v>23</v>
      </c>
      <c r="F61" s="18" t="n">
        <v>34</v>
      </c>
      <c r="G61" s="18" t="n">
        <v>60</v>
      </c>
      <c r="H61" s="18" t="n">
        <v>77</v>
      </c>
      <c r="I61" s="18" t="n">
        <v>80</v>
      </c>
      <c r="J61" s="18" t="n">
        <v>88</v>
      </c>
      <c r="K61" s="18" t="n">
        <v>85</v>
      </c>
      <c r="L61" s="18" t="n">
        <v>40</v>
      </c>
      <c r="M61" s="18" t="n">
        <v>6</v>
      </c>
      <c r="N61" s="18" t="n">
        <v>5</v>
      </c>
      <c r="O61" s="18" t="n">
        <v>3</v>
      </c>
      <c r="P61" s="18" t="n">
        <v>31</v>
      </c>
      <c r="Q61" s="18" t="n">
        <v>46</v>
      </c>
      <c r="R61" s="18" t="n">
        <v>51</v>
      </c>
      <c r="S61" s="18" t="n">
        <v>38</v>
      </c>
      <c r="T61" s="18" t="n">
        <v>9</v>
      </c>
      <c r="U61" s="18" t="n">
        <v>0</v>
      </c>
      <c r="V61" s="18" t="n">
        <v>5</v>
      </c>
      <c r="W61" s="18" t="n">
        <v>19</v>
      </c>
      <c r="X61" s="18" t="n">
        <v>51</v>
      </c>
      <c r="Y61" s="18" t="n">
        <v>77</v>
      </c>
      <c r="Z61" s="18" t="n">
        <v>16</v>
      </c>
      <c r="AA61" s="18" t="n">
        <v>130</v>
      </c>
      <c r="AB61" s="18" t="n">
        <v>245</v>
      </c>
      <c r="AC61" s="18" t="n">
        <v>201</v>
      </c>
      <c r="AD61" s="18" t="n">
        <v>142</v>
      </c>
      <c r="AE61" s="18" t="n">
        <v>166</v>
      </c>
      <c r="AF61" s="18" t="n">
        <v>175</v>
      </c>
      <c r="AG61" s="18" t="n">
        <v>177</v>
      </c>
      <c r="AH61" s="18" t="n">
        <v>149</v>
      </c>
      <c r="AI61" s="18" t="n">
        <v>120</v>
      </c>
      <c r="AJ61" s="18" t="n">
        <v>102</v>
      </c>
      <c r="AK61" s="18" t="n">
        <v>96</v>
      </c>
      <c r="AL61" s="18" t="n">
        <v>97</v>
      </c>
      <c r="AM61" s="18" t="n">
        <v>108</v>
      </c>
      <c r="AN61" s="18" t="n">
        <v>130</v>
      </c>
      <c r="AO61" s="18" t="n">
        <v>130</v>
      </c>
      <c r="AP61" s="18" t="n">
        <v>128</v>
      </c>
      <c r="AQ61" s="18" t="n">
        <v>127</v>
      </c>
      <c r="AR61" s="18" t="n">
        <v>108</v>
      </c>
      <c r="AS61" s="18" t="n">
        <v>113</v>
      </c>
      <c r="AT61" s="18" t="n">
        <v>146</v>
      </c>
      <c r="AU61" s="18" t="n">
        <v>158</v>
      </c>
      <c r="AV61" s="18" t="n">
        <v>185</v>
      </c>
      <c r="AW61" s="18" t="n">
        <v>196</v>
      </c>
      <c r="AX61" s="18" t="n">
        <v>188</v>
      </c>
      <c r="AY61" s="18" t="n">
        <v>176</v>
      </c>
      <c r="AZ61" s="18" t="n">
        <v>119</v>
      </c>
      <c r="BA61" s="18" t="n">
        <v>44</v>
      </c>
      <c r="BB61" s="18" t="n">
        <v>44</v>
      </c>
      <c r="BC61" s="18" t="n">
        <v>40</v>
      </c>
      <c r="BD61" s="18" t="n">
        <v>72</v>
      </c>
      <c r="BE61" s="18" t="n">
        <v>180</v>
      </c>
      <c r="BF61" s="18" t="n">
        <v>255</v>
      </c>
      <c r="BG61" s="18" t="n">
        <v>255</v>
      </c>
      <c r="BH61" s="18" t="n">
        <v>224</v>
      </c>
      <c r="BI61" s="18" t="n">
        <v>137</v>
      </c>
      <c r="BJ61" s="18" t="n">
        <v>85</v>
      </c>
      <c r="BK61" s="18" t="n">
        <v>97</v>
      </c>
      <c r="BL61" s="18" t="n">
        <v>101</v>
      </c>
      <c r="BM61" s="18" t="n">
        <v>167</v>
      </c>
      <c r="BN61" s="18" t="n">
        <v>201</v>
      </c>
      <c r="BO61" s="18" t="n">
        <v>159</v>
      </c>
      <c r="BP61" s="18" t="n">
        <v>95</v>
      </c>
      <c r="BQ61" s="18" t="n">
        <v>167</v>
      </c>
      <c r="BR61" s="18" t="n">
        <v>179</v>
      </c>
      <c r="BS61" s="18" t="n">
        <v>192</v>
      </c>
      <c r="BT61" s="18" t="n">
        <v>166</v>
      </c>
      <c r="BU61" s="18" t="n">
        <v>163</v>
      </c>
      <c r="BV61" s="18" t="n">
        <v>144</v>
      </c>
      <c r="BW61" s="18" t="n">
        <v>162</v>
      </c>
      <c r="BX61" s="18" t="n">
        <v>156</v>
      </c>
      <c r="BY61" s="18" t="n">
        <v>161</v>
      </c>
      <c r="BZ61" s="18" t="n">
        <v>161</v>
      </c>
      <c r="CA61" s="18" t="n">
        <v>158</v>
      </c>
      <c r="CB61" s="18" t="n">
        <v>161</v>
      </c>
      <c r="CC61" s="18" t="n">
        <v>169</v>
      </c>
      <c r="CD61" s="18" t="n">
        <v>102</v>
      </c>
      <c r="CE61" s="18" t="n">
        <v>21</v>
      </c>
      <c r="CF61" s="18" t="n">
        <v>15</v>
      </c>
      <c r="CG61" s="18" t="n">
        <v>33</v>
      </c>
      <c r="CH61" s="18" t="n">
        <v>43</v>
      </c>
      <c r="CI61" s="18" t="n">
        <v>37</v>
      </c>
      <c r="CJ61" s="18" t="n">
        <v>25</v>
      </c>
      <c r="CK61" s="18" t="n">
        <v>101</v>
      </c>
      <c r="CL61" s="18" t="n">
        <v>150</v>
      </c>
      <c r="CM61" s="18" t="n">
        <v>111</v>
      </c>
      <c r="CN61" s="18" t="n">
        <v>29</v>
      </c>
      <c r="CO61" s="18" t="n">
        <v>46</v>
      </c>
      <c r="CP61" s="18" t="n">
        <v>79</v>
      </c>
      <c r="CQ61" s="18" t="n">
        <v>24</v>
      </c>
      <c r="CR61" s="18" t="n">
        <v>8</v>
      </c>
      <c r="CS61" s="18" t="n">
        <v>16</v>
      </c>
      <c r="CT61" s="18" t="n">
        <v>30</v>
      </c>
      <c r="CU61" s="18" t="n">
        <v>38</v>
      </c>
      <c r="CV61" s="18" t="n">
        <v>32</v>
      </c>
      <c r="CW61" s="18" t="n">
        <v>26</v>
      </c>
      <c r="CX61" s="18" t="n">
        <v>22</v>
      </c>
      <c r="CY61" s="18" t="n">
        <v>10</v>
      </c>
      <c r="CZ61" s="18" t="n">
        <v>17</v>
      </c>
      <c r="DA61" s="18" t="n">
        <v>101</v>
      </c>
      <c r="DB61" s="18" t="n">
        <v>155</v>
      </c>
      <c r="DC61" s="18" t="n">
        <v>142</v>
      </c>
      <c r="DD61" s="18" t="n">
        <v>127</v>
      </c>
      <c r="DE61" s="18" t="n">
        <v>134</v>
      </c>
      <c r="DF61" s="18" t="n">
        <v>138</v>
      </c>
      <c r="DG61" s="18" t="n">
        <v>136</v>
      </c>
      <c r="DH61" s="18" t="n">
        <v>135</v>
      </c>
      <c r="DI61" s="18" t="n">
        <v>132</v>
      </c>
      <c r="DJ61" s="18" t="n">
        <v>134</v>
      </c>
      <c r="DK61" s="18" t="n">
        <v>136</v>
      </c>
      <c r="DL61" s="18" t="n">
        <v>138</v>
      </c>
      <c r="DM61" s="18" t="n">
        <v>135</v>
      </c>
      <c r="DN61" s="18" t="n">
        <v>138</v>
      </c>
      <c r="DO61" s="18" t="n">
        <v>138</v>
      </c>
      <c r="DP61" s="18" t="n">
        <v>135</v>
      </c>
      <c r="DQ61" s="18" t="n">
        <v>134</v>
      </c>
      <c r="DR61" s="18" t="n">
        <v>135</v>
      </c>
      <c r="DS61" s="18" t="n">
        <v>135</v>
      </c>
      <c r="DT61" s="18" t="n">
        <v>135</v>
      </c>
      <c r="DU61" s="18" t="n">
        <v>135</v>
      </c>
      <c r="DV61" s="18" t="n">
        <v>136</v>
      </c>
      <c r="DW61" s="18" t="n">
        <v>135</v>
      </c>
      <c r="DX61" s="18" t="n">
        <v>134</v>
      </c>
      <c r="DY61" s="18" t="n">
        <v>131</v>
      </c>
      <c r="DZ61" s="18" t="n">
        <v>131</v>
      </c>
      <c r="EA61" s="18" t="n">
        <v>131</v>
      </c>
      <c r="EB61" s="18" t="n">
        <v>129</v>
      </c>
      <c r="EC61" s="18" t="n">
        <v>126</v>
      </c>
      <c r="ED61" s="18" t="n">
        <v>126</v>
      </c>
      <c r="EE61" s="18" t="n">
        <v>126</v>
      </c>
      <c r="EF61" s="18" t="n">
        <v>126</v>
      </c>
      <c r="EG61" s="18" t="n">
        <v>96</v>
      </c>
      <c r="EH61" s="18" t="n">
        <v>64</v>
      </c>
      <c r="EI61" s="18" t="n">
        <v>50</v>
      </c>
      <c r="EJ61" s="18" t="n">
        <v>47</v>
      </c>
      <c r="EK61" s="18" t="n">
        <v>53</v>
      </c>
      <c r="EL61" s="18" t="n">
        <v>58</v>
      </c>
      <c r="EM61" s="18" t="n">
        <v>57</v>
      </c>
      <c r="EN61" s="18" t="n">
        <v>49</v>
      </c>
      <c r="EO61" s="18" t="n">
        <v>40</v>
      </c>
      <c r="EP61" s="18" t="n">
        <v>53</v>
      </c>
      <c r="EQ61" s="18" t="n">
        <v>62</v>
      </c>
      <c r="ER61" s="18" t="n">
        <v>62</v>
      </c>
      <c r="ES61" s="18" t="n">
        <v>30</v>
      </c>
      <c r="ET61" s="18" t="n">
        <v>68</v>
      </c>
      <c r="EU61" s="18" t="n">
        <v>179</v>
      </c>
      <c r="EV61" s="18" t="n">
        <v>130</v>
      </c>
      <c r="EW61" s="18" t="n">
        <v>24</v>
      </c>
      <c r="EX61" s="18" t="n">
        <v>8</v>
      </c>
      <c r="EY61" s="18" t="n">
        <v>12</v>
      </c>
      <c r="EZ61" s="18" t="n">
        <v>16</v>
      </c>
      <c r="FA61" s="18" t="n">
        <v>17</v>
      </c>
      <c r="FB61" s="18" t="n">
        <v>10</v>
      </c>
      <c r="FC61" s="18" t="n">
        <v>10</v>
      </c>
      <c r="FD61" s="18" t="n">
        <v>23</v>
      </c>
      <c r="FE61" s="18" t="n">
        <v>42</v>
      </c>
      <c r="FF61" s="18" t="n">
        <v>47</v>
      </c>
      <c r="FG61" s="18" t="n">
        <v>51</v>
      </c>
      <c r="FH61" s="18" t="n">
        <v>25</v>
      </c>
      <c r="FI61" s="18" t="n">
        <v>8</v>
      </c>
      <c r="FJ61" s="18" t="n">
        <v>33</v>
      </c>
      <c r="FK61" s="18" t="n">
        <v>111</v>
      </c>
      <c r="FL61" s="18" t="n">
        <v>56</v>
      </c>
      <c r="FM61" s="18" t="n">
        <v>73</v>
      </c>
      <c r="FN61" s="18" t="n">
        <v>221</v>
      </c>
      <c r="FO61" s="18" t="n">
        <v>202</v>
      </c>
      <c r="FP61" s="18" t="n">
        <v>201</v>
      </c>
      <c r="FQ61" s="18" t="n">
        <v>208</v>
      </c>
      <c r="FR61" s="18" t="n">
        <v>200</v>
      </c>
      <c r="FS61" s="18" t="n">
        <v>185</v>
      </c>
    </row>
    <row r="62" customFormat="false" ht="10.5" hidden="false" customHeight="true" outlineLevel="0" collapsed="false">
      <c r="B62" s="17" t="n">
        <v>170</v>
      </c>
      <c r="C62" s="18" t="n">
        <v>25</v>
      </c>
      <c r="D62" s="18" t="n">
        <v>22</v>
      </c>
      <c r="E62" s="18" t="n">
        <v>15</v>
      </c>
      <c r="F62" s="18" t="n">
        <v>8</v>
      </c>
      <c r="G62" s="18" t="n">
        <v>18</v>
      </c>
      <c r="H62" s="18" t="n">
        <v>18</v>
      </c>
      <c r="I62" s="18" t="n">
        <v>15</v>
      </c>
      <c r="J62" s="18" t="n">
        <v>21</v>
      </c>
      <c r="K62" s="18" t="n">
        <v>23</v>
      </c>
      <c r="L62" s="18" t="n">
        <v>10</v>
      </c>
      <c r="M62" s="18" t="n">
        <v>4</v>
      </c>
      <c r="N62" s="18" t="n">
        <v>4</v>
      </c>
      <c r="O62" s="18" t="n">
        <v>5</v>
      </c>
      <c r="P62" s="18" t="n">
        <v>33</v>
      </c>
      <c r="Q62" s="18" t="n">
        <v>47</v>
      </c>
      <c r="R62" s="18" t="n">
        <v>51</v>
      </c>
      <c r="S62" s="18" t="n">
        <v>33</v>
      </c>
      <c r="T62" s="18" t="n">
        <v>7</v>
      </c>
      <c r="U62" s="18" t="n">
        <v>0</v>
      </c>
      <c r="V62" s="18" t="n">
        <v>5</v>
      </c>
      <c r="W62" s="18" t="n">
        <v>10</v>
      </c>
      <c r="X62" s="18" t="n">
        <v>60</v>
      </c>
      <c r="Y62" s="18" t="n">
        <v>78</v>
      </c>
      <c r="Z62" s="18" t="n">
        <v>19</v>
      </c>
      <c r="AA62" s="18" t="n">
        <v>136</v>
      </c>
      <c r="AB62" s="18" t="n">
        <v>245</v>
      </c>
      <c r="AC62" s="18" t="n">
        <v>186</v>
      </c>
      <c r="AD62" s="18" t="n">
        <v>149</v>
      </c>
      <c r="AE62" s="18" t="n">
        <v>179</v>
      </c>
      <c r="AF62" s="18" t="n">
        <v>181</v>
      </c>
      <c r="AG62" s="18" t="n">
        <v>187</v>
      </c>
      <c r="AH62" s="18" t="n">
        <v>186</v>
      </c>
      <c r="AI62" s="18" t="n">
        <v>182</v>
      </c>
      <c r="AJ62" s="18" t="n">
        <v>187</v>
      </c>
      <c r="AK62" s="18" t="n">
        <v>181</v>
      </c>
      <c r="AL62" s="18" t="n">
        <v>153</v>
      </c>
      <c r="AM62" s="18" t="n">
        <v>109</v>
      </c>
      <c r="AN62" s="18" t="n">
        <v>116</v>
      </c>
      <c r="AO62" s="18" t="n">
        <v>135</v>
      </c>
      <c r="AP62" s="18" t="n">
        <v>142</v>
      </c>
      <c r="AQ62" s="18" t="n">
        <v>132</v>
      </c>
      <c r="AR62" s="18" t="n">
        <v>144</v>
      </c>
      <c r="AS62" s="18" t="n">
        <v>185</v>
      </c>
      <c r="AT62" s="18" t="n">
        <v>209</v>
      </c>
      <c r="AU62" s="18" t="n">
        <v>164</v>
      </c>
      <c r="AV62" s="18" t="n">
        <v>141</v>
      </c>
      <c r="AW62" s="18" t="n">
        <v>180</v>
      </c>
      <c r="AX62" s="18" t="n">
        <v>201</v>
      </c>
      <c r="AY62" s="18" t="n">
        <v>200</v>
      </c>
      <c r="AZ62" s="18" t="n">
        <v>189</v>
      </c>
      <c r="BA62" s="18" t="n">
        <v>145</v>
      </c>
      <c r="BB62" s="18" t="n">
        <v>84</v>
      </c>
      <c r="BC62" s="18" t="n">
        <v>58</v>
      </c>
      <c r="BD62" s="18" t="n">
        <v>131</v>
      </c>
      <c r="BE62" s="18" t="n">
        <v>236</v>
      </c>
      <c r="BF62" s="18" t="n">
        <v>248</v>
      </c>
      <c r="BG62" s="18" t="n">
        <v>254</v>
      </c>
      <c r="BH62" s="18" t="n">
        <v>181</v>
      </c>
      <c r="BI62" s="18" t="n">
        <v>118</v>
      </c>
      <c r="BJ62" s="18" t="n">
        <v>114</v>
      </c>
      <c r="BK62" s="18" t="n">
        <v>75</v>
      </c>
      <c r="BL62" s="18" t="n">
        <v>73</v>
      </c>
      <c r="BM62" s="18" t="n">
        <v>155</v>
      </c>
      <c r="BN62" s="18" t="n">
        <v>241</v>
      </c>
      <c r="BO62" s="18" t="n">
        <v>237</v>
      </c>
      <c r="BP62" s="18" t="n">
        <v>118</v>
      </c>
      <c r="BQ62" s="18" t="n">
        <v>175</v>
      </c>
      <c r="BR62" s="18" t="n">
        <v>175</v>
      </c>
      <c r="BS62" s="18" t="n">
        <v>194</v>
      </c>
      <c r="BT62" s="18" t="n">
        <v>189</v>
      </c>
      <c r="BU62" s="18" t="n">
        <v>179</v>
      </c>
      <c r="BV62" s="18" t="n">
        <v>142</v>
      </c>
      <c r="BW62" s="18" t="n">
        <v>165</v>
      </c>
      <c r="BX62" s="18" t="n">
        <v>167</v>
      </c>
      <c r="BY62" s="18" t="n">
        <v>160</v>
      </c>
      <c r="BZ62" s="18" t="n">
        <v>157</v>
      </c>
      <c r="CA62" s="18" t="n">
        <v>150</v>
      </c>
      <c r="CB62" s="18" t="n">
        <v>173</v>
      </c>
      <c r="CC62" s="18" t="n">
        <v>173</v>
      </c>
      <c r="CD62" s="18" t="n">
        <v>81</v>
      </c>
      <c r="CE62" s="18" t="n">
        <v>17</v>
      </c>
      <c r="CF62" s="18" t="n">
        <v>29</v>
      </c>
      <c r="CG62" s="18" t="n">
        <v>40</v>
      </c>
      <c r="CH62" s="18" t="n">
        <v>49</v>
      </c>
      <c r="CI62" s="18" t="n">
        <v>29</v>
      </c>
      <c r="CJ62" s="18" t="n">
        <v>19</v>
      </c>
      <c r="CK62" s="18" t="n">
        <v>114</v>
      </c>
      <c r="CL62" s="18" t="n">
        <v>144</v>
      </c>
      <c r="CM62" s="18" t="n">
        <v>117</v>
      </c>
      <c r="CN62" s="18" t="n">
        <v>32</v>
      </c>
      <c r="CO62" s="18" t="n">
        <v>33</v>
      </c>
      <c r="CP62" s="18" t="n">
        <v>85</v>
      </c>
      <c r="CQ62" s="18" t="n">
        <v>24</v>
      </c>
      <c r="CR62" s="18" t="n">
        <v>8</v>
      </c>
      <c r="CS62" s="18" t="n">
        <v>14</v>
      </c>
      <c r="CT62" s="18" t="n">
        <v>30</v>
      </c>
      <c r="CU62" s="18" t="n">
        <v>42</v>
      </c>
      <c r="CV62" s="18" t="n">
        <v>35</v>
      </c>
      <c r="CW62" s="18" t="n">
        <v>22</v>
      </c>
      <c r="CX62" s="18" t="n">
        <v>15</v>
      </c>
      <c r="CY62" s="18" t="n">
        <v>8</v>
      </c>
      <c r="CZ62" s="18" t="n">
        <v>12</v>
      </c>
      <c r="DA62" s="18" t="n">
        <v>103</v>
      </c>
      <c r="DB62" s="18" t="n">
        <v>165</v>
      </c>
      <c r="DC62" s="18" t="n">
        <v>150</v>
      </c>
      <c r="DD62" s="18" t="n">
        <v>134</v>
      </c>
      <c r="DE62" s="18" t="n">
        <v>135</v>
      </c>
      <c r="DF62" s="18" t="n">
        <v>142</v>
      </c>
      <c r="DG62" s="18" t="n">
        <v>139</v>
      </c>
      <c r="DH62" s="18" t="n">
        <v>138</v>
      </c>
      <c r="DI62" s="18" t="n">
        <v>139</v>
      </c>
      <c r="DJ62" s="18" t="n">
        <v>139</v>
      </c>
      <c r="DK62" s="18" t="n">
        <v>139</v>
      </c>
      <c r="DL62" s="18" t="n">
        <v>141</v>
      </c>
      <c r="DM62" s="18" t="n">
        <v>139</v>
      </c>
      <c r="DN62" s="18" t="n">
        <v>139</v>
      </c>
      <c r="DO62" s="18" t="n">
        <v>139</v>
      </c>
      <c r="DP62" s="18" t="n">
        <v>137</v>
      </c>
      <c r="DQ62" s="18" t="n">
        <v>137</v>
      </c>
      <c r="DR62" s="18" t="n">
        <v>138</v>
      </c>
      <c r="DS62" s="18" t="n">
        <v>138</v>
      </c>
      <c r="DT62" s="18" t="n">
        <v>137</v>
      </c>
      <c r="DU62" s="18" t="n">
        <v>137</v>
      </c>
      <c r="DV62" s="18" t="n">
        <v>138</v>
      </c>
      <c r="DW62" s="18" t="n">
        <v>137</v>
      </c>
      <c r="DX62" s="18" t="n">
        <v>135</v>
      </c>
      <c r="DY62" s="18" t="n">
        <v>132</v>
      </c>
      <c r="DZ62" s="18" t="n">
        <v>132</v>
      </c>
      <c r="EA62" s="18" t="n">
        <v>132</v>
      </c>
      <c r="EB62" s="18" t="n">
        <v>131</v>
      </c>
      <c r="EC62" s="18" t="n">
        <v>129</v>
      </c>
      <c r="ED62" s="18" t="n">
        <v>130</v>
      </c>
      <c r="EE62" s="18" t="n">
        <v>138</v>
      </c>
      <c r="EF62" s="18" t="n">
        <v>125</v>
      </c>
      <c r="EG62" s="18" t="n">
        <v>100</v>
      </c>
      <c r="EH62" s="18" t="n">
        <v>90</v>
      </c>
      <c r="EI62" s="18" t="n">
        <v>60</v>
      </c>
      <c r="EJ62" s="18" t="n">
        <v>50</v>
      </c>
      <c r="EK62" s="18" t="n">
        <v>72</v>
      </c>
      <c r="EL62" s="18" t="n">
        <v>64</v>
      </c>
      <c r="EM62" s="18" t="n">
        <v>55</v>
      </c>
      <c r="EN62" s="18" t="n">
        <v>41</v>
      </c>
      <c r="EO62" s="18" t="n">
        <v>25</v>
      </c>
      <c r="EP62" s="18" t="n">
        <v>40</v>
      </c>
      <c r="EQ62" s="18" t="n">
        <v>53</v>
      </c>
      <c r="ER62" s="18" t="n">
        <v>65</v>
      </c>
      <c r="ES62" s="18" t="n">
        <v>45</v>
      </c>
      <c r="ET62" s="18" t="n">
        <v>79</v>
      </c>
      <c r="EU62" s="18" t="n">
        <v>170</v>
      </c>
      <c r="EV62" s="18" t="n">
        <v>176</v>
      </c>
      <c r="EW62" s="18" t="n">
        <v>108</v>
      </c>
      <c r="EX62" s="18" t="n">
        <v>27</v>
      </c>
      <c r="EY62" s="18" t="n">
        <v>12</v>
      </c>
      <c r="EZ62" s="18" t="n">
        <v>13</v>
      </c>
      <c r="FA62" s="18" t="n">
        <v>16</v>
      </c>
      <c r="FB62" s="18" t="n">
        <v>16</v>
      </c>
      <c r="FC62" s="18" t="n">
        <v>9</v>
      </c>
      <c r="FD62" s="18" t="n">
        <v>22</v>
      </c>
      <c r="FE62" s="18" t="n">
        <v>39</v>
      </c>
      <c r="FF62" s="18" t="n">
        <v>47</v>
      </c>
      <c r="FG62" s="18" t="n">
        <v>49</v>
      </c>
      <c r="FH62" s="18" t="n">
        <v>28</v>
      </c>
      <c r="FI62" s="18" t="n">
        <v>12</v>
      </c>
      <c r="FJ62" s="18" t="n">
        <v>18</v>
      </c>
      <c r="FK62" s="18" t="n">
        <v>92</v>
      </c>
      <c r="FL62" s="18" t="n">
        <v>77</v>
      </c>
      <c r="FM62" s="18" t="n">
        <v>60</v>
      </c>
      <c r="FN62" s="18" t="n">
        <v>201</v>
      </c>
      <c r="FO62" s="18" t="n">
        <v>210</v>
      </c>
      <c r="FP62" s="18" t="n">
        <v>179</v>
      </c>
      <c r="FQ62" s="18" t="n">
        <v>196</v>
      </c>
      <c r="FR62" s="18" t="n">
        <v>184</v>
      </c>
      <c r="FS62" s="18" t="n">
        <v>205</v>
      </c>
    </row>
    <row r="63" customFormat="false" ht="10.5" hidden="false" customHeight="true" outlineLevel="0" collapsed="false">
      <c r="B63" s="17" t="n">
        <v>171</v>
      </c>
      <c r="C63" s="18" t="n">
        <v>25</v>
      </c>
      <c r="D63" s="18" t="n">
        <v>25</v>
      </c>
      <c r="E63" s="18" t="n">
        <v>18</v>
      </c>
      <c r="F63" s="18" t="n">
        <v>8</v>
      </c>
      <c r="G63" s="18" t="n">
        <v>9</v>
      </c>
      <c r="H63" s="18" t="n">
        <v>5</v>
      </c>
      <c r="I63" s="18" t="n">
        <v>6</v>
      </c>
      <c r="J63" s="18" t="n">
        <v>12</v>
      </c>
      <c r="K63" s="18" t="n">
        <v>14</v>
      </c>
      <c r="L63" s="18" t="n">
        <v>11</v>
      </c>
      <c r="M63" s="18" t="n">
        <v>8</v>
      </c>
      <c r="N63" s="18" t="n">
        <v>4</v>
      </c>
      <c r="O63" s="18" t="n">
        <v>11</v>
      </c>
      <c r="P63" s="18" t="n">
        <v>35</v>
      </c>
      <c r="Q63" s="18" t="n">
        <v>47</v>
      </c>
      <c r="R63" s="18" t="n">
        <v>47</v>
      </c>
      <c r="S63" s="18" t="n">
        <v>28</v>
      </c>
      <c r="T63" s="18" t="n">
        <v>3</v>
      </c>
      <c r="U63" s="18" t="n">
        <v>2</v>
      </c>
      <c r="V63" s="18" t="n">
        <v>9</v>
      </c>
      <c r="W63" s="18" t="n">
        <v>9</v>
      </c>
      <c r="X63" s="18" t="n">
        <v>68</v>
      </c>
      <c r="Y63" s="18" t="n">
        <v>79</v>
      </c>
      <c r="Z63" s="18" t="n">
        <v>23</v>
      </c>
      <c r="AA63" s="18" t="n">
        <v>141</v>
      </c>
      <c r="AB63" s="18" t="n">
        <v>249</v>
      </c>
      <c r="AC63" s="18" t="n">
        <v>170</v>
      </c>
      <c r="AD63" s="18" t="n">
        <v>135</v>
      </c>
      <c r="AE63" s="18" t="n">
        <v>159</v>
      </c>
      <c r="AF63" s="18" t="n">
        <v>164</v>
      </c>
      <c r="AG63" s="18" t="n">
        <v>137</v>
      </c>
      <c r="AH63" s="18" t="n">
        <v>131</v>
      </c>
      <c r="AI63" s="18" t="n">
        <v>141</v>
      </c>
      <c r="AJ63" s="18" t="n">
        <v>173</v>
      </c>
      <c r="AK63" s="18" t="n">
        <v>192</v>
      </c>
      <c r="AL63" s="18" t="n">
        <v>153</v>
      </c>
      <c r="AM63" s="18" t="n">
        <v>120</v>
      </c>
      <c r="AN63" s="18" t="n">
        <v>116</v>
      </c>
      <c r="AO63" s="18" t="n">
        <v>113</v>
      </c>
      <c r="AP63" s="18" t="n">
        <v>121</v>
      </c>
      <c r="AQ63" s="18" t="n">
        <v>111</v>
      </c>
      <c r="AR63" s="18" t="n">
        <v>150</v>
      </c>
      <c r="AS63" s="18" t="n">
        <v>221</v>
      </c>
      <c r="AT63" s="18" t="n">
        <v>253</v>
      </c>
      <c r="AU63" s="18" t="n">
        <v>180</v>
      </c>
      <c r="AV63" s="18" t="n">
        <v>103</v>
      </c>
      <c r="AW63" s="18" t="n">
        <v>159</v>
      </c>
      <c r="AX63" s="18" t="n">
        <v>193</v>
      </c>
      <c r="AY63" s="18" t="n">
        <v>199</v>
      </c>
      <c r="AZ63" s="18" t="n">
        <v>194</v>
      </c>
      <c r="BA63" s="18" t="n">
        <v>189</v>
      </c>
      <c r="BB63" s="18" t="n">
        <v>146</v>
      </c>
      <c r="BC63" s="18" t="n">
        <v>104</v>
      </c>
      <c r="BD63" s="18" t="n">
        <v>189</v>
      </c>
      <c r="BE63" s="18" t="n">
        <v>252</v>
      </c>
      <c r="BF63" s="18" t="n">
        <v>251</v>
      </c>
      <c r="BG63" s="18" t="n">
        <v>227</v>
      </c>
      <c r="BH63" s="18" t="n">
        <v>135</v>
      </c>
      <c r="BI63" s="18" t="n">
        <v>112</v>
      </c>
      <c r="BJ63" s="18" t="n">
        <v>116</v>
      </c>
      <c r="BK63" s="18" t="n">
        <v>88</v>
      </c>
      <c r="BL63" s="18" t="n">
        <v>121</v>
      </c>
      <c r="BM63" s="18" t="n">
        <v>198</v>
      </c>
      <c r="BN63" s="18" t="n">
        <v>249</v>
      </c>
      <c r="BO63" s="18" t="n">
        <v>249</v>
      </c>
      <c r="BP63" s="18" t="n">
        <v>123</v>
      </c>
      <c r="BQ63" s="18" t="n">
        <v>104</v>
      </c>
      <c r="BR63" s="18" t="n">
        <v>158</v>
      </c>
      <c r="BS63" s="18" t="n">
        <v>145</v>
      </c>
      <c r="BT63" s="18" t="n">
        <v>142</v>
      </c>
      <c r="BU63" s="18" t="n">
        <v>142</v>
      </c>
      <c r="BV63" s="18" t="n">
        <v>139</v>
      </c>
      <c r="BW63" s="18" t="n">
        <v>148</v>
      </c>
      <c r="BX63" s="18" t="n">
        <v>160</v>
      </c>
      <c r="BY63" s="18" t="n">
        <v>169</v>
      </c>
      <c r="BZ63" s="18" t="n">
        <v>163</v>
      </c>
      <c r="CA63" s="18" t="n">
        <v>157</v>
      </c>
      <c r="CB63" s="18" t="n">
        <v>180</v>
      </c>
      <c r="CC63" s="18" t="n">
        <v>171</v>
      </c>
      <c r="CD63" s="18" t="n">
        <v>72</v>
      </c>
      <c r="CE63" s="18" t="n">
        <v>23</v>
      </c>
      <c r="CF63" s="18" t="n">
        <v>35</v>
      </c>
      <c r="CG63" s="18" t="n">
        <v>37</v>
      </c>
      <c r="CH63" s="18" t="n">
        <v>44</v>
      </c>
      <c r="CI63" s="18" t="n">
        <v>37</v>
      </c>
      <c r="CJ63" s="18" t="n">
        <v>30</v>
      </c>
      <c r="CK63" s="18" t="n">
        <v>127</v>
      </c>
      <c r="CL63" s="18" t="n">
        <v>149</v>
      </c>
      <c r="CM63" s="18" t="n">
        <v>125</v>
      </c>
      <c r="CN63" s="18" t="n">
        <v>52</v>
      </c>
      <c r="CO63" s="18" t="n">
        <v>37</v>
      </c>
      <c r="CP63" s="18" t="n">
        <v>88</v>
      </c>
      <c r="CQ63" s="18" t="n">
        <v>25</v>
      </c>
      <c r="CR63" s="18" t="n">
        <v>9</v>
      </c>
      <c r="CS63" s="18" t="n">
        <v>15</v>
      </c>
      <c r="CT63" s="18" t="n">
        <v>33</v>
      </c>
      <c r="CU63" s="18" t="n">
        <v>44</v>
      </c>
      <c r="CV63" s="18" t="n">
        <v>36</v>
      </c>
      <c r="CW63" s="18" t="n">
        <v>21</v>
      </c>
      <c r="CX63" s="18" t="n">
        <v>12</v>
      </c>
      <c r="CY63" s="18" t="n">
        <v>5</v>
      </c>
      <c r="CZ63" s="18" t="n">
        <v>12</v>
      </c>
      <c r="DA63" s="18" t="n">
        <v>102</v>
      </c>
      <c r="DB63" s="18" t="n">
        <v>166</v>
      </c>
      <c r="DC63" s="18" t="n">
        <v>156</v>
      </c>
      <c r="DD63" s="18" t="n">
        <v>141</v>
      </c>
      <c r="DE63" s="18" t="n">
        <v>132</v>
      </c>
      <c r="DF63" s="18" t="n">
        <v>141</v>
      </c>
      <c r="DG63" s="18" t="n">
        <v>139</v>
      </c>
      <c r="DH63" s="18" t="n">
        <v>139</v>
      </c>
      <c r="DI63" s="18" t="n">
        <v>142</v>
      </c>
      <c r="DJ63" s="18" t="n">
        <v>142</v>
      </c>
      <c r="DK63" s="18" t="n">
        <v>142</v>
      </c>
      <c r="DL63" s="18" t="n">
        <v>143</v>
      </c>
      <c r="DM63" s="18" t="n">
        <v>144</v>
      </c>
      <c r="DN63" s="18" t="n">
        <v>142</v>
      </c>
      <c r="DO63" s="18" t="n">
        <v>141</v>
      </c>
      <c r="DP63" s="18" t="n">
        <v>139</v>
      </c>
      <c r="DQ63" s="18" t="n">
        <v>139</v>
      </c>
      <c r="DR63" s="18" t="n">
        <v>141</v>
      </c>
      <c r="DS63" s="18" t="n">
        <v>141</v>
      </c>
      <c r="DT63" s="18" t="n">
        <v>139</v>
      </c>
      <c r="DU63" s="18" t="n">
        <v>138</v>
      </c>
      <c r="DV63" s="18" t="n">
        <v>138</v>
      </c>
      <c r="DW63" s="18" t="n">
        <v>137</v>
      </c>
      <c r="DX63" s="18" t="n">
        <v>135</v>
      </c>
      <c r="DY63" s="18" t="n">
        <v>132</v>
      </c>
      <c r="DZ63" s="18" t="n">
        <v>132</v>
      </c>
      <c r="EA63" s="18" t="n">
        <v>132</v>
      </c>
      <c r="EB63" s="18" t="n">
        <v>131</v>
      </c>
      <c r="EC63" s="18" t="n">
        <v>130</v>
      </c>
      <c r="ED63" s="18" t="n">
        <v>130</v>
      </c>
      <c r="EE63" s="18" t="n">
        <v>133</v>
      </c>
      <c r="EF63" s="18" t="n">
        <v>121</v>
      </c>
      <c r="EG63" s="18" t="n">
        <v>112</v>
      </c>
      <c r="EH63" s="18" t="n">
        <v>114</v>
      </c>
      <c r="EI63" s="18" t="n">
        <v>72</v>
      </c>
      <c r="EJ63" s="18" t="n">
        <v>57</v>
      </c>
      <c r="EK63" s="18" t="n">
        <v>89</v>
      </c>
      <c r="EL63" s="18" t="n">
        <v>87</v>
      </c>
      <c r="EM63" s="18" t="n">
        <v>90</v>
      </c>
      <c r="EN63" s="18" t="n">
        <v>67</v>
      </c>
      <c r="EO63" s="18" t="n">
        <v>57</v>
      </c>
      <c r="EP63" s="18" t="n">
        <v>72</v>
      </c>
      <c r="EQ63" s="18" t="n">
        <v>61</v>
      </c>
      <c r="ER63" s="18" t="n">
        <v>67</v>
      </c>
      <c r="ES63" s="18" t="n">
        <v>46</v>
      </c>
      <c r="ET63" s="18" t="n">
        <v>46</v>
      </c>
      <c r="EU63" s="18" t="n">
        <v>125</v>
      </c>
      <c r="EV63" s="18" t="n">
        <v>166</v>
      </c>
      <c r="EW63" s="18" t="n">
        <v>159</v>
      </c>
      <c r="EX63" s="18" t="n">
        <v>74</v>
      </c>
      <c r="EY63" s="18" t="n">
        <v>16</v>
      </c>
      <c r="EZ63" s="18" t="n">
        <v>24</v>
      </c>
      <c r="FA63" s="18" t="n">
        <v>15</v>
      </c>
      <c r="FB63" s="18" t="n">
        <v>11</v>
      </c>
      <c r="FC63" s="18" t="n">
        <v>11</v>
      </c>
      <c r="FD63" s="18" t="n">
        <v>17</v>
      </c>
      <c r="FE63" s="18" t="n">
        <v>37</v>
      </c>
      <c r="FF63" s="18" t="n">
        <v>49</v>
      </c>
      <c r="FG63" s="18" t="n">
        <v>49</v>
      </c>
      <c r="FH63" s="18" t="n">
        <v>31</v>
      </c>
      <c r="FI63" s="18" t="n">
        <v>18</v>
      </c>
      <c r="FJ63" s="18" t="n">
        <v>11</v>
      </c>
      <c r="FK63" s="18" t="n">
        <v>75</v>
      </c>
      <c r="FL63" s="18" t="n">
        <v>111</v>
      </c>
      <c r="FM63" s="18" t="n">
        <v>43</v>
      </c>
      <c r="FN63" s="18" t="n">
        <v>145</v>
      </c>
      <c r="FO63" s="18" t="n">
        <v>215</v>
      </c>
      <c r="FP63" s="18" t="n">
        <v>164</v>
      </c>
      <c r="FQ63" s="18" t="n">
        <v>198</v>
      </c>
      <c r="FR63" s="18" t="n">
        <v>216</v>
      </c>
      <c r="FS63" s="18" t="n">
        <v>205</v>
      </c>
    </row>
    <row r="64" customFormat="false" ht="10.5" hidden="false" customHeight="true" outlineLevel="0" collapsed="false">
      <c r="B64" s="17" t="n">
        <v>172</v>
      </c>
      <c r="C64" s="18" t="n">
        <v>22</v>
      </c>
      <c r="D64" s="18" t="n">
        <v>22</v>
      </c>
      <c r="E64" s="18" t="n">
        <v>19</v>
      </c>
      <c r="F64" s="18" t="n">
        <v>13</v>
      </c>
      <c r="G64" s="18" t="n">
        <v>15</v>
      </c>
      <c r="H64" s="18" t="n">
        <v>11</v>
      </c>
      <c r="I64" s="18" t="n">
        <v>15</v>
      </c>
      <c r="J64" s="18" t="n">
        <v>17</v>
      </c>
      <c r="K64" s="18" t="n">
        <v>11</v>
      </c>
      <c r="L64" s="18" t="n">
        <v>10</v>
      </c>
      <c r="M64" s="18" t="n">
        <v>12</v>
      </c>
      <c r="N64" s="18" t="n">
        <v>7</v>
      </c>
      <c r="O64" s="18" t="n">
        <v>12</v>
      </c>
      <c r="P64" s="18" t="n">
        <v>36</v>
      </c>
      <c r="Q64" s="18" t="n">
        <v>46</v>
      </c>
      <c r="R64" s="18" t="n">
        <v>47</v>
      </c>
      <c r="S64" s="18" t="n">
        <v>29</v>
      </c>
      <c r="T64" s="18" t="n">
        <v>2</v>
      </c>
      <c r="U64" s="18" t="n">
        <v>4</v>
      </c>
      <c r="V64" s="18" t="n">
        <v>12</v>
      </c>
      <c r="W64" s="18" t="n">
        <v>15</v>
      </c>
      <c r="X64" s="18" t="n">
        <v>67</v>
      </c>
      <c r="Y64" s="18" t="n">
        <v>87</v>
      </c>
      <c r="Z64" s="18" t="n">
        <v>25</v>
      </c>
      <c r="AA64" s="18" t="n">
        <v>132</v>
      </c>
      <c r="AB64" s="18" t="n">
        <v>235</v>
      </c>
      <c r="AC64" s="18" t="n">
        <v>163</v>
      </c>
      <c r="AD64" s="18" t="n">
        <v>135</v>
      </c>
      <c r="AE64" s="18" t="n">
        <v>166</v>
      </c>
      <c r="AF64" s="18" t="n">
        <v>174</v>
      </c>
      <c r="AG64" s="18" t="n">
        <v>142</v>
      </c>
      <c r="AH64" s="18" t="n">
        <v>153</v>
      </c>
      <c r="AI64" s="18" t="n">
        <v>181</v>
      </c>
      <c r="AJ64" s="18" t="n">
        <v>189</v>
      </c>
      <c r="AK64" s="18" t="n">
        <v>176</v>
      </c>
      <c r="AL64" s="18" t="n">
        <v>137</v>
      </c>
      <c r="AM64" s="18" t="n">
        <v>136</v>
      </c>
      <c r="AN64" s="18" t="n">
        <v>127</v>
      </c>
      <c r="AO64" s="18" t="n">
        <v>144</v>
      </c>
      <c r="AP64" s="18" t="n">
        <v>134</v>
      </c>
      <c r="AQ64" s="18" t="n">
        <v>115</v>
      </c>
      <c r="AR64" s="18" t="n">
        <v>196</v>
      </c>
      <c r="AS64" s="18" t="n">
        <v>249</v>
      </c>
      <c r="AT64" s="18" t="n">
        <v>248</v>
      </c>
      <c r="AU64" s="18" t="n">
        <v>143</v>
      </c>
      <c r="AV64" s="18" t="n">
        <v>88</v>
      </c>
      <c r="AW64" s="18" t="n">
        <v>85</v>
      </c>
      <c r="AX64" s="18" t="n">
        <v>148</v>
      </c>
      <c r="AY64" s="18" t="n">
        <v>164</v>
      </c>
      <c r="AZ64" s="18" t="n">
        <v>198</v>
      </c>
      <c r="BA64" s="18" t="n">
        <v>202</v>
      </c>
      <c r="BB64" s="18" t="n">
        <v>171</v>
      </c>
      <c r="BC64" s="18" t="n">
        <v>135</v>
      </c>
      <c r="BD64" s="18" t="n">
        <v>174</v>
      </c>
      <c r="BE64" s="18" t="n">
        <v>222</v>
      </c>
      <c r="BF64" s="18" t="n">
        <v>221</v>
      </c>
      <c r="BG64" s="18" t="n">
        <v>153</v>
      </c>
      <c r="BH64" s="18" t="n">
        <v>107</v>
      </c>
      <c r="BI64" s="18" t="n">
        <v>118</v>
      </c>
      <c r="BJ64" s="18" t="n">
        <v>94</v>
      </c>
      <c r="BK64" s="18" t="n">
        <v>137</v>
      </c>
      <c r="BL64" s="18" t="n">
        <v>219</v>
      </c>
      <c r="BM64" s="18" t="n">
        <v>252</v>
      </c>
      <c r="BN64" s="18" t="n">
        <v>249</v>
      </c>
      <c r="BO64" s="18" t="n">
        <v>192</v>
      </c>
      <c r="BP64" s="18" t="n">
        <v>86</v>
      </c>
      <c r="BQ64" s="18" t="n">
        <v>30</v>
      </c>
      <c r="BR64" s="18" t="n">
        <v>113</v>
      </c>
      <c r="BS64" s="18" t="n">
        <v>156</v>
      </c>
      <c r="BT64" s="18" t="n">
        <v>194</v>
      </c>
      <c r="BU64" s="18" t="n">
        <v>192</v>
      </c>
      <c r="BV64" s="18" t="n">
        <v>174</v>
      </c>
      <c r="BW64" s="18" t="n">
        <v>158</v>
      </c>
      <c r="BX64" s="18" t="n">
        <v>157</v>
      </c>
      <c r="BY64" s="18" t="n">
        <v>167</v>
      </c>
      <c r="BZ64" s="18" t="n">
        <v>164</v>
      </c>
      <c r="CA64" s="18" t="n">
        <v>162</v>
      </c>
      <c r="CB64" s="18" t="n">
        <v>175</v>
      </c>
      <c r="CC64" s="18" t="n">
        <v>167</v>
      </c>
      <c r="CD64" s="18" t="n">
        <v>78</v>
      </c>
      <c r="CE64" s="18" t="n">
        <v>22</v>
      </c>
      <c r="CF64" s="18" t="n">
        <v>32</v>
      </c>
      <c r="CG64" s="18" t="n">
        <v>36</v>
      </c>
      <c r="CH64" s="18" t="n">
        <v>33</v>
      </c>
      <c r="CI64" s="18" t="n">
        <v>24</v>
      </c>
      <c r="CJ64" s="18" t="n">
        <v>59</v>
      </c>
      <c r="CK64" s="18" t="n">
        <v>132</v>
      </c>
      <c r="CL64" s="18" t="n">
        <v>135</v>
      </c>
      <c r="CM64" s="18" t="n">
        <v>134</v>
      </c>
      <c r="CN64" s="18" t="n">
        <v>64</v>
      </c>
      <c r="CO64" s="18" t="n">
        <v>25</v>
      </c>
      <c r="CP64" s="18" t="n">
        <v>85</v>
      </c>
      <c r="CQ64" s="18" t="n">
        <v>25</v>
      </c>
      <c r="CR64" s="18" t="n">
        <v>9</v>
      </c>
      <c r="CS64" s="18" t="n">
        <v>17</v>
      </c>
      <c r="CT64" s="18" t="n">
        <v>36</v>
      </c>
      <c r="CU64" s="18" t="n">
        <v>45</v>
      </c>
      <c r="CV64" s="18" t="n">
        <v>35</v>
      </c>
      <c r="CW64" s="18" t="n">
        <v>18</v>
      </c>
      <c r="CX64" s="18" t="n">
        <v>10</v>
      </c>
      <c r="CY64" s="18" t="n">
        <v>4</v>
      </c>
      <c r="CZ64" s="18" t="n">
        <v>14</v>
      </c>
      <c r="DA64" s="18" t="n">
        <v>94</v>
      </c>
      <c r="DB64" s="18" t="n">
        <v>162</v>
      </c>
      <c r="DC64" s="18" t="n">
        <v>157</v>
      </c>
      <c r="DD64" s="18" t="n">
        <v>148</v>
      </c>
      <c r="DE64" s="18" t="n">
        <v>131</v>
      </c>
      <c r="DF64" s="18" t="n">
        <v>141</v>
      </c>
      <c r="DG64" s="18" t="n">
        <v>139</v>
      </c>
      <c r="DH64" s="18" t="n">
        <v>141</v>
      </c>
      <c r="DI64" s="18" t="n">
        <v>144</v>
      </c>
      <c r="DJ64" s="18" t="n">
        <v>144</v>
      </c>
      <c r="DK64" s="18" t="n">
        <v>144</v>
      </c>
      <c r="DL64" s="18" t="n">
        <v>145</v>
      </c>
      <c r="DM64" s="18" t="n">
        <v>144</v>
      </c>
      <c r="DN64" s="18" t="n">
        <v>144</v>
      </c>
      <c r="DO64" s="18" t="n">
        <v>144</v>
      </c>
      <c r="DP64" s="18" t="n">
        <v>142</v>
      </c>
      <c r="DQ64" s="18" t="n">
        <v>142</v>
      </c>
      <c r="DR64" s="18" t="n">
        <v>143</v>
      </c>
      <c r="DS64" s="18" t="n">
        <v>142</v>
      </c>
      <c r="DT64" s="18" t="n">
        <v>141</v>
      </c>
      <c r="DU64" s="18" t="n">
        <v>141</v>
      </c>
      <c r="DV64" s="18" t="n">
        <v>139</v>
      </c>
      <c r="DW64" s="18" t="n">
        <v>137</v>
      </c>
      <c r="DX64" s="18" t="n">
        <v>135</v>
      </c>
      <c r="DY64" s="18" t="n">
        <v>134</v>
      </c>
      <c r="DZ64" s="18" t="n">
        <v>132</v>
      </c>
      <c r="EA64" s="18" t="n">
        <v>131</v>
      </c>
      <c r="EB64" s="18" t="n">
        <v>130</v>
      </c>
      <c r="EC64" s="18" t="n">
        <v>129</v>
      </c>
      <c r="ED64" s="18" t="n">
        <v>128</v>
      </c>
      <c r="EE64" s="18" t="n">
        <v>128</v>
      </c>
      <c r="EF64" s="18" t="n">
        <v>115</v>
      </c>
      <c r="EG64" s="18" t="n">
        <v>113</v>
      </c>
      <c r="EH64" s="18" t="n">
        <v>115</v>
      </c>
      <c r="EI64" s="18" t="n">
        <v>90</v>
      </c>
      <c r="EJ64" s="18" t="n">
        <v>76</v>
      </c>
      <c r="EK64" s="18" t="n">
        <v>96</v>
      </c>
      <c r="EL64" s="18" t="n">
        <v>93</v>
      </c>
      <c r="EM64" s="18" t="n">
        <v>91</v>
      </c>
      <c r="EN64" s="18" t="n">
        <v>90</v>
      </c>
      <c r="EO64" s="18" t="n">
        <v>87</v>
      </c>
      <c r="EP64" s="18" t="n">
        <v>81</v>
      </c>
      <c r="EQ64" s="18" t="n">
        <v>63</v>
      </c>
      <c r="ER64" s="18" t="n">
        <v>68</v>
      </c>
      <c r="ES64" s="18" t="n">
        <v>56</v>
      </c>
      <c r="ET64" s="18" t="n">
        <v>22</v>
      </c>
      <c r="EU64" s="18" t="n">
        <v>42</v>
      </c>
      <c r="EV64" s="18" t="n">
        <v>82</v>
      </c>
      <c r="EW64" s="18" t="n">
        <v>91</v>
      </c>
      <c r="EX64" s="18" t="n">
        <v>30</v>
      </c>
      <c r="EY64" s="18" t="n">
        <v>13</v>
      </c>
      <c r="EZ64" s="18" t="n">
        <v>6</v>
      </c>
      <c r="FA64" s="18" t="n">
        <v>5</v>
      </c>
      <c r="FB64" s="18" t="n">
        <v>11</v>
      </c>
      <c r="FC64" s="18" t="n">
        <v>12</v>
      </c>
      <c r="FD64" s="18" t="n">
        <v>21</v>
      </c>
      <c r="FE64" s="18" t="n">
        <v>43</v>
      </c>
      <c r="FF64" s="18" t="n">
        <v>51</v>
      </c>
      <c r="FG64" s="18" t="n">
        <v>47</v>
      </c>
      <c r="FH64" s="18" t="n">
        <v>39</v>
      </c>
      <c r="FI64" s="18" t="n">
        <v>26</v>
      </c>
      <c r="FJ64" s="18" t="n">
        <v>8</v>
      </c>
      <c r="FK64" s="18" t="n">
        <v>75</v>
      </c>
      <c r="FL64" s="18" t="n">
        <v>129</v>
      </c>
      <c r="FM64" s="18" t="n">
        <v>31</v>
      </c>
      <c r="FN64" s="18" t="n">
        <v>100</v>
      </c>
      <c r="FO64" s="18" t="n">
        <v>220</v>
      </c>
      <c r="FP64" s="18" t="n">
        <v>169</v>
      </c>
      <c r="FQ64" s="18" t="n">
        <v>177</v>
      </c>
      <c r="FR64" s="18" t="n">
        <v>215</v>
      </c>
      <c r="FS64" s="18" t="n">
        <v>196</v>
      </c>
    </row>
    <row r="65" customFormat="false" ht="10.5" hidden="false" customHeight="true" outlineLevel="0" collapsed="false">
      <c r="B65" s="17" t="n">
        <v>173</v>
      </c>
      <c r="C65" s="18" t="n">
        <v>22</v>
      </c>
      <c r="D65" s="18" t="n">
        <v>18</v>
      </c>
      <c r="E65" s="18" t="n">
        <v>16</v>
      </c>
      <c r="F65" s="18" t="n">
        <v>12</v>
      </c>
      <c r="G65" s="18" t="n">
        <v>16</v>
      </c>
      <c r="H65" s="18" t="n">
        <v>11</v>
      </c>
      <c r="I65" s="18" t="n">
        <v>14</v>
      </c>
      <c r="J65" s="18" t="n">
        <v>16</v>
      </c>
      <c r="K65" s="18" t="n">
        <v>11</v>
      </c>
      <c r="L65" s="18" t="n">
        <v>9</v>
      </c>
      <c r="M65" s="18" t="n">
        <v>11</v>
      </c>
      <c r="N65" s="18" t="n">
        <v>7</v>
      </c>
      <c r="O65" s="18" t="n">
        <v>14</v>
      </c>
      <c r="P65" s="18" t="n">
        <v>37</v>
      </c>
      <c r="Q65" s="18" t="n">
        <v>51</v>
      </c>
      <c r="R65" s="18" t="n">
        <v>50</v>
      </c>
      <c r="S65" s="18" t="n">
        <v>27</v>
      </c>
      <c r="T65" s="18" t="n">
        <v>1</v>
      </c>
      <c r="U65" s="18" t="n">
        <v>1</v>
      </c>
      <c r="V65" s="18" t="n">
        <v>5</v>
      </c>
      <c r="W65" s="18" t="n">
        <v>17</v>
      </c>
      <c r="X65" s="18" t="n">
        <v>65</v>
      </c>
      <c r="Y65" s="18" t="n">
        <v>88</v>
      </c>
      <c r="Z65" s="18" t="n">
        <v>28</v>
      </c>
      <c r="AA65" s="18" t="n">
        <v>109</v>
      </c>
      <c r="AB65" s="18" t="n">
        <v>223</v>
      </c>
      <c r="AC65" s="18" t="n">
        <v>167</v>
      </c>
      <c r="AD65" s="18" t="n">
        <v>150</v>
      </c>
      <c r="AE65" s="18" t="n">
        <v>149</v>
      </c>
      <c r="AF65" s="18" t="n">
        <v>150</v>
      </c>
      <c r="AG65" s="18" t="n">
        <v>149</v>
      </c>
      <c r="AH65" s="18" t="n">
        <v>142</v>
      </c>
      <c r="AI65" s="18" t="n">
        <v>187</v>
      </c>
      <c r="AJ65" s="18" t="n">
        <v>155</v>
      </c>
      <c r="AK65" s="18" t="n">
        <v>185</v>
      </c>
      <c r="AL65" s="18" t="n">
        <v>179</v>
      </c>
      <c r="AM65" s="18" t="n">
        <v>189</v>
      </c>
      <c r="AN65" s="18" t="n">
        <v>191</v>
      </c>
      <c r="AO65" s="18" t="n">
        <v>181</v>
      </c>
      <c r="AP65" s="18" t="n">
        <v>151</v>
      </c>
      <c r="AQ65" s="18" t="n">
        <v>165</v>
      </c>
      <c r="AR65" s="18" t="n">
        <v>237</v>
      </c>
      <c r="AS65" s="18" t="n">
        <v>253</v>
      </c>
      <c r="AT65" s="18" t="n">
        <v>226</v>
      </c>
      <c r="AU65" s="18" t="n">
        <v>141</v>
      </c>
      <c r="AV65" s="18" t="n">
        <v>90</v>
      </c>
      <c r="AW65" s="18" t="n">
        <v>75</v>
      </c>
      <c r="AX65" s="18" t="n">
        <v>94</v>
      </c>
      <c r="AY65" s="18" t="n">
        <v>152</v>
      </c>
      <c r="AZ65" s="18" t="n">
        <v>172</v>
      </c>
      <c r="BA65" s="18" t="n">
        <v>188</v>
      </c>
      <c r="BB65" s="18" t="n">
        <v>195</v>
      </c>
      <c r="BC65" s="18" t="n">
        <v>164</v>
      </c>
      <c r="BD65" s="18" t="n">
        <v>141</v>
      </c>
      <c r="BE65" s="18" t="n">
        <v>141</v>
      </c>
      <c r="BF65" s="18" t="n">
        <v>155</v>
      </c>
      <c r="BG65" s="18" t="n">
        <v>123</v>
      </c>
      <c r="BH65" s="18" t="n">
        <v>117</v>
      </c>
      <c r="BI65" s="18" t="n">
        <v>118</v>
      </c>
      <c r="BJ65" s="18" t="n">
        <v>116</v>
      </c>
      <c r="BK65" s="18" t="n">
        <v>196</v>
      </c>
      <c r="BL65" s="18" t="n">
        <v>250</v>
      </c>
      <c r="BM65" s="18" t="n">
        <v>253</v>
      </c>
      <c r="BN65" s="18" t="n">
        <v>201</v>
      </c>
      <c r="BO65" s="18" t="n">
        <v>97</v>
      </c>
      <c r="BP65" s="18" t="n">
        <v>39</v>
      </c>
      <c r="BQ65" s="18" t="n">
        <v>16</v>
      </c>
      <c r="BR65" s="18" t="n">
        <v>33</v>
      </c>
      <c r="BS65" s="18" t="n">
        <v>59</v>
      </c>
      <c r="BT65" s="18" t="n">
        <v>123</v>
      </c>
      <c r="BU65" s="18" t="n">
        <v>144</v>
      </c>
      <c r="BV65" s="18" t="n">
        <v>175</v>
      </c>
      <c r="BW65" s="18" t="n">
        <v>175</v>
      </c>
      <c r="BX65" s="18" t="n">
        <v>174</v>
      </c>
      <c r="BY65" s="18" t="n">
        <v>164</v>
      </c>
      <c r="BZ65" s="18" t="n">
        <v>162</v>
      </c>
      <c r="CA65" s="18" t="n">
        <v>160</v>
      </c>
      <c r="CB65" s="18" t="n">
        <v>169</v>
      </c>
      <c r="CC65" s="18" t="n">
        <v>173</v>
      </c>
      <c r="CD65" s="18" t="n">
        <v>103</v>
      </c>
      <c r="CE65" s="18" t="n">
        <v>28</v>
      </c>
      <c r="CF65" s="18" t="n">
        <v>25</v>
      </c>
      <c r="CG65" s="18" t="n">
        <v>38</v>
      </c>
      <c r="CH65" s="18" t="n">
        <v>30</v>
      </c>
      <c r="CI65" s="18" t="n">
        <v>35</v>
      </c>
      <c r="CJ65" s="18" t="n">
        <v>63</v>
      </c>
      <c r="CK65" s="18" t="n">
        <v>118</v>
      </c>
      <c r="CL65" s="18" t="n">
        <v>129</v>
      </c>
      <c r="CM65" s="18" t="n">
        <v>129</v>
      </c>
      <c r="CN65" s="18" t="n">
        <v>71</v>
      </c>
      <c r="CO65" s="18" t="n">
        <v>46</v>
      </c>
      <c r="CP65" s="18" t="n">
        <v>97</v>
      </c>
      <c r="CQ65" s="18" t="n">
        <v>23</v>
      </c>
      <c r="CR65" s="18" t="n">
        <v>10</v>
      </c>
      <c r="CS65" s="18" t="n">
        <v>22</v>
      </c>
      <c r="CT65" s="18" t="n">
        <v>36</v>
      </c>
      <c r="CU65" s="18" t="n">
        <v>44</v>
      </c>
      <c r="CV65" s="18" t="n">
        <v>35</v>
      </c>
      <c r="CW65" s="18" t="n">
        <v>16</v>
      </c>
      <c r="CX65" s="18" t="n">
        <v>9</v>
      </c>
      <c r="CY65" s="18" t="n">
        <v>4</v>
      </c>
      <c r="CZ65" s="18" t="n">
        <v>15</v>
      </c>
      <c r="DA65" s="18" t="n">
        <v>95</v>
      </c>
      <c r="DB65" s="18" t="n">
        <v>163</v>
      </c>
      <c r="DC65" s="18" t="n">
        <v>155</v>
      </c>
      <c r="DD65" s="18" t="n">
        <v>149</v>
      </c>
      <c r="DE65" s="18" t="n">
        <v>136</v>
      </c>
      <c r="DF65" s="18" t="n">
        <v>143</v>
      </c>
      <c r="DG65" s="18" t="n">
        <v>142</v>
      </c>
      <c r="DH65" s="18" t="n">
        <v>144</v>
      </c>
      <c r="DI65" s="18" t="n">
        <v>148</v>
      </c>
      <c r="DJ65" s="18" t="n">
        <v>149</v>
      </c>
      <c r="DK65" s="18" t="n">
        <v>149</v>
      </c>
      <c r="DL65" s="18" t="n">
        <v>150</v>
      </c>
      <c r="DM65" s="18" t="n">
        <v>148</v>
      </c>
      <c r="DN65" s="18" t="n">
        <v>149</v>
      </c>
      <c r="DO65" s="18" t="n">
        <v>149</v>
      </c>
      <c r="DP65" s="18" t="n">
        <v>146</v>
      </c>
      <c r="DQ65" s="18" t="n">
        <v>146</v>
      </c>
      <c r="DR65" s="18" t="n">
        <v>148</v>
      </c>
      <c r="DS65" s="18" t="n">
        <v>146</v>
      </c>
      <c r="DT65" s="18" t="n">
        <v>144</v>
      </c>
      <c r="DU65" s="18" t="n">
        <v>143</v>
      </c>
      <c r="DV65" s="18" t="n">
        <v>143</v>
      </c>
      <c r="DW65" s="18" t="n">
        <v>141</v>
      </c>
      <c r="DX65" s="18" t="n">
        <v>137</v>
      </c>
      <c r="DY65" s="18" t="n">
        <v>135</v>
      </c>
      <c r="DZ65" s="18" t="n">
        <v>132</v>
      </c>
      <c r="EA65" s="18" t="n">
        <v>130</v>
      </c>
      <c r="EB65" s="18" t="n">
        <v>130</v>
      </c>
      <c r="EC65" s="18" t="n">
        <v>129</v>
      </c>
      <c r="ED65" s="18" t="n">
        <v>128</v>
      </c>
      <c r="EE65" s="18" t="n">
        <v>124</v>
      </c>
      <c r="EF65" s="18" t="n">
        <v>120</v>
      </c>
      <c r="EG65" s="18" t="n">
        <v>125</v>
      </c>
      <c r="EH65" s="18" t="n">
        <v>122</v>
      </c>
      <c r="EI65" s="18" t="n">
        <v>103</v>
      </c>
      <c r="EJ65" s="18" t="n">
        <v>94</v>
      </c>
      <c r="EK65" s="18" t="n">
        <v>98</v>
      </c>
      <c r="EL65" s="18" t="n">
        <v>102</v>
      </c>
      <c r="EM65" s="18" t="n">
        <v>95</v>
      </c>
      <c r="EN65" s="18" t="n">
        <v>91</v>
      </c>
      <c r="EO65" s="18" t="n">
        <v>84</v>
      </c>
      <c r="EP65" s="18" t="n">
        <v>77</v>
      </c>
      <c r="EQ65" s="18" t="n">
        <v>72</v>
      </c>
      <c r="ER65" s="18" t="n">
        <v>75</v>
      </c>
      <c r="ES65" s="18" t="n">
        <v>74</v>
      </c>
      <c r="ET65" s="18" t="n">
        <v>45</v>
      </c>
      <c r="EU65" s="18" t="n">
        <v>45</v>
      </c>
      <c r="EV65" s="18" t="n">
        <v>29</v>
      </c>
      <c r="EW65" s="18" t="n">
        <v>30</v>
      </c>
      <c r="EX65" s="18" t="n">
        <v>5</v>
      </c>
      <c r="EY65" s="18" t="n">
        <v>5</v>
      </c>
      <c r="EZ65" s="18" t="n">
        <v>36</v>
      </c>
      <c r="FA65" s="18" t="n">
        <v>30</v>
      </c>
      <c r="FB65" s="18" t="n">
        <v>31</v>
      </c>
      <c r="FC65" s="18" t="n">
        <v>26</v>
      </c>
      <c r="FD65" s="18" t="n">
        <v>23</v>
      </c>
      <c r="FE65" s="18" t="n">
        <v>42</v>
      </c>
      <c r="FF65" s="18" t="n">
        <v>49</v>
      </c>
      <c r="FG65" s="18" t="n">
        <v>46</v>
      </c>
      <c r="FH65" s="18" t="n">
        <v>42</v>
      </c>
      <c r="FI65" s="18" t="n">
        <v>31</v>
      </c>
      <c r="FJ65" s="18" t="n">
        <v>14</v>
      </c>
      <c r="FK65" s="18" t="n">
        <v>47</v>
      </c>
      <c r="FL65" s="18" t="n">
        <v>109</v>
      </c>
      <c r="FM65" s="18" t="n">
        <v>32</v>
      </c>
      <c r="FN65" s="18" t="n">
        <v>77</v>
      </c>
      <c r="FO65" s="18" t="n">
        <v>222</v>
      </c>
      <c r="FP65" s="18" t="n">
        <v>191</v>
      </c>
      <c r="FQ65" s="18" t="n">
        <v>155</v>
      </c>
      <c r="FR65" s="18" t="n">
        <v>210</v>
      </c>
      <c r="FS65" s="18" t="n">
        <v>179</v>
      </c>
    </row>
    <row r="66" customFormat="false" ht="10.5" hidden="false" customHeight="true" outlineLevel="0" collapsed="false">
      <c r="B66" s="17" t="n">
        <v>174</v>
      </c>
      <c r="C66" s="18" t="n">
        <v>24</v>
      </c>
      <c r="D66" s="18" t="n">
        <v>22</v>
      </c>
      <c r="E66" s="18" t="n">
        <v>20</v>
      </c>
      <c r="F66" s="18" t="n">
        <v>13</v>
      </c>
      <c r="G66" s="18" t="n">
        <v>17</v>
      </c>
      <c r="H66" s="18" t="n">
        <v>14</v>
      </c>
      <c r="I66" s="18" t="n">
        <v>14</v>
      </c>
      <c r="J66" s="18" t="n">
        <v>16</v>
      </c>
      <c r="K66" s="18" t="n">
        <v>11</v>
      </c>
      <c r="L66" s="18" t="n">
        <v>7</v>
      </c>
      <c r="M66" s="18" t="n">
        <v>7</v>
      </c>
      <c r="N66" s="18" t="n">
        <v>5</v>
      </c>
      <c r="O66" s="18" t="n">
        <v>15</v>
      </c>
      <c r="P66" s="18" t="n">
        <v>38</v>
      </c>
      <c r="Q66" s="18" t="n">
        <v>52</v>
      </c>
      <c r="R66" s="18" t="n">
        <v>52</v>
      </c>
      <c r="S66" s="18" t="n">
        <v>30</v>
      </c>
      <c r="T66" s="18" t="n">
        <v>1</v>
      </c>
      <c r="U66" s="18" t="n">
        <v>4</v>
      </c>
      <c r="V66" s="18" t="n">
        <v>9</v>
      </c>
      <c r="W66" s="18" t="n">
        <v>15</v>
      </c>
      <c r="X66" s="18" t="n">
        <v>67</v>
      </c>
      <c r="Y66" s="18" t="n">
        <v>82</v>
      </c>
      <c r="Z66" s="18" t="n">
        <v>24</v>
      </c>
      <c r="AA66" s="18" t="n">
        <v>96</v>
      </c>
      <c r="AB66" s="18" t="n">
        <v>227</v>
      </c>
      <c r="AC66" s="18" t="n">
        <v>178</v>
      </c>
      <c r="AD66" s="18" t="n">
        <v>170</v>
      </c>
      <c r="AE66" s="18" t="n">
        <v>177</v>
      </c>
      <c r="AF66" s="18" t="n">
        <v>191</v>
      </c>
      <c r="AG66" s="18" t="n">
        <v>152</v>
      </c>
      <c r="AH66" s="18" t="n">
        <v>166</v>
      </c>
      <c r="AI66" s="18" t="n">
        <v>182</v>
      </c>
      <c r="AJ66" s="18" t="n">
        <v>164</v>
      </c>
      <c r="AK66" s="18" t="n">
        <v>158</v>
      </c>
      <c r="AL66" s="18" t="n">
        <v>146</v>
      </c>
      <c r="AM66" s="18" t="n">
        <v>142</v>
      </c>
      <c r="AN66" s="18" t="n">
        <v>160</v>
      </c>
      <c r="AO66" s="18" t="n">
        <v>149</v>
      </c>
      <c r="AP66" s="18" t="n">
        <v>141</v>
      </c>
      <c r="AQ66" s="18" t="n">
        <v>197</v>
      </c>
      <c r="AR66" s="18" t="n">
        <v>246</v>
      </c>
      <c r="AS66" s="18" t="n">
        <v>238</v>
      </c>
      <c r="AT66" s="18" t="n">
        <v>156</v>
      </c>
      <c r="AU66" s="18" t="n">
        <v>103</v>
      </c>
      <c r="AV66" s="18" t="n">
        <v>96</v>
      </c>
      <c r="AW66" s="18" t="n">
        <v>80</v>
      </c>
      <c r="AX66" s="18" t="n">
        <v>54</v>
      </c>
      <c r="AY66" s="18" t="n">
        <v>66</v>
      </c>
      <c r="AZ66" s="18" t="n">
        <v>88</v>
      </c>
      <c r="BA66" s="18" t="n">
        <v>149</v>
      </c>
      <c r="BB66" s="18" t="n">
        <v>186</v>
      </c>
      <c r="BC66" s="18" t="n">
        <v>178</v>
      </c>
      <c r="BD66" s="18" t="n">
        <v>103</v>
      </c>
      <c r="BE66" s="18" t="n">
        <v>51</v>
      </c>
      <c r="BF66" s="18" t="n">
        <v>62</v>
      </c>
      <c r="BG66" s="18" t="n">
        <v>106</v>
      </c>
      <c r="BH66" s="18" t="n">
        <v>128</v>
      </c>
      <c r="BI66" s="18" t="n">
        <v>98</v>
      </c>
      <c r="BJ66" s="18" t="n">
        <v>145</v>
      </c>
      <c r="BK66" s="18" t="n">
        <v>223</v>
      </c>
      <c r="BL66" s="18" t="n">
        <v>254</v>
      </c>
      <c r="BM66" s="18" t="n">
        <v>240</v>
      </c>
      <c r="BN66" s="18" t="n">
        <v>137</v>
      </c>
      <c r="BO66" s="18" t="n">
        <v>56</v>
      </c>
      <c r="BP66" s="18" t="n">
        <v>16</v>
      </c>
      <c r="BQ66" s="18" t="n">
        <v>14</v>
      </c>
      <c r="BR66" s="18" t="n">
        <v>11</v>
      </c>
      <c r="BS66" s="18" t="n">
        <v>18</v>
      </c>
      <c r="BT66" s="18" t="n">
        <v>12</v>
      </c>
      <c r="BU66" s="18" t="n">
        <v>54</v>
      </c>
      <c r="BV66" s="18" t="n">
        <v>162</v>
      </c>
      <c r="BW66" s="18" t="n">
        <v>182</v>
      </c>
      <c r="BX66" s="18" t="n">
        <v>180</v>
      </c>
      <c r="BY66" s="18" t="n">
        <v>172</v>
      </c>
      <c r="BZ66" s="18" t="n">
        <v>171</v>
      </c>
      <c r="CA66" s="18" t="n">
        <v>160</v>
      </c>
      <c r="CB66" s="18" t="n">
        <v>170</v>
      </c>
      <c r="CC66" s="18" t="n">
        <v>178</v>
      </c>
      <c r="CD66" s="18" t="n">
        <v>138</v>
      </c>
      <c r="CE66" s="18" t="n">
        <v>58</v>
      </c>
      <c r="CF66" s="18" t="n">
        <v>24</v>
      </c>
      <c r="CG66" s="18" t="n">
        <v>32</v>
      </c>
      <c r="CH66" s="18" t="n">
        <v>30</v>
      </c>
      <c r="CI66" s="18" t="n">
        <v>38</v>
      </c>
      <c r="CJ66" s="18" t="n">
        <v>17</v>
      </c>
      <c r="CK66" s="18" t="n">
        <v>31</v>
      </c>
      <c r="CL66" s="18" t="n">
        <v>54</v>
      </c>
      <c r="CM66" s="18" t="n">
        <v>81</v>
      </c>
      <c r="CN66" s="18" t="n">
        <v>51</v>
      </c>
      <c r="CO66" s="18" t="n">
        <v>57</v>
      </c>
      <c r="CP66" s="18" t="n">
        <v>106</v>
      </c>
      <c r="CQ66" s="18" t="n">
        <v>16</v>
      </c>
      <c r="CR66" s="18" t="n">
        <v>8</v>
      </c>
      <c r="CS66" s="18" t="n">
        <v>23</v>
      </c>
      <c r="CT66" s="18" t="n">
        <v>39</v>
      </c>
      <c r="CU66" s="18" t="n">
        <v>47</v>
      </c>
      <c r="CV66" s="18" t="n">
        <v>36</v>
      </c>
      <c r="CW66" s="18" t="n">
        <v>15</v>
      </c>
      <c r="CX66" s="18" t="n">
        <v>8</v>
      </c>
      <c r="CY66" s="18" t="n">
        <v>4</v>
      </c>
      <c r="CZ66" s="18" t="n">
        <v>19</v>
      </c>
      <c r="DA66" s="18" t="n">
        <v>107</v>
      </c>
      <c r="DB66" s="18" t="n">
        <v>173</v>
      </c>
      <c r="DC66" s="18" t="n">
        <v>158</v>
      </c>
      <c r="DD66" s="18" t="n">
        <v>153</v>
      </c>
      <c r="DE66" s="18" t="n">
        <v>144</v>
      </c>
      <c r="DF66" s="18" t="n">
        <v>148</v>
      </c>
      <c r="DG66" s="18" t="n">
        <v>148</v>
      </c>
      <c r="DH66" s="18" t="n">
        <v>150</v>
      </c>
      <c r="DI66" s="18" t="n">
        <v>152</v>
      </c>
      <c r="DJ66" s="18" t="n">
        <v>153</v>
      </c>
      <c r="DK66" s="18" t="n">
        <v>153</v>
      </c>
      <c r="DL66" s="18" t="n">
        <v>155</v>
      </c>
      <c r="DM66" s="18" t="n">
        <v>153</v>
      </c>
      <c r="DN66" s="18" t="n">
        <v>152</v>
      </c>
      <c r="DO66" s="18" t="n">
        <v>153</v>
      </c>
      <c r="DP66" s="18" t="n">
        <v>152</v>
      </c>
      <c r="DQ66" s="18" t="n">
        <v>152</v>
      </c>
      <c r="DR66" s="18" t="n">
        <v>153</v>
      </c>
      <c r="DS66" s="18" t="n">
        <v>152</v>
      </c>
      <c r="DT66" s="18" t="n">
        <v>150</v>
      </c>
      <c r="DU66" s="18" t="n">
        <v>149</v>
      </c>
      <c r="DV66" s="18" t="n">
        <v>148</v>
      </c>
      <c r="DW66" s="18" t="n">
        <v>145</v>
      </c>
      <c r="DX66" s="18" t="n">
        <v>139</v>
      </c>
      <c r="DY66" s="18" t="n">
        <v>137</v>
      </c>
      <c r="DZ66" s="18" t="n">
        <v>134</v>
      </c>
      <c r="EA66" s="18" t="n">
        <v>131</v>
      </c>
      <c r="EB66" s="18" t="n">
        <v>130</v>
      </c>
      <c r="EC66" s="18" t="n">
        <v>129</v>
      </c>
      <c r="ED66" s="18" t="n">
        <v>128</v>
      </c>
      <c r="EE66" s="18" t="n">
        <v>127</v>
      </c>
      <c r="EF66" s="18" t="n">
        <v>122</v>
      </c>
      <c r="EG66" s="18" t="n">
        <v>122</v>
      </c>
      <c r="EH66" s="18" t="n">
        <v>122</v>
      </c>
      <c r="EI66" s="18" t="n">
        <v>117</v>
      </c>
      <c r="EJ66" s="18" t="n">
        <v>110</v>
      </c>
      <c r="EK66" s="18" t="n">
        <v>104</v>
      </c>
      <c r="EL66" s="18" t="n">
        <v>101</v>
      </c>
      <c r="EM66" s="18" t="n">
        <v>97</v>
      </c>
      <c r="EN66" s="18" t="n">
        <v>97</v>
      </c>
      <c r="EO66" s="18" t="n">
        <v>85</v>
      </c>
      <c r="EP66" s="18" t="n">
        <v>79</v>
      </c>
      <c r="EQ66" s="18" t="n">
        <v>78</v>
      </c>
      <c r="ER66" s="18" t="n">
        <v>81</v>
      </c>
      <c r="ES66" s="18" t="n">
        <v>72</v>
      </c>
      <c r="ET66" s="18" t="n">
        <v>47</v>
      </c>
      <c r="EU66" s="18" t="n">
        <v>76</v>
      </c>
      <c r="EV66" s="18" t="n">
        <v>122</v>
      </c>
      <c r="EW66" s="18" t="n">
        <v>108</v>
      </c>
      <c r="EX66" s="18" t="n">
        <v>67</v>
      </c>
      <c r="EY66" s="18" t="n">
        <v>59</v>
      </c>
      <c r="EZ66" s="18" t="n">
        <v>103</v>
      </c>
      <c r="FA66" s="18" t="n">
        <v>103</v>
      </c>
      <c r="FB66" s="18" t="n">
        <v>24</v>
      </c>
      <c r="FC66" s="18" t="n">
        <v>23</v>
      </c>
      <c r="FD66" s="18" t="n">
        <v>50</v>
      </c>
      <c r="FE66" s="18" t="n">
        <v>32</v>
      </c>
      <c r="FF66" s="18" t="n">
        <v>36</v>
      </c>
      <c r="FG66" s="18" t="n">
        <v>50</v>
      </c>
      <c r="FH66" s="18" t="n">
        <v>43</v>
      </c>
      <c r="FI66" s="18" t="n">
        <v>35</v>
      </c>
      <c r="FJ66" s="18" t="n">
        <v>18</v>
      </c>
      <c r="FK66" s="18" t="n">
        <v>23</v>
      </c>
      <c r="FL66" s="18" t="n">
        <v>109</v>
      </c>
      <c r="FM66" s="18" t="n">
        <v>78</v>
      </c>
      <c r="FN66" s="18" t="n">
        <v>53</v>
      </c>
      <c r="FO66" s="18" t="n">
        <v>180</v>
      </c>
      <c r="FP66" s="18" t="n">
        <v>214</v>
      </c>
      <c r="FQ66" s="18" t="n">
        <v>173</v>
      </c>
      <c r="FR66" s="18" t="n">
        <v>196</v>
      </c>
      <c r="FS66" s="18" t="n">
        <v>184</v>
      </c>
    </row>
    <row r="67" customFormat="false" ht="10.5" hidden="false" customHeight="true" outlineLevel="0" collapsed="false">
      <c r="B67" s="17" t="n">
        <v>175</v>
      </c>
      <c r="C67" s="18" t="n">
        <v>25</v>
      </c>
      <c r="D67" s="18" t="n">
        <v>29</v>
      </c>
      <c r="E67" s="18" t="n">
        <v>30</v>
      </c>
      <c r="F67" s="18" t="n">
        <v>20</v>
      </c>
      <c r="G67" s="18" t="n">
        <v>19</v>
      </c>
      <c r="H67" s="18" t="n">
        <v>19</v>
      </c>
      <c r="I67" s="18" t="n">
        <v>21</v>
      </c>
      <c r="J67" s="18" t="n">
        <v>18</v>
      </c>
      <c r="K67" s="18" t="n">
        <v>16</v>
      </c>
      <c r="L67" s="18" t="n">
        <v>14</v>
      </c>
      <c r="M67" s="18" t="n">
        <v>11</v>
      </c>
      <c r="N67" s="18" t="n">
        <v>11</v>
      </c>
      <c r="O67" s="18" t="n">
        <v>12</v>
      </c>
      <c r="P67" s="18" t="n">
        <v>36</v>
      </c>
      <c r="Q67" s="18" t="n">
        <v>48</v>
      </c>
      <c r="R67" s="18" t="n">
        <v>50</v>
      </c>
      <c r="S67" s="18" t="n">
        <v>29</v>
      </c>
      <c r="T67" s="18" t="n">
        <v>3</v>
      </c>
      <c r="U67" s="18" t="n">
        <v>8</v>
      </c>
      <c r="V67" s="18" t="n">
        <v>13</v>
      </c>
      <c r="W67" s="18" t="n">
        <v>11</v>
      </c>
      <c r="X67" s="18" t="n">
        <v>74</v>
      </c>
      <c r="Y67" s="18" t="n">
        <v>87</v>
      </c>
      <c r="Z67" s="18" t="n">
        <v>11</v>
      </c>
      <c r="AA67" s="18" t="n">
        <v>101</v>
      </c>
      <c r="AB67" s="18" t="n">
        <v>230</v>
      </c>
      <c r="AC67" s="18" t="n">
        <v>192</v>
      </c>
      <c r="AD67" s="18" t="n">
        <v>195</v>
      </c>
      <c r="AE67" s="18" t="n">
        <v>164</v>
      </c>
      <c r="AF67" s="18" t="n">
        <v>181</v>
      </c>
      <c r="AG67" s="18" t="n">
        <v>134</v>
      </c>
      <c r="AH67" s="18" t="n">
        <v>173</v>
      </c>
      <c r="AI67" s="18" t="n">
        <v>186</v>
      </c>
      <c r="AJ67" s="18" t="n">
        <v>177</v>
      </c>
      <c r="AK67" s="18" t="n">
        <v>172</v>
      </c>
      <c r="AL67" s="18" t="n">
        <v>182</v>
      </c>
      <c r="AM67" s="18" t="n">
        <v>187</v>
      </c>
      <c r="AN67" s="18" t="n">
        <v>187</v>
      </c>
      <c r="AO67" s="18" t="n">
        <v>186</v>
      </c>
      <c r="AP67" s="18" t="n">
        <v>163</v>
      </c>
      <c r="AQ67" s="18" t="n">
        <v>196</v>
      </c>
      <c r="AR67" s="18" t="n">
        <v>161</v>
      </c>
      <c r="AS67" s="18" t="n">
        <v>135</v>
      </c>
      <c r="AT67" s="18" t="n">
        <v>90</v>
      </c>
      <c r="AU67" s="18" t="n">
        <v>58</v>
      </c>
      <c r="AV67" s="18" t="n">
        <v>56</v>
      </c>
      <c r="AW67" s="18" t="n">
        <v>54</v>
      </c>
      <c r="AX67" s="18" t="n">
        <v>49</v>
      </c>
      <c r="AY67" s="18" t="n">
        <v>35</v>
      </c>
      <c r="AZ67" s="18" t="n">
        <v>57</v>
      </c>
      <c r="BA67" s="18" t="n">
        <v>72</v>
      </c>
      <c r="BB67" s="18" t="n">
        <v>81</v>
      </c>
      <c r="BC67" s="18" t="n">
        <v>75</v>
      </c>
      <c r="BD67" s="18" t="n">
        <v>39</v>
      </c>
      <c r="BE67" s="18" t="n">
        <v>37</v>
      </c>
      <c r="BF67" s="18" t="n">
        <v>36</v>
      </c>
      <c r="BG67" s="18" t="n">
        <v>53</v>
      </c>
      <c r="BH67" s="18" t="n">
        <v>79</v>
      </c>
      <c r="BI67" s="18" t="n">
        <v>83</v>
      </c>
      <c r="BJ67" s="18" t="n">
        <v>182</v>
      </c>
      <c r="BK67" s="18" t="n">
        <v>237</v>
      </c>
      <c r="BL67" s="18" t="n">
        <v>251</v>
      </c>
      <c r="BM67" s="18" t="n">
        <v>198</v>
      </c>
      <c r="BN67" s="18" t="n">
        <v>107</v>
      </c>
      <c r="BO67" s="18" t="n">
        <v>53</v>
      </c>
      <c r="BP67" s="18" t="n">
        <v>35</v>
      </c>
      <c r="BQ67" s="18" t="n">
        <v>18</v>
      </c>
      <c r="BR67" s="18" t="n">
        <v>5</v>
      </c>
      <c r="BS67" s="18" t="n">
        <v>12</v>
      </c>
      <c r="BT67" s="18" t="n">
        <v>9</v>
      </c>
      <c r="BU67" s="18" t="n">
        <v>16</v>
      </c>
      <c r="BV67" s="18" t="n">
        <v>63</v>
      </c>
      <c r="BW67" s="18" t="n">
        <v>137</v>
      </c>
      <c r="BX67" s="18" t="n">
        <v>172</v>
      </c>
      <c r="BY67" s="18" t="n">
        <v>180</v>
      </c>
      <c r="BZ67" s="18" t="n">
        <v>171</v>
      </c>
      <c r="CA67" s="18" t="n">
        <v>160</v>
      </c>
      <c r="CB67" s="18" t="n">
        <v>172</v>
      </c>
      <c r="CC67" s="18" t="n">
        <v>175</v>
      </c>
      <c r="CD67" s="18" t="n">
        <v>179</v>
      </c>
      <c r="CE67" s="18" t="n">
        <v>132</v>
      </c>
      <c r="CF67" s="18" t="n">
        <v>53</v>
      </c>
      <c r="CG67" s="18" t="n">
        <v>23</v>
      </c>
      <c r="CH67" s="18" t="n">
        <v>23</v>
      </c>
      <c r="CI67" s="18" t="n">
        <v>33</v>
      </c>
      <c r="CJ67" s="18" t="n">
        <v>16</v>
      </c>
      <c r="CK67" s="18" t="n">
        <v>5</v>
      </c>
      <c r="CL67" s="18" t="n">
        <v>5</v>
      </c>
      <c r="CM67" s="18" t="n">
        <v>40</v>
      </c>
      <c r="CN67" s="18" t="n">
        <v>49</v>
      </c>
      <c r="CO67" s="18" t="n">
        <v>96</v>
      </c>
      <c r="CP67" s="18" t="n">
        <v>115</v>
      </c>
      <c r="CQ67" s="18" t="n">
        <v>16</v>
      </c>
      <c r="CR67" s="18" t="n">
        <v>16</v>
      </c>
      <c r="CS67" s="18" t="n">
        <v>30</v>
      </c>
      <c r="CT67" s="18" t="n">
        <v>44</v>
      </c>
      <c r="CU67" s="18" t="n">
        <v>45</v>
      </c>
      <c r="CV67" s="18" t="n">
        <v>32</v>
      </c>
      <c r="CW67" s="18" t="n">
        <v>12</v>
      </c>
      <c r="CX67" s="18" t="n">
        <v>3</v>
      </c>
      <c r="CY67" s="18" t="n">
        <v>5</v>
      </c>
      <c r="CZ67" s="18" t="n">
        <v>12</v>
      </c>
      <c r="DA67" s="18" t="n">
        <v>120</v>
      </c>
      <c r="DB67" s="18" t="n">
        <v>181</v>
      </c>
      <c r="DC67" s="18" t="n">
        <v>163</v>
      </c>
      <c r="DD67" s="18" t="n">
        <v>156</v>
      </c>
      <c r="DE67" s="18" t="n">
        <v>153</v>
      </c>
      <c r="DF67" s="18" t="n">
        <v>152</v>
      </c>
      <c r="DG67" s="18" t="n">
        <v>152</v>
      </c>
      <c r="DH67" s="18" t="n">
        <v>155</v>
      </c>
      <c r="DI67" s="18" t="n">
        <v>157</v>
      </c>
      <c r="DJ67" s="18" t="n">
        <v>158</v>
      </c>
      <c r="DK67" s="18" t="n">
        <v>157</v>
      </c>
      <c r="DL67" s="18" t="n">
        <v>158</v>
      </c>
      <c r="DM67" s="18" t="n">
        <v>157</v>
      </c>
      <c r="DN67" s="18" t="n">
        <v>152</v>
      </c>
      <c r="DO67" s="18" t="n">
        <v>157</v>
      </c>
      <c r="DP67" s="18" t="n">
        <v>157</v>
      </c>
      <c r="DQ67" s="18" t="n">
        <v>157</v>
      </c>
      <c r="DR67" s="18" t="n">
        <v>157</v>
      </c>
      <c r="DS67" s="18" t="n">
        <v>155</v>
      </c>
      <c r="DT67" s="18" t="n">
        <v>152</v>
      </c>
      <c r="DU67" s="18" t="n">
        <v>151</v>
      </c>
      <c r="DV67" s="18" t="n">
        <v>150</v>
      </c>
      <c r="DW67" s="18" t="n">
        <v>146</v>
      </c>
      <c r="DX67" s="18" t="n">
        <v>141</v>
      </c>
      <c r="DY67" s="18" t="n">
        <v>137</v>
      </c>
      <c r="DZ67" s="18" t="n">
        <v>136</v>
      </c>
      <c r="EA67" s="18" t="n">
        <v>135</v>
      </c>
      <c r="EB67" s="18" t="n">
        <v>132</v>
      </c>
      <c r="EC67" s="18" t="n">
        <v>129</v>
      </c>
      <c r="ED67" s="18" t="n">
        <v>125</v>
      </c>
      <c r="EE67" s="18" t="n">
        <v>121</v>
      </c>
      <c r="EF67" s="18" t="n">
        <v>121</v>
      </c>
      <c r="EG67" s="18" t="n">
        <v>121</v>
      </c>
      <c r="EH67" s="18" t="n">
        <v>122</v>
      </c>
      <c r="EI67" s="18" t="n">
        <v>120</v>
      </c>
      <c r="EJ67" s="18" t="n">
        <v>111</v>
      </c>
      <c r="EK67" s="18" t="n">
        <v>105</v>
      </c>
      <c r="EL67" s="18" t="n">
        <v>100</v>
      </c>
      <c r="EM67" s="18" t="n">
        <v>98</v>
      </c>
      <c r="EN67" s="18" t="n">
        <v>93</v>
      </c>
      <c r="EO67" s="18" t="n">
        <v>79</v>
      </c>
      <c r="EP67" s="18" t="n">
        <v>82</v>
      </c>
      <c r="EQ67" s="18" t="n">
        <v>79</v>
      </c>
      <c r="ER67" s="18" t="n">
        <v>77</v>
      </c>
      <c r="ES67" s="18" t="n">
        <v>64</v>
      </c>
      <c r="ET67" s="18" t="n">
        <v>53</v>
      </c>
      <c r="EU67" s="18" t="n">
        <v>54</v>
      </c>
      <c r="EV67" s="18" t="n">
        <v>137</v>
      </c>
      <c r="EW67" s="18" t="n">
        <v>150</v>
      </c>
      <c r="EX67" s="18" t="n">
        <v>126</v>
      </c>
      <c r="EY67" s="18" t="n">
        <v>85</v>
      </c>
      <c r="EZ67" s="18" t="n">
        <v>118</v>
      </c>
      <c r="FA67" s="18" t="n">
        <v>108</v>
      </c>
      <c r="FB67" s="18" t="n">
        <v>18</v>
      </c>
      <c r="FC67" s="18" t="n">
        <v>24</v>
      </c>
      <c r="FD67" s="18" t="n">
        <v>65</v>
      </c>
      <c r="FE67" s="18" t="n">
        <v>40</v>
      </c>
      <c r="FF67" s="18" t="n">
        <v>30</v>
      </c>
      <c r="FG67" s="18" t="n">
        <v>48</v>
      </c>
      <c r="FH67" s="18" t="n">
        <v>51</v>
      </c>
      <c r="FI67" s="18" t="n">
        <v>47</v>
      </c>
      <c r="FJ67" s="18" t="n">
        <v>10</v>
      </c>
      <c r="FK67" s="18" t="n">
        <v>11</v>
      </c>
      <c r="FL67" s="18" t="n">
        <v>95</v>
      </c>
      <c r="FM67" s="18" t="n">
        <v>113</v>
      </c>
      <c r="FN67" s="18" t="n">
        <v>36</v>
      </c>
      <c r="FO67" s="18" t="n">
        <v>130</v>
      </c>
      <c r="FP67" s="18" t="n">
        <v>219</v>
      </c>
      <c r="FQ67" s="18" t="n">
        <v>195</v>
      </c>
      <c r="FR67" s="18" t="n">
        <v>175</v>
      </c>
      <c r="FS67" s="18" t="n">
        <v>180</v>
      </c>
    </row>
    <row r="68" customFormat="false" ht="10.5" hidden="false" customHeight="true" outlineLevel="0" collapsed="false">
      <c r="B68" s="17" t="n">
        <v>176</v>
      </c>
      <c r="C68" s="18" t="n">
        <v>30</v>
      </c>
      <c r="D68" s="18" t="n">
        <v>28</v>
      </c>
      <c r="E68" s="18" t="n">
        <v>27</v>
      </c>
      <c r="F68" s="18" t="n">
        <v>26</v>
      </c>
      <c r="G68" s="18" t="n">
        <v>25</v>
      </c>
      <c r="H68" s="18" t="n">
        <v>17</v>
      </c>
      <c r="I68" s="18" t="n">
        <v>16</v>
      </c>
      <c r="J68" s="18" t="n">
        <v>17</v>
      </c>
      <c r="K68" s="18" t="n">
        <v>14</v>
      </c>
      <c r="L68" s="18" t="n">
        <v>16</v>
      </c>
      <c r="M68" s="18" t="n">
        <v>14</v>
      </c>
      <c r="N68" s="18" t="n">
        <v>7</v>
      </c>
      <c r="O68" s="18" t="n">
        <v>7</v>
      </c>
      <c r="P68" s="18" t="n">
        <v>24</v>
      </c>
      <c r="Q68" s="18" t="n">
        <v>52</v>
      </c>
      <c r="R68" s="18" t="n">
        <v>45</v>
      </c>
      <c r="S68" s="18" t="n">
        <v>38</v>
      </c>
      <c r="T68" s="18" t="n">
        <v>8</v>
      </c>
      <c r="U68" s="18" t="n">
        <v>3</v>
      </c>
      <c r="V68" s="18" t="n">
        <v>12</v>
      </c>
      <c r="W68" s="18" t="n">
        <v>18</v>
      </c>
      <c r="X68" s="18" t="n">
        <v>44</v>
      </c>
      <c r="Y68" s="18" t="n">
        <v>94</v>
      </c>
      <c r="Z68" s="18" t="n">
        <v>24</v>
      </c>
      <c r="AA68" s="18" t="n">
        <v>83</v>
      </c>
      <c r="AB68" s="18" t="n">
        <v>232</v>
      </c>
      <c r="AC68" s="18" t="n">
        <v>236</v>
      </c>
      <c r="AD68" s="18" t="n">
        <v>220</v>
      </c>
      <c r="AE68" s="18" t="n">
        <v>192</v>
      </c>
      <c r="AF68" s="18" t="n">
        <v>208</v>
      </c>
      <c r="AG68" s="18" t="n">
        <v>157</v>
      </c>
      <c r="AH68" s="18" t="n">
        <v>163</v>
      </c>
      <c r="AI68" s="18" t="n">
        <v>153</v>
      </c>
      <c r="AJ68" s="18" t="n">
        <v>144</v>
      </c>
      <c r="AK68" s="18" t="n">
        <v>127</v>
      </c>
      <c r="AL68" s="18" t="n">
        <v>122</v>
      </c>
      <c r="AM68" s="18" t="n">
        <v>130</v>
      </c>
      <c r="AN68" s="18" t="n">
        <v>167</v>
      </c>
      <c r="AO68" s="18" t="n">
        <v>182</v>
      </c>
      <c r="AP68" s="18" t="n">
        <v>173</v>
      </c>
      <c r="AQ68" s="18" t="n">
        <v>200</v>
      </c>
      <c r="AR68" s="18" t="n">
        <v>194</v>
      </c>
      <c r="AS68" s="18" t="n">
        <v>215</v>
      </c>
      <c r="AT68" s="18" t="n">
        <v>178</v>
      </c>
      <c r="AU68" s="18" t="n">
        <v>92</v>
      </c>
      <c r="AV68" s="18" t="n">
        <v>49</v>
      </c>
      <c r="AW68" s="18" t="n">
        <v>39</v>
      </c>
      <c r="AX68" s="18" t="n">
        <v>39</v>
      </c>
      <c r="AY68" s="18" t="n">
        <v>44</v>
      </c>
      <c r="AZ68" s="18" t="n">
        <v>44</v>
      </c>
      <c r="BA68" s="18" t="n">
        <v>37</v>
      </c>
      <c r="BB68" s="18" t="n">
        <v>25</v>
      </c>
      <c r="BC68" s="18" t="n">
        <v>33</v>
      </c>
      <c r="BD68" s="18" t="n">
        <v>35</v>
      </c>
      <c r="BE68" s="18" t="n">
        <v>44</v>
      </c>
      <c r="BF68" s="18" t="n">
        <v>33</v>
      </c>
      <c r="BG68" s="18" t="n">
        <v>25</v>
      </c>
      <c r="BH68" s="18" t="n">
        <v>25</v>
      </c>
      <c r="BI68" s="18" t="n">
        <v>35</v>
      </c>
      <c r="BJ68" s="18" t="n">
        <v>129</v>
      </c>
      <c r="BK68" s="18" t="n">
        <v>213</v>
      </c>
      <c r="BL68" s="18" t="n">
        <v>206</v>
      </c>
      <c r="BM68" s="18" t="n">
        <v>121</v>
      </c>
      <c r="BN68" s="18" t="n">
        <v>51</v>
      </c>
      <c r="BO68" s="18" t="n">
        <v>29</v>
      </c>
      <c r="BP68" s="18" t="n">
        <v>28</v>
      </c>
      <c r="BQ68" s="18" t="n">
        <v>23</v>
      </c>
      <c r="BR68" s="18" t="n">
        <v>30</v>
      </c>
      <c r="BS68" s="18" t="n">
        <v>19</v>
      </c>
      <c r="BT68" s="18" t="n">
        <v>25</v>
      </c>
      <c r="BU68" s="18" t="n">
        <v>15</v>
      </c>
      <c r="BV68" s="18" t="n">
        <v>8</v>
      </c>
      <c r="BW68" s="18" t="n">
        <v>35</v>
      </c>
      <c r="BX68" s="18" t="n">
        <v>120</v>
      </c>
      <c r="BY68" s="18" t="n">
        <v>165</v>
      </c>
      <c r="BZ68" s="18" t="n">
        <v>185</v>
      </c>
      <c r="CA68" s="18" t="n">
        <v>175</v>
      </c>
      <c r="CB68" s="18" t="n">
        <v>174</v>
      </c>
      <c r="CC68" s="18" t="n">
        <v>166</v>
      </c>
      <c r="CD68" s="18" t="n">
        <v>172</v>
      </c>
      <c r="CE68" s="18" t="n">
        <v>187</v>
      </c>
      <c r="CF68" s="18" t="n">
        <v>143</v>
      </c>
      <c r="CG68" s="18" t="n">
        <v>65</v>
      </c>
      <c r="CH68" s="18" t="n">
        <v>30</v>
      </c>
      <c r="CI68" s="18" t="n">
        <v>21</v>
      </c>
      <c r="CJ68" s="18" t="n">
        <v>24</v>
      </c>
      <c r="CK68" s="18" t="n">
        <v>42</v>
      </c>
      <c r="CL68" s="18" t="n">
        <v>57</v>
      </c>
      <c r="CM68" s="18" t="n">
        <v>92</v>
      </c>
      <c r="CN68" s="18" t="n">
        <v>146</v>
      </c>
      <c r="CO68" s="18" t="n">
        <v>141</v>
      </c>
      <c r="CP68" s="18" t="n">
        <v>88</v>
      </c>
      <c r="CQ68" s="18" t="n">
        <v>15</v>
      </c>
      <c r="CR68" s="18" t="n">
        <v>11</v>
      </c>
      <c r="CS68" s="18" t="n">
        <v>31</v>
      </c>
      <c r="CT68" s="18" t="n">
        <v>45</v>
      </c>
      <c r="CU68" s="18" t="n">
        <v>45</v>
      </c>
      <c r="CV68" s="18" t="n">
        <v>35</v>
      </c>
      <c r="CW68" s="18" t="n">
        <v>21</v>
      </c>
      <c r="CX68" s="18" t="n">
        <v>7</v>
      </c>
      <c r="CY68" s="18" t="n">
        <v>9</v>
      </c>
      <c r="CZ68" s="18" t="n">
        <v>19</v>
      </c>
      <c r="DA68" s="18" t="n">
        <v>128</v>
      </c>
      <c r="DB68" s="18" t="n">
        <v>186</v>
      </c>
      <c r="DC68" s="18" t="n">
        <v>159</v>
      </c>
      <c r="DD68" s="18" t="n">
        <v>149</v>
      </c>
      <c r="DE68" s="18" t="n">
        <v>152</v>
      </c>
      <c r="DF68" s="18" t="n">
        <v>152</v>
      </c>
      <c r="DG68" s="18" t="n">
        <v>151</v>
      </c>
      <c r="DH68" s="18" t="n">
        <v>155</v>
      </c>
      <c r="DI68" s="18" t="n">
        <v>155</v>
      </c>
      <c r="DJ68" s="18" t="n">
        <v>153</v>
      </c>
      <c r="DK68" s="18" t="n">
        <v>155</v>
      </c>
      <c r="DL68" s="18" t="n">
        <v>157</v>
      </c>
      <c r="DM68" s="18" t="n">
        <v>157</v>
      </c>
      <c r="DN68" s="18" t="n">
        <v>157</v>
      </c>
      <c r="DO68" s="18" t="n">
        <v>158</v>
      </c>
      <c r="DP68" s="18" t="n">
        <v>166</v>
      </c>
      <c r="DQ68" s="18" t="n">
        <v>166</v>
      </c>
      <c r="DR68" s="18" t="n">
        <v>156</v>
      </c>
      <c r="DS68" s="18" t="n">
        <v>151</v>
      </c>
      <c r="DT68" s="18" t="n">
        <v>156</v>
      </c>
      <c r="DU68" s="18" t="n">
        <v>157</v>
      </c>
      <c r="DV68" s="18" t="n">
        <v>153</v>
      </c>
      <c r="DW68" s="18" t="n">
        <v>155</v>
      </c>
      <c r="DX68" s="18" t="n">
        <v>145</v>
      </c>
      <c r="DY68" s="18" t="n">
        <v>137</v>
      </c>
      <c r="DZ68" s="18" t="n">
        <v>137</v>
      </c>
      <c r="EA68" s="18" t="n">
        <v>139</v>
      </c>
      <c r="EB68" s="18" t="n">
        <v>137</v>
      </c>
      <c r="EC68" s="18" t="n">
        <v>131</v>
      </c>
      <c r="ED68" s="18" t="n">
        <v>127</v>
      </c>
      <c r="EE68" s="18" t="n">
        <v>122</v>
      </c>
      <c r="EF68" s="18" t="n">
        <v>123</v>
      </c>
      <c r="EG68" s="18" t="n">
        <v>122</v>
      </c>
      <c r="EH68" s="18" t="n">
        <v>120</v>
      </c>
      <c r="EI68" s="18" t="n">
        <v>121</v>
      </c>
      <c r="EJ68" s="18" t="n">
        <v>114</v>
      </c>
      <c r="EK68" s="18" t="n">
        <v>106</v>
      </c>
      <c r="EL68" s="18" t="n">
        <v>97</v>
      </c>
      <c r="EM68" s="18" t="n">
        <v>95</v>
      </c>
      <c r="EN68" s="18" t="n">
        <v>87</v>
      </c>
      <c r="EO68" s="18" t="n">
        <v>79</v>
      </c>
      <c r="EP68" s="18" t="n">
        <v>75</v>
      </c>
      <c r="EQ68" s="18" t="n">
        <v>74</v>
      </c>
      <c r="ER68" s="18" t="n">
        <v>74</v>
      </c>
      <c r="ES68" s="18" t="n">
        <v>70</v>
      </c>
      <c r="ET68" s="18" t="n">
        <v>54</v>
      </c>
      <c r="EU68" s="18" t="n">
        <v>33</v>
      </c>
      <c r="EV68" s="18" t="n">
        <v>72</v>
      </c>
      <c r="EW68" s="18" t="n">
        <v>144</v>
      </c>
      <c r="EX68" s="18" t="n">
        <v>122</v>
      </c>
      <c r="EY68" s="18" t="n">
        <v>84</v>
      </c>
      <c r="EZ68" s="18" t="n">
        <v>107</v>
      </c>
      <c r="FA68" s="18" t="n">
        <v>124</v>
      </c>
      <c r="FB68" s="18" t="n">
        <v>37</v>
      </c>
      <c r="FC68" s="18" t="n">
        <v>31</v>
      </c>
      <c r="FD68" s="18" t="n">
        <v>80</v>
      </c>
      <c r="FE68" s="18" t="n">
        <v>46</v>
      </c>
      <c r="FF68" s="18" t="n">
        <v>33</v>
      </c>
      <c r="FG68" s="18" t="n">
        <v>40</v>
      </c>
      <c r="FH68" s="18" t="n">
        <v>53</v>
      </c>
      <c r="FI68" s="18" t="n">
        <v>53</v>
      </c>
      <c r="FJ68" s="18" t="n">
        <v>9</v>
      </c>
      <c r="FK68" s="18" t="n">
        <v>21</v>
      </c>
      <c r="FL68" s="18" t="n">
        <v>57</v>
      </c>
      <c r="FM68" s="18" t="n">
        <v>124</v>
      </c>
      <c r="FN68" s="18" t="n">
        <v>47</v>
      </c>
      <c r="FO68" s="18" t="n">
        <v>100</v>
      </c>
      <c r="FP68" s="18" t="n">
        <v>212</v>
      </c>
      <c r="FQ68" s="18" t="n">
        <v>207</v>
      </c>
      <c r="FR68" s="18" t="n">
        <v>172</v>
      </c>
      <c r="FS68" s="18" t="n">
        <v>184</v>
      </c>
    </row>
    <row r="69" customFormat="false" ht="10.5" hidden="false" customHeight="true" outlineLevel="0" collapsed="false">
      <c r="B69" s="17" t="n">
        <v>177</v>
      </c>
      <c r="C69" s="18" t="n">
        <v>31</v>
      </c>
      <c r="D69" s="18" t="n">
        <v>28</v>
      </c>
      <c r="E69" s="18" t="n">
        <v>26</v>
      </c>
      <c r="F69" s="18" t="n">
        <v>24</v>
      </c>
      <c r="G69" s="18" t="n">
        <v>24</v>
      </c>
      <c r="H69" s="18" t="n">
        <v>24</v>
      </c>
      <c r="I69" s="18" t="n">
        <v>19</v>
      </c>
      <c r="J69" s="18" t="n">
        <v>13</v>
      </c>
      <c r="K69" s="18" t="n">
        <v>11</v>
      </c>
      <c r="L69" s="18" t="n">
        <v>11</v>
      </c>
      <c r="M69" s="18" t="n">
        <v>12</v>
      </c>
      <c r="N69" s="18" t="n">
        <v>12</v>
      </c>
      <c r="O69" s="18" t="n">
        <v>14</v>
      </c>
      <c r="P69" s="18" t="n">
        <v>18</v>
      </c>
      <c r="Q69" s="18" t="n">
        <v>38</v>
      </c>
      <c r="R69" s="18" t="n">
        <v>51</v>
      </c>
      <c r="S69" s="18" t="n">
        <v>40</v>
      </c>
      <c r="T69" s="18" t="n">
        <v>22</v>
      </c>
      <c r="U69" s="18" t="n">
        <v>0</v>
      </c>
      <c r="V69" s="18" t="n">
        <v>3</v>
      </c>
      <c r="W69" s="18" t="n">
        <v>18</v>
      </c>
      <c r="X69" s="18" t="n">
        <v>29</v>
      </c>
      <c r="Y69" s="18" t="n">
        <v>123</v>
      </c>
      <c r="Z69" s="18" t="n">
        <v>40</v>
      </c>
      <c r="AA69" s="18" t="n">
        <v>68</v>
      </c>
      <c r="AB69" s="18" t="n">
        <v>224</v>
      </c>
      <c r="AC69" s="18" t="n">
        <v>243</v>
      </c>
      <c r="AD69" s="18" t="n">
        <v>201</v>
      </c>
      <c r="AE69" s="18" t="n">
        <v>127</v>
      </c>
      <c r="AF69" s="18" t="n">
        <v>146</v>
      </c>
      <c r="AG69" s="18" t="n">
        <v>156</v>
      </c>
      <c r="AH69" s="18" t="n">
        <v>169</v>
      </c>
      <c r="AI69" s="18" t="n">
        <v>174</v>
      </c>
      <c r="AJ69" s="18" t="n">
        <v>184</v>
      </c>
      <c r="AK69" s="18" t="n">
        <v>132</v>
      </c>
      <c r="AL69" s="18" t="n">
        <v>142</v>
      </c>
      <c r="AM69" s="18" t="n">
        <v>165</v>
      </c>
      <c r="AN69" s="18" t="n">
        <v>181</v>
      </c>
      <c r="AO69" s="18" t="n">
        <v>158</v>
      </c>
      <c r="AP69" s="18" t="n">
        <v>146</v>
      </c>
      <c r="AQ69" s="18" t="n">
        <v>141</v>
      </c>
      <c r="AR69" s="18" t="n">
        <v>141</v>
      </c>
      <c r="AS69" s="18" t="n">
        <v>163</v>
      </c>
      <c r="AT69" s="18" t="n">
        <v>175</v>
      </c>
      <c r="AU69" s="18" t="n">
        <v>151</v>
      </c>
      <c r="AV69" s="18" t="n">
        <v>93</v>
      </c>
      <c r="AW69" s="18" t="n">
        <v>50</v>
      </c>
      <c r="AX69" s="18" t="n">
        <v>31</v>
      </c>
      <c r="AY69" s="18" t="n">
        <v>18</v>
      </c>
      <c r="AZ69" s="18" t="n">
        <v>33</v>
      </c>
      <c r="BA69" s="18" t="n">
        <v>23</v>
      </c>
      <c r="BB69" s="18" t="n">
        <v>26</v>
      </c>
      <c r="BC69" s="18" t="n">
        <v>31</v>
      </c>
      <c r="BD69" s="18" t="n">
        <v>37</v>
      </c>
      <c r="BE69" s="18" t="n">
        <v>36</v>
      </c>
      <c r="BF69" s="18" t="n">
        <v>31</v>
      </c>
      <c r="BG69" s="18" t="n">
        <v>31</v>
      </c>
      <c r="BH69" s="18" t="n">
        <v>19</v>
      </c>
      <c r="BI69" s="18" t="n">
        <v>8</v>
      </c>
      <c r="BJ69" s="18" t="n">
        <v>33</v>
      </c>
      <c r="BK69" s="18" t="n">
        <v>66</v>
      </c>
      <c r="BL69" s="18" t="n">
        <v>92</v>
      </c>
      <c r="BM69" s="18" t="n">
        <v>66</v>
      </c>
      <c r="BN69" s="18" t="n">
        <v>33</v>
      </c>
      <c r="BO69" s="18" t="n">
        <v>22</v>
      </c>
      <c r="BP69" s="18" t="n">
        <v>17</v>
      </c>
      <c r="BQ69" s="18" t="n">
        <v>17</v>
      </c>
      <c r="BR69" s="18" t="n">
        <v>31</v>
      </c>
      <c r="BS69" s="18" t="n">
        <v>23</v>
      </c>
      <c r="BT69" s="18" t="n">
        <v>23</v>
      </c>
      <c r="BU69" s="18" t="n">
        <v>35</v>
      </c>
      <c r="BV69" s="18" t="n">
        <v>12</v>
      </c>
      <c r="BW69" s="18" t="n">
        <v>2</v>
      </c>
      <c r="BX69" s="18" t="n">
        <v>18</v>
      </c>
      <c r="BY69" s="18" t="n">
        <v>77</v>
      </c>
      <c r="BZ69" s="18" t="n">
        <v>141</v>
      </c>
      <c r="CA69" s="18" t="n">
        <v>180</v>
      </c>
      <c r="CB69" s="18" t="n">
        <v>179</v>
      </c>
      <c r="CC69" s="18" t="n">
        <v>170</v>
      </c>
      <c r="CD69" s="18" t="n">
        <v>178</v>
      </c>
      <c r="CE69" s="18" t="n">
        <v>173</v>
      </c>
      <c r="CF69" s="18" t="n">
        <v>187</v>
      </c>
      <c r="CG69" s="18" t="n">
        <v>160</v>
      </c>
      <c r="CH69" s="18" t="n">
        <v>125</v>
      </c>
      <c r="CI69" s="18" t="n">
        <v>113</v>
      </c>
      <c r="CJ69" s="18" t="n">
        <v>129</v>
      </c>
      <c r="CK69" s="18" t="n">
        <v>159</v>
      </c>
      <c r="CL69" s="18" t="n">
        <v>173</v>
      </c>
      <c r="CM69" s="18" t="n">
        <v>178</v>
      </c>
      <c r="CN69" s="18" t="n">
        <v>162</v>
      </c>
      <c r="CO69" s="18" t="n">
        <v>136</v>
      </c>
      <c r="CP69" s="18" t="n">
        <v>77</v>
      </c>
      <c r="CQ69" s="18" t="n">
        <v>8</v>
      </c>
      <c r="CR69" s="18" t="n">
        <v>9</v>
      </c>
      <c r="CS69" s="18" t="n">
        <v>31</v>
      </c>
      <c r="CT69" s="18" t="n">
        <v>44</v>
      </c>
      <c r="CU69" s="18" t="n">
        <v>43</v>
      </c>
      <c r="CV69" s="18" t="n">
        <v>35</v>
      </c>
      <c r="CW69" s="18" t="n">
        <v>24</v>
      </c>
      <c r="CX69" s="18" t="n">
        <v>4</v>
      </c>
      <c r="CY69" s="18" t="n">
        <v>11</v>
      </c>
      <c r="CZ69" s="18" t="n">
        <v>22</v>
      </c>
      <c r="DA69" s="18" t="n">
        <v>128</v>
      </c>
      <c r="DB69" s="18" t="n">
        <v>175</v>
      </c>
      <c r="DC69" s="18" t="n">
        <v>149</v>
      </c>
      <c r="DD69" s="18" t="n">
        <v>146</v>
      </c>
      <c r="DE69" s="18" t="n">
        <v>153</v>
      </c>
      <c r="DF69" s="18" t="n">
        <v>155</v>
      </c>
      <c r="DG69" s="18" t="n">
        <v>153</v>
      </c>
      <c r="DH69" s="18" t="n">
        <v>155</v>
      </c>
      <c r="DI69" s="18" t="n">
        <v>152</v>
      </c>
      <c r="DJ69" s="18" t="n">
        <v>152</v>
      </c>
      <c r="DK69" s="18" t="n">
        <v>156</v>
      </c>
      <c r="DL69" s="18" t="n">
        <v>160</v>
      </c>
      <c r="DM69" s="18" t="n">
        <v>162</v>
      </c>
      <c r="DN69" s="18" t="n">
        <v>162</v>
      </c>
      <c r="DO69" s="18" t="n">
        <v>160</v>
      </c>
      <c r="DP69" s="18" t="n">
        <v>165</v>
      </c>
      <c r="DQ69" s="18" t="n">
        <v>164</v>
      </c>
      <c r="DR69" s="18" t="n">
        <v>152</v>
      </c>
      <c r="DS69" s="18" t="n">
        <v>146</v>
      </c>
      <c r="DT69" s="18" t="n">
        <v>152</v>
      </c>
      <c r="DU69" s="18" t="n">
        <v>155</v>
      </c>
      <c r="DV69" s="18" t="n">
        <v>155</v>
      </c>
      <c r="DW69" s="18" t="n">
        <v>156</v>
      </c>
      <c r="DX69" s="18" t="n">
        <v>146</v>
      </c>
      <c r="DY69" s="18" t="n">
        <v>136</v>
      </c>
      <c r="DZ69" s="18" t="n">
        <v>136</v>
      </c>
      <c r="EA69" s="18" t="n">
        <v>138</v>
      </c>
      <c r="EB69" s="18" t="n">
        <v>138</v>
      </c>
      <c r="EC69" s="18" t="n">
        <v>132</v>
      </c>
      <c r="ED69" s="18" t="n">
        <v>125</v>
      </c>
      <c r="EE69" s="18" t="n">
        <v>123</v>
      </c>
      <c r="EF69" s="18" t="n">
        <v>122</v>
      </c>
      <c r="EG69" s="18" t="n">
        <v>121</v>
      </c>
      <c r="EH69" s="18" t="n">
        <v>120</v>
      </c>
      <c r="EI69" s="18" t="n">
        <v>115</v>
      </c>
      <c r="EJ69" s="18" t="n">
        <v>110</v>
      </c>
      <c r="EK69" s="18" t="n">
        <v>103</v>
      </c>
      <c r="EL69" s="18" t="n">
        <v>100</v>
      </c>
      <c r="EM69" s="18" t="n">
        <v>97</v>
      </c>
      <c r="EN69" s="18" t="n">
        <v>87</v>
      </c>
      <c r="EO69" s="18" t="n">
        <v>81</v>
      </c>
      <c r="EP69" s="18" t="n">
        <v>78</v>
      </c>
      <c r="EQ69" s="18" t="n">
        <v>72</v>
      </c>
      <c r="ER69" s="18" t="n">
        <v>72</v>
      </c>
      <c r="ES69" s="18" t="n">
        <v>70</v>
      </c>
      <c r="ET69" s="18" t="n">
        <v>53</v>
      </c>
      <c r="EU69" s="18" t="n">
        <v>38</v>
      </c>
      <c r="EV69" s="18" t="n">
        <v>24</v>
      </c>
      <c r="EW69" s="18" t="n">
        <v>96</v>
      </c>
      <c r="EX69" s="18" t="n">
        <v>146</v>
      </c>
      <c r="EY69" s="18" t="n">
        <v>127</v>
      </c>
      <c r="EZ69" s="18" t="n">
        <v>117</v>
      </c>
      <c r="FA69" s="18" t="n">
        <v>130</v>
      </c>
      <c r="FB69" s="18" t="n">
        <v>48</v>
      </c>
      <c r="FC69" s="18" t="n">
        <v>19</v>
      </c>
      <c r="FD69" s="18" t="n">
        <v>89</v>
      </c>
      <c r="FE69" s="18" t="n">
        <v>61</v>
      </c>
      <c r="FF69" s="18" t="n">
        <v>24</v>
      </c>
      <c r="FG69" s="18" t="n">
        <v>32</v>
      </c>
      <c r="FH69" s="18" t="n">
        <v>47</v>
      </c>
      <c r="FI69" s="18" t="n">
        <v>52</v>
      </c>
      <c r="FJ69" s="18" t="n">
        <v>19</v>
      </c>
      <c r="FK69" s="18" t="n">
        <v>14</v>
      </c>
      <c r="FL69" s="18" t="n">
        <v>29</v>
      </c>
      <c r="FM69" s="18" t="n">
        <v>99</v>
      </c>
      <c r="FN69" s="18" t="n">
        <v>79</v>
      </c>
      <c r="FO69" s="18" t="n">
        <v>51</v>
      </c>
      <c r="FP69" s="18" t="n">
        <v>169</v>
      </c>
      <c r="FQ69" s="18" t="n">
        <v>231</v>
      </c>
      <c r="FR69" s="18" t="n">
        <v>178</v>
      </c>
      <c r="FS69" s="18" t="n">
        <v>165</v>
      </c>
    </row>
    <row r="70" customFormat="false" ht="10.5" hidden="false" customHeight="true" outlineLevel="0" collapsed="false">
      <c r="B70" s="17" t="n">
        <v>178</v>
      </c>
      <c r="C70" s="18" t="n">
        <v>32</v>
      </c>
      <c r="D70" s="18" t="n">
        <v>30</v>
      </c>
      <c r="E70" s="18" t="n">
        <v>25</v>
      </c>
      <c r="F70" s="18" t="n">
        <v>23</v>
      </c>
      <c r="G70" s="18" t="n">
        <v>23</v>
      </c>
      <c r="H70" s="18" t="n">
        <v>18</v>
      </c>
      <c r="I70" s="18" t="n">
        <v>13</v>
      </c>
      <c r="J70" s="18" t="n">
        <v>12</v>
      </c>
      <c r="K70" s="18" t="n">
        <v>12</v>
      </c>
      <c r="L70" s="18" t="n">
        <v>15</v>
      </c>
      <c r="M70" s="18" t="n">
        <v>15</v>
      </c>
      <c r="N70" s="18" t="n">
        <v>13</v>
      </c>
      <c r="O70" s="18" t="n">
        <v>10</v>
      </c>
      <c r="P70" s="18" t="n">
        <v>18</v>
      </c>
      <c r="Q70" s="18" t="n">
        <v>35</v>
      </c>
      <c r="R70" s="18" t="n">
        <v>46</v>
      </c>
      <c r="S70" s="18" t="n">
        <v>39</v>
      </c>
      <c r="T70" s="18" t="n">
        <v>14</v>
      </c>
      <c r="U70" s="18" t="n">
        <v>0</v>
      </c>
      <c r="V70" s="18" t="n">
        <v>4</v>
      </c>
      <c r="W70" s="18" t="n">
        <v>19</v>
      </c>
      <c r="X70" s="18" t="n">
        <v>22</v>
      </c>
      <c r="Y70" s="18" t="n">
        <v>118</v>
      </c>
      <c r="Z70" s="18" t="n">
        <v>68</v>
      </c>
      <c r="AA70" s="18" t="n">
        <v>46</v>
      </c>
      <c r="AB70" s="18" t="n">
        <v>218</v>
      </c>
      <c r="AC70" s="18" t="n">
        <v>244</v>
      </c>
      <c r="AD70" s="18" t="n">
        <v>178</v>
      </c>
      <c r="AE70" s="18" t="n">
        <v>145</v>
      </c>
      <c r="AF70" s="18" t="n">
        <v>136</v>
      </c>
      <c r="AG70" s="18" t="n">
        <v>149</v>
      </c>
      <c r="AH70" s="18" t="n">
        <v>163</v>
      </c>
      <c r="AI70" s="18" t="n">
        <v>177</v>
      </c>
      <c r="AJ70" s="18" t="n">
        <v>169</v>
      </c>
      <c r="AK70" s="18" t="n">
        <v>132</v>
      </c>
      <c r="AL70" s="18" t="n">
        <v>170</v>
      </c>
      <c r="AM70" s="18" t="n">
        <v>165</v>
      </c>
      <c r="AN70" s="18" t="n">
        <v>185</v>
      </c>
      <c r="AO70" s="18" t="n">
        <v>156</v>
      </c>
      <c r="AP70" s="18" t="n">
        <v>170</v>
      </c>
      <c r="AQ70" s="18" t="n">
        <v>192</v>
      </c>
      <c r="AR70" s="18" t="n">
        <v>181</v>
      </c>
      <c r="AS70" s="18" t="n">
        <v>173</v>
      </c>
      <c r="AT70" s="18" t="n">
        <v>150</v>
      </c>
      <c r="AU70" s="18" t="n">
        <v>146</v>
      </c>
      <c r="AV70" s="18" t="n">
        <v>131</v>
      </c>
      <c r="AW70" s="18" t="n">
        <v>116</v>
      </c>
      <c r="AX70" s="18" t="n">
        <v>68</v>
      </c>
      <c r="AY70" s="18" t="n">
        <v>26</v>
      </c>
      <c r="AZ70" s="18" t="n">
        <v>13</v>
      </c>
      <c r="BA70" s="18" t="n">
        <v>19</v>
      </c>
      <c r="BB70" s="18" t="n">
        <v>25</v>
      </c>
      <c r="BC70" s="18" t="n">
        <v>35</v>
      </c>
      <c r="BD70" s="18" t="n">
        <v>35</v>
      </c>
      <c r="BE70" s="18" t="n">
        <v>29</v>
      </c>
      <c r="BF70" s="18" t="n">
        <v>30</v>
      </c>
      <c r="BG70" s="18" t="n">
        <v>30</v>
      </c>
      <c r="BH70" s="18" t="n">
        <v>31</v>
      </c>
      <c r="BI70" s="18" t="n">
        <v>28</v>
      </c>
      <c r="BJ70" s="18" t="n">
        <v>17</v>
      </c>
      <c r="BK70" s="18" t="n">
        <v>22</v>
      </c>
      <c r="BL70" s="18" t="n">
        <v>36</v>
      </c>
      <c r="BM70" s="18" t="n">
        <v>38</v>
      </c>
      <c r="BN70" s="18" t="n">
        <v>43</v>
      </c>
      <c r="BO70" s="18" t="n">
        <v>42</v>
      </c>
      <c r="BP70" s="18" t="n">
        <v>21</v>
      </c>
      <c r="BQ70" s="18" t="n">
        <v>16</v>
      </c>
      <c r="BR70" s="18" t="n">
        <v>16</v>
      </c>
      <c r="BS70" s="18" t="n">
        <v>23</v>
      </c>
      <c r="BT70" s="18" t="n">
        <v>21</v>
      </c>
      <c r="BU70" s="18" t="n">
        <v>24</v>
      </c>
      <c r="BV70" s="18" t="n">
        <v>18</v>
      </c>
      <c r="BW70" s="18" t="n">
        <v>21</v>
      </c>
      <c r="BX70" s="18" t="n">
        <v>4</v>
      </c>
      <c r="BY70" s="18" t="n">
        <v>12</v>
      </c>
      <c r="BZ70" s="18" t="n">
        <v>51</v>
      </c>
      <c r="CA70" s="18" t="n">
        <v>127</v>
      </c>
      <c r="CB70" s="18" t="n">
        <v>181</v>
      </c>
      <c r="CC70" s="18" t="n">
        <v>175</v>
      </c>
      <c r="CD70" s="18" t="n">
        <v>169</v>
      </c>
      <c r="CE70" s="18" t="n">
        <v>167</v>
      </c>
      <c r="CF70" s="18" t="n">
        <v>172</v>
      </c>
      <c r="CG70" s="18" t="n">
        <v>184</v>
      </c>
      <c r="CH70" s="18" t="n">
        <v>178</v>
      </c>
      <c r="CI70" s="18" t="n">
        <v>177</v>
      </c>
      <c r="CJ70" s="18" t="n">
        <v>163</v>
      </c>
      <c r="CK70" s="18" t="n">
        <v>173</v>
      </c>
      <c r="CL70" s="18" t="n">
        <v>165</v>
      </c>
      <c r="CM70" s="18" t="n">
        <v>148</v>
      </c>
      <c r="CN70" s="18" t="n">
        <v>85</v>
      </c>
      <c r="CO70" s="18" t="n">
        <v>124</v>
      </c>
      <c r="CP70" s="18" t="n">
        <v>66</v>
      </c>
      <c r="CQ70" s="18" t="n">
        <v>3</v>
      </c>
      <c r="CR70" s="18" t="n">
        <v>12</v>
      </c>
      <c r="CS70" s="18" t="n">
        <v>32</v>
      </c>
      <c r="CT70" s="18" t="n">
        <v>40</v>
      </c>
      <c r="CU70" s="18" t="n">
        <v>40</v>
      </c>
      <c r="CV70" s="18" t="n">
        <v>36</v>
      </c>
      <c r="CW70" s="18" t="n">
        <v>24</v>
      </c>
      <c r="CX70" s="18" t="n">
        <v>8</v>
      </c>
      <c r="CY70" s="18" t="n">
        <v>8</v>
      </c>
      <c r="CZ70" s="18" t="n">
        <v>29</v>
      </c>
      <c r="DA70" s="18" t="n">
        <v>139</v>
      </c>
      <c r="DB70" s="18" t="n">
        <v>174</v>
      </c>
      <c r="DC70" s="18" t="n">
        <v>149</v>
      </c>
      <c r="DD70" s="18" t="n">
        <v>150</v>
      </c>
      <c r="DE70" s="18" t="n">
        <v>152</v>
      </c>
      <c r="DF70" s="18" t="n">
        <v>155</v>
      </c>
      <c r="DG70" s="18" t="n">
        <v>158</v>
      </c>
      <c r="DH70" s="18" t="n">
        <v>158</v>
      </c>
      <c r="DI70" s="18" t="n">
        <v>156</v>
      </c>
      <c r="DJ70" s="18" t="n">
        <v>158</v>
      </c>
      <c r="DK70" s="18" t="n">
        <v>160</v>
      </c>
      <c r="DL70" s="18" t="n">
        <v>156</v>
      </c>
      <c r="DM70" s="18" t="n">
        <v>153</v>
      </c>
      <c r="DN70" s="18" t="n">
        <v>152</v>
      </c>
      <c r="DO70" s="18" t="n">
        <v>163</v>
      </c>
      <c r="DP70" s="18" t="n">
        <v>164</v>
      </c>
      <c r="DQ70" s="18" t="n">
        <v>162</v>
      </c>
      <c r="DR70" s="18" t="n">
        <v>152</v>
      </c>
      <c r="DS70" s="18" t="n">
        <v>148</v>
      </c>
      <c r="DT70" s="18" t="n">
        <v>151</v>
      </c>
      <c r="DU70" s="18" t="n">
        <v>153</v>
      </c>
      <c r="DV70" s="18" t="n">
        <v>157</v>
      </c>
      <c r="DW70" s="18" t="n">
        <v>155</v>
      </c>
      <c r="DX70" s="18" t="n">
        <v>148</v>
      </c>
      <c r="DY70" s="18" t="n">
        <v>137</v>
      </c>
      <c r="DZ70" s="18" t="n">
        <v>135</v>
      </c>
      <c r="EA70" s="18" t="n">
        <v>137</v>
      </c>
      <c r="EB70" s="18" t="n">
        <v>139</v>
      </c>
      <c r="EC70" s="18" t="n">
        <v>136</v>
      </c>
      <c r="ED70" s="18" t="n">
        <v>128</v>
      </c>
      <c r="EE70" s="18" t="n">
        <v>125</v>
      </c>
      <c r="EF70" s="18" t="n">
        <v>125</v>
      </c>
      <c r="EG70" s="18" t="n">
        <v>123</v>
      </c>
      <c r="EH70" s="18" t="n">
        <v>121</v>
      </c>
      <c r="EI70" s="18" t="n">
        <v>116</v>
      </c>
      <c r="EJ70" s="18" t="n">
        <v>110</v>
      </c>
      <c r="EK70" s="18" t="n">
        <v>106</v>
      </c>
      <c r="EL70" s="18" t="n">
        <v>101</v>
      </c>
      <c r="EM70" s="18" t="n">
        <v>97</v>
      </c>
      <c r="EN70" s="18" t="n">
        <v>86</v>
      </c>
      <c r="EO70" s="18" t="n">
        <v>82</v>
      </c>
      <c r="EP70" s="18" t="n">
        <v>79</v>
      </c>
      <c r="EQ70" s="18" t="n">
        <v>73</v>
      </c>
      <c r="ER70" s="18" t="n">
        <v>73</v>
      </c>
      <c r="ES70" s="18" t="n">
        <v>72</v>
      </c>
      <c r="ET70" s="18" t="n">
        <v>57</v>
      </c>
      <c r="EU70" s="18" t="n">
        <v>65</v>
      </c>
      <c r="EV70" s="18" t="n">
        <v>7</v>
      </c>
      <c r="EW70" s="18" t="n">
        <v>30</v>
      </c>
      <c r="EX70" s="18" t="n">
        <v>128</v>
      </c>
      <c r="EY70" s="18" t="n">
        <v>142</v>
      </c>
      <c r="EZ70" s="18" t="n">
        <v>122</v>
      </c>
      <c r="FA70" s="18" t="n">
        <v>137</v>
      </c>
      <c r="FB70" s="18" t="n">
        <v>71</v>
      </c>
      <c r="FC70" s="18" t="n">
        <v>10</v>
      </c>
      <c r="FD70" s="18" t="n">
        <v>63</v>
      </c>
      <c r="FE70" s="18" t="n">
        <v>59</v>
      </c>
      <c r="FF70" s="18" t="n">
        <v>36</v>
      </c>
      <c r="FG70" s="18" t="n">
        <v>36</v>
      </c>
      <c r="FH70" s="18" t="n">
        <v>51</v>
      </c>
      <c r="FI70" s="18" t="n">
        <v>50</v>
      </c>
      <c r="FJ70" s="18" t="n">
        <v>24</v>
      </c>
      <c r="FK70" s="18" t="n">
        <v>14</v>
      </c>
      <c r="FL70" s="18" t="n">
        <v>24</v>
      </c>
      <c r="FM70" s="18" t="n">
        <v>65</v>
      </c>
      <c r="FN70" s="18" t="n">
        <v>115</v>
      </c>
      <c r="FO70" s="18" t="n">
        <v>38</v>
      </c>
      <c r="FP70" s="18" t="n">
        <v>104</v>
      </c>
      <c r="FQ70" s="18" t="n">
        <v>216</v>
      </c>
      <c r="FR70" s="18" t="n">
        <v>188</v>
      </c>
      <c r="FS70" s="18" t="n">
        <v>149</v>
      </c>
    </row>
    <row r="71" customFormat="false" ht="10.5" hidden="false" customHeight="true" outlineLevel="0" collapsed="false">
      <c r="B71" s="17" t="n">
        <v>179</v>
      </c>
      <c r="C71" s="18" t="n">
        <v>33</v>
      </c>
      <c r="D71" s="18" t="n">
        <v>31</v>
      </c>
      <c r="E71" s="18" t="n">
        <v>26</v>
      </c>
      <c r="F71" s="18" t="n">
        <v>24</v>
      </c>
      <c r="G71" s="18" t="n">
        <v>16</v>
      </c>
      <c r="H71" s="18" t="n">
        <v>16</v>
      </c>
      <c r="I71" s="18" t="n">
        <v>12</v>
      </c>
      <c r="J71" s="18" t="n">
        <v>12</v>
      </c>
      <c r="K71" s="18" t="n">
        <v>17</v>
      </c>
      <c r="L71" s="18" t="n">
        <v>21</v>
      </c>
      <c r="M71" s="18" t="n">
        <v>19</v>
      </c>
      <c r="N71" s="18" t="n">
        <v>20</v>
      </c>
      <c r="O71" s="18" t="n">
        <v>16</v>
      </c>
      <c r="P71" s="18" t="n">
        <v>21</v>
      </c>
      <c r="Q71" s="18" t="n">
        <v>31</v>
      </c>
      <c r="R71" s="18" t="n">
        <v>43</v>
      </c>
      <c r="S71" s="18" t="n">
        <v>40</v>
      </c>
      <c r="T71" s="18" t="n">
        <v>18</v>
      </c>
      <c r="U71" s="18" t="n">
        <v>0</v>
      </c>
      <c r="V71" s="18" t="n">
        <v>1</v>
      </c>
      <c r="W71" s="18" t="n">
        <v>17</v>
      </c>
      <c r="X71" s="18" t="n">
        <v>14</v>
      </c>
      <c r="Y71" s="18" t="n">
        <v>95</v>
      </c>
      <c r="Z71" s="18" t="n">
        <v>78</v>
      </c>
      <c r="AA71" s="18" t="n">
        <v>43</v>
      </c>
      <c r="AB71" s="18" t="n">
        <v>186</v>
      </c>
      <c r="AC71" s="18" t="n">
        <v>230</v>
      </c>
      <c r="AD71" s="18" t="n">
        <v>157</v>
      </c>
      <c r="AE71" s="18" t="n">
        <v>138</v>
      </c>
      <c r="AF71" s="18" t="n">
        <v>131</v>
      </c>
      <c r="AG71" s="18" t="n">
        <v>166</v>
      </c>
      <c r="AH71" s="18" t="n">
        <v>174</v>
      </c>
      <c r="AI71" s="18" t="n">
        <v>175</v>
      </c>
      <c r="AJ71" s="18" t="n">
        <v>169</v>
      </c>
      <c r="AK71" s="18" t="n">
        <v>186</v>
      </c>
      <c r="AL71" s="18" t="n">
        <v>193</v>
      </c>
      <c r="AM71" s="18" t="n">
        <v>157</v>
      </c>
      <c r="AN71" s="18" t="n">
        <v>180</v>
      </c>
      <c r="AO71" s="18" t="n">
        <v>141</v>
      </c>
      <c r="AP71" s="18" t="n">
        <v>143</v>
      </c>
      <c r="AQ71" s="18" t="n">
        <v>162</v>
      </c>
      <c r="AR71" s="18" t="n">
        <v>156</v>
      </c>
      <c r="AS71" s="18" t="n">
        <v>144</v>
      </c>
      <c r="AT71" s="18" t="n">
        <v>154</v>
      </c>
      <c r="AU71" s="18" t="n">
        <v>181</v>
      </c>
      <c r="AV71" s="18" t="n">
        <v>184</v>
      </c>
      <c r="AW71" s="18" t="n">
        <v>169</v>
      </c>
      <c r="AX71" s="18" t="n">
        <v>157</v>
      </c>
      <c r="AY71" s="18" t="n">
        <v>124</v>
      </c>
      <c r="AZ71" s="18" t="n">
        <v>57</v>
      </c>
      <c r="BA71" s="18" t="n">
        <v>14</v>
      </c>
      <c r="BB71" s="18" t="n">
        <v>18</v>
      </c>
      <c r="BC71" s="18" t="n">
        <v>23</v>
      </c>
      <c r="BD71" s="18" t="n">
        <v>30</v>
      </c>
      <c r="BE71" s="18" t="n">
        <v>25</v>
      </c>
      <c r="BF71" s="18" t="n">
        <v>26</v>
      </c>
      <c r="BG71" s="18" t="n">
        <v>28</v>
      </c>
      <c r="BH71" s="18" t="n">
        <v>36</v>
      </c>
      <c r="BI71" s="18" t="n">
        <v>33</v>
      </c>
      <c r="BJ71" s="18" t="n">
        <v>30</v>
      </c>
      <c r="BK71" s="18" t="n">
        <v>31</v>
      </c>
      <c r="BL71" s="18" t="n">
        <v>38</v>
      </c>
      <c r="BM71" s="18" t="n">
        <v>30</v>
      </c>
      <c r="BN71" s="18" t="n">
        <v>39</v>
      </c>
      <c r="BO71" s="18" t="n">
        <v>52</v>
      </c>
      <c r="BP71" s="18" t="n">
        <v>36</v>
      </c>
      <c r="BQ71" s="18" t="n">
        <v>28</v>
      </c>
      <c r="BR71" s="18" t="n">
        <v>18</v>
      </c>
      <c r="BS71" s="18" t="n">
        <v>14</v>
      </c>
      <c r="BT71" s="18" t="n">
        <v>26</v>
      </c>
      <c r="BU71" s="18" t="n">
        <v>21</v>
      </c>
      <c r="BV71" s="18" t="n">
        <v>23</v>
      </c>
      <c r="BW71" s="18" t="n">
        <v>30</v>
      </c>
      <c r="BX71" s="18" t="n">
        <v>31</v>
      </c>
      <c r="BY71" s="18" t="n">
        <v>14</v>
      </c>
      <c r="BZ71" s="18" t="n">
        <v>14</v>
      </c>
      <c r="CA71" s="18" t="n">
        <v>40</v>
      </c>
      <c r="CB71" s="18" t="n">
        <v>122</v>
      </c>
      <c r="CC71" s="18" t="n">
        <v>174</v>
      </c>
      <c r="CD71" s="18" t="n">
        <v>180</v>
      </c>
      <c r="CE71" s="18" t="n">
        <v>167</v>
      </c>
      <c r="CF71" s="18" t="n">
        <v>167</v>
      </c>
      <c r="CG71" s="18" t="n">
        <v>157</v>
      </c>
      <c r="CH71" s="18" t="n">
        <v>167</v>
      </c>
      <c r="CI71" s="18" t="n">
        <v>177</v>
      </c>
      <c r="CJ71" s="18" t="n">
        <v>165</v>
      </c>
      <c r="CK71" s="18" t="n">
        <v>160</v>
      </c>
      <c r="CL71" s="18" t="n">
        <v>189</v>
      </c>
      <c r="CM71" s="18" t="n">
        <v>115</v>
      </c>
      <c r="CN71" s="18" t="n">
        <v>61</v>
      </c>
      <c r="CO71" s="18" t="n">
        <v>117</v>
      </c>
      <c r="CP71" s="18" t="n">
        <v>49</v>
      </c>
      <c r="CQ71" s="18" t="n">
        <v>2</v>
      </c>
      <c r="CR71" s="18" t="n">
        <v>18</v>
      </c>
      <c r="CS71" s="18" t="n">
        <v>37</v>
      </c>
      <c r="CT71" s="18" t="n">
        <v>40</v>
      </c>
      <c r="CU71" s="18" t="n">
        <v>40</v>
      </c>
      <c r="CV71" s="18" t="n">
        <v>33</v>
      </c>
      <c r="CW71" s="18" t="n">
        <v>21</v>
      </c>
      <c r="CX71" s="18" t="n">
        <v>11</v>
      </c>
      <c r="CY71" s="18" t="n">
        <v>5</v>
      </c>
      <c r="CZ71" s="18" t="n">
        <v>45</v>
      </c>
      <c r="DA71" s="18" t="n">
        <v>151</v>
      </c>
      <c r="DB71" s="18" t="n">
        <v>171</v>
      </c>
      <c r="DC71" s="18" t="n">
        <v>151</v>
      </c>
      <c r="DD71" s="18" t="n">
        <v>155</v>
      </c>
      <c r="DE71" s="18" t="n">
        <v>151</v>
      </c>
      <c r="DF71" s="18" t="n">
        <v>159</v>
      </c>
      <c r="DG71" s="18" t="n">
        <v>156</v>
      </c>
      <c r="DH71" s="18" t="n">
        <v>158</v>
      </c>
      <c r="DI71" s="18" t="n">
        <v>162</v>
      </c>
      <c r="DJ71" s="18" t="n">
        <v>165</v>
      </c>
      <c r="DK71" s="18" t="n">
        <v>163</v>
      </c>
      <c r="DL71" s="18" t="n">
        <v>150</v>
      </c>
      <c r="DM71" s="18" t="n">
        <v>144</v>
      </c>
      <c r="DN71" s="18" t="n">
        <v>145</v>
      </c>
      <c r="DO71" s="18" t="n">
        <v>166</v>
      </c>
      <c r="DP71" s="18" t="n">
        <v>164</v>
      </c>
      <c r="DQ71" s="18" t="n">
        <v>160</v>
      </c>
      <c r="DR71" s="18" t="n">
        <v>157</v>
      </c>
      <c r="DS71" s="18" t="n">
        <v>153</v>
      </c>
      <c r="DT71" s="18" t="n">
        <v>151</v>
      </c>
      <c r="DU71" s="18" t="n">
        <v>153</v>
      </c>
      <c r="DV71" s="18" t="n">
        <v>159</v>
      </c>
      <c r="DW71" s="18" t="n">
        <v>155</v>
      </c>
      <c r="DX71" s="18" t="n">
        <v>149</v>
      </c>
      <c r="DY71" s="18" t="n">
        <v>141</v>
      </c>
      <c r="DZ71" s="18" t="n">
        <v>138</v>
      </c>
      <c r="EA71" s="18" t="n">
        <v>139</v>
      </c>
      <c r="EB71" s="18" t="n">
        <v>143</v>
      </c>
      <c r="EC71" s="18" t="n">
        <v>141</v>
      </c>
      <c r="ED71" s="18" t="n">
        <v>134</v>
      </c>
      <c r="EE71" s="18" t="n">
        <v>129</v>
      </c>
      <c r="EF71" s="18" t="n">
        <v>128</v>
      </c>
      <c r="EG71" s="18" t="n">
        <v>127</v>
      </c>
      <c r="EH71" s="18" t="n">
        <v>122</v>
      </c>
      <c r="EI71" s="18" t="n">
        <v>116</v>
      </c>
      <c r="EJ71" s="18" t="n">
        <v>111</v>
      </c>
      <c r="EK71" s="18" t="n">
        <v>106</v>
      </c>
      <c r="EL71" s="18" t="n">
        <v>101</v>
      </c>
      <c r="EM71" s="18" t="n">
        <v>99</v>
      </c>
      <c r="EN71" s="18" t="n">
        <v>87</v>
      </c>
      <c r="EO71" s="18" t="n">
        <v>85</v>
      </c>
      <c r="EP71" s="18" t="n">
        <v>82</v>
      </c>
      <c r="EQ71" s="18" t="n">
        <v>78</v>
      </c>
      <c r="ER71" s="18" t="n">
        <v>77</v>
      </c>
      <c r="ES71" s="18" t="n">
        <v>74</v>
      </c>
      <c r="ET71" s="18" t="n">
        <v>61</v>
      </c>
      <c r="EU71" s="18" t="n">
        <v>67</v>
      </c>
      <c r="EV71" s="18" t="n">
        <v>21</v>
      </c>
      <c r="EW71" s="18" t="n">
        <v>3</v>
      </c>
      <c r="EX71" s="18" t="n">
        <v>75</v>
      </c>
      <c r="EY71" s="18" t="n">
        <v>132</v>
      </c>
      <c r="EZ71" s="18" t="n">
        <v>66</v>
      </c>
      <c r="FA71" s="18" t="n">
        <v>68</v>
      </c>
      <c r="FB71" s="18" t="n">
        <v>76</v>
      </c>
      <c r="FC71" s="18" t="n">
        <v>4</v>
      </c>
      <c r="FD71" s="18" t="n">
        <v>32</v>
      </c>
      <c r="FE71" s="18" t="n">
        <v>71</v>
      </c>
      <c r="FF71" s="18" t="n">
        <v>52</v>
      </c>
      <c r="FG71" s="18" t="n">
        <v>27</v>
      </c>
      <c r="FH71" s="18" t="n">
        <v>53</v>
      </c>
      <c r="FI71" s="18" t="n">
        <v>53</v>
      </c>
      <c r="FJ71" s="18" t="n">
        <v>34</v>
      </c>
      <c r="FK71" s="18" t="n">
        <v>15</v>
      </c>
      <c r="FL71" s="18" t="n">
        <v>18</v>
      </c>
      <c r="FM71" s="18" t="n">
        <v>33</v>
      </c>
      <c r="FN71" s="18" t="n">
        <v>122</v>
      </c>
      <c r="FO71" s="18" t="n">
        <v>82</v>
      </c>
      <c r="FP71" s="18" t="n">
        <v>42</v>
      </c>
      <c r="FQ71" s="18" t="n">
        <v>178</v>
      </c>
      <c r="FR71" s="18" t="n">
        <v>202</v>
      </c>
      <c r="FS71" s="18" t="n">
        <v>142</v>
      </c>
    </row>
    <row r="72" customFormat="false" ht="10.5" hidden="false" customHeight="true" outlineLevel="0" collapsed="false">
      <c r="B72" s="17" t="n">
        <v>180</v>
      </c>
      <c r="C72" s="18" t="n">
        <v>37</v>
      </c>
      <c r="D72" s="18" t="n">
        <v>33</v>
      </c>
      <c r="E72" s="18" t="n">
        <v>29</v>
      </c>
      <c r="F72" s="18" t="n">
        <v>24</v>
      </c>
      <c r="G72" s="18" t="n">
        <v>18</v>
      </c>
      <c r="H72" s="18" t="n">
        <v>17</v>
      </c>
      <c r="I72" s="18" t="n">
        <v>14</v>
      </c>
      <c r="J72" s="18" t="n">
        <v>18</v>
      </c>
      <c r="K72" s="18" t="n">
        <v>25</v>
      </c>
      <c r="L72" s="18" t="n">
        <v>29</v>
      </c>
      <c r="M72" s="18" t="n">
        <v>24</v>
      </c>
      <c r="N72" s="18" t="n">
        <v>22</v>
      </c>
      <c r="O72" s="18" t="n">
        <v>22</v>
      </c>
      <c r="P72" s="18" t="n">
        <v>25</v>
      </c>
      <c r="Q72" s="18" t="n">
        <v>33</v>
      </c>
      <c r="R72" s="18" t="n">
        <v>42</v>
      </c>
      <c r="S72" s="18" t="n">
        <v>43</v>
      </c>
      <c r="T72" s="18" t="n">
        <v>31</v>
      </c>
      <c r="U72" s="18" t="n">
        <v>1</v>
      </c>
      <c r="V72" s="18" t="n">
        <v>4</v>
      </c>
      <c r="W72" s="18" t="n">
        <v>21</v>
      </c>
      <c r="X72" s="18" t="n">
        <v>19</v>
      </c>
      <c r="Y72" s="18" t="n">
        <v>66</v>
      </c>
      <c r="Z72" s="18" t="n">
        <v>77</v>
      </c>
      <c r="AA72" s="18" t="n">
        <v>24</v>
      </c>
      <c r="AB72" s="18" t="n">
        <v>122</v>
      </c>
      <c r="AC72" s="18" t="n">
        <v>219</v>
      </c>
      <c r="AD72" s="18" t="n">
        <v>177</v>
      </c>
      <c r="AE72" s="18" t="n">
        <v>150</v>
      </c>
      <c r="AF72" s="18" t="n">
        <v>134</v>
      </c>
      <c r="AG72" s="18" t="n">
        <v>134</v>
      </c>
      <c r="AH72" s="18" t="n">
        <v>134</v>
      </c>
      <c r="AI72" s="18" t="n">
        <v>138</v>
      </c>
      <c r="AJ72" s="18" t="n">
        <v>143</v>
      </c>
      <c r="AK72" s="18" t="n">
        <v>174</v>
      </c>
      <c r="AL72" s="18" t="n">
        <v>187</v>
      </c>
      <c r="AM72" s="18" t="n">
        <v>149</v>
      </c>
      <c r="AN72" s="18" t="n">
        <v>173</v>
      </c>
      <c r="AO72" s="18" t="n">
        <v>196</v>
      </c>
      <c r="AP72" s="18" t="n">
        <v>173</v>
      </c>
      <c r="AQ72" s="18" t="n">
        <v>185</v>
      </c>
      <c r="AR72" s="18" t="n">
        <v>165</v>
      </c>
      <c r="AS72" s="18" t="n">
        <v>138</v>
      </c>
      <c r="AT72" s="18" t="n">
        <v>167</v>
      </c>
      <c r="AU72" s="18" t="n">
        <v>153</v>
      </c>
      <c r="AV72" s="18" t="n">
        <v>139</v>
      </c>
      <c r="AW72" s="18" t="n">
        <v>145</v>
      </c>
      <c r="AX72" s="18" t="n">
        <v>165</v>
      </c>
      <c r="AY72" s="18" t="n">
        <v>167</v>
      </c>
      <c r="AZ72" s="18" t="n">
        <v>102</v>
      </c>
      <c r="BA72" s="18" t="n">
        <v>33</v>
      </c>
      <c r="BB72" s="18" t="n">
        <v>4</v>
      </c>
      <c r="BC72" s="18" t="n">
        <v>8</v>
      </c>
      <c r="BD72" s="18" t="n">
        <v>15</v>
      </c>
      <c r="BE72" s="18" t="n">
        <v>17</v>
      </c>
      <c r="BF72" s="18" t="n">
        <v>19</v>
      </c>
      <c r="BG72" s="18" t="n">
        <v>23</v>
      </c>
      <c r="BH72" s="18" t="n">
        <v>24</v>
      </c>
      <c r="BI72" s="18" t="n">
        <v>15</v>
      </c>
      <c r="BJ72" s="18" t="n">
        <v>32</v>
      </c>
      <c r="BK72" s="18" t="n">
        <v>33</v>
      </c>
      <c r="BL72" s="18" t="n">
        <v>49</v>
      </c>
      <c r="BM72" s="18" t="n">
        <v>36</v>
      </c>
      <c r="BN72" s="18" t="n">
        <v>28</v>
      </c>
      <c r="BO72" s="18" t="n">
        <v>39</v>
      </c>
      <c r="BP72" s="18" t="n">
        <v>42</v>
      </c>
      <c r="BQ72" s="18" t="n">
        <v>42</v>
      </c>
      <c r="BR72" s="18" t="n">
        <v>40</v>
      </c>
      <c r="BS72" s="18" t="n">
        <v>31</v>
      </c>
      <c r="BT72" s="18" t="n">
        <v>23</v>
      </c>
      <c r="BU72" s="18" t="n">
        <v>21</v>
      </c>
      <c r="BV72" s="18" t="n">
        <v>31</v>
      </c>
      <c r="BW72" s="18" t="n">
        <v>28</v>
      </c>
      <c r="BX72" s="18" t="n">
        <v>11</v>
      </c>
      <c r="BY72" s="18" t="n">
        <v>16</v>
      </c>
      <c r="BZ72" s="18" t="n">
        <v>50</v>
      </c>
      <c r="CA72" s="18" t="n">
        <v>30</v>
      </c>
      <c r="CB72" s="18" t="n">
        <v>25</v>
      </c>
      <c r="CC72" s="18" t="n">
        <v>92</v>
      </c>
      <c r="CD72" s="18" t="n">
        <v>165</v>
      </c>
      <c r="CE72" s="18" t="n">
        <v>177</v>
      </c>
      <c r="CF72" s="18" t="n">
        <v>173</v>
      </c>
      <c r="CG72" s="18" t="n">
        <v>162</v>
      </c>
      <c r="CH72" s="18" t="n">
        <v>171</v>
      </c>
      <c r="CI72" s="18" t="n">
        <v>158</v>
      </c>
      <c r="CJ72" s="18" t="n">
        <v>125</v>
      </c>
      <c r="CK72" s="18" t="n">
        <v>166</v>
      </c>
      <c r="CL72" s="18" t="n">
        <v>220</v>
      </c>
      <c r="CM72" s="18" t="n">
        <v>95</v>
      </c>
      <c r="CN72" s="18" t="n">
        <v>70</v>
      </c>
      <c r="CO72" s="18" t="n">
        <v>115</v>
      </c>
      <c r="CP72" s="18" t="n">
        <v>23</v>
      </c>
      <c r="CQ72" s="18" t="n">
        <v>3</v>
      </c>
      <c r="CR72" s="18" t="n">
        <v>24</v>
      </c>
      <c r="CS72" s="18" t="n">
        <v>43</v>
      </c>
      <c r="CT72" s="18" t="n">
        <v>45</v>
      </c>
      <c r="CU72" s="18" t="n">
        <v>42</v>
      </c>
      <c r="CV72" s="18" t="n">
        <v>29</v>
      </c>
      <c r="CW72" s="18" t="n">
        <v>10</v>
      </c>
      <c r="CX72" s="18" t="n">
        <v>5</v>
      </c>
      <c r="CY72" s="18" t="n">
        <v>10</v>
      </c>
      <c r="CZ72" s="18" t="n">
        <v>75</v>
      </c>
      <c r="DA72" s="18" t="n">
        <v>157</v>
      </c>
      <c r="DB72" s="18" t="n">
        <v>158</v>
      </c>
      <c r="DC72" s="18" t="n">
        <v>145</v>
      </c>
      <c r="DD72" s="18" t="n">
        <v>149</v>
      </c>
      <c r="DE72" s="18" t="n">
        <v>148</v>
      </c>
      <c r="DF72" s="18" t="n">
        <v>159</v>
      </c>
      <c r="DG72" s="18" t="n">
        <v>147</v>
      </c>
      <c r="DH72" s="18" t="n">
        <v>151</v>
      </c>
      <c r="DI72" s="18" t="n">
        <v>157</v>
      </c>
      <c r="DJ72" s="18" t="n">
        <v>164</v>
      </c>
      <c r="DK72" s="18" t="n">
        <v>166</v>
      </c>
      <c r="DL72" s="18" t="n">
        <v>159</v>
      </c>
      <c r="DM72" s="18" t="n">
        <v>155</v>
      </c>
      <c r="DN72" s="18" t="n">
        <v>153</v>
      </c>
      <c r="DO72" s="18" t="n">
        <v>166</v>
      </c>
      <c r="DP72" s="18" t="n">
        <v>164</v>
      </c>
      <c r="DQ72" s="18" t="n">
        <v>162</v>
      </c>
      <c r="DR72" s="18" t="n">
        <v>160</v>
      </c>
      <c r="DS72" s="18" t="n">
        <v>158</v>
      </c>
      <c r="DT72" s="18" t="n">
        <v>155</v>
      </c>
      <c r="DU72" s="18" t="n">
        <v>153</v>
      </c>
      <c r="DV72" s="18" t="n">
        <v>157</v>
      </c>
      <c r="DW72" s="18" t="n">
        <v>155</v>
      </c>
      <c r="DX72" s="18" t="n">
        <v>151</v>
      </c>
      <c r="DY72" s="18" t="n">
        <v>144</v>
      </c>
      <c r="DZ72" s="18" t="n">
        <v>143</v>
      </c>
      <c r="EA72" s="18" t="n">
        <v>143</v>
      </c>
      <c r="EB72" s="18" t="n">
        <v>145</v>
      </c>
      <c r="EC72" s="18" t="n">
        <v>142</v>
      </c>
      <c r="ED72" s="18" t="n">
        <v>136</v>
      </c>
      <c r="EE72" s="18" t="n">
        <v>131</v>
      </c>
      <c r="EF72" s="18" t="n">
        <v>128</v>
      </c>
      <c r="EG72" s="18" t="n">
        <v>127</v>
      </c>
      <c r="EH72" s="18" t="n">
        <v>121</v>
      </c>
      <c r="EI72" s="18" t="n">
        <v>117</v>
      </c>
      <c r="EJ72" s="18" t="n">
        <v>111</v>
      </c>
      <c r="EK72" s="18" t="n">
        <v>107</v>
      </c>
      <c r="EL72" s="18" t="n">
        <v>100</v>
      </c>
      <c r="EM72" s="18" t="n">
        <v>99</v>
      </c>
      <c r="EN72" s="18" t="n">
        <v>89</v>
      </c>
      <c r="EO72" s="18" t="n">
        <v>88</v>
      </c>
      <c r="EP72" s="18" t="n">
        <v>86</v>
      </c>
      <c r="EQ72" s="18" t="n">
        <v>81</v>
      </c>
      <c r="ER72" s="18" t="n">
        <v>78</v>
      </c>
      <c r="ES72" s="18" t="n">
        <v>77</v>
      </c>
      <c r="ET72" s="18" t="n">
        <v>67</v>
      </c>
      <c r="EU72" s="18" t="n">
        <v>67</v>
      </c>
      <c r="EV72" s="18" t="n">
        <v>42</v>
      </c>
      <c r="EW72" s="18" t="n">
        <v>10</v>
      </c>
      <c r="EX72" s="18" t="n">
        <v>34</v>
      </c>
      <c r="EY72" s="18" t="n">
        <v>100</v>
      </c>
      <c r="EZ72" s="18" t="n">
        <v>37</v>
      </c>
      <c r="FA72" s="18" t="n">
        <v>43</v>
      </c>
      <c r="FB72" s="18" t="n">
        <v>87</v>
      </c>
      <c r="FC72" s="18" t="n">
        <v>26</v>
      </c>
      <c r="FD72" s="18" t="n">
        <v>15</v>
      </c>
      <c r="FE72" s="18" t="n">
        <v>69</v>
      </c>
      <c r="FF72" s="18" t="n">
        <v>64</v>
      </c>
      <c r="FG72" s="18" t="n">
        <v>30</v>
      </c>
      <c r="FH72" s="18" t="n">
        <v>47</v>
      </c>
      <c r="FI72" s="18" t="n">
        <v>48</v>
      </c>
      <c r="FJ72" s="18" t="n">
        <v>43</v>
      </c>
      <c r="FK72" s="18" t="n">
        <v>17</v>
      </c>
      <c r="FL72" s="18" t="n">
        <v>21</v>
      </c>
      <c r="FM72" s="18" t="n">
        <v>22</v>
      </c>
      <c r="FN72" s="18" t="n">
        <v>74</v>
      </c>
      <c r="FO72" s="18" t="n">
        <v>125</v>
      </c>
      <c r="FP72" s="18" t="n">
        <v>37</v>
      </c>
      <c r="FQ72" s="18" t="n">
        <v>100</v>
      </c>
      <c r="FR72" s="18" t="n">
        <v>216</v>
      </c>
      <c r="FS72" s="18" t="n">
        <v>192</v>
      </c>
    </row>
    <row r="73" customFormat="false" ht="10.5" hidden="false" customHeight="true" outlineLevel="0" collapsed="false">
      <c r="B73" s="17" t="n">
        <v>181</v>
      </c>
      <c r="C73" s="18" t="n">
        <v>38</v>
      </c>
      <c r="D73" s="18" t="n">
        <v>33</v>
      </c>
      <c r="E73" s="18" t="n">
        <v>26</v>
      </c>
      <c r="F73" s="18" t="n">
        <v>22</v>
      </c>
      <c r="G73" s="18" t="n">
        <v>18</v>
      </c>
      <c r="H73" s="18" t="n">
        <v>20</v>
      </c>
      <c r="I73" s="18" t="n">
        <v>19</v>
      </c>
      <c r="J73" s="18" t="n">
        <v>28</v>
      </c>
      <c r="K73" s="18" t="n">
        <v>32</v>
      </c>
      <c r="L73" s="18" t="n">
        <v>33</v>
      </c>
      <c r="M73" s="18" t="n">
        <v>30</v>
      </c>
      <c r="N73" s="18" t="n">
        <v>26</v>
      </c>
      <c r="O73" s="18" t="n">
        <v>26</v>
      </c>
      <c r="P73" s="18" t="n">
        <v>30</v>
      </c>
      <c r="Q73" s="18" t="n">
        <v>36</v>
      </c>
      <c r="R73" s="18" t="n">
        <v>45</v>
      </c>
      <c r="S73" s="18" t="n">
        <v>49</v>
      </c>
      <c r="T73" s="18" t="n">
        <v>33</v>
      </c>
      <c r="U73" s="18" t="n">
        <v>1</v>
      </c>
      <c r="V73" s="18" t="n">
        <v>3</v>
      </c>
      <c r="W73" s="18" t="n">
        <v>9</v>
      </c>
      <c r="X73" s="18" t="n">
        <v>18</v>
      </c>
      <c r="Y73" s="18" t="n">
        <v>64</v>
      </c>
      <c r="Z73" s="18" t="n">
        <v>80</v>
      </c>
      <c r="AA73" s="18" t="n">
        <v>38</v>
      </c>
      <c r="AB73" s="18" t="n">
        <v>56</v>
      </c>
      <c r="AC73" s="18" t="n">
        <v>226</v>
      </c>
      <c r="AD73" s="18" t="n">
        <v>208</v>
      </c>
      <c r="AE73" s="18" t="n">
        <v>186</v>
      </c>
      <c r="AF73" s="18" t="n">
        <v>180</v>
      </c>
      <c r="AG73" s="18" t="n">
        <v>192</v>
      </c>
      <c r="AH73" s="18" t="n">
        <v>146</v>
      </c>
      <c r="AI73" s="18" t="n">
        <v>181</v>
      </c>
      <c r="AJ73" s="18" t="n">
        <v>146</v>
      </c>
      <c r="AK73" s="18" t="n">
        <v>160</v>
      </c>
      <c r="AL73" s="18" t="n">
        <v>143</v>
      </c>
      <c r="AM73" s="18" t="n">
        <v>120</v>
      </c>
      <c r="AN73" s="18" t="n">
        <v>117</v>
      </c>
      <c r="AO73" s="18" t="n">
        <v>131</v>
      </c>
      <c r="AP73" s="18" t="n">
        <v>123</v>
      </c>
      <c r="AQ73" s="18" t="n">
        <v>130</v>
      </c>
      <c r="AR73" s="18" t="n">
        <v>156</v>
      </c>
      <c r="AS73" s="18" t="n">
        <v>141</v>
      </c>
      <c r="AT73" s="18" t="n">
        <v>171</v>
      </c>
      <c r="AU73" s="18" t="n">
        <v>153</v>
      </c>
      <c r="AV73" s="18" t="n">
        <v>158</v>
      </c>
      <c r="AW73" s="18" t="n">
        <v>159</v>
      </c>
      <c r="AX73" s="18" t="n">
        <v>153</v>
      </c>
      <c r="AY73" s="18" t="n">
        <v>172</v>
      </c>
      <c r="AZ73" s="18" t="n">
        <v>128</v>
      </c>
      <c r="BA73" s="18" t="n">
        <v>90</v>
      </c>
      <c r="BB73" s="18" t="n">
        <v>52</v>
      </c>
      <c r="BC73" s="18" t="n">
        <v>33</v>
      </c>
      <c r="BD73" s="18" t="n">
        <v>9</v>
      </c>
      <c r="BE73" s="18" t="n">
        <v>17</v>
      </c>
      <c r="BF73" s="18" t="n">
        <v>23</v>
      </c>
      <c r="BG73" s="18" t="n">
        <v>21</v>
      </c>
      <c r="BH73" s="18" t="n">
        <v>31</v>
      </c>
      <c r="BI73" s="18" t="n">
        <v>43</v>
      </c>
      <c r="BJ73" s="18" t="n">
        <v>80</v>
      </c>
      <c r="BK73" s="18" t="n">
        <v>85</v>
      </c>
      <c r="BL73" s="18" t="n">
        <v>64</v>
      </c>
      <c r="BM73" s="18" t="n">
        <v>32</v>
      </c>
      <c r="BN73" s="18" t="n">
        <v>25</v>
      </c>
      <c r="BO73" s="18" t="n">
        <v>32</v>
      </c>
      <c r="BP73" s="18" t="n">
        <v>35</v>
      </c>
      <c r="BQ73" s="18" t="n">
        <v>38</v>
      </c>
      <c r="BR73" s="18" t="n">
        <v>52</v>
      </c>
      <c r="BS73" s="18" t="n">
        <v>39</v>
      </c>
      <c r="BT73" s="18" t="n">
        <v>29</v>
      </c>
      <c r="BU73" s="18" t="n">
        <v>25</v>
      </c>
      <c r="BV73" s="18" t="n">
        <v>23</v>
      </c>
      <c r="BW73" s="18" t="n">
        <v>24</v>
      </c>
      <c r="BX73" s="18" t="n">
        <v>16</v>
      </c>
      <c r="BY73" s="18" t="n">
        <v>37</v>
      </c>
      <c r="BZ73" s="18" t="n">
        <v>52</v>
      </c>
      <c r="CA73" s="18" t="n">
        <v>36</v>
      </c>
      <c r="CB73" s="18" t="n">
        <v>0</v>
      </c>
      <c r="CC73" s="18" t="n">
        <v>10</v>
      </c>
      <c r="CD73" s="18" t="n">
        <v>80</v>
      </c>
      <c r="CE73" s="18" t="n">
        <v>153</v>
      </c>
      <c r="CF73" s="18" t="n">
        <v>169</v>
      </c>
      <c r="CG73" s="18" t="n">
        <v>162</v>
      </c>
      <c r="CH73" s="18" t="n">
        <v>148</v>
      </c>
      <c r="CI73" s="18" t="n">
        <v>141</v>
      </c>
      <c r="CJ73" s="18" t="n">
        <v>171</v>
      </c>
      <c r="CK73" s="18" t="n">
        <v>227</v>
      </c>
      <c r="CL73" s="18" t="n">
        <v>227</v>
      </c>
      <c r="CM73" s="18" t="n">
        <v>81</v>
      </c>
      <c r="CN73" s="18" t="n">
        <v>96</v>
      </c>
      <c r="CO73" s="18" t="n">
        <v>97</v>
      </c>
      <c r="CP73" s="18" t="n">
        <v>16</v>
      </c>
      <c r="CQ73" s="18" t="n">
        <v>11</v>
      </c>
      <c r="CR73" s="18" t="n">
        <v>30</v>
      </c>
      <c r="CS73" s="18" t="n">
        <v>45</v>
      </c>
      <c r="CT73" s="18" t="n">
        <v>46</v>
      </c>
      <c r="CU73" s="18" t="n">
        <v>42</v>
      </c>
      <c r="CV73" s="18" t="n">
        <v>25</v>
      </c>
      <c r="CW73" s="18" t="n">
        <v>4</v>
      </c>
      <c r="CX73" s="18" t="n">
        <v>4</v>
      </c>
      <c r="CY73" s="18" t="n">
        <v>12</v>
      </c>
      <c r="CZ73" s="18" t="n">
        <v>106</v>
      </c>
      <c r="DA73" s="18" t="n">
        <v>163</v>
      </c>
      <c r="DB73" s="18" t="n">
        <v>155</v>
      </c>
      <c r="DC73" s="18" t="n">
        <v>148</v>
      </c>
      <c r="DD73" s="18" t="n">
        <v>146</v>
      </c>
      <c r="DE73" s="18" t="n">
        <v>149</v>
      </c>
      <c r="DF73" s="18" t="n">
        <v>152</v>
      </c>
      <c r="DG73" s="18" t="n">
        <v>149</v>
      </c>
      <c r="DH73" s="18" t="n">
        <v>152</v>
      </c>
      <c r="DI73" s="18" t="n">
        <v>155</v>
      </c>
      <c r="DJ73" s="18" t="n">
        <v>157</v>
      </c>
      <c r="DK73" s="18" t="n">
        <v>162</v>
      </c>
      <c r="DL73" s="18" t="n">
        <v>164</v>
      </c>
      <c r="DM73" s="18" t="n">
        <v>162</v>
      </c>
      <c r="DN73" s="18" t="n">
        <v>160</v>
      </c>
      <c r="DO73" s="18" t="n">
        <v>163</v>
      </c>
      <c r="DP73" s="18" t="n">
        <v>162</v>
      </c>
      <c r="DQ73" s="18" t="n">
        <v>160</v>
      </c>
      <c r="DR73" s="18" t="n">
        <v>160</v>
      </c>
      <c r="DS73" s="18" t="n">
        <v>160</v>
      </c>
      <c r="DT73" s="18" t="n">
        <v>157</v>
      </c>
      <c r="DU73" s="18" t="n">
        <v>155</v>
      </c>
      <c r="DV73" s="18" t="n">
        <v>156</v>
      </c>
      <c r="DW73" s="18" t="n">
        <v>156</v>
      </c>
      <c r="DX73" s="18" t="n">
        <v>150</v>
      </c>
      <c r="DY73" s="18" t="n">
        <v>145</v>
      </c>
      <c r="DZ73" s="18" t="n">
        <v>145</v>
      </c>
      <c r="EA73" s="18" t="n">
        <v>143</v>
      </c>
      <c r="EB73" s="18" t="n">
        <v>139</v>
      </c>
      <c r="EC73" s="18" t="n">
        <v>134</v>
      </c>
      <c r="ED73" s="18" t="n">
        <v>130</v>
      </c>
      <c r="EE73" s="18" t="n">
        <v>128</v>
      </c>
      <c r="EF73" s="18" t="n">
        <v>127</v>
      </c>
      <c r="EG73" s="18" t="n">
        <v>124</v>
      </c>
      <c r="EH73" s="18" t="n">
        <v>120</v>
      </c>
      <c r="EI73" s="18" t="n">
        <v>114</v>
      </c>
      <c r="EJ73" s="18" t="n">
        <v>108</v>
      </c>
      <c r="EK73" s="18" t="n">
        <v>102</v>
      </c>
      <c r="EL73" s="18" t="n">
        <v>97</v>
      </c>
      <c r="EM73" s="18" t="n">
        <v>97</v>
      </c>
      <c r="EN73" s="18" t="n">
        <v>90</v>
      </c>
      <c r="EO73" s="18" t="n">
        <v>92</v>
      </c>
      <c r="EP73" s="18" t="n">
        <v>87</v>
      </c>
      <c r="EQ73" s="18" t="n">
        <v>81</v>
      </c>
      <c r="ER73" s="18" t="n">
        <v>78</v>
      </c>
      <c r="ES73" s="18" t="n">
        <v>77</v>
      </c>
      <c r="ET73" s="18" t="n">
        <v>72</v>
      </c>
      <c r="EU73" s="18" t="n">
        <v>72</v>
      </c>
      <c r="EV73" s="18" t="n">
        <v>68</v>
      </c>
      <c r="EW73" s="18" t="n">
        <v>18</v>
      </c>
      <c r="EX73" s="18" t="n">
        <v>23</v>
      </c>
      <c r="EY73" s="18" t="n">
        <v>114</v>
      </c>
      <c r="EZ73" s="18" t="n">
        <v>118</v>
      </c>
      <c r="FA73" s="18" t="n">
        <v>110</v>
      </c>
      <c r="FB73" s="18" t="n">
        <v>112</v>
      </c>
      <c r="FC73" s="18" t="n">
        <v>45</v>
      </c>
      <c r="FD73" s="18" t="n">
        <v>3</v>
      </c>
      <c r="FE73" s="18" t="n">
        <v>48</v>
      </c>
      <c r="FF73" s="18" t="n">
        <v>72</v>
      </c>
      <c r="FG73" s="18" t="n">
        <v>54</v>
      </c>
      <c r="FH73" s="18" t="n">
        <v>41</v>
      </c>
      <c r="FI73" s="18" t="n">
        <v>38</v>
      </c>
      <c r="FJ73" s="18" t="n">
        <v>39</v>
      </c>
      <c r="FK73" s="18" t="n">
        <v>42</v>
      </c>
      <c r="FL73" s="18" t="n">
        <v>25</v>
      </c>
      <c r="FM73" s="18" t="n">
        <v>18</v>
      </c>
      <c r="FN73" s="18" t="n">
        <v>24</v>
      </c>
      <c r="FO73" s="18" t="n">
        <v>96</v>
      </c>
      <c r="FP73" s="18" t="n">
        <v>86</v>
      </c>
      <c r="FQ73" s="18" t="n">
        <v>42</v>
      </c>
      <c r="FR73" s="18" t="n">
        <v>171</v>
      </c>
      <c r="FS73" s="18" t="n">
        <v>214</v>
      </c>
    </row>
    <row r="74" customFormat="false" ht="10.5" hidden="false" customHeight="true" outlineLevel="0" collapsed="false">
      <c r="B74" s="17" t="n">
        <v>182</v>
      </c>
      <c r="C74" s="18" t="n">
        <v>43</v>
      </c>
      <c r="D74" s="18" t="n">
        <v>37</v>
      </c>
      <c r="E74" s="18" t="n">
        <v>26</v>
      </c>
      <c r="F74" s="18" t="n">
        <v>18</v>
      </c>
      <c r="G74" s="18" t="n">
        <v>17</v>
      </c>
      <c r="H74" s="18" t="n">
        <v>15</v>
      </c>
      <c r="I74" s="18" t="n">
        <v>18</v>
      </c>
      <c r="J74" s="18" t="n">
        <v>28</v>
      </c>
      <c r="K74" s="18" t="n">
        <v>35</v>
      </c>
      <c r="L74" s="18" t="n">
        <v>36</v>
      </c>
      <c r="M74" s="18" t="n">
        <v>37</v>
      </c>
      <c r="N74" s="18" t="n">
        <v>32</v>
      </c>
      <c r="O74" s="18" t="n">
        <v>35</v>
      </c>
      <c r="P74" s="18" t="n">
        <v>38</v>
      </c>
      <c r="Q74" s="18" t="n">
        <v>45</v>
      </c>
      <c r="R74" s="18" t="n">
        <v>50</v>
      </c>
      <c r="S74" s="18" t="n">
        <v>51</v>
      </c>
      <c r="T74" s="18" t="n">
        <v>39</v>
      </c>
      <c r="U74" s="18" t="n">
        <v>12</v>
      </c>
      <c r="V74" s="18" t="n">
        <v>0</v>
      </c>
      <c r="W74" s="18" t="n">
        <v>4</v>
      </c>
      <c r="X74" s="18" t="n">
        <v>28</v>
      </c>
      <c r="Y74" s="18" t="n">
        <v>45</v>
      </c>
      <c r="Z74" s="18" t="n">
        <v>89</v>
      </c>
      <c r="AA74" s="18" t="n">
        <v>44</v>
      </c>
      <c r="AB74" s="18" t="n">
        <v>35</v>
      </c>
      <c r="AC74" s="18" t="n">
        <v>212</v>
      </c>
      <c r="AD74" s="18" t="n">
        <v>229</v>
      </c>
      <c r="AE74" s="18" t="n">
        <v>168</v>
      </c>
      <c r="AF74" s="18" t="n">
        <v>166</v>
      </c>
      <c r="AG74" s="18" t="n">
        <v>187</v>
      </c>
      <c r="AH74" s="18" t="n">
        <v>141</v>
      </c>
      <c r="AI74" s="18" t="n">
        <v>127</v>
      </c>
      <c r="AJ74" s="18" t="n">
        <v>137</v>
      </c>
      <c r="AK74" s="18" t="n">
        <v>157</v>
      </c>
      <c r="AL74" s="18" t="n">
        <v>136</v>
      </c>
      <c r="AM74" s="18" t="n">
        <v>139</v>
      </c>
      <c r="AN74" s="18" t="n">
        <v>135</v>
      </c>
      <c r="AO74" s="18" t="n">
        <v>155</v>
      </c>
      <c r="AP74" s="18" t="n">
        <v>165</v>
      </c>
      <c r="AQ74" s="18" t="n">
        <v>162</v>
      </c>
      <c r="AR74" s="18" t="n">
        <v>148</v>
      </c>
      <c r="AS74" s="18" t="n">
        <v>141</v>
      </c>
      <c r="AT74" s="18" t="n">
        <v>164</v>
      </c>
      <c r="AU74" s="18" t="n">
        <v>137</v>
      </c>
      <c r="AV74" s="18" t="n">
        <v>138</v>
      </c>
      <c r="AW74" s="18" t="n">
        <v>136</v>
      </c>
      <c r="AX74" s="18" t="n">
        <v>160</v>
      </c>
      <c r="AY74" s="18" t="n">
        <v>153</v>
      </c>
      <c r="AZ74" s="18" t="n">
        <v>131</v>
      </c>
      <c r="BA74" s="18" t="n">
        <v>130</v>
      </c>
      <c r="BB74" s="18" t="n">
        <v>115</v>
      </c>
      <c r="BC74" s="18" t="n">
        <v>93</v>
      </c>
      <c r="BD74" s="18" t="n">
        <v>46</v>
      </c>
      <c r="BE74" s="18" t="n">
        <v>54</v>
      </c>
      <c r="BF74" s="18" t="n">
        <v>59</v>
      </c>
      <c r="BG74" s="18" t="n">
        <v>59</v>
      </c>
      <c r="BH74" s="18" t="n">
        <v>72</v>
      </c>
      <c r="BI74" s="18" t="n">
        <v>85</v>
      </c>
      <c r="BJ74" s="18" t="n">
        <v>115</v>
      </c>
      <c r="BK74" s="18" t="n">
        <v>120</v>
      </c>
      <c r="BL74" s="18" t="n">
        <v>87</v>
      </c>
      <c r="BM74" s="18" t="n">
        <v>40</v>
      </c>
      <c r="BN74" s="18" t="n">
        <v>19</v>
      </c>
      <c r="BO74" s="18" t="n">
        <v>17</v>
      </c>
      <c r="BP74" s="18" t="n">
        <v>24</v>
      </c>
      <c r="BQ74" s="18" t="n">
        <v>25</v>
      </c>
      <c r="BR74" s="18" t="n">
        <v>31</v>
      </c>
      <c r="BS74" s="18" t="n">
        <v>31</v>
      </c>
      <c r="BT74" s="18" t="n">
        <v>40</v>
      </c>
      <c r="BU74" s="18" t="n">
        <v>30</v>
      </c>
      <c r="BV74" s="18" t="n">
        <v>22</v>
      </c>
      <c r="BW74" s="18" t="n">
        <v>25</v>
      </c>
      <c r="BX74" s="18" t="n">
        <v>42</v>
      </c>
      <c r="BY74" s="18" t="n">
        <v>67</v>
      </c>
      <c r="BZ74" s="18" t="n">
        <v>28</v>
      </c>
      <c r="CA74" s="18" t="n">
        <v>15</v>
      </c>
      <c r="CB74" s="18" t="n">
        <v>21</v>
      </c>
      <c r="CC74" s="18" t="n">
        <v>4</v>
      </c>
      <c r="CD74" s="18" t="n">
        <v>4</v>
      </c>
      <c r="CE74" s="18" t="n">
        <v>64</v>
      </c>
      <c r="CF74" s="18" t="n">
        <v>142</v>
      </c>
      <c r="CG74" s="18" t="n">
        <v>158</v>
      </c>
      <c r="CH74" s="18" t="n">
        <v>152</v>
      </c>
      <c r="CI74" s="18" t="n">
        <v>130</v>
      </c>
      <c r="CJ74" s="18" t="n">
        <v>132</v>
      </c>
      <c r="CK74" s="18" t="n">
        <v>228</v>
      </c>
      <c r="CL74" s="18" t="n">
        <v>189</v>
      </c>
      <c r="CM74" s="18" t="n">
        <v>66</v>
      </c>
      <c r="CN74" s="18" t="n">
        <v>107</v>
      </c>
      <c r="CO74" s="18" t="n">
        <v>65</v>
      </c>
      <c r="CP74" s="18" t="n">
        <v>12</v>
      </c>
      <c r="CQ74" s="18" t="n">
        <v>21</v>
      </c>
      <c r="CR74" s="18" t="n">
        <v>32</v>
      </c>
      <c r="CS74" s="18" t="n">
        <v>43</v>
      </c>
      <c r="CT74" s="18" t="n">
        <v>45</v>
      </c>
      <c r="CU74" s="18" t="n">
        <v>42</v>
      </c>
      <c r="CV74" s="18" t="n">
        <v>25</v>
      </c>
      <c r="CW74" s="18" t="n">
        <v>9</v>
      </c>
      <c r="CX74" s="18" t="n">
        <v>7</v>
      </c>
      <c r="CY74" s="18" t="n">
        <v>11</v>
      </c>
      <c r="CZ74" s="18" t="n">
        <v>129</v>
      </c>
      <c r="DA74" s="18" t="n">
        <v>167</v>
      </c>
      <c r="DB74" s="18" t="n">
        <v>158</v>
      </c>
      <c r="DC74" s="18" t="n">
        <v>156</v>
      </c>
      <c r="DD74" s="18" t="n">
        <v>146</v>
      </c>
      <c r="DE74" s="18" t="n">
        <v>156</v>
      </c>
      <c r="DF74" s="18" t="n">
        <v>148</v>
      </c>
      <c r="DG74" s="18" t="n">
        <v>157</v>
      </c>
      <c r="DH74" s="18" t="n">
        <v>158</v>
      </c>
      <c r="DI74" s="18" t="n">
        <v>155</v>
      </c>
      <c r="DJ74" s="18" t="n">
        <v>152</v>
      </c>
      <c r="DK74" s="18" t="n">
        <v>153</v>
      </c>
      <c r="DL74" s="18" t="n">
        <v>157</v>
      </c>
      <c r="DM74" s="18" t="n">
        <v>158</v>
      </c>
      <c r="DN74" s="18" t="n">
        <v>159</v>
      </c>
      <c r="DO74" s="18" t="n">
        <v>158</v>
      </c>
      <c r="DP74" s="18" t="n">
        <v>159</v>
      </c>
      <c r="DQ74" s="18" t="n">
        <v>158</v>
      </c>
      <c r="DR74" s="18" t="n">
        <v>157</v>
      </c>
      <c r="DS74" s="18" t="n">
        <v>157</v>
      </c>
      <c r="DT74" s="18" t="n">
        <v>156</v>
      </c>
      <c r="DU74" s="18" t="n">
        <v>155</v>
      </c>
      <c r="DV74" s="18" t="n">
        <v>153</v>
      </c>
      <c r="DW74" s="18" t="n">
        <v>157</v>
      </c>
      <c r="DX74" s="18" t="n">
        <v>151</v>
      </c>
      <c r="DY74" s="18" t="n">
        <v>146</v>
      </c>
      <c r="DZ74" s="18" t="n">
        <v>144</v>
      </c>
      <c r="EA74" s="18" t="n">
        <v>138</v>
      </c>
      <c r="EB74" s="18" t="n">
        <v>130</v>
      </c>
      <c r="EC74" s="18" t="n">
        <v>124</v>
      </c>
      <c r="ED74" s="18" t="n">
        <v>122</v>
      </c>
      <c r="EE74" s="18" t="n">
        <v>123</v>
      </c>
      <c r="EF74" s="18" t="n">
        <v>123</v>
      </c>
      <c r="EG74" s="18" t="n">
        <v>123</v>
      </c>
      <c r="EH74" s="18" t="n">
        <v>118</v>
      </c>
      <c r="EI74" s="18" t="n">
        <v>111</v>
      </c>
      <c r="EJ74" s="18" t="n">
        <v>104</v>
      </c>
      <c r="EK74" s="18" t="n">
        <v>99</v>
      </c>
      <c r="EL74" s="18" t="n">
        <v>94</v>
      </c>
      <c r="EM74" s="18" t="n">
        <v>96</v>
      </c>
      <c r="EN74" s="18" t="n">
        <v>94</v>
      </c>
      <c r="EO74" s="18" t="n">
        <v>95</v>
      </c>
      <c r="EP74" s="18" t="n">
        <v>90</v>
      </c>
      <c r="EQ74" s="18" t="n">
        <v>81</v>
      </c>
      <c r="ER74" s="18" t="n">
        <v>77</v>
      </c>
      <c r="ES74" s="18" t="n">
        <v>77</v>
      </c>
      <c r="ET74" s="18" t="n">
        <v>73</v>
      </c>
      <c r="EU74" s="18" t="n">
        <v>75</v>
      </c>
      <c r="EV74" s="18" t="n">
        <v>74</v>
      </c>
      <c r="EW74" s="18" t="n">
        <v>29</v>
      </c>
      <c r="EX74" s="18" t="n">
        <v>5</v>
      </c>
      <c r="EY74" s="18" t="n">
        <v>46</v>
      </c>
      <c r="EZ74" s="18" t="n">
        <v>99</v>
      </c>
      <c r="FA74" s="18" t="n">
        <v>122</v>
      </c>
      <c r="FB74" s="18" t="n">
        <v>96</v>
      </c>
      <c r="FC74" s="18" t="n">
        <v>22</v>
      </c>
      <c r="FD74" s="18" t="n">
        <v>2</v>
      </c>
      <c r="FE74" s="18" t="n">
        <v>30</v>
      </c>
      <c r="FF74" s="18" t="n">
        <v>66</v>
      </c>
      <c r="FG74" s="18" t="n">
        <v>72</v>
      </c>
      <c r="FH74" s="18" t="n">
        <v>37</v>
      </c>
      <c r="FI74" s="18" t="n">
        <v>36</v>
      </c>
      <c r="FJ74" s="18" t="n">
        <v>39</v>
      </c>
      <c r="FK74" s="18" t="n">
        <v>60</v>
      </c>
      <c r="FL74" s="18" t="n">
        <v>32</v>
      </c>
      <c r="FM74" s="18" t="n">
        <v>12</v>
      </c>
      <c r="FN74" s="18" t="n">
        <v>21</v>
      </c>
      <c r="FO74" s="18" t="n">
        <v>44</v>
      </c>
      <c r="FP74" s="18" t="n">
        <v>115</v>
      </c>
      <c r="FQ74" s="18" t="n">
        <v>61</v>
      </c>
      <c r="FR74" s="18" t="n">
        <v>73</v>
      </c>
      <c r="FS74" s="18" t="n">
        <v>193</v>
      </c>
    </row>
    <row r="75" customFormat="false" ht="10.5" hidden="false" customHeight="true" outlineLevel="0" collapsed="false">
      <c r="B75" s="17" t="n">
        <v>183</v>
      </c>
      <c r="C75" s="18" t="n">
        <v>47</v>
      </c>
      <c r="D75" s="18" t="n">
        <v>40</v>
      </c>
      <c r="E75" s="18" t="n">
        <v>28</v>
      </c>
      <c r="F75" s="18" t="n">
        <v>16</v>
      </c>
      <c r="G75" s="18" t="n">
        <v>16</v>
      </c>
      <c r="H75" s="18" t="n">
        <v>16</v>
      </c>
      <c r="I75" s="18" t="n">
        <v>15</v>
      </c>
      <c r="J75" s="18" t="n">
        <v>16</v>
      </c>
      <c r="K75" s="18" t="n">
        <v>26</v>
      </c>
      <c r="L75" s="18" t="n">
        <v>40</v>
      </c>
      <c r="M75" s="18" t="n">
        <v>47</v>
      </c>
      <c r="N75" s="18" t="n">
        <v>44</v>
      </c>
      <c r="O75" s="18" t="n">
        <v>43</v>
      </c>
      <c r="P75" s="18" t="n">
        <v>42</v>
      </c>
      <c r="Q75" s="18" t="n">
        <v>44</v>
      </c>
      <c r="R75" s="18" t="n">
        <v>49</v>
      </c>
      <c r="S75" s="18" t="n">
        <v>56</v>
      </c>
      <c r="T75" s="18" t="n">
        <v>44</v>
      </c>
      <c r="U75" s="18" t="n">
        <v>11</v>
      </c>
      <c r="V75" s="18" t="n">
        <v>1</v>
      </c>
      <c r="W75" s="18" t="n">
        <v>2</v>
      </c>
      <c r="X75" s="18" t="n">
        <v>32</v>
      </c>
      <c r="Y75" s="18" t="n">
        <v>26</v>
      </c>
      <c r="Z75" s="18" t="n">
        <v>85</v>
      </c>
      <c r="AA75" s="18" t="n">
        <v>58</v>
      </c>
      <c r="AB75" s="18" t="n">
        <v>47</v>
      </c>
      <c r="AC75" s="18" t="n">
        <v>184</v>
      </c>
      <c r="AD75" s="18" t="n">
        <v>229</v>
      </c>
      <c r="AE75" s="18" t="n">
        <v>190</v>
      </c>
      <c r="AF75" s="18" t="n">
        <v>170</v>
      </c>
      <c r="AG75" s="18" t="n">
        <v>201</v>
      </c>
      <c r="AH75" s="18" t="n">
        <v>148</v>
      </c>
      <c r="AI75" s="18" t="n">
        <v>124</v>
      </c>
      <c r="AJ75" s="18" t="n">
        <v>172</v>
      </c>
      <c r="AK75" s="18" t="n">
        <v>182</v>
      </c>
      <c r="AL75" s="18" t="n">
        <v>130</v>
      </c>
      <c r="AM75" s="18" t="n">
        <v>170</v>
      </c>
      <c r="AN75" s="18" t="n">
        <v>158</v>
      </c>
      <c r="AO75" s="18" t="n">
        <v>167</v>
      </c>
      <c r="AP75" s="18" t="n">
        <v>172</v>
      </c>
      <c r="AQ75" s="18" t="n">
        <v>173</v>
      </c>
      <c r="AR75" s="18" t="n">
        <v>159</v>
      </c>
      <c r="AS75" s="18" t="n">
        <v>143</v>
      </c>
      <c r="AT75" s="18" t="n">
        <v>166</v>
      </c>
      <c r="AU75" s="18" t="n">
        <v>152</v>
      </c>
      <c r="AV75" s="18" t="n">
        <v>130</v>
      </c>
      <c r="AW75" s="18" t="n">
        <v>126</v>
      </c>
      <c r="AX75" s="18" t="n">
        <v>151</v>
      </c>
      <c r="AY75" s="18" t="n">
        <v>132</v>
      </c>
      <c r="AZ75" s="18" t="n">
        <v>114</v>
      </c>
      <c r="BA75" s="18" t="n">
        <v>124</v>
      </c>
      <c r="BB75" s="18" t="n">
        <v>152</v>
      </c>
      <c r="BC75" s="18" t="n">
        <v>149</v>
      </c>
      <c r="BD75" s="18" t="n">
        <v>110</v>
      </c>
      <c r="BE75" s="18" t="n">
        <v>100</v>
      </c>
      <c r="BF75" s="18" t="n">
        <v>92</v>
      </c>
      <c r="BG75" s="18" t="n">
        <v>101</v>
      </c>
      <c r="BH75" s="18" t="n">
        <v>100</v>
      </c>
      <c r="BI75" s="18" t="n">
        <v>114</v>
      </c>
      <c r="BJ75" s="18" t="n">
        <v>124</v>
      </c>
      <c r="BK75" s="18" t="n">
        <v>144</v>
      </c>
      <c r="BL75" s="18" t="n">
        <v>153</v>
      </c>
      <c r="BM75" s="18" t="n">
        <v>127</v>
      </c>
      <c r="BN75" s="18" t="n">
        <v>67</v>
      </c>
      <c r="BO75" s="18" t="n">
        <v>21</v>
      </c>
      <c r="BP75" s="18" t="n">
        <v>10</v>
      </c>
      <c r="BQ75" s="18" t="n">
        <v>9</v>
      </c>
      <c r="BR75" s="18" t="n">
        <v>5</v>
      </c>
      <c r="BS75" s="18" t="n">
        <v>8</v>
      </c>
      <c r="BT75" s="18" t="n">
        <v>38</v>
      </c>
      <c r="BU75" s="18" t="n">
        <v>35</v>
      </c>
      <c r="BV75" s="18" t="n">
        <v>30</v>
      </c>
      <c r="BW75" s="18" t="n">
        <v>35</v>
      </c>
      <c r="BX75" s="18" t="n">
        <v>59</v>
      </c>
      <c r="BY75" s="18" t="n">
        <v>58</v>
      </c>
      <c r="BZ75" s="18" t="n">
        <v>18</v>
      </c>
      <c r="CA75" s="18" t="n">
        <v>2</v>
      </c>
      <c r="CB75" s="18" t="n">
        <v>5</v>
      </c>
      <c r="CC75" s="18" t="n">
        <v>2</v>
      </c>
      <c r="CD75" s="18" t="n">
        <v>18</v>
      </c>
      <c r="CE75" s="18" t="n">
        <v>64</v>
      </c>
      <c r="CF75" s="18" t="n">
        <v>131</v>
      </c>
      <c r="CG75" s="18" t="n">
        <v>173</v>
      </c>
      <c r="CH75" s="18" t="n">
        <v>179</v>
      </c>
      <c r="CI75" s="18" t="n">
        <v>148</v>
      </c>
      <c r="CJ75" s="18" t="n">
        <v>174</v>
      </c>
      <c r="CK75" s="18" t="n">
        <v>231</v>
      </c>
      <c r="CL75" s="18" t="n">
        <v>130</v>
      </c>
      <c r="CM75" s="18" t="n">
        <v>77</v>
      </c>
      <c r="CN75" s="18" t="n">
        <v>120</v>
      </c>
      <c r="CO75" s="18" t="n">
        <v>43</v>
      </c>
      <c r="CP75" s="18" t="n">
        <v>8</v>
      </c>
      <c r="CQ75" s="18" t="n">
        <v>21</v>
      </c>
      <c r="CR75" s="18" t="n">
        <v>37</v>
      </c>
      <c r="CS75" s="18" t="n">
        <v>45</v>
      </c>
      <c r="CT75" s="18" t="n">
        <v>46</v>
      </c>
      <c r="CU75" s="18" t="n">
        <v>37</v>
      </c>
      <c r="CV75" s="18" t="n">
        <v>19</v>
      </c>
      <c r="CW75" s="18" t="n">
        <v>11</v>
      </c>
      <c r="CX75" s="18" t="n">
        <v>5</v>
      </c>
      <c r="CY75" s="18" t="n">
        <v>18</v>
      </c>
      <c r="CZ75" s="18" t="n">
        <v>143</v>
      </c>
      <c r="DA75" s="18" t="n">
        <v>164</v>
      </c>
      <c r="DB75" s="18" t="n">
        <v>156</v>
      </c>
      <c r="DC75" s="18" t="n">
        <v>152</v>
      </c>
      <c r="DD75" s="18" t="n">
        <v>144</v>
      </c>
      <c r="DE75" s="18" t="n">
        <v>162</v>
      </c>
      <c r="DF75" s="18" t="n">
        <v>146</v>
      </c>
      <c r="DG75" s="18" t="n">
        <v>154</v>
      </c>
      <c r="DH75" s="18" t="n">
        <v>157</v>
      </c>
      <c r="DI75" s="18" t="n">
        <v>156</v>
      </c>
      <c r="DJ75" s="18" t="n">
        <v>153</v>
      </c>
      <c r="DK75" s="18" t="n">
        <v>152</v>
      </c>
      <c r="DL75" s="18" t="n">
        <v>155</v>
      </c>
      <c r="DM75" s="18" t="n">
        <v>157</v>
      </c>
      <c r="DN75" s="18" t="n">
        <v>158</v>
      </c>
      <c r="DO75" s="18" t="n">
        <v>155</v>
      </c>
      <c r="DP75" s="18" t="n">
        <v>158</v>
      </c>
      <c r="DQ75" s="18" t="n">
        <v>158</v>
      </c>
      <c r="DR75" s="18" t="n">
        <v>158</v>
      </c>
      <c r="DS75" s="18" t="n">
        <v>159</v>
      </c>
      <c r="DT75" s="18" t="n">
        <v>159</v>
      </c>
      <c r="DU75" s="18" t="n">
        <v>156</v>
      </c>
      <c r="DV75" s="18" t="n">
        <v>155</v>
      </c>
      <c r="DW75" s="18" t="n">
        <v>157</v>
      </c>
      <c r="DX75" s="18" t="n">
        <v>153</v>
      </c>
      <c r="DY75" s="18" t="n">
        <v>150</v>
      </c>
      <c r="DZ75" s="18" t="n">
        <v>146</v>
      </c>
      <c r="EA75" s="18" t="n">
        <v>137</v>
      </c>
      <c r="EB75" s="18" t="n">
        <v>127</v>
      </c>
      <c r="EC75" s="18" t="n">
        <v>123</v>
      </c>
      <c r="ED75" s="18" t="n">
        <v>124</v>
      </c>
      <c r="EE75" s="18" t="n">
        <v>118</v>
      </c>
      <c r="EF75" s="18" t="n">
        <v>120</v>
      </c>
      <c r="EG75" s="18" t="n">
        <v>120</v>
      </c>
      <c r="EH75" s="18" t="n">
        <v>116</v>
      </c>
      <c r="EI75" s="18" t="n">
        <v>110</v>
      </c>
      <c r="EJ75" s="18" t="n">
        <v>103</v>
      </c>
      <c r="EK75" s="18" t="n">
        <v>97</v>
      </c>
      <c r="EL75" s="18" t="n">
        <v>93</v>
      </c>
      <c r="EM75" s="18" t="n">
        <v>95</v>
      </c>
      <c r="EN75" s="18" t="n">
        <v>95</v>
      </c>
      <c r="EO75" s="18" t="n">
        <v>99</v>
      </c>
      <c r="EP75" s="18" t="n">
        <v>92</v>
      </c>
      <c r="EQ75" s="18" t="n">
        <v>81</v>
      </c>
      <c r="ER75" s="18" t="n">
        <v>77</v>
      </c>
      <c r="ES75" s="18" t="n">
        <v>77</v>
      </c>
      <c r="ET75" s="18" t="n">
        <v>77</v>
      </c>
      <c r="EU75" s="18" t="n">
        <v>73</v>
      </c>
      <c r="EV75" s="18" t="n">
        <v>79</v>
      </c>
      <c r="EW75" s="18" t="n">
        <v>45</v>
      </c>
      <c r="EX75" s="18" t="n">
        <v>7</v>
      </c>
      <c r="EY75" s="18" t="n">
        <v>13</v>
      </c>
      <c r="EZ75" s="18" t="n">
        <v>60</v>
      </c>
      <c r="FA75" s="18" t="n">
        <v>114</v>
      </c>
      <c r="FB75" s="18" t="n">
        <v>103</v>
      </c>
      <c r="FC75" s="18" t="n">
        <v>43</v>
      </c>
      <c r="FD75" s="18" t="n">
        <v>0</v>
      </c>
      <c r="FE75" s="18" t="n">
        <v>6</v>
      </c>
      <c r="FF75" s="18" t="n">
        <v>45</v>
      </c>
      <c r="FG75" s="18" t="n">
        <v>81</v>
      </c>
      <c r="FH75" s="18" t="n">
        <v>43</v>
      </c>
      <c r="FI75" s="18" t="n">
        <v>32</v>
      </c>
      <c r="FJ75" s="18" t="n">
        <v>38</v>
      </c>
      <c r="FK75" s="18" t="n">
        <v>44</v>
      </c>
      <c r="FL75" s="18" t="n">
        <v>37</v>
      </c>
      <c r="FM75" s="18" t="n">
        <v>19</v>
      </c>
      <c r="FN75" s="18" t="n">
        <v>23</v>
      </c>
      <c r="FO75" s="18" t="n">
        <v>23</v>
      </c>
      <c r="FP75" s="18" t="n">
        <v>90</v>
      </c>
      <c r="FQ75" s="18" t="n">
        <v>104</v>
      </c>
      <c r="FR75" s="18" t="n">
        <v>22</v>
      </c>
      <c r="FS75" s="18" t="n">
        <v>113</v>
      </c>
    </row>
    <row r="76" customFormat="false" ht="10.5" hidden="false" customHeight="true" outlineLevel="0" collapsed="false">
      <c r="B76" s="17" t="n">
        <v>184</v>
      </c>
      <c r="C76" s="18" t="n">
        <v>51</v>
      </c>
      <c r="D76" s="18" t="n">
        <v>49</v>
      </c>
      <c r="E76" s="18" t="n">
        <v>37</v>
      </c>
      <c r="F76" s="18" t="n">
        <v>15</v>
      </c>
      <c r="G76" s="18" t="n">
        <v>16</v>
      </c>
      <c r="H76" s="18" t="n">
        <v>18</v>
      </c>
      <c r="I76" s="18" t="n">
        <v>9</v>
      </c>
      <c r="J76" s="18" t="n">
        <v>9</v>
      </c>
      <c r="K76" s="18" t="n">
        <v>17</v>
      </c>
      <c r="L76" s="18" t="n">
        <v>26</v>
      </c>
      <c r="M76" s="18" t="n">
        <v>36</v>
      </c>
      <c r="N76" s="18" t="n">
        <v>45</v>
      </c>
      <c r="O76" s="18" t="n">
        <v>44</v>
      </c>
      <c r="P76" s="18" t="n">
        <v>47</v>
      </c>
      <c r="Q76" s="18" t="n">
        <v>42</v>
      </c>
      <c r="R76" s="18" t="n">
        <v>40</v>
      </c>
      <c r="S76" s="18" t="n">
        <v>49</v>
      </c>
      <c r="T76" s="18" t="n">
        <v>54</v>
      </c>
      <c r="U76" s="18" t="n">
        <v>37</v>
      </c>
      <c r="V76" s="18" t="n">
        <v>9</v>
      </c>
      <c r="W76" s="18" t="n">
        <v>0</v>
      </c>
      <c r="X76" s="18" t="n">
        <v>24</v>
      </c>
      <c r="Y76" s="18" t="n">
        <v>32</v>
      </c>
      <c r="Z76" s="18" t="n">
        <v>53</v>
      </c>
      <c r="AA76" s="18" t="n">
        <v>72</v>
      </c>
      <c r="AB76" s="18" t="n">
        <v>32</v>
      </c>
      <c r="AC76" s="18" t="n">
        <v>108</v>
      </c>
      <c r="AD76" s="18" t="n">
        <v>237</v>
      </c>
      <c r="AE76" s="18" t="n">
        <v>173</v>
      </c>
      <c r="AF76" s="18" t="n">
        <v>174</v>
      </c>
      <c r="AG76" s="18" t="n">
        <v>138</v>
      </c>
      <c r="AH76" s="18" t="n">
        <v>127</v>
      </c>
      <c r="AI76" s="18" t="n">
        <v>129</v>
      </c>
      <c r="AJ76" s="18" t="n">
        <v>164</v>
      </c>
      <c r="AK76" s="18" t="n">
        <v>164</v>
      </c>
      <c r="AL76" s="18" t="n">
        <v>134</v>
      </c>
      <c r="AM76" s="18" t="n">
        <v>158</v>
      </c>
      <c r="AN76" s="18" t="n">
        <v>182</v>
      </c>
      <c r="AO76" s="18" t="n">
        <v>172</v>
      </c>
      <c r="AP76" s="18" t="n">
        <v>145</v>
      </c>
      <c r="AQ76" s="18" t="n">
        <v>166</v>
      </c>
      <c r="AR76" s="18" t="n">
        <v>167</v>
      </c>
      <c r="AS76" s="18" t="n">
        <v>152</v>
      </c>
      <c r="AT76" s="18" t="n">
        <v>144</v>
      </c>
      <c r="AU76" s="18" t="n">
        <v>143</v>
      </c>
      <c r="AV76" s="18" t="n">
        <v>123</v>
      </c>
      <c r="AW76" s="18" t="n">
        <v>113</v>
      </c>
      <c r="AX76" s="18" t="n">
        <v>171</v>
      </c>
      <c r="AY76" s="18" t="n">
        <v>137</v>
      </c>
      <c r="AZ76" s="18" t="n">
        <v>122</v>
      </c>
      <c r="BA76" s="18" t="n">
        <v>139</v>
      </c>
      <c r="BB76" s="18" t="n">
        <v>175</v>
      </c>
      <c r="BC76" s="18" t="n">
        <v>162</v>
      </c>
      <c r="BD76" s="18" t="n">
        <v>104</v>
      </c>
      <c r="BE76" s="18" t="n">
        <v>113</v>
      </c>
      <c r="BF76" s="18" t="n">
        <v>106</v>
      </c>
      <c r="BG76" s="18" t="n">
        <v>99</v>
      </c>
      <c r="BH76" s="18" t="n">
        <v>106</v>
      </c>
      <c r="BI76" s="18" t="n">
        <v>152</v>
      </c>
      <c r="BJ76" s="18" t="n">
        <v>167</v>
      </c>
      <c r="BK76" s="18" t="n">
        <v>167</v>
      </c>
      <c r="BL76" s="18" t="n">
        <v>174</v>
      </c>
      <c r="BM76" s="18" t="n">
        <v>171</v>
      </c>
      <c r="BN76" s="18" t="n">
        <v>142</v>
      </c>
      <c r="BO76" s="18" t="n">
        <v>95</v>
      </c>
      <c r="BP76" s="18" t="n">
        <v>60</v>
      </c>
      <c r="BQ76" s="18" t="n">
        <v>47</v>
      </c>
      <c r="BR76" s="18" t="n">
        <v>47</v>
      </c>
      <c r="BS76" s="18" t="n">
        <v>25</v>
      </c>
      <c r="BT76" s="18" t="n">
        <v>5</v>
      </c>
      <c r="BU76" s="18" t="n">
        <v>31</v>
      </c>
      <c r="BV76" s="18" t="n">
        <v>32</v>
      </c>
      <c r="BW76" s="18" t="n">
        <v>50</v>
      </c>
      <c r="BX76" s="18" t="n">
        <v>50</v>
      </c>
      <c r="BY76" s="18" t="n">
        <v>31</v>
      </c>
      <c r="BZ76" s="18" t="n">
        <v>10</v>
      </c>
      <c r="CA76" s="18" t="n">
        <v>9</v>
      </c>
      <c r="CB76" s="18" t="n">
        <v>4</v>
      </c>
      <c r="CC76" s="18" t="n">
        <v>3</v>
      </c>
      <c r="CD76" s="18" t="n">
        <v>37</v>
      </c>
      <c r="CE76" s="18" t="n">
        <v>121</v>
      </c>
      <c r="CF76" s="18" t="n">
        <v>163</v>
      </c>
      <c r="CG76" s="18" t="n">
        <v>158</v>
      </c>
      <c r="CH76" s="18" t="n">
        <v>163</v>
      </c>
      <c r="CI76" s="18" t="n">
        <v>120</v>
      </c>
      <c r="CJ76" s="18" t="n">
        <v>215</v>
      </c>
      <c r="CK76" s="18" t="n">
        <v>222</v>
      </c>
      <c r="CL76" s="18" t="n">
        <v>97</v>
      </c>
      <c r="CM76" s="18" t="n">
        <v>97</v>
      </c>
      <c r="CN76" s="18" t="n">
        <v>124</v>
      </c>
      <c r="CO76" s="18" t="n">
        <v>18</v>
      </c>
      <c r="CP76" s="18" t="n">
        <v>21</v>
      </c>
      <c r="CQ76" s="18" t="n">
        <v>32</v>
      </c>
      <c r="CR76" s="18" t="n">
        <v>38</v>
      </c>
      <c r="CS76" s="18" t="n">
        <v>40</v>
      </c>
      <c r="CT76" s="18" t="n">
        <v>47</v>
      </c>
      <c r="CU76" s="18" t="n">
        <v>47</v>
      </c>
      <c r="CV76" s="18" t="n">
        <v>28</v>
      </c>
      <c r="CW76" s="18" t="n">
        <v>8</v>
      </c>
      <c r="CX76" s="18" t="n">
        <v>8</v>
      </c>
      <c r="CY76" s="18" t="n">
        <v>42</v>
      </c>
      <c r="CZ76" s="18" t="n">
        <v>137</v>
      </c>
      <c r="DA76" s="18" t="n">
        <v>158</v>
      </c>
      <c r="DB76" s="18" t="n">
        <v>151</v>
      </c>
      <c r="DC76" s="18" t="n">
        <v>141</v>
      </c>
      <c r="DD76" s="18" t="n">
        <v>144</v>
      </c>
      <c r="DE76" s="18" t="n">
        <v>155</v>
      </c>
      <c r="DF76" s="18" t="n">
        <v>151</v>
      </c>
      <c r="DG76" s="18" t="n">
        <v>158</v>
      </c>
      <c r="DH76" s="18" t="n">
        <v>157</v>
      </c>
      <c r="DI76" s="18" t="n">
        <v>157</v>
      </c>
      <c r="DJ76" s="18" t="n">
        <v>155</v>
      </c>
      <c r="DK76" s="18" t="n">
        <v>152</v>
      </c>
      <c r="DL76" s="18" t="n">
        <v>156</v>
      </c>
      <c r="DM76" s="18" t="n">
        <v>159</v>
      </c>
      <c r="DN76" s="18" t="n">
        <v>163</v>
      </c>
      <c r="DO76" s="18" t="n">
        <v>156</v>
      </c>
      <c r="DP76" s="18" t="n">
        <v>157</v>
      </c>
      <c r="DQ76" s="18" t="n">
        <v>156</v>
      </c>
      <c r="DR76" s="18" t="n">
        <v>152</v>
      </c>
      <c r="DS76" s="18" t="n">
        <v>159</v>
      </c>
      <c r="DT76" s="18" t="n">
        <v>158</v>
      </c>
      <c r="DU76" s="18" t="n">
        <v>160</v>
      </c>
      <c r="DV76" s="18" t="n">
        <v>162</v>
      </c>
      <c r="DW76" s="18" t="n">
        <v>158</v>
      </c>
      <c r="DX76" s="18" t="n">
        <v>158</v>
      </c>
      <c r="DY76" s="18" t="n">
        <v>155</v>
      </c>
      <c r="DZ76" s="18" t="n">
        <v>146</v>
      </c>
      <c r="EA76" s="18" t="n">
        <v>137</v>
      </c>
      <c r="EB76" s="18" t="n">
        <v>130</v>
      </c>
      <c r="EC76" s="18" t="n">
        <v>131</v>
      </c>
      <c r="ED76" s="18" t="n">
        <v>130</v>
      </c>
      <c r="EE76" s="18" t="n">
        <v>121</v>
      </c>
      <c r="EF76" s="18" t="n">
        <v>121</v>
      </c>
      <c r="EG76" s="18" t="n">
        <v>118</v>
      </c>
      <c r="EH76" s="18" t="n">
        <v>116</v>
      </c>
      <c r="EI76" s="18" t="n">
        <v>111</v>
      </c>
      <c r="EJ76" s="18" t="n">
        <v>107</v>
      </c>
      <c r="EK76" s="18" t="n">
        <v>102</v>
      </c>
      <c r="EL76" s="18" t="n">
        <v>99</v>
      </c>
      <c r="EM76" s="18" t="n">
        <v>93</v>
      </c>
      <c r="EN76" s="18" t="n">
        <v>93</v>
      </c>
      <c r="EO76" s="18" t="n">
        <v>94</v>
      </c>
      <c r="EP76" s="18" t="n">
        <v>92</v>
      </c>
      <c r="EQ76" s="18" t="n">
        <v>86</v>
      </c>
      <c r="ER76" s="18" t="n">
        <v>79</v>
      </c>
      <c r="ES76" s="18" t="n">
        <v>73</v>
      </c>
      <c r="ET76" s="18" t="n">
        <v>70</v>
      </c>
      <c r="EU76" s="18" t="n">
        <v>72</v>
      </c>
      <c r="EV76" s="18" t="n">
        <v>62</v>
      </c>
      <c r="EW76" s="18" t="n">
        <v>69</v>
      </c>
      <c r="EX76" s="18" t="n">
        <v>32</v>
      </c>
      <c r="EY76" s="18" t="n">
        <v>12</v>
      </c>
      <c r="EZ76" s="18" t="n">
        <v>60</v>
      </c>
      <c r="FA76" s="18" t="n">
        <v>119</v>
      </c>
      <c r="FB76" s="18" t="n">
        <v>144</v>
      </c>
      <c r="FC76" s="18" t="n">
        <v>104</v>
      </c>
      <c r="FD76" s="18" t="n">
        <v>26</v>
      </c>
      <c r="FE76" s="18" t="n">
        <v>0</v>
      </c>
      <c r="FF76" s="18" t="n">
        <v>33</v>
      </c>
      <c r="FG76" s="18" t="n">
        <v>85</v>
      </c>
      <c r="FH76" s="18" t="n">
        <v>53</v>
      </c>
      <c r="FI76" s="18" t="n">
        <v>13</v>
      </c>
      <c r="FJ76" s="18" t="n">
        <v>36</v>
      </c>
      <c r="FK76" s="18" t="n">
        <v>44</v>
      </c>
      <c r="FL76" s="18" t="n">
        <v>39</v>
      </c>
      <c r="FM76" s="18" t="n">
        <v>23</v>
      </c>
      <c r="FN76" s="18" t="n">
        <v>23</v>
      </c>
      <c r="FO76" s="18" t="n">
        <v>22</v>
      </c>
      <c r="FP76" s="18" t="n">
        <v>58</v>
      </c>
      <c r="FQ76" s="18" t="n">
        <v>124</v>
      </c>
      <c r="FR76" s="18" t="n">
        <v>84</v>
      </c>
      <c r="FS76" s="18" t="n">
        <v>31</v>
      </c>
    </row>
    <row r="77" customFormat="false" ht="10.5" hidden="false" customHeight="true" outlineLevel="0" collapsed="false">
      <c r="B77" s="17" t="n">
        <v>185</v>
      </c>
      <c r="C77" s="18" t="n">
        <v>47</v>
      </c>
      <c r="D77" s="18" t="n">
        <v>44</v>
      </c>
      <c r="E77" s="18" t="n">
        <v>36</v>
      </c>
      <c r="F77" s="18" t="n">
        <v>12</v>
      </c>
      <c r="G77" s="18" t="n">
        <v>5</v>
      </c>
      <c r="H77" s="18" t="n">
        <v>10</v>
      </c>
      <c r="I77" s="18" t="n">
        <v>10</v>
      </c>
      <c r="J77" s="18" t="n">
        <v>9</v>
      </c>
      <c r="K77" s="18" t="n">
        <v>10</v>
      </c>
      <c r="L77" s="18" t="n">
        <v>14</v>
      </c>
      <c r="M77" s="18" t="n">
        <v>26</v>
      </c>
      <c r="N77" s="18" t="n">
        <v>26</v>
      </c>
      <c r="O77" s="18" t="n">
        <v>38</v>
      </c>
      <c r="P77" s="18" t="n">
        <v>45</v>
      </c>
      <c r="Q77" s="18" t="n">
        <v>46</v>
      </c>
      <c r="R77" s="18" t="n">
        <v>44</v>
      </c>
      <c r="S77" s="18" t="n">
        <v>43</v>
      </c>
      <c r="T77" s="18" t="n">
        <v>50</v>
      </c>
      <c r="U77" s="18" t="n">
        <v>53</v>
      </c>
      <c r="V77" s="18" t="n">
        <v>15</v>
      </c>
      <c r="W77" s="18" t="n">
        <v>1</v>
      </c>
      <c r="X77" s="18" t="n">
        <v>17</v>
      </c>
      <c r="Y77" s="18" t="n">
        <v>32</v>
      </c>
      <c r="Z77" s="18" t="n">
        <v>40</v>
      </c>
      <c r="AA77" s="18" t="n">
        <v>71</v>
      </c>
      <c r="AB77" s="18" t="n">
        <v>54</v>
      </c>
      <c r="AC77" s="18" t="n">
        <v>46</v>
      </c>
      <c r="AD77" s="18" t="n">
        <v>182</v>
      </c>
      <c r="AE77" s="18" t="n">
        <v>237</v>
      </c>
      <c r="AF77" s="18" t="n">
        <v>215</v>
      </c>
      <c r="AG77" s="18" t="n">
        <v>155</v>
      </c>
      <c r="AH77" s="18" t="n">
        <v>132</v>
      </c>
      <c r="AI77" s="18" t="n">
        <v>157</v>
      </c>
      <c r="AJ77" s="18" t="n">
        <v>156</v>
      </c>
      <c r="AK77" s="18" t="n">
        <v>153</v>
      </c>
      <c r="AL77" s="18" t="n">
        <v>137</v>
      </c>
      <c r="AM77" s="18" t="n">
        <v>149</v>
      </c>
      <c r="AN77" s="18" t="n">
        <v>170</v>
      </c>
      <c r="AO77" s="18" t="n">
        <v>177</v>
      </c>
      <c r="AP77" s="18" t="n">
        <v>134</v>
      </c>
      <c r="AQ77" s="18" t="n">
        <v>135</v>
      </c>
      <c r="AR77" s="18" t="n">
        <v>170</v>
      </c>
      <c r="AS77" s="18" t="n">
        <v>178</v>
      </c>
      <c r="AT77" s="18" t="n">
        <v>132</v>
      </c>
      <c r="AU77" s="18" t="n">
        <v>126</v>
      </c>
      <c r="AV77" s="18" t="n">
        <v>149</v>
      </c>
      <c r="AW77" s="18" t="n">
        <v>120</v>
      </c>
      <c r="AX77" s="18" t="n">
        <v>136</v>
      </c>
      <c r="AY77" s="18" t="n">
        <v>125</v>
      </c>
      <c r="AZ77" s="18" t="n">
        <v>141</v>
      </c>
      <c r="BA77" s="18" t="n">
        <v>143</v>
      </c>
      <c r="BB77" s="18" t="n">
        <v>177</v>
      </c>
      <c r="BC77" s="18" t="n">
        <v>152</v>
      </c>
      <c r="BD77" s="18" t="n">
        <v>128</v>
      </c>
      <c r="BE77" s="18" t="n">
        <v>157</v>
      </c>
      <c r="BF77" s="18" t="n">
        <v>155</v>
      </c>
      <c r="BG77" s="18" t="n">
        <v>166</v>
      </c>
      <c r="BH77" s="18" t="n">
        <v>173</v>
      </c>
      <c r="BI77" s="18" t="n">
        <v>173</v>
      </c>
      <c r="BJ77" s="18" t="n">
        <v>163</v>
      </c>
      <c r="BK77" s="18" t="n">
        <v>158</v>
      </c>
      <c r="BL77" s="18" t="n">
        <v>159</v>
      </c>
      <c r="BM77" s="18" t="n">
        <v>166</v>
      </c>
      <c r="BN77" s="18" t="n">
        <v>170</v>
      </c>
      <c r="BO77" s="18" t="n">
        <v>153</v>
      </c>
      <c r="BP77" s="18" t="n">
        <v>134</v>
      </c>
      <c r="BQ77" s="18" t="n">
        <v>131</v>
      </c>
      <c r="BR77" s="18" t="n">
        <v>125</v>
      </c>
      <c r="BS77" s="18" t="n">
        <v>110</v>
      </c>
      <c r="BT77" s="18" t="n">
        <v>60</v>
      </c>
      <c r="BU77" s="18" t="n">
        <v>18</v>
      </c>
      <c r="BV77" s="18" t="n">
        <v>22</v>
      </c>
      <c r="BW77" s="18" t="n">
        <v>40</v>
      </c>
      <c r="BX77" s="18" t="n">
        <v>36</v>
      </c>
      <c r="BY77" s="18" t="n">
        <v>29</v>
      </c>
      <c r="BZ77" s="18" t="n">
        <v>17</v>
      </c>
      <c r="CA77" s="18" t="n">
        <v>7</v>
      </c>
      <c r="CB77" s="18" t="n">
        <v>0</v>
      </c>
      <c r="CC77" s="18" t="n">
        <v>4</v>
      </c>
      <c r="CD77" s="18" t="n">
        <v>72</v>
      </c>
      <c r="CE77" s="18" t="n">
        <v>163</v>
      </c>
      <c r="CF77" s="18" t="n">
        <v>177</v>
      </c>
      <c r="CG77" s="18" t="n">
        <v>188</v>
      </c>
      <c r="CH77" s="18" t="n">
        <v>164</v>
      </c>
      <c r="CI77" s="18" t="n">
        <v>141</v>
      </c>
      <c r="CJ77" s="18" t="n">
        <v>214</v>
      </c>
      <c r="CK77" s="18" t="n">
        <v>171</v>
      </c>
      <c r="CL77" s="18" t="n">
        <v>77</v>
      </c>
      <c r="CM77" s="18" t="n">
        <v>127</v>
      </c>
      <c r="CN77" s="18" t="n">
        <v>70</v>
      </c>
      <c r="CO77" s="18" t="n">
        <v>14</v>
      </c>
      <c r="CP77" s="18" t="n">
        <v>23</v>
      </c>
      <c r="CQ77" s="18" t="n">
        <v>36</v>
      </c>
      <c r="CR77" s="18" t="n">
        <v>36</v>
      </c>
      <c r="CS77" s="18" t="n">
        <v>38</v>
      </c>
      <c r="CT77" s="18" t="n">
        <v>46</v>
      </c>
      <c r="CU77" s="18" t="n">
        <v>42</v>
      </c>
      <c r="CV77" s="18" t="n">
        <v>21</v>
      </c>
      <c r="CW77" s="18" t="n">
        <v>2</v>
      </c>
      <c r="CX77" s="18" t="n">
        <v>11</v>
      </c>
      <c r="CY77" s="18" t="n">
        <v>68</v>
      </c>
      <c r="CZ77" s="18" t="n">
        <v>142</v>
      </c>
      <c r="DA77" s="18" t="n">
        <v>145</v>
      </c>
      <c r="DB77" s="18" t="n">
        <v>145</v>
      </c>
      <c r="DC77" s="18" t="n">
        <v>138</v>
      </c>
      <c r="DD77" s="18" t="n">
        <v>141</v>
      </c>
      <c r="DE77" s="18" t="n">
        <v>151</v>
      </c>
      <c r="DF77" s="18" t="n">
        <v>150</v>
      </c>
      <c r="DG77" s="18" t="n">
        <v>153</v>
      </c>
      <c r="DH77" s="18" t="n">
        <v>151</v>
      </c>
      <c r="DI77" s="18" t="n">
        <v>152</v>
      </c>
      <c r="DJ77" s="18" t="n">
        <v>156</v>
      </c>
      <c r="DK77" s="18" t="n">
        <v>158</v>
      </c>
      <c r="DL77" s="18" t="n">
        <v>160</v>
      </c>
      <c r="DM77" s="18" t="n">
        <v>158</v>
      </c>
      <c r="DN77" s="18" t="n">
        <v>155</v>
      </c>
      <c r="DO77" s="18" t="n">
        <v>155</v>
      </c>
      <c r="DP77" s="18" t="n">
        <v>157</v>
      </c>
      <c r="DQ77" s="18" t="n">
        <v>157</v>
      </c>
      <c r="DR77" s="18" t="n">
        <v>153</v>
      </c>
      <c r="DS77" s="18" t="n">
        <v>160</v>
      </c>
      <c r="DT77" s="18" t="n">
        <v>158</v>
      </c>
      <c r="DU77" s="18" t="n">
        <v>160</v>
      </c>
      <c r="DV77" s="18" t="n">
        <v>160</v>
      </c>
      <c r="DW77" s="18" t="n">
        <v>158</v>
      </c>
      <c r="DX77" s="18" t="n">
        <v>158</v>
      </c>
      <c r="DY77" s="18" t="n">
        <v>157</v>
      </c>
      <c r="DZ77" s="18" t="n">
        <v>151</v>
      </c>
      <c r="EA77" s="18" t="n">
        <v>142</v>
      </c>
      <c r="EB77" s="18" t="n">
        <v>135</v>
      </c>
      <c r="EC77" s="18" t="n">
        <v>134</v>
      </c>
      <c r="ED77" s="18" t="n">
        <v>132</v>
      </c>
      <c r="EE77" s="18" t="n">
        <v>123</v>
      </c>
      <c r="EF77" s="18" t="n">
        <v>121</v>
      </c>
      <c r="EG77" s="18" t="n">
        <v>117</v>
      </c>
      <c r="EH77" s="18" t="n">
        <v>115</v>
      </c>
      <c r="EI77" s="18" t="n">
        <v>111</v>
      </c>
      <c r="EJ77" s="18" t="n">
        <v>108</v>
      </c>
      <c r="EK77" s="18" t="n">
        <v>104</v>
      </c>
      <c r="EL77" s="18" t="n">
        <v>100</v>
      </c>
      <c r="EM77" s="18" t="n">
        <v>96</v>
      </c>
      <c r="EN77" s="18" t="n">
        <v>96</v>
      </c>
      <c r="EO77" s="18" t="n">
        <v>94</v>
      </c>
      <c r="EP77" s="18" t="n">
        <v>89</v>
      </c>
      <c r="EQ77" s="18" t="n">
        <v>85</v>
      </c>
      <c r="ER77" s="18" t="n">
        <v>80</v>
      </c>
      <c r="ES77" s="18" t="n">
        <v>75</v>
      </c>
      <c r="ET77" s="18" t="n">
        <v>73</v>
      </c>
      <c r="EU77" s="18" t="n">
        <v>66</v>
      </c>
      <c r="EV77" s="18" t="n">
        <v>65</v>
      </c>
      <c r="EW77" s="18" t="n">
        <v>76</v>
      </c>
      <c r="EX77" s="18" t="n">
        <v>57</v>
      </c>
      <c r="EY77" s="18" t="n">
        <v>23</v>
      </c>
      <c r="EZ77" s="18" t="n">
        <v>61</v>
      </c>
      <c r="FA77" s="18" t="n">
        <v>138</v>
      </c>
      <c r="FB77" s="18" t="n">
        <v>146</v>
      </c>
      <c r="FC77" s="18" t="n">
        <v>124</v>
      </c>
      <c r="FD77" s="18" t="n">
        <v>45</v>
      </c>
      <c r="FE77" s="18" t="n">
        <v>3</v>
      </c>
      <c r="FF77" s="18" t="n">
        <v>12</v>
      </c>
      <c r="FG77" s="18" t="n">
        <v>53</v>
      </c>
      <c r="FH77" s="18" t="n">
        <v>66</v>
      </c>
      <c r="FI77" s="18" t="n">
        <v>41</v>
      </c>
      <c r="FJ77" s="18" t="n">
        <v>32</v>
      </c>
      <c r="FK77" s="18" t="n">
        <v>41</v>
      </c>
      <c r="FL77" s="18" t="n">
        <v>47</v>
      </c>
      <c r="FM77" s="18" t="n">
        <v>33</v>
      </c>
      <c r="FN77" s="18" t="n">
        <v>21</v>
      </c>
      <c r="FO77" s="18" t="n">
        <v>15</v>
      </c>
      <c r="FP77" s="18" t="n">
        <v>24</v>
      </c>
      <c r="FQ77" s="18" t="n">
        <v>89</v>
      </c>
      <c r="FR77" s="18" t="n">
        <v>139</v>
      </c>
      <c r="FS77" s="18" t="n">
        <v>77</v>
      </c>
    </row>
    <row r="78" customFormat="false" ht="10.5" hidden="false" customHeight="true" outlineLevel="0" collapsed="false">
      <c r="B78" s="17" t="n">
        <v>186</v>
      </c>
      <c r="C78" s="18" t="n">
        <v>46</v>
      </c>
      <c r="D78" s="18" t="n">
        <v>44</v>
      </c>
      <c r="E78" s="18" t="n">
        <v>37</v>
      </c>
      <c r="F78" s="18" t="n">
        <v>14</v>
      </c>
      <c r="G78" s="18" t="n">
        <v>5</v>
      </c>
      <c r="H78" s="18" t="n">
        <v>11</v>
      </c>
      <c r="I78" s="18" t="n">
        <v>9</v>
      </c>
      <c r="J78" s="18" t="n">
        <v>5</v>
      </c>
      <c r="K78" s="18" t="n">
        <v>14</v>
      </c>
      <c r="L78" s="18" t="n">
        <v>7</v>
      </c>
      <c r="M78" s="18" t="n">
        <v>11</v>
      </c>
      <c r="N78" s="18" t="n">
        <v>24</v>
      </c>
      <c r="O78" s="18" t="n">
        <v>29</v>
      </c>
      <c r="P78" s="18" t="n">
        <v>31</v>
      </c>
      <c r="Q78" s="18" t="n">
        <v>40</v>
      </c>
      <c r="R78" s="18" t="n">
        <v>43</v>
      </c>
      <c r="S78" s="18" t="n">
        <v>44</v>
      </c>
      <c r="T78" s="18" t="n">
        <v>49</v>
      </c>
      <c r="U78" s="18" t="n">
        <v>57</v>
      </c>
      <c r="V78" s="18" t="n">
        <v>28</v>
      </c>
      <c r="W78" s="18" t="n">
        <v>2</v>
      </c>
      <c r="X78" s="18" t="n">
        <v>11</v>
      </c>
      <c r="Y78" s="18" t="n">
        <v>32</v>
      </c>
      <c r="Z78" s="18" t="n">
        <v>33</v>
      </c>
      <c r="AA78" s="18" t="n">
        <v>60</v>
      </c>
      <c r="AB78" s="18" t="n">
        <v>85</v>
      </c>
      <c r="AC78" s="18" t="n">
        <v>30</v>
      </c>
      <c r="AD78" s="18" t="n">
        <v>113</v>
      </c>
      <c r="AE78" s="18" t="n">
        <v>230</v>
      </c>
      <c r="AF78" s="18" t="n">
        <v>228</v>
      </c>
      <c r="AG78" s="18" t="n">
        <v>142</v>
      </c>
      <c r="AH78" s="18" t="n">
        <v>146</v>
      </c>
      <c r="AI78" s="18" t="n">
        <v>170</v>
      </c>
      <c r="AJ78" s="18" t="n">
        <v>182</v>
      </c>
      <c r="AK78" s="18" t="n">
        <v>185</v>
      </c>
      <c r="AL78" s="18" t="n">
        <v>159</v>
      </c>
      <c r="AM78" s="18" t="n">
        <v>174</v>
      </c>
      <c r="AN78" s="18" t="n">
        <v>175</v>
      </c>
      <c r="AO78" s="18" t="n">
        <v>174</v>
      </c>
      <c r="AP78" s="18" t="n">
        <v>129</v>
      </c>
      <c r="AQ78" s="18" t="n">
        <v>111</v>
      </c>
      <c r="AR78" s="18" t="n">
        <v>127</v>
      </c>
      <c r="AS78" s="18" t="n">
        <v>162</v>
      </c>
      <c r="AT78" s="18" t="n">
        <v>143</v>
      </c>
      <c r="AU78" s="18" t="n">
        <v>137</v>
      </c>
      <c r="AV78" s="18" t="n">
        <v>156</v>
      </c>
      <c r="AW78" s="18" t="n">
        <v>133</v>
      </c>
      <c r="AX78" s="18" t="n">
        <v>140</v>
      </c>
      <c r="AY78" s="18" t="n">
        <v>124</v>
      </c>
      <c r="AZ78" s="18" t="n">
        <v>146</v>
      </c>
      <c r="BA78" s="18" t="n">
        <v>128</v>
      </c>
      <c r="BB78" s="18" t="n">
        <v>131</v>
      </c>
      <c r="BC78" s="18" t="n">
        <v>103</v>
      </c>
      <c r="BD78" s="18" t="n">
        <v>102</v>
      </c>
      <c r="BE78" s="18" t="n">
        <v>123</v>
      </c>
      <c r="BF78" s="18" t="n">
        <v>114</v>
      </c>
      <c r="BG78" s="18" t="n">
        <v>141</v>
      </c>
      <c r="BH78" s="18" t="n">
        <v>157</v>
      </c>
      <c r="BI78" s="18" t="n">
        <v>152</v>
      </c>
      <c r="BJ78" s="18" t="n">
        <v>149</v>
      </c>
      <c r="BK78" s="18" t="n">
        <v>162</v>
      </c>
      <c r="BL78" s="18" t="n">
        <v>159</v>
      </c>
      <c r="BM78" s="18" t="n">
        <v>160</v>
      </c>
      <c r="BN78" s="18" t="n">
        <v>162</v>
      </c>
      <c r="BO78" s="18" t="n">
        <v>151</v>
      </c>
      <c r="BP78" s="18" t="n">
        <v>137</v>
      </c>
      <c r="BQ78" s="18" t="n">
        <v>136</v>
      </c>
      <c r="BR78" s="18" t="n">
        <v>137</v>
      </c>
      <c r="BS78" s="18" t="n">
        <v>141</v>
      </c>
      <c r="BT78" s="18" t="n">
        <v>138</v>
      </c>
      <c r="BU78" s="18" t="n">
        <v>101</v>
      </c>
      <c r="BV78" s="18" t="n">
        <v>60</v>
      </c>
      <c r="BW78" s="18" t="n">
        <v>15</v>
      </c>
      <c r="BX78" s="18" t="n">
        <v>11</v>
      </c>
      <c r="BY78" s="18" t="n">
        <v>9</v>
      </c>
      <c r="BZ78" s="18" t="n">
        <v>4</v>
      </c>
      <c r="CA78" s="18" t="n">
        <v>1</v>
      </c>
      <c r="CB78" s="18" t="n">
        <v>10</v>
      </c>
      <c r="CC78" s="18" t="n">
        <v>57</v>
      </c>
      <c r="CD78" s="18" t="n">
        <v>127</v>
      </c>
      <c r="CE78" s="18" t="n">
        <v>145</v>
      </c>
      <c r="CF78" s="18" t="n">
        <v>116</v>
      </c>
      <c r="CG78" s="18" t="n">
        <v>126</v>
      </c>
      <c r="CH78" s="18" t="n">
        <v>123</v>
      </c>
      <c r="CI78" s="18" t="n">
        <v>193</v>
      </c>
      <c r="CJ78" s="18" t="n">
        <v>215</v>
      </c>
      <c r="CK78" s="18" t="n">
        <v>97</v>
      </c>
      <c r="CL78" s="18" t="n">
        <v>86</v>
      </c>
      <c r="CM78" s="18" t="n">
        <v>127</v>
      </c>
      <c r="CN78" s="18" t="n">
        <v>42</v>
      </c>
      <c r="CO78" s="18" t="n">
        <v>8</v>
      </c>
      <c r="CP78" s="18" t="n">
        <v>19</v>
      </c>
      <c r="CQ78" s="18" t="n">
        <v>37</v>
      </c>
      <c r="CR78" s="18" t="n">
        <v>37</v>
      </c>
      <c r="CS78" s="18" t="n">
        <v>38</v>
      </c>
      <c r="CT78" s="18" t="n">
        <v>43</v>
      </c>
      <c r="CU78" s="18" t="n">
        <v>32</v>
      </c>
      <c r="CV78" s="18" t="n">
        <v>15</v>
      </c>
      <c r="CW78" s="18" t="n">
        <v>4</v>
      </c>
      <c r="CX78" s="18" t="n">
        <v>16</v>
      </c>
      <c r="CY78" s="18" t="n">
        <v>100</v>
      </c>
      <c r="CZ78" s="18" t="n">
        <v>152</v>
      </c>
      <c r="DA78" s="18" t="n">
        <v>143</v>
      </c>
      <c r="DB78" s="18" t="n">
        <v>149</v>
      </c>
      <c r="DC78" s="18" t="n">
        <v>152</v>
      </c>
      <c r="DD78" s="18" t="n">
        <v>155</v>
      </c>
      <c r="DE78" s="18" t="n">
        <v>155</v>
      </c>
      <c r="DF78" s="18" t="n">
        <v>152</v>
      </c>
      <c r="DG78" s="18" t="n">
        <v>153</v>
      </c>
      <c r="DH78" s="18" t="n">
        <v>150</v>
      </c>
      <c r="DI78" s="18" t="n">
        <v>150</v>
      </c>
      <c r="DJ78" s="18" t="n">
        <v>152</v>
      </c>
      <c r="DK78" s="18" t="n">
        <v>157</v>
      </c>
      <c r="DL78" s="18" t="n">
        <v>160</v>
      </c>
      <c r="DM78" s="18" t="n">
        <v>160</v>
      </c>
      <c r="DN78" s="18" t="n">
        <v>157</v>
      </c>
      <c r="DO78" s="18" t="n">
        <v>156</v>
      </c>
      <c r="DP78" s="18" t="n">
        <v>157</v>
      </c>
      <c r="DQ78" s="18" t="n">
        <v>159</v>
      </c>
      <c r="DR78" s="18" t="n">
        <v>156</v>
      </c>
      <c r="DS78" s="18" t="n">
        <v>160</v>
      </c>
      <c r="DT78" s="18" t="n">
        <v>157</v>
      </c>
      <c r="DU78" s="18" t="n">
        <v>159</v>
      </c>
      <c r="DV78" s="18" t="n">
        <v>159</v>
      </c>
      <c r="DW78" s="18" t="n">
        <v>157</v>
      </c>
      <c r="DX78" s="18" t="n">
        <v>157</v>
      </c>
      <c r="DY78" s="18" t="n">
        <v>159</v>
      </c>
      <c r="DZ78" s="18" t="n">
        <v>156</v>
      </c>
      <c r="EA78" s="18" t="n">
        <v>148</v>
      </c>
      <c r="EB78" s="18" t="n">
        <v>141</v>
      </c>
      <c r="EC78" s="18" t="n">
        <v>136</v>
      </c>
      <c r="ED78" s="18" t="n">
        <v>132</v>
      </c>
      <c r="EE78" s="18" t="n">
        <v>125</v>
      </c>
      <c r="EF78" s="18" t="n">
        <v>122</v>
      </c>
      <c r="EG78" s="18" t="n">
        <v>118</v>
      </c>
      <c r="EH78" s="18" t="n">
        <v>115</v>
      </c>
      <c r="EI78" s="18" t="n">
        <v>111</v>
      </c>
      <c r="EJ78" s="18" t="n">
        <v>109</v>
      </c>
      <c r="EK78" s="18" t="n">
        <v>107</v>
      </c>
      <c r="EL78" s="18" t="n">
        <v>102</v>
      </c>
      <c r="EM78" s="18" t="n">
        <v>100</v>
      </c>
      <c r="EN78" s="18" t="n">
        <v>97</v>
      </c>
      <c r="EO78" s="18" t="n">
        <v>93</v>
      </c>
      <c r="EP78" s="18" t="n">
        <v>85</v>
      </c>
      <c r="EQ78" s="18" t="n">
        <v>81</v>
      </c>
      <c r="ER78" s="18" t="n">
        <v>79</v>
      </c>
      <c r="ES78" s="18" t="n">
        <v>75</v>
      </c>
      <c r="ET78" s="18" t="n">
        <v>71</v>
      </c>
      <c r="EU78" s="18" t="n">
        <v>71</v>
      </c>
      <c r="EV78" s="18" t="n">
        <v>73</v>
      </c>
      <c r="EW78" s="18" t="n">
        <v>82</v>
      </c>
      <c r="EX78" s="18" t="n">
        <v>76</v>
      </c>
      <c r="EY78" s="18" t="n">
        <v>36</v>
      </c>
      <c r="EZ78" s="18" t="n">
        <v>50</v>
      </c>
      <c r="FA78" s="18" t="n">
        <v>130</v>
      </c>
      <c r="FB78" s="18" t="n">
        <v>142</v>
      </c>
      <c r="FC78" s="18" t="n">
        <v>107</v>
      </c>
      <c r="FD78" s="18" t="n">
        <v>37</v>
      </c>
      <c r="FE78" s="18" t="n">
        <v>3</v>
      </c>
      <c r="FF78" s="18" t="n">
        <v>3</v>
      </c>
      <c r="FG78" s="18" t="n">
        <v>26</v>
      </c>
      <c r="FH78" s="18" t="n">
        <v>67</v>
      </c>
      <c r="FI78" s="18" t="n">
        <v>67</v>
      </c>
      <c r="FJ78" s="18" t="n">
        <v>27</v>
      </c>
      <c r="FK78" s="18" t="n">
        <v>29</v>
      </c>
      <c r="FL78" s="18" t="n">
        <v>47</v>
      </c>
      <c r="FM78" s="18" t="n">
        <v>46</v>
      </c>
      <c r="FN78" s="18" t="n">
        <v>29</v>
      </c>
      <c r="FO78" s="18" t="n">
        <v>14</v>
      </c>
      <c r="FP78" s="18" t="n">
        <v>5</v>
      </c>
      <c r="FQ78" s="18" t="n">
        <v>46</v>
      </c>
      <c r="FR78" s="18" t="n">
        <v>109</v>
      </c>
      <c r="FS78" s="18" t="n">
        <v>145</v>
      </c>
    </row>
    <row r="79" customFormat="false" ht="10.5" hidden="false" customHeight="true" outlineLevel="0" collapsed="false">
      <c r="B79" s="17" t="n">
        <v>187</v>
      </c>
      <c r="C79" s="18" t="n">
        <v>48</v>
      </c>
      <c r="D79" s="18" t="n">
        <v>51</v>
      </c>
      <c r="E79" s="18" t="n">
        <v>49</v>
      </c>
      <c r="F79" s="18" t="n">
        <v>25</v>
      </c>
      <c r="G79" s="18" t="n">
        <v>5</v>
      </c>
      <c r="H79" s="18" t="n">
        <v>7</v>
      </c>
      <c r="I79" s="18" t="n">
        <v>10</v>
      </c>
      <c r="J79" s="18" t="n">
        <v>4</v>
      </c>
      <c r="K79" s="18" t="n">
        <v>9</v>
      </c>
      <c r="L79" s="18" t="n">
        <v>10</v>
      </c>
      <c r="M79" s="18" t="n">
        <v>11</v>
      </c>
      <c r="N79" s="18" t="n">
        <v>19</v>
      </c>
      <c r="O79" s="18" t="n">
        <v>22</v>
      </c>
      <c r="P79" s="18" t="n">
        <v>18</v>
      </c>
      <c r="Q79" s="18" t="n">
        <v>33</v>
      </c>
      <c r="R79" s="18" t="n">
        <v>45</v>
      </c>
      <c r="S79" s="18" t="n">
        <v>53</v>
      </c>
      <c r="T79" s="18" t="n">
        <v>53</v>
      </c>
      <c r="U79" s="18" t="n">
        <v>58</v>
      </c>
      <c r="V79" s="18" t="n">
        <v>50</v>
      </c>
      <c r="W79" s="18" t="n">
        <v>12</v>
      </c>
      <c r="X79" s="18" t="n">
        <v>5</v>
      </c>
      <c r="Y79" s="18" t="n">
        <v>24</v>
      </c>
      <c r="Z79" s="18" t="n">
        <v>28</v>
      </c>
      <c r="AA79" s="18" t="n">
        <v>44</v>
      </c>
      <c r="AB79" s="18" t="n">
        <v>93</v>
      </c>
      <c r="AC79" s="18" t="n">
        <v>51</v>
      </c>
      <c r="AD79" s="18" t="n">
        <v>57</v>
      </c>
      <c r="AE79" s="18" t="n">
        <v>187</v>
      </c>
      <c r="AF79" s="18" t="n">
        <v>224</v>
      </c>
      <c r="AG79" s="18" t="n">
        <v>143</v>
      </c>
      <c r="AH79" s="18" t="n">
        <v>162</v>
      </c>
      <c r="AI79" s="18" t="n">
        <v>174</v>
      </c>
      <c r="AJ79" s="18" t="n">
        <v>170</v>
      </c>
      <c r="AK79" s="18" t="n">
        <v>179</v>
      </c>
      <c r="AL79" s="18" t="n">
        <v>135</v>
      </c>
      <c r="AM79" s="18" t="n">
        <v>181</v>
      </c>
      <c r="AN79" s="18" t="n">
        <v>179</v>
      </c>
      <c r="AO79" s="18" t="n">
        <v>182</v>
      </c>
      <c r="AP79" s="18" t="n">
        <v>176</v>
      </c>
      <c r="AQ79" s="18" t="n">
        <v>171</v>
      </c>
      <c r="AR79" s="18" t="n">
        <v>164</v>
      </c>
      <c r="AS79" s="18" t="n">
        <v>191</v>
      </c>
      <c r="AT79" s="18" t="n">
        <v>149</v>
      </c>
      <c r="AU79" s="18" t="n">
        <v>130</v>
      </c>
      <c r="AV79" s="18" t="n">
        <v>127</v>
      </c>
      <c r="AW79" s="18" t="n">
        <v>143</v>
      </c>
      <c r="AX79" s="18" t="n">
        <v>160</v>
      </c>
      <c r="AY79" s="18" t="n">
        <v>107</v>
      </c>
      <c r="AZ79" s="18" t="n">
        <v>118</v>
      </c>
      <c r="BA79" s="18" t="n">
        <v>149</v>
      </c>
      <c r="BB79" s="18" t="n">
        <v>158</v>
      </c>
      <c r="BC79" s="18" t="n">
        <v>134</v>
      </c>
      <c r="BD79" s="18" t="n">
        <v>135</v>
      </c>
      <c r="BE79" s="18" t="n">
        <v>139</v>
      </c>
      <c r="BF79" s="18" t="n">
        <v>123</v>
      </c>
      <c r="BG79" s="18" t="n">
        <v>125</v>
      </c>
      <c r="BH79" s="18" t="n">
        <v>143</v>
      </c>
      <c r="BI79" s="18" t="n">
        <v>164</v>
      </c>
      <c r="BJ79" s="18" t="n">
        <v>159</v>
      </c>
      <c r="BK79" s="18" t="n">
        <v>159</v>
      </c>
      <c r="BL79" s="18" t="n">
        <v>156</v>
      </c>
      <c r="BM79" s="18" t="n">
        <v>153</v>
      </c>
      <c r="BN79" s="18" t="n">
        <v>155</v>
      </c>
      <c r="BO79" s="18" t="n">
        <v>149</v>
      </c>
      <c r="BP79" s="18" t="n">
        <v>136</v>
      </c>
      <c r="BQ79" s="18" t="n">
        <v>129</v>
      </c>
      <c r="BR79" s="18" t="n">
        <v>136</v>
      </c>
      <c r="BS79" s="18" t="n">
        <v>137</v>
      </c>
      <c r="BT79" s="18" t="n">
        <v>143</v>
      </c>
      <c r="BU79" s="18" t="n">
        <v>156</v>
      </c>
      <c r="BV79" s="18" t="n">
        <v>146</v>
      </c>
      <c r="BW79" s="18" t="n">
        <v>94</v>
      </c>
      <c r="BX79" s="18" t="n">
        <v>54</v>
      </c>
      <c r="BY79" s="18" t="n">
        <v>12</v>
      </c>
      <c r="BZ79" s="18" t="n">
        <v>9</v>
      </c>
      <c r="CA79" s="18" t="n">
        <v>12</v>
      </c>
      <c r="CB79" s="18" t="n">
        <v>54</v>
      </c>
      <c r="CC79" s="18" t="n">
        <v>103</v>
      </c>
      <c r="CD79" s="18" t="n">
        <v>123</v>
      </c>
      <c r="CE79" s="18" t="n">
        <v>137</v>
      </c>
      <c r="CF79" s="18" t="n">
        <v>135</v>
      </c>
      <c r="CG79" s="18" t="n">
        <v>147</v>
      </c>
      <c r="CH79" s="18" t="n">
        <v>178</v>
      </c>
      <c r="CI79" s="18" t="n">
        <v>226</v>
      </c>
      <c r="CJ79" s="18" t="n">
        <v>185</v>
      </c>
      <c r="CK79" s="18" t="n">
        <v>63</v>
      </c>
      <c r="CL79" s="18" t="n">
        <v>115</v>
      </c>
      <c r="CM79" s="18" t="n">
        <v>92</v>
      </c>
      <c r="CN79" s="18" t="n">
        <v>19</v>
      </c>
      <c r="CO79" s="18" t="n">
        <v>23</v>
      </c>
      <c r="CP79" s="18" t="n">
        <v>24</v>
      </c>
      <c r="CQ79" s="18" t="n">
        <v>38</v>
      </c>
      <c r="CR79" s="18" t="n">
        <v>36</v>
      </c>
      <c r="CS79" s="18" t="n">
        <v>35</v>
      </c>
      <c r="CT79" s="18" t="n">
        <v>32</v>
      </c>
      <c r="CU79" s="18" t="n">
        <v>22</v>
      </c>
      <c r="CV79" s="18" t="n">
        <v>8</v>
      </c>
      <c r="CW79" s="18" t="n">
        <v>4</v>
      </c>
      <c r="CX79" s="18" t="n">
        <v>24</v>
      </c>
      <c r="CY79" s="18" t="n">
        <v>127</v>
      </c>
      <c r="CZ79" s="18" t="n">
        <v>162</v>
      </c>
      <c r="DA79" s="18" t="n">
        <v>153</v>
      </c>
      <c r="DB79" s="18" t="n">
        <v>160</v>
      </c>
      <c r="DC79" s="18" t="n">
        <v>164</v>
      </c>
      <c r="DD79" s="18" t="n">
        <v>163</v>
      </c>
      <c r="DE79" s="18" t="n">
        <v>156</v>
      </c>
      <c r="DF79" s="18" t="n">
        <v>156</v>
      </c>
      <c r="DG79" s="18" t="n">
        <v>151</v>
      </c>
      <c r="DH79" s="18" t="n">
        <v>150</v>
      </c>
      <c r="DI79" s="18" t="n">
        <v>150</v>
      </c>
      <c r="DJ79" s="18" t="n">
        <v>152</v>
      </c>
      <c r="DK79" s="18" t="n">
        <v>156</v>
      </c>
      <c r="DL79" s="18" t="n">
        <v>162</v>
      </c>
      <c r="DM79" s="18" t="n">
        <v>163</v>
      </c>
      <c r="DN79" s="18" t="n">
        <v>162</v>
      </c>
      <c r="DO79" s="18" t="n">
        <v>159</v>
      </c>
      <c r="DP79" s="18" t="n">
        <v>159</v>
      </c>
      <c r="DQ79" s="18" t="n">
        <v>160</v>
      </c>
      <c r="DR79" s="18" t="n">
        <v>157</v>
      </c>
      <c r="DS79" s="18" t="n">
        <v>162</v>
      </c>
      <c r="DT79" s="18" t="n">
        <v>157</v>
      </c>
      <c r="DU79" s="18" t="n">
        <v>158</v>
      </c>
      <c r="DV79" s="18" t="n">
        <v>159</v>
      </c>
      <c r="DW79" s="18" t="n">
        <v>157</v>
      </c>
      <c r="DX79" s="18" t="n">
        <v>157</v>
      </c>
      <c r="DY79" s="18" t="n">
        <v>160</v>
      </c>
      <c r="DZ79" s="18" t="n">
        <v>159</v>
      </c>
      <c r="EA79" s="18" t="n">
        <v>153</v>
      </c>
      <c r="EB79" s="18" t="n">
        <v>144</v>
      </c>
      <c r="EC79" s="18" t="n">
        <v>138</v>
      </c>
      <c r="ED79" s="18" t="n">
        <v>134</v>
      </c>
      <c r="EE79" s="18" t="n">
        <v>128</v>
      </c>
      <c r="EF79" s="18" t="n">
        <v>123</v>
      </c>
      <c r="EG79" s="18" t="n">
        <v>117</v>
      </c>
      <c r="EH79" s="18" t="n">
        <v>114</v>
      </c>
      <c r="EI79" s="18" t="n">
        <v>111</v>
      </c>
      <c r="EJ79" s="18" t="n">
        <v>110</v>
      </c>
      <c r="EK79" s="18" t="n">
        <v>108</v>
      </c>
      <c r="EL79" s="18" t="n">
        <v>103</v>
      </c>
      <c r="EM79" s="18" t="n">
        <v>101</v>
      </c>
      <c r="EN79" s="18" t="n">
        <v>97</v>
      </c>
      <c r="EO79" s="18" t="n">
        <v>92</v>
      </c>
      <c r="EP79" s="18" t="n">
        <v>86</v>
      </c>
      <c r="EQ79" s="18" t="n">
        <v>82</v>
      </c>
      <c r="ER79" s="18" t="n">
        <v>80</v>
      </c>
      <c r="ES79" s="18" t="n">
        <v>72</v>
      </c>
      <c r="ET79" s="18" t="n">
        <v>64</v>
      </c>
      <c r="EU79" s="18" t="n">
        <v>68</v>
      </c>
      <c r="EV79" s="18" t="n">
        <v>69</v>
      </c>
      <c r="EW79" s="18" t="n">
        <v>72</v>
      </c>
      <c r="EX79" s="18" t="n">
        <v>76</v>
      </c>
      <c r="EY79" s="18" t="n">
        <v>44</v>
      </c>
      <c r="EZ79" s="18" t="n">
        <v>23</v>
      </c>
      <c r="FA79" s="18" t="n">
        <v>62</v>
      </c>
      <c r="FB79" s="18" t="n">
        <v>96</v>
      </c>
      <c r="FC79" s="18" t="n">
        <v>74</v>
      </c>
      <c r="FD79" s="18" t="n">
        <v>22</v>
      </c>
      <c r="FE79" s="18" t="n">
        <v>0</v>
      </c>
      <c r="FF79" s="18" t="n">
        <v>2</v>
      </c>
      <c r="FG79" s="18" t="n">
        <v>11</v>
      </c>
      <c r="FH79" s="18" t="n">
        <v>46</v>
      </c>
      <c r="FI79" s="18" t="n">
        <v>74</v>
      </c>
      <c r="FJ79" s="18" t="n">
        <v>34</v>
      </c>
      <c r="FK79" s="18" t="n">
        <v>24</v>
      </c>
      <c r="FL79" s="18" t="n">
        <v>42</v>
      </c>
      <c r="FM79" s="18" t="n">
        <v>47</v>
      </c>
      <c r="FN79" s="18" t="n">
        <v>40</v>
      </c>
      <c r="FO79" s="18" t="n">
        <v>23</v>
      </c>
      <c r="FP79" s="18" t="n">
        <v>11</v>
      </c>
      <c r="FQ79" s="18" t="n">
        <v>17</v>
      </c>
      <c r="FR79" s="18" t="n">
        <v>39</v>
      </c>
      <c r="FS79" s="18" t="n">
        <v>110</v>
      </c>
    </row>
    <row r="80" customFormat="false" ht="10.5" hidden="false" customHeight="true" outlineLevel="0" collapsed="false">
      <c r="B80" s="17" t="n">
        <v>188</v>
      </c>
      <c r="C80" s="18" t="n">
        <v>58</v>
      </c>
      <c r="D80" s="18" t="n">
        <v>59</v>
      </c>
      <c r="E80" s="18" t="n">
        <v>63</v>
      </c>
      <c r="F80" s="18" t="n">
        <v>46</v>
      </c>
      <c r="G80" s="18" t="n">
        <v>10</v>
      </c>
      <c r="H80" s="18" t="n">
        <v>8</v>
      </c>
      <c r="I80" s="18" t="n">
        <v>18</v>
      </c>
      <c r="J80" s="18" t="n">
        <v>18</v>
      </c>
      <c r="K80" s="18" t="n">
        <v>12</v>
      </c>
      <c r="L80" s="18" t="n">
        <v>11</v>
      </c>
      <c r="M80" s="18" t="n">
        <v>9</v>
      </c>
      <c r="N80" s="18" t="n">
        <v>15</v>
      </c>
      <c r="O80" s="18" t="n">
        <v>12</v>
      </c>
      <c r="P80" s="18" t="n">
        <v>11</v>
      </c>
      <c r="Q80" s="18" t="n">
        <v>30</v>
      </c>
      <c r="R80" s="18" t="n">
        <v>40</v>
      </c>
      <c r="S80" s="18" t="n">
        <v>61</v>
      </c>
      <c r="T80" s="18" t="n">
        <v>52</v>
      </c>
      <c r="U80" s="18" t="n">
        <v>53</v>
      </c>
      <c r="V80" s="18" t="n">
        <v>54</v>
      </c>
      <c r="W80" s="18" t="n">
        <v>29</v>
      </c>
      <c r="X80" s="18" t="n">
        <v>3</v>
      </c>
      <c r="Y80" s="18" t="n">
        <v>9</v>
      </c>
      <c r="Z80" s="18" t="n">
        <v>30</v>
      </c>
      <c r="AA80" s="18" t="n">
        <v>28</v>
      </c>
      <c r="AB80" s="18" t="n">
        <v>73</v>
      </c>
      <c r="AC80" s="18" t="n">
        <v>81</v>
      </c>
      <c r="AD80" s="18" t="n">
        <v>38</v>
      </c>
      <c r="AE80" s="18" t="n">
        <v>119</v>
      </c>
      <c r="AF80" s="18" t="n">
        <v>217</v>
      </c>
      <c r="AG80" s="18" t="n">
        <v>209</v>
      </c>
      <c r="AH80" s="18" t="n">
        <v>198</v>
      </c>
      <c r="AI80" s="18" t="n">
        <v>173</v>
      </c>
      <c r="AJ80" s="18" t="n">
        <v>152</v>
      </c>
      <c r="AK80" s="18" t="n">
        <v>174</v>
      </c>
      <c r="AL80" s="18" t="n">
        <v>128</v>
      </c>
      <c r="AM80" s="18" t="n">
        <v>173</v>
      </c>
      <c r="AN80" s="18" t="n">
        <v>189</v>
      </c>
      <c r="AO80" s="18" t="n">
        <v>163</v>
      </c>
      <c r="AP80" s="18" t="n">
        <v>143</v>
      </c>
      <c r="AQ80" s="18" t="n">
        <v>144</v>
      </c>
      <c r="AR80" s="18" t="n">
        <v>142</v>
      </c>
      <c r="AS80" s="18" t="n">
        <v>182</v>
      </c>
      <c r="AT80" s="18" t="n">
        <v>150</v>
      </c>
      <c r="AU80" s="18" t="n">
        <v>160</v>
      </c>
      <c r="AV80" s="18" t="n">
        <v>161</v>
      </c>
      <c r="AW80" s="18" t="n">
        <v>163</v>
      </c>
      <c r="AX80" s="18" t="n">
        <v>137</v>
      </c>
      <c r="AY80" s="18" t="n">
        <v>103</v>
      </c>
      <c r="AZ80" s="18" t="n">
        <v>94</v>
      </c>
      <c r="BA80" s="18" t="n">
        <v>117</v>
      </c>
      <c r="BB80" s="18" t="n">
        <v>130</v>
      </c>
      <c r="BC80" s="18" t="n">
        <v>107</v>
      </c>
      <c r="BD80" s="18" t="n">
        <v>122</v>
      </c>
      <c r="BE80" s="18" t="n">
        <v>125</v>
      </c>
      <c r="BF80" s="18" t="n">
        <v>124</v>
      </c>
      <c r="BG80" s="18" t="n">
        <v>145</v>
      </c>
      <c r="BH80" s="18" t="n">
        <v>156</v>
      </c>
      <c r="BI80" s="18" t="n">
        <v>153</v>
      </c>
      <c r="BJ80" s="18" t="n">
        <v>157</v>
      </c>
      <c r="BK80" s="18" t="n">
        <v>160</v>
      </c>
      <c r="BL80" s="18" t="n">
        <v>157</v>
      </c>
      <c r="BM80" s="18" t="n">
        <v>156</v>
      </c>
      <c r="BN80" s="18" t="n">
        <v>162</v>
      </c>
      <c r="BO80" s="18" t="n">
        <v>162</v>
      </c>
      <c r="BP80" s="18" t="n">
        <v>158</v>
      </c>
      <c r="BQ80" s="18" t="n">
        <v>155</v>
      </c>
      <c r="BR80" s="18" t="n">
        <v>151</v>
      </c>
      <c r="BS80" s="18" t="n">
        <v>137</v>
      </c>
      <c r="BT80" s="18" t="n">
        <v>138</v>
      </c>
      <c r="BU80" s="18" t="n">
        <v>142</v>
      </c>
      <c r="BV80" s="18" t="n">
        <v>153</v>
      </c>
      <c r="BW80" s="18" t="n">
        <v>167</v>
      </c>
      <c r="BX80" s="18" t="n">
        <v>142</v>
      </c>
      <c r="BY80" s="18" t="n">
        <v>100</v>
      </c>
      <c r="BZ80" s="18" t="n">
        <v>103</v>
      </c>
      <c r="CA80" s="18" t="n">
        <v>94</v>
      </c>
      <c r="CB80" s="18" t="n">
        <v>117</v>
      </c>
      <c r="CC80" s="18" t="n">
        <v>132</v>
      </c>
      <c r="CD80" s="18" t="n">
        <v>125</v>
      </c>
      <c r="CE80" s="18" t="n">
        <v>151</v>
      </c>
      <c r="CF80" s="18" t="n">
        <v>158</v>
      </c>
      <c r="CG80" s="18" t="n">
        <v>173</v>
      </c>
      <c r="CH80" s="18" t="n">
        <v>206</v>
      </c>
      <c r="CI80" s="18" t="n">
        <v>215</v>
      </c>
      <c r="CJ80" s="18" t="n">
        <v>102</v>
      </c>
      <c r="CK80" s="18" t="n">
        <v>106</v>
      </c>
      <c r="CL80" s="18" t="n">
        <v>130</v>
      </c>
      <c r="CM80" s="18" t="n">
        <v>51</v>
      </c>
      <c r="CN80" s="18" t="n">
        <v>26</v>
      </c>
      <c r="CO80" s="18" t="n">
        <v>32</v>
      </c>
      <c r="CP80" s="18" t="n">
        <v>28</v>
      </c>
      <c r="CQ80" s="18" t="n">
        <v>35</v>
      </c>
      <c r="CR80" s="18" t="n">
        <v>33</v>
      </c>
      <c r="CS80" s="18" t="n">
        <v>32</v>
      </c>
      <c r="CT80" s="18" t="n">
        <v>29</v>
      </c>
      <c r="CU80" s="18" t="n">
        <v>22</v>
      </c>
      <c r="CV80" s="18" t="n">
        <v>10</v>
      </c>
      <c r="CW80" s="18" t="n">
        <v>8</v>
      </c>
      <c r="CX80" s="18" t="n">
        <v>51</v>
      </c>
      <c r="CY80" s="18" t="n">
        <v>136</v>
      </c>
      <c r="CZ80" s="18" t="n">
        <v>152</v>
      </c>
      <c r="DA80" s="18" t="n">
        <v>148</v>
      </c>
      <c r="DB80" s="18" t="n">
        <v>149</v>
      </c>
      <c r="DC80" s="18" t="n">
        <v>142</v>
      </c>
      <c r="DD80" s="18" t="n">
        <v>135</v>
      </c>
      <c r="DE80" s="18" t="n">
        <v>129</v>
      </c>
      <c r="DF80" s="18" t="n">
        <v>136</v>
      </c>
      <c r="DG80" s="18" t="n">
        <v>148</v>
      </c>
      <c r="DH80" s="18" t="n">
        <v>150</v>
      </c>
      <c r="DI80" s="18" t="n">
        <v>152</v>
      </c>
      <c r="DJ80" s="18" t="n">
        <v>157</v>
      </c>
      <c r="DK80" s="18" t="n">
        <v>160</v>
      </c>
      <c r="DL80" s="18" t="n">
        <v>162</v>
      </c>
      <c r="DM80" s="18" t="n">
        <v>162</v>
      </c>
      <c r="DN80" s="18" t="n">
        <v>159</v>
      </c>
      <c r="DO80" s="18" t="n">
        <v>160</v>
      </c>
      <c r="DP80" s="18" t="n">
        <v>159</v>
      </c>
      <c r="DQ80" s="18" t="n">
        <v>162</v>
      </c>
      <c r="DR80" s="18" t="n">
        <v>158</v>
      </c>
      <c r="DS80" s="18" t="n">
        <v>163</v>
      </c>
      <c r="DT80" s="18" t="n">
        <v>156</v>
      </c>
      <c r="DU80" s="18" t="n">
        <v>157</v>
      </c>
      <c r="DV80" s="18" t="n">
        <v>158</v>
      </c>
      <c r="DW80" s="18" t="n">
        <v>157</v>
      </c>
      <c r="DX80" s="18" t="n">
        <v>157</v>
      </c>
      <c r="DY80" s="18" t="n">
        <v>160</v>
      </c>
      <c r="DZ80" s="18" t="n">
        <v>162</v>
      </c>
      <c r="EA80" s="18" t="n">
        <v>157</v>
      </c>
      <c r="EB80" s="18" t="n">
        <v>146</v>
      </c>
      <c r="EC80" s="18" t="n">
        <v>139</v>
      </c>
      <c r="ED80" s="18" t="n">
        <v>134</v>
      </c>
      <c r="EE80" s="18" t="n">
        <v>129</v>
      </c>
      <c r="EF80" s="18" t="n">
        <v>123</v>
      </c>
      <c r="EG80" s="18" t="n">
        <v>117</v>
      </c>
      <c r="EH80" s="18" t="n">
        <v>113</v>
      </c>
      <c r="EI80" s="18" t="n">
        <v>110</v>
      </c>
      <c r="EJ80" s="18" t="n">
        <v>110</v>
      </c>
      <c r="EK80" s="18" t="n">
        <v>108</v>
      </c>
      <c r="EL80" s="18" t="n">
        <v>104</v>
      </c>
      <c r="EM80" s="18" t="n">
        <v>101</v>
      </c>
      <c r="EN80" s="18" t="n">
        <v>99</v>
      </c>
      <c r="EO80" s="18" t="n">
        <v>94</v>
      </c>
      <c r="EP80" s="18" t="n">
        <v>90</v>
      </c>
      <c r="EQ80" s="18" t="n">
        <v>89</v>
      </c>
      <c r="ER80" s="18" t="n">
        <v>85</v>
      </c>
      <c r="ES80" s="18" t="n">
        <v>71</v>
      </c>
      <c r="ET80" s="18" t="n">
        <v>59</v>
      </c>
      <c r="EU80" s="18" t="n">
        <v>65</v>
      </c>
      <c r="EV80" s="18" t="n">
        <v>71</v>
      </c>
      <c r="EW80" s="18" t="n">
        <v>73</v>
      </c>
      <c r="EX80" s="18" t="n">
        <v>74</v>
      </c>
      <c r="EY80" s="18" t="n">
        <v>62</v>
      </c>
      <c r="EZ80" s="18" t="n">
        <v>27</v>
      </c>
      <c r="FA80" s="18" t="n">
        <v>12</v>
      </c>
      <c r="FB80" s="18" t="n">
        <v>34</v>
      </c>
      <c r="FC80" s="18" t="n">
        <v>45</v>
      </c>
      <c r="FD80" s="18" t="n">
        <v>26</v>
      </c>
      <c r="FE80" s="18" t="n">
        <v>5</v>
      </c>
      <c r="FF80" s="18" t="n">
        <v>6</v>
      </c>
      <c r="FG80" s="18" t="n">
        <v>3</v>
      </c>
      <c r="FH80" s="18" t="n">
        <v>22</v>
      </c>
      <c r="FI80" s="18" t="n">
        <v>62</v>
      </c>
      <c r="FJ80" s="18" t="n">
        <v>55</v>
      </c>
      <c r="FK80" s="18" t="n">
        <v>35</v>
      </c>
      <c r="FL80" s="18" t="n">
        <v>31</v>
      </c>
      <c r="FM80" s="18" t="n">
        <v>37</v>
      </c>
      <c r="FN80" s="18" t="n">
        <v>38</v>
      </c>
      <c r="FO80" s="18" t="n">
        <v>38</v>
      </c>
      <c r="FP80" s="18" t="n">
        <v>33</v>
      </c>
      <c r="FQ80" s="18" t="n">
        <v>9</v>
      </c>
      <c r="FR80" s="18" t="n">
        <v>16</v>
      </c>
      <c r="FS80" s="18" t="n">
        <v>49</v>
      </c>
    </row>
    <row r="81" customFormat="false" ht="10.5" hidden="false" customHeight="true" outlineLevel="0" collapsed="false">
      <c r="B81" s="17" t="n">
        <v>189</v>
      </c>
      <c r="C81" s="18" t="n">
        <v>64</v>
      </c>
      <c r="D81" s="18" t="n">
        <v>62</v>
      </c>
      <c r="E81" s="18" t="n">
        <v>72</v>
      </c>
      <c r="F81" s="18" t="n">
        <v>65</v>
      </c>
      <c r="G81" s="18" t="n">
        <v>29</v>
      </c>
      <c r="H81" s="18" t="n">
        <v>16</v>
      </c>
      <c r="I81" s="18" t="n">
        <v>21</v>
      </c>
      <c r="J81" s="18" t="n">
        <v>22</v>
      </c>
      <c r="K81" s="18" t="n">
        <v>15</v>
      </c>
      <c r="L81" s="18" t="n">
        <v>10</v>
      </c>
      <c r="M81" s="18" t="n">
        <v>8</v>
      </c>
      <c r="N81" s="18" t="n">
        <v>15</v>
      </c>
      <c r="O81" s="18" t="n">
        <v>46</v>
      </c>
      <c r="P81" s="18" t="n">
        <v>37</v>
      </c>
      <c r="Q81" s="18" t="n">
        <v>43</v>
      </c>
      <c r="R81" s="18" t="n">
        <v>46</v>
      </c>
      <c r="S81" s="18" t="n">
        <v>58</v>
      </c>
      <c r="T81" s="18" t="n">
        <v>58</v>
      </c>
      <c r="U81" s="18" t="n">
        <v>46</v>
      </c>
      <c r="V81" s="18" t="n">
        <v>57</v>
      </c>
      <c r="W81" s="18" t="n">
        <v>44</v>
      </c>
      <c r="X81" s="18" t="n">
        <v>4</v>
      </c>
      <c r="Y81" s="18" t="n">
        <v>2</v>
      </c>
      <c r="Z81" s="18" t="n">
        <v>26</v>
      </c>
      <c r="AA81" s="18" t="n">
        <v>28</v>
      </c>
      <c r="AB81" s="18" t="n">
        <v>45</v>
      </c>
      <c r="AC81" s="18" t="n">
        <v>95</v>
      </c>
      <c r="AD81" s="18" t="n">
        <v>45</v>
      </c>
      <c r="AE81" s="18" t="n">
        <v>53</v>
      </c>
      <c r="AF81" s="18" t="n">
        <v>171</v>
      </c>
      <c r="AG81" s="18" t="n">
        <v>234</v>
      </c>
      <c r="AH81" s="18" t="n">
        <v>194</v>
      </c>
      <c r="AI81" s="18" t="n">
        <v>134</v>
      </c>
      <c r="AJ81" s="18" t="n">
        <v>124</v>
      </c>
      <c r="AK81" s="18" t="n">
        <v>134</v>
      </c>
      <c r="AL81" s="18" t="n">
        <v>138</v>
      </c>
      <c r="AM81" s="18" t="n">
        <v>149</v>
      </c>
      <c r="AN81" s="18" t="n">
        <v>186</v>
      </c>
      <c r="AO81" s="18" t="n">
        <v>174</v>
      </c>
      <c r="AP81" s="18" t="n">
        <v>172</v>
      </c>
      <c r="AQ81" s="18" t="n">
        <v>179</v>
      </c>
      <c r="AR81" s="18" t="n">
        <v>172</v>
      </c>
      <c r="AS81" s="18" t="n">
        <v>183</v>
      </c>
      <c r="AT81" s="18" t="n">
        <v>135</v>
      </c>
      <c r="AU81" s="18" t="n">
        <v>154</v>
      </c>
      <c r="AV81" s="18" t="n">
        <v>143</v>
      </c>
      <c r="AW81" s="18" t="n">
        <v>143</v>
      </c>
      <c r="AX81" s="18" t="n">
        <v>106</v>
      </c>
      <c r="AY81" s="18" t="n">
        <v>114</v>
      </c>
      <c r="AZ81" s="18" t="n">
        <v>116</v>
      </c>
      <c r="BA81" s="18" t="n">
        <v>144</v>
      </c>
      <c r="BB81" s="18" t="n">
        <v>153</v>
      </c>
      <c r="BC81" s="18" t="n">
        <v>123</v>
      </c>
      <c r="BD81" s="18" t="n">
        <v>132</v>
      </c>
      <c r="BE81" s="18" t="n">
        <v>141</v>
      </c>
      <c r="BF81" s="18" t="n">
        <v>149</v>
      </c>
      <c r="BG81" s="18" t="n">
        <v>155</v>
      </c>
      <c r="BH81" s="18" t="n">
        <v>162</v>
      </c>
      <c r="BI81" s="18" t="n">
        <v>152</v>
      </c>
      <c r="BJ81" s="18" t="n">
        <v>153</v>
      </c>
      <c r="BK81" s="18" t="n">
        <v>158</v>
      </c>
      <c r="BL81" s="18" t="n">
        <v>157</v>
      </c>
      <c r="BM81" s="18" t="n">
        <v>153</v>
      </c>
      <c r="BN81" s="18" t="n">
        <v>158</v>
      </c>
      <c r="BO81" s="18" t="n">
        <v>162</v>
      </c>
      <c r="BP81" s="18" t="n">
        <v>162</v>
      </c>
      <c r="BQ81" s="18" t="n">
        <v>163</v>
      </c>
      <c r="BR81" s="18" t="n">
        <v>156</v>
      </c>
      <c r="BS81" s="18" t="n">
        <v>141</v>
      </c>
      <c r="BT81" s="18" t="n">
        <v>144</v>
      </c>
      <c r="BU81" s="18" t="n">
        <v>139</v>
      </c>
      <c r="BV81" s="18" t="n">
        <v>144</v>
      </c>
      <c r="BW81" s="18" t="n">
        <v>149</v>
      </c>
      <c r="BX81" s="18" t="n">
        <v>157</v>
      </c>
      <c r="BY81" s="18" t="n">
        <v>166</v>
      </c>
      <c r="BZ81" s="18" t="n">
        <v>139</v>
      </c>
      <c r="CA81" s="18" t="n">
        <v>115</v>
      </c>
      <c r="CB81" s="18" t="n">
        <v>143</v>
      </c>
      <c r="CC81" s="18" t="n">
        <v>165</v>
      </c>
      <c r="CD81" s="18" t="n">
        <v>174</v>
      </c>
      <c r="CE81" s="18" t="n">
        <v>182</v>
      </c>
      <c r="CF81" s="18" t="n">
        <v>166</v>
      </c>
      <c r="CG81" s="18" t="n">
        <v>210</v>
      </c>
      <c r="CH81" s="18" t="n">
        <v>238</v>
      </c>
      <c r="CI81" s="18" t="n">
        <v>165</v>
      </c>
      <c r="CJ81" s="18" t="n">
        <v>77</v>
      </c>
      <c r="CK81" s="18" t="n">
        <v>151</v>
      </c>
      <c r="CL81" s="18" t="n">
        <v>78</v>
      </c>
      <c r="CM81" s="18" t="n">
        <v>19</v>
      </c>
      <c r="CN81" s="18" t="n">
        <v>38</v>
      </c>
      <c r="CO81" s="18" t="n">
        <v>37</v>
      </c>
      <c r="CP81" s="18" t="n">
        <v>36</v>
      </c>
      <c r="CQ81" s="18" t="n">
        <v>30</v>
      </c>
      <c r="CR81" s="18" t="n">
        <v>35</v>
      </c>
      <c r="CS81" s="18" t="n">
        <v>34</v>
      </c>
      <c r="CT81" s="18" t="n">
        <v>32</v>
      </c>
      <c r="CU81" s="18" t="n">
        <v>32</v>
      </c>
      <c r="CV81" s="18" t="n">
        <v>19</v>
      </c>
      <c r="CW81" s="18" t="n">
        <v>24</v>
      </c>
      <c r="CX81" s="18" t="n">
        <v>100</v>
      </c>
      <c r="CY81" s="18" t="n">
        <v>156</v>
      </c>
      <c r="CZ81" s="18" t="n">
        <v>156</v>
      </c>
      <c r="DA81" s="18" t="n">
        <v>146</v>
      </c>
      <c r="DB81" s="18" t="n">
        <v>142</v>
      </c>
      <c r="DC81" s="18" t="n">
        <v>130</v>
      </c>
      <c r="DD81" s="18" t="n">
        <v>124</v>
      </c>
      <c r="DE81" s="18" t="n">
        <v>120</v>
      </c>
      <c r="DF81" s="18" t="n">
        <v>131</v>
      </c>
      <c r="DG81" s="18" t="n">
        <v>150</v>
      </c>
      <c r="DH81" s="18" t="n">
        <v>146</v>
      </c>
      <c r="DI81" s="18" t="n">
        <v>146</v>
      </c>
      <c r="DJ81" s="18" t="n">
        <v>151</v>
      </c>
      <c r="DK81" s="18" t="n">
        <v>155</v>
      </c>
      <c r="DL81" s="18" t="n">
        <v>159</v>
      </c>
      <c r="DM81" s="18" t="n">
        <v>158</v>
      </c>
      <c r="DN81" s="18" t="n">
        <v>156</v>
      </c>
      <c r="DO81" s="18" t="n">
        <v>158</v>
      </c>
      <c r="DP81" s="18" t="n">
        <v>159</v>
      </c>
      <c r="DQ81" s="18" t="n">
        <v>162</v>
      </c>
      <c r="DR81" s="18" t="n">
        <v>160</v>
      </c>
      <c r="DS81" s="18" t="n">
        <v>163</v>
      </c>
      <c r="DT81" s="18" t="n">
        <v>156</v>
      </c>
      <c r="DU81" s="18" t="n">
        <v>156</v>
      </c>
      <c r="DV81" s="18" t="n">
        <v>157</v>
      </c>
      <c r="DW81" s="18" t="n">
        <v>156</v>
      </c>
      <c r="DX81" s="18" t="n">
        <v>156</v>
      </c>
      <c r="DY81" s="18" t="n">
        <v>160</v>
      </c>
      <c r="DZ81" s="18" t="n">
        <v>164</v>
      </c>
      <c r="EA81" s="18" t="n">
        <v>160</v>
      </c>
      <c r="EB81" s="18" t="n">
        <v>149</v>
      </c>
      <c r="EC81" s="18" t="n">
        <v>141</v>
      </c>
      <c r="ED81" s="18" t="n">
        <v>131</v>
      </c>
      <c r="EE81" s="18" t="n">
        <v>129</v>
      </c>
      <c r="EF81" s="18" t="n">
        <v>124</v>
      </c>
      <c r="EG81" s="18" t="n">
        <v>120</v>
      </c>
      <c r="EH81" s="18" t="n">
        <v>114</v>
      </c>
      <c r="EI81" s="18" t="n">
        <v>111</v>
      </c>
      <c r="EJ81" s="18" t="n">
        <v>111</v>
      </c>
      <c r="EK81" s="18" t="n">
        <v>110</v>
      </c>
      <c r="EL81" s="18" t="n">
        <v>107</v>
      </c>
      <c r="EM81" s="18" t="n">
        <v>102</v>
      </c>
      <c r="EN81" s="18" t="n">
        <v>101</v>
      </c>
      <c r="EO81" s="18" t="n">
        <v>99</v>
      </c>
      <c r="EP81" s="18" t="n">
        <v>94</v>
      </c>
      <c r="EQ81" s="18" t="n">
        <v>94</v>
      </c>
      <c r="ER81" s="18" t="n">
        <v>88</v>
      </c>
      <c r="ES81" s="18" t="n">
        <v>74</v>
      </c>
      <c r="ET81" s="18" t="n">
        <v>64</v>
      </c>
      <c r="EU81" s="18" t="n">
        <v>73</v>
      </c>
      <c r="EV81" s="18" t="n">
        <v>77</v>
      </c>
      <c r="EW81" s="18" t="n">
        <v>79</v>
      </c>
      <c r="EX81" s="18" t="n">
        <v>78</v>
      </c>
      <c r="EY81" s="18" t="n">
        <v>76</v>
      </c>
      <c r="EZ81" s="18" t="n">
        <v>53</v>
      </c>
      <c r="FA81" s="18" t="n">
        <v>16</v>
      </c>
      <c r="FB81" s="18" t="n">
        <v>9</v>
      </c>
      <c r="FC81" s="18" t="n">
        <v>31</v>
      </c>
      <c r="FD81" s="18" t="n">
        <v>42</v>
      </c>
      <c r="FE81" s="18" t="n">
        <v>24</v>
      </c>
      <c r="FF81" s="18" t="n">
        <v>15</v>
      </c>
      <c r="FG81" s="18" t="n">
        <v>5</v>
      </c>
      <c r="FH81" s="18" t="n">
        <v>11</v>
      </c>
      <c r="FI81" s="18" t="n">
        <v>39</v>
      </c>
      <c r="FJ81" s="18" t="n">
        <v>68</v>
      </c>
      <c r="FK81" s="18" t="n">
        <v>56</v>
      </c>
      <c r="FL81" s="18" t="n">
        <v>31</v>
      </c>
      <c r="FM81" s="18" t="n">
        <v>24</v>
      </c>
      <c r="FN81" s="18" t="n">
        <v>36</v>
      </c>
      <c r="FO81" s="18" t="n">
        <v>42</v>
      </c>
      <c r="FP81" s="18" t="n">
        <v>40</v>
      </c>
      <c r="FQ81" s="18" t="n">
        <v>19</v>
      </c>
      <c r="FR81" s="18" t="n">
        <v>12</v>
      </c>
      <c r="FS81" s="18" t="n">
        <v>19</v>
      </c>
    </row>
    <row r="82" customFormat="false" ht="10.5" hidden="false" customHeight="true" outlineLevel="0" collapsed="false">
      <c r="B82" s="17" t="n">
        <v>190</v>
      </c>
      <c r="C82" s="18" t="n">
        <v>68</v>
      </c>
      <c r="D82" s="18" t="n">
        <v>66</v>
      </c>
      <c r="E82" s="18" t="n">
        <v>74</v>
      </c>
      <c r="F82" s="18" t="n">
        <v>72</v>
      </c>
      <c r="G82" s="18" t="n">
        <v>43</v>
      </c>
      <c r="H82" s="18" t="n">
        <v>16</v>
      </c>
      <c r="I82" s="18" t="n">
        <v>16</v>
      </c>
      <c r="J82" s="18" t="n">
        <v>15</v>
      </c>
      <c r="K82" s="18" t="n">
        <v>11</v>
      </c>
      <c r="L82" s="18" t="n">
        <v>14</v>
      </c>
      <c r="M82" s="18" t="n">
        <v>1</v>
      </c>
      <c r="N82" s="18" t="n">
        <v>12</v>
      </c>
      <c r="O82" s="18" t="n">
        <v>42</v>
      </c>
      <c r="P82" s="18" t="n">
        <v>49</v>
      </c>
      <c r="Q82" s="18" t="n">
        <v>39</v>
      </c>
      <c r="R82" s="18" t="n">
        <v>43</v>
      </c>
      <c r="S82" s="18" t="n">
        <v>61</v>
      </c>
      <c r="T82" s="18" t="n">
        <v>67</v>
      </c>
      <c r="U82" s="18" t="n">
        <v>52</v>
      </c>
      <c r="V82" s="18" t="n">
        <v>40</v>
      </c>
      <c r="W82" s="18" t="n">
        <v>52</v>
      </c>
      <c r="X82" s="18" t="n">
        <v>19</v>
      </c>
      <c r="Y82" s="18" t="n">
        <v>2</v>
      </c>
      <c r="Z82" s="18" t="n">
        <v>15</v>
      </c>
      <c r="AA82" s="18" t="n">
        <v>30</v>
      </c>
      <c r="AB82" s="18" t="n">
        <v>28</v>
      </c>
      <c r="AC82" s="18" t="n">
        <v>78</v>
      </c>
      <c r="AD82" s="18" t="n">
        <v>70</v>
      </c>
      <c r="AE82" s="18" t="n">
        <v>28</v>
      </c>
      <c r="AF82" s="18" t="n">
        <v>81</v>
      </c>
      <c r="AG82" s="18" t="n">
        <v>191</v>
      </c>
      <c r="AH82" s="18" t="n">
        <v>223</v>
      </c>
      <c r="AI82" s="18" t="n">
        <v>182</v>
      </c>
      <c r="AJ82" s="18" t="n">
        <v>156</v>
      </c>
      <c r="AK82" s="18" t="n">
        <v>116</v>
      </c>
      <c r="AL82" s="18" t="n">
        <v>160</v>
      </c>
      <c r="AM82" s="18" t="n">
        <v>153</v>
      </c>
      <c r="AN82" s="18" t="n">
        <v>152</v>
      </c>
      <c r="AO82" s="18" t="n">
        <v>138</v>
      </c>
      <c r="AP82" s="18" t="n">
        <v>142</v>
      </c>
      <c r="AQ82" s="18" t="n">
        <v>129</v>
      </c>
      <c r="AR82" s="18" t="n">
        <v>148</v>
      </c>
      <c r="AS82" s="18" t="n">
        <v>174</v>
      </c>
      <c r="AT82" s="18" t="n">
        <v>129</v>
      </c>
      <c r="AU82" s="18" t="n">
        <v>166</v>
      </c>
      <c r="AV82" s="18" t="n">
        <v>152</v>
      </c>
      <c r="AW82" s="18" t="n">
        <v>165</v>
      </c>
      <c r="AX82" s="18" t="n">
        <v>138</v>
      </c>
      <c r="AY82" s="18" t="n">
        <v>155</v>
      </c>
      <c r="AZ82" s="18" t="n">
        <v>124</v>
      </c>
      <c r="BA82" s="18" t="n">
        <v>115</v>
      </c>
      <c r="BB82" s="18" t="n">
        <v>128</v>
      </c>
      <c r="BC82" s="18" t="n">
        <v>153</v>
      </c>
      <c r="BD82" s="18" t="n">
        <v>159</v>
      </c>
      <c r="BE82" s="18" t="n">
        <v>150</v>
      </c>
      <c r="BF82" s="18" t="n">
        <v>151</v>
      </c>
      <c r="BG82" s="18" t="n">
        <v>148</v>
      </c>
      <c r="BH82" s="18" t="n">
        <v>151</v>
      </c>
      <c r="BI82" s="18" t="n">
        <v>146</v>
      </c>
      <c r="BJ82" s="18" t="n">
        <v>152</v>
      </c>
      <c r="BK82" s="18" t="n">
        <v>149</v>
      </c>
      <c r="BL82" s="18" t="n">
        <v>148</v>
      </c>
      <c r="BM82" s="18" t="n">
        <v>148</v>
      </c>
      <c r="BN82" s="18" t="n">
        <v>151</v>
      </c>
      <c r="BO82" s="18" t="n">
        <v>155</v>
      </c>
      <c r="BP82" s="18" t="n">
        <v>157</v>
      </c>
      <c r="BQ82" s="18" t="n">
        <v>159</v>
      </c>
      <c r="BR82" s="18" t="n">
        <v>158</v>
      </c>
      <c r="BS82" s="18" t="n">
        <v>148</v>
      </c>
      <c r="BT82" s="18" t="n">
        <v>151</v>
      </c>
      <c r="BU82" s="18" t="n">
        <v>144</v>
      </c>
      <c r="BV82" s="18" t="n">
        <v>151</v>
      </c>
      <c r="BW82" s="18" t="n">
        <v>148</v>
      </c>
      <c r="BX82" s="18" t="n">
        <v>125</v>
      </c>
      <c r="BY82" s="18" t="n">
        <v>123</v>
      </c>
      <c r="BZ82" s="18" t="n">
        <v>115</v>
      </c>
      <c r="CA82" s="18" t="n">
        <v>76</v>
      </c>
      <c r="CB82" s="18" t="n">
        <v>118</v>
      </c>
      <c r="CC82" s="18" t="n">
        <v>157</v>
      </c>
      <c r="CD82" s="18" t="n">
        <v>163</v>
      </c>
      <c r="CE82" s="18" t="n">
        <v>139</v>
      </c>
      <c r="CF82" s="18" t="n">
        <v>162</v>
      </c>
      <c r="CG82" s="18" t="n">
        <v>233</v>
      </c>
      <c r="CH82" s="18" t="n">
        <v>203</v>
      </c>
      <c r="CI82" s="18" t="n">
        <v>93</v>
      </c>
      <c r="CJ82" s="18" t="n">
        <v>100</v>
      </c>
      <c r="CK82" s="18" t="n">
        <v>145</v>
      </c>
      <c r="CL82" s="18" t="n">
        <v>47</v>
      </c>
      <c r="CM82" s="18" t="n">
        <v>18</v>
      </c>
      <c r="CN82" s="18" t="n">
        <v>26</v>
      </c>
      <c r="CO82" s="18" t="n">
        <v>28</v>
      </c>
      <c r="CP82" s="18" t="n">
        <v>26</v>
      </c>
      <c r="CQ82" s="18" t="n">
        <v>32</v>
      </c>
      <c r="CR82" s="18" t="n">
        <v>40</v>
      </c>
      <c r="CS82" s="18" t="n">
        <v>37</v>
      </c>
      <c r="CT82" s="18" t="n">
        <v>36</v>
      </c>
      <c r="CU82" s="18" t="n">
        <v>39</v>
      </c>
      <c r="CV82" s="18" t="n">
        <v>24</v>
      </c>
      <c r="CW82" s="18" t="n">
        <v>43</v>
      </c>
      <c r="CX82" s="18" t="n">
        <v>135</v>
      </c>
      <c r="CY82" s="18" t="n">
        <v>165</v>
      </c>
      <c r="CZ82" s="18" t="n">
        <v>149</v>
      </c>
      <c r="DA82" s="18" t="n">
        <v>138</v>
      </c>
      <c r="DB82" s="18" t="n">
        <v>136</v>
      </c>
      <c r="DC82" s="18" t="n">
        <v>132</v>
      </c>
      <c r="DD82" s="18" t="n">
        <v>134</v>
      </c>
      <c r="DE82" s="18" t="n">
        <v>123</v>
      </c>
      <c r="DF82" s="18" t="n">
        <v>127</v>
      </c>
      <c r="DG82" s="18" t="n">
        <v>149</v>
      </c>
      <c r="DH82" s="18" t="n">
        <v>142</v>
      </c>
      <c r="DI82" s="18" t="n">
        <v>139</v>
      </c>
      <c r="DJ82" s="18" t="n">
        <v>139</v>
      </c>
      <c r="DK82" s="18" t="n">
        <v>144</v>
      </c>
      <c r="DL82" s="18" t="n">
        <v>151</v>
      </c>
      <c r="DM82" s="18" t="n">
        <v>155</v>
      </c>
      <c r="DN82" s="18" t="n">
        <v>155</v>
      </c>
      <c r="DO82" s="18" t="n">
        <v>157</v>
      </c>
      <c r="DP82" s="18" t="n">
        <v>158</v>
      </c>
      <c r="DQ82" s="18" t="n">
        <v>162</v>
      </c>
      <c r="DR82" s="18" t="n">
        <v>159</v>
      </c>
      <c r="DS82" s="18" t="n">
        <v>163</v>
      </c>
      <c r="DT82" s="18" t="n">
        <v>156</v>
      </c>
      <c r="DU82" s="18" t="n">
        <v>157</v>
      </c>
      <c r="DV82" s="18" t="n">
        <v>157</v>
      </c>
      <c r="DW82" s="18" t="n">
        <v>156</v>
      </c>
      <c r="DX82" s="18" t="n">
        <v>157</v>
      </c>
      <c r="DY82" s="18" t="n">
        <v>163</v>
      </c>
      <c r="DZ82" s="18" t="n">
        <v>166</v>
      </c>
      <c r="EA82" s="18" t="n">
        <v>162</v>
      </c>
      <c r="EB82" s="18" t="n">
        <v>151</v>
      </c>
      <c r="EC82" s="18" t="n">
        <v>141</v>
      </c>
      <c r="ED82" s="18" t="n">
        <v>130</v>
      </c>
      <c r="EE82" s="18" t="n">
        <v>129</v>
      </c>
      <c r="EF82" s="18" t="n">
        <v>125</v>
      </c>
      <c r="EG82" s="18" t="n">
        <v>121</v>
      </c>
      <c r="EH82" s="18" t="n">
        <v>117</v>
      </c>
      <c r="EI82" s="18" t="n">
        <v>115</v>
      </c>
      <c r="EJ82" s="18" t="n">
        <v>114</v>
      </c>
      <c r="EK82" s="18" t="n">
        <v>113</v>
      </c>
      <c r="EL82" s="18" t="n">
        <v>110</v>
      </c>
      <c r="EM82" s="18" t="n">
        <v>106</v>
      </c>
      <c r="EN82" s="18" t="n">
        <v>107</v>
      </c>
      <c r="EO82" s="18" t="n">
        <v>102</v>
      </c>
      <c r="EP82" s="18" t="n">
        <v>95</v>
      </c>
      <c r="EQ82" s="18" t="n">
        <v>93</v>
      </c>
      <c r="ER82" s="18" t="n">
        <v>87</v>
      </c>
      <c r="ES82" s="18" t="n">
        <v>79</v>
      </c>
      <c r="ET82" s="18" t="n">
        <v>78</v>
      </c>
      <c r="EU82" s="18" t="n">
        <v>81</v>
      </c>
      <c r="EV82" s="18" t="n">
        <v>71</v>
      </c>
      <c r="EW82" s="18" t="n">
        <v>70</v>
      </c>
      <c r="EX82" s="18" t="n">
        <v>74</v>
      </c>
      <c r="EY82" s="18" t="n">
        <v>74</v>
      </c>
      <c r="EZ82" s="18" t="n">
        <v>63</v>
      </c>
      <c r="FA82" s="18" t="n">
        <v>40</v>
      </c>
      <c r="FB82" s="18" t="n">
        <v>12</v>
      </c>
      <c r="FC82" s="18" t="n">
        <v>23</v>
      </c>
      <c r="FD82" s="18" t="n">
        <v>37</v>
      </c>
      <c r="FE82" s="18" t="n">
        <v>25</v>
      </c>
      <c r="FF82" s="18" t="n">
        <v>29</v>
      </c>
      <c r="FG82" s="18" t="n">
        <v>16</v>
      </c>
      <c r="FH82" s="18" t="n">
        <v>8</v>
      </c>
      <c r="FI82" s="18" t="n">
        <v>18</v>
      </c>
      <c r="FJ82" s="18" t="n">
        <v>53</v>
      </c>
      <c r="FK82" s="18" t="n">
        <v>72</v>
      </c>
      <c r="FL82" s="18" t="n">
        <v>50</v>
      </c>
      <c r="FM82" s="18" t="n">
        <v>23</v>
      </c>
      <c r="FN82" s="18" t="n">
        <v>31</v>
      </c>
      <c r="FO82" s="18" t="n">
        <v>37</v>
      </c>
      <c r="FP82" s="18" t="n">
        <v>37</v>
      </c>
      <c r="FQ82" s="18" t="n">
        <v>31</v>
      </c>
      <c r="FR82" s="18" t="n">
        <v>7</v>
      </c>
      <c r="FS82" s="18" t="n">
        <v>22</v>
      </c>
    </row>
    <row r="83" customFormat="false" ht="10.5" hidden="false" customHeight="true" outlineLevel="0" collapsed="false">
      <c r="B83" s="17" t="n">
        <v>191</v>
      </c>
      <c r="C83" s="18" t="n">
        <v>73</v>
      </c>
      <c r="D83" s="18" t="n">
        <v>72</v>
      </c>
      <c r="E83" s="18" t="n">
        <v>75</v>
      </c>
      <c r="F83" s="18" t="n">
        <v>78</v>
      </c>
      <c r="G83" s="18" t="n">
        <v>59</v>
      </c>
      <c r="H83" s="18" t="n">
        <v>20</v>
      </c>
      <c r="I83" s="18" t="n">
        <v>12</v>
      </c>
      <c r="J83" s="18" t="n">
        <v>16</v>
      </c>
      <c r="K83" s="18" t="n">
        <v>10</v>
      </c>
      <c r="L83" s="18" t="n">
        <v>18</v>
      </c>
      <c r="M83" s="18" t="n">
        <v>17</v>
      </c>
      <c r="N83" s="18" t="n">
        <v>16</v>
      </c>
      <c r="O83" s="18" t="n">
        <v>59</v>
      </c>
      <c r="P83" s="18" t="n">
        <v>103</v>
      </c>
      <c r="Q83" s="18" t="n">
        <v>74</v>
      </c>
      <c r="R83" s="18" t="n">
        <v>19</v>
      </c>
      <c r="S83" s="18" t="n">
        <v>45</v>
      </c>
      <c r="T83" s="18" t="n">
        <v>59</v>
      </c>
      <c r="U83" s="18" t="n">
        <v>47</v>
      </c>
      <c r="V83" s="18" t="n">
        <v>51</v>
      </c>
      <c r="W83" s="18" t="n">
        <v>52</v>
      </c>
      <c r="X83" s="18" t="n">
        <v>44</v>
      </c>
      <c r="Y83" s="18" t="n">
        <v>2</v>
      </c>
      <c r="Z83" s="18" t="n">
        <v>5</v>
      </c>
      <c r="AA83" s="18" t="n">
        <v>15</v>
      </c>
      <c r="AB83" s="18" t="n">
        <v>29</v>
      </c>
      <c r="AC83" s="18" t="n">
        <v>42</v>
      </c>
      <c r="AD83" s="18" t="n">
        <v>85</v>
      </c>
      <c r="AE83" s="18" t="n">
        <v>75</v>
      </c>
      <c r="AF83" s="18" t="n">
        <v>22</v>
      </c>
      <c r="AG83" s="18" t="n">
        <v>108</v>
      </c>
      <c r="AH83" s="18" t="n">
        <v>219</v>
      </c>
      <c r="AI83" s="18" t="n">
        <v>213</v>
      </c>
      <c r="AJ83" s="18" t="n">
        <v>163</v>
      </c>
      <c r="AK83" s="18" t="n">
        <v>129</v>
      </c>
      <c r="AL83" s="18" t="n">
        <v>160</v>
      </c>
      <c r="AM83" s="18" t="n">
        <v>171</v>
      </c>
      <c r="AN83" s="18" t="n">
        <v>187</v>
      </c>
      <c r="AO83" s="18" t="n">
        <v>178</v>
      </c>
      <c r="AP83" s="18" t="n">
        <v>195</v>
      </c>
      <c r="AQ83" s="18" t="n">
        <v>181</v>
      </c>
      <c r="AR83" s="18" t="n">
        <v>160</v>
      </c>
      <c r="AS83" s="18" t="n">
        <v>149</v>
      </c>
      <c r="AT83" s="18" t="n">
        <v>129</v>
      </c>
      <c r="AU83" s="18" t="n">
        <v>129</v>
      </c>
      <c r="AV83" s="18" t="n">
        <v>127</v>
      </c>
      <c r="AW83" s="18" t="n">
        <v>165</v>
      </c>
      <c r="AX83" s="18" t="n">
        <v>138</v>
      </c>
      <c r="AY83" s="18" t="n">
        <v>156</v>
      </c>
      <c r="AZ83" s="18" t="n">
        <v>143</v>
      </c>
      <c r="BA83" s="18" t="n">
        <v>135</v>
      </c>
      <c r="BB83" s="18" t="n">
        <v>157</v>
      </c>
      <c r="BC83" s="18" t="n">
        <v>175</v>
      </c>
      <c r="BD83" s="18" t="n">
        <v>178</v>
      </c>
      <c r="BE83" s="18" t="n">
        <v>157</v>
      </c>
      <c r="BF83" s="18" t="n">
        <v>156</v>
      </c>
      <c r="BG83" s="18" t="n">
        <v>150</v>
      </c>
      <c r="BH83" s="18" t="n">
        <v>151</v>
      </c>
      <c r="BI83" s="18" t="n">
        <v>151</v>
      </c>
      <c r="BJ83" s="18" t="n">
        <v>149</v>
      </c>
      <c r="BK83" s="18" t="n">
        <v>152</v>
      </c>
      <c r="BL83" s="18" t="n">
        <v>150</v>
      </c>
      <c r="BM83" s="18" t="n">
        <v>150</v>
      </c>
      <c r="BN83" s="18" t="n">
        <v>152</v>
      </c>
      <c r="BO83" s="18" t="n">
        <v>157</v>
      </c>
      <c r="BP83" s="18" t="n">
        <v>157</v>
      </c>
      <c r="BQ83" s="18" t="n">
        <v>156</v>
      </c>
      <c r="BR83" s="18" t="n">
        <v>159</v>
      </c>
      <c r="BS83" s="18" t="n">
        <v>152</v>
      </c>
      <c r="BT83" s="18" t="n">
        <v>151</v>
      </c>
      <c r="BU83" s="18" t="n">
        <v>152</v>
      </c>
      <c r="BV83" s="18" t="n">
        <v>145</v>
      </c>
      <c r="BW83" s="18" t="n">
        <v>125</v>
      </c>
      <c r="BX83" s="18" t="n">
        <v>108</v>
      </c>
      <c r="BY83" s="18" t="n">
        <v>96</v>
      </c>
      <c r="BZ83" s="18" t="n">
        <v>128</v>
      </c>
      <c r="CA83" s="18" t="n">
        <v>83</v>
      </c>
      <c r="CB83" s="18" t="n">
        <v>130</v>
      </c>
      <c r="CC83" s="18" t="n">
        <v>160</v>
      </c>
      <c r="CD83" s="18" t="n">
        <v>158</v>
      </c>
      <c r="CE83" s="18" t="n">
        <v>165</v>
      </c>
      <c r="CF83" s="18" t="n">
        <v>221</v>
      </c>
      <c r="CG83" s="18" t="n">
        <v>208</v>
      </c>
      <c r="CH83" s="18" t="n">
        <v>94</v>
      </c>
      <c r="CI83" s="18" t="n">
        <v>90</v>
      </c>
      <c r="CJ83" s="18" t="n">
        <v>153</v>
      </c>
      <c r="CK83" s="18" t="n">
        <v>92</v>
      </c>
      <c r="CL83" s="18" t="n">
        <v>21</v>
      </c>
      <c r="CM83" s="18" t="n">
        <v>24</v>
      </c>
      <c r="CN83" s="18" t="n">
        <v>33</v>
      </c>
      <c r="CO83" s="18" t="n">
        <v>22</v>
      </c>
      <c r="CP83" s="18" t="n">
        <v>21</v>
      </c>
      <c r="CQ83" s="18" t="n">
        <v>43</v>
      </c>
      <c r="CR83" s="18" t="n">
        <v>39</v>
      </c>
      <c r="CS83" s="18" t="n">
        <v>31</v>
      </c>
      <c r="CT83" s="18" t="n">
        <v>33</v>
      </c>
      <c r="CU83" s="18" t="n">
        <v>26</v>
      </c>
      <c r="CV83" s="18" t="n">
        <v>9</v>
      </c>
      <c r="CW83" s="18" t="n">
        <v>75</v>
      </c>
      <c r="CX83" s="18" t="n">
        <v>153</v>
      </c>
      <c r="CY83" s="18" t="n">
        <v>159</v>
      </c>
      <c r="CZ83" s="18" t="n">
        <v>136</v>
      </c>
      <c r="DA83" s="18" t="n">
        <v>131</v>
      </c>
      <c r="DB83" s="18" t="n">
        <v>136</v>
      </c>
      <c r="DC83" s="18" t="n">
        <v>148</v>
      </c>
      <c r="DD83" s="18" t="n">
        <v>151</v>
      </c>
      <c r="DE83" s="18" t="n">
        <v>127</v>
      </c>
      <c r="DF83" s="18" t="n">
        <v>121</v>
      </c>
      <c r="DG83" s="18" t="n">
        <v>142</v>
      </c>
      <c r="DH83" s="18" t="n">
        <v>141</v>
      </c>
      <c r="DI83" s="18" t="n">
        <v>142</v>
      </c>
      <c r="DJ83" s="18" t="n">
        <v>141</v>
      </c>
      <c r="DK83" s="18" t="n">
        <v>139</v>
      </c>
      <c r="DL83" s="18" t="n">
        <v>141</v>
      </c>
      <c r="DM83" s="18" t="n">
        <v>146</v>
      </c>
      <c r="DN83" s="18" t="n">
        <v>151</v>
      </c>
      <c r="DO83" s="18" t="n">
        <v>156</v>
      </c>
      <c r="DP83" s="18" t="n">
        <v>157</v>
      </c>
      <c r="DQ83" s="18" t="n">
        <v>160</v>
      </c>
      <c r="DR83" s="18" t="n">
        <v>157</v>
      </c>
      <c r="DS83" s="18" t="n">
        <v>162</v>
      </c>
      <c r="DT83" s="18" t="n">
        <v>158</v>
      </c>
      <c r="DU83" s="18" t="n">
        <v>160</v>
      </c>
      <c r="DV83" s="18" t="n">
        <v>162</v>
      </c>
      <c r="DW83" s="18" t="n">
        <v>158</v>
      </c>
      <c r="DX83" s="18" t="n">
        <v>159</v>
      </c>
      <c r="DY83" s="18" t="n">
        <v>163</v>
      </c>
      <c r="DZ83" s="18" t="n">
        <v>165</v>
      </c>
      <c r="EA83" s="18" t="n">
        <v>160</v>
      </c>
      <c r="EB83" s="18" t="n">
        <v>150</v>
      </c>
      <c r="EC83" s="18" t="n">
        <v>138</v>
      </c>
      <c r="ED83" s="18" t="n">
        <v>128</v>
      </c>
      <c r="EE83" s="18" t="n">
        <v>129</v>
      </c>
      <c r="EF83" s="18" t="n">
        <v>125</v>
      </c>
      <c r="EG83" s="18" t="n">
        <v>122</v>
      </c>
      <c r="EH83" s="18" t="n">
        <v>118</v>
      </c>
      <c r="EI83" s="18" t="n">
        <v>116</v>
      </c>
      <c r="EJ83" s="18" t="n">
        <v>115</v>
      </c>
      <c r="EK83" s="18" t="n">
        <v>114</v>
      </c>
      <c r="EL83" s="18" t="n">
        <v>111</v>
      </c>
      <c r="EM83" s="18" t="n">
        <v>109</v>
      </c>
      <c r="EN83" s="18" t="n">
        <v>109</v>
      </c>
      <c r="EO83" s="18" t="n">
        <v>104</v>
      </c>
      <c r="EP83" s="18" t="n">
        <v>94</v>
      </c>
      <c r="EQ83" s="18" t="n">
        <v>89</v>
      </c>
      <c r="ER83" s="18" t="n">
        <v>87</v>
      </c>
      <c r="ES83" s="18" t="n">
        <v>86</v>
      </c>
      <c r="ET83" s="18" t="n">
        <v>90</v>
      </c>
      <c r="EU83" s="18" t="n">
        <v>85</v>
      </c>
      <c r="EV83" s="18" t="n">
        <v>70</v>
      </c>
      <c r="EW83" s="18" t="n">
        <v>67</v>
      </c>
      <c r="EX83" s="18" t="n">
        <v>80</v>
      </c>
      <c r="EY83" s="18" t="n">
        <v>75</v>
      </c>
      <c r="EZ83" s="18" t="n">
        <v>66</v>
      </c>
      <c r="FA83" s="18" t="n">
        <v>59</v>
      </c>
      <c r="FB83" s="18" t="n">
        <v>25</v>
      </c>
      <c r="FC83" s="18" t="n">
        <v>17</v>
      </c>
      <c r="FD83" s="18" t="n">
        <v>17</v>
      </c>
      <c r="FE83" s="18" t="n">
        <v>19</v>
      </c>
      <c r="FF83" s="18" t="n">
        <v>32</v>
      </c>
      <c r="FG83" s="18" t="n">
        <v>26</v>
      </c>
      <c r="FH83" s="18" t="n">
        <v>9</v>
      </c>
      <c r="FI83" s="18" t="n">
        <v>5</v>
      </c>
      <c r="FJ83" s="18" t="n">
        <v>19</v>
      </c>
      <c r="FK83" s="18" t="n">
        <v>75</v>
      </c>
      <c r="FL83" s="18" t="n">
        <v>78</v>
      </c>
      <c r="FM83" s="18" t="n">
        <v>44</v>
      </c>
      <c r="FN83" s="18" t="n">
        <v>24</v>
      </c>
      <c r="FO83" s="18" t="n">
        <v>36</v>
      </c>
      <c r="FP83" s="18" t="n">
        <v>42</v>
      </c>
      <c r="FQ83" s="18" t="n">
        <v>36</v>
      </c>
      <c r="FR83" s="18" t="n">
        <v>26</v>
      </c>
      <c r="FS83" s="18" t="n">
        <v>18</v>
      </c>
    </row>
    <row r="84" customFormat="false" ht="10.5" hidden="false" customHeight="true" outlineLevel="0" collapsed="false">
      <c r="B84" s="17" t="n">
        <v>192</v>
      </c>
      <c r="C84" s="18" t="n">
        <v>81</v>
      </c>
      <c r="D84" s="18" t="n">
        <v>78</v>
      </c>
      <c r="E84" s="18" t="n">
        <v>77</v>
      </c>
      <c r="F84" s="18" t="n">
        <v>84</v>
      </c>
      <c r="G84" s="18" t="n">
        <v>70</v>
      </c>
      <c r="H84" s="18" t="n">
        <v>33</v>
      </c>
      <c r="I84" s="18" t="n">
        <v>18</v>
      </c>
      <c r="J84" s="18" t="n">
        <v>18</v>
      </c>
      <c r="K84" s="18" t="n">
        <v>17</v>
      </c>
      <c r="L84" s="18" t="n">
        <v>24</v>
      </c>
      <c r="M84" s="18" t="n">
        <v>19</v>
      </c>
      <c r="N84" s="18" t="n">
        <v>60</v>
      </c>
      <c r="O84" s="18" t="n">
        <v>110</v>
      </c>
      <c r="P84" s="18" t="n">
        <v>158</v>
      </c>
      <c r="Q84" s="18" t="n">
        <v>194</v>
      </c>
      <c r="R84" s="18" t="n">
        <v>150</v>
      </c>
      <c r="S84" s="18" t="n">
        <v>59</v>
      </c>
      <c r="T84" s="18" t="n">
        <v>28</v>
      </c>
      <c r="U84" s="18" t="n">
        <v>49</v>
      </c>
      <c r="V84" s="18" t="n">
        <v>42</v>
      </c>
      <c r="W84" s="18" t="n">
        <v>52</v>
      </c>
      <c r="X84" s="18" t="n">
        <v>64</v>
      </c>
      <c r="Y84" s="18" t="n">
        <v>31</v>
      </c>
      <c r="Z84" s="18" t="n">
        <v>1</v>
      </c>
      <c r="AA84" s="18" t="n">
        <v>4</v>
      </c>
      <c r="AB84" s="18" t="n">
        <v>24</v>
      </c>
      <c r="AC84" s="18" t="n">
        <v>30</v>
      </c>
      <c r="AD84" s="18" t="n">
        <v>42</v>
      </c>
      <c r="AE84" s="18" t="n">
        <v>106</v>
      </c>
      <c r="AF84" s="18" t="n">
        <v>68</v>
      </c>
      <c r="AG84" s="18" t="n">
        <v>42</v>
      </c>
      <c r="AH84" s="18" t="n">
        <v>138</v>
      </c>
      <c r="AI84" s="18" t="n">
        <v>206</v>
      </c>
      <c r="AJ84" s="18" t="n">
        <v>194</v>
      </c>
      <c r="AK84" s="18" t="n">
        <v>165</v>
      </c>
      <c r="AL84" s="18" t="n">
        <v>175</v>
      </c>
      <c r="AM84" s="18" t="n">
        <v>177</v>
      </c>
      <c r="AN84" s="18" t="n">
        <v>179</v>
      </c>
      <c r="AO84" s="18" t="n">
        <v>185</v>
      </c>
      <c r="AP84" s="18" t="n">
        <v>198</v>
      </c>
      <c r="AQ84" s="18" t="n">
        <v>181</v>
      </c>
      <c r="AR84" s="18" t="n">
        <v>147</v>
      </c>
      <c r="AS84" s="18" t="n">
        <v>145</v>
      </c>
      <c r="AT84" s="18" t="n">
        <v>157</v>
      </c>
      <c r="AU84" s="18" t="n">
        <v>171</v>
      </c>
      <c r="AV84" s="18" t="n">
        <v>171</v>
      </c>
      <c r="AW84" s="18" t="n">
        <v>172</v>
      </c>
      <c r="AX84" s="18" t="n">
        <v>152</v>
      </c>
      <c r="AY84" s="18" t="n">
        <v>148</v>
      </c>
      <c r="AZ84" s="18" t="n">
        <v>171</v>
      </c>
      <c r="BA84" s="18" t="n">
        <v>173</v>
      </c>
      <c r="BB84" s="18" t="n">
        <v>164</v>
      </c>
      <c r="BC84" s="18" t="n">
        <v>158</v>
      </c>
      <c r="BD84" s="18" t="n">
        <v>162</v>
      </c>
      <c r="BE84" s="18" t="n">
        <v>175</v>
      </c>
      <c r="BF84" s="18" t="n">
        <v>163</v>
      </c>
      <c r="BG84" s="18" t="n">
        <v>168</v>
      </c>
      <c r="BH84" s="18" t="n">
        <v>158</v>
      </c>
      <c r="BI84" s="18" t="n">
        <v>156</v>
      </c>
      <c r="BJ84" s="18" t="n">
        <v>149</v>
      </c>
      <c r="BK84" s="18" t="n">
        <v>152</v>
      </c>
      <c r="BL84" s="18" t="n">
        <v>149</v>
      </c>
      <c r="BM84" s="18" t="n">
        <v>143</v>
      </c>
      <c r="BN84" s="18" t="n">
        <v>144</v>
      </c>
      <c r="BO84" s="18" t="n">
        <v>154</v>
      </c>
      <c r="BP84" s="18" t="n">
        <v>157</v>
      </c>
      <c r="BQ84" s="18" t="n">
        <v>152</v>
      </c>
      <c r="BR84" s="18" t="n">
        <v>157</v>
      </c>
      <c r="BS84" s="18" t="n">
        <v>168</v>
      </c>
      <c r="BT84" s="18" t="n">
        <v>153</v>
      </c>
      <c r="BU84" s="18" t="n">
        <v>143</v>
      </c>
      <c r="BV84" s="18" t="n">
        <v>139</v>
      </c>
      <c r="BW84" s="18" t="n">
        <v>124</v>
      </c>
      <c r="BX84" s="18" t="n">
        <v>98</v>
      </c>
      <c r="BY84" s="18" t="n">
        <v>97</v>
      </c>
      <c r="BZ84" s="18" t="n">
        <v>106</v>
      </c>
      <c r="CA84" s="18" t="n">
        <v>96</v>
      </c>
      <c r="CB84" s="18" t="n">
        <v>134</v>
      </c>
      <c r="CC84" s="18" t="n">
        <v>137</v>
      </c>
      <c r="CD84" s="18" t="n">
        <v>142</v>
      </c>
      <c r="CE84" s="18" t="n">
        <v>223</v>
      </c>
      <c r="CF84" s="18" t="n">
        <v>236</v>
      </c>
      <c r="CG84" s="18" t="n">
        <v>139</v>
      </c>
      <c r="CH84" s="18" t="n">
        <v>80</v>
      </c>
      <c r="CI84" s="18" t="n">
        <v>160</v>
      </c>
      <c r="CJ84" s="18" t="n">
        <v>104</v>
      </c>
      <c r="CK84" s="18" t="n">
        <v>22</v>
      </c>
      <c r="CL84" s="18" t="n">
        <v>12</v>
      </c>
      <c r="CM84" s="18" t="n">
        <v>35</v>
      </c>
      <c r="CN84" s="18" t="n">
        <v>25</v>
      </c>
      <c r="CO84" s="18" t="n">
        <v>30</v>
      </c>
      <c r="CP84" s="18" t="n">
        <v>29</v>
      </c>
      <c r="CQ84" s="18" t="n">
        <v>39</v>
      </c>
      <c r="CR84" s="18" t="n">
        <v>30</v>
      </c>
      <c r="CS84" s="18" t="n">
        <v>3</v>
      </c>
      <c r="CT84" s="18" t="n">
        <v>4</v>
      </c>
      <c r="CU84" s="18" t="n">
        <v>4</v>
      </c>
      <c r="CV84" s="18" t="n">
        <v>31</v>
      </c>
      <c r="CW84" s="18" t="n">
        <v>128</v>
      </c>
      <c r="CX84" s="18" t="n">
        <v>139</v>
      </c>
      <c r="CY84" s="18" t="n">
        <v>178</v>
      </c>
      <c r="CZ84" s="18" t="n">
        <v>162</v>
      </c>
      <c r="DA84" s="18" t="n">
        <v>156</v>
      </c>
      <c r="DB84" s="18" t="n">
        <v>153</v>
      </c>
      <c r="DC84" s="18" t="n">
        <v>156</v>
      </c>
      <c r="DD84" s="18" t="n">
        <v>145</v>
      </c>
      <c r="DE84" s="18" t="n">
        <v>148</v>
      </c>
      <c r="DF84" s="18" t="n">
        <v>143</v>
      </c>
      <c r="DG84" s="18" t="n">
        <v>141</v>
      </c>
      <c r="DH84" s="18" t="n">
        <v>158</v>
      </c>
      <c r="DI84" s="18" t="n">
        <v>153</v>
      </c>
      <c r="DJ84" s="18" t="n">
        <v>144</v>
      </c>
      <c r="DK84" s="18" t="n">
        <v>137</v>
      </c>
      <c r="DL84" s="18" t="n">
        <v>139</v>
      </c>
      <c r="DM84" s="18" t="n">
        <v>137</v>
      </c>
      <c r="DN84" s="18" t="n">
        <v>149</v>
      </c>
      <c r="DO84" s="18" t="n">
        <v>157</v>
      </c>
      <c r="DP84" s="18" t="n">
        <v>159</v>
      </c>
      <c r="DQ84" s="18" t="n">
        <v>159</v>
      </c>
      <c r="DR84" s="18" t="n">
        <v>160</v>
      </c>
      <c r="DS84" s="18" t="n">
        <v>162</v>
      </c>
      <c r="DT84" s="18" t="n">
        <v>163</v>
      </c>
      <c r="DU84" s="18" t="n">
        <v>164</v>
      </c>
      <c r="DV84" s="18" t="n">
        <v>164</v>
      </c>
      <c r="DW84" s="18" t="n">
        <v>159</v>
      </c>
      <c r="DX84" s="18" t="n">
        <v>160</v>
      </c>
      <c r="DY84" s="18" t="n">
        <v>163</v>
      </c>
      <c r="DZ84" s="18" t="n">
        <v>162</v>
      </c>
      <c r="EA84" s="18" t="n">
        <v>153</v>
      </c>
      <c r="EB84" s="18" t="n">
        <v>143</v>
      </c>
      <c r="EC84" s="18" t="n">
        <v>132</v>
      </c>
      <c r="ED84" s="18" t="n">
        <v>127</v>
      </c>
      <c r="EE84" s="18" t="n">
        <v>130</v>
      </c>
      <c r="EF84" s="18" t="n">
        <v>125</v>
      </c>
      <c r="EG84" s="18" t="n">
        <v>123</v>
      </c>
      <c r="EH84" s="18" t="n">
        <v>121</v>
      </c>
      <c r="EI84" s="18" t="n">
        <v>118</v>
      </c>
      <c r="EJ84" s="18" t="n">
        <v>116</v>
      </c>
      <c r="EK84" s="18" t="n">
        <v>114</v>
      </c>
      <c r="EL84" s="18" t="n">
        <v>111</v>
      </c>
      <c r="EM84" s="18" t="n">
        <v>108</v>
      </c>
      <c r="EN84" s="18" t="n">
        <v>106</v>
      </c>
      <c r="EO84" s="18" t="n">
        <v>100</v>
      </c>
      <c r="EP84" s="18" t="n">
        <v>94</v>
      </c>
      <c r="EQ84" s="18" t="n">
        <v>89</v>
      </c>
      <c r="ER84" s="18" t="n">
        <v>88</v>
      </c>
      <c r="ES84" s="18" t="n">
        <v>89</v>
      </c>
      <c r="ET84" s="18" t="n">
        <v>93</v>
      </c>
      <c r="EU84" s="18" t="n">
        <v>87</v>
      </c>
      <c r="EV84" s="18" t="n">
        <v>68</v>
      </c>
      <c r="EW84" s="18" t="n">
        <v>64</v>
      </c>
      <c r="EX84" s="18" t="n">
        <v>74</v>
      </c>
      <c r="EY84" s="18" t="n">
        <v>77</v>
      </c>
      <c r="EZ84" s="18" t="n">
        <v>65</v>
      </c>
      <c r="FA84" s="18" t="n">
        <v>50</v>
      </c>
      <c r="FB84" s="18" t="n">
        <v>42</v>
      </c>
      <c r="FC84" s="18" t="n">
        <v>19</v>
      </c>
      <c r="FD84" s="18" t="n">
        <v>10</v>
      </c>
      <c r="FE84" s="18" t="n">
        <v>12</v>
      </c>
      <c r="FF84" s="18" t="n">
        <v>22</v>
      </c>
      <c r="FG84" s="18" t="n">
        <v>24</v>
      </c>
      <c r="FH84" s="18" t="n">
        <v>46</v>
      </c>
      <c r="FI84" s="18" t="n">
        <v>16</v>
      </c>
      <c r="FJ84" s="18" t="n">
        <v>0</v>
      </c>
      <c r="FK84" s="18" t="n">
        <v>46</v>
      </c>
      <c r="FL84" s="18" t="n">
        <v>86</v>
      </c>
      <c r="FM84" s="18" t="n">
        <v>67</v>
      </c>
      <c r="FN84" s="18" t="n">
        <v>32</v>
      </c>
      <c r="FO84" s="18" t="n">
        <v>28</v>
      </c>
      <c r="FP84" s="18" t="n">
        <v>39</v>
      </c>
      <c r="FQ84" s="18" t="n">
        <v>42</v>
      </c>
      <c r="FR84" s="18" t="n">
        <v>40</v>
      </c>
      <c r="FS84" s="18" t="n">
        <v>15</v>
      </c>
    </row>
    <row r="85" customFormat="false" ht="10.5" hidden="false" customHeight="true" outlineLevel="0" collapsed="false">
      <c r="B85" s="17" t="n">
        <v>193</v>
      </c>
      <c r="C85" s="18" t="n">
        <v>82</v>
      </c>
      <c r="D85" s="18" t="n">
        <v>80</v>
      </c>
      <c r="E85" s="18" t="n">
        <v>78</v>
      </c>
      <c r="F85" s="18" t="n">
        <v>82</v>
      </c>
      <c r="G85" s="18" t="n">
        <v>88</v>
      </c>
      <c r="H85" s="18" t="n">
        <v>57</v>
      </c>
      <c r="I85" s="18" t="n">
        <v>12</v>
      </c>
      <c r="J85" s="18" t="n">
        <v>17</v>
      </c>
      <c r="K85" s="18" t="n">
        <v>10</v>
      </c>
      <c r="L85" s="18" t="n">
        <v>49</v>
      </c>
      <c r="M85" s="18" t="n">
        <v>77</v>
      </c>
      <c r="N85" s="18" t="n">
        <v>131</v>
      </c>
      <c r="O85" s="18" t="n">
        <v>205</v>
      </c>
      <c r="P85" s="18" t="n">
        <v>248</v>
      </c>
      <c r="Q85" s="18" t="n">
        <v>235</v>
      </c>
      <c r="R85" s="18" t="n">
        <v>205</v>
      </c>
      <c r="S85" s="18" t="n">
        <v>152</v>
      </c>
      <c r="T85" s="18" t="n">
        <v>60</v>
      </c>
      <c r="U85" s="18" t="n">
        <v>30</v>
      </c>
      <c r="V85" s="18" t="n">
        <v>32</v>
      </c>
      <c r="W85" s="18" t="n">
        <v>47</v>
      </c>
      <c r="X85" s="18" t="n">
        <v>54</v>
      </c>
      <c r="Y85" s="18" t="n">
        <v>61</v>
      </c>
      <c r="Z85" s="18" t="n">
        <v>26</v>
      </c>
      <c r="AA85" s="18" t="n">
        <v>2</v>
      </c>
      <c r="AB85" s="18" t="n">
        <v>8</v>
      </c>
      <c r="AC85" s="18" t="n">
        <v>30</v>
      </c>
      <c r="AD85" s="18" t="n">
        <v>26</v>
      </c>
      <c r="AE85" s="18" t="n">
        <v>59</v>
      </c>
      <c r="AF85" s="18" t="n">
        <v>95</v>
      </c>
      <c r="AG85" s="18" t="n">
        <v>37</v>
      </c>
      <c r="AH85" s="18" t="n">
        <v>53</v>
      </c>
      <c r="AI85" s="18" t="n">
        <v>158</v>
      </c>
      <c r="AJ85" s="18" t="n">
        <v>198</v>
      </c>
      <c r="AK85" s="18" t="n">
        <v>204</v>
      </c>
      <c r="AL85" s="18" t="n">
        <v>195</v>
      </c>
      <c r="AM85" s="18" t="n">
        <v>191</v>
      </c>
      <c r="AN85" s="18" t="n">
        <v>189</v>
      </c>
      <c r="AO85" s="18" t="n">
        <v>186</v>
      </c>
      <c r="AP85" s="18" t="n">
        <v>196</v>
      </c>
      <c r="AQ85" s="18" t="n">
        <v>175</v>
      </c>
      <c r="AR85" s="18" t="n">
        <v>140</v>
      </c>
      <c r="AS85" s="18" t="n">
        <v>144</v>
      </c>
      <c r="AT85" s="18" t="n">
        <v>142</v>
      </c>
      <c r="AU85" s="18" t="n">
        <v>143</v>
      </c>
      <c r="AV85" s="18" t="n">
        <v>134</v>
      </c>
      <c r="AW85" s="18" t="n">
        <v>155</v>
      </c>
      <c r="AX85" s="18" t="n">
        <v>178</v>
      </c>
      <c r="AY85" s="18" t="n">
        <v>178</v>
      </c>
      <c r="AZ85" s="18" t="n">
        <v>151</v>
      </c>
      <c r="BA85" s="18" t="n">
        <v>97</v>
      </c>
      <c r="BB85" s="18" t="n">
        <v>68</v>
      </c>
      <c r="BC85" s="18" t="n">
        <v>53</v>
      </c>
      <c r="BD85" s="18" t="n">
        <v>74</v>
      </c>
      <c r="BE85" s="18" t="n">
        <v>117</v>
      </c>
      <c r="BF85" s="18" t="n">
        <v>151</v>
      </c>
      <c r="BG85" s="18" t="n">
        <v>175</v>
      </c>
      <c r="BH85" s="18" t="n">
        <v>173</v>
      </c>
      <c r="BI85" s="18" t="n">
        <v>156</v>
      </c>
      <c r="BJ85" s="18" t="n">
        <v>154</v>
      </c>
      <c r="BK85" s="18" t="n">
        <v>156</v>
      </c>
      <c r="BL85" s="18" t="n">
        <v>156</v>
      </c>
      <c r="BM85" s="18" t="n">
        <v>149</v>
      </c>
      <c r="BN85" s="18" t="n">
        <v>149</v>
      </c>
      <c r="BO85" s="18" t="n">
        <v>153</v>
      </c>
      <c r="BP85" s="18" t="n">
        <v>157</v>
      </c>
      <c r="BQ85" s="18" t="n">
        <v>151</v>
      </c>
      <c r="BR85" s="18" t="n">
        <v>156</v>
      </c>
      <c r="BS85" s="18" t="n">
        <v>161</v>
      </c>
      <c r="BT85" s="18" t="n">
        <v>142</v>
      </c>
      <c r="BU85" s="18" t="n">
        <v>136</v>
      </c>
      <c r="BV85" s="18" t="n">
        <v>135</v>
      </c>
      <c r="BW85" s="18" t="n">
        <v>130</v>
      </c>
      <c r="BX85" s="18" t="n">
        <v>90</v>
      </c>
      <c r="BY85" s="18" t="n">
        <v>113</v>
      </c>
      <c r="BZ85" s="18" t="n">
        <v>132</v>
      </c>
      <c r="CA85" s="18" t="n">
        <v>111</v>
      </c>
      <c r="CB85" s="18" t="n">
        <v>110</v>
      </c>
      <c r="CC85" s="18" t="n">
        <v>110</v>
      </c>
      <c r="CD85" s="18" t="n">
        <v>182</v>
      </c>
      <c r="CE85" s="18" t="n">
        <v>240</v>
      </c>
      <c r="CF85" s="18" t="n">
        <v>148</v>
      </c>
      <c r="CG85" s="18" t="n">
        <v>82</v>
      </c>
      <c r="CH85" s="18" t="n">
        <v>146</v>
      </c>
      <c r="CI85" s="18" t="n">
        <v>122</v>
      </c>
      <c r="CJ85" s="18" t="n">
        <v>36</v>
      </c>
      <c r="CK85" s="18" t="n">
        <v>15</v>
      </c>
      <c r="CL85" s="18" t="n">
        <v>26</v>
      </c>
      <c r="CM85" s="18" t="n">
        <v>32</v>
      </c>
      <c r="CN85" s="18" t="n">
        <v>28</v>
      </c>
      <c r="CO85" s="18" t="n">
        <v>26</v>
      </c>
      <c r="CP85" s="18" t="n">
        <v>26</v>
      </c>
      <c r="CQ85" s="18" t="n">
        <v>22</v>
      </c>
      <c r="CR85" s="18" t="n">
        <v>26</v>
      </c>
      <c r="CS85" s="18" t="n">
        <v>35</v>
      </c>
      <c r="CT85" s="18" t="n">
        <v>10</v>
      </c>
      <c r="CU85" s="18" t="n">
        <v>6</v>
      </c>
      <c r="CV85" s="18" t="n">
        <v>51</v>
      </c>
      <c r="CW85" s="18" t="n">
        <v>158</v>
      </c>
      <c r="CX85" s="18" t="n">
        <v>166</v>
      </c>
      <c r="CY85" s="18" t="n">
        <v>155</v>
      </c>
      <c r="CZ85" s="18" t="n">
        <v>143</v>
      </c>
      <c r="DA85" s="18" t="n">
        <v>146</v>
      </c>
      <c r="DB85" s="18" t="n">
        <v>143</v>
      </c>
      <c r="DC85" s="18" t="n">
        <v>142</v>
      </c>
      <c r="DD85" s="18" t="n">
        <v>139</v>
      </c>
      <c r="DE85" s="18" t="n">
        <v>144</v>
      </c>
      <c r="DF85" s="18" t="n">
        <v>146</v>
      </c>
      <c r="DG85" s="18" t="n">
        <v>143</v>
      </c>
      <c r="DH85" s="18" t="n">
        <v>153</v>
      </c>
      <c r="DI85" s="18" t="n">
        <v>158</v>
      </c>
      <c r="DJ85" s="18" t="n">
        <v>151</v>
      </c>
      <c r="DK85" s="18" t="n">
        <v>142</v>
      </c>
      <c r="DL85" s="18" t="n">
        <v>142</v>
      </c>
      <c r="DM85" s="18" t="n">
        <v>134</v>
      </c>
      <c r="DN85" s="18" t="n">
        <v>149</v>
      </c>
      <c r="DO85" s="18" t="n">
        <v>156</v>
      </c>
      <c r="DP85" s="18" t="n">
        <v>158</v>
      </c>
      <c r="DQ85" s="18" t="n">
        <v>158</v>
      </c>
      <c r="DR85" s="18" t="n">
        <v>158</v>
      </c>
      <c r="DS85" s="18" t="n">
        <v>159</v>
      </c>
      <c r="DT85" s="18" t="n">
        <v>162</v>
      </c>
      <c r="DU85" s="18" t="n">
        <v>164</v>
      </c>
      <c r="DV85" s="18" t="n">
        <v>165</v>
      </c>
      <c r="DW85" s="18" t="n">
        <v>163</v>
      </c>
      <c r="DX85" s="18" t="n">
        <v>158</v>
      </c>
      <c r="DY85" s="18" t="n">
        <v>156</v>
      </c>
      <c r="DZ85" s="18" t="n">
        <v>155</v>
      </c>
      <c r="EA85" s="18" t="n">
        <v>153</v>
      </c>
      <c r="EB85" s="18" t="n">
        <v>149</v>
      </c>
      <c r="EC85" s="18" t="n">
        <v>143</v>
      </c>
      <c r="ED85" s="18" t="n">
        <v>136</v>
      </c>
      <c r="EE85" s="18" t="n">
        <v>132</v>
      </c>
      <c r="EF85" s="18" t="n">
        <v>127</v>
      </c>
      <c r="EG85" s="18" t="n">
        <v>123</v>
      </c>
      <c r="EH85" s="18" t="n">
        <v>122</v>
      </c>
      <c r="EI85" s="18" t="n">
        <v>121</v>
      </c>
      <c r="EJ85" s="18" t="n">
        <v>118</v>
      </c>
      <c r="EK85" s="18" t="n">
        <v>115</v>
      </c>
      <c r="EL85" s="18" t="n">
        <v>113</v>
      </c>
      <c r="EM85" s="18" t="n">
        <v>109</v>
      </c>
      <c r="EN85" s="18" t="n">
        <v>107</v>
      </c>
      <c r="EO85" s="18" t="n">
        <v>104</v>
      </c>
      <c r="EP85" s="18" t="n">
        <v>100</v>
      </c>
      <c r="EQ85" s="18" t="n">
        <v>96</v>
      </c>
      <c r="ER85" s="18" t="n">
        <v>93</v>
      </c>
      <c r="ES85" s="18" t="n">
        <v>90</v>
      </c>
      <c r="ET85" s="18" t="n">
        <v>92</v>
      </c>
      <c r="EU85" s="18" t="n">
        <v>94</v>
      </c>
      <c r="EV85" s="18" t="n">
        <v>80</v>
      </c>
      <c r="EW85" s="18" t="n">
        <v>72</v>
      </c>
      <c r="EX85" s="18" t="n">
        <v>77</v>
      </c>
      <c r="EY85" s="18" t="n">
        <v>77</v>
      </c>
      <c r="EZ85" s="18" t="n">
        <v>68</v>
      </c>
      <c r="FA85" s="18" t="n">
        <v>60</v>
      </c>
      <c r="FB85" s="18" t="n">
        <v>53</v>
      </c>
      <c r="FC85" s="18" t="n">
        <v>40</v>
      </c>
      <c r="FD85" s="18" t="n">
        <v>25</v>
      </c>
      <c r="FE85" s="18" t="n">
        <v>1</v>
      </c>
      <c r="FF85" s="18" t="n">
        <v>26</v>
      </c>
      <c r="FG85" s="18" t="n">
        <v>111</v>
      </c>
      <c r="FH85" s="18" t="n">
        <v>137</v>
      </c>
      <c r="FI85" s="18" t="n">
        <v>78</v>
      </c>
      <c r="FJ85" s="18" t="n">
        <v>10</v>
      </c>
      <c r="FK85" s="18" t="n">
        <v>12</v>
      </c>
      <c r="FL85" s="18" t="n">
        <v>52</v>
      </c>
      <c r="FM85" s="18" t="n">
        <v>77</v>
      </c>
      <c r="FN85" s="18" t="n">
        <v>59</v>
      </c>
      <c r="FO85" s="18" t="n">
        <v>28</v>
      </c>
      <c r="FP85" s="18" t="n">
        <v>22</v>
      </c>
      <c r="FQ85" s="18" t="n">
        <v>37</v>
      </c>
      <c r="FR85" s="18" t="n">
        <v>42</v>
      </c>
      <c r="FS85" s="18" t="n">
        <v>31</v>
      </c>
    </row>
    <row r="86" customFormat="false" ht="10.5" hidden="false" customHeight="true" outlineLevel="0" collapsed="false">
      <c r="B86" s="17" t="n">
        <v>194</v>
      </c>
      <c r="C86" s="18" t="n">
        <v>86</v>
      </c>
      <c r="D86" s="18" t="n">
        <v>85</v>
      </c>
      <c r="E86" s="18" t="n">
        <v>81</v>
      </c>
      <c r="F86" s="18" t="n">
        <v>81</v>
      </c>
      <c r="G86" s="18" t="n">
        <v>100</v>
      </c>
      <c r="H86" s="18" t="n">
        <v>81</v>
      </c>
      <c r="I86" s="18" t="n">
        <v>33</v>
      </c>
      <c r="J86" s="18" t="n">
        <v>9</v>
      </c>
      <c r="K86" s="18" t="n">
        <v>12</v>
      </c>
      <c r="L86" s="18" t="n">
        <v>106</v>
      </c>
      <c r="M86" s="18" t="n">
        <v>160</v>
      </c>
      <c r="N86" s="18" t="n">
        <v>221</v>
      </c>
      <c r="O86" s="18" t="n">
        <v>251</v>
      </c>
      <c r="P86" s="18" t="n">
        <v>228</v>
      </c>
      <c r="Q86" s="18" t="n">
        <v>179</v>
      </c>
      <c r="R86" s="18" t="n">
        <v>156</v>
      </c>
      <c r="S86" s="18" t="n">
        <v>156</v>
      </c>
      <c r="T86" s="18" t="n">
        <v>108</v>
      </c>
      <c r="U86" s="18" t="n">
        <v>44</v>
      </c>
      <c r="V86" s="18" t="n">
        <v>14</v>
      </c>
      <c r="W86" s="18" t="n">
        <v>37</v>
      </c>
      <c r="X86" s="18" t="n">
        <v>51</v>
      </c>
      <c r="Y86" s="18" t="n">
        <v>66</v>
      </c>
      <c r="Z86" s="18" t="n">
        <v>46</v>
      </c>
      <c r="AA86" s="18" t="n">
        <v>4</v>
      </c>
      <c r="AB86" s="18" t="n">
        <v>1</v>
      </c>
      <c r="AC86" s="18" t="n">
        <v>19</v>
      </c>
      <c r="AD86" s="18" t="n">
        <v>28</v>
      </c>
      <c r="AE86" s="18" t="n">
        <v>31</v>
      </c>
      <c r="AF86" s="18" t="n">
        <v>71</v>
      </c>
      <c r="AG86" s="18" t="n">
        <v>93</v>
      </c>
      <c r="AH86" s="18" t="n">
        <v>38</v>
      </c>
      <c r="AI86" s="18" t="n">
        <v>53</v>
      </c>
      <c r="AJ86" s="18" t="n">
        <v>135</v>
      </c>
      <c r="AK86" s="18" t="n">
        <v>165</v>
      </c>
      <c r="AL86" s="18" t="n">
        <v>182</v>
      </c>
      <c r="AM86" s="18" t="n">
        <v>186</v>
      </c>
      <c r="AN86" s="18" t="n">
        <v>179</v>
      </c>
      <c r="AO86" s="18" t="n">
        <v>182</v>
      </c>
      <c r="AP86" s="18" t="n">
        <v>193</v>
      </c>
      <c r="AQ86" s="18" t="n">
        <v>189</v>
      </c>
      <c r="AR86" s="18" t="n">
        <v>170</v>
      </c>
      <c r="AS86" s="18" t="n">
        <v>158</v>
      </c>
      <c r="AT86" s="18" t="n">
        <v>171</v>
      </c>
      <c r="AU86" s="18" t="n">
        <v>174</v>
      </c>
      <c r="AV86" s="18" t="n">
        <v>170</v>
      </c>
      <c r="AW86" s="18" t="n">
        <v>170</v>
      </c>
      <c r="AX86" s="18" t="n">
        <v>167</v>
      </c>
      <c r="AY86" s="18" t="n">
        <v>125</v>
      </c>
      <c r="AZ86" s="18" t="n">
        <v>50</v>
      </c>
      <c r="BA86" s="18" t="n">
        <v>2</v>
      </c>
      <c r="BB86" s="18" t="n">
        <v>15</v>
      </c>
      <c r="BC86" s="18" t="n">
        <v>12</v>
      </c>
      <c r="BD86" s="18" t="n">
        <v>21</v>
      </c>
      <c r="BE86" s="18" t="n">
        <v>30</v>
      </c>
      <c r="BF86" s="18" t="n">
        <v>65</v>
      </c>
      <c r="BG86" s="18" t="n">
        <v>118</v>
      </c>
      <c r="BH86" s="18" t="n">
        <v>170</v>
      </c>
      <c r="BI86" s="18" t="n">
        <v>162</v>
      </c>
      <c r="BJ86" s="18" t="n">
        <v>158</v>
      </c>
      <c r="BK86" s="18" t="n">
        <v>152</v>
      </c>
      <c r="BL86" s="18" t="n">
        <v>155</v>
      </c>
      <c r="BM86" s="18" t="n">
        <v>150</v>
      </c>
      <c r="BN86" s="18" t="n">
        <v>156</v>
      </c>
      <c r="BO86" s="18" t="n">
        <v>153</v>
      </c>
      <c r="BP86" s="18" t="n">
        <v>156</v>
      </c>
      <c r="BQ86" s="18" t="n">
        <v>148</v>
      </c>
      <c r="BR86" s="18" t="n">
        <v>152</v>
      </c>
      <c r="BS86" s="18" t="n">
        <v>131</v>
      </c>
      <c r="BT86" s="18" t="n">
        <v>139</v>
      </c>
      <c r="BU86" s="18" t="n">
        <v>157</v>
      </c>
      <c r="BV86" s="18" t="n">
        <v>137</v>
      </c>
      <c r="BW86" s="18" t="n">
        <v>132</v>
      </c>
      <c r="BX86" s="18" t="n">
        <v>97</v>
      </c>
      <c r="BY86" s="18" t="n">
        <v>122</v>
      </c>
      <c r="BZ86" s="18" t="n">
        <v>119</v>
      </c>
      <c r="CA86" s="18" t="n">
        <v>93</v>
      </c>
      <c r="CB86" s="18" t="n">
        <v>118</v>
      </c>
      <c r="CC86" s="18" t="n">
        <v>192</v>
      </c>
      <c r="CD86" s="18" t="n">
        <v>241</v>
      </c>
      <c r="CE86" s="18" t="n">
        <v>146</v>
      </c>
      <c r="CF86" s="18" t="n">
        <v>67</v>
      </c>
      <c r="CG86" s="18" t="n">
        <v>137</v>
      </c>
      <c r="CH86" s="18" t="n">
        <v>134</v>
      </c>
      <c r="CI86" s="18" t="n">
        <v>47</v>
      </c>
      <c r="CJ86" s="18" t="n">
        <v>31</v>
      </c>
      <c r="CK86" s="18" t="n">
        <v>30</v>
      </c>
      <c r="CL86" s="18" t="n">
        <v>40</v>
      </c>
      <c r="CM86" s="18" t="n">
        <v>35</v>
      </c>
      <c r="CN86" s="18" t="n">
        <v>39</v>
      </c>
      <c r="CO86" s="18" t="n">
        <v>20</v>
      </c>
      <c r="CP86" s="18" t="n">
        <v>22</v>
      </c>
      <c r="CQ86" s="18" t="n">
        <v>62</v>
      </c>
      <c r="CR86" s="18" t="n">
        <v>111</v>
      </c>
      <c r="CS86" s="18" t="n">
        <v>119</v>
      </c>
      <c r="CT86" s="18" t="n">
        <v>50</v>
      </c>
      <c r="CU86" s="18" t="n">
        <v>23</v>
      </c>
      <c r="CV86" s="18" t="n">
        <v>96</v>
      </c>
      <c r="CW86" s="18" t="n">
        <v>158</v>
      </c>
      <c r="CX86" s="18" t="n">
        <v>151</v>
      </c>
      <c r="CY86" s="18" t="n">
        <v>150</v>
      </c>
      <c r="CZ86" s="18" t="n">
        <v>143</v>
      </c>
      <c r="DA86" s="18" t="n">
        <v>145</v>
      </c>
      <c r="DB86" s="18" t="n">
        <v>138</v>
      </c>
      <c r="DC86" s="18" t="n">
        <v>144</v>
      </c>
      <c r="DD86" s="18" t="n">
        <v>156</v>
      </c>
      <c r="DE86" s="18" t="n">
        <v>159</v>
      </c>
      <c r="DF86" s="18" t="n">
        <v>153</v>
      </c>
      <c r="DG86" s="18" t="n">
        <v>151</v>
      </c>
      <c r="DH86" s="18" t="n">
        <v>150</v>
      </c>
      <c r="DI86" s="18" t="n">
        <v>155</v>
      </c>
      <c r="DJ86" s="18" t="n">
        <v>148</v>
      </c>
      <c r="DK86" s="18" t="n">
        <v>144</v>
      </c>
      <c r="DL86" s="18" t="n">
        <v>150</v>
      </c>
      <c r="DM86" s="18" t="n">
        <v>136</v>
      </c>
      <c r="DN86" s="18" t="n">
        <v>149</v>
      </c>
      <c r="DO86" s="18" t="n">
        <v>152</v>
      </c>
      <c r="DP86" s="18" t="n">
        <v>155</v>
      </c>
      <c r="DQ86" s="18" t="n">
        <v>156</v>
      </c>
      <c r="DR86" s="18" t="n">
        <v>157</v>
      </c>
      <c r="DS86" s="18" t="n">
        <v>159</v>
      </c>
      <c r="DT86" s="18" t="n">
        <v>162</v>
      </c>
      <c r="DU86" s="18" t="n">
        <v>165</v>
      </c>
      <c r="DV86" s="18" t="n">
        <v>169</v>
      </c>
      <c r="DW86" s="18" t="n">
        <v>171</v>
      </c>
      <c r="DX86" s="18" t="n">
        <v>167</v>
      </c>
      <c r="DY86" s="18" t="n">
        <v>162</v>
      </c>
      <c r="DZ86" s="18" t="n">
        <v>158</v>
      </c>
      <c r="EA86" s="18" t="n">
        <v>155</v>
      </c>
      <c r="EB86" s="18" t="n">
        <v>150</v>
      </c>
      <c r="EC86" s="18" t="n">
        <v>150</v>
      </c>
      <c r="ED86" s="18" t="n">
        <v>148</v>
      </c>
      <c r="EE86" s="18" t="n">
        <v>144</v>
      </c>
      <c r="EF86" s="18" t="n">
        <v>134</v>
      </c>
      <c r="EG86" s="18" t="n">
        <v>128</v>
      </c>
      <c r="EH86" s="18" t="n">
        <v>127</v>
      </c>
      <c r="EI86" s="18" t="n">
        <v>125</v>
      </c>
      <c r="EJ86" s="18" t="n">
        <v>121</v>
      </c>
      <c r="EK86" s="18" t="n">
        <v>117</v>
      </c>
      <c r="EL86" s="18" t="n">
        <v>115</v>
      </c>
      <c r="EM86" s="18" t="n">
        <v>113</v>
      </c>
      <c r="EN86" s="18" t="n">
        <v>111</v>
      </c>
      <c r="EO86" s="18" t="n">
        <v>107</v>
      </c>
      <c r="EP86" s="18" t="n">
        <v>102</v>
      </c>
      <c r="EQ86" s="18" t="n">
        <v>97</v>
      </c>
      <c r="ER86" s="18" t="n">
        <v>94</v>
      </c>
      <c r="ES86" s="18" t="n">
        <v>90</v>
      </c>
      <c r="ET86" s="18" t="n">
        <v>88</v>
      </c>
      <c r="EU86" s="18" t="n">
        <v>90</v>
      </c>
      <c r="EV86" s="18" t="n">
        <v>84</v>
      </c>
      <c r="EW86" s="18" t="n">
        <v>78</v>
      </c>
      <c r="EX86" s="18" t="n">
        <v>78</v>
      </c>
      <c r="EY86" s="18" t="n">
        <v>78</v>
      </c>
      <c r="EZ86" s="18" t="n">
        <v>77</v>
      </c>
      <c r="FA86" s="18" t="n">
        <v>72</v>
      </c>
      <c r="FB86" s="18" t="n">
        <v>61</v>
      </c>
      <c r="FC86" s="18" t="n">
        <v>53</v>
      </c>
      <c r="FD86" s="18" t="n">
        <v>31</v>
      </c>
      <c r="FE86" s="18" t="n">
        <v>3</v>
      </c>
      <c r="FF86" s="18" t="n">
        <v>46</v>
      </c>
      <c r="FG86" s="18" t="n">
        <v>145</v>
      </c>
      <c r="FH86" s="18" t="n">
        <v>157</v>
      </c>
      <c r="FI86" s="18" t="n">
        <v>118</v>
      </c>
      <c r="FJ86" s="18" t="n">
        <v>26</v>
      </c>
      <c r="FK86" s="18" t="n">
        <v>0</v>
      </c>
      <c r="FL86" s="18" t="n">
        <v>15</v>
      </c>
      <c r="FM86" s="18" t="n">
        <v>57</v>
      </c>
      <c r="FN86" s="18" t="n">
        <v>78</v>
      </c>
      <c r="FO86" s="18" t="n">
        <v>56</v>
      </c>
      <c r="FP86" s="18" t="n">
        <v>31</v>
      </c>
      <c r="FQ86" s="18" t="n">
        <v>30</v>
      </c>
      <c r="FR86" s="18" t="n">
        <v>39</v>
      </c>
      <c r="FS86" s="18" t="n">
        <v>32</v>
      </c>
    </row>
    <row r="87" customFormat="false" ht="10.5" hidden="false" customHeight="true" outlineLevel="0" collapsed="false">
      <c r="B87" s="17" t="n">
        <v>195</v>
      </c>
      <c r="C87" s="18" t="n">
        <v>89</v>
      </c>
      <c r="D87" s="18" t="n">
        <v>89</v>
      </c>
      <c r="E87" s="18" t="n">
        <v>86</v>
      </c>
      <c r="F87" s="18" t="n">
        <v>82</v>
      </c>
      <c r="G87" s="18" t="n">
        <v>95</v>
      </c>
      <c r="H87" s="18" t="n">
        <v>94</v>
      </c>
      <c r="I87" s="18" t="n">
        <v>53</v>
      </c>
      <c r="J87" s="18" t="n">
        <v>3</v>
      </c>
      <c r="K87" s="18" t="n">
        <v>3</v>
      </c>
      <c r="L87" s="18" t="n">
        <v>111</v>
      </c>
      <c r="M87" s="18" t="n">
        <v>227</v>
      </c>
      <c r="N87" s="18" t="n">
        <v>241</v>
      </c>
      <c r="O87" s="18" t="n">
        <v>227</v>
      </c>
      <c r="P87" s="18" t="n">
        <v>155</v>
      </c>
      <c r="Q87" s="18" t="n">
        <v>136</v>
      </c>
      <c r="R87" s="18" t="n">
        <v>131</v>
      </c>
      <c r="S87" s="18" t="n">
        <v>143</v>
      </c>
      <c r="T87" s="18" t="n">
        <v>163</v>
      </c>
      <c r="U87" s="18" t="n">
        <v>127</v>
      </c>
      <c r="V87" s="18" t="n">
        <v>39</v>
      </c>
      <c r="W87" s="18" t="n">
        <v>25</v>
      </c>
      <c r="X87" s="18" t="n">
        <v>44</v>
      </c>
      <c r="Y87" s="18" t="n">
        <v>54</v>
      </c>
      <c r="Z87" s="18" t="n">
        <v>58</v>
      </c>
      <c r="AA87" s="18" t="n">
        <v>29</v>
      </c>
      <c r="AB87" s="18" t="n">
        <v>0</v>
      </c>
      <c r="AC87" s="18" t="n">
        <v>1</v>
      </c>
      <c r="AD87" s="18" t="n">
        <v>22</v>
      </c>
      <c r="AE87" s="18" t="n">
        <v>47</v>
      </c>
      <c r="AF87" s="18" t="n">
        <v>40</v>
      </c>
      <c r="AG87" s="18" t="n">
        <v>64</v>
      </c>
      <c r="AH87" s="18" t="n">
        <v>51</v>
      </c>
      <c r="AI87" s="18" t="n">
        <v>17</v>
      </c>
      <c r="AJ87" s="18" t="n">
        <v>46</v>
      </c>
      <c r="AK87" s="18" t="n">
        <v>99</v>
      </c>
      <c r="AL87" s="18" t="n">
        <v>164</v>
      </c>
      <c r="AM87" s="18" t="n">
        <v>198</v>
      </c>
      <c r="AN87" s="18" t="n">
        <v>179</v>
      </c>
      <c r="AO87" s="18" t="n">
        <v>144</v>
      </c>
      <c r="AP87" s="18" t="n">
        <v>146</v>
      </c>
      <c r="AQ87" s="18" t="n">
        <v>167</v>
      </c>
      <c r="AR87" s="18" t="n">
        <v>165</v>
      </c>
      <c r="AS87" s="18" t="n">
        <v>151</v>
      </c>
      <c r="AT87" s="18" t="n">
        <v>177</v>
      </c>
      <c r="AU87" s="18" t="n">
        <v>162</v>
      </c>
      <c r="AV87" s="18" t="n">
        <v>180</v>
      </c>
      <c r="AW87" s="18" t="n">
        <v>181</v>
      </c>
      <c r="AX87" s="18" t="n">
        <v>130</v>
      </c>
      <c r="AY87" s="18" t="n">
        <v>58</v>
      </c>
      <c r="AZ87" s="18" t="n">
        <v>11</v>
      </c>
      <c r="BA87" s="18" t="n">
        <v>10</v>
      </c>
      <c r="BB87" s="18" t="n">
        <v>36</v>
      </c>
      <c r="BC87" s="18" t="n">
        <v>32</v>
      </c>
      <c r="BD87" s="18" t="n">
        <v>30</v>
      </c>
      <c r="BE87" s="18" t="n">
        <v>17</v>
      </c>
      <c r="BF87" s="18" t="n">
        <v>20</v>
      </c>
      <c r="BG87" s="18" t="n">
        <v>55</v>
      </c>
      <c r="BH87" s="18" t="n">
        <v>145</v>
      </c>
      <c r="BI87" s="18" t="n">
        <v>178</v>
      </c>
      <c r="BJ87" s="18" t="n">
        <v>167</v>
      </c>
      <c r="BK87" s="18" t="n">
        <v>150</v>
      </c>
      <c r="BL87" s="18" t="n">
        <v>152</v>
      </c>
      <c r="BM87" s="18" t="n">
        <v>148</v>
      </c>
      <c r="BN87" s="18" t="n">
        <v>156</v>
      </c>
      <c r="BO87" s="18" t="n">
        <v>151</v>
      </c>
      <c r="BP87" s="18" t="n">
        <v>151</v>
      </c>
      <c r="BQ87" s="18" t="n">
        <v>149</v>
      </c>
      <c r="BR87" s="18" t="n">
        <v>145</v>
      </c>
      <c r="BS87" s="18" t="n">
        <v>109</v>
      </c>
      <c r="BT87" s="18" t="n">
        <v>135</v>
      </c>
      <c r="BU87" s="18" t="n">
        <v>136</v>
      </c>
      <c r="BV87" s="18" t="n">
        <v>114</v>
      </c>
      <c r="BW87" s="18" t="n">
        <v>115</v>
      </c>
      <c r="BX87" s="18" t="n">
        <v>113</v>
      </c>
      <c r="BY87" s="18" t="n">
        <v>140</v>
      </c>
      <c r="BZ87" s="18" t="n">
        <v>114</v>
      </c>
      <c r="CA87" s="18" t="n">
        <v>125</v>
      </c>
      <c r="CB87" s="18" t="n">
        <v>209</v>
      </c>
      <c r="CC87" s="18" t="n">
        <v>247</v>
      </c>
      <c r="CD87" s="18" t="n">
        <v>142</v>
      </c>
      <c r="CE87" s="18" t="n">
        <v>60</v>
      </c>
      <c r="CF87" s="18" t="n">
        <v>110</v>
      </c>
      <c r="CG87" s="18" t="n">
        <v>131</v>
      </c>
      <c r="CH87" s="18" t="n">
        <v>58</v>
      </c>
      <c r="CI87" s="18" t="n">
        <v>33</v>
      </c>
      <c r="CJ87" s="18" t="n">
        <v>30</v>
      </c>
      <c r="CK87" s="18" t="n">
        <v>31</v>
      </c>
      <c r="CL87" s="18" t="n">
        <v>46</v>
      </c>
      <c r="CM87" s="18" t="n">
        <v>46</v>
      </c>
      <c r="CN87" s="18" t="n">
        <v>35</v>
      </c>
      <c r="CO87" s="18" t="n">
        <v>9</v>
      </c>
      <c r="CP87" s="18" t="n">
        <v>46</v>
      </c>
      <c r="CQ87" s="18" t="n">
        <v>117</v>
      </c>
      <c r="CR87" s="18" t="n">
        <v>137</v>
      </c>
      <c r="CS87" s="18" t="n">
        <v>158</v>
      </c>
      <c r="CT87" s="18" t="n">
        <v>48</v>
      </c>
      <c r="CU87" s="18" t="n">
        <v>74</v>
      </c>
      <c r="CV87" s="18" t="n">
        <v>127</v>
      </c>
      <c r="CW87" s="18" t="n">
        <v>159</v>
      </c>
      <c r="CX87" s="18" t="n">
        <v>145</v>
      </c>
      <c r="CY87" s="18" t="n">
        <v>148</v>
      </c>
      <c r="CZ87" s="18" t="n">
        <v>143</v>
      </c>
      <c r="DA87" s="18" t="n">
        <v>143</v>
      </c>
      <c r="DB87" s="18" t="n">
        <v>146</v>
      </c>
      <c r="DC87" s="18" t="n">
        <v>158</v>
      </c>
      <c r="DD87" s="18" t="n">
        <v>163</v>
      </c>
      <c r="DE87" s="18" t="n">
        <v>160</v>
      </c>
      <c r="DF87" s="18" t="n">
        <v>164</v>
      </c>
      <c r="DG87" s="18" t="n">
        <v>157</v>
      </c>
      <c r="DH87" s="18" t="n">
        <v>152</v>
      </c>
      <c r="DI87" s="18" t="n">
        <v>157</v>
      </c>
      <c r="DJ87" s="18" t="n">
        <v>164</v>
      </c>
      <c r="DK87" s="18" t="n">
        <v>162</v>
      </c>
      <c r="DL87" s="18" t="n">
        <v>151</v>
      </c>
      <c r="DM87" s="18" t="n">
        <v>131</v>
      </c>
      <c r="DN87" s="18" t="n">
        <v>145</v>
      </c>
      <c r="DO87" s="18" t="n">
        <v>150</v>
      </c>
      <c r="DP87" s="18" t="n">
        <v>152</v>
      </c>
      <c r="DQ87" s="18" t="n">
        <v>155</v>
      </c>
      <c r="DR87" s="18" t="n">
        <v>156</v>
      </c>
      <c r="DS87" s="18" t="n">
        <v>158</v>
      </c>
      <c r="DT87" s="18" t="n">
        <v>160</v>
      </c>
      <c r="DU87" s="18" t="n">
        <v>163</v>
      </c>
      <c r="DV87" s="18" t="n">
        <v>165</v>
      </c>
      <c r="DW87" s="18" t="n">
        <v>165</v>
      </c>
      <c r="DX87" s="18" t="n">
        <v>160</v>
      </c>
      <c r="DY87" s="18" t="n">
        <v>162</v>
      </c>
      <c r="DZ87" s="18" t="n">
        <v>165</v>
      </c>
      <c r="EA87" s="18" t="n">
        <v>164</v>
      </c>
      <c r="EB87" s="18" t="n">
        <v>158</v>
      </c>
      <c r="EC87" s="18" t="n">
        <v>153</v>
      </c>
      <c r="ED87" s="18" t="n">
        <v>153</v>
      </c>
      <c r="EE87" s="18" t="n">
        <v>153</v>
      </c>
      <c r="EF87" s="18" t="n">
        <v>142</v>
      </c>
      <c r="EG87" s="18" t="n">
        <v>134</v>
      </c>
      <c r="EH87" s="18" t="n">
        <v>131</v>
      </c>
      <c r="EI87" s="18" t="n">
        <v>129</v>
      </c>
      <c r="EJ87" s="18" t="n">
        <v>123</v>
      </c>
      <c r="EK87" s="18" t="n">
        <v>118</v>
      </c>
      <c r="EL87" s="18" t="n">
        <v>118</v>
      </c>
      <c r="EM87" s="18" t="n">
        <v>117</v>
      </c>
      <c r="EN87" s="18" t="n">
        <v>114</v>
      </c>
      <c r="EO87" s="18" t="n">
        <v>109</v>
      </c>
      <c r="EP87" s="18" t="n">
        <v>103</v>
      </c>
      <c r="EQ87" s="18" t="n">
        <v>97</v>
      </c>
      <c r="ER87" s="18" t="n">
        <v>94</v>
      </c>
      <c r="ES87" s="18" t="n">
        <v>93</v>
      </c>
      <c r="ET87" s="18" t="n">
        <v>93</v>
      </c>
      <c r="EU87" s="18" t="n">
        <v>86</v>
      </c>
      <c r="EV87" s="18" t="n">
        <v>86</v>
      </c>
      <c r="EW87" s="18" t="n">
        <v>85</v>
      </c>
      <c r="EX87" s="18" t="n">
        <v>82</v>
      </c>
      <c r="EY87" s="18" t="n">
        <v>84</v>
      </c>
      <c r="EZ87" s="18" t="n">
        <v>85</v>
      </c>
      <c r="FA87" s="18" t="n">
        <v>80</v>
      </c>
      <c r="FB87" s="18" t="n">
        <v>68</v>
      </c>
      <c r="FC87" s="18" t="n">
        <v>50</v>
      </c>
      <c r="FD87" s="18" t="n">
        <v>47</v>
      </c>
      <c r="FE87" s="18" t="n">
        <v>21</v>
      </c>
      <c r="FF87" s="18" t="n">
        <v>23</v>
      </c>
      <c r="FG87" s="18" t="n">
        <v>115</v>
      </c>
      <c r="FH87" s="18" t="n">
        <v>162</v>
      </c>
      <c r="FI87" s="18" t="n">
        <v>131</v>
      </c>
      <c r="FJ87" s="18" t="n">
        <v>35</v>
      </c>
      <c r="FK87" s="18" t="n">
        <v>2</v>
      </c>
      <c r="FL87" s="18" t="n">
        <v>2</v>
      </c>
      <c r="FM87" s="18" t="n">
        <v>19</v>
      </c>
      <c r="FN87" s="18" t="n">
        <v>58</v>
      </c>
      <c r="FO87" s="18" t="n">
        <v>81</v>
      </c>
      <c r="FP87" s="18" t="n">
        <v>58</v>
      </c>
      <c r="FQ87" s="18" t="n">
        <v>25</v>
      </c>
      <c r="FR87" s="18" t="n">
        <v>32</v>
      </c>
      <c r="FS87" s="18" t="n">
        <v>32</v>
      </c>
    </row>
    <row r="88" customFormat="false" ht="10.5" hidden="false" customHeight="true" outlineLevel="0" collapsed="false">
      <c r="B88" s="17" t="n">
        <v>196</v>
      </c>
      <c r="C88" s="18" t="n">
        <v>94</v>
      </c>
      <c r="D88" s="18" t="n">
        <v>93</v>
      </c>
      <c r="E88" s="18" t="n">
        <v>88</v>
      </c>
      <c r="F88" s="18" t="n">
        <v>84</v>
      </c>
      <c r="G88" s="18" t="n">
        <v>92</v>
      </c>
      <c r="H88" s="18" t="n">
        <v>97</v>
      </c>
      <c r="I88" s="18" t="n">
        <v>80</v>
      </c>
      <c r="J88" s="18" t="n">
        <v>28</v>
      </c>
      <c r="K88" s="18" t="n">
        <v>0</v>
      </c>
      <c r="L88" s="18" t="n">
        <v>61</v>
      </c>
      <c r="M88" s="18" t="n">
        <v>192</v>
      </c>
      <c r="N88" s="18" t="n">
        <v>207</v>
      </c>
      <c r="O88" s="18" t="n">
        <v>145</v>
      </c>
      <c r="P88" s="18" t="n">
        <v>123</v>
      </c>
      <c r="Q88" s="18" t="n">
        <v>118</v>
      </c>
      <c r="R88" s="18" t="n">
        <v>132</v>
      </c>
      <c r="S88" s="18" t="n">
        <v>185</v>
      </c>
      <c r="T88" s="18" t="n">
        <v>221</v>
      </c>
      <c r="U88" s="18" t="n">
        <v>189</v>
      </c>
      <c r="V88" s="18" t="n">
        <v>80</v>
      </c>
      <c r="W88" s="18" t="n">
        <v>21</v>
      </c>
      <c r="X88" s="18" t="n">
        <v>24</v>
      </c>
      <c r="Y88" s="18" t="n">
        <v>57</v>
      </c>
      <c r="Z88" s="18" t="n">
        <v>65</v>
      </c>
      <c r="AA88" s="18" t="n">
        <v>52</v>
      </c>
      <c r="AB88" s="18" t="n">
        <v>10</v>
      </c>
      <c r="AC88" s="18" t="n">
        <v>0</v>
      </c>
      <c r="AD88" s="18" t="n">
        <v>3</v>
      </c>
      <c r="AE88" s="18" t="n">
        <v>31</v>
      </c>
      <c r="AF88" s="18" t="n">
        <v>38</v>
      </c>
      <c r="AG88" s="18" t="n">
        <v>40</v>
      </c>
      <c r="AH88" s="18" t="n">
        <v>49</v>
      </c>
      <c r="AI88" s="18" t="n">
        <v>52</v>
      </c>
      <c r="AJ88" s="18" t="n">
        <v>17</v>
      </c>
      <c r="AK88" s="18" t="n">
        <v>23</v>
      </c>
      <c r="AL88" s="18" t="n">
        <v>99</v>
      </c>
      <c r="AM88" s="18" t="n">
        <v>196</v>
      </c>
      <c r="AN88" s="18" t="n">
        <v>222</v>
      </c>
      <c r="AO88" s="18" t="n">
        <v>177</v>
      </c>
      <c r="AP88" s="18" t="n">
        <v>130</v>
      </c>
      <c r="AQ88" s="18" t="n">
        <v>146</v>
      </c>
      <c r="AR88" s="18" t="n">
        <v>171</v>
      </c>
      <c r="AS88" s="18" t="n">
        <v>172</v>
      </c>
      <c r="AT88" s="18" t="n">
        <v>179</v>
      </c>
      <c r="AU88" s="18" t="n">
        <v>166</v>
      </c>
      <c r="AV88" s="18" t="n">
        <v>182</v>
      </c>
      <c r="AW88" s="18" t="n">
        <v>151</v>
      </c>
      <c r="AX88" s="18" t="n">
        <v>58</v>
      </c>
      <c r="AY88" s="18" t="n">
        <v>12</v>
      </c>
      <c r="AZ88" s="18" t="n">
        <v>23</v>
      </c>
      <c r="BA88" s="18" t="n">
        <v>36</v>
      </c>
      <c r="BB88" s="18" t="n">
        <v>43</v>
      </c>
      <c r="BC88" s="18" t="n">
        <v>45</v>
      </c>
      <c r="BD88" s="18" t="n">
        <v>42</v>
      </c>
      <c r="BE88" s="18" t="n">
        <v>38</v>
      </c>
      <c r="BF88" s="18" t="n">
        <v>26</v>
      </c>
      <c r="BG88" s="18" t="n">
        <v>17</v>
      </c>
      <c r="BH88" s="18" t="n">
        <v>80</v>
      </c>
      <c r="BI88" s="18" t="n">
        <v>162</v>
      </c>
      <c r="BJ88" s="18" t="n">
        <v>173</v>
      </c>
      <c r="BK88" s="18" t="n">
        <v>158</v>
      </c>
      <c r="BL88" s="18" t="n">
        <v>156</v>
      </c>
      <c r="BM88" s="18" t="n">
        <v>150</v>
      </c>
      <c r="BN88" s="18" t="n">
        <v>157</v>
      </c>
      <c r="BO88" s="18" t="n">
        <v>151</v>
      </c>
      <c r="BP88" s="18" t="n">
        <v>145</v>
      </c>
      <c r="BQ88" s="18" t="n">
        <v>150</v>
      </c>
      <c r="BR88" s="18" t="n">
        <v>142</v>
      </c>
      <c r="BS88" s="18" t="n">
        <v>85</v>
      </c>
      <c r="BT88" s="18" t="n">
        <v>111</v>
      </c>
      <c r="BU88" s="18" t="n">
        <v>97</v>
      </c>
      <c r="BV88" s="18" t="n">
        <v>90</v>
      </c>
      <c r="BW88" s="18" t="n">
        <v>89</v>
      </c>
      <c r="BX88" s="18" t="n">
        <v>88</v>
      </c>
      <c r="BY88" s="18" t="n">
        <v>101</v>
      </c>
      <c r="BZ88" s="18" t="n">
        <v>126</v>
      </c>
      <c r="CA88" s="18" t="n">
        <v>224</v>
      </c>
      <c r="CB88" s="18" t="n">
        <v>242</v>
      </c>
      <c r="CC88" s="18" t="n">
        <v>150</v>
      </c>
      <c r="CD88" s="18" t="n">
        <v>73</v>
      </c>
      <c r="CE88" s="18" t="n">
        <v>111</v>
      </c>
      <c r="CF88" s="18" t="n">
        <v>128</v>
      </c>
      <c r="CG88" s="18" t="n">
        <v>61</v>
      </c>
      <c r="CH88" s="18" t="n">
        <v>36</v>
      </c>
      <c r="CI88" s="18" t="n">
        <v>33</v>
      </c>
      <c r="CJ88" s="18" t="n">
        <v>38</v>
      </c>
      <c r="CK88" s="18" t="n">
        <v>35</v>
      </c>
      <c r="CL88" s="18" t="n">
        <v>38</v>
      </c>
      <c r="CM88" s="18" t="n">
        <v>44</v>
      </c>
      <c r="CN88" s="18" t="n">
        <v>36</v>
      </c>
      <c r="CO88" s="18" t="n">
        <v>32</v>
      </c>
      <c r="CP88" s="18" t="n">
        <v>111</v>
      </c>
      <c r="CQ88" s="18" t="n">
        <v>149</v>
      </c>
      <c r="CR88" s="18" t="n">
        <v>136</v>
      </c>
      <c r="CS88" s="18" t="n">
        <v>141</v>
      </c>
      <c r="CT88" s="18" t="n">
        <v>77</v>
      </c>
      <c r="CU88" s="18" t="n">
        <v>120</v>
      </c>
      <c r="CV88" s="18" t="n">
        <v>155</v>
      </c>
      <c r="CW88" s="18" t="n">
        <v>162</v>
      </c>
      <c r="CX88" s="18" t="n">
        <v>146</v>
      </c>
      <c r="CY88" s="18" t="n">
        <v>141</v>
      </c>
      <c r="CZ88" s="18" t="n">
        <v>149</v>
      </c>
      <c r="DA88" s="18" t="n">
        <v>139</v>
      </c>
      <c r="DB88" s="18" t="n">
        <v>123</v>
      </c>
      <c r="DC88" s="18" t="n">
        <v>138</v>
      </c>
      <c r="DD88" s="18" t="n">
        <v>160</v>
      </c>
      <c r="DE88" s="18" t="n">
        <v>162</v>
      </c>
      <c r="DF88" s="18" t="n">
        <v>165</v>
      </c>
      <c r="DG88" s="18" t="n">
        <v>158</v>
      </c>
      <c r="DH88" s="18" t="n">
        <v>157</v>
      </c>
      <c r="DI88" s="18" t="n">
        <v>160</v>
      </c>
      <c r="DJ88" s="18" t="n">
        <v>179</v>
      </c>
      <c r="DK88" s="18" t="n">
        <v>173</v>
      </c>
      <c r="DL88" s="18" t="n">
        <v>142</v>
      </c>
      <c r="DM88" s="18" t="n">
        <v>129</v>
      </c>
      <c r="DN88" s="18" t="n">
        <v>144</v>
      </c>
      <c r="DO88" s="18" t="n">
        <v>152</v>
      </c>
      <c r="DP88" s="18" t="n">
        <v>153</v>
      </c>
      <c r="DQ88" s="18" t="n">
        <v>155</v>
      </c>
      <c r="DR88" s="18" t="n">
        <v>156</v>
      </c>
      <c r="DS88" s="18" t="n">
        <v>158</v>
      </c>
      <c r="DT88" s="18" t="n">
        <v>160</v>
      </c>
      <c r="DU88" s="18" t="n">
        <v>163</v>
      </c>
      <c r="DV88" s="18" t="n">
        <v>165</v>
      </c>
      <c r="DW88" s="18" t="n">
        <v>162</v>
      </c>
      <c r="DX88" s="18" t="n">
        <v>160</v>
      </c>
      <c r="DY88" s="18" t="n">
        <v>159</v>
      </c>
      <c r="DZ88" s="18" t="n">
        <v>163</v>
      </c>
      <c r="EA88" s="18" t="n">
        <v>160</v>
      </c>
      <c r="EB88" s="18" t="n">
        <v>153</v>
      </c>
      <c r="EC88" s="18" t="n">
        <v>153</v>
      </c>
      <c r="ED88" s="18" t="n">
        <v>155</v>
      </c>
      <c r="EE88" s="18" t="n">
        <v>158</v>
      </c>
      <c r="EF88" s="18" t="n">
        <v>146</v>
      </c>
      <c r="EG88" s="18" t="n">
        <v>141</v>
      </c>
      <c r="EH88" s="18" t="n">
        <v>138</v>
      </c>
      <c r="EI88" s="18" t="n">
        <v>132</v>
      </c>
      <c r="EJ88" s="18" t="n">
        <v>124</v>
      </c>
      <c r="EK88" s="18" t="n">
        <v>120</v>
      </c>
      <c r="EL88" s="18" t="n">
        <v>120</v>
      </c>
      <c r="EM88" s="18" t="n">
        <v>117</v>
      </c>
      <c r="EN88" s="18" t="n">
        <v>115</v>
      </c>
      <c r="EO88" s="18" t="n">
        <v>110</v>
      </c>
      <c r="EP88" s="18" t="n">
        <v>104</v>
      </c>
      <c r="EQ88" s="18" t="n">
        <v>100</v>
      </c>
      <c r="ER88" s="18" t="n">
        <v>97</v>
      </c>
      <c r="ES88" s="18" t="n">
        <v>96</v>
      </c>
      <c r="ET88" s="18" t="n">
        <v>96</v>
      </c>
      <c r="EU88" s="18" t="n">
        <v>92</v>
      </c>
      <c r="EV88" s="18" t="n">
        <v>92</v>
      </c>
      <c r="EW88" s="18" t="n">
        <v>92</v>
      </c>
      <c r="EX88" s="18" t="n">
        <v>88</v>
      </c>
      <c r="EY88" s="18" t="n">
        <v>87</v>
      </c>
      <c r="EZ88" s="18" t="n">
        <v>87</v>
      </c>
      <c r="FA88" s="18" t="n">
        <v>82</v>
      </c>
      <c r="FB88" s="18" t="n">
        <v>74</v>
      </c>
      <c r="FC88" s="18" t="n">
        <v>52</v>
      </c>
      <c r="FD88" s="18" t="n">
        <v>53</v>
      </c>
      <c r="FE88" s="18" t="n">
        <v>65</v>
      </c>
      <c r="FF88" s="18" t="n">
        <v>23</v>
      </c>
      <c r="FG88" s="18" t="n">
        <v>28</v>
      </c>
      <c r="FH88" s="18" t="n">
        <v>90</v>
      </c>
      <c r="FI88" s="18" t="n">
        <v>86</v>
      </c>
      <c r="FJ88" s="18" t="n">
        <v>18</v>
      </c>
      <c r="FK88" s="18" t="n">
        <v>8</v>
      </c>
      <c r="FL88" s="18" t="n">
        <v>9</v>
      </c>
      <c r="FM88" s="18" t="n">
        <v>4</v>
      </c>
      <c r="FN88" s="18" t="n">
        <v>22</v>
      </c>
      <c r="FO88" s="18" t="n">
        <v>67</v>
      </c>
      <c r="FP88" s="18" t="n">
        <v>65</v>
      </c>
      <c r="FQ88" s="18" t="n">
        <v>28</v>
      </c>
      <c r="FR88" s="18" t="n">
        <v>28</v>
      </c>
      <c r="FS88" s="18" t="n">
        <v>32</v>
      </c>
    </row>
    <row r="89" customFormat="false" ht="10.5" hidden="false" customHeight="true" outlineLevel="0" collapsed="false">
      <c r="B89" s="17" t="n">
        <v>197</v>
      </c>
      <c r="C89" s="18" t="n">
        <v>97</v>
      </c>
      <c r="D89" s="18" t="n">
        <v>95</v>
      </c>
      <c r="E89" s="18" t="n">
        <v>90</v>
      </c>
      <c r="F89" s="18" t="n">
        <v>89</v>
      </c>
      <c r="G89" s="18" t="n">
        <v>84</v>
      </c>
      <c r="H89" s="18" t="n">
        <v>95</v>
      </c>
      <c r="I89" s="18" t="n">
        <v>106</v>
      </c>
      <c r="J89" s="18" t="n">
        <v>66</v>
      </c>
      <c r="K89" s="18" t="n">
        <v>5</v>
      </c>
      <c r="L89" s="18" t="n">
        <v>14</v>
      </c>
      <c r="M89" s="18" t="n">
        <v>64</v>
      </c>
      <c r="N89" s="18" t="n">
        <v>146</v>
      </c>
      <c r="O89" s="18" t="n">
        <v>124</v>
      </c>
      <c r="P89" s="18" t="n">
        <v>124</v>
      </c>
      <c r="Q89" s="18" t="n">
        <v>167</v>
      </c>
      <c r="R89" s="18" t="n">
        <v>206</v>
      </c>
      <c r="S89" s="18" t="n">
        <v>226</v>
      </c>
      <c r="T89" s="18" t="n">
        <v>228</v>
      </c>
      <c r="U89" s="18" t="n">
        <v>186</v>
      </c>
      <c r="V89" s="18" t="n">
        <v>100</v>
      </c>
      <c r="W89" s="18" t="n">
        <v>26</v>
      </c>
      <c r="X89" s="18" t="n">
        <v>12</v>
      </c>
      <c r="Y89" s="18" t="n">
        <v>49</v>
      </c>
      <c r="Z89" s="18" t="n">
        <v>64</v>
      </c>
      <c r="AA89" s="18" t="n">
        <v>58</v>
      </c>
      <c r="AB89" s="18" t="n">
        <v>37</v>
      </c>
      <c r="AC89" s="18" t="n">
        <v>9</v>
      </c>
      <c r="AD89" s="18" t="n">
        <v>0</v>
      </c>
      <c r="AE89" s="18" t="n">
        <v>2</v>
      </c>
      <c r="AF89" s="18" t="n">
        <v>34</v>
      </c>
      <c r="AG89" s="18" t="n">
        <v>45</v>
      </c>
      <c r="AH89" s="18" t="n">
        <v>52</v>
      </c>
      <c r="AI89" s="18" t="n">
        <v>70</v>
      </c>
      <c r="AJ89" s="18" t="n">
        <v>49</v>
      </c>
      <c r="AK89" s="18" t="n">
        <v>17</v>
      </c>
      <c r="AL89" s="18" t="n">
        <v>11</v>
      </c>
      <c r="AM89" s="18" t="n">
        <v>99</v>
      </c>
      <c r="AN89" s="18" t="n">
        <v>198</v>
      </c>
      <c r="AO89" s="18" t="n">
        <v>220</v>
      </c>
      <c r="AP89" s="18" t="n">
        <v>169</v>
      </c>
      <c r="AQ89" s="18" t="n">
        <v>142</v>
      </c>
      <c r="AR89" s="18" t="n">
        <v>146</v>
      </c>
      <c r="AS89" s="18" t="n">
        <v>152</v>
      </c>
      <c r="AT89" s="18" t="n">
        <v>160</v>
      </c>
      <c r="AU89" s="18" t="n">
        <v>175</v>
      </c>
      <c r="AV89" s="18" t="n">
        <v>185</v>
      </c>
      <c r="AW89" s="18" t="n">
        <v>115</v>
      </c>
      <c r="AX89" s="18" t="n">
        <v>19</v>
      </c>
      <c r="AY89" s="18" t="n">
        <v>14</v>
      </c>
      <c r="AZ89" s="18" t="n">
        <v>32</v>
      </c>
      <c r="BA89" s="18" t="n">
        <v>37</v>
      </c>
      <c r="BB89" s="18" t="n">
        <v>44</v>
      </c>
      <c r="BC89" s="18" t="n">
        <v>45</v>
      </c>
      <c r="BD89" s="18" t="n">
        <v>46</v>
      </c>
      <c r="BE89" s="18" t="n">
        <v>47</v>
      </c>
      <c r="BF89" s="18" t="n">
        <v>30</v>
      </c>
      <c r="BG89" s="18" t="n">
        <v>10</v>
      </c>
      <c r="BH89" s="18" t="n">
        <v>26</v>
      </c>
      <c r="BI89" s="18" t="n">
        <v>135</v>
      </c>
      <c r="BJ89" s="18" t="n">
        <v>173</v>
      </c>
      <c r="BK89" s="18" t="n">
        <v>169</v>
      </c>
      <c r="BL89" s="18" t="n">
        <v>162</v>
      </c>
      <c r="BM89" s="18" t="n">
        <v>160</v>
      </c>
      <c r="BN89" s="18" t="n">
        <v>163</v>
      </c>
      <c r="BO89" s="18" t="n">
        <v>159</v>
      </c>
      <c r="BP89" s="18" t="n">
        <v>137</v>
      </c>
      <c r="BQ89" s="18" t="n">
        <v>130</v>
      </c>
      <c r="BR89" s="18" t="n">
        <v>134</v>
      </c>
      <c r="BS89" s="18" t="n">
        <v>109</v>
      </c>
      <c r="BT89" s="18" t="n">
        <v>113</v>
      </c>
      <c r="BU89" s="18" t="n">
        <v>101</v>
      </c>
      <c r="BV89" s="18" t="n">
        <v>101</v>
      </c>
      <c r="BW89" s="18" t="n">
        <v>86</v>
      </c>
      <c r="BX89" s="18" t="n">
        <v>105</v>
      </c>
      <c r="BY89" s="18" t="n">
        <v>166</v>
      </c>
      <c r="BZ89" s="18" t="n">
        <v>231</v>
      </c>
      <c r="CA89" s="18" t="n">
        <v>215</v>
      </c>
      <c r="CB89" s="18" t="n">
        <v>125</v>
      </c>
      <c r="CC89" s="18" t="n">
        <v>80</v>
      </c>
      <c r="CD89" s="18" t="n">
        <v>132</v>
      </c>
      <c r="CE89" s="18" t="n">
        <v>128</v>
      </c>
      <c r="CF89" s="18" t="n">
        <v>65</v>
      </c>
      <c r="CG89" s="18" t="n">
        <v>31</v>
      </c>
      <c r="CH89" s="18" t="n">
        <v>35</v>
      </c>
      <c r="CI89" s="18" t="n">
        <v>32</v>
      </c>
      <c r="CJ89" s="18" t="n">
        <v>35</v>
      </c>
      <c r="CK89" s="18" t="n">
        <v>29</v>
      </c>
      <c r="CL89" s="18" t="n">
        <v>39</v>
      </c>
      <c r="CM89" s="18" t="n">
        <v>43</v>
      </c>
      <c r="CN89" s="18" t="n">
        <v>35</v>
      </c>
      <c r="CO89" s="18" t="n">
        <v>62</v>
      </c>
      <c r="CP89" s="18" t="n">
        <v>140</v>
      </c>
      <c r="CQ89" s="18" t="n">
        <v>164</v>
      </c>
      <c r="CR89" s="18" t="n">
        <v>165</v>
      </c>
      <c r="CS89" s="18" t="n">
        <v>146</v>
      </c>
      <c r="CT89" s="18" t="n">
        <v>95</v>
      </c>
      <c r="CU89" s="18" t="n">
        <v>137</v>
      </c>
      <c r="CV89" s="18" t="n">
        <v>144</v>
      </c>
      <c r="CW89" s="18" t="n">
        <v>145</v>
      </c>
      <c r="CX89" s="18" t="n">
        <v>137</v>
      </c>
      <c r="CY89" s="18" t="n">
        <v>132</v>
      </c>
      <c r="CZ89" s="18" t="n">
        <v>139</v>
      </c>
      <c r="DA89" s="18" t="n">
        <v>139</v>
      </c>
      <c r="DB89" s="18" t="n">
        <v>135</v>
      </c>
      <c r="DC89" s="18" t="n">
        <v>146</v>
      </c>
      <c r="DD89" s="18" t="n">
        <v>149</v>
      </c>
      <c r="DE89" s="18" t="n">
        <v>128</v>
      </c>
      <c r="DF89" s="18" t="n">
        <v>132</v>
      </c>
      <c r="DG89" s="18" t="n">
        <v>155</v>
      </c>
      <c r="DH89" s="18" t="n">
        <v>150</v>
      </c>
      <c r="DI89" s="18" t="n">
        <v>125</v>
      </c>
      <c r="DJ89" s="18" t="n">
        <v>132</v>
      </c>
      <c r="DK89" s="18" t="n">
        <v>139</v>
      </c>
      <c r="DL89" s="18" t="n">
        <v>148</v>
      </c>
      <c r="DM89" s="18" t="n">
        <v>152</v>
      </c>
      <c r="DN89" s="18" t="n">
        <v>151</v>
      </c>
      <c r="DO89" s="18" t="n">
        <v>156</v>
      </c>
      <c r="DP89" s="18" t="n">
        <v>157</v>
      </c>
      <c r="DQ89" s="18" t="n">
        <v>156</v>
      </c>
      <c r="DR89" s="18" t="n">
        <v>157</v>
      </c>
      <c r="DS89" s="18" t="n">
        <v>158</v>
      </c>
      <c r="DT89" s="18" t="n">
        <v>160</v>
      </c>
      <c r="DU89" s="18" t="n">
        <v>163</v>
      </c>
      <c r="DV89" s="18" t="n">
        <v>165</v>
      </c>
      <c r="DW89" s="18" t="n">
        <v>162</v>
      </c>
      <c r="DX89" s="18" t="n">
        <v>163</v>
      </c>
      <c r="DY89" s="18" t="n">
        <v>165</v>
      </c>
      <c r="DZ89" s="18" t="n">
        <v>165</v>
      </c>
      <c r="EA89" s="18" t="n">
        <v>160</v>
      </c>
      <c r="EB89" s="18" t="n">
        <v>155</v>
      </c>
      <c r="EC89" s="18" t="n">
        <v>153</v>
      </c>
      <c r="ED89" s="18" t="n">
        <v>156</v>
      </c>
      <c r="EE89" s="18" t="n">
        <v>159</v>
      </c>
      <c r="EF89" s="18" t="n">
        <v>150</v>
      </c>
      <c r="EG89" s="18" t="n">
        <v>145</v>
      </c>
      <c r="EH89" s="18" t="n">
        <v>142</v>
      </c>
      <c r="EI89" s="18" t="n">
        <v>136</v>
      </c>
      <c r="EJ89" s="18" t="n">
        <v>128</v>
      </c>
      <c r="EK89" s="18" t="n">
        <v>121</v>
      </c>
      <c r="EL89" s="18" t="n">
        <v>118</v>
      </c>
      <c r="EM89" s="18" t="n">
        <v>116</v>
      </c>
      <c r="EN89" s="18" t="n">
        <v>114</v>
      </c>
      <c r="EO89" s="18" t="n">
        <v>111</v>
      </c>
      <c r="EP89" s="18" t="n">
        <v>107</v>
      </c>
      <c r="EQ89" s="18" t="n">
        <v>103</v>
      </c>
      <c r="ER89" s="18" t="n">
        <v>101</v>
      </c>
      <c r="ES89" s="18" t="n">
        <v>99</v>
      </c>
      <c r="ET89" s="18" t="n">
        <v>97</v>
      </c>
      <c r="EU89" s="18" t="n">
        <v>92</v>
      </c>
      <c r="EV89" s="18" t="n">
        <v>93</v>
      </c>
      <c r="EW89" s="18" t="n">
        <v>94</v>
      </c>
      <c r="EX89" s="18" t="n">
        <v>90</v>
      </c>
      <c r="EY89" s="18" t="n">
        <v>85</v>
      </c>
      <c r="EZ89" s="18" t="n">
        <v>80</v>
      </c>
      <c r="FA89" s="18" t="n">
        <v>78</v>
      </c>
      <c r="FB89" s="18" t="n">
        <v>71</v>
      </c>
      <c r="FC89" s="18" t="n">
        <v>49</v>
      </c>
      <c r="FD89" s="18" t="n">
        <v>81</v>
      </c>
      <c r="FE89" s="18" t="n">
        <v>114</v>
      </c>
      <c r="FF89" s="18" t="n">
        <v>90</v>
      </c>
      <c r="FG89" s="18" t="n">
        <v>30</v>
      </c>
      <c r="FH89" s="18" t="n">
        <v>5</v>
      </c>
      <c r="FI89" s="18" t="n">
        <v>5</v>
      </c>
      <c r="FJ89" s="18" t="n">
        <v>10</v>
      </c>
      <c r="FK89" s="18" t="n">
        <v>14</v>
      </c>
      <c r="FL89" s="18" t="n">
        <v>18</v>
      </c>
      <c r="FM89" s="18" t="n">
        <v>9</v>
      </c>
      <c r="FN89" s="18" t="n">
        <v>7</v>
      </c>
      <c r="FO89" s="18" t="n">
        <v>32</v>
      </c>
      <c r="FP89" s="18" t="n">
        <v>43</v>
      </c>
      <c r="FQ89" s="18" t="n">
        <v>31</v>
      </c>
      <c r="FR89" s="18" t="n">
        <v>29</v>
      </c>
      <c r="FS89" s="18" t="n">
        <v>28</v>
      </c>
    </row>
    <row r="90" customFormat="false" ht="10.5" hidden="false" customHeight="true" outlineLevel="0" collapsed="false">
      <c r="B90" s="17" t="n">
        <v>198</v>
      </c>
      <c r="C90" s="18" t="n">
        <v>102</v>
      </c>
      <c r="D90" s="18" t="n">
        <v>100</v>
      </c>
      <c r="E90" s="18" t="n">
        <v>97</v>
      </c>
      <c r="F90" s="18" t="n">
        <v>95</v>
      </c>
      <c r="G90" s="18" t="n">
        <v>94</v>
      </c>
      <c r="H90" s="18" t="n">
        <v>104</v>
      </c>
      <c r="I90" s="18" t="n">
        <v>115</v>
      </c>
      <c r="J90" s="18" t="n">
        <v>109</v>
      </c>
      <c r="K90" s="18" t="n">
        <v>35</v>
      </c>
      <c r="L90" s="18" t="n">
        <v>11</v>
      </c>
      <c r="M90" s="18" t="n">
        <v>6</v>
      </c>
      <c r="N90" s="18" t="n">
        <v>95</v>
      </c>
      <c r="O90" s="18" t="n">
        <v>157</v>
      </c>
      <c r="P90" s="18" t="n">
        <v>170</v>
      </c>
      <c r="Q90" s="18" t="n">
        <v>223</v>
      </c>
      <c r="R90" s="18" t="n">
        <v>240</v>
      </c>
      <c r="S90" s="18" t="n">
        <v>193</v>
      </c>
      <c r="T90" s="18" t="n">
        <v>165</v>
      </c>
      <c r="U90" s="18" t="n">
        <v>114</v>
      </c>
      <c r="V90" s="18" t="n">
        <v>96</v>
      </c>
      <c r="W90" s="18" t="n">
        <v>42</v>
      </c>
      <c r="X90" s="18" t="n">
        <v>16</v>
      </c>
      <c r="Y90" s="18" t="n">
        <v>28</v>
      </c>
      <c r="Z90" s="18" t="n">
        <v>53</v>
      </c>
      <c r="AA90" s="18" t="n">
        <v>57</v>
      </c>
      <c r="AB90" s="18" t="n">
        <v>53</v>
      </c>
      <c r="AC90" s="18" t="n">
        <v>36</v>
      </c>
      <c r="AD90" s="18" t="n">
        <v>10</v>
      </c>
      <c r="AE90" s="18" t="n">
        <v>2</v>
      </c>
      <c r="AF90" s="18" t="n">
        <v>4</v>
      </c>
      <c r="AG90" s="18" t="n">
        <v>33</v>
      </c>
      <c r="AH90" s="18" t="n">
        <v>45</v>
      </c>
      <c r="AI90" s="18" t="n">
        <v>46</v>
      </c>
      <c r="AJ90" s="18" t="n">
        <v>67</v>
      </c>
      <c r="AK90" s="18" t="n">
        <v>63</v>
      </c>
      <c r="AL90" s="18" t="n">
        <v>43</v>
      </c>
      <c r="AM90" s="18" t="n">
        <v>39</v>
      </c>
      <c r="AN90" s="18" t="n">
        <v>106</v>
      </c>
      <c r="AO90" s="18" t="n">
        <v>188</v>
      </c>
      <c r="AP90" s="18" t="n">
        <v>216</v>
      </c>
      <c r="AQ90" s="18" t="n">
        <v>198</v>
      </c>
      <c r="AR90" s="18" t="n">
        <v>175</v>
      </c>
      <c r="AS90" s="18" t="n">
        <v>166</v>
      </c>
      <c r="AT90" s="18" t="n">
        <v>165</v>
      </c>
      <c r="AU90" s="18" t="n">
        <v>182</v>
      </c>
      <c r="AV90" s="18" t="n">
        <v>172</v>
      </c>
      <c r="AW90" s="18" t="n">
        <v>88</v>
      </c>
      <c r="AX90" s="18" t="n">
        <v>16</v>
      </c>
      <c r="AY90" s="18" t="n">
        <v>28</v>
      </c>
      <c r="AZ90" s="18" t="n">
        <v>44</v>
      </c>
      <c r="BA90" s="18" t="n">
        <v>45</v>
      </c>
      <c r="BB90" s="18" t="n">
        <v>51</v>
      </c>
      <c r="BC90" s="18" t="n">
        <v>57</v>
      </c>
      <c r="BD90" s="18" t="n">
        <v>59</v>
      </c>
      <c r="BE90" s="18" t="n">
        <v>57</v>
      </c>
      <c r="BF90" s="18" t="n">
        <v>38</v>
      </c>
      <c r="BG90" s="18" t="n">
        <v>22</v>
      </c>
      <c r="BH90" s="18" t="n">
        <v>18</v>
      </c>
      <c r="BI90" s="18" t="n">
        <v>125</v>
      </c>
      <c r="BJ90" s="18" t="n">
        <v>173</v>
      </c>
      <c r="BK90" s="18" t="n">
        <v>177</v>
      </c>
      <c r="BL90" s="18" t="n">
        <v>171</v>
      </c>
      <c r="BM90" s="18" t="n">
        <v>164</v>
      </c>
      <c r="BN90" s="18" t="n">
        <v>146</v>
      </c>
      <c r="BO90" s="18" t="n">
        <v>151</v>
      </c>
      <c r="BP90" s="18" t="n">
        <v>124</v>
      </c>
      <c r="BQ90" s="18" t="n">
        <v>109</v>
      </c>
      <c r="BR90" s="18" t="n">
        <v>114</v>
      </c>
      <c r="BS90" s="18" t="n">
        <v>118</v>
      </c>
      <c r="BT90" s="18" t="n">
        <v>114</v>
      </c>
      <c r="BU90" s="18" t="n">
        <v>81</v>
      </c>
      <c r="BV90" s="18" t="n">
        <v>76</v>
      </c>
      <c r="BW90" s="18" t="n">
        <v>135</v>
      </c>
      <c r="BX90" s="18" t="n">
        <v>192</v>
      </c>
      <c r="BY90" s="18" t="n">
        <v>229</v>
      </c>
      <c r="BZ90" s="18" t="n">
        <v>214</v>
      </c>
      <c r="CA90" s="18" t="n">
        <v>95</v>
      </c>
      <c r="CB90" s="18" t="n">
        <v>79</v>
      </c>
      <c r="CC90" s="18" t="n">
        <v>138</v>
      </c>
      <c r="CD90" s="18" t="n">
        <v>132</v>
      </c>
      <c r="CE90" s="18" t="n">
        <v>64</v>
      </c>
      <c r="CF90" s="18" t="n">
        <v>40</v>
      </c>
      <c r="CG90" s="18" t="n">
        <v>30</v>
      </c>
      <c r="CH90" s="18" t="n">
        <v>31</v>
      </c>
      <c r="CI90" s="18" t="n">
        <v>31</v>
      </c>
      <c r="CJ90" s="18" t="n">
        <v>35</v>
      </c>
      <c r="CK90" s="18" t="n">
        <v>31</v>
      </c>
      <c r="CL90" s="18" t="n">
        <v>38</v>
      </c>
      <c r="CM90" s="18" t="n">
        <v>44</v>
      </c>
      <c r="CN90" s="18" t="n">
        <v>38</v>
      </c>
      <c r="CO90" s="18" t="n">
        <v>25</v>
      </c>
      <c r="CP90" s="18" t="n">
        <v>58</v>
      </c>
      <c r="CQ90" s="18" t="n">
        <v>76</v>
      </c>
      <c r="CR90" s="18" t="n">
        <v>81</v>
      </c>
      <c r="CS90" s="18" t="n">
        <v>57</v>
      </c>
      <c r="CT90" s="18" t="n">
        <v>96</v>
      </c>
      <c r="CU90" s="18" t="n">
        <v>139</v>
      </c>
      <c r="CV90" s="18" t="n">
        <v>144</v>
      </c>
      <c r="CW90" s="18" t="n">
        <v>146</v>
      </c>
      <c r="CX90" s="18" t="n">
        <v>121</v>
      </c>
      <c r="CY90" s="18" t="n">
        <v>116</v>
      </c>
      <c r="CZ90" s="18" t="n">
        <v>139</v>
      </c>
      <c r="DA90" s="18" t="n">
        <v>146</v>
      </c>
      <c r="DB90" s="18" t="n">
        <v>141</v>
      </c>
      <c r="DC90" s="18" t="n">
        <v>144</v>
      </c>
      <c r="DD90" s="18" t="n">
        <v>136</v>
      </c>
      <c r="DE90" s="18" t="n">
        <v>114</v>
      </c>
      <c r="DF90" s="18" t="n">
        <v>110</v>
      </c>
      <c r="DG90" s="18" t="n">
        <v>143</v>
      </c>
      <c r="DH90" s="18" t="n">
        <v>123</v>
      </c>
      <c r="DI90" s="18" t="n">
        <v>80</v>
      </c>
      <c r="DJ90" s="18" t="n">
        <v>81</v>
      </c>
      <c r="DK90" s="18" t="n">
        <v>114</v>
      </c>
      <c r="DL90" s="18" t="n">
        <v>163</v>
      </c>
      <c r="DM90" s="18" t="n">
        <v>174</v>
      </c>
      <c r="DN90" s="18" t="n">
        <v>158</v>
      </c>
      <c r="DO90" s="18" t="n">
        <v>159</v>
      </c>
      <c r="DP90" s="18" t="n">
        <v>159</v>
      </c>
      <c r="DQ90" s="18" t="n">
        <v>158</v>
      </c>
      <c r="DR90" s="18" t="n">
        <v>159</v>
      </c>
      <c r="DS90" s="18" t="n">
        <v>160</v>
      </c>
      <c r="DT90" s="18" t="n">
        <v>162</v>
      </c>
      <c r="DU90" s="18" t="n">
        <v>163</v>
      </c>
      <c r="DV90" s="18" t="n">
        <v>160</v>
      </c>
      <c r="DW90" s="18" t="n">
        <v>156</v>
      </c>
      <c r="DX90" s="18" t="n">
        <v>155</v>
      </c>
      <c r="DY90" s="18" t="n">
        <v>157</v>
      </c>
      <c r="DZ90" s="18" t="n">
        <v>164</v>
      </c>
      <c r="EA90" s="18" t="n">
        <v>167</v>
      </c>
      <c r="EB90" s="18" t="n">
        <v>165</v>
      </c>
      <c r="EC90" s="18" t="n">
        <v>163</v>
      </c>
      <c r="ED90" s="18" t="n">
        <v>160</v>
      </c>
      <c r="EE90" s="18" t="n">
        <v>160</v>
      </c>
      <c r="EF90" s="18" t="n">
        <v>152</v>
      </c>
      <c r="EG90" s="18" t="n">
        <v>145</v>
      </c>
      <c r="EH90" s="18" t="n">
        <v>141</v>
      </c>
      <c r="EI90" s="18" t="n">
        <v>136</v>
      </c>
      <c r="EJ90" s="18" t="n">
        <v>128</v>
      </c>
      <c r="EK90" s="18" t="n">
        <v>122</v>
      </c>
      <c r="EL90" s="18" t="n">
        <v>120</v>
      </c>
      <c r="EM90" s="18" t="n">
        <v>117</v>
      </c>
      <c r="EN90" s="18" t="n">
        <v>115</v>
      </c>
      <c r="EO90" s="18" t="n">
        <v>113</v>
      </c>
      <c r="EP90" s="18" t="n">
        <v>108</v>
      </c>
      <c r="EQ90" s="18" t="n">
        <v>104</v>
      </c>
      <c r="ER90" s="18" t="n">
        <v>102</v>
      </c>
      <c r="ES90" s="18" t="n">
        <v>101</v>
      </c>
      <c r="ET90" s="18" t="n">
        <v>99</v>
      </c>
      <c r="EU90" s="18" t="n">
        <v>89</v>
      </c>
      <c r="EV90" s="18" t="n">
        <v>90</v>
      </c>
      <c r="EW90" s="18" t="n">
        <v>92</v>
      </c>
      <c r="EX90" s="18" t="n">
        <v>93</v>
      </c>
      <c r="EY90" s="18" t="n">
        <v>86</v>
      </c>
      <c r="EZ90" s="18" t="n">
        <v>81</v>
      </c>
      <c r="FA90" s="18" t="n">
        <v>79</v>
      </c>
      <c r="FB90" s="18" t="n">
        <v>73</v>
      </c>
      <c r="FC90" s="18" t="n">
        <v>74</v>
      </c>
      <c r="FD90" s="18" t="n">
        <v>100</v>
      </c>
      <c r="FE90" s="18" t="n">
        <v>93</v>
      </c>
      <c r="FF90" s="18" t="n">
        <v>86</v>
      </c>
      <c r="FG90" s="18" t="n">
        <v>59</v>
      </c>
      <c r="FH90" s="18" t="n">
        <v>24</v>
      </c>
      <c r="FI90" s="18" t="n">
        <v>10</v>
      </c>
      <c r="FJ90" s="18" t="n">
        <v>17</v>
      </c>
      <c r="FK90" s="18" t="n">
        <v>21</v>
      </c>
      <c r="FL90" s="18" t="n">
        <v>19</v>
      </c>
      <c r="FM90" s="18" t="n">
        <v>17</v>
      </c>
      <c r="FN90" s="18" t="n">
        <v>11</v>
      </c>
      <c r="FO90" s="18" t="n">
        <v>11</v>
      </c>
      <c r="FP90" s="18" t="n">
        <v>18</v>
      </c>
      <c r="FQ90" s="18" t="n">
        <v>21</v>
      </c>
      <c r="FR90" s="18" t="n">
        <v>24</v>
      </c>
      <c r="FS90" s="18" t="n">
        <v>26</v>
      </c>
    </row>
    <row r="91" customFormat="false" ht="10.5" hidden="false" customHeight="true" outlineLevel="0" collapsed="false">
      <c r="B91" s="17" t="n">
        <v>199</v>
      </c>
      <c r="C91" s="18" t="n">
        <v>106</v>
      </c>
      <c r="D91" s="18" t="n">
        <v>106</v>
      </c>
      <c r="E91" s="18" t="n">
        <v>101</v>
      </c>
      <c r="F91" s="18" t="n">
        <v>99</v>
      </c>
      <c r="G91" s="18" t="n">
        <v>97</v>
      </c>
      <c r="H91" s="18" t="n">
        <v>103</v>
      </c>
      <c r="I91" s="18" t="n">
        <v>102</v>
      </c>
      <c r="J91" s="18" t="n">
        <v>121</v>
      </c>
      <c r="K91" s="18" t="n">
        <v>74</v>
      </c>
      <c r="L91" s="18" t="n">
        <v>25</v>
      </c>
      <c r="M91" s="18" t="n">
        <v>2</v>
      </c>
      <c r="N91" s="18" t="n">
        <v>43</v>
      </c>
      <c r="O91" s="18" t="n">
        <v>148</v>
      </c>
      <c r="P91" s="18" t="n">
        <v>227</v>
      </c>
      <c r="Q91" s="18" t="n">
        <v>229</v>
      </c>
      <c r="R91" s="18" t="n">
        <v>199</v>
      </c>
      <c r="S91" s="18" t="n">
        <v>132</v>
      </c>
      <c r="T91" s="18" t="n">
        <v>115</v>
      </c>
      <c r="U91" s="18" t="n">
        <v>86</v>
      </c>
      <c r="V91" s="18" t="n">
        <v>78</v>
      </c>
      <c r="W91" s="18" t="n">
        <v>56</v>
      </c>
      <c r="X91" s="18" t="n">
        <v>22</v>
      </c>
      <c r="Y91" s="18" t="n">
        <v>18</v>
      </c>
      <c r="Z91" s="18" t="n">
        <v>31</v>
      </c>
      <c r="AA91" s="18" t="n">
        <v>45</v>
      </c>
      <c r="AB91" s="18" t="n">
        <v>53</v>
      </c>
      <c r="AC91" s="18" t="n">
        <v>52</v>
      </c>
      <c r="AD91" s="18" t="n">
        <v>24</v>
      </c>
      <c r="AE91" s="18" t="n">
        <v>11</v>
      </c>
      <c r="AF91" s="18" t="n">
        <v>0</v>
      </c>
      <c r="AG91" s="18" t="n">
        <v>0</v>
      </c>
      <c r="AH91" s="18" t="n">
        <v>24</v>
      </c>
      <c r="AI91" s="18" t="n">
        <v>49</v>
      </c>
      <c r="AJ91" s="18" t="n">
        <v>59</v>
      </c>
      <c r="AK91" s="18" t="n">
        <v>59</v>
      </c>
      <c r="AL91" s="18" t="n">
        <v>90</v>
      </c>
      <c r="AM91" s="18" t="n">
        <v>71</v>
      </c>
      <c r="AN91" s="18" t="n">
        <v>47</v>
      </c>
      <c r="AO91" s="18" t="n">
        <v>82</v>
      </c>
      <c r="AP91" s="18" t="n">
        <v>157</v>
      </c>
      <c r="AQ91" s="18" t="n">
        <v>199</v>
      </c>
      <c r="AR91" s="18" t="n">
        <v>189</v>
      </c>
      <c r="AS91" s="18" t="n">
        <v>171</v>
      </c>
      <c r="AT91" s="18" t="n">
        <v>175</v>
      </c>
      <c r="AU91" s="18" t="n">
        <v>186</v>
      </c>
      <c r="AV91" s="18" t="n">
        <v>174</v>
      </c>
      <c r="AW91" s="18" t="n">
        <v>84</v>
      </c>
      <c r="AX91" s="18" t="n">
        <v>15</v>
      </c>
      <c r="AY91" s="18" t="n">
        <v>29</v>
      </c>
      <c r="AZ91" s="18" t="n">
        <v>37</v>
      </c>
      <c r="BA91" s="18" t="n">
        <v>37</v>
      </c>
      <c r="BB91" s="18" t="n">
        <v>54</v>
      </c>
      <c r="BC91" s="18" t="n">
        <v>51</v>
      </c>
      <c r="BD91" s="18" t="n">
        <v>51</v>
      </c>
      <c r="BE91" s="18" t="n">
        <v>51</v>
      </c>
      <c r="BF91" s="18" t="n">
        <v>32</v>
      </c>
      <c r="BG91" s="18" t="n">
        <v>18</v>
      </c>
      <c r="BH91" s="18" t="n">
        <v>16</v>
      </c>
      <c r="BI91" s="18" t="n">
        <v>118</v>
      </c>
      <c r="BJ91" s="18" t="n">
        <v>173</v>
      </c>
      <c r="BK91" s="18" t="n">
        <v>179</v>
      </c>
      <c r="BL91" s="18" t="n">
        <v>169</v>
      </c>
      <c r="BM91" s="18" t="n">
        <v>141</v>
      </c>
      <c r="BN91" s="18" t="n">
        <v>106</v>
      </c>
      <c r="BO91" s="18" t="n">
        <v>132</v>
      </c>
      <c r="BP91" s="18" t="n">
        <v>116</v>
      </c>
      <c r="BQ91" s="18" t="n">
        <v>101</v>
      </c>
      <c r="BR91" s="18" t="n">
        <v>86</v>
      </c>
      <c r="BS91" s="18" t="n">
        <v>81</v>
      </c>
      <c r="BT91" s="18" t="n">
        <v>85</v>
      </c>
      <c r="BU91" s="18" t="n">
        <v>118</v>
      </c>
      <c r="BV91" s="18" t="n">
        <v>173</v>
      </c>
      <c r="BW91" s="18" t="n">
        <v>238</v>
      </c>
      <c r="BX91" s="18" t="n">
        <v>220</v>
      </c>
      <c r="BY91" s="18" t="n">
        <v>159</v>
      </c>
      <c r="BZ91" s="18" t="n">
        <v>87</v>
      </c>
      <c r="CA91" s="18" t="n">
        <v>84</v>
      </c>
      <c r="CB91" s="18" t="n">
        <v>143</v>
      </c>
      <c r="CC91" s="18" t="n">
        <v>116</v>
      </c>
      <c r="CD91" s="18" t="n">
        <v>60</v>
      </c>
      <c r="CE91" s="18" t="n">
        <v>45</v>
      </c>
      <c r="CF91" s="18" t="n">
        <v>40</v>
      </c>
      <c r="CG91" s="18" t="n">
        <v>25</v>
      </c>
      <c r="CH91" s="18" t="n">
        <v>28</v>
      </c>
      <c r="CI91" s="18" t="n">
        <v>28</v>
      </c>
      <c r="CJ91" s="18" t="n">
        <v>23</v>
      </c>
      <c r="CK91" s="18" t="n">
        <v>33</v>
      </c>
      <c r="CL91" s="18" t="n">
        <v>39</v>
      </c>
      <c r="CM91" s="18" t="n">
        <v>18</v>
      </c>
      <c r="CN91" s="18" t="n">
        <v>17</v>
      </c>
      <c r="CO91" s="18" t="n">
        <v>9</v>
      </c>
      <c r="CP91" s="18" t="n">
        <v>3</v>
      </c>
      <c r="CQ91" s="18" t="n">
        <v>11</v>
      </c>
      <c r="CR91" s="18" t="n">
        <v>3</v>
      </c>
      <c r="CS91" s="18" t="n">
        <v>32</v>
      </c>
      <c r="CT91" s="18" t="n">
        <v>136</v>
      </c>
      <c r="CU91" s="18" t="n">
        <v>146</v>
      </c>
      <c r="CV91" s="18" t="n">
        <v>137</v>
      </c>
      <c r="CW91" s="18" t="n">
        <v>127</v>
      </c>
      <c r="CX91" s="18" t="n">
        <v>100</v>
      </c>
      <c r="CY91" s="18" t="n">
        <v>110</v>
      </c>
      <c r="CZ91" s="18" t="n">
        <v>143</v>
      </c>
      <c r="DA91" s="18" t="n">
        <v>151</v>
      </c>
      <c r="DB91" s="18" t="n">
        <v>151</v>
      </c>
      <c r="DC91" s="18" t="n">
        <v>145</v>
      </c>
      <c r="DD91" s="18" t="n">
        <v>135</v>
      </c>
      <c r="DE91" s="18" t="n">
        <v>149</v>
      </c>
      <c r="DF91" s="18" t="n">
        <v>143</v>
      </c>
      <c r="DG91" s="18" t="n">
        <v>138</v>
      </c>
      <c r="DH91" s="18" t="n">
        <v>107</v>
      </c>
      <c r="DI91" s="18" t="n">
        <v>77</v>
      </c>
      <c r="DJ91" s="18" t="n">
        <v>95</v>
      </c>
      <c r="DK91" s="18" t="n">
        <v>136</v>
      </c>
      <c r="DL91" s="18" t="n">
        <v>171</v>
      </c>
      <c r="DM91" s="18" t="n">
        <v>173</v>
      </c>
      <c r="DN91" s="18" t="n">
        <v>170</v>
      </c>
      <c r="DO91" s="18" t="n">
        <v>165</v>
      </c>
      <c r="DP91" s="18" t="n">
        <v>162</v>
      </c>
      <c r="DQ91" s="18" t="n">
        <v>160</v>
      </c>
      <c r="DR91" s="18" t="n">
        <v>160</v>
      </c>
      <c r="DS91" s="18" t="n">
        <v>162</v>
      </c>
      <c r="DT91" s="18" t="n">
        <v>162</v>
      </c>
      <c r="DU91" s="18" t="n">
        <v>163</v>
      </c>
      <c r="DV91" s="18" t="n">
        <v>162</v>
      </c>
      <c r="DW91" s="18" t="n">
        <v>158</v>
      </c>
      <c r="DX91" s="18" t="n">
        <v>151</v>
      </c>
      <c r="DY91" s="18" t="n">
        <v>145</v>
      </c>
      <c r="DZ91" s="18" t="n">
        <v>145</v>
      </c>
      <c r="EA91" s="18" t="n">
        <v>149</v>
      </c>
      <c r="EB91" s="18" t="n">
        <v>153</v>
      </c>
      <c r="EC91" s="18" t="n">
        <v>160</v>
      </c>
      <c r="ED91" s="18" t="n">
        <v>165</v>
      </c>
      <c r="EE91" s="18" t="n">
        <v>164</v>
      </c>
      <c r="EF91" s="18" t="n">
        <v>155</v>
      </c>
      <c r="EG91" s="18" t="n">
        <v>145</v>
      </c>
      <c r="EH91" s="18" t="n">
        <v>139</v>
      </c>
      <c r="EI91" s="18" t="n">
        <v>136</v>
      </c>
      <c r="EJ91" s="18" t="n">
        <v>131</v>
      </c>
      <c r="EK91" s="18" t="n">
        <v>125</v>
      </c>
      <c r="EL91" s="18" t="n">
        <v>123</v>
      </c>
      <c r="EM91" s="18" t="n">
        <v>121</v>
      </c>
      <c r="EN91" s="18" t="n">
        <v>118</v>
      </c>
      <c r="EO91" s="18" t="n">
        <v>114</v>
      </c>
      <c r="EP91" s="18" t="n">
        <v>109</v>
      </c>
      <c r="EQ91" s="18" t="n">
        <v>106</v>
      </c>
      <c r="ER91" s="18" t="n">
        <v>104</v>
      </c>
      <c r="ES91" s="18" t="n">
        <v>103</v>
      </c>
      <c r="ET91" s="18" t="n">
        <v>99</v>
      </c>
      <c r="EU91" s="18" t="n">
        <v>92</v>
      </c>
      <c r="EV91" s="18" t="n">
        <v>92</v>
      </c>
      <c r="EW91" s="18" t="n">
        <v>96</v>
      </c>
      <c r="EX91" s="18" t="n">
        <v>101</v>
      </c>
      <c r="EY91" s="18" t="n">
        <v>96</v>
      </c>
      <c r="EZ91" s="18" t="n">
        <v>90</v>
      </c>
      <c r="FA91" s="18" t="n">
        <v>90</v>
      </c>
      <c r="FB91" s="18" t="n">
        <v>96</v>
      </c>
      <c r="FC91" s="18" t="n">
        <v>107</v>
      </c>
      <c r="FD91" s="18" t="n">
        <v>96</v>
      </c>
      <c r="FE91" s="18" t="n">
        <v>66</v>
      </c>
      <c r="FF91" s="18" t="n">
        <v>50</v>
      </c>
      <c r="FG91" s="18" t="n">
        <v>60</v>
      </c>
      <c r="FH91" s="18" t="n">
        <v>64</v>
      </c>
      <c r="FI91" s="18" t="n">
        <v>36</v>
      </c>
      <c r="FJ91" s="18" t="n">
        <v>24</v>
      </c>
      <c r="FK91" s="18" t="n">
        <v>19</v>
      </c>
      <c r="FL91" s="18" t="n">
        <v>12</v>
      </c>
      <c r="FM91" s="18" t="n">
        <v>11</v>
      </c>
      <c r="FN91" s="18" t="n">
        <v>14</v>
      </c>
      <c r="FO91" s="18" t="n">
        <v>10</v>
      </c>
      <c r="FP91" s="18" t="n">
        <v>8</v>
      </c>
      <c r="FQ91" s="18" t="n">
        <v>9</v>
      </c>
      <c r="FR91" s="18" t="n">
        <v>12</v>
      </c>
      <c r="FS91" s="18" t="n">
        <v>18</v>
      </c>
    </row>
    <row r="92" customFormat="false" ht="10.5" hidden="false" customHeight="true" outlineLevel="0" collapsed="false">
      <c r="B92" s="17" t="n">
        <v>200</v>
      </c>
      <c r="C92" s="18" t="n">
        <v>104</v>
      </c>
      <c r="D92" s="18" t="n">
        <v>106</v>
      </c>
      <c r="E92" s="18" t="n">
        <v>100</v>
      </c>
      <c r="F92" s="18" t="n">
        <v>100</v>
      </c>
      <c r="G92" s="18" t="n">
        <v>104</v>
      </c>
      <c r="H92" s="18" t="n">
        <v>97</v>
      </c>
      <c r="I92" s="18" t="n">
        <v>103</v>
      </c>
      <c r="J92" s="18" t="n">
        <v>103</v>
      </c>
      <c r="K92" s="18" t="n">
        <v>102</v>
      </c>
      <c r="L92" s="18" t="n">
        <v>61</v>
      </c>
      <c r="M92" s="18" t="n">
        <v>6</v>
      </c>
      <c r="N92" s="18" t="n">
        <v>4</v>
      </c>
      <c r="O92" s="18" t="n">
        <v>51</v>
      </c>
      <c r="P92" s="18" t="n">
        <v>153</v>
      </c>
      <c r="Q92" s="18" t="n">
        <v>153</v>
      </c>
      <c r="R92" s="18" t="n">
        <v>120</v>
      </c>
      <c r="S92" s="18" t="n">
        <v>99</v>
      </c>
      <c r="T92" s="18" t="n">
        <v>82</v>
      </c>
      <c r="U92" s="18" t="n">
        <v>82</v>
      </c>
      <c r="V92" s="18" t="n">
        <v>66</v>
      </c>
      <c r="W92" s="18" t="n">
        <v>61</v>
      </c>
      <c r="X92" s="18" t="n">
        <v>35</v>
      </c>
      <c r="Y92" s="18" t="n">
        <v>12</v>
      </c>
      <c r="Z92" s="18" t="n">
        <v>10</v>
      </c>
      <c r="AA92" s="18" t="n">
        <v>29</v>
      </c>
      <c r="AB92" s="18" t="n">
        <v>44</v>
      </c>
      <c r="AC92" s="18" t="n">
        <v>49</v>
      </c>
      <c r="AD92" s="18" t="n">
        <v>47</v>
      </c>
      <c r="AE92" s="18" t="n">
        <v>37</v>
      </c>
      <c r="AF92" s="18" t="n">
        <v>14</v>
      </c>
      <c r="AG92" s="18" t="n">
        <v>1</v>
      </c>
      <c r="AH92" s="18" t="n">
        <v>3</v>
      </c>
      <c r="AI92" s="18" t="n">
        <v>26</v>
      </c>
      <c r="AJ92" s="18" t="n">
        <v>44</v>
      </c>
      <c r="AK92" s="18" t="n">
        <v>54</v>
      </c>
      <c r="AL92" s="18" t="n">
        <v>74</v>
      </c>
      <c r="AM92" s="18" t="n">
        <v>88</v>
      </c>
      <c r="AN92" s="18" t="n">
        <v>70</v>
      </c>
      <c r="AO92" s="18" t="n">
        <v>39</v>
      </c>
      <c r="AP92" s="18" t="n">
        <v>51</v>
      </c>
      <c r="AQ92" s="18" t="n">
        <v>95</v>
      </c>
      <c r="AR92" s="18" t="n">
        <v>158</v>
      </c>
      <c r="AS92" s="18" t="n">
        <v>179</v>
      </c>
      <c r="AT92" s="18" t="n">
        <v>172</v>
      </c>
      <c r="AU92" s="18" t="n">
        <v>186</v>
      </c>
      <c r="AV92" s="18" t="n">
        <v>176</v>
      </c>
      <c r="AW92" s="18" t="n">
        <v>99</v>
      </c>
      <c r="AX92" s="18" t="n">
        <v>38</v>
      </c>
      <c r="AY92" s="18" t="n">
        <v>36</v>
      </c>
      <c r="AZ92" s="18" t="n">
        <v>33</v>
      </c>
      <c r="BA92" s="18" t="n">
        <v>39</v>
      </c>
      <c r="BB92" s="18" t="n">
        <v>47</v>
      </c>
      <c r="BC92" s="18" t="n">
        <v>45</v>
      </c>
      <c r="BD92" s="18" t="n">
        <v>45</v>
      </c>
      <c r="BE92" s="18" t="n">
        <v>45</v>
      </c>
      <c r="BF92" s="18" t="n">
        <v>46</v>
      </c>
      <c r="BG92" s="18" t="n">
        <v>15</v>
      </c>
      <c r="BH92" s="18" t="n">
        <v>23</v>
      </c>
      <c r="BI92" s="18" t="n">
        <v>115</v>
      </c>
      <c r="BJ92" s="18" t="n">
        <v>173</v>
      </c>
      <c r="BK92" s="18" t="n">
        <v>160</v>
      </c>
      <c r="BL92" s="18" t="n">
        <v>155</v>
      </c>
      <c r="BM92" s="18" t="n">
        <v>111</v>
      </c>
      <c r="BN92" s="18" t="n">
        <v>99</v>
      </c>
      <c r="BO92" s="18" t="n">
        <v>128</v>
      </c>
      <c r="BP92" s="18" t="n">
        <v>107</v>
      </c>
      <c r="BQ92" s="18" t="n">
        <v>95</v>
      </c>
      <c r="BR92" s="18" t="n">
        <v>99</v>
      </c>
      <c r="BS92" s="18" t="n">
        <v>102</v>
      </c>
      <c r="BT92" s="18" t="n">
        <v>150</v>
      </c>
      <c r="BU92" s="18" t="n">
        <v>206</v>
      </c>
      <c r="BV92" s="18" t="n">
        <v>232</v>
      </c>
      <c r="BW92" s="18" t="n">
        <v>199</v>
      </c>
      <c r="BX92" s="18" t="n">
        <v>115</v>
      </c>
      <c r="BY92" s="18" t="n">
        <v>68</v>
      </c>
      <c r="BZ92" s="18" t="n">
        <v>97</v>
      </c>
      <c r="CA92" s="18" t="n">
        <v>132</v>
      </c>
      <c r="CB92" s="18" t="n">
        <v>101</v>
      </c>
      <c r="CC92" s="18" t="n">
        <v>57</v>
      </c>
      <c r="CD92" s="18" t="n">
        <v>46</v>
      </c>
      <c r="CE92" s="18" t="n">
        <v>35</v>
      </c>
      <c r="CF92" s="18" t="n">
        <v>25</v>
      </c>
      <c r="CG92" s="18" t="n">
        <v>23</v>
      </c>
      <c r="CH92" s="18" t="n">
        <v>24</v>
      </c>
      <c r="CI92" s="18" t="n">
        <v>22</v>
      </c>
      <c r="CJ92" s="18" t="n">
        <v>30</v>
      </c>
      <c r="CK92" s="18" t="n">
        <v>25</v>
      </c>
      <c r="CL92" s="18" t="n">
        <v>32</v>
      </c>
      <c r="CM92" s="18" t="n">
        <v>45</v>
      </c>
      <c r="CN92" s="18" t="n">
        <v>42</v>
      </c>
      <c r="CO92" s="18" t="n">
        <v>23</v>
      </c>
      <c r="CP92" s="18" t="n">
        <v>5</v>
      </c>
      <c r="CQ92" s="18" t="n">
        <v>2</v>
      </c>
      <c r="CR92" s="18" t="n">
        <v>24</v>
      </c>
      <c r="CS92" s="18" t="n">
        <v>104</v>
      </c>
      <c r="CT92" s="18" t="n">
        <v>138</v>
      </c>
      <c r="CU92" s="18" t="n">
        <v>142</v>
      </c>
      <c r="CV92" s="18" t="n">
        <v>122</v>
      </c>
      <c r="CW92" s="18" t="n">
        <v>109</v>
      </c>
      <c r="CX92" s="18" t="n">
        <v>102</v>
      </c>
      <c r="CY92" s="18" t="n">
        <v>136</v>
      </c>
      <c r="CZ92" s="18" t="n">
        <v>138</v>
      </c>
      <c r="DA92" s="18" t="n">
        <v>143</v>
      </c>
      <c r="DB92" s="18" t="n">
        <v>144</v>
      </c>
      <c r="DC92" s="18" t="n">
        <v>141</v>
      </c>
      <c r="DD92" s="18" t="n">
        <v>136</v>
      </c>
      <c r="DE92" s="18" t="n">
        <v>128</v>
      </c>
      <c r="DF92" s="18" t="n">
        <v>131</v>
      </c>
      <c r="DG92" s="18" t="n">
        <v>128</v>
      </c>
      <c r="DH92" s="18" t="n">
        <v>111</v>
      </c>
      <c r="DI92" s="18" t="n">
        <v>107</v>
      </c>
      <c r="DJ92" s="18" t="n">
        <v>131</v>
      </c>
      <c r="DK92" s="18" t="n">
        <v>156</v>
      </c>
      <c r="DL92" s="18" t="n">
        <v>164</v>
      </c>
      <c r="DM92" s="18" t="n">
        <v>166</v>
      </c>
      <c r="DN92" s="18" t="n">
        <v>164</v>
      </c>
      <c r="DO92" s="18" t="n">
        <v>162</v>
      </c>
      <c r="DP92" s="18" t="n">
        <v>162</v>
      </c>
      <c r="DQ92" s="18" t="n">
        <v>159</v>
      </c>
      <c r="DR92" s="18" t="n">
        <v>153</v>
      </c>
      <c r="DS92" s="18" t="n">
        <v>151</v>
      </c>
      <c r="DT92" s="18" t="n">
        <v>152</v>
      </c>
      <c r="DU92" s="18" t="n">
        <v>156</v>
      </c>
      <c r="DV92" s="18" t="n">
        <v>167</v>
      </c>
      <c r="DW92" s="18" t="n">
        <v>178</v>
      </c>
      <c r="DX92" s="18" t="n">
        <v>158</v>
      </c>
      <c r="DY92" s="18" t="n">
        <v>138</v>
      </c>
      <c r="DZ92" s="18" t="n">
        <v>137</v>
      </c>
      <c r="EA92" s="18" t="n">
        <v>141</v>
      </c>
      <c r="EB92" s="18" t="n">
        <v>143</v>
      </c>
      <c r="EC92" s="18" t="n">
        <v>153</v>
      </c>
      <c r="ED92" s="18" t="n">
        <v>163</v>
      </c>
      <c r="EE92" s="18" t="n">
        <v>160</v>
      </c>
      <c r="EF92" s="18" t="n">
        <v>156</v>
      </c>
      <c r="EG92" s="18" t="n">
        <v>150</v>
      </c>
      <c r="EH92" s="18" t="n">
        <v>145</v>
      </c>
      <c r="EI92" s="18" t="n">
        <v>144</v>
      </c>
      <c r="EJ92" s="18" t="n">
        <v>138</v>
      </c>
      <c r="EK92" s="18" t="n">
        <v>132</v>
      </c>
      <c r="EL92" s="18" t="n">
        <v>128</v>
      </c>
      <c r="EM92" s="18" t="n">
        <v>122</v>
      </c>
      <c r="EN92" s="18" t="n">
        <v>118</v>
      </c>
      <c r="EO92" s="18" t="n">
        <v>116</v>
      </c>
      <c r="EP92" s="18" t="n">
        <v>111</v>
      </c>
      <c r="EQ92" s="18" t="n">
        <v>108</v>
      </c>
      <c r="ER92" s="18" t="n">
        <v>104</v>
      </c>
      <c r="ES92" s="18" t="n">
        <v>103</v>
      </c>
      <c r="ET92" s="18" t="n">
        <v>101</v>
      </c>
      <c r="EU92" s="18" t="n">
        <v>100</v>
      </c>
      <c r="EV92" s="18" t="n">
        <v>99</v>
      </c>
      <c r="EW92" s="18" t="n">
        <v>96</v>
      </c>
      <c r="EX92" s="18" t="n">
        <v>96</v>
      </c>
      <c r="EY92" s="18" t="n">
        <v>97</v>
      </c>
      <c r="EZ92" s="18" t="n">
        <v>96</v>
      </c>
      <c r="FA92" s="18" t="n">
        <v>96</v>
      </c>
      <c r="FB92" s="18" t="n">
        <v>99</v>
      </c>
      <c r="FC92" s="18" t="n">
        <v>108</v>
      </c>
      <c r="FD92" s="18" t="n">
        <v>97</v>
      </c>
      <c r="FE92" s="18" t="n">
        <v>75</v>
      </c>
      <c r="FF92" s="18" t="n">
        <v>60</v>
      </c>
      <c r="FG92" s="18" t="n">
        <v>63</v>
      </c>
      <c r="FH92" s="18" t="n">
        <v>65</v>
      </c>
      <c r="FI92" s="18" t="n">
        <v>56</v>
      </c>
      <c r="FJ92" s="18" t="n">
        <v>40</v>
      </c>
      <c r="FK92" s="18" t="n">
        <v>17</v>
      </c>
      <c r="FL92" s="18" t="n">
        <v>15</v>
      </c>
      <c r="FM92" s="18" t="n">
        <v>12</v>
      </c>
      <c r="FN92" s="18" t="n">
        <v>12</v>
      </c>
      <c r="FO92" s="18" t="n">
        <v>15</v>
      </c>
      <c r="FP92" s="18" t="n">
        <v>11</v>
      </c>
      <c r="FQ92" s="18" t="n">
        <v>9</v>
      </c>
      <c r="FR92" s="18" t="n">
        <v>10</v>
      </c>
      <c r="FS92" s="18" t="n">
        <v>23</v>
      </c>
    </row>
    <row r="93" customFormat="false" ht="10.5" hidden="false" customHeight="true" outlineLevel="0" collapsed="false">
      <c r="B93" s="17" t="n">
        <v>201</v>
      </c>
      <c r="C93" s="18" t="n">
        <v>107</v>
      </c>
      <c r="D93" s="18" t="n">
        <v>107</v>
      </c>
      <c r="E93" s="18" t="n">
        <v>104</v>
      </c>
      <c r="F93" s="18" t="n">
        <v>108</v>
      </c>
      <c r="G93" s="18" t="n">
        <v>102</v>
      </c>
      <c r="H93" s="18" t="n">
        <v>96</v>
      </c>
      <c r="I93" s="18" t="n">
        <v>102</v>
      </c>
      <c r="J93" s="18" t="n">
        <v>97</v>
      </c>
      <c r="K93" s="18" t="n">
        <v>106</v>
      </c>
      <c r="L93" s="18" t="n">
        <v>94</v>
      </c>
      <c r="M93" s="18" t="n">
        <v>38</v>
      </c>
      <c r="N93" s="18" t="n">
        <v>1</v>
      </c>
      <c r="O93" s="18" t="n">
        <v>4</v>
      </c>
      <c r="P93" s="18" t="n">
        <v>52</v>
      </c>
      <c r="Q93" s="18" t="n">
        <v>100</v>
      </c>
      <c r="R93" s="18" t="n">
        <v>86</v>
      </c>
      <c r="S93" s="18" t="n">
        <v>81</v>
      </c>
      <c r="T93" s="18" t="n">
        <v>65</v>
      </c>
      <c r="U93" s="18" t="n">
        <v>60</v>
      </c>
      <c r="V93" s="18" t="n">
        <v>52</v>
      </c>
      <c r="W93" s="18" t="n">
        <v>53</v>
      </c>
      <c r="X93" s="18" t="n">
        <v>37</v>
      </c>
      <c r="Y93" s="18" t="n">
        <v>19</v>
      </c>
      <c r="Z93" s="18" t="n">
        <v>4</v>
      </c>
      <c r="AA93" s="18" t="n">
        <v>14</v>
      </c>
      <c r="AB93" s="18" t="n">
        <v>33</v>
      </c>
      <c r="AC93" s="18" t="n">
        <v>50</v>
      </c>
      <c r="AD93" s="18" t="n">
        <v>53</v>
      </c>
      <c r="AE93" s="18" t="n">
        <v>50</v>
      </c>
      <c r="AF93" s="18" t="n">
        <v>35</v>
      </c>
      <c r="AG93" s="18" t="n">
        <v>17</v>
      </c>
      <c r="AH93" s="18" t="n">
        <v>3</v>
      </c>
      <c r="AI93" s="18" t="n">
        <v>4</v>
      </c>
      <c r="AJ93" s="18" t="n">
        <v>23</v>
      </c>
      <c r="AK93" s="18" t="n">
        <v>45</v>
      </c>
      <c r="AL93" s="18" t="n">
        <v>54</v>
      </c>
      <c r="AM93" s="18" t="n">
        <v>52</v>
      </c>
      <c r="AN93" s="18" t="n">
        <v>65</v>
      </c>
      <c r="AO93" s="18" t="n">
        <v>81</v>
      </c>
      <c r="AP93" s="18" t="n">
        <v>74</v>
      </c>
      <c r="AQ93" s="18" t="n">
        <v>58</v>
      </c>
      <c r="AR93" s="18" t="n">
        <v>89</v>
      </c>
      <c r="AS93" s="18" t="n">
        <v>120</v>
      </c>
      <c r="AT93" s="18" t="n">
        <v>151</v>
      </c>
      <c r="AU93" s="18" t="n">
        <v>176</v>
      </c>
      <c r="AV93" s="18" t="n">
        <v>178</v>
      </c>
      <c r="AW93" s="18" t="n">
        <v>148</v>
      </c>
      <c r="AX93" s="18" t="n">
        <v>103</v>
      </c>
      <c r="AY93" s="18" t="n">
        <v>59</v>
      </c>
      <c r="AZ93" s="18" t="n">
        <v>39</v>
      </c>
      <c r="BA93" s="18" t="n">
        <v>51</v>
      </c>
      <c r="BB93" s="18" t="n">
        <v>57</v>
      </c>
      <c r="BC93" s="18" t="n">
        <v>47</v>
      </c>
      <c r="BD93" s="18" t="n">
        <v>30</v>
      </c>
      <c r="BE93" s="18" t="n">
        <v>39</v>
      </c>
      <c r="BF93" s="18" t="n">
        <v>31</v>
      </c>
      <c r="BG93" s="18" t="n">
        <v>6</v>
      </c>
      <c r="BH93" s="18" t="n">
        <v>64</v>
      </c>
      <c r="BI93" s="18" t="n">
        <v>149</v>
      </c>
      <c r="BJ93" s="18" t="n">
        <v>173</v>
      </c>
      <c r="BK93" s="18" t="n">
        <v>143</v>
      </c>
      <c r="BL93" s="18" t="n">
        <v>135</v>
      </c>
      <c r="BM93" s="18" t="n">
        <v>117</v>
      </c>
      <c r="BN93" s="18" t="n">
        <v>107</v>
      </c>
      <c r="BO93" s="18" t="n">
        <v>110</v>
      </c>
      <c r="BP93" s="18" t="n">
        <v>111</v>
      </c>
      <c r="BQ93" s="18" t="n">
        <v>178</v>
      </c>
      <c r="BR93" s="18" t="n">
        <v>206</v>
      </c>
      <c r="BS93" s="18" t="n">
        <v>221</v>
      </c>
      <c r="BT93" s="18" t="n">
        <v>217</v>
      </c>
      <c r="BU93" s="18" t="n">
        <v>192</v>
      </c>
      <c r="BV93" s="18" t="n">
        <v>144</v>
      </c>
      <c r="BW93" s="18" t="n">
        <v>90</v>
      </c>
      <c r="BX93" s="18" t="n">
        <v>78</v>
      </c>
      <c r="BY93" s="18" t="n">
        <v>101</v>
      </c>
      <c r="BZ93" s="18" t="n">
        <v>111</v>
      </c>
      <c r="CA93" s="18" t="n">
        <v>89</v>
      </c>
      <c r="CB93" s="18" t="n">
        <v>61</v>
      </c>
      <c r="CC93" s="18" t="n">
        <v>52</v>
      </c>
      <c r="CD93" s="18" t="n">
        <v>33</v>
      </c>
      <c r="CE93" s="18" t="n">
        <v>23</v>
      </c>
      <c r="CF93" s="18" t="n">
        <v>21</v>
      </c>
      <c r="CG93" s="18" t="n">
        <v>16</v>
      </c>
      <c r="CH93" s="18" t="n">
        <v>18</v>
      </c>
      <c r="CI93" s="18" t="n">
        <v>30</v>
      </c>
      <c r="CJ93" s="18" t="n">
        <v>33</v>
      </c>
      <c r="CK93" s="18" t="n">
        <v>16</v>
      </c>
      <c r="CL93" s="18" t="n">
        <v>46</v>
      </c>
      <c r="CM93" s="18" t="n">
        <v>86</v>
      </c>
      <c r="CN93" s="18" t="n">
        <v>120</v>
      </c>
      <c r="CO93" s="18" t="n">
        <v>101</v>
      </c>
      <c r="CP93" s="18" t="n">
        <v>17</v>
      </c>
      <c r="CQ93" s="18" t="n">
        <v>8</v>
      </c>
      <c r="CR93" s="18" t="n">
        <v>82</v>
      </c>
      <c r="CS93" s="18" t="n">
        <v>138</v>
      </c>
      <c r="CT93" s="18" t="n">
        <v>138</v>
      </c>
      <c r="CU93" s="18" t="n">
        <v>138</v>
      </c>
      <c r="CV93" s="18" t="n">
        <v>143</v>
      </c>
      <c r="CW93" s="18" t="n">
        <v>139</v>
      </c>
      <c r="CX93" s="18" t="n">
        <v>129</v>
      </c>
      <c r="CY93" s="18" t="n">
        <v>151</v>
      </c>
      <c r="CZ93" s="18" t="n">
        <v>142</v>
      </c>
      <c r="DA93" s="18" t="n">
        <v>142</v>
      </c>
      <c r="DB93" s="18" t="n">
        <v>145</v>
      </c>
      <c r="DC93" s="18" t="n">
        <v>145</v>
      </c>
      <c r="DD93" s="18" t="n">
        <v>138</v>
      </c>
      <c r="DE93" s="18" t="n">
        <v>130</v>
      </c>
      <c r="DF93" s="18" t="n">
        <v>144</v>
      </c>
      <c r="DG93" s="18" t="n">
        <v>152</v>
      </c>
      <c r="DH93" s="18" t="n">
        <v>149</v>
      </c>
      <c r="DI93" s="18" t="n">
        <v>143</v>
      </c>
      <c r="DJ93" s="18" t="n">
        <v>151</v>
      </c>
      <c r="DK93" s="18" t="n">
        <v>158</v>
      </c>
      <c r="DL93" s="18" t="n">
        <v>157</v>
      </c>
      <c r="DM93" s="18" t="n">
        <v>159</v>
      </c>
      <c r="DN93" s="18" t="n">
        <v>164</v>
      </c>
      <c r="DO93" s="18" t="n">
        <v>159</v>
      </c>
      <c r="DP93" s="18" t="n">
        <v>158</v>
      </c>
      <c r="DQ93" s="18" t="n">
        <v>156</v>
      </c>
      <c r="DR93" s="18" t="n">
        <v>156</v>
      </c>
      <c r="DS93" s="18" t="n">
        <v>158</v>
      </c>
      <c r="DT93" s="18" t="n">
        <v>160</v>
      </c>
      <c r="DU93" s="18" t="n">
        <v>162</v>
      </c>
      <c r="DV93" s="18" t="n">
        <v>164</v>
      </c>
      <c r="DW93" s="18" t="n">
        <v>164</v>
      </c>
      <c r="DX93" s="18" t="n">
        <v>153</v>
      </c>
      <c r="DY93" s="18" t="n">
        <v>149</v>
      </c>
      <c r="DZ93" s="18" t="n">
        <v>153</v>
      </c>
      <c r="EA93" s="18" t="n">
        <v>157</v>
      </c>
      <c r="EB93" s="18" t="n">
        <v>150</v>
      </c>
      <c r="EC93" s="18" t="n">
        <v>148</v>
      </c>
      <c r="ED93" s="18" t="n">
        <v>152</v>
      </c>
      <c r="EE93" s="18" t="n">
        <v>158</v>
      </c>
      <c r="EF93" s="18" t="n">
        <v>157</v>
      </c>
      <c r="EG93" s="18" t="n">
        <v>155</v>
      </c>
      <c r="EH93" s="18" t="n">
        <v>152</v>
      </c>
      <c r="EI93" s="18" t="n">
        <v>149</v>
      </c>
      <c r="EJ93" s="18" t="n">
        <v>142</v>
      </c>
      <c r="EK93" s="18" t="n">
        <v>135</v>
      </c>
      <c r="EL93" s="18" t="n">
        <v>129</v>
      </c>
      <c r="EM93" s="18" t="n">
        <v>124</v>
      </c>
      <c r="EN93" s="18" t="n">
        <v>122</v>
      </c>
      <c r="EO93" s="18" t="n">
        <v>120</v>
      </c>
      <c r="EP93" s="18" t="n">
        <v>116</v>
      </c>
      <c r="EQ93" s="18" t="n">
        <v>113</v>
      </c>
      <c r="ER93" s="18" t="n">
        <v>109</v>
      </c>
      <c r="ES93" s="18" t="n">
        <v>108</v>
      </c>
      <c r="ET93" s="18" t="n">
        <v>107</v>
      </c>
      <c r="EU93" s="18" t="n">
        <v>107</v>
      </c>
      <c r="EV93" s="18" t="n">
        <v>104</v>
      </c>
      <c r="EW93" s="18" t="n">
        <v>101</v>
      </c>
      <c r="EX93" s="18" t="n">
        <v>102</v>
      </c>
      <c r="EY93" s="18" t="n">
        <v>102</v>
      </c>
      <c r="EZ93" s="18" t="n">
        <v>100</v>
      </c>
      <c r="FA93" s="18" t="n">
        <v>97</v>
      </c>
      <c r="FB93" s="18" t="n">
        <v>101</v>
      </c>
      <c r="FC93" s="18" t="n">
        <v>104</v>
      </c>
      <c r="FD93" s="18" t="n">
        <v>97</v>
      </c>
      <c r="FE93" s="18" t="n">
        <v>85</v>
      </c>
      <c r="FF93" s="18" t="n">
        <v>73</v>
      </c>
      <c r="FG93" s="18" t="n">
        <v>70</v>
      </c>
      <c r="FH93" s="18" t="n">
        <v>72</v>
      </c>
      <c r="FI93" s="18" t="n">
        <v>71</v>
      </c>
      <c r="FJ93" s="18" t="n">
        <v>64</v>
      </c>
      <c r="FK93" s="18" t="n">
        <v>36</v>
      </c>
      <c r="FL93" s="18" t="n">
        <v>16</v>
      </c>
      <c r="FM93" s="18" t="n">
        <v>4</v>
      </c>
      <c r="FN93" s="18" t="n">
        <v>10</v>
      </c>
      <c r="FO93" s="18" t="n">
        <v>21</v>
      </c>
      <c r="FP93" s="18" t="n">
        <v>14</v>
      </c>
      <c r="FQ93" s="18" t="n">
        <v>5</v>
      </c>
      <c r="FR93" s="18" t="n">
        <v>12</v>
      </c>
      <c r="FS93" s="18" t="n">
        <v>14</v>
      </c>
    </row>
    <row r="94" customFormat="false" ht="10.5" hidden="false" customHeight="true" outlineLevel="0" collapsed="false">
      <c r="B94" s="17" t="n">
        <v>202</v>
      </c>
      <c r="C94" s="18" t="n">
        <v>109</v>
      </c>
      <c r="D94" s="18" t="n">
        <v>108</v>
      </c>
      <c r="E94" s="18" t="n">
        <v>109</v>
      </c>
      <c r="F94" s="18" t="n">
        <v>111</v>
      </c>
      <c r="G94" s="18" t="n">
        <v>107</v>
      </c>
      <c r="H94" s="18" t="n">
        <v>101</v>
      </c>
      <c r="I94" s="18" t="n">
        <v>96</v>
      </c>
      <c r="J94" s="18" t="n">
        <v>102</v>
      </c>
      <c r="K94" s="18" t="n">
        <v>102</v>
      </c>
      <c r="L94" s="18" t="n">
        <v>96</v>
      </c>
      <c r="M94" s="18" t="n">
        <v>74</v>
      </c>
      <c r="N94" s="18" t="n">
        <v>21</v>
      </c>
      <c r="O94" s="18" t="n">
        <v>2</v>
      </c>
      <c r="P94" s="18" t="n">
        <v>6</v>
      </c>
      <c r="Q94" s="18" t="n">
        <v>50</v>
      </c>
      <c r="R94" s="18" t="n">
        <v>77</v>
      </c>
      <c r="S94" s="18" t="n">
        <v>74</v>
      </c>
      <c r="T94" s="18" t="n">
        <v>59</v>
      </c>
      <c r="U94" s="18" t="n">
        <v>51</v>
      </c>
      <c r="V94" s="18" t="n">
        <v>42</v>
      </c>
      <c r="W94" s="18" t="n">
        <v>46</v>
      </c>
      <c r="X94" s="18" t="n">
        <v>38</v>
      </c>
      <c r="Y94" s="18" t="n">
        <v>21</v>
      </c>
      <c r="Z94" s="18" t="n">
        <v>8</v>
      </c>
      <c r="AA94" s="18" t="n">
        <v>7</v>
      </c>
      <c r="AB94" s="18" t="n">
        <v>17</v>
      </c>
      <c r="AC94" s="18" t="n">
        <v>32</v>
      </c>
      <c r="AD94" s="18" t="n">
        <v>46</v>
      </c>
      <c r="AE94" s="18" t="n">
        <v>60</v>
      </c>
      <c r="AF94" s="18" t="n">
        <v>56</v>
      </c>
      <c r="AG94" s="18" t="n">
        <v>46</v>
      </c>
      <c r="AH94" s="18" t="n">
        <v>24</v>
      </c>
      <c r="AI94" s="18" t="n">
        <v>1</v>
      </c>
      <c r="AJ94" s="18" t="n">
        <v>2</v>
      </c>
      <c r="AK94" s="18" t="n">
        <v>15</v>
      </c>
      <c r="AL94" s="18" t="n">
        <v>30</v>
      </c>
      <c r="AM94" s="18" t="n">
        <v>36</v>
      </c>
      <c r="AN94" s="18" t="n">
        <v>44</v>
      </c>
      <c r="AO94" s="18" t="n">
        <v>81</v>
      </c>
      <c r="AP94" s="18" t="n">
        <v>94</v>
      </c>
      <c r="AQ94" s="18" t="n">
        <v>88</v>
      </c>
      <c r="AR94" s="18" t="n">
        <v>80</v>
      </c>
      <c r="AS94" s="18" t="n">
        <v>79</v>
      </c>
      <c r="AT94" s="18" t="n">
        <v>97</v>
      </c>
      <c r="AU94" s="18" t="n">
        <v>135</v>
      </c>
      <c r="AV94" s="18" t="n">
        <v>162</v>
      </c>
      <c r="AW94" s="18" t="n">
        <v>180</v>
      </c>
      <c r="AX94" s="18" t="n">
        <v>152</v>
      </c>
      <c r="AY94" s="18" t="n">
        <v>82</v>
      </c>
      <c r="AZ94" s="18" t="n">
        <v>53</v>
      </c>
      <c r="BA94" s="18" t="n">
        <v>71</v>
      </c>
      <c r="BB94" s="18" t="n">
        <v>75</v>
      </c>
      <c r="BC94" s="18" t="n">
        <v>81</v>
      </c>
      <c r="BD94" s="18" t="n">
        <v>75</v>
      </c>
      <c r="BE94" s="18" t="n">
        <v>66</v>
      </c>
      <c r="BF94" s="18" t="n">
        <v>46</v>
      </c>
      <c r="BG94" s="18" t="n">
        <v>38</v>
      </c>
      <c r="BH94" s="18" t="n">
        <v>120</v>
      </c>
      <c r="BI94" s="18" t="n">
        <v>178</v>
      </c>
      <c r="BJ94" s="18" t="n">
        <v>166</v>
      </c>
      <c r="BK94" s="18" t="n">
        <v>141</v>
      </c>
      <c r="BL94" s="18" t="n">
        <v>166</v>
      </c>
      <c r="BM94" s="18" t="n">
        <v>169</v>
      </c>
      <c r="BN94" s="18" t="n">
        <v>151</v>
      </c>
      <c r="BO94" s="18" t="n">
        <v>177</v>
      </c>
      <c r="BP94" s="18" t="n">
        <v>203</v>
      </c>
      <c r="BQ94" s="18" t="n">
        <v>221</v>
      </c>
      <c r="BR94" s="18" t="n">
        <v>185</v>
      </c>
      <c r="BS94" s="18" t="n">
        <v>165</v>
      </c>
      <c r="BT94" s="18" t="n">
        <v>135</v>
      </c>
      <c r="BU94" s="18" t="n">
        <v>85</v>
      </c>
      <c r="BV94" s="18" t="n">
        <v>66</v>
      </c>
      <c r="BW94" s="18" t="n">
        <v>103</v>
      </c>
      <c r="BX94" s="18" t="n">
        <v>128</v>
      </c>
      <c r="BY94" s="18" t="n">
        <v>99</v>
      </c>
      <c r="BZ94" s="18" t="n">
        <v>57</v>
      </c>
      <c r="CA94" s="18" t="n">
        <v>57</v>
      </c>
      <c r="CB94" s="18" t="n">
        <v>39</v>
      </c>
      <c r="CC94" s="18" t="n">
        <v>28</v>
      </c>
      <c r="CD94" s="18" t="n">
        <v>22</v>
      </c>
      <c r="CE94" s="18" t="n">
        <v>19</v>
      </c>
      <c r="CF94" s="18" t="n">
        <v>22</v>
      </c>
      <c r="CG94" s="18" t="n">
        <v>22</v>
      </c>
      <c r="CH94" s="18" t="n">
        <v>30</v>
      </c>
      <c r="CI94" s="18" t="n">
        <v>30</v>
      </c>
      <c r="CJ94" s="18" t="n">
        <v>12</v>
      </c>
      <c r="CK94" s="18" t="n">
        <v>45</v>
      </c>
      <c r="CL94" s="18" t="n">
        <v>120</v>
      </c>
      <c r="CM94" s="18" t="n">
        <v>120</v>
      </c>
      <c r="CN94" s="18" t="n">
        <v>122</v>
      </c>
      <c r="CO94" s="18" t="n">
        <v>104</v>
      </c>
      <c r="CP94" s="18" t="n">
        <v>49</v>
      </c>
      <c r="CQ94" s="18" t="n">
        <v>70</v>
      </c>
      <c r="CR94" s="18" t="n">
        <v>118</v>
      </c>
      <c r="CS94" s="18" t="n">
        <v>128</v>
      </c>
      <c r="CT94" s="18" t="n">
        <v>113</v>
      </c>
      <c r="CU94" s="18" t="n">
        <v>132</v>
      </c>
      <c r="CV94" s="18" t="n">
        <v>137</v>
      </c>
      <c r="CW94" s="18" t="n">
        <v>146</v>
      </c>
      <c r="CX94" s="18" t="n">
        <v>144</v>
      </c>
      <c r="CY94" s="18" t="n">
        <v>144</v>
      </c>
      <c r="CZ94" s="18" t="n">
        <v>145</v>
      </c>
      <c r="DA94" s="18" t="n">
        <v>145</v>
      </c>
      <c r="DB94" s="18" t="n">
        <v>148</v>
      </c>
      <c r="DC94" s="18" t="n">
        <v>146</v>
      </c>
      <c r="DD94" s="18" t="n">
        <v>150</v>
      </c>
      <c r="DE94" s="18" t="n">
        <v>155</v>
      </c>
      <c r="DF94" s="18" t="n">
        <v>158</v>
      </c>
      <c r="DG94" s="18" t="n">
        <v>150</v>
      </c>
      <c r="DH94" s="18" t="n">
        <v>146</v>
      </c>
      <c r="DI94" s="18" t="n">
        <v>144</v>
      </c>
      <c r="DJ94" s="18" t="n">
        <v>152</v>
      </c>
      <c r="DK94" s="18" t="n">
        <v>158</v>
      </c>
      <c r="DL94" s="18" t="n">
        <v>158</v>
      </c>
      <c r="DM94" s="18" t="n">
        <v>158</v>
      </c>
      <c r="DN94" s="18" t="n">
        <v>162</v>
      </c>
      <c r="DO94" s="18" t="n">
        <v>160</v>
      </c>
      <c r="DP94" s="18" t="n">
        <v>160</v>
      </c>
      <c r="DQ94" s="18" t="n">
        <v>158</v>
      </c>
      <c r="DR94" s="18" t="n">
        <v>156</v>
      </c>
      <c r="DS94" s="18" t="n">
        <v>158</v>
      </c>
      <c r="DT94" s="18" t="n">
        <v>160</v>
      </c>
      <c r="DU94" s="18" t="n">
        <v>160</v>
      </c>
      <c r="DV94" s="18" t="n">
        <v>152</v>
      </c>
      <c r="DW94" s="18" t="n">
        <v>138</v>
      </c>
      <c r="DX94" s="18" t="n">
        <v>141</v>
      </c>
      <c r="DY94" s="18" t="n">
        <v>150</v>
      </c>
      <c r="DZ94" s="18" t="n">
        <v>158</v>
      </c>
      <c r="EA94" s="18" t="n">
        <v>163</v>
      </c>
      <c r="EB94" s="18" t="n">
        <v>160</v>
      </c>
      <c r="EC94" s="18" t="n">
        <v>153</v>
      </c>
      <c r="ED94" s="18" t="n">
        <v>151</v>
      </c>
      <c r="EE94" s="18" t="n">
        <v>156</v>
      </c>
      <c r="EF94" s="18" t="n">
        <v>157</v>
      </c>
      <c r="EG94" s="18" t="n">
        <v>158</v>
      </c>
      <c r="EH94" s="18" t="n">
        <v>156</v>
      </c>
      <c r="EI94" s="18" t="n">
        <v>151</v>
      </c>
      <c r="EJ94" s="18" t="n">
        <v>143</v>
      </c>
      <c r="EK94" s="18" t="n">
        <v>136</v>
      </c>
      <c r="EL94" s="18" t="n">
        <v>130</v>
      </c>
      <c r="EM94" s="18" t="n">
        <v>124</v>
      </c>
      <c r="EN94" s="18" t="n">
        <v>122</v>
      </c>
      <c r="EO94" s="18" t="n">
        <v>120</v>
      </c>
      <c r="EP94" s="18" t="n">
        <v>117</v>
      </c>
      <c r="EQ94" s="18" t="n">
        <v>115</v>
      </c>
      <c r="ER94" s="18" t="n">
        <v>113</v>
      </c>
      <c r="ES94" s="18" t="n">
        <v>111</v>
      </c>
      <c r="ET94" s="18" t="n">
        <v>113</v>
      </c>
      <c r="EU94" s="18" t="n">
        <v>110</v>
      </c>
      <c r="EV94" s="18" t="n">
        <v>108</v>
      </c>
      <c r="EW94" s="18" t="n">
        <v>106</v>
      </c>
      <c r="EX94" s="18" t="n">
        <v>106</v>
      </c>
      <c r="EY94" s="18" t="n">
        <v>104</v>
      </c>
      <c r="EZ94" s="18" t="n">
        <v>100</v>
      </c>
      <c r="FA94" s="18" t="n">
        <v>97</v>
      </c>
      <c r="FB94" s="18" t="n">
        <v>101</v>
      </c>
      <c r="FC94" s="18" t="n">
        <v>99</v>
      </c>
      <c r="FD94" s="18" t="n">
        <v>93</v>
      </c>
      <c r="FE94" s="18" t="n">
        <v>89</v>
      </c>
      <c r="FF94" s="18" t="n">
        <v>85</v>
      </c>
      <c r="FG94" s="18" t="n">
        <v>80</v>
      </c>
      <c r="FH94" s="18" t="n">
        <v>77</v>
      </c>
      <c r="FI94" s="18" t="n">
        <v>75</v>
      </c>
      <c r="FJ94" s="18" t="n">
        <v>73</v>
      </c>
      <c r="FK94" s="18" t="n">
        <v>61</v>
      </c>
      <c r="FL94" s="18" t="n">
        <v>46</v>
      </c>
      <c r="FM94" s="18" t="n">
        <v>21</v>
      </c>
      <c r="FN94" s="18" t="n">
        <v>8</v>
      </c>
      <c r="FO94" s="18" t="n">
        <v>8</v>
      </c>
      <c r="FP94" s="18" t="n">
        <v>8</v>
      </c>
      <c r="FQ94" s="18" t="n">
        <v>10</v>
      </c>
      <c r="FR94" s="18" t="n">
        <v>16</v>
      </c>
      <c r="FS94" s="18" t="n">
        <v>15</v>
      </c>
    </row>
    <row r="95" customFormat="false" ht="10.5" hidden="false" customHeight="true" outlineLevel="0" collapsed="false">
      <c r="B95" s="17" t="n">
        <v>203</v>
      </c>
      <c r="C95" s="18" t="n">
        <v>113</v>
      </c>
      <c r="D95" s="18" t="n">
        <v>111</v>
      </c>
      <c r="E95" s="18" t="n">
        <v>110</v>
      </c>
      <c r="F95" s="18" t="n">
        <v>110</v>
      </c>
      <c r="G95" s="18" t="n">
        <v>115</v>
      </c>
      <c r="H95" s="18" t="n">
        <v>106</v>
      </c>
      <c r="I95" s="18" t="n">
        <v>96</v>
      </c>
      <c r="J95" s="18" t="n">
        <v>106</v>
      </c>
      <c r="K95" s="18" t="n">
        <v>99</v>
      </c>
      <c r="L95" s="18" t="n">
        <v>94</v>
      </c>
      <c r="M95" s="18" t="n">
        <v>97</v>
      </c>
      <c r="N95" s="18" t="n">
        <v>68</v>
      </c>
      <c r="O95" s="18" t="n">
        <v>14</v>
      </c>
      <c r="P95" s="18" t="n">
        <v>0</v>
      </c>
      <c r="Q95" s="18" t="n">
        <v>9</v>
      </c>
      <c r="R95" s="18" t="n">
        <v>57</v>
      </c>
      <c r="S95" s="18" t="n">
        <v>68</v>
      </c>
      <c r="T95" s="18" t="n">
        <v>59</v>
      </c>
      <c r="U95" s="18" t="n">
        <v>54</v>
      </c>
      <c r="V95" s="18" t="n">
        <v>42</v>
      </c>
      <c r="W95" s="18" t="n">
        <v>37</v>
      </c>
      <c r="X95" s="18" t="n">
        <v>29</v>
      </c>
      <c r="Y95" s="18" t="n">
        <v>19</v>
      </c>
      <c r="Z95" s="18" t="n">
        <v>10</v>
      </c>
      <c r="AA95" s="18" t="n">
        <v>11</v>
      </c>
      <c r="AB95" s="18" t="n">
        <v>9</v>
      </c>
      <c r="AC95" s="18" t="n">
        <v>10</v>
      </c>
      <c r="AD95" s="18" t="n">
        <v>25</v>
      </c>
      <c r="AE95" s="18" t="n">
        <v>45</v>
      </c>
      <c r="AF95" s="18" t="n">
        <v>53</v>
      </c>
      <c r="AG95" s="18" t="n">
        <v>53</v>
      </c>
      <c r="AH95" s="18" t="n">
        <v>45</v>
      </c>
      <c r="AI95" s="18" t="n">
        <v>23</v>
      </c>
      <c r="AJ95" s="18" t="n">
        <v>4</v>
      </c>
      <c r="AK95" s="18" t="n">
        <v>1</v>
      </c>
      <c r="AL95" s="18" t="n">
        <v>1</v>
      </c>
      <c r="AM95" s="18" t="n">
        <v>32</v>
      </c>
      <c r="AN95" s="18" t="n">
        <v>53</v>
      </c>
      <c r="AO95" s="18" t="n">
        <v>57</v>
      </c>
      <c r="AP95" s="18" t="n">
        <v>51</v>
      </c>
      <c r="AQ95" s="18" t="n">
        <v>81</v>
      </c>
      <c r="AR95" s="18" t="n">
        <v>100</v>
      </c>
      <c r="AS95" s="18" t="n">
        <v>108</v>
      </c>
      <c r="AT95" s="18" t="n">
        <v>103</v>
      </c>
      <c r="AU95" s="18" t="n">
        <v>127</v>
      </c>
      <c r="AV95" s="18" t="n">
        <v>136</v>
      </c>
      <c r="AW95" s="18" t="n">
        <v>159</v>
      </c>
      <c r="AX95" s="18" t="n">
        <v>162</v>
      </c>
      <c r="AY95" s="18" t="n">
        <v>104</v>
      </c>
      <c r="AZ95" s="18" t="n">
        <v>60</v>
      </c>
      <c r="BA95" s="18" t="n">
        <v>63</v>
      </c>
      <c r="BB95" s="18" t="n">
        <v>64</v>
      </c>
      <c r="BC95" s="18" t="n">
        <v>80</v>
      </c>
      <c r="BD95" s="18" t="n">
        <v>90</v>
      </c>
      <c r="BE95" s="18" t="n">
        <v>92</v>
      </c>
      <c r="BF95" s="18" t="n">
        <v>87</v>
      </c>
      <c r="BG95" s="18" t="n">
        <v>116</v>
      </c>
      <c r="BH95" s="18" t="n">
        <v>174</v>
      </c>
      <c r="BI95" s="18" t="n">
        <v>178</v>
      </c>
      <c r="BJ95" s="18" t="n">
        <v>177</v>
      </c>
      <c r="BK95" s="18" t="n">
        <v>182</v>
      </c>
      <c r="BL95" s="18" t="n">
        <v>201</v>
      </c>
      <c r="BM95" s="18" t="n">
        <v>221</v>
      </c>
      <c r="BN95" s="18" t="n">
        <v>203</v>
      </c>
      <c r="BO95" s="18" t="n">
        <v>179</v>
      </c>
      <c r="BP95" s="18" t="n">
        <v>153</v>
      </c>
      <c r="BQ95" s="18" t="n">
        <v>111</v>
      </c>
      <c r="BR95" s="18" t="n">
        <v>74</v>
      </c>
      <c r="BS95" s="18" t="n">
        <v>77</v>
      </c>
      <c r="BT95" s="18" t="n">
        <v>99</v>
      </c>
      <c r="BU95" s="18" t="n">
        <v>109</v>
      </c>
      <c r="BV95" s="18" t="n">
        <v>118</v>
      </c>
      <c r="BW95" s="18" t="n">
        <v>114</v>
      </c>
      <c r="BX95" s="18" t="n">
        <v>92</v>
      </c>
      <c r="BY95" s="18" t="n">
        <v>70</v>
      </c>
      <c r="BZ95" s="18" t="n">
        <v>43</v>
      </c>
      <c r="CA95" s="18" t="n">
        <v>32</v>
      </c>
      <c r="CB95" s="18" t="n">
        <v>16</v>
      </c>
      <c r="CC95" s="18" t="n">
        <v>10</v>
      </c>
      <c r="CD95" s="18" t="n">
        <v>15</v>
      </c>
      <c r="CE95" s="18" t="n">
        <v>21</v>
      </c>
      <c r="CF95" s="18" t="n">
        <v>24</v>
      </c>
      <c r="CG95" s="18" t="n">
        <v>29</v>
      </c>
      <c r="CH95" s="18" t="n">
        <v>29</v>
      </c>
      <c r="CI95" s="18" t="n">
        <v>22</v>
      </c>
      <c r="CJ95" s="18" t="n">
        <v>10</v>
      </c>
      <c r="CK95" s="18" t="n">
        <v>45</v>
      </c>
      <c r="CL95" s="18" t="n">
        <v>141</v>
      </c>
      <c r="CM95" s="18" t="n">
        <v>155</v>
      </c>
      <c r="CN95" s="18" t="n">
        <v>153</v>
      </c>
      <c r="CO95" s="18" t="n">
        <v>138</v>
      </c>
      <c r="CP95" s="18" t="n">
        <v>103</v>
      </c>
      <c r="CQ95" s="18" t="n">
        <v>128</v>
      </c>
      <c r="CR95" s="18" t="n">
        <v>136</v>
      </c>
      <c r="CS95" s="18" t="n">
        <v>130</v>
      </c>
      <c r="CT95" s="18" t="n">
        <v>108</v>
      </c>
      <c r="CU95" s="18" t="n">
        <v>111</v>
      </c>
      <c r="CV95" s="18" t="n">
        <v>123</v>
      </c>
      <c r="CW95" s="18" t="n">
        <v>135</v>
      </c>
      <c r="CX95" s="18" t="n">
        <v>143</v>
      </c>
      <c r="CY95" s="18" t="n">
        <v>148</v>
      </c>
      <c r="CZ95" s="18" t="n">
        <v>152</v>
      </c>
      <c r="DA95" s="18" t="n">
        <v>142</v>
      </c>
      <c r="DB95" s="18" t="n">
        <v>143</v>
      </c>
      <c r="DC95" s="18" t="n">
        <v>148</v>
      </c>
      <c r="DD95" s="18" t="n">
        <v>150</v>
      </c>
      <c r="DE95" s="18" t="n">
        <v>149</v>
      </c>
      <c r="DF95" s="18" t="n">
        <v>146</v>
      </c>
      <c r="DG95" s="18" t="n">
        <v>142</v>
      </c>
      <c r="DH95" s="18" t="n">
        <v>141</v>
      </c>
      <c r="DI95" s="18" t="n">
        <v>142</v>
      </c>
      <c r="DJ95" s="18" t="n">
        <v>149</v>
      </c>
      <c r="DK95" s="18" t="n">
        <v>156</v>
      </c>
      <c r="DL95" s="18" t="n">
        <v>158</v>
      </c>
      <c r="DM95" s="18" t="n">
        <v>158</v>
      </c>
      <c r="DN95" s="18" t="n">
        <v>158</v>
      </c>
      <c r="DO95" s="18" t="n">
        <v>160</v>
      </c>
      <c r="DP95" s="18" t="n">
        <v>160</v>
      </c>
      <c r="DQ95" s="18" t="n">
        <v>158</v>
      </c>
      <c r="DR95" s="18" t="n">
        <v>156</v>
      </c>
      <c r="DS95" s="18" t="n">
        <v>157</v>
      </c>
      <c r="DT95" s="18" t="n">
        <v>159</v>
      </c>
      <c r="DU95" s="18" t="n">
        <v>158</v>
      </c>
      <c r="DV95" s="18" t="n">
        <v>149</v>
      </c>
      <c r="DW95" s="18" t="n">
        <v>134</v>
      </c>
      <c r="DX95" s="18" t="n">
        <v>141</v>
      </c>
      <c r="DY95" s="18" t="n">
        <v>150</v>
      </c>
      <c r="DZ95" s="18" t="n">
        <v>153</v>
      </c>
      <c r="EA95" s="18" t="n">
        <v>162</v>
      </c>
      <c r="EB95" s="18" t="n">
        <v>165</v>
      </c>
      <c r="EC95" s="18" t="n">
        <v>158</v>
      </c>
      <c r="ED95" s="18" t="n">
        <v>152</v>
      </c>
      <c r="EE95" s="18" t="n">
        <v>156</v>
      </c>
      <c r="EF95" s="18" t="n">
        <v>159</v>
      </c>
      <c r="EG95" s="18" t="n">
        <v>163</v>
      </c>
      <c r="EH95" s="18" t="n">
        <v>162</v>
      </c>
      <c r="EI95" s="18" t="n">
        <v>155</v>
      </c>
      <c r="EJ95" s="18" t="n">
        <v>146</v>
      </c>
      <c r="EK95" s="18" t="n">
        <v>138</v>
      </c>
      <c r="EL95" s="18" t="n">
        <v>132</v>
      </c>
      <c r="EM95" s="18" t="n">
        <v>125</v>
      </c>
      <c r="EN95" s="18" t="n">
        <v>123</v>
      </c>
      <c r="EO95" s="18" t="n">
        <v>122</v>
      </c>
      <c r="EP95" s="18" t="n">
        <v>120</v>
      </c>
      <c r="EQ95" s="18" t="n">
        <v>117</v>
      </c>
      <c r="ER95" s="18" t="n">
        <v>115</v>
      </c>
      <c r="ES95" s="18" t="n">
        <v>113</v>
      </c>
      <c r="ET95" s="18" t="n">
        <v>114</v>
      </c>
      <c r="EU95" s="18" t="n">
        <v>111</v>
      </c>
      <c r="EV95" s="18" t="n">
        <v>110</v>
      </c>
      <c r="EW95" s="18" t="n">
        <v>108</v>
      </c>
      <c r="EX95" s="18" t="n">
        <v>108</v>
      </c>
      <c r="EY95" s="18" t="n">
        <v>106</v>
      </c>
      <c r="EZ95" s="18" t="n">
        <v>101</v>
      </c>
      <c r="FA95" s="18" t="n">
        <v>97</v>
      </c>
      <c r="FB95" s="18" t="n">
        <v>99</v>
      </c>
      <c r="FC95" s="18" t="n">
        <v>95</v>
      </c>
      <c r="FD95" s="18" t="n">
        <v>92</v>
      </c>
      <c r="FE95" s="18" t="n">
        <v>89</v>
      </c>
      <c r="FF95" s="18" t="n">
        <v>87</v>
      </c>
      <c r="FG95" s="18" t="n">
        <v>82</v>
      </c>
      <c r="FH95" s="18" t="n">
        <v>77</v>
      </c>
      <c r="FI95" s="18" t="n">
        <v>75</v>
      </c>
      <c r="FJ95" s="18" t="n">
        <v>75</v>
      </c>
      <c r="FK95" s="18" t="n">
        <v>78</v>
      </c>
      <c r="FL95" s="18" t="n">
        <v>75</v>
      </c>
      <c r="FM95" s="18" t="n">
        <v>58</v>
      </c>
      <c r="FN95" s="18" t="n">
        <v>32</v>
      </c>
      <c r="FO95" s="18" t="n">
        <v>14</v>
      </c>
      <c r="FP95" s="18" t="n">
        <v>5</v>
      </c>
      <c r="FQ95" s="18" t="n">
        <v>12</v>
      </c>
      <c r="FR95" s="18" t="n">
        <v>17</v>
      </c>
      <c r="FS95" s="18" t="n">
        <v>18</v>
      </c>
    </row>
    <row r="96" customFormat="false" ht="10.5" hidden="false" customHeight="true" outlineLevel="0" collapsed="false">
      <c r="B96" s="17" t="n">
        <v>204</v>
      </c>
      <c r="C96" s="18" t="n">
        <v>117</v>
      </c>
      <c r="D96" s="18" t="n">
        <v>116</v>
      </c>
      <c r="E96" s="18" t="n">
        <v>111</v>
      </c>
      <c r="F96" s="18" t="n">
        <v>109</v>
      </c>
      <c r="G96" s="18" t="n">
        <v>109</v>
      </c>
      <c r="H96" s="18" t="n">
        <v>104</v>
      </c>
      <c r="I96" s="18" t="n">
        <v>100</v>
      </c>
      <c r="J96" s="18" t="n">
        <v>103</v>
      </c>
      <c r="K96" s="18" t="n">
        <v>99</v>
      </c>
      <c r="L96" s="18" t="n">
        <v>95</v>
      </c>
      <c r="M96" s="18" t="n">
        <v>97</v>
      </c>
      <c r="N96" s="18" t="n">
        <v>100</v>
      </c>
      <c r="O96" s="18" t="n">
        <v>52</v>
      </c>
      <c r="P96" s="18" t="n">
        <v>3</v>
      </c>
      <c r="Q96" s="18" t="n">
        <v>0</v>
      </c>
      <c r="R96" s="18" t="n">
        <v>19</v>
      </c>
      <c r="S96" s="18" t="n">
        <v>53</v>
      </c>
      <c r="T96" s="18" t="n">
        <v>54</v>
      </c>
      <c r="U96" s="18" t="n">
        <v>40</v>
      </c>
      <c r="V96" s="18" t="n">
        <v>35</v>
      </c>
      <c r="W96" s="18" t="n">
        <v>22</v>
      </c>
      <c r="X96" s="18" t="n">
        <v>17</v>
      </c>
      <c r="Y96" s="18" t="n">
        <v>16</v>
      </c>
      <c r="Z96" s="18" t="n">
        <v>16</v>
      </c>
      <c r="AA96" s="18" t="n">
        <v>18</v>
      </c>
      <c r="AB96" s="18" t="n">
        <v>11</v>
      </c>
      <c r="AC96" s="18" t="n">
        <v>5</v>
      </c>
      <c r="AD96" s="18" t="n">
        <v>7</v>
      </c>
      <c r="AE96" s="18" t="n">
        <v>25</v>
      </c>
      <c r="AF96" s="18" t="n">
        <v>45</v>
      </c>
      <c r="AG96" s="18" t="n">
        <v>53</v>
      </c>
      <c r="AH96" s="18" t="n">
        <v>54</v>
      </c>
      <c r="AI96" s="18" t="n">
        <v>46</v>
      </c>
      <c r="AJ96" s="18" t="n">
        <v>29</v>
      </c>
      <c r="AK96" s="18" t="n">
        <v>11</v>
      </c>
      <c r="AL96" s="18" t="n">
        <v>0</v>
      </c>
      <c r="AM96" s="18" t="n">
        <v>2</v>
      </c>
      <c r="AN96" s="18" t="n">
        <v>12</v>
      </c>
      <c r="AO96" s="18" t="n">
        <v>33</v>
      </c>
      <c r="AP96" s="18" t="n">
        <v>47</v>
      </c>
      <c r="AQ96" s="18" t="n">
        <v>57</v>
      </c>
      <c r="AR96" s="18" t="n">
        <v>70</v>
      </c>
      <c r="AS96" s="18" t="n">
        <v>75</v>
      </c>
      <c r="AT96" s="18" t="n">
        <v>77</v>
      </c>
      <c r="AU96" s="18" t="n">
        <v>100</v>
      </c>
      <c r="AV96" s="18" t="n">
        <v>115</v>
      </c>
      <c r="AW96" s="18" t="n">
        <v>135</v>
      </c>
      <c r="AX96" s="18" t="n">
        <v>159</v>
      </c>
      <c r="AY96" s="18" t="n">
        <v>152</v>
      </c>
      <c r="AZ96" s="18" t="n">
        <v>128</v>
      </c>
      <c r="BA96" s="18" t="n">
        <v>109</v>
      </c>
      <c r="BB96" s="18" t="n">
        <v>79</v>
      </c>
      <c r="BC96" s="18" t="n">
        <v>68</v>
      </c>
      <c r="BD96" s="18" t="n">
        <v>67</v>
      </c>
      <c r="BE96" s="18" t="n">
        <v>90</v>
      </c>
      <c r="BF96" s="18" t="n">
        <v>146</v>
      </c>
      <c r="BG96" s="18" t="n">
        <v>164</v>
      </c>
      <c r="BH96" s="18" t="n">
        <v>155</v>
      </c>
      <c r="BI96" s="18" t="n">
        <v>150</v>
      </c>
      <c r="BJ96" s="18" t="n">
        <v>156</v>
      </c>
      <c r="BK96" s="18" t="n">
        <v>146</v>
      </c>
      <c r="BL96" s="18" t="n">
        <v>130</v>
      </c>
      <c r="BM96" s="18" t="n">
        <v>111</v>
      </c>
      <c r="BN96" s="18" t="n">
        <v>94</v>
      </c>
      <c r="BO96" s="18" t="n">
        <v>86</v>
      </c>
      <c r="BP96" s="18" t="n">
        <v>90</v>
      </c>
      <c r="BQ96" s="18" t="n">
        <v>110</v>
      </c>
      <c r="BR96" s="18" t="n">
        <v>129</v>
      </c>
      <c r="BS96" s="18" t="n">
        <v>135</v>
      </c>
      <c r="BT96" s="18" t="n">
        <v>131</v>
      </c>
      <c r="BU96" s="18" t="n">
        <v>116</v>
      </c>
      <c r="BV96" s="18" t="n">
        <v>92</v>
      </c>
      <c r="BW96" s="18" t="n">
        <v>72</v>
      </c>
      <c r="BX96" s="18" t="n">
        <v>59</v>
      </c>
      <c r="BY96" s="18" t="n">
        <v>36</v>
      </c>
      <c r="BZ96" s="18" t="n">
        <v>12</v>
      </c>
      <c r="CA96" s="18" t="n">
        <v>14</v>
      </c>
      <c r="CB96" s="18" t="n">
        <v>12</v>
      </c>
      <c r="CC96" s="18" t="n">
        <v>12</v>
      </c>
      <c r="CD96" s="18" t="n">
        <v>16</v>
      </c>
      <c r="CE96" s="18" t="n">
        <v>22</v>
      </c>
      <c r="CF96" s="18" t="n">
        <v>23</v>
      </c>
      <c r="CG96" s="18" t="n">
        <v>29</v>
      </c>
      <c r="CH96" s="18" t="n">
        <v>28</v>
      </c>
      <c r="CI96" s="18" t="n">
        <v>18</v>
      </c>
      <c r="CJ96" s="18" t="n">
        <v>4</v>
      </c>
      <c r="CK96" s="18" t="n">
        <v>9</v>
      </c>
      <c r="CL96" s="18" t="n">
        <v>79</v>
      </c>
      <c r="CM96" s="18" t="n">
        <v>141</v>
      </c>
      <c r="CN96" s="18" t="n">
        <v>138</v>
      </c>
      <c r="CO96" s="18" t="n">
        <v>90</v>
      </c>
      <c r="CP96" s="18" t="n">
        <v>110</v>
      </c>
      <c r="CQ96" s="18" t="n">
        <v>135</v>
      </c>
      <c r="CR96" s="18" t="n">
        <v>128</v>
      </c>
      <c r="CS96" s="18" t="n">
        <v>125</v>
      </c>
      <c r="CT96" s="18" t="n">
        <v>117</v>
      </c>
      <c r="CU96" s="18" t="n">
        <v>124</v>
      </c>
      <c r="CV96" s="18" t="n">
        <v>132</v>
      </c>
      <c r="CW96" s="18" t="n">
        <v>127</v>
      </c>
      <c r="CX96" s="18" t="n">
        <v>132</v>
      </c>
      <c r="CY96" s="18" t="n">
        <v>142</v>
      </c>
      <c r="CZ96" s="18" t="n">
        <v>148</v>
      </c>
      <c r="DA96" s="18" t="n">
        <v>135</v>
      </c>
      <c r="DB96" s="18" t="n">
        <v>141</v>
      </c>
      <c r="DC96" s="18" t="n">
        <v>145</v>
      </c>
      <c r="DD96" s="18" t="n">
        <v>142</v>
      </c>
      <c r="DE96" s="18" t="n">
        <v>139</v>
      </c>
      <c r="DF96" s="18" t="n">
        <v>146</v>
      </c>
      <c r="DG96" s="18" t="n">
        <v>153</v>
      </c>
      <c r="DH96" s="18" t="n">
        <v>150</v>
      </c>
      <c r="DI96" s="18" t="n">
        <v>148</v>
      </c>
      <c r="DJ96" s="18" t="n">
        <v>148</v>
      </c>
      <c r="DK96" s="18" t="n">
        <v>151</v>
      </c>
      <c r="DL96" s="18" t="n">
        <v>157</v>
      </c>
      <c r="DM96" s="18" t="n">
        <v>159</v>
      </c>
      <c r="DN96" s="18" t="n">
        <v>158</v>
      </c>
      <c r="DO96" s="18" t="n">
        <v>158</v>
      </c>
      <c r="DP96" s="18" t="n">
        <v>159</v>
      </c>
      <c r="DQ96" s="18" t="n">
        <v>159</v>
      </c>
      <c r="DR96" s="18" t="n">
        <v>160</v>
      </c>
      <c r="DS96" s="18" t="n">
        <v>163</v>
      </c>
      <c r="DT96" s="18" t="n">
        <v>163</v>
      </c>
      <c r="DU96" s="18" t="n">
        <v>160</v>
      </c>
      <c r="DV96" s="18" t="n">
        <v>158</v>
      </c>
      <c r="DW96" s="18" t="n">
        <v>152</v>
      </c>
      <c r="DX96" s="18" t="n">
        <v>146</v>
      </c>
      <c r="DY96" s="18" t="n">
        <v>143</v>
      </c>
      <c r="DZ96" s="18" t="n">
        <v>143</v>
      </c>
      <c r="EA96" s="18" t="n">
        <v>156</v>
      </c>
      <c r="EB96" s="18" t="n">
        <v>166</v>
      </c>
      <c r="EC96" s="18" t="n">
        <v>162</v>
      </c>
      <c r="ED96" s="18" t="n">
        <v>157</v>
      </c>
      <c r="EE96" s="18" t="n">
        <v>157</v>
      </c>
      <c r="EF96" s="18" t="n">
        <v>163</v>
      </c>
      <c r="EG96" s="18" t="n">
        <v>166</v>
      </c>
      <c r="EH96" s="18" t="n">
        <v>165</v>
      </c>
      <c r="EI96" s="18" t="n">
        <v>158</v>
      </c>
      <c r="EJ96" s="18" t="n">
        <v>148</v>
      </c>
      <c r="EK96" s="18" t="n">
        <v>139</v>
      </c>
      <c r="EL96" s="18" t="n">
        <v>134</v>
      </c>
      <c r="EM96" s="18" t="n">
        <v>127</v>
      </c>
      <c r="EN96" s="18" t="n">
        <v>125</v>
      </c>
      <c r="EO96" s="18" t="n">
        <v>123</v>
      </c>
      <c r="EP96" s="18" t="n">
        <v>121</v>
      </c>
      <c r="EQ96" s="18" t="n">
        <v>118</v>
      </c>
      <c r="ER96" s="18" t="n">
        <v>116</v>
      </c>
      <c r="ES96" s="18" t="n">
        <v>114</v>
      </c>
      <c r="ET96" s="18" t="n">
        <v>113</v>
      </c>
      <c r="EU96" s="18" t="n">
        <v>111</v>
      </c>
      <c r="EV96" s="18" t="n">
        <v>110</v>
      </c>
      <c r="EW96" s="18" t="n">
        <v>109</v>
      </c>
      <c r="EX96" s="18" t="n">
        <v>109</v>
      </c>
      <c r="EY96" s="18" t="n">
        <v>107</v>
      </c>
      <c r="EZ96" s="18" t="n">
        <v>102</v>
      </c>
      <c r="FA96" s="18" t="n">
        <v>99</v>
      </c>
      <c r="FB96" s="18" t="n">
        <v>99</v>
      </c>
      <c r="FC96" s="18" t="n">
        <v>100</v>
      </c>
      <c r="FD96" s="18" t="n">
        <v>95</v>
      </c>
      <c r="FE96" s="18" t="n">
        <v>87</v>
      </c>
      <c r="FF96" s="18" t="n">
        <v>81</v>
      </c>
      <c r="FG96" s="18" t="n">
        <v>80</v>
      </c>
      <c r="FH96" s="18" t="n">
        <v>80</v>
      </c>
      <c r="FI96" s="18" t="n">
        <v>80</v>
      </c>
      <c r="FJ96" s="18" t="n">
        <v>79</v>
      </c>
      <c r="FK96" s="18" t="n">
        <v>80</v>
      </c>
      <c r="FL96" s="18" t="n">
        <v>80</v>
      </c>
      <c r="FM96" s="18" t="n">
        <v>85</v>
      </c>
      <c r="FN96" s="18" t="n">
        <v>75</v>
      </c>
      <c r="FO96" s="18" t="n">
        <v>50</v>
      </c>
      <c r="FP96" s="18" t="n">
        <v>23</v>
      </c>
      <c r="FQ96" s="18" t="n">
        <v>8</v>
      </c>
      <c r="FR96" s="18" t="n">
        <v>9</v>
      </c>
      <c r="FS96" s="18" t="n">
        <v>12</v>
      </c>
    </row>
    <row r="97" customFormat="false" ht="10.5" hidden="false" customHeight="true" outlineLevel="0" collapsed="false">
      <c r="B97" s="17" t="n">
        <v>205</v>
      </c>
      <c r="C97" s="18" t="n">
        <v>118</v>
      </c>
      <c r="D97" s="18" t="n">
        <v>117</v>
      </c>
      <c r="E97" s="18" t="n">
        <v>115</v>
      </c>
      <c r="F97" s="18" t="n">
        <v>111</v>
      </c>
      <c r="G97" s="18" t="n">
        <v>101</v>
      </c>
      <c r="H97" s="18" t="n">
        <v>103</v>
      </c>
      <c r="I97" s="18" t="n">
        <v>106</v>
      </c>
      <c r="J97" s="18" t="n">
        <v>103</v>
      </c>
      <c r="K97" s="18" t="n">
        <v>102</v>
      </c>
      <c r="L97" s="18" t="n">
        <v>102</v>
      </c>
      <c r="M97" s="18" t="n">
        <v>90</v>
      </c>
      <c r="N97" s="18" t="n">
        <v>102</v>
      </c>
      <c r="O97" s="18" t="n">
        <v>97</v>
      </c>
      <c r="P97" s="18" t="n">
        <v>39</v>
      </c>
      <c r="Q97" s="18" t="n">
        <v>4</v>
      </c>
      <c r="R97" s="18" t="n">
        <v>9</v>
      </c>
      <c r="S97" s="18" t="n">
        <v>30</v>
      </c>
      <c r="T97" s="18" t="n">
        <v>39</v>
      </c>
      <c r="U97" s="18" t="n">
        <v>21</v>
      </c>
      <c r="V97" s="18" t="n">
        <v>23</v>
      </c>
      <c r="W97" s="18" t="n">
        <v>16</v>
      </c>
      <c r="X97" s="18" t="n">
        <v>14</v>
      </c>
      <c r="Y97" s="18" t="n">
        <v>16</v>
      </c>
      <c r="Z97" s="18" t="n">
        <v>18</v>
      </c>
      <c r="AA97" s="18" t="n">
        <v>18</v>
      </c>
      <c r="AB97" s="18" t="n">
        <v>14</v>
      </c>
      <c r="AC97" s="18" t="n">
        <v>10</v>
      </c>
      <c r="AD97" s="18" t="n">
        <v>5</v>
      </c>
      <c r="AE97" s="18" t="n">
        <v>12</v>
      </c>
      <c r="AF97" s="18" t="n">
        <v>33</v>
      </c>
      <c r="AG97" s="18" t="n">
        <v>45</v>
      </c>
      <c r="AH97" s="18" t="n">
        <v>50</v>
      </c>
      <c r="AI97" s="18" t="n">
        <v>54</v>
      </c>
      <c r="AJ97" s="18" t="n">
        <v>49</v>
      </c>
      <c r="AK97" s="18" t="n">
        <v>37</v>
      </c>
      <c r="AL97" s="18" t="n">
        <v>29</v>
      </c>
      <c r="AM97" s="18" t="n">
        <v>11</v>
      </c>
      <c r="AN97" s="18" t="n">
        <v>3</v>
      </c>
      <c r="AO97" s="18" t="n">
        <v>4</v>
      </c>
      <c r="AP97" s="18" t="n">
        <v>18</v>
      </c>
      <c r="AQ97" s="18" t="n">
        <v>42</v>
      </c>
      <c r="AR97" s="18" t="n">
        <v>54</v>
      </c>
      <c r="AS97" s="18" t="n">
        <v>54</v>
      </c>
      <c r="AT97" s="18" t="n">
        <v>54</v>
      </c>
      <c r="AU97" s="18" t="n">
        <v>59</v>
      </c>
      <c r="AV97" s="18" t="n">
        <v>52</v>
      </c>
      <c r="AW97" s="18" t="n">
        <v>61</v>
      </c>
      <c r="AX97" s="18" t="n">
        <v>93</v>
      </c>
      <c r="AY97" s="18" t="n">
        <v>122</v>
      </c>
      <c r="AZ97" s="18" t="n">
        <v>135</v>
      </c>
      <c r="BA97" s="18" t="n">
        <v>131</v>
      </c>
      <c r="BB97" s="18" t="n">
        <v>123</v>
      </c>
      <c r="BC97" s="18" t="n">
        <v>134</v>
      </c>
      <c r="BD97" s="18" t="n">
        <v>146</v>
      </c>
      <c r="BE97" s="18" t="n">
        <v>156</v>
      </c>
      <c r="BF97" s="18" t="n">
        <v>152</v>
      </c>
      <c r="BG97" s="18" t="n">
        <v>134</v>
      </c>
      <c r="BH97" s="18" t="n">
        <v>106</v>
      </c>
      <c r="BI97" s="18" t="n">
        <v>63</v>
      </c>
      <c r="BJ97" s="18" t="n">
        <v>74</v>
      </c>
      <c r="BK97" s="18" t="n">
        <v>79</v>
      </c>
      <c r="BL97" s="18" t="n">
        <v>70</v>
      </c>
      <c r="BM97" s="18" t="n">
        <v>77</v>
      </c>
      <c r="BN97" s="18" t="n">
        <v>96</v>
      </c>
      <c r="BO97" s="18" t="n">
        <v>109</v>
      </c>
      <c r="BP97" s="18" t="n">
        <v>128</v>
      </c>
      <c r="BQ97" s="18" t="n">
        <v>139</v>
      </c>
      <c r="BR97" s="18" t="n">
        <v>111</v>
      </c>
      <c r="BS97" s="18" t="n">
        <v>93</v>
      </c>
      <c r="BT97" s="18" t="n">
        <v>89</v>
      </c>
      <c r="BU97" s="18" t="n">
        <v>84</v>
      </c>
      <c r="BV97" s="18" t="n">
        <v>66</v>
      </c>
      <c r="BW97" s="18" t="n">
        <v>47</v>
      </c>
      <c r="BX97" s="18" t="n">
        <v>22</v>
      </c>
      <c r="BY97" s="18" t="n">
        <v>7</v>
      </c>
      <c r="BZ97" s="18" t="n">
        <v>11</v>
      </c>
      <c r="CA97" s="18" t="n">
        <v>16</v>
      </c>
      <c r="CB97" s="18" t="n">
        <v>15</v>
      </c>
      <c r="CC97" s="18" t="n">
        <v>18</v>
      </c>
      <c r="CD97" s="18" t="n">
        <v>24</v>
      </c>
      <c r="CE97" s="18" t="n">
        <v>28</v>
      </c>
      <c r="CF97" s="18" t="n">
        <v>29</v>
      </c>
      <c r="CG97" s="18" t="n">
        <v>22</v>
      </c>
      <c r="CH97" s="18" t="n">
        <v>21</v>
      </c>
      <c r="CI97" s="18" t="n">
        <v>15</v>
      </c>
      <c r="CJ97" s="18" t="n">
        <v>4</v>
      </c>
      <c r="CK97" s="18" t="n">
        <v>2</v>
      </c>
      <c r="CL97" s="18" t="n">
        <v>4</v>
      </c>
      <c r="CM97" s="18" t="n">
        <v>10</v>
      </c>
      <c r="CN97" s="18" t="n">
        <v>42</v>
      </c>
      <c r="CO97" s="18" t="n">
        <v>116</v>
      </c>
      <c r="CP97" s="18" t="n">
        <v>132</v>
      </c>
      <c r="CQ97" s="18" t="n">
        <v>118</v>
      </c>
      <c r="CR97" s="18" t="n">
        <v>114</v>
      </c>
      <c r="CS97" s="18" t="n">
        <v>117</v>
      </c>
      <c r="CT97" s="18" t="n">
        <v>120</v>
      </c>
      <c r="CU97" s="18" t="n">
        <v>127</v>
      </c>
      <c r="CV97" s="18" t="n">
        <v>131</v>
      </c>
      <c r="CW97" s="18" t="n">
        <v>129</v>
      </c>
      <c r="CX97" s="18" t="n">
        <v>125</v>
      </c>
      <c r="CY97" s="18" t="n">
        <v>131</v>
      </c>
      <c r="CZ97" s="18" t="n">
        <v>148</v>
      </c>
      <c r="DA97" s="18" t="n">
        <v>142</v>
      </c>
      <c r="DB97" s="18" t="n">
        <v>144</v>
      </c>
      <c r="DC97" s="18" t="n">
        <v>138</v>
      </c>
      <c r="DD97" s="18" t="n">
        <v>127</v>
      </c>
      <c r="DE97" s="18" t="n">
        <v>138</v>
      </c>
      <c r="DF97" s="18" t="n">
        <v>158</v>
      </c>
      <c r="DG97" s="18" t="n">
        <v>163</v>
      </c>
      <c r="DH97" s="18" t="n">
        <v>160</v>
      </c>
      <c r="DI97" s="18" t="n">
        <v>157</v>
      </c>
      <c r="DJ97" s="18" t="n">
        <v>151</v>
      </c>
      <c r="DK97" s="18" t="n">
        <v>151</v>
      </c>
      <c r="DL97" s="18" t="n">
        <v>160</v>
      </c>
      <c r="DM97" s="18" t="n">
        <v>165</v>
      </c>
      <c r="DN97" s="18" t="n">
        <v>166</v>
      </c>
      <c r="DO97" s="18" t="n">
        <v>153</v>
      </c>
      <c r="DP97" s="18" t="n">
        <v>156</v>
      </c>
      <c r="DQ97" s="18" t="n">
        <v>162</v>
      </c>
      <c r="DR97" s="18" t="n">
        <v>164</v>
      </c>
      <c r="DS97" s="18" t="n">
        <v>160</v>
      </c>
      <c r="DT97" s="18" t="n">
        <v>156</v>
      </c>
      <c r="DU97" s="18" t="n">
        <v>156</v>
      </c>
      <c r="DV97" s="18" t="n">
        <v>158</v>
      </c>
      <c r="DW97" s="18" t="n">
        <v>163</v>
      </c>
      <c r="DX97" s="18" t="n">
        <v>158</v>
      </c>
      <c r="DY97" s="18" t="n">
        <v>152</v>
      </c>
      <c r="DZ97" s="18" t="n">
        <v>151</v>
      </c>
      <c r="EA97" s="18" t="n">
        <v>157</v>
      </c>
      <c r="EB97" s="18" t="n">
        <v>163</v>
      </c>
      <c r="EC97" s="18" t="n">
        <v>160</v>
      </c>
      <c r="ED97" s="18" t="n">
        <v>158</v>
      </c>
      <c r="EE97" s="18" t="n">
        <v>158</v>
      </c>
      <c r="EF97" s="18" t="n">
        <v>165</v>
      </c>
      <c r="EG97" s="18" t="n">
        <v>167</v>
      </c>
      <c r="EH97" s="18" t="n">
        <v>167</v>
      </c>
      <c r="EI97" s="18" t="n">
        <v>160</v>
      </c>
      <c r="EJ97" s="18" t="n">
        <v>152</v>
      </c>
      <c r="EK97" s="18" t="n">
        <v>144</v>
      </c>
      <c r="EL97" s="18" t="n">
        <v>138</v>
      </c>
      <c r="EM97" s="18" t="n">
        <v>131</v>
      </c>
      <c r="EN97" s="18" t="n">
        <v>130</v>
      </c>
      <c r="EO97" s="18" t="n">
        <v>128</v>
      </c>
      <c r="EP97" s="18" t="n">
        <v>125</v>
      </c>
      <c r="EQ97" s="18" t="n">
        <v>123</v>
      </c>
      <c r="ER97" s="18" t="n">
        <v>121</v>
      </c>
      <c r="ES97" s="18" t="n">
        <v>118</v>
      </c>
      <c r="ET97" s="18" t="n">
        <v>116</v>
      </c>
      <c r="EU97" s="18" t="n">
        <v>111</v>
      </c>
      <c r="EV97" s="18" t="n">
        <v>109</v>
      </c>
      <c r="EW97" s="18" t="n">
        <v>108</v>
      </c>
      <c r="EX97" s="18" t="n">
        <v>109</v>
      </c>
      <c r="EY97" s="18" t="n">
        <v>109</v>
      </c>
      <c r="EZ97" s="18" t="n">
        <v>106</v>
      </c>
      <c r="FA97" s="18" t="n">
        <v>102</v>
      </c>
      <c r="FB97" s="18" t="n">
        <v>101</v>
      </c>
      <c r="FC97" s="18" t="n">
        <v>107</v>
      </c>
      <c r="FD97" s="18" t="n">
        <v>102</v>
      </c>
      <c r="FE97" s="18" t="n">
        <v>90</v>
      </c>
      <c r="FF97" s="18" t="n">
        <v>82</v>
      </c>
      <c r="FG97" s="18" t="n">
        <v>81</v>
      </c>
      <c r="FH97" s="18" t="n">
        <v>84</v>
      </c>
      <c r="FI97" s="18" t="n">
        <v>87</v>
      </c>
      <c r="FJ97" s="18" t="n">
        <v>88</v>
      </c>
      <c r="FK97" s="18" t="n">
        <v>78</v>
      </c>
      <c r="FL97" s="18" t="n">
        <v>78</v>
      </c>
      <c r="FM97" s="18" t="n">
        <v>89</v>
      </c>
      <c r="FN97" s="18" t="n">
        <v>93</v>
      </c>
      <c r="FO97" s="18" t="n">
        <v>81</v>
      </c>
      <c r="FP97" s="18" t="n">
        <v>61</v>
      </c>
      <c r="FQ97" s="18" t="n">
        <v>30</v>
      </c>
      <c r="FR97" s="18" t="n">
        <v>8</v>
      </c>
      <c r="FS97" s="18" t="n">
        <v>4</v>
      </c>
    </row>
    <row r="98" customFormat="false" ht="10.5" hidden="false" customHeight="true" outlineLevel="0" collapsed="false">
      <c r="B98" s="17" t="n">
        <v>206</v>
      </c>
      <c r="C98" s="18" t="n">
        <v>118</v>
      </c>
      <c r="D98" s="18" t="n">
        <v>117</v>
      </c>
      <c r="E98" s="18" t="n">
        <v>116</v>
      </c>
      <c r="F98" s="18" t="n">
        <v>111</v>
      </c>
      <c r="G98" s="18" t="n">
        <v>106</v>
      </c>
      <c r="H98" s="18" t="n">
        <v>106</v>
      </c>
      <c r="I98" s="18" t="n">
        <v>106</v>
      </c>
      <c r="J98" s="18" t="n">
        <v>108</v>
      </c>
      <c r="K98" s="18" t="n">
        <v>104</v>
      </c>
      <c r="L98" s="18" t="n">
        <v>107</v>
      </c>
      <c r="M98" s="18" t="n">
        <v>87</v>
      </c>
      <c r="N98" s="18" t="n">
        <v>101</v>
      </c>
      <c r="O98" s="18" t="n">
        <v>109</v>
      </c>
      <c r="P98" s="18" t="n">
        <v>81</v>
      </c>
      <c r="Q98" s="18" t="n">
        <v>31</v>
      </c>
      <c r="R98" s="18" t="n">
        <v>17</v>
      </c>
      <c r="S98" s="18" t="n">
        <v>12</v>
      </c>
      <c r="T98" s="18" t="n">
        <v>19</v>
      </c>
      <c r="U98" s="18" t="n">
        <v>8</v>
      </c>
      <c r="V98" s="18" t="n">
        <v>14</v>
      </c>
      <c r="W98" s="18" t="n">
        <v>15</v>
      </c>
      <c r="X98" s="18" t="n">
        <v>16</v>
      </c>
      <c r="Y98" s="18" t="n">
        <v>17</v>
      </c>
      <c r="Z98" s="18" t="n">
        <v>21</v>
      </c>
      <c r="AA98" s="18" t="n">
        <v>19</v>
      </c>
      <c r="AB98" s="18" t="n">
        <v>16</v>
      </c>
      <c r="AC98" s="18" t="n">
        <v>14</v>
      </c>
      <c r="AD98" s="18" t="n">
        <v>10</v>
      </c>
      <c r="AE98" s="18" t="n">
        <v>5</v>
      </c>
      <c r="AF98" s="18" t="n">
        <v>11</v>
      </c>
      <c r="AG98" s="18" t="n">
        <v>22</v>
      </c>
      <c r="AH98" s="18" t="n">
        <v>36</v>
      </c>
      <c r="AI98" s="18" t="n">
        <v>49</v>
      </c>
      <c r="AJ98" s="18" t="n">
        <v>57</v>
      </c>
      <c r="AK98" s="18" t="n">
        <v>54</v>
      </c>
      <c r="AL98" s="18" t="n">
        <v>46</v>
      </c>
      <c r="AM98" s="18" t="n">
        <v>37</v>
      </c>
      <c r="AN98" s="18" t="n">
        <v>18</v>
      </c>
      <c r="AO98" s="18" t="n">
        <v>7</v>
      </c>
      <c r="AP98" s="18" t="n">
        <v>0</v>
      </c>
      <c r="AQ98" s="18" t="n">
        <v>0</v>
      </c>
      <c r="AR98" s="18" t="n">
        <v>21</v>
      </c>
      <c r="AS98" s="18" t="n">
        <v>50</v>
      </c>
      <c r="AT98" s="18" t="n">
        <v>50</v>
      </c>
      <c r="AU98" s="18" t="n">
        <v>64</v>
      </c>
      <c r="AV98" s="18" t="n">
        <v>64</v>
      </c>
      <c r="AW98" s="18" t="n">
        <v>57</v>
      </c>
      <c r="AX98" s="18" t="n">
        <v>52</v>
      </c>
      <c r="AY98" s="18" t="n">
        <v>57</v>
      </c>
      <c r="AZ98" s="18" t="n">
        <v>67</v>
      </c>
      <c r="BA98" s="18" t="n">
        <v>73</v>
      </c>
      <c r="BB98" s="18" t="n">
        <v>85</v>
      </c>
      <c r="BC98" s="18" t="n">
        <v>127</v>
      </c>
      <c r="BD98" s="18" t="n">
        <v>139</v>
      </c>
      <c r="BE98" s="18" t="n">
        <v>132</v>
      </c>
      <c r="BF98" s="18" t="n">
        <v>131</v>
      </c>
      <c r="BG98" s="18" t="n">
        <v>118</v>
      </c>
      <c r="BH98" s="18" t="n">
        <v>121</v>
      </c>
      <c r="BI98" s="18" t="n">
        <v>115</v>
      </c>
      <c r="BJ98" s="18" t="n">
        <v>111</v>
      </c>
      <c r="BK98" s="18" t="n">
        <v>127</v>
      </c>
      <c r="BL98" s="18" t="n">
        <v>124</v>
      </c>
      <c r="BM98" s="18" t="n">
        <v>123</v>
      </c>
      <c r="BN98" s="18" t="n">
        <v>113</v>
      </c>
      <c r="BO98" s="18" t="n">
        <v>94</v>
      </c>
      <c r="BP98" s="18" t="n">
        <v>82</v>
      </c>
      <c r="BQ98" s="18" t="n">
        <v>82</v>
      </c>
      <c r="BR98" s="18" t="n">
        <v>84</v>
      </c>
      <c r="BS98" s="18" t="n">
        <v>84</v>
      </c>
      <c r="BT98" s="18" t="n">
        <v>63</v>
      </c>
      <c r="BU98" s="18" t="n">
        <v>42</v>
      </c>
      <c r="BV98" s="18" t="n">
        <v>30</v>
      </c>
      <c r="BW98" s="18" t="n">
        <v>16</v>
      </c>
      <c r="BX98" s="18" t="n">
        <v>9</v>
      </c>
      <c r="BY98" s="18" t="n">
        <v>11</v>
      </c>
      <c r="BZ98" s="18" t="n">
        <v>16</v>
      </c>
      <c r="CA98" s="18" t="n">
        <v>26</v>
      </c>
      <c r="CB98" s="18" t="n">
        <v>28</v>
      </c>
      <c r="CC98" s="18" t="n">
        <v>29</v>
      </c>
      <c r="CD98" s="18" t="n">
        <v>28</v>
      </c>
      <c r="CE98" s="18" t="n">
        <v>28</v>
      </c>
      <c r="CF98" s="18" t="n">
        <v>24</v>
      </c>
      <c r="CG98" s="18" t="n">
        <v>19</v>
      </c>
      <c r="CH98" s="18" t="n">
        <v>16</v>
      </c>
      <c r="CI98" s="18" t="n">
        <v>23</v>
      </c>
      <c r="CJ98" s="18" t="n">
        <v>11</v>
      </c>
      <c r="CK98" s="18" t="n">
        <v>9</v>
      </c>
      <c r="CL98" s="18" t="n">
        <v>0</v>
      </c>
      <c r="CM98" s="18" t="n">
        <v>22</v>
      </c>
      <c r="CN98" s="18" t="n">
        <v>75</v>
      </c>
      <c r="CO98" s="18" t="n">
        <v>125</v>
      </c>
      <c r="CP98" s="18" t="n">
        <v>121</v>
      </c>
      <c r="CQ98" s="18" t="n">
        <v>130</v>
      </c>
      <c r="CR98" s="18" t="n">
        <v>132</v>
      </c>
      <c r="CS98" s="18" t="n">
        <v>118</v>
      </c>
      <c r="CT98" s="18" t="n">
        <v>113</v>
      </c>
      <c r="CU98" s="18" t="n">
        <v>103</v>
      </c>
      <c r="CV98" s="18" t="n">
        <v>110</v>
      </c>
      <c r="CW98" s="18" t="n">
        <v>117</v>
      </c>
      <c r="CX98" s="18" t="n">
        <v>117</v>
      </c>
      <c r="CY98" s="18" t="n">
        <v>118</v>
      </c>
      <c r="CZ98" s="18" t="n">
        <v>141</v>
      </c>
      <c r="DA98" s="18" t="n">
        <v>142</v>
      </c>
      <c r="DB98" s="18" t="n">
        <v>148</v>
      </c>
      <c r="DC98" s="18" t="n">
        <v>144</v>
      </c>
      <c r="DD98" s="18" t="n">
        <v>124</v>
      </c>
      <c r="DE98" s="18" t="n">
        <v>136</v>
      </c>
      <c r="DF98" s="18" t="n">
        <v>157</v>
      </c>
      <c r="DG98" s="18" t="n">
        <v>158</v>
      </c>
      <c r="DH98" s="18" t="n">
        <v>162</v>
      </c>
      <c r="DI98" s="18" t="n">
        <v>162</v>
      </c>
      <c r="DJ98" s="18" t="n">
        <v>156</v>
      </c>
      <c r="DK98" s="18" t="n">
        <v>153</v>
      </c>
      <c r="DL98" s="18" t="n">
        <v>160</v>
      </c>
      <c r="DM98" s="18" t="n">
        <v>162</v>
      </c>
      <c r="DN98" s="18" t="n">
        <v>162</v>
      </c>
      <c r="DO98" s="18" t="n">
        <v>149</v>
      </c>
      <c r="DP98" s="18" t="n">
        <v>148</v>
      </c>
      <c r="DQ98" s="18" t="n">
        <v>149</v>
      </c>
      <c r="DR98" s="18" t="n">
        <v>151</v>
      </c>
      <c r="DS98" s="18" t="n">
        <v>149</v>
      </c>
      <c r="DT98" s="18" t="n">
        <v>144</v>
      </c>
      <c r="DU98" s="18" t="n">
        <v>148</v>
      </c>
      <c r="DV98" s="18" t="n">
        <v>159</v>
      </c>
      <c r="DW98" s="18" t="n">
        <v>171</v>
      </c>
      <c r="DX98" s="18" t="n">
        <v>169</v>
      </c>
      <c r="DY98" s="18" t="n">
        <v>162</v>
      </c>
      <c r="DZ98" s="18" t="n">
        <v>153</v>
      </c>
      <c r="EA98" s="18" t="n">
        <v>150</v>
      </c>
      <c r="EB98" s="18" t="n">
        <v>150</v>
      </c>
      <c r="EC98" s="18" t="n">
        <v>153</v>
      </c>
      <c r="ED98" s="18" t="n">
        <v>159</v>
      </c>
      <c r="EE98" s="18" t="n">
        <v>160</v>
      </c>
      <c r="EF98" s="18" t="n">
        <v>166</v>
      </c>
      <c r="EG98" s="18" t="n">
        <v>167</v>
      </c>
      <c r="EH98" s="18" t="n">
        <v>167</v>
      </c>
      <c r="EI98" s="18" t="n">
        <v>162</v>
      </c>
      <c r="EJ98" s="18" t="n">
        <v>155</v>
      </c>
      <c r="EK98" s="18" t="n">
        <v>146</v>
      </c>
      <c r="EL98" s="18" t="n">
        <v>139</v>
      </c>
      <c r="EM98" s="18" t="n">
        <v>131</v>
      </c>
      <c r="EN98" s="18" t="n">
        <v>130</v>
      </c>
      <c r="EO98" s="18" t="n">
        <v>129</v>
      </c>
      <c r="EP98" s="18" t="n">
        <v>127</v>
      </c>
      <c r="EQ98" s="18" t="n">
        <v>125</v>
      </c>
      <c r="ER98" s="18" t="n">
        <v>123</v>
      </c>
      <c r="ES98" s="18" t="n">
        <v>122</v>
      </c>
      <c r="ET98" s="18" t="n">
        <v>121</v>
      </c>
      <c r="EU98" s="18" t="n">
        <v>113</v>
      </c>
      <c r="EV98" s="18" t="n">
        <v>109</v>
      </c>
      <c r="EW98" s="18" t="n">
        <v>108</v>
      </c>
      <c r="EX98" s="18" t="n">
        <v>109</v>
      </c>
      <c r="EY98" s="18" t="n">
        <v>111</v>
      </c>
      <c r="EZ98" s="18" t="n">
        <v>109</v>
      </c>
      <c r="FA98" s="18" t="n">
        <v>106</v>
      </c>
      <c r="FB98" s="18" t="n">
        <v>104</v>
      </c>
      <c r="FC98" s="18" t="n">
        <v>109</v>
      </c>
      <c r="FD98" s="18" t="n">
        <v>107</v>
      </c>
      <c r="FE98" s="18" t="n">
        <v>100</v>
      </c>
      <c r="FF98" s="18" t="n">
        <v>92</v>
      </c>
      <c r="FG98" s="18" t="n">
        <v>90</v>
      </c>
      <c r="FH98" s="18" t="n">
        <v>90</v>
      </c>
      <c r="FI98" s="18" t="n">
        <v>93</v>
      </c>
      <c r="FJ98" s="18" t="n">
        <v>92</v>
      </c>
      <c r="FK98" s="18" t="n">
        <v>82</v>
      </c>
      <c r="FL98" s="18" t="n">
        <v>84</v>
      </c>
      <c r="FM98" s="18" t="n">
        <v>89</v>
      </c>
      <c r="FN98" s="18" t="n">
        <v>86</v>
      </c>
      <c r="FO98" s="18" t="n">
        <v>82</v>
      </c>
      <c r="FP98" s="18" t="n">
        <v>87</v>
      </c>
      <c r="FQ98" s="18" t="n">
        <v>77</v>
      </c>
      <c r="FR98" s="18" t="n">
        <v>46</v>
      </c>
      <c r="FS98" s="18" t="n">
        <v>23</v>
      </c>
    </row>
    <row r="99" customFormat="false" ht="10.5" hidden="false" customHeight="true" outlineLevel="0" collapsed="false">
      <c r="B99" s="17" t="n">
        <v>207</v>
      </c>
      <c r="C99" s="18" t="n">
        <v>118</v>
      </c>
      <c r="D99" s="18" t="n">
        <v>116</v>
      </c>
      <c r="E99" s="18" t="n">
        <v>115</v>
      </c>
      <c r="F99" s="18" t="n">
        <v>111</v>
      </c>
      <c r="G99" s="18" t="n">
        <v>116</v>
      </c>
      <c r="H99" s="18" t="n">
        <v>109</v>
      </c>
      <c r="I99" s="18" t="n">
        <v>100</v>
      </c>
      <c r="J99" s="18" t="n">
        <v>107</v>
      </c>
      <c r="K99" s="18" t="n">
        <v>101</v>
      </c>
      <c r="L99" s="18" t="n">
        <v>106</v>
      </c>
      <c r="M99" s="18" t="n">
        <v>93</v>
      </c>
      <c r="N99" s="18" t="n">
        <v>102</v>
      </c>
      <c r="O99" s="18" t="n">
        <v>102</v>
      </c>
      <c r="P99" s="18" t="n">
        <v>102</v>
      </c>
      <c r="Q99" s="18" t="n">
        <v>74</v>
      </c>
      <c r="R99" s="18" t="n">
        <v>32</v>
      </c>
      <c r="S99" s="18" t="n">
        <v>15</v>
      </c>
      <c r="T99" s="18" t="n">
        <v>10</v>
      </c>
      <c r="U99" s="18" t="n">
        <v>7</v>
      </c>
      <c r="V99" s="18" t="n">
        <v>10</v>
      </c>
      <c r="W99" s="18" t="n">
        <v>10</v>
      </c>
      <c r="X99" s="18" t="n">
        <v>15</v>
      </c>
      <c r="Y99" s="18" t="n">
        <v>16</v>
      </c>
      <c r="Z99" s="18" t="n">
        <v>18</v>
      </c>
      <c r="AA99" s="18" t="n">
        <v>22</v>
      </c>
      <c r="AB99" s="18" t="n">
        <v>19</v>
      </c>
      <c r="AC99" s="18" t="n">
        <v>18</v>
      </c>
      <c r="AD99" s="18" t="n">
        <v>16</v>
      </c>
      <c r="AE99" s="18" t="n">
        <v>12</v>
      </c>
      <c r="AF99" s="18" t="n">
        <v>2</v>
      </c>
      <c r="AG99" s="18" t="n">
        <v>2</v>
      </c>
      <c r="AH99" s="18" t="n">
        <v>16</v>
      </c>
      <c r="AI99" s="18" t="n">
        <v>33</v>
      </c>
      <c r="AJ99" s="18" t="n">
        <v>45</v>
      </c>
      <c r="AK99" s="18" t="n">
        <v>47</v>
      </c>
      <c r="AL99" s="18" t="n">
        <v>47</v>
      </c>
      <c r="AM99" s="18" t="n">
        <v>56</v>
      </c>
      <c r="AN99" s="18" t="n">
        <v>45</v>
      </c>
      <c r="AO99" s="18" t="n">
        <v>33</v>
      </c>
      <c r="AP99" s="18" t="n">
        <v>29</v>
      </c>
      <c r="AQ99" s="18" t="n">
        <v>2</v>
      </c>
      <c r="AR99" s="18" t="n">
        <v>4</v>
      </c>
      <c r="AS99" s="18" t="n">
        <v>3</v>
      </c>
      <c r="AT99" s="18" t="n">
        <v>3</v>
      </c>
      <c r="AU99" s="18" t="n">
        <v>28</v>
      </c>
      <c r="AV99" s="18" t="n">
        <v>51</v>
      </c>
      <c r="AW99" s="18" t="n">
        <v>56</v>
      </c>
      <c r="AX99" s="18" t="n">
        <v>54</v>
      </c>
      <c r="AY99" s="18" t="n">
        <v>59</v>
      </c>
      <c r="AZ99" s="18" t="n">
        <v>59</v>
      </c>
      <c r="BA99" s="18" t="n">
        <v>53</v>
      </c>
      <c r="BB99" s="18" t="n">
        <v>54</v>
      </c>
      <c r="BC99" s="18" t="n">
        <v>68</v>
      </c>
      <c r="BD99" s="18" t="n">
        <v>84</v>
      </c>
      <c r="BE99" s="18" t="n">
        <v>64</v>
      </c>
      <c r="BF99" s="18" t="n">
        <v>57</v>
      </c>
      <c r="BG99" s="18" t="n">
        <v>59</v>
      </c>
      <c r="BH99" s="18" t="n">
        <v>71</v>
      </c>
      <c r="BI99" s="18" t="n">
        <v>74</v>
      </c>
      <c r="BJ99" s="18" t="n">
        <v>81</v>
      </c>
      <c r="BK99" s="18" t="n">
        <v>78</v>
      </c>
      <c r="BL99" s="18" t="n">
        <v>84</v>
      </c>
      <c r="BM99" s="18" t="n">
        <v>92</v>
      </c>
      <c r="BN99" s="18" t="n">
        <v>87</v>
      </c>
      <c r="BO99" s="18" t="n">
        <v>90</v>
      </c>
      <c r="BP99" s="18" t="n">
        <v>89</v>
      </c>
      <c r="BQ99" s="18" t="n">
        <v>71</v>
      </c>
      <c r="BR99" s="18" t="n">
        <v>50</v>
      </c>
      <c r="BS99" s="18" t="n">
        <v>37</v>
      </c>
      <c r="BT99" s="18" t="n">
        <v>16</v>
      </c>
      <c r="BU99" s="18" t="n">
        <v>4</v>
      </c>
      <c r="BV99" s="18" t="n">
        <v>8</v>
      </c>
      <c r="BW99" s="18" t="n">
        <v>17</v>
      </c>
      <c r="BX99" s="18" t="n">
        <v>17</v>
      </c>
      <c r="BY99" s="18" t="n">
        <v>18</v>
      </c>
      <c r="BZ99" s="18" t="n">
        <v>31</v>
      </c>
      <c r="CA99" s="18" t="n">
        <v>35</v>
      </c>
      <c r="CB99" s="18" t="n">
        <v>33</v>
      </c>
      <c r="CC99" s="18" t="n">
        <v>33</v>
      </c>
      <c r="CD99" s="18" t="n">
        <v>28</v>
      </c>
      <c r="CE99" s="18" t="n">
        <v>21</v>
      </c>
      <c r="CF99" s="18" t="n">
        <v>18</v>
      </c>
      <c r="CG99" s="18" t="n">
        <v>17</v>
      </c>
      <c r="CH99" s="18" t="n">
        <v>12</v>
      </c>
      <c r="CI99" s="18" t="n">
        <v>5</v>
      </c>
      <c r="CJ99" s="18" t="n">
        <v>7</v>
      </c>
      <c r="CK99" s="18" t="n">
        <v>1</v>
      </c>
      <c r="CL99" s="18" t="n">
        <v>9</v>
      </c>
      <c r="CM99" s="18" t="n">
        <v>70</v>
      </c>
      <c r="CN99" s="18" t="n">
        <v>111</v>
      </c>
      <c r="CO99" s="18" t="n">
        <v>120</v>
      </c>
      <c r="CP99" s="18" t="n">
        <v>123</v>
      </c>
      <c r="CQ99" s="18" t="n">
        <v>134</v>
      </c>
      <c r="CR99" s="18" t="n">
        <v>124</v>
      </c>
      <c r="CS99" s="18" t="n">
        <v>122</v>
      </c>
      <c r="CT99" s="18" t="n">
        <v>117</v>
      </c>
      <c r="CU99" s="18" t="n">
        <v>104</v>
      </c>
      <c r="CV99" s="18" t="n">
        <v>109</v>
      </c>
      <c r="CW99" s="18" t="n">
        <v>131</v>
      </c>
      <c r="CX99" s="18" t="n">
        <v>127</v>
      </c>
      <c r="CY99" s="18" t="n">
        <v>118</v>
      </c>
      <c r="CZ99" s="18" t="n">
        <v>141</v>
      </c>
      <c r="DA99" s="18" t="n">
        <v>139</v>
      </c>
      <c r="DB99" s="18" t="n">
        <v>144</v>
      </c>
      <c r="DC99" s="18" t="n">
        <v>142</v>
      </c>
      <c r="DD99" s="18" t="n">
        <v>121</v>
      </c>
      <c r="DE99" s="18" t="n">
        <v>131</v>
      </c>
      <c r="DF99" s="18" t="n">
        <v>152</v>
      </c>
      <c r="DG99" s="18" t="n">
        <v>145</v>
      </c>
      <c r="DH99" s="18" t="n">
        <v>145</v>
      </c>
      <c r="DI99" s="18" t="n">
        <v>144</v>
      </c>
      <c r="DJ99" s="18" t="n">
        <v>144</v>
      </c>
      <c r="DK99" s="18" t="n">
        <v>151</v>
      </c>
      <c r="DL99" s="18" t="n">
        <v>158</v>
      </c>
      <c r="DM99" s="18" t="n">
        <v>149</v>
      </c>
      <c r="DN99" s="18" t="n">
        <v>142</v>
      </c>
      <c r="DO99" s="18" t="n">
        <v>135</v>
      </c>
      <c r="DP99" s="18" t="n">
        <v>124</v>
      </c>
      <c r="DQ99" s="18" t="n">
        <v>120</v>
      </c>
      <c r="DR99" s="18" t="n">
        <v>125</v>
      </c>
      <c r="DS99" s="18" t="n">
        <v>131</v>
      </c>
      <c r="DT99" s="18" t="n">
        <v>135</v>
      </c>
      <c r="DU99" s="18" t="n">
        <v>142</v>
      </c>
      <c r="DV99" s="18" t="n">
        <v>156</v>
      </c>
      <c r="DW99" s="18" t="n">
        <v>171</v>
      </c>
      <c r="DX99" s="18" t="n">
        <v>165</v>
      </c>
      <c r="DY99" s="18" t="n">
        <v>155</v>
      </c>
      <c r="DZ99" s="18" t="n">
        <v>153</v>
      </c>
      <c r="EA99" s="18" t="n">
        <v>151</v>
      </c>
      <c r="EB99" s="18" t="n">
        <v>145</v>
      </c>
      <c r="EC99" s="18" t="n">
        <v>150</v>
      </c>
      <c r="ED99" s="18" t="n">
        <v>159</v>
      </c>
      <c r="EE99" s="18" t="n">
        <v>164</v>
      </c>
      <c r="EF99" s="18" t="n">
        <v>165</v>
      </c>
      <c r="EG99" s="18" t="n">
        <v>166</v>
      </c>
      <c r="EH99" s="18" t="n">
        <v>166</v>
      </c>
      <c r="EI99" s="18" t="n">
        <v>163</v>
      </c>
      <c r="EJ99" s="18" t="n">
        <v>157</v>
      </c>
      <c r="EK99" s="18" t="n">
        <v>151</v>
      </c>
      <c r="EL99" s="18" t="n">
        <v>143</v>
      </c>
      <c r="EM99" s="18" t="n">
        <v>132</v>
      </c>
      <c r="EN99" s="18" t="n">
        <v>129</v>
      </c>
      <c r="EO99" s="18" t="n">
        <v>128</v>
      </c>
      <c r="EP99" s="18" t="n">
        <v>128</v>
      </c>
      <c r="EQ99" s="18" t="n">
        <v>127</v>
      </c>
      <c r="ER99" s="18" t="n">
        <v>127</v>
      </c>
      <c r="ES99" s="18" t="n">
        <v>125</v>
      </c>
      <c r="ET99" s="18" t="n">
        <v>123</v>
      </c>
      <c r="EU99" s="18" t="n">
        <v>118</v>
      </c>
      <c r="EV99" s="18" t="n">
        <v>115</v>
      </c>
      <c r="EW99" s="18" t="n">
        <v>110</v>
      </c>
      <c r="EX99" s="18" t="n">
        <v>110</v>
      </c>
      <c r="EY99" s="18" t="n">
        <v>111</v>
      </c>
      <c r="EZ99" s="18" t="n">
        <v>111</v>
      </c>
      <c r="FA99" s="18" t="n">
        <v>109</v>
      </c>
      <c r="FB99" s="18" t="n">
        <v>106</v>
      </c>
      <c r="FC99" s="18" t="n">
        <v>106</v>
      </c>
      <c r="FD99" s="18" t="n">
        <v>104</v>
      </c>
      <c r="FE99" s="18" t="n">
        <v>101</v>
      </c>
      <c r="FF99" s="18" t="n">
        <v>97</v>
      </c>
      <c r="FG99" s="18" t="n">
        <v>96</v>
      </c>
      <c r="FH99" s="18" t="n">
        <v>96</v>
      </c>
      <c r="FI99" s="18" t="n">
        <v>95</v>
      </c>
      <c r="FJ99" s="18" t="n">
        <v>93</v>
      </c>
      <c r="FK99" s="18" t="n">
        <v>93</v>
      </c>
      <c r="FL99" s="18" t="n">
        <v>87</v>
      </c>
      <c r="FM99" s="18" t="n">
        <v>87</v>
      </c>
      <c r="FN99" s="18" t="n">
        <v>82</v>
      </c>
      <c r="FO99" s="18" t="n">
        <v>74</v>
      </c>
      <c r="FP99" s="18" t="n">
        <v>80</v>
      </c>
      <c r="FQ99" s="18" t="n">
        <v>95</v>
      </c>
      <c r="FR99" s="18" t="n">
        <v>97</v>
      </c>
      <c r="FS99" s="18" t="n">
        <v>80</v>
      </c>
    </row>
    <row r="100" customFormat="false" ht="10.5" hidden="false" customHeight="true" outlineLevel="0" collapsed="false">
      <c r="B100" s="17" t="n">
        <v>208</v>
      </c>
      <c r="C100" s="18" t="n">
        <v>118</v>
      </c>
      <c r="D100" s="18" t="n">
        <v>118</v>
      </c>
      <c r="E100" s="18" t="n">
        <v>117</v>
      </c>
      <c r="F100" s="18" t="n">
        <v>117</v>
      </c>
      <c r="G100" s="18" t="n">
        <v>115</v>
      </c>
      <c r="H100" s="18" t="n">
        <v>110</v>
      </c>
      <c r="I100" s="18" t="n">
        <v>107</v>
      </c>
      <c r="J100" s="18" t="n">
        <v>104</v>
      </c>
      <c r="K100" s="18" t="n">
        <v>106</v>
      </c>
      <c r="L100" s="18" t="n">
        <v>107</v>
      </c>
      <c r="M100" s="18" t="n">
        <v>102</v>
      </c>
      <c r="N100" s="18" t="n">
        <v>101</v>
      </c>
      <c r="O100" s="18" t="n">
        <v>110</v>
      </c>
      <c r="P100" s="18" t="n">
        <v>97</v>
      </c>
      <c r="Q100" s="18" t="n">
        <v>95</v>
      </c>
      <c r="R100" s="18" t="n">
        <v>79</v>
      </c>
      <c r="S100" s="18" t="n">
        <v>37</v>
      </c>
      <c r="T100" s="18" t="n">
        <v>14</v>
      </c>
      <c r="U100" s="18" t="n">
        <v>11</v>
      </c>
      <c r="V100" s="18" t="n">
        <v>1</v>
      </c>
      <c r="W100" s="18" t="n">
        <v>7</v>
      </c>
      <c r="X100" s="18" t="n">
        <v>4</v>
      </c>
      <c r="Y100" s="18" t="n">
        <v>7</v>
      </c>
      <c r="Z100" s="18" t="n">
        <v>5</v>
      </c>
      <c r="AA100" s="18" t="n">
        <v>22</v>
      </c>
      <c r="AB100" s="18" t="n">
        <v>17</v>
      </c>
      <c r="AC100" s="18" t="n">
        <v>19</v>
      </c>
      <c r="AD100" s="18" t="n">
        <v>19</v>
      </c>
      <c r="AE100" s="18" t="n">
        <v>17</v>
      </c>
      <c r="AF100" s="18" t="n">
        <v>4</v>
      </c>
      <c r="AG100" s="18" t="n">
        <v>11</v>
      </c>
      <c r="AH100" s="18" t="n">
        <v>16</v>
      </c>
      <c r="AI100" s="18" t="n">
        <v>21</v>
      </c>
      <c r="AJ100" s="18" t="n">
        <v>22</v>
      </c>
      <c r="AK100" s="18" t="n">
        <v>36</v>
      </c>
      <c r="AL100" s="18" t="n">
        <v>39</v>
      </c>
      <c r="AM100" s="18" t="n">
        <v>53</v>
      </c>
      <c r="AN100" s="18" t="n">
        <v>59</v>
      </c>
      <c r="AO100" s="18" t="n">
        <v>56</v>
      </c>
      <c r="AP100" s="18" t="n">
        <v>40</v>
      </c>
      <c r="AQ100" s="18" t="n">
        <v>25</v>
      </c>
      <c r="AR100" s="18" t="n">
        <v>14</v>
      </c>
      <c r="AS100" s="18" t="n">
        <v>4</v>
      </c>
      <c r="AT100" s="18" t="n">
        <v>4</v>
      </c>
      <c r="AU100" s="18" t="n">
        <v>4</v>
      </c>
      <c r="AV100" s="18" t="n">
        <v>3</v>
      </c>
      <c r="AW100" s="18" t="n">
        <v>8</v>
      </c>
      <c r="AX100" s="18" t="n">
        <v>21</v>
      </c>
      <c r="AY100" s="18" t="n">
        <v>39</v>
      </c>
      <c r="AZ100" s="18" t="n">
        <v>52</v>
      </c>
      <c r="BA100" s="18" t="n">
        <v>56</v>
      </c>
      <c r="BB100" s="18" t="n">
        <v>54</v>
      </c>
      <c r="BC100" s="18" t="n">
        <v>53</v>
      </c>
      <c r="BD100" s="18" t="n">
        <v>59</v>
      </c>
      <c r="BE100" s="18" t="n">
        <v>58</v>
      </c>
      <c r="BF100" s="18" t="n">
        <v>59</v>
      </c>
      <c r="BG100" s="18" t="n">
        <v>63</v>
      </c>
      <c r="BH100" s="18" t="n">
        <v>65</v>
      </c>
      <c r="BI100" s="18" t="n">
        <v>71</v>
      </c>
      <c r="BJ100" s="18" t="n">
        <v>84</v>
      </c>
      <c r="BK100" s="18" t="n">
        <v>73</v>
      </c>
      <c r="BL100" s="18" t="n">
        <v>68</v>
      </c>
      <c r="BM100" s="18" t="n">
        <v>61</v>
      </c>
      <c r="BN100" s="18" t="n">
        <v>56</v>
      </c>
      <c r="BO100" s="18" t="n">
        <v>49</v>
      </c>
      <c r="BP100" s="18" t="n">
        <v>36</v>
      </c>
      <c r="BQ100" s="18" t="n">
        <v>18</v>
      </c>
      <c r="BR100" s="18" t="n">
        <v>3</v>
      </c>
      <c r="BS100" s="18" t="n">
        <v>14</v>
      </c>
      <c r="BT100" s="18" t="n">
        <v>11</v>
      </c>
      <c r="BU100" s="18" t="n">
        <v>12</v>
      </c>
      <c r="BV100" s="18" t="n">
        <v>13</v>
      </c>
      <c r="BW100" s="18" t="n">
        <v>19</v>
      </c>
      <c r="BX100" s="18" t="n">
        <v>24</v>
      </c>
      <c r="BY100" s="18" t="n">
        <v>26</v>
      </c>
      <c r="BZ100" s="18" t="n">
        <v>31</v>
      </c>
      <c r="CA100" s="18" t="n">
        <v>32</v>
      </c>
      <c r="CB100" s="18" t="n">
        <v>34</v>
      </c>
      <c r="CC100" s="18" t="n">
        <v>35</v>
      </c>
      <c r="CD100" s="18" t="n">
        <v>25</v>
      </c>
      <c r="CE100" s="18" t="n">
        <v>25</v>
      </c>
      <c r="CF100" s="18" t="n">
        <v>21</v>
      </c>
      <c r="CG100" s="18" t="n">
        <v>7</v>
      </c>
      <c r="CH100" s="18" t="n">
        <v>14</v>
      </c>
      <c r="CI100" s="18" t="n">
        <v>11</v>
      </c>
      <c r="CJ100" s="18" t="n">
        <v>0</v>
      </c>
      <c r="CK100" s="18" t="n">
        <v>3</v>
      </c>
      <c r="CL100" s="18" t="n">
        <v>46</v>
      </c>
      <c r="CM100" s="18" t="n">
        <v>88</v>
      </c>
      <c r="CN100" s="18" t="n">
        <v>97</v>
      </c>
      <c r="CO100" s="18" t="n">
        <v>94</v>
      </c>
      <c r="CP100" s="18" t="n">
        <v>118</v>
      </c>
      <c r="CQ100" s="18" t="n">
        <v>127</v>
      </c>
      <c r="CR100" s="18" t="n">
        <v>130</v>
      </c>
      <c r="CS100" s="18" t="n">
        <v>124</v>
      </c>
      <c r="CT100" s="18" t="n">
        <v>132</v>
      </c>
      <c r="CU100" s="18" t="n">
        <v>129</v>
      </c>
      <c r="CV100" s="18" t="n">
        <v>129</v>
      </c>
      <c r="CW100" s="18" t="n">
        <v>130</v>
      </c>
      <c r="CX100" s="18" t="n">
        <v>131</v>
      </c>
      <c r="CY100" s="18" t="n">
        <v>129</v>
      </c>
      <c r="CZ100" s="18" t="n">
        <v>139</v>
      </c>
      <c r="DA100" s="18" t="n">
        <v>144</v>
      </c>
      <c r="DB100" s="18" t="n">
        <v>144</v>
      </c>
      <c r="DC100" s="18" t="n">
        <v>134</v>
      </c>
      <c r="DD100" s="18" t="n">
        <v>129</v>
      </c>
      <c r="DE100" s="18" t="n">
        <v>143</v>
      </c>
      <c r="DF100" s="18" t="n">
        <v>155</v>
      </c>
      <c r="DG100" s="18" t="n">
        <v>165</v>
      </c>
      <c r="DH100" s="18" t="n">
        <v>153</v>
      </c>
      <c r="DI100" s="18" t="n">
        <v>130</v>
      </c>
      <c r="DJ100" s="18" t="n">
        <v>125</v>
      </c>
      <c r="DK100" s="18" t="n">
        <v>157</v>
      </c>
      <c r="DL100" s="18" t="n">
        <v>157</v>
      </c>
      <c r="DM100" s="18" t="n">
        <v>145</v>
      </c>
      <c r="DN100" s="18" t="n">
        <v>117</v>
      </c>
      <c r="DO100" s="18" t="n">
        <v>139</v>
      </c>
      <c r="DP100" s="18" t="n">
        <v>128</v>
      </c>
      <c r="DQ100" s="18" t="n">
        <v>117</v>
      </c>
      <c r="DR100" s="18" t="n">
        <v>141</v>
      </c>
      <c r="DS100" s="18" t="n">
        <v>142</v>
      </c>
      <c r="DT100" s="18" t="n">
        <v>122</v>
      </c>
      <c r="DU100" s="18" t="n">
        <v>138</v>
      </c>
      <c r="DV100" s="18" t="n">
        <v>162</v>
      </c>
      <c r="DW100" s="18" t="n">
        <v>163</v>
      </c>
      <c r="DX100" s="18" t="n">
        <v>163</v>
      </c>
      <c r="DY100" s="18" t="n">
        <v>153</v>
      </c>
      <c r="DZ100" s="18" t="n">
        <v>155</v>
      </c>
      <c r="EA100" s="18" t="n">
        <v>157</v>
      </c>
      <c r="EB100" s="18" t="n">
        <v>149</v>
      </c>
      <c r="EC100" s="18" t="n">
        <v>150</v>
      </c>
      <c r="ED100" s="18" t="n">
        <v>162</v>
      </c>
      <c r="EE100" s="18" t="n">
        <v>164</v>
      </c>
      <c r="EF100" s="18" t="n">
        <v>156</v>
      </c>
      <c r="EG100" s="18" t="n">
        <v>157</v>
      </c>
      <c r="EH100" s="18" t="n">
        <v>158</v>
      </c>
      <c r="EI100" s="18" t="n">
        <v>158</v>
      </c>
      <c r="EJ100" s="18" t="n">
        <v>156</v>
      </c>
      <c r="EK100" s="18" t="n">
        <v>151</v>
      </c>
      <c r="EL100" s="18" t="n">
        <v>143</v>
      </c>
      <c r="EM100" s="18" t="n">
        <v>132</v>
      </c>
      <c r="EN100" s="18" t="n">
        <v>130</v>
      </c>
      <c r="EO100" s="18" t="n">
        <v>128</v>
      </c>
      <c r="EP100" s="18" t="n">
        <v>127</v>
      </c>
      <c r="EQ100" s="18" t="n">
        <v>129</v>
      </c>
      <c r="ER100" s="18" t="n">
        <v>130</v>
      </c>
      <c r="ES100" s="18" t="n">
        <v>125</v>
      </c>
      <c r="ET100" s="18" t="n">
        <v>118</v>
      </c>
      <c r="EU100" s="18" t="n">
        <v>127</v>
      </c>
      <c r="EV100" s="18" t="n">
        <v>122</v>
      </c>
      <c r="EW100" s="18" t="n">
        <v>118</v>
      </c>
      <c r="EX100" s="18" t="n">
        <v>115</v>
      </c>
      <c r="EY100" s="18" t="n">
        <v>113</v>
      </c>
      <c r="EZ100" s="18" t="n">
        <v>111</v>
      </c>
      <c r="FA100" s="18" t="n">
        <v>115</v>
      </c>
      <c r="FB100" s="18" t="n">
        <v>111</v>
      </c>
      <c r="FC100" s="18" t="n">
        <v>107</v>
      </c>
      <c r="FD100" s="18" t="n">
        <v>104</v>
      </c>
      <c r="FE100" s="18" t="n">
        <v>99</v>
      </c>
      <c r="FF100" s="18" t="n">
        <v>93</v>
      </c>
      <c r="FG100" s="18" t="n">
        <v>95</v>
      </c>
      <c r="FH100" s="18" t="n">
        <v>99</v>
      </c>
      <c r="FI100" s="18" t="n">
        <v>100</v>
      </c>
      <c r="FJ100" s="18" t="n">
        <v>99</v>
      </c>
      <c r="FK100" s="18" t="n">
        <v>93</v>
      </c>
      <c r="FL100" s="18" t="n">
        <v>85</v>
      </c>
      <c r="FM100" s="18" t="n">
        <v>82</v>
      </c>
      <c r="FN100" s="18" t="n">
        <v>87</v>
      </c>
      <c r="FO100" s="18" t="n">
        <v>86</v>
      </c>
      <c r="FP100" s="18" t="n">
        <v>78</v>
      </c>
      <c r="FQ100" s="18" t="n">
        <v>79</v>
      </c>
      <c r="FR100" s="18" t="n">
        <v>87</v>
      </c>
      <c r="FS100" s="18" t="n">
        <v>82</v>
      </c>
    </row>
    <row r="101" customFormat="false" ht="10.5" hidden="false" customHeight="true" outlineLevel="0" collapsed="false">
      <c r="B101" s="17" t="n">
        <v>209</v>
      </c>
      <c r="C101" s="18" t="n">
        <v>121</v>
      </c>
      <c r="D101" s="18" t="n">
        <v>120</v>
      </c>
      <c r="E101" s="18" t="n">
        <v>118</v>
      </c>
      <c r="F101" s="18" t="n">
        <v>118</v>
      </c>
      <c r="G101" s="18" t="n">
        <v>115</v>
      </c>
      <c r="H101" s="18" t="n">
        <v>110</v>
      </c>
      <c r="I101" s="18" t="n">
        <v>108</v>
      </c>
      <c r="J101" s="18" t="n">
        <v>107</v>
      </c>
      <c r="K101" s="18" t="n">
        <v>107</v>
      </c>
      <c r="L101" s="18" t="n">
        <v>107</v>
      </c>
      <c r="M101" s="18" t="n">
        <v>103</v>
      </c>
      <c r="N101" s="18" t="n">
        <v>100</v>
      </c>
      <c r="O101" s="18" t="n">
        <v>102</v>
      </c>
      <c r="P101" s="18" t="n">
        <v>93</v>
      </c>
      <c r="Q101" s="18" t="n">
        <v>106</v>
      </c>
      <c r="R101" s="18" t="n">
        <v>114</v>
      </c>
      <c r="S101" s="18" t="n">
        <v>85</v>
      </c>
      <c r="T101" s="18" t="n">
        <v>51</v>
      </c>
      <c r="U101" s="18" t="n">
        <v>32</v>
      </c>
      <c r="V101" s="18" t="n">
        <v>15</v>
      </c>
      <c r="W101" s="18" t="n">
        <v>3</v>
      </c>
      <c r="X101" s="18" t="n">
        <v>1</v>
      </c>
      <c r="Y101" s="18" t="n">
        <v>15</v>
      </c>
      <c r="Z101" s="18" t="n">
        <v>26</v>
      </c>
      <c r="AA101" s="18" t="n">
        <v>15</v>
      </c>
      <c r="AB101" s="18" t="n">
        <v>17</v>
      </c>
      <c r="AC101" s="18" t="n">
        <v>16</v>
      </c>
      <c r="AD101" s="18" t="n">
        <v>10</v>
      </c>
      <c r="AE101" s="18" t="n">
        <v>18</v>
      </c>
      <c r="AF101" s="18" t="n">
        <v>16</v>
      </c>
      <c r="AG101" s="18" t="n">
        <v>19</v>
      </c>
      <c r="AH101" s="18" t="n">
        <v>19</v>
      </c>
      <c r="AI101" s="18" t="n">
        <v>12</v>
      </c>
      <c r="AJ101" s="18" t="n">
        <v>16</v>
      </c>
      <c r="AK101" s="18" t="n">
        <v>26</v>
      </c>
      <c r="AL101" s="18" t="n">
        <v>32</v>
      </c>
      <c r="AM101" s="18" t="n">
        <v>30</v>
      </c>
      <c r="AN101" s="18" t="n">
        <v>42</v>
      </c>
      <c r="AO101" s="18" t="n">
        <v>46</v>
      </c>
      <c r="AP101" s="18" t="n">
        <v>44</v>
      </c>
      <c r="AQ101" s="18" t="n">
        <v>44</v>
      </c>
      <c r="AR101" s="18" t="n">
        <v>43</v>
      </c>
      <c r="AS101" s="18" t="n">
        <v>33</v>
      </c>
      <c r="AT101" s="18" t="n">
        <v>22</v>
      </c>
      <c r="AU101" s="18" t="n">
        <v>14</v>
      </c>
      <c r="AV101" s="18" t="n">
        <v>4</v>
      </c>
      <c r="AW101" s="18" t="n">
        <v>2</v>
      </c>
      <c r="AX101" s="18" t="n">
        <v>2</v>
      </c>
      <c r="AY101" s="18" t="n">
        <v>5</v>
      </c>
      <c r="AZ101" s="18" t="n">
        <v>11</v>
      </c>
      <c r="BA101" s="18" t="n">
        <v>16</v>
      </c>
      <c r="BB101" s="18" t="n">
        <v>15</v>
      </c>
      <c r="BC101" s="18" t="n">
        <v>14</v>
      </c>
      <c r="BD101" s="18" t="n">
        <v>19</v>
      </c>
      <c r="BE101" s="18" t="n">
        <v>18</v>
      </c>
      <c r="BF101" s="18" t="n">
        <v>22</v>
      </c>
      <c r="BG101" s="18" t="n">
        <v>29</v>
      </c>
      <c r="BH101" s="18" t="n">
        <v>33</v>
      </c>
      <c r="BI101" s="18" t="n">
        <v>36</v>
      </c>
      <c r="BJ101" s="18" t="n">
        <v>32</v>
      </c>
      <c r="BK101" s="18" t="n">
        <v>17</v>
      </c>
      <c r="BL101" s="18" t="n">
        <v>14</v>
      </c>
      <c r="BM101" s="18" t="n">
        <v>8</v>
      </c>
      <c r="BN101" s="18" t="n">
        <v>4</v>
      </c>
      <c r="BO101" s="18" t="n">
        <v>4</v>
      </c>
      <c r="BP101" s="18" t="n">
        <v>4</v>
      </c>
      <c r="BQ101" s="18" t="n">
        <v>1</v>
      </c>
      <c r="BR101" s="18" t="n">
        <v>0</v>
      </c>
      <c r="BS101" s="18" t="n">
        <v>10</v>
      </c>
      <c r="BT101" s="18" t="n">
        <v>15</v>
      </c>
      <c r="BU101" s="18" t="n">
        <v>20</v>
      </c>
      <c r="BV101" s="18" t="n">
        <v>24</v>
      </c>
      <c r="BW101" s="18" t="n">
        <v>27</v>
      </c>
      <c r="BX101" s="18" t="n">
        <v>29</v>
      </c>
      <c r="BY101" s="18" t="n">
        <v>30</v>
      </c>
      <c r="BZ101" s="18" t="n">
        <v>33</v>
      </c>
      <c r="CA101" s="18" t="n">
        <v>32</v>
      </c>
      <c r="CB101" s="18" t="n">
        <v>32</v>
      </c>
      <c r="CC101" s="18" t="n">
        <v>18</v>
      </c>
      <c r="CD101" s="18" t="n">
        <v>16</v>
      </c>
      <c r="CE101" s="18" t="n">
        <v>17</v>
      </c>
      <c r="CF101" s="18" t="n">
        <v>14</v>
      </c>
      <c r="CG101" s="18" t="n">
        <v>11</v>
      </c>
      <c r="CH101" s="18" t="n">
        <v>0</v>
      </c>
      <c r="CI101" s="18" t="n">
        <v>0</v>
      </c>
      <c r="CJ101" s="18" t="n">
        <v>24</v>
      </c>
      <c r="CK101" s="18" t="n">
        <v>86</v>
      </c>
      <c r="CL101" s="18" t="n">
        <v>130</v>
      </c>
      <c r="CM101" s="18" t="n">
        <v>122</v>
      </c>
      <c r="CN101" s="18" t="n">
        <v>114</v>
      </c>
      <c r="CO101" s="18" t="n">
        <v>123</v>
      </c>
      <c r="CP101" s="18" t="n">
        <v>129</v>
      </c>
      <c r="CQ101" s="18" t="n">
        <v>125</v>
      </c>
      <c r="CR101" s="18" t="n">
        <v>131</v>
      </c>
      <c r="CS101" s="18" t="n">
        <v>131</v>
      </c>
      <c r="CT101" s="18" t="n">
        <v>130</v>
      </c>
      <c r="CU101" s="18" t="n">
        <v>134</v>
      </c>
      <c r="CV101" s="18" t="n">
        <v>142</v>
      </c>
      <c r="CW101" s="18" t="n">
        <v>143</v>
      </c>
      <c r="CX101" s="18" t="n">
        <v>142</v>
      </c>
      <c r="CY101" s="18" t="n">
        <v>131</v>
      </c>
      <c r="CZ101" s="18" t="n">
        <v>138</v>
      </c>
      <c r="DA101" s="18" t="n">
        <v>144</v>
      </c>
      <c r="DB101" s="18" t="n">
        <v>143</v>
      </c>
      <c r="DC101" s="18" t="n">
        <v>134</v>
      </c>
      <c r="DD101" s="18" t="n">
        <v>135</v>
      </c>
      <c r="DE101" s="18" t="n">
        <v>144</v>
      </c>
      <c r="DF101" s="18" t="n">
        <v>151</v>
      </c>
      <c r="DG101" s="18" t="n">
        <v>144</v>
      </c>
      <c r="DH101" s="18" t="n">
        <v>138</v>
      </c>
      <c r="DI101" s="18" t="n">
        <v>124</v>
      </c>
      <c r="DJ101" s="18" t="n">
        <v>120</v>
      </c>
      <c r="DK101" s="18" t="n">
        <v>148</v>
      </c>
      <c r="DL101" s="18" t="n">
        <v>155</v>
      </c>
      <c r="DM101" s="18" t="n">
        <v>145</v>
      </c>
      <c r="DN101" s="18" t="n">
        <v>117</v>
      </c>
      <c r="DO101" s="18" t="n">
        <v>144</v>
      </c>
      <c r="DP101" s="18" t="n">
        <v>142</v>
      </c>
      <c r="DQ101" s="18" t="n">
        <v>130</v>
      </c>
      <c r="DR101" s="18" t="n">
        <v>141</v>
      </c>
      <c r="DS101" s="18" t="n">
        <v>139</v>
      </c>
      <c r="DT101" s="18" t="n">
        <v>128</v>
      </c>
      <c r="DU101" s="18" t="n">
        <v>141</v>
      </c>
      <c r="DV101" s="18" t="n">
        <v>156</v>
      </c>
      <c r="DW101" s="18" t="n">
        <v>158</v>
      </c>
      <c r="DX101" s="18" t="n">
        <v>152</v>
      </c>
      <c r="DY101" s="18" t="n">
        <v>143</v>
      </c>
      <c r="DZ101" s="18" t="n">
        <v>143</v>
      </c>
      <c r="EA101" s="18" t="n">
        <v>149</v>
      </c>
      <c r="EB101" s="18" t="n">
        <v>155</v>
      </c>
      <c r="EC101" s="18" t="n">
        <v>156</v>
      </c>
      <c r="ED101" s="18" t="n">
        <v>160</v>
      </c>
      <c r="EE101" s="18" t="n">
        <v>158</v>
      </c>
      <c r="EF101" s="18" t="n">
        <v>156</v>
      </c>
      <c r="EG101" s="18" t="n">
        <v>160</v>
      </c>
      <c r="EH101" s="18" t="n">
        <v>164</v>
      </c>
      <c r="EI101" s="18" t="n">
        <v>164</v>
      </c>
      <c r="EJ101" s="18" t="n">
        <v>162</v>
      </c>
      <c r="EK101" s="18" t="n">
        <v>156</v>
      </c>
      <c r="EL101" s="18" t="n">
        <v>149</v>
      </c>
      <c r="EM101" s="18" t="n">
        <v>141</v>
      </c>
      <c r="EN101" s="18" t="n">
        <v>137</v>
      </c>
      <c r="EO101" s="18" t="n">
        <v>131</v>
      </c>
      <c r="EP101" s="18" t="n">
        <v>123</v>
      </c>
      <c r="EQ101" s="18" t="n">
        <v>120</v>
      </c>
      <c r="ER101" s="18" t="n">
        <v>122</v>
      </c>
      <c r="ES101" s="18" t="n">
        <v>123</v>
      </c>
      <c r="ET101" s="18" t="n">
        <v>123</v>
      </c>
      <c r="EU101" s="18" t="n">
        <v>127</v>
      </c>
      <c r="EV101" s="18" t="n">
        <v>127</v>
      </c>
      <c r="EW101" s="18" t="n">
        <v>123</v>
      </c>
      <c r="EX101" s="18" t="n">
        <v>120</v>
      </c>
      <c r="EY101" s="18" t="n">
        <v>115</v>
      </c>
      <c r="EZ101" s="18" t="n">
        <v>116</v>
      </c>
      <c r="FA101" s="18" t="n">
        <v>118</v>
      </c>
      <c r="FB101" s="18" t="n">
        <v>117</v>
      </c>
      <c r="FC101" s="18" t="n">
        <v>107</v>
      </c>
      <c r="FD101" s="18" t="n">
        <v>101</v>
      </c>
      <c r="FE101" s="18" t="n">
        <v>95</v>
      </c>
      <c r="FF101" s="18" t="n">
        <v>90</v>
      </c>
      <c r="FG101" s="18" t="n">
        <v>92</v>
      </c>
      <c r="FH101" s="18" t="n">
        <v>93</v>
      </c>
      <c r="FI101" s="18" t="n">
        <v>96</v>
      </c>
      <c r="FJ101" s="18" t="n">
        <v>99</v>
      </c>
      <c r="FK101" s="18" t="n">
        <v>97</v>
      </c>
      <c r="FL101" s="18" t="n">
        <v>93</v>
      </c>
      <c r="FM101" s="18" t="n">
        <v>93</v>
      </c>
      <c r="FN101" s="18" t="n">
        <v>99</v>
      </c>
      <c r="FO101" s="18" t="n">
        <v>96</v>
      </c>
      <c r="FP101" s="18" t="n">
        <v>82</v>
      </c>
      <c r="FQ101" s="18" t="n">
        <v>77</v>
      </c>
      <c r="FR101" s="18" t="n">
        <v>80</v>
      </c>
      <c r="FS101" s="18" t="n">
        <v>90</v>
      </c>
    </row>
    <row r="102" customFormat="false" ht="10.5" hidden="false" customHeight="true" outlineLevel="0" collapsed="false">
      <c r="B102" s="17" t="n">
        <v>210</v>
      </c>
      <c r="C102" s="18" t="n">
        <v>121</v>
      </c>
      <c r="D102" s="18" t="n">
        <v>120</v>
      </c>
      <c r="E102" s="18" t="n">
        <v>118</v>
      </c>
      <c r="F102" s="18" t="n">
        <v>117</v>
      </c>
      <c r="G102" s="18" t="n">
        <v>116</v>
      </c>
      <c r="H102" s="18" t="n">
        <v>111</v>
      </c>
      <c r="I102" s="18" t="n">
        <v>109</v>
      </c>
      <c r="J102" s="18" t="n">
        <v>108</v>
      </c>
      <c r="K102" s="18" t="n">
        <v>108</v>
      </c>
      <c r="L102" s="18" t="n">
        <v>108</v>
      </c>
      <c r="M102" s="18" t="n">
        <v>104</v>
      </c>
      <c r="N102" s="18" t="n">
        <v>102</v>
      </c>
      <c r="O102" s="18" t="n">
        <v>96</v>
      </c>
      <c r="P102" s="18" t="n">
        <v>93</v>
      </c>
      <c r="Q102" s="18" t="n">
        <v>103</v>
      </c>
      <c r="R102" s="18" t="n">
        <v>115</v>
      </c>
      <c r="S102" s="18" t="n">
        <v>107</v>
      </c>
      <c r="T102" s="18" t="n">
        <v>82</v>
      </c>
      <c r="U102" s="18" t="n">
        <v>59</v>
      </c>
      <c r="V102" s="18" t="n">
        <v>38</v>
      </c>
      <c r="W102" s="18" t="n">
        <v>25</v>
      </c>
      <c r="X102" s="18" t="n">
        <v>32</v>
      </c>
      <c r="Y102" s="18" t="n">
        <v>39</v>
      </c>
      <c r="Z102" s="18" t="n">
        <v>38</v>
      </c>
      <c r="AA102" s="18" t="n">
        <v>10</v>
      </c>
      <c r="AB102" s="18" t="n">
        <v>22</v>
      </c>
      <c r="AC102" s="18" t="n">
        <v>17</v>
      </c>
      <c r="AD102" s="18" t="n">
        <v>4</v>
      </c>
      <c r="AE102" s="18" t="n">
        <v>9</v>
      </c>
      <c r="AF102" s="18" t="n">
        <v>23</v>
      </c>
      <c r="AG102" s="18" t="n">
        <v>21</v>
      </c>
      <c r="AH102" s="18" t="n">
        <v>16</v>
      </c>
      <c r="AI102" s="18" t="n">
        <v>5</v>
      </c>
      <c r="AJ102" s="18" t="n">
        <v>21</v>
      </c>
      <c r="AK102" s="18" t="n">
        <v>40</v>
      </c>
      <c r="AL102" s="18" t="n">
        <v>56</v>
      </c>
      <c r="AM102" s="18" t="n">
        <v>33</v>
      </c>
      <c r="AN102" s="18" t="n">
        <v>31</v>
      </c>
      <c r="AO102" s="18" t="n">
        <v>31</v>
      </c>
      <c r="AP102" s="18" t="n">
        <v>39</v>
      </c>
      <c r="AQ102" s="18" t="n">
        <v>46</v>
      </c>
      <c r="AR102" s="18" t="n">
        <v>51</v>
      </c>
      <c r="AS102" s="18" t="n">
        <v>53</v>
      </c>
      <c r="AT102" s="18" t="n">
        <v>49</v>
      </c>
      <c r="AU102" s="18" t="n">
        <v>33</v>
      </c>
      <c r="AV102" s="18" t="n">
        <v>22</v>
      </c>
      <c r="AW102" s="18" t="n">
        <v>12</v>
      </c>
      <c r="AX102" s="18" t="n">
        <v>9</v>
      </c>
      <c r="AY102" s="18" t="n">
        <v>7</v>
      </c>
      <c r="AZ102" s="18" t="n">
        <v>4</v>
      </c>
      <c r="BA102" s="18" t="n">
        <v>1</v>
      </c>
      <c r="BB102" s="18" t="n">
        <v>3</v>
      </c>
      <c r="BC102" s="18" t="n">
        <v>3</v>
      </c>
      <c r="BD102" s="18" t="n">
        <v>2</v>
      </c>
      <c r="BE102" s="18" t="n">
        <v>2</v>
      </c>
      <c r="BF102" s="18" t="n">
        <v>4</v>
      </c>
      <c r="BG102" s="18" t="n">
        <v>3</v>
      </c>
      <c r="BH102" s="18" t="n">
        <v>1</v>
      </c>
      <c r="BI102" s="18" t="n">
        <v>1</v>
      </c>
      <c r="BJ102" s="18" t="n">
        <v>0</v>
      </c>
      <c r="BK102" s="18" t="n">
        <v>8</v>
      </c>
      <c r="BL102" s="18" t="n">
        <v>12</v>
      </c>
      <c r="BM102" s="18" t="n">
        <v>7</v>
      </c>
      <c r="BN102" s="18" t="n">
        <v>3</v>
      </c>
      <c r="BO102" s="18" t="n">
        <v>9</v>
      </c>
      <c r="BP102" s="18" t="n">
        <v>18</v>
      </c>
      <c r="BQ102" s="18" t="n">
        <v>17</v>
      </c>
      <c r="BR102" s="18" t="n">
        <v>18</v>
      </c>
      <c r="BS102" s="18" t="n">
        <v>24</v>
      </c>
      <c r="BT102" s="18" t="n">
        <v>31</v>
      </c>
      <c r="BU102" s="18" t="n">
        <v>31</v>
      </c>
      <c r="BV102" s="18" t="n">
        <v>31</v>
      </c>
      <c r="BW102" s="18" t="n">
        <v>31</v>
      </c>
      <c r="BX102" s="18" t="n">
        <v>32</v>
      </c>
      <c r="BY102" s="18" t="n">
        <v>32</v>
      </c>
      <c r="BZ102" s="18" t="n">
        <v>34</v>
      </c>
      <c r="CA102" s="18" t="n">
        <v>27</v>
      </c>
      <c r="CB102" s="18" t="n">
        <v>16</v>
      </c>
      <c r="CC102" s="18" t="n">
        <v>7</v>
      </c>
      <c r="CD102" s="18" t="n">
        <v>16</v>
      </c>
      <c r="CE102" s="18" t="n">
        <v>22</v>
      </c>
      <c r="CF102" s="18" t="n">
        <v>12</v>
      </c>
      <c r="CG102" s="18" t="n">
        <v>5</v>
      </c>
      <c r="CH102" s="18" t="n">
        <v>0</v>
      </c>
      <c r="CI102" s="18" t="n">
        <v>15</v>
      </c>
      <c r="CJ102" s="18" t="n">
        <v>78</v>
      </c>
      <c r="CK102" s="18" t="n">
        <v>125</v>
      </c>
      <c r="CL102" s="18" t="n">
        <v>124</v>
      </c>
      <c r="CM102" s="18" t="n">
        <v>113</v>
      </c>
      <c r="CN102" s="18" t="n">
        <v>110</v>
      </c>
      <c r="CO102" s="18" t="n">
        <v>120</v>
      </c>
      <c r="CP102" s="18" t="n">
        <v>134</v>
      </c>
      <c r="CQ102" s="18" t="n">
        <v>122</v>
      </c>
      <c r="CR102" s="18" t="n">
        <v>128</v>
      </c>
      <c r="CS102" s="18" t="n">
        <v>132</v>
      </c>
      <c r="CT102" s="18" t="n">
        <v>136</v>
      </c>
      <c r="CU102" s="18" t="n">
        <v>142</v>
      </c>
      <c r="CV102" s="18" t="n">
        <v>142</v>
      </c>
      <c r="CW102" s="18" t="n">
        <v>138</v>
      </c>
      <c r="CX102" s="18" t="n">
        <v>136</v>
      </c>
      <c r="CY102" s="18" t="n">
        <v>132</v>
      </c>
      <c r="CZ102" s="18" t="n">
        <v>139</v>
      </c>
      <c r="DA102" s="18" t="n">
        <v>144</v>
      </c>
      <c r="DB102" s="18" t="n">
        <v>141</v>
      </c>
      <c r="DC102" s="18" t="n">
        <v>138</v>
      </c>
      <c r="DD102" s="18" t="n">
        <v>143</v>
      </c>
      <c r="DE102" s="18" t="n">
        <v>145</v>
      </c>
      <c r="DF102" s="18" t="n">
        <v>149</v>
      </c>
      <c r="DG102" s="18" t="n">
        <v>145</v>
      </c>
      <c r="DH102" s="18" t="n">
        <v>144</v>
      </c>
      <c r="DI102" s="18" t="n">
        <v>132</v>
      </c>
      <c r="DJ102" s="18" t="n">
        <v>117</v>
      </c>
      <c r="DK102" s="18" t="n">
        <v>142</v>
      </c>
      <c r="DL102" s="18" t="n">
        <v>160</v>
      </c>
      <c r="DM102" s="18" t="n">
        <v>153</v>
      </c>
      <c r="DN102" s="18" t="n">
        <v>127</v>
      </c>
      <c r="DO102" s="18" t="n">
        <v>137</v>
      </c>
      <c r="DP102" s="18" t="n">
        <v>136</v>
      </c>
      <c r="DQ102" s="18" t="n">
        <v>121</v>
      </c>
      <c r="DR102" s="18" t="n">
        <v>127</v>
      </c>
      <c r="DS102" s="18" t="n">
        <v>137</v>
      </c>
      <c r="DT102" s="18" t="n">
        <v>136</v>
      </c>
      <c r="DU102" s="18" t="n">
        <v>139</v>
      </c>
      <c r="DV102" s="18" t="n">
        <v>148</v>
      </c>
      <c r="DW102" s="18" t="n">
        <v>162</v>
      </c>
      <c r="DX102" s="18" t="n">
        <v>157</v>
      </c>
      <c r="DY102" s="18" t="n">
        <v>143</v>
      </c>
      <c r="DZ102" s="18" t="n">
        <v>141</v>
      </c>
      <c r="EA102" s="18" t="n">
        <v>150</v>
      </c>
      <c r="EB102" s="18" t="n">
        <v>157</v>
      </c>
      <c r="EC102" s="18" t="n">
        <v>163</v>
      </c>
      <c r="ED102" s="18" t="n">
        <v>159</v>
      </c>
      <c r="EE102" s="18" t="n">
        <v>149</v>
      </c>
      <c r="EF102" s="18" t="n">
        <v>152</v>
      </c>
      <c r="EG102" s="18" t="n">
        <v>159</v>
      </c>
      <c r="EH102" s="18" t="n">
        <v>162</v>
      </c>
      <c r="EI102" s="18" t="n">
        <v>164</v>
      </c>
      <c r="EJ102" s="18" t="n">
        <v>162</v>
      </c>
      <c r="EK102" s="18" t="n">
        <v>155</v>
      </c>
      <c r="EL102" s="18" t="n">
        <v>151</v>
      </c>
      <c r="EM102" s="18" t="n">
        <v>149</v>
      </c>
      <c r="EN102" s="18" t="n">
        <v>146</v>
      </c>
      <c r="EO102" s="18" t="n">
        <v>137</v>
      </c>
      <c r="EP102" s="18" t="n">
        <v>125</v>
      </c>
      <c r="EQ102" s="18" t="n">
        <v>117</v>
      </c>
      <c r="ER102" s="18" t="n">
        <v>117</v>
      </c>
      <c r="ES102" s="18" t="n">
        <v>118</v>
      </c>
      <c r="ET102" s="18" t="n">
        <v>118</v>
      </c>
      <c r="EU102" s="18" t="n">
        <v>123</v>
      </c>
      <c r="EV102" s="18" t="n">
        <v>125</v>
      </c>
      <c r="EW102" s="18" t="n">
        <v>122</v>
      </c>
      <c r="EX102" s="18" t="n">
        <v>121</v>
      </c>
      <c r="EY102" s="18" t="n">
        <v>120</v>
      </c>
      <c r="EZ102" s="18" t="n">
        <v>120</v>
      </c>
      <c r="FA102" s="18" t="n">
        <v>118</v>
      </c>
      <c r="FB102" s="18" t="n">
        <v>118</v>
      </c>
      <c r="FC102" s="18" t="n">
        <v>114</v>
      </c>
      <c r="FD102" s="18" t="n">
        <v>109</v>
      </c>
      <c r="FE102" s="18" t="n">
        <v>106</v>
      </c>
      <c r="FF102" s="18" t="n">
        <v>102</v>
      </c>
      <c r="FG102" s="18" t="n">
        <v>100</v>
      </c>
      <c r="FH102" s="18" t="n">
        <v>95</v>
      </c>
      <c r="FI102" s="18" t="n">
        <v>95</v>
      </c>
      <c r="FJ102" s="18" t="n">
        <v>99</v>
      </c>
      <c r="FK102" s="18" t="n">
        <v>103</v>
      </c>
      <c r="FL102" s="18" t="n">
        <v>101</v>
      </c>
      <c r="FM102" s="18" t="n">
        <v>97</v>
      </c>
      <c r="FN102" s="18" t="n">
        <v>94</v>
      </c>
      <c r="FO102" s="18" t="n">
        <v>90</v>
      </c>
      <c r="FP102" s="18" t="n">
        <v>85</v>
      </c>
      <c r="FQ102" s="18" t="n">
        <v>82</v>
      </c>
      <c r="FR102" s="18" t="n">
        <v>87</v>
      </c>
      <c r="FS102" s="18" t="n">
        <v>90</v>
      </c>
    </row>
    <row r="103" customFormat="false" ht="10.5" hidden="false" customHeight="true" outlineLevel="0" collapsed="false">
      <c r="B103" s="17" t="n">
        <v>211</v>
      </c>
      <c r="C103" s="18" t="n">
        <v>123</v>
      </c>
      <c r="D103" s="18" t="n">
        <v>121</v>
      </c>
      <c r="E103" s="18" t="n">
        <v>118</v>
      </c>
      <c r="F103" s="18" t="n">
        <v>116</v>
      </c>
      <c r="G103" s="18" t="n">
        <v>117</v>
      </c>
      <c r="H103" s="18" t="n">
        <v>114</v>
      </c>
      <c r="I103" s="18" t="n">
        <v>109</v>
      </c>
      <c r="J103" s="18" t="n">
        <v>108</v>
      </c>
      <c r="K103" s="18" t="n">
        <v>109</v>
      </c>
      <c r="L103" s="18" t="n">
        <v>109</v>
      </c>
      <c r="M103" s="18" t="n">
        <v>107</v>
      </c>
      <c r="N103" s="18" t="n">
        <v>104</v>
      </c>
      <c r="O103" s="18" t="n">
        <v>97</v>
      </c>
      <c r="P103" s="18" t="n">
        <v>95</v>
      </c>
      <c r="Q103" s="18" t="n">
        <v>98</v>
      </c>
      <c r="R103" s="18" t="n">
        <v>102</v>
      </c>
      <c r="S103" s="18" t="n">
        <v>104</v>
      </c>
      <c r="T103" s="18" t="n">
        <v>97</v>
      </c>
      <c r="U103" s="18" t="n">
        <v>84</v>
      </c>
      <c r="V103" s="18" t="n">
        <v>57</v>
      </c>
      <c r="W103" s="18" t="n">
        <v>35</v>
      </c>
      <c r="X103" s="18" t="n">
        <v>32</v>
      </c>
      <c r="Y103" s="18" t="n">
        <v>17</v>
      </c>
      <c r="Z103" s="18" t="n">
        <v>10</v>
      </c>
      <c r="AA103" s="18" t="n">
        <v>4</v>
      </c>
      <c r="AB103" s="18" t="n">
        <v>9</v>
      </c>
      <c r="AC103" s="18" t="n">
        <v>5</v>
      </c>
      <c r="AD103" s="18" t="n">
        <v>4</v>
      </c>
      <c r="AE103" s="18" t="n">
        <v>9</v>
      </c>
      <c r="AF103" s="18" t="n">
        <v>10</v>
      </c>
      <c r="AG103" s="18" t="n">
        <v>4</v>
      </c>
      <c r="AH103" s="18" t="n">
        <v>10</v>
      </c>
      <c r="AI103" s="18" t="n">
        <v>21</v>
      </c>
      <c r="AJ103" s="18" t="n">
        <v>23</v>
      </c>
      <c r="AK103" s="18" t="n">
        <v>19</v>
      </c>
      <c r="AL103" s="18" t="n">
        <v>32</v>
      </c>
      <c r="AM103" s="18" t="n">
        <v>50</v>
      </c>
      <c r="AN103" s="18" t="n">
        <v>56</v>
      </c>
      <c r="AO103" s="18" t="n">
        <v>44</v>
      </c>
      <c r="AP103" s="18" t="n">
        <v>32</v>
      </c>
      <c r="AQ103" s="18" t="n">
        <v>36</v>
      </c>
      <c r="AR103" s="18" t="n">
        <v>43</v>
      </c>
      <c r="AS103" s="18" t="n">
        <v>43</v>
      </c>
      <c r="AT103" s="18" t="n">
        <v>42</v>
      </c>
      <c r="AU103" s="18" t="n">
        <v>43</v>
      </c>
      <c r="AV103" s="18" t="n">
        <v>43</v>
      </c>
      <c r="AW103" s="18" t="n">
        <v>38</v>
      </c>
      <c r="AX103" s="18" t="n">
        <v>35</v>
      </c>
      <c r="AY103" s="18" t="n">
        <v>30</v>
      </c>
      <c r="AZ103" s="18" t="n">
        <v>24</v>
      </c>
      <c r="BA103" s="18" t="n">
        <v>21</v>
      </c>
      <c r="BB103" s="18" t="n">
        <v>22</v>
      </c>
      <c r="BC103" s="18" t="n">
        <v>26</v>
      </c>
      <c r="BD103" s="18" t="n">
        <v>22</v>
      </c>
      <c r="BE103" s="18" t="n">
        <v>16</v>
      </c>
      <c r="BF103" s="18" t="n">
        <v>15</v>
      </c>
      <c r="BG103" s="18" t="n">
        <v>16</v>
      </c>
      <c r="BH103" s="18" t="n">
        <v>18</v>
      </c>
      <c r="BI103" s="18" t="n">
        <v>24</v>
      </c>
      <c r="BJ103" s="18" t="n">
        <v>28</v>
      </c>
      <c r="BK103" s="18" t="n">
        <v>25</v>
      </c>
      <c r="BL103" s="18" t="n">
        <v>23</v>
      </c>
      <c r="BM103" s="18" t="n">
        <v>22</v>
      </c>
      <c r="BN103" s="18" t="n">
        <v>21</v>
      </c>
      <c r="BO103" s="18" t="n">
        <v>21</v>
      </c>
      <c r="BP103" s="18" t="n">
        <v>23</v>
      </c>
      <c r="BQ103" s="18" t="n">
        <v>23</v>
      </c>
      <c r="BR103" s="18" t="n">
        <v>31</v>
      </c>
      <c r="BS103" s="18" t="n">
        <v>36</v>
      </c>
      <c r="BT103" s="18" t="n">
        <v>37</v>
      </c>
      <c r="BU103" s="18" t="n">
        <v>37</v>
      </c>
      <c r="BV103" s="18" t="n">
        <v>37</v>
      </c>
      <c r="BW103" s="18" t="n">
        <v>33</v>
      </c>
      <c r="BX103" s="18" t="n">
        <v>31</v>
      </c>
      <c r="BY103" s="18" t="n">
        <v>31</v>
      </c>
      <c r="BZ103" s="18" t="n">
        <v>33</v>
      </c>
      <c r="CA103" s="18" t="n">
        <v>25</v>
      </c>
      <c r="CB103" s="18" t="n">
        <v>19</v>
      </c>
      <c r="CC103" s="18" t="n">
        <v>15</v>
      </c>
      <c r="CD103" s="18" t="n">
        <v>18</v>
      </c>
      <c r="CE103" s="18" t="n">
        <v>21</v>
      </c>
      <c r="CF103" s="18" t="n">
        <v>1</v>
      </c>
      <c r="CG103" s="18" t="n">
        <v>2</v>
      </c>
      <c r="CH103" s="18" t="n">
        <v>44</v>
      </c>
      <c r="CI103" s="18" t="n">
        <v>104</v>
      </c>
      <c r="CJ103" s="18" t="n">
        <v>121</v>
      </c>
      <c r="CK103" s="18" t="n">
        <v>114</v>
      </c>
      <c r="CL103" s="18" t="n">
        <v>92</v>
      </c>
      <c r="CM103" s="18" t="n">
        <v>93</v>
      </c>
      <c r="CN103" s="18" t="n">
        <v>102</v>
      </c>
      <c r="CO103" s="18" t="n">
        <v>111</v>
      </c>
      <c r="CP103" s="18" t="n">
        <v>127</v>
      </c>
      <c r="CQ103" s="18" t="n">
        <v>124</v>
      </c>
      <c r="CR103" s="18" t="n">
        <v>129</v>
      </c>
      <c r="CS103" s="18" t="n">
        <v>130</v>
      </c>
      <c r="CT103" s="18" t="n">
        <v>130</v>
      </c>
      <c r="CU103" s="18" t="n">
        <v>135</v>
      </c>
      <c r="CV103" s="18" t="n">
        <v>137</v>
      </c>
      <c r="CW103" s="18" t="n">
        <v>138</v>
      </c>
      <c r="CX103" s="18" t="n">
        <v>137</v>
      </c>
      <c r="CY103" s="18" t="n">
        <v>135</v>
      </c>
      <c r="CZ103" s="18" t="n">
        <v>141</v>
      </c>
      <c r="DA103" s="18" t="n">
        <v>144</v>
      </c>
      <c r="DB103" s="18" t="n">
        <v>143</v>
      </c>
      <c r="DC103" s="18" t="n">
        <v>142</v>
      </c>
      <c r="DD103" s="18" t="n">
        <v>146</v>
      </c>
      <c r="DE103" s="18" t="n">
        <v>148</v>
      </c>
      <c r="DF103" s="18" t="n">
        <v>146</v>
      </c>
      <c r="DG103" s="18" t="n">
        <v>153</v>
      </c>
      <c r="DH103" s="18" t="n">
        <v>155</v>
      </c>
      <c r="DI103" s="18" t="n">
        <v>144</v>
      </c>
      <c r="DJ103" s="18" t="n">
        <v>123</v>
      </c>
      <c r="DK103" s="18" t="n">
        <v>148</v>
      </c>
      <c r="DL103" s="18" t="n">
        <v>164</v>
      </c>
      <c r="DM103" s="18" t="n">
        <v>155</v>
      </c>
      <c r="DN103" s="18" t="n">
        <v>129</v>
      </c>
      <c r="DO103" s="18" t="n">
        <v>128</v>
      </c>
      <c r="DP103" s="18" t="n">
        <v>117</v>
      </c>
      <c r="DQ103" s="18" t="n">
        <v>106</v>
      </c>
      <c r="DR103" s="18" t="n">
        <v>118</v>
      </c>
      <c r="DS103" s="18" t="n">
        <v>138</v>
      </c>
      <c r="DT103" s="18" t="n">
        <v>144</v>
      </c>
      <c r="DU103" s="18" t="n">
        <v>136</v>
      </c>
      <c r="DV103" s="18" t="n">
        <v>139</v>
      </c>
      <c r="DW103" s="18" t="n">
        <v>157</v>
      </c>
      <c r="DX103" s="18" t="n">
        <v>141</v>
      </c>
      <c r="DY103" s="18" t="n">
        <v>127</v>
      </c>
      <c r="DZ103" s="18" t="n">
        <v>135</v>
      </c>
      <c r="EA103" s="18" t="n">
        <v>149</v>
      </c>
      <c r="EB103" s="18" t="n">
        <v>157</v>
      </c>
      <c r="EC103" s="18" t="n">
        <v>159</v>
      </c>
      <c r="ED103" s="18" t="n">
        <v>156</v>
      </c>
      <c r="EE103" s="18" t="n">
        <v>151</v>
      </c>
      <c r="EF103" s="18" t="n">
        <v>153</v>
      </c>
      <c r="EG103" s="18" t="n">
        <v>155</v>
      </c>
      <c r="EH103" s="18" t="n">
        <v>155</v>
      </c>
      <c r="EI103" s="18" t="n">
        <v>160</v>
      </c>
      <c r="EJ103" s="18" t="n">
        <v>162</v>
      </c>
      <c r="EK103" s="18" t="n">
        <v>151</v>
      </c>
      <c r="EL103" s="18" t="n">
        <v>148</v>
      </c>
      <c r="EM103" s="18" t="n">
        <v>151</v>
      </c>
      <c r="EN103" s="18" t="n">
        <v>151</v>
      </c>
      <c r="EO103" s="18" t="n">
        <v>146</v>
      </c>
      <c r="EP103" s="18" t="n">
        <v>141</v>
      </c>
      <c r="EQ103" s="18" t="n">
        <v>134</v>
      </c>
      <c r="ER103" s="18" t="n">
        <v>125</v>
      </c>
      <c r="ES103" s="18" t="n">
        <v>122</v>
      </c>
      <c r="ET103" s="18" t="n">
        <v>122</v>
      </c>
      <c r="EU103" s="18" t="n">
        <v>128</v>
      </c>
      <c r="EV103" s="18" t="n">
        <v>127</v>
      </c>
      <c r="EW103" s="18" t="n">
        <v>124</v>
      </c>
      <c r="EX103" s="18" t="n">
        <v>121</v>
      </c>
      <c r="EY103" s="18" t="n">
        <v>120</v>
      </c>
      <c r="EZ103" s="18" t="n">
        <v>117</v>
      </c>
      <c r="FA103" s="18" t="n">
        <v>118</v>
      </c>
      <c r="FB103" s="18" t="n">
        <v>117</v>
      </c>
      <c r="FC103" s="18" t="n">
        <v>118</v>
      </c>
      <c r="FD103" s="18" t="n">
        <v>113</v>
      </c>
      <c r="FE103" s="18" t="n">
        <v>111</v>
      </c>
      <c r="FF103" s="18" t="n">
        <v>111</v>
      </c>
      <c r="FG103" s="18" t="n">
        <v>110</v>
      </c>
      <c r="FH103" s="18" t="n">
        <v>101</v>
      </c>
      <c r="FI103" s="18" t="n">
        <v>95</v>
      </c>
      <c r="FJ103" s="18" t="n">
        <v>99</v>
      </c>
      <c r="FK103" s="18" t="n">
        <v>103</v>
      </c>
      <c r="FL103" s="18" t="n">
        <v>101</v>
      </c>
      <c r="FM103" s="18" t="n">
        <v>90</v>
      </c>
      <c r="FN103" s="18" t="n">
        <v>79</v>
      </c>
      <c r="FO103" s="18" t="n">
        <v>82</v>
      </c>
      <c r="FP103" s="18" t="n">
        <v>94</v>
      </c>
      <c r="FQ103" s="18" t="n">
        <v>101</v>
      </c>
      <c r="FR103" s="18" t="n">
        <v>100</v>
      </c>
      <c r="FS103" s="18" t="n">
        <v>90</v>
      </c>
    </row>
    <row r="104" customFormat="false" ht="10.5" hidden="false" customHeight="true" outlineLevel="0" collapsed="false">
      <c r="B104" s="17" t="n">
        <v>212</v>
      </c>
      <c r="C104" s="18" t="n">
        <v>123</v>
      </c>
      <c r="D104" s="18" t="n">
        <v>121</v>
      </c>
      <c r="E104" s="18" t="n">
        <v>120</v>
      </c>
      <c r="F104" s="18" t="n">
        <v>118</v>
      </c>
      <c r="G104" s="18" t="n">
        <v>117</v>
      </c>
      <c r="H104" s="18" t="n">
        <v>114</v>
      </c>
      <c r="I104" s="18" t="n">
        <v>110</v>
      </c>
      <c r="J104" s="18" t="n">
        <v>109</v>
      </c>
      <c r="K104" s="18" t="n">
        <v>109</v>
      </c>
      <c r="L104" s="18" t="n">
        <v>109</v>
      </c>
      <c r="M104" s="18" t="n">
        <v>108</v>
      </c>
      <c r="N104" s="18" t="n">
        <v>104</v>
      </c>
      <c r="O104" s="18" t="n">
        <v>99</v>
      </c>
      <c r="P104" s="18" t="n">
        <v>99</v>
      </c>
      <c r="Q104" s="18" t="n">
        <v>96</v>
      </c>
      <c r="R104" s="18" t="n">
        <v>94</v>
      </c>
      <c r="S104" s="18" t="n">
        <v>95</v>
      </c>
      <c r="T104" s="18" t="n">
        <v>97</v>
      </c>
      <c r="U104" s="18" t="n">
        <v>96</v>
      </c>
      <c r="V104" s="18" t="n">
        <v>82</v>
      </c>
      <c r="W104" s="18" t="n">
        <v>57</v>
      </c>
      <c r="X104" s="18" t="n">
        <v>16</v>
      </c>
      <c r="Y104" s="18" t="n">
        <v>0</v>
      </c>
      <c r="Z104" s="18" t="n">
        <v>14</v>
      </c>
      <c r="AA104" s="18" t="n">
        <v>61</v>
      </c>
      <c r="AB104" s="18" t="n">
        <v>67</v>
      </c>
      <c r="AC104" s="18" t="n">
        <v>78</v>
      </c>
      <c r="AD104" s="18" t="n">
        <v>84</v>
      </c>
      <c r="AE104" s="18" t="n">
        <v>59</v>
      </c>
      <c r="AF104" s="18" t="n">
        <v>23</v>
      </c>
      <c r="AG104" s="18" t="n">
        <v>7</v>
      </c>
      <c r="AH104" s="18" t="n">
        <v>31</v>
      </c>
      <c r="AI104" s="18" t="n">
        <v>95</v>
      </c>
      <c r="AJ104" s="18" t="n">
        <v>101</v>
      </c>
      <c r="AK104" s="18" t="n">
        <v>50</v>
      </c>
      <c r="AL104" s="18" t="n">
        <v>3</v>
      </c>
      <c r="AM104" s="18" t="n">
        <v>16</v>
      </c>
      <c r="AN104" s="18" t="n">
        <v>31</v>
      </c>
      <c r="AO104" s="18" t="n">
        <v>47</v>
      </c>
      <c r="AP104" s="18" t="n">
        <v>50</v>
      </c>
      <c r="AQ104" s="18" t="n">
        <v>45</v>
      </c>
      <c r="AR104" s="18" t="n">
        <v>37</v>
      </c>
      <c r="AS104" s="18" t="n">
        <v>33</v>
      </c>
      <c r="AT104" s="18" t="n">
        <v>35</v>
      </c>
      <c r="AU104" s="18" t="n">
        <v>40</v>
      </c>
      <c r="AV104" s="18" t="n">
        <v>45</v>
      </c>
      <c r="AW104" s="18" t="n">
        <v>46</v>
      </c>
      <c r="AX104" s="18" t="n">
        <v>46</v>
      </c>
      <c r="AY104" s="18" t="n">
        <v>45</v>
      </c>
      <c r="AZ104" s="18" t="n">
        <v>46</v>
      </c>
      <c r="BA104" s="18" t="n">
        <v>45</v>
      </c>
      <c r="BB104" s="18" t="n">
        <v>45</v>
      </c>
      <c r="BC104" s="18" t="n">
        <v>47</v>
      </c>
      <c r="BD104" s="18" t="n">
        <v>47</v>
      </c>
      <c r="BE104" s="18" t="n">
        <v>44</v>
      </c>
      <c r="BF104" s="18" t="n">
        <v>43</v>
      </c>
      <c r="BG104" s="18" t="n">
        <v>43</v>
      </c>
      <c r="BH104" s="18" t="n">
        <v>44</v>
      </c>
      <c r="BI104" s="18" t="n">
        <v>46</v>
      </c>
      <c r="BJ104" s="18" t="n">
        <v>44</v>
      </c>
      <c r="BK104" s="18" t="n">
        <v>42</v>
      </c>
      <c r="BL104" s="18" t="n">
        <v>38</v>
      </c>
      <c r="BM104" s="18" t="n">
        <v>31</v>
      </c>
      <c r="BN104" s="18" t="n">
        <v>25</v>
      </c>
      <c r="BO104" s="18" t="n">
        <v>25</v>
      </c>
      <c r="BP104" s="18" t="n">
        <v>30</v>
      </c>
      <c r="BQ104" s="18" t="n">
        <v>37</v>
      </c>
      <c r="BR104" s="18" t="n">
        <v>40</v>
      </c>
      <c r="BS104" s="18" t="n">
        <v>36</v>
      </c>
      <c r="BT104" s="18" t="n">
        <v>36</v>
      </c>
      <c r="BU104" s="18" t="n">
        <v>32</v>
      </c>
      <c r="BV104" s="18" t="n">
        <v>30</v>
      </c>
      <c r="BW104" s="18" t="n">
        <v>26</v>
      </c>
      <c r="BX104" s="18" t="n">
        <v>22</v>
      </c>
      <c r="BY104" s="18" t="n">
        <v>22</v>
      </c>
      <c r="BZ104" s="18" t="n">
        <v>24</v>
      </c>
      <c r="CA104" s="18" t="n">
        <v>16</v>
      </c>
      <c r="CB104" s="18" t="n">
        <v>15</v>
      </c>
      <c r="CC104" s="18" t="n">
        <v>14</v>
      </c>
      <c r="CD104" s="18" t="n">
        <v>9</v>
      </c>
      <c r="CE104" s="18" t="n">
        <v>0</v>
      </c>
      <c r="CF104" s="18" t="n">
        <v>1</v>
      </c>
      <c r="CG104" s="18" t="n">
        <v>47</v>
      </c>
      <c r="CH104" s="18" t="n">
        <v>110</v>
      </c>
      <c r="CI104" s="18" t="n">
        <v>128</v>
      </c>
      <c r="CJ104" s="18" t="n">
        <v>111</v>
      </c>
      <c r="CK104" s="18" t="n">
        <v>102</v>
      </c>
      <c r="CL104" s="18" t="n">
        <v>107</v>
      </c>
      <c r="CM104" s="18" t="n">
        <v>108</v>
      </c>
      <c r="CN104" s="18" t="n">
        <v>108</v>
      </c>
      <c r="CO104" s="18" t="n">
        <v>116</v>
      </c>
      <c r="CP104" s="18" t="n">
        <v>128</v>
      </c>
      <c r="CQ104" s="18" t="n">
        <v>122</v>
      </c>
      <c r="CR104" s="18" t="n">
        <v>130</v>
      </c>
      <c r="CS104" s="18" t="n">
        <v>124</v>
      </c>
      <c r="CT104" s="18" t="n">
        <v>121</v>
      </c>
      <c r="CU104" s="18" t="n">
        <v>125</v>
      </c>
      <c r="CV104" s="18" t="n">
        <v>134</v>
      </c>
      <c r="CW104" s="18" t="n">
        <v>138</v>
      </c>
      <c r="CX104" s="18" t="n">
        <v>138</v>
      </c>
      <c r="CY104" s="18" t="n">
        <v>139</v>
      </c>
      <c r="CZ104" s="18" t="n">
        <v>139</v>
      </c>
      <c r="DA104" s="18" t="n">
        <v>143</v>
      </c>
      <c r="DB104" s="18" t="n">
        <v>143</v>
      </c>
      <c r="DC104" s="18" t="n">
        <v>143</v>
      </c>
      <c r="DD104" s="18" t="n">
        <v>148</v>
      </c>
      <c r="DE104" s="18" t="n">
        <v>148</v>
      </c>
      <c r="DF104" s="18" t="n">
        <v>149</v>
      </c>
      <c r="DG104" s="18" t="n">
        <v>149</v>
      </c>
      <c r="DH104" s="18" t="n">
        <v>149</v>
      </c>
      <c r="DI104" s="18" t="n">
        <v>144</v>
      </c>
      <c r="DJ104" s="18" t="n">
        <v>131</v>
      </c>
      <c r="DK104" s="18" t="n">
        <v>153</v>
      </c>
      <c r="DL104" s="18" t="n">
        <v>157</v>
      </c>
      <c r="DM104" s="18" t="n">
        <v>144</v>
      </c>
      <c r="DN104" s="18" t="n">
        <v>129</v>
      </c>
      <c r="DO104" s="18" t="n">
        <v>116</v>
      </c>
      <c r="DP104" s="18" t="n">
        <v>102</v>
      </c>
      <c r="DQ104" s="18" t="n">
        <v>99</v>
      </c>
      <c r="DR104" s="18" t="n">
        <v>111</v>
      </c>
      <c r="DS104" s="18" t="n">
        <v>131</v>
      </c>
      <c r="DT104" s="18" t="n">
        <v>145</v>
      </c>
      <c r="DU104" s="18" t="n">
        <v>139</v>
      </c>
      <c r="DV104" s="18" t="n">
        <v>141</v>
      </c>
      <c r="DW104" s="18" t="n">
        <v>146</v>
      </c>
      <c r="DX104" s="18" t="n">
        <v>121</v>
      </c>
      <c r="DY104" s="18" t="n">
        <v>117</v>
      </c>
      <c r="DZ104" s="18" t="n">
        <v>130</v>
      </c>
      <c r="EA104" s="18" t="n">
        <v>145</v>
      </c>
      <c r="EB104" s="18" t="n">
        <v>159</v>
      </c>
      <c r="EC104" s="18" t="n">
        <v>163</v>
      </c>
      <c r="ED104" s="18" t="n">
        <v>156</v>
      </c>
      <c r="EE104" s="18" t="n">
        <v>157</v>
      </c>
      <c r="EF104" s="18" t="n">
        <v>159</v>
      </c>
      <c r="EG104" s="18" t="n">
        <v>158</v>
      </c>
      <c r="EH104" s="18" t="n">
        <v>156</v>
      </c>
      <c r="EI104" s="18" t="n">
        <v>162</v>
      </c>
      <c r="EJ104" s="18" t="n">
        <v>164</v>
      </c>
      <c r="EK104" s="18" t="n">
        <v>156</v>
      </c>
      <c r="EL104" s="18" t="n">
        <v>151</v>
      </c>
      <c r="EM104" s="18" t="n">
        <v>152</v>
      </c>
      <c r="EN104" s="18" t="n">
        <v>153</v>
      </c>
      <c r="EO104" s="18" t="n">
        <v>152</v>
      </c>
      <c r="EP104" s="18" t="n">
        <v>152</v>
      </c>
      <c r="EQ104" s="18" t="n">
        <v>146</v>
      </c>
      <c r="ER104" s="18" t="n">
        <v>138</v>
      </c>
      <c r="ES104" s="18" t="n">
        <v>131</v>
      </c>
      <c r="ET104" s="18" t="n">
        <v>129</v>
      </c>
      <c r="EU104" s="18" t="n">
        <v>136</v>
      </c>
      <c r="EV104" s="18" t="n">
        <v>135</v>
      </c>
      <c r="EW104" s="18" t="n">
        <v>130</v>
      </c>
      <c r="EX104" s="18" t="n">
        <v>125</v>
      </c>
      <c r="EY104" s="18" t="n">
        <v>123</v>
      </c>
      <c r="EZ104" s="18" t="n">
        <v>121</v>
      </c>
      <c r="FA104" s="18" t="n">
        <v>123</v>
      </c>
      <c r="FB104" s="18" t="n">
        <v>118</v>
      </c>
      <c r="FC104" s="18" t="n">
        <v>117</v>
      </c>
      <c r="FD104" s="18" t="n">
        <v>113</v>
      </c>
      <c r="FE104" s="18" t="n">
        <v>116</v>
      </c>
      <c r="FF104" s="18" t="n">
        <v>120</v>
      </c>
      <c r="FG104" s="18" t="n">
        <v>117</v>
      </c>
      <c r="FH104" s="18" t="n">
        <v>108</v>
      </c>
      <c r="FI104" s="18" t="n">
        <v>104</v>
      </c>
      <c r="FJ104" s="18" t="n">
        <v>109</v>
      </c>
      <c r="FK104" s="18" t="n">
        <v>104</v>
      </c>
      <c r="FL104" s="18" t="n">
        <v>99</v>
      </c>
      <c r="FM104" s="18" t="n">
        <v>90</v>
      </c>
      <c r="FN104" s="18" t="n">
        <v>84</v>
      </c>
      <c r="FO104" s="18" t="n">
        <v>90</v>
      </c>
      <c r="FP104" s="18" t="n">
        <v>104</v>
      </c>
      <c r="FQ104" s="18" t="n">
        <v>103</v>
      </c>
      <c r="FR104" s="18" t="n">
        <v>95</v>
      </c>
      <c r="FS104" s="18" t="n">
        <v>96</v>
      </c>
    </row>
    <row r="105" customFormat="false" ht="10.5" hidden="false" customHeight="true" outlineLevel="0" collapsed="false">
      <c r="B105" s="17" t="n">
        <v>213</v>
      </c>
      <c r="C105" s="18" t="n">
        <v>121</v>
      </c>
      <c r="D105" s="18" t="n">
        <v>121</v>
      </c>
      <c r="E105" s="18" t="n">
        <v>121</v>
      </c>
      <c r="F105" s="18" t="n">
        <v>120</v>
      </c>
      <c r="G105" s="18" t="n">
        <v>118</v>
      </c>
      <c r="H105" s="18" t="n">
        <v>115</v>
      </c>
      <c r="I105" s="18" t="n">
        <v>113</v>
      </c>
      <c r="J105" s="18" t="n">
        <v>110</v>
      </c>
      <c r="K105" s="18" t="n">
        <v>110</v>
      </c>
      <c r="L105" s="18" t="n">
        <v>110</v>
      </c>
      <c r="M105" s="18" t="n">
        <v>109</v>
      </c>
      <c r="N105" s="18" t="n">
        <v>108</v>
      </c>
      <c r="O105" s="18" t="n">
        <v>101</v>
      </c>
      <c r="P105" s="18" t="n">
        <v>101</v>
      </c>
      <c r="Q105" s="18" t="n">
        <v>98</v>
      </c>
      <c r="R105" s="18" t="n">
        <v>95</v>
      </c>
      <c r="S105" s="18" t="n">
        <v>93</v>
      </c>
      <c r="T105" s="18" t="n">
        <v>96</v>
      </c>
      <c r="U105" s="18" t="n">
        <v>101</v>
      </c>
      <c r="V105" s="18" t="n">
        <v>100</v>
      </c>
      <c r="W105" s="18" t="n">
        <v>107</v>
      </c>
      <c r="X105" s="18" t="n">
        <v>70</v>
      </c>
      <c r="Y105" s="18" t="n">
        <v>12</v>
      </c>
      <c r="Z105" s="18" t="n">
        <v>14</v>
      </c>
      <c r="AA105" s="18" t="n">
        <v>122</v>
      </c>
      <c r="AB105" s="18" t="n">
        <v>173</v>
      </c>
      <c r="AC105" s="18" t="n">
        <v>186</v>
      </c>
      <c r="AD105" s="18" t="n">
        <v>198</v>
      </c>
      <c r="AE105" s="18" t="n">
        <v>125</v>
      </c>
      <c r="AF105" s="18" t="n">
        <v>23</v>
      </c>
      <c r="AG105" s="18" t="n">
        <v>0</v>
      </c>
      <c r="AH105" s="18" t="n">
        <v>46</v>
      </c>
      <c r="AI105" s="18" t="n">
        <v>117</v>
      </c>
      <c r="AJ105" s="18" t="n">
        <v>118</v>
      </c>
      <c r="AK105" s="18" t="n">
        <v>93</v>
      </c>
      <c r="AL105" s="18" t="n">
        <v>53</v>
      </c>
      <c r="AM105" s="18" t="n">
        <v>24</v>
      </c>
      <c r="AN105" s="18" t="n">
        <v>7</v>
      </c>
      <c r="AO105" s="18" t="n">
        <v>14</v>
      </c>
      <c r="AP105" s="18" t="n">
        <v>32</v>
      </c>
      <c r="AQ105" s="18" t="n">
        <v>47</v>
      </c>
      <c r="AR105" s="18" t="n">
        <v>47</v>
      </c>
      <c r="AS105" s="18" t="n">
        <v>43</v>
      </c>
      <c r="AT105" s="18" t="n">
        <v>40</v>
      </c>
      <c r="AU105" s="18" t="n">
        <v>39</v>
      </c>
      <c r="AV105" s="18" t="n">
        <v>37</v>
      </c>
      <c r="AW105" s="18" t="n">
        <v>37</v>
      </c>
      <c r="AX105" s="18" t="n">
        <v>37</v>
      </c>
      <c r="AY105" s="18" t="n">
        <v>38</v>
      </c>
      <c r="AZ105" s="18" t="n">
        <v>38</v>
      </c>
      <c r="BA105" s="18" t="n">
        <v>39</v>
      </c>
      <c r="BB105" s="18" t="n">
        <v>39</v>
      </c>
      <c r="BC105" s="18" t="n">
        <v>37</v>
      </c>
      <c r="BD105" s="18" t="n">
        <v>39</v>
      </c>
      <c r="BE105" s="18" t="n">
        <v>39</v>
      </c>
      <c r="BF105" s="18" t="n">
        <v>39</v>
      </c>
      <c r="BG105" s="18" t="n">
        <v>42</v>
      </c>
      <c r="BH105" s="18" t="n">
        <v>43</v>
      </c>
      <c r="BI105" s="18" t="n">
        <v>40</v>
      </c>
      <c r="BJ105" s="18" t="n">
        <v>37</v>
      </c>
      <c r="BK105" s="18" t="n">
        <v>37</v>
      </c>
      <c r="BL105" s="18" t="n">
        <v>30</v>
      </c>
      <c r="BM105" s="18" t="n">
        <v>28</v>
      </c>
      <c r="BN105" s="18" t="n">
        <v>31</v>
      </c>
      <c r="BO105" s="18" t="n">
        <v>32</v>
      </c>
      <c r="BP105" s="18" t="n">
        <v>31</v>
      </c>
      <c r="BQ105" s="18" t="n">
        <v>28</v>
      </c>
      <c r="BR105" s="18" t="n">
        <v>28</v>
      </c>
      <c r="BS105" s="18" t="n">
        <v>25</v>
      </c>
      <c r="BT105" s="18" t="n">
        <v>22</v>
      </c>
      <c r="BU105" s="18" t="n">
        <v>18</v>
      </c>
      <c r="BV105" s="18" t="n">
        <v>16</v>
      </c>
      <c r="BW105" s="18" t="n">
        <v>15</v>
      </c>
      <c r="BX105" s="18" t="n">
        <v>12</v>
      </c>
      <c r="BY105" s="18" t="n">
        <v>12</v>
      </c>
      <c r="BZ105" s="18" t="n">
        <v>14</v>
      </c>
      <c r="CA105" s="18" t="n">
        <v>23</v>
      </c>
      <c r="CB105" s="18" t="n">
        <v>15</v>
      </c>
      <c r="CC105" s="18" t="n">
        <v>7</v>
      </c>
      <c r="CD105" s="18" t="n">
        <v>1</v>
      </c>
      <c r="CE105" s="18" t="n">
        <v>10</v>
      </c>
      <c r="CF105" s="18" t="n">
        <v>47</v>
      </c>
      <c r="CG105" s="18" t="n">
        <v>80</v>
      </c>
      <c r="CH105" s="18" t="n">
        <v>102</v>
      </c>
      <c r="CI105" s="18" t="n">
        <v>96</v>
      </c>
      <c r="CJ105" s="18" t="n">
        <v>93</v>
      </c>
      <c r="CK105" s="18" t="n">
        <v>87</v>
      </c>
      <c r="CL105" s="18" t="n">
        <v>93</v>
      </c>
      <c r="CM105" s="18" t="n">
        <v>106</v>
      </c>
      <c r="CN105" s="18" t="n">
        <v>106</v>
      </c>
      <c r="CO105" s="18" t="n">
        <v>113</v>
      </c>
      <c r="CP105" s="18" t="n">
        <v>123</v>
      </c>
      <c r="CQ105" s="18" t="n">
        <v>116</v>
      </c>
      <c r="CR105" s="18" t="n">
        <v>124</v>
      </c>
      <c r="CS105" s="18" t="n">
        <v>118</v>
      </c>
      <c r="CT105" s="18" t="n">
        <v>118</v>
      </c>
      <c r="CU105" s="18" t="n">
        <v>124</v>
      </c>
      <c r="CV105" s="18" t="n">
        <v>132</v>
      </c>
      <c r="CW105" s="18" t="n">
        <v>135</v>
      </c>
      <c r="CX105" s="18" t="n">
        <v>136</v>
      </c>
      <c r="CY105" s="18" t="n">
        <v>139</v>
      </c>
      <c r="CZ105" s="18" t="n">
        <v>141</v>
      </c>
      <c r="DA105" s="18" t="n">
        <v>142</v>
      </c>
      <c r="DB105" s="18" t="n">
        <v>142</v>
      </c>
      <c r="DC105" s="18" t="n">
        <v>144</v>
      </c>
      <c r="DD105" s="18" t="n">
        <v>145</v>
      </c>
      <c r="DE105" s="18" t="n">
        <v>145</v>
      </c>
      <c r="DF105" s="18" t="n">
        <v>145</v>
      </c>
      <c r="DG105" s="18" t="n">
        <v>143</v>
      </c>
      <c r="DH105" s="18" t="n">
        <v>143</v>
      </c>
      <c r="DI105" s="18" t="n">
        <v>144</v>
      </c>
      <c r="DJ105" s="18" t="n">
        <v>136</v>
      </c>
      <c r="DK105" s="18" t="n">
        <v>153</v>
      </c>
      <c r="DL105" s="18" t="n">
        <v>150</v>
      </c>
      <c r="DM105" s="18" t="n">
        <v>146</v>
      </c>
      <c r="DN105" s="18" t="n">
        <v>146</v>
      </c>
      <c r="DO105" s="18" t="n">
        <v>125</v>
      </c>
      <c r="DP105" s="18" t="n">
        <v>110</v>
      </c>
      <c r="DQ105" s="18" t="n">
        <v>106</v>
      </c>
      <c r="DR105" s="18" t="n">
        <v>107</v>
      </c>
      <c r="DS105" s="18" t="n">
        <v>120</v>
      </c>
      <c r="DT105" s="18" t="n">
        <v>137</v>
      </c>
      <c r="DU105" s="18" t="n">
        <v>145</v>
      </c>
      <c r="DV105" s="18" t="n">
        <v>155</v>
      </c>
      <c r="DW105" s="18" t="n">
        <v>146</v>
      </c>
      <c r="DX105" s="18" t="n">
        <v>117</v>
      </c>
      <c r="DY105" s="18" t="n">
        <v>113</v>
      </c>
      <c r="DZ105" s="18" t="n">
        <v>124</v>
      </c>
      <c r="EA105" s="18" t="n">
        <v>131</v>
      </c>
      <c r="EB105" s="18" t="n">
        <v>144</v>
      </c>
      <c r="EC105" s="18" t="n">
        <v>158</v>
      </c>
      <c r="ED105" s="18" t="n">
        <v>156</v>
      </c>
      <c r="EE105" s="18" t="n">
        <v>156</v>
      </c>
      <c r="EF105" s="18" t="n">
        <v>156</v>
      </c>
      <c r="EG105" s="18" t="n">
        <v>156</v>
      </c>
      <c r="EH105" s="18" t="n">
        <v>156</v>
      </c>
      <c r="EI105" s="18" t="n">
        <v>160</v>
      </c>
      <c r="EJ105" s="18" t="n">
        <v>163</v>
      </c>
      <c r="EK105" s="18" t="n">
        <v>160</v>
      </c>
      <c r="EL105" s="18" t="n">
        <v>158</v>
      </c>
      <c r="EM105" s="18" t="n">
        <v>153</v>
      </c>
      <c r="EN105" s="18" t="n">
        <v>150</v>
      </c>
      <c r="EO105" s="18" t="n">
        <v>152</v>
      </c>
      <c r="EP105" s="18" t="n">
        <v>153</v>
      </c>
      <c r="EQ105" s="18" t="n">
        <v>151</v>
      </c>
      <c r="ER105" s="18" t="n">
        <v>144</v>
      </c>
      <c r="ES105" s="18" t="n">
        <v>141</v>
      </c>
      <c r="ET105" s="18" t="n">
        <v>138</v>
      </c>
      <c r="EU105" s="18" t="n">
        <v>132</v>
      </c>
      <c r="EV105" s="18" t="n">
        <v>132</v>
      </c>
      <c r="EW105" s="18" t="n">
        <v>128</v>
      </c>
      <c r="EX105" s="18" t="n">
        <v>128</v>
      </c>
      <c r="EY105" s="18" t="n">
        <v>129</v>
      </c>
      <c r="EZ105" s="18" t="n">
        <v>129</v>
      </c>
      <c r="FA105" s="18" t="n">
        <v>128</v>
      </c>
      <c r="FB105" s="18" t="n">
        <v>124</v>
      </c>
      <c r="FC105" s="18" t="n">
        <v>118</v>
      </c>
      <c r="FD105" s="18" t="n">
        <v>118</v>
      </c>
      <c r="FE105" s="18" t="n">
        <v>123</v>
      </c>
      <c r="FF105" s="18" t="n">
        <v>125</v>
      </c>
      <c r="FG105" s="18" t="n">
        <v>123</v>
      </c>
      <c r="FH105" s="18" t="n">
        <v>117</v>
      </c>
      <c r="FI105" s="18" t="n">
        <v>115</v>
      </c>
      <c r="FJ105" s="18" t="n">
        <v>109</v>
      </c>
      <c r="FK105" s="18" t="n">
        <v>94</v>
      </c>
      <c r="FL105" s="18" t="n">
        <v>102</v>
      </c>
      <c r="FM105" s="18" t="n">
        <v>106</v>
      </c>
      <c r="FN105" s="18" t="n">
        <v>100</v>
      </c>
      <c r="FO105" s="18" t="n">
        <v>93</v>
      </c>
      <c r="FP105" s="18" t="n">
        <v>90</v>
      </c>
      <c r="FQ105" s="18" t="n">
        <v>78</v>
      </c>
      <c r="FR105" s="18" t="n">
        <v>67</v>
      </c>
      <c r="FS105" s="18" t="n">
        <v>86</v>
      </c>
    </row>
    <row r="106" customFormat="false" ht="10.5" hidden="false" customHeight="true" outlineLevel="0" collapsed="false">
      <c r="B106" s="17" t="n">
        <v>214</v>
      </c>
      <c r="C106" s="18" t="n">
        <v>120</v>
      </c>
      <c r="D106" s="18" t="n">
        <v>120</v>
      </c>
      <c r="E106" s="18" t="n">
        <v>121</v>
      </c>
      <c r="F106" s="18" t="n">
        <v>121</v>
      </c>
      <c r="G106" s="18" t="n">
        <v>121</v>
      </c>
      <c r="H106" s="18" t="n">
        <v>118</v>
      </c>
      <c r="I106" s="18" t="n">
        <v>116</v>
      </c>
      <c r="J106" s="18" t="n">
        <v>115</v>
      </c>
      <c r="K106" s="18" t="n">
        <v>113</v>
      </c>
      <c r="L106" s="18" t="n">
        <v>111</v>
      </c>
      <c r="M106" s="18" t="n">
        <v>111</v>
      </c>
      <c r="N106" s="18" t="n">
        <v>110</v>
      </c>
      <c r="O106" s="18" t="n">
        <v>106</v>
      </c>
      <c r="P106" s="18" t="n">
        <v>103</v>
      </c>
      <c r="Q106" s="18" t="n">
        <v>102</v>
      </c>
      <c r="R106" s="18" t="n">
        <v>101</v>
      </c>
      <c r="S106" s="18" t="n">
        <v>96</v>
      </c>
      <c r="T106" s="18" t="n">
        <v>97</v>
      </c>
      <c r="U106" s="18" t="n">
        <v>100</v>
      </c>
      <c r="V106" s="18" t="n">
        <v>96</v>
      </c>
      <c r="W106" s="18" t="n">
        <v>106</v>
      </c>
      <c r="X106" s="18" t="n">
        <v>100</v>
      </c>
      <c r="Y106" s="18" t="n">
        <v>65</v>
      </c>
      <c r="Z106" s="18" t="n">
        <v>16</v>
      </c>
      <c r="AA106" s="18" t="n">
        <v>29</v>
      </c>
      <c r="AB106" s="18" t="n">
        <v>85</v>
      </c>
      <c r="AC106" s="18" t="n">
        <v>123</v>
      </c>
      <c r="AD106" s="18" t="n">
        <v>132</v>
      </c>
      <c r="AE106" s="18" t="n">
        <v>70</v>
      </c>
      <c r="AF106" s="18" t="n">
        <v>12</v>
      </c>
      <c r="AG106" s="18" t="n">
        <v>28</v>
      </c>
      <c r="AH106" s="18" t="n">
        <v>80</v>
      </c>
      <c r="AI106" s="18" t="n">
        <v>93</v>
      </c>
      <c r="AJ106" s="18" t="n">
        <v>86</v>
      </c>
      <c r="AK106" s="18" t="n">
        <v>101</v>
      </c>
      <c r="AL106" s="18" t="n">
        <v>107</v>
      </c>
      <c r="AM106" s="18" t="n">
        <v>92</v>
      </c>
      <c r="AN106" s="18" t="n">
        <v>50</v>
      </c>
      <c r="AO106" s="18" t="n">
        <v>10</v>
      </c>
      <c r="AP106" s="18" t="n">
        <v>4</v>
      </c>
      <c r="AQ106" s="18" t="n">
        <v>16</v>
      </c>
      <c r="AR106" s="18" t="n">
        <v>28</v>
      </c>
      <c r="AS106" s="18" t="n">
        <v>37</v>
      </c>
      <c r="AT106" s="18" t="n">
        <v>43</v>
      </c>
      <c r="AU106" s="18" t="n">
        <v>44</v>
      </c>
      <c r="AV106" s="18" t="n">
        <v>38</v>
      </c>
      <c r="AW106" s="18" t="n">
        <v>37</v>
      </c>
      <c r="AX106" s="18" t="n">
        <v>38</v>
      </c>
      <c r="AY106" s="18" t="n">
        <v>38</v>
      </c>
      <c r="AZ106" s="18" t="n">
        <v>33</v>
      </c>
      <c r="BA106" s="18" t="n">
        <v>28</v>
      </c>
      <c r="BB106" s="18" t="n">
        <v>25</v>
      </c>
      <c r="BC106" s="18" t="n">
        <v>24</v>
      </c>
      <c r="BD106" s="18" t="n">
        <v>25</v>
      </c>
      <c r="BE106" s="18" t="n">
        <v>31</v>
      </c>
      <c r="BF106" s="18" t="n">
        <v>36</v>
      </c>
      <c r="BG106" s="18" t="n">
        <v>37</v>
      </c>
      <c r="BH106" s="18" t="n">
        <v>31</v>
      </c>
      <c r="BI106" s="18" t="n">
        <v>28</v>
      </c>
      <c r="BJ106" s="18" t="n">
        <v>29</v>
      </c>
      <c r="BK106" s="18" t="n">
        <v>21</v>
      </c>
      <c r="BL106" s="18" t="n">
        <v>18</v>
      </c>
      <c r="BM106" s="18" t="n">
        <v>19</v>
      </c>
      <c r="BN106" s="18" t="n">
        <v>22</v>
      </c>
      <c r="BO106" s="18" t="n">
        <v>22</v>
      </c>
      <c r="BP106" s="18" t="n">
        <v>19</v>
      </c>
      <c r="BQ106" s="18" t="n">
        <v>16</v>
      </c>
      <c r="BR106" s="18" t="n">
        <v>14</v>
      </c>
      <c r="BS106" s="18" t="n">
        <v>16</v>
      </c>
      <c r="BT106" s="18" t="n">
        <v>12</v>
      </c>
      <c r="BU106" s="18" t="n">
        <v>12</v>
      </c>
      <c r="BV106" s="18" t="n">
        <v>12</v>
      </c>
      <c r="BW106" s="18" t="n">
        <v>11</v>
      </c>
      <c r="BX106" s="18" t="n">
        <v>11</v>
      </c>
      <c r="BY106" s="18" t="n">
        <v>12</v>
      </c>
      <c r="BZ106" s="18" t="n">
        <v>12</v>
      </c>
      <c r="CA106" s="18" t="n">
        <v>3</v>
      </c>
      <c r="CB106" s="18" t="n">
        <v>5</v>
      </c>
      <c r="CC106" s="18" t="n">
        <v>1</v>
      </c>
      <c r="CD106" s="18" t="n">
        <v>11</v>
      </c>
      <c r="CE106" s="18" t="n">
        <v>65</v>
      </c>
      <c r="CF106" s="18" t="n">
        <v>103</v>
      </c>
      <c r="CG106" s="18" t="n">
        <v>97</v>
      </c>
      <c r="CH106" s="18" t="n">
        <v>104</v>
      </c>
      <c r="CI106" s="18" t="n">
        <v>106</v>
      </c>
      <c r="CJ106" s="18" t="n">
        <v>85</v>
      </c>
      <c r="CK106" s="18" t="n">
        <v>80</v>
      </c>
      <c r="CL106" s="18" t="n">
        <v>92</v>
      </c>
      <c r="CM106" s="18" t="n">
        <v>96</v>
      </c>
      <c r="CN106" s="18" t="n">
        <v>101</v>
      </c>
      <c r="CO106" s="18" t="n">
        <v>114</v>
      </c>
      <c r="CP106" s="18" t="n">
        <v>117</v>
      </c>
      <c r="CQ106" s="18" t="n">
        <v>121</v>
      </c>
      <c r="CR106" s="18" t="n">
        <v>118</v>
      </c>
      <c r="CS106" s="18" t="n">
        <v>117</v>
      </c>
      <c r="CT106" s="18" t="n">
        <v>122</v>
      </c>
      <c r="CU106" s="18" t="n">
        <v>130</v>
      </c>
      <c r="CV106" s="18" t="n">
        <v>134</v>
      </c>
      <c r="CW106" s="18" t="n">
        <v>134</v>
      </c>
      <c r="CX106" s="18" t="n">
        <v>132</v>
      </c>
      <c r="CY106" s="18" t="n">
        <v>136</v>
      </c>
      <c r="CZ106" s="18" t="n">
        <v>138</v>
      </c>
      <c r="DA106" s="18" t="n">
        <v>141</v>
      </c>
      <c r="DB106" s="18" t="n">
        <v>142</v>
      </c>
      <c r="DC106" s="18" t="n">
        <v>143</v>
      </c>
      <c r="DD106" s="18" t="n">
        <v>143</v>
      </c>
      <c r="DE106" s="18" t="n">
        <v>142</v>
      </c>
      <c r="DF106" s="18" t="n">
        <v>141</v>
      </c>
      <c r="DG106" s="18" t="n">
        <v>146</v>
      </c>
      <c r="DH106" s="18" t="n">
        <v>144</v>
      </c>
      <c r="DI106" s="18" t="n">
        <v>151</v>
      </c>
      <c r="DJ106" s="18" t="n">
        <v>141</v>
      </c>
      <c r="DK106" s="18" t="n">
        <v>150</v>
      </c>
      <c r="DL106" s="18" t="n">
        <v>150</v>
      </c>
      <c r="DM106" s="18" t="n">
        <v>157</v>
      </c>
      <c r="DN106" s="18" t="n">
        <v>156</v>
      </c>
      <c r="DO106" s="18" t="n">
        <v>143</v>
      </c>
      <c r="DP106" s="18" t="n">
        <v>131</v>
      </c>
      <c r="DQ106" s="18" t="n">
        <v>127</v>
      </c>
      <c r="DR106" s="18" t="n">
        <v>116</v>
      </c>
      <c r="DS106" s="18" t="n">
        <v>122</v>
      </c>
      <c r="DT106" s="18" t="n">
        <v>137</v>
      </c>
      <c r="DU106" s="18" t="n">
        <v>144</v>
      </c>
      <c r="DV106" s="18" t="n">
        <v>151</v>
      </c>
      <c r="DW106" s="18" t="n">
        <v>136</v>
      </c>
      <c r="DX106" s="18" t="n">
        <v>113</v>
      </c>
      <c r="DY106" s="18" t="n">
        <v>113</v>
      </c>
      <c r="DZ106" s="18" t="n">
        <v>125</v>
      </c>
      <c r="EA106" s="18" t="n">
        <v>128</v>
      </c>
      <c r="EB106" s="18" t="n">
        <v>136</v>
      </c>
      <c r="EC106" s="18" t="n">
        <v>148</v>
      </c>
      <c r="ED106" s="18" t="n">
        <v>151</v>
      </c>
      <c r="EE106" s="18" t="n">
        <v>155</v>
      </c>
      <c r="EF106" s="18" t="n">
        <v>153</v>
      </c>
      <c r="EG106" s="18" t="n">
        <v>152</v>
      </c>
      <c r="EH106" s="18" t="n">
        <v>152</v>
      </c>
      <c r="EI106" s="18" t="n">
        <v>153</v>
      </c>
      <c r="EJ106" s="18" t="n">
        <v>156</v>
      </c>
      <c r="EK106" s="18" t="n">
        <v>157</v>
      </c>
      <c r="EL106" s="18" t="n">
        <v>157</v>
      </c>
      <c r="EM106" s="18" t="n">
        <v>151</v>
      </c>
      <c r="EN106" s="18" t="n">
        <v>151</v>
      </c>
      <c r="EO106" s="18" t="n">
        <v>156</v>
      </c>
      <c r="EP106" s="18" t="n">
        <v>153</v>
      </c>
      <c r="EQ106" s="18" t="n">
        <v>152</v>
      </c>
      <c r="ER106" s="18" t="n">
        <v>149</v>
      </c>
      <c r="ES106" s="18" t="n">
        <v>145</v>
      </c>
      <c r="ET106" s="18" t="n">
        <v>141</v>
      </c>
      <c r="EU106" s="18" t="n">
        <v>130</v>
      </c>
      <c r="EV106" s="18" t="n">
        <v>128</v>
      </c>
      <c r="EW106" s="18" t="n">
        <v>125</v>
      </c>
      <c r="EX106" s="18" t="n">
        <v>130</v>
      </c>
      <c r="EY106" s="18" t="n">
        <v>134</v>
      </c>
      <c r="EZ106" s="18" t="n">
        <v>135</v>
      </c>
      <c r="FA106" s="18" t="n">
        <v>131</v>
      </c>
      <c r="FB106" s="18" t="n">
        <v>127</v>
      </c>
      <c r="FC106" s="18" t="n">
        <v>120</v>
      </c>
      <c r="FD106" s="18" t="n">
        <v>121</v>
      </c>
      <c r="FE106" s="18" t="n">
        <v>121</v>
      </c>
      <c r="FF106" s="18" t="n">
        <v>113</v>
      </c>
      <c r="FG106" s="18" t="n">
        <v>109</v>
      </c>
      <c r="FH106" s="18" t="n">
        <v>109</v>
      </c>
      <c r="FI106" s="18" t="n">
        <v>106</v>
      </c>
      <c r="FJ106" s="18" t="n">
        <v>89</v>
      </c>
      <c r="FK106" s="18" t="n">
        <v>86</v>
      </c>
      <c r="FL106" s="18" t="n">
        <v>106</v>
      </c>
      <c r="FM106" s="18" t="n">
        <v>117</v>
      </c>
      <c r="FN106" s="18" t="n">
        <v>110</v>
      </c>
      <c r="FO106" s="18" t="n">
        <v>99</v>
      </c>
      <c r="FP106" s="18" t="n">
        <v>90</v>
      </c>
      <c r="FQ106" s="18" t="n">
        <v>84</v>
      </c>
      <c r="FR106" s="18" t="n">
        <v>85</v>
      </c>
      <c r="FS106" s="18" t="n">
        <v>92</v>
      </c>
    </row>
    <row r="107" customFormat="false" ht="10.5" hidden="false" customHeight="true" outlineLevel="0" collapsed="false">
      <c r="B107" s="17" t="n">
        <v>215</v>
      </c>
      <c r="C107" s="18" t="n">
        <v>122</v>
      </c>
      <c r="D107" s="18" t="n">
        <v>121</v>
      </c>
      <c r="E107" s="18" t="n">
        <v>121</v>
      </c>
      <c r="F107" s="18" t="n">
        <v>122</v>
      </c>
      <c r="G107" s="18" t="n">
        <v>122</v>
      </c>
      <c r="H107" s="18" t="n">
        <v>120</v>
      </c>
      <c r="I107" s="18" t="n">
        <v>118</v>
      </c>
      <c r="J107" s="18" t="n">
        <v>118</v>
      </c>
      <c r="K107" s="18" t="n">
        <v>116</v>
      </c>
      <c r="L107" s="18" t="n">
        <v>114</v>
      </c>
      <c r="M107" s="18" t="n">
        <v>113</v>
      </c>
      <c r="N107" s="18" t="n">
        <v>111</v>
      </c>
      <c r="O107" s="18" t="n">
        <v>110</v>
      </c>
      <c r="P107" s="18" t="n">
        <v>110</v>
      </c>
      <c r="Q107" s="18" t="n">
        <v>110</v>
      </c>
      <c r="R107" s="18" t="n">
        <v>106</v>
      </c>
      <c r="S107" s="18" t="n">
        <v>99</v>
      </c>
      <c r="T107" s="18" t="n">
        <v>100</v>
      </c>
      <c r="U107" s="18" t="n">
        <v>102</v>
      </c>
      <c r="V107" s="18" t="n">
        <v>94</v>
      </c>
      <c r="W107" s="18" t="n">
        <v>93</v>
      </c>
      <c r="X107" s="18" t="n">
        <v>106</v>
      </c>
      <c r="Y107" s="18" t="n">
        <v>102</v>
      </c>
      <c r="Z107" s="18" t="n">
        <v>85</v>
      </c>
      <c r="AA107" s="18" t="n">
        <v>42</v>
      </c>
      <c r="AB107" s="18" t="n">
        <v>29</v>
      </c>
      <c r="AC107" s="18" t="n">
        <v>28</v>
      </c>
      <c r="AD107" s="18" t="n">
        <v>44</v>
      </c>
      <c r="AE107" s="18" t="n">
        <v>36</v>
      </c>
      <c r="AF107" s="18" t="n">
        <v>54</v>
      </c>
      <c r="AG107" s="18" t="n">
        <v>95</v>
      </c>
      <c r="AH107" s="18" t="n">
        <v>127</v>
      </c>
      <c r="AI107" s="18" t="n">
        <v>99</v>
      </c>
      <c r="AJ107" s="18" t="n">
        <v>84</v>
      </c>
      <c r="AK107" s="18" t="n">
        <v>88</v>
      </c>
      <c r="AL107" s="18" t="n">
        <v>90</v>
      </c>
      <c r="AM107" s="18" t="n">
        <v>73</v>
      </c>
      <c r="AN107" s="18" t="n">
        <v>67</v>
      </c>
      <c r="AO107" s="18" t="n">
        <v>50</v>
      </c>
      <c r="AP107" s="18" t="n">
        <v>19</v>
      </c>
      <c r="AQ107" s="18" t="n">
        <v>3</v>
      </c>
      <c r="AR107" s="18" t="n">
        <v>6</v>
      </c>
      <c r="AS107" s="18" t="n">
        <v>15</v>
      </c>
      <c r="AT107" s="18" t="n">
        <v>23</v>
      </c>
      <c r="AU107" s="18" t="n">
        <v>26</v>
      </c>
      <c r="AV107" s="18" t="n">
        <v>25</v>
      </c>
      <c r="AW107" s="18" t="n">
        <v>32</v>
      </c>
      <c r="AX107" s="18" t="n">
        <v>42</v>
      </c>
      <c r="AY107" s="18" t="n">
        <v>45</v>
      </c>
      <c r="AZ107" s="18" t="n">
        <v>47</v>
      </c>
      <c r="BA107" s="18" t="n">
        <v>46</v>
      </c>
      <c r="BB107" s="18" t="n">
        <v>51</v>
      </c>
      <c r="BC107" s="18" t="n">
        <v>57</v>
      </c>
      <c r="BD107" s="18" t="n">
        <v>49</v>
      </c>
      <c r="BE107" s="18" t="n">
        <v>43</v>
      </c>
      <c r="BF107" s="18" t="n">
        <v>38</v>
      </c>
      <c r="BG107" s="18" t="n">
        <v>31</v>
      </c>
      <c r="BH107" s="18" t="n">
        <v>24</v>
      </c>
      <c r="BI107" s="18" t="n">
        <v>21</v>
      </c>
      <c r="BJ107" s="18" t="n">
        <v>16</v>
      </c>
      <c r="BK107" s="18" t="n">
        <v>5</v>
      </c>
      <c r="BL107" s="18" t="n">
        <v>10</v>
      </c>
      <c r="BM107" s="18" t="n">
        <v>12</v>
      </c>
      <c r="BN107" s="18" t="n">
        <v>11</v>
      </c>
      <c r="BO107" s="18" t="n">
        <v>10</v>
      </c>
      <c r="BP107" s="18" t="n">
        <v>10</v>
      </c>
      <c r="BQ107" s="18" t="n">
        <v>14</v>
      </c>
      <c r="BR107" s="18" t="n">
        <v>14</v>
      </c>
      <c r="BS107" s="18" t="n">
        <v>15</v>
      </c>
      <c r="BT107" s="18" t="n">
        <v>15</v>
      </c>
      <c r="BU107" s="18" t="n">
        <v>16</v>
      </c>
      <c r="BV107" s="18" t="n">
        <v>21</v>
      </c>
      <c r="BW107" s="18" t="n">
        <v>22</v>
      </c>
      <c r="BX107" s="18" t="n">
        <v>15</v>
      </c>
      <c r="BY107" s="18" t="n">
        <v>10</v>
      </c>
      <c r="BZ107" s="18" t="n">
        <v>6</v>
      </c>
      <c r="CA107" s="18" t="n">
        <v>5</v>
      </c>
      <c r="CB107" s="18" t="n">
        <v>11</v>
      </c>
      <c r="CC107" s="18" t="n">
        <v>30</v>
      </c>
      <c r="CD107" s="18" t="n">
        <v>79</v>
      </c>
      <c r="CE107" s="18" t="n">
        <v>104</v>
      </c>
      <c r="CF107" s="18" t="n">
        <v>100</v>
      </c>
      <c r="CG107" s="18" t="n">
        <v>108</v>
      </c>
      <c r="CH107" s="18" t="n">
        <v>109</v>
      </c>
      <c r="CI107" s="18" t="n">
        <v>113</v>
      </c>
      <c r="CJ107" s="18" t="n">
        <v>111</v>
      </c>
      <c r="CK107" s="18" t="n">
        <v>103</v>
      </c>
      <c r="CL107" s="18" t="n">
        <v>99</v>
      </c>
      <c r="CM107" s="18" t="n">
        <v>113</v>
      </c>
      <c r="CN107" s="18" t="n">
        <v>122</v>
      </c>
      <c r="CO107" s="18" t="n">
        <v>116</v>
      </c>
      <c r="CP107" s="18" t="n">
        <v>117</v>
      </c>
      <c r="CQ107" s="18" t="n">
        <v>117</v>
      </c>
      <c r="CR107" s="18" t="n">
        <v>116</v>
      </c>
      <c r="CS107" s="18" t="n">
        <v>116</v>
      </c>
      <c r="CT107" s="18" t="n">
        <v>122</v>
      </c>
      <c r="CU107" s="18" t="n">
        <v>128</v>
      </c>
      <c r="CV107" s="18" t="n">
        <v>130</v>
      </c>
      <c r="CW107" s="18" t="n">
        <v>129</v>
      </c>
      <c r="CX107" s="18" t="n">
        <v>129</v>
      </c>
      <c r="CY107" s="18" t="n">
        <v>128</v>
      </c>
      <c r="CZ107" s="18" t="n">
        <v>131</v>
      </c>
      <c r="DA107" s="18" t="n">
        <v>136</v>
      </c>
      <c r="DB107" s="18" t="n">
        <v>141</v>
      </c>
      <c r="DC107" s="18" t="n">
        <v>142</v>
      </c>
      <c r="DD107" s="18" t="n">
        <v>141</v>
      </c>
      <c r="DE107" s="18" t="n">
        <v>141</v>
      </c>
      <c r="DF107" s="18" t="n">
        <v>139</v>
      </c>
      <c r="DG107" s="18" t="n">
        <v>146</v>
      </c>
      <c r="DH107" s="18" t="n">
        <v>146</v>
      </c>
      <c r="DI107" s="18" t="n">
        <v>159</v>
      </c>
      <c r="DJ107" s="18" t="n">
        <v>146</v>
      </c>
      <c r="DK107" s="18" t="n">
        <v>149</v>
      </c>
      <c r="DL107" s="18" t="n">
        <v>155</v>
      </c>
      <c r="DM107" s="18" t="n">
        <v>159</v>
      </c>
      <c r="DN107" s="18" t="n">
        <v>146</v>
      </c>
      <c r="DO107" s="18" t="n">
        <v>151</v>
      </c>
      <c r="DP107" s="18" t="n">
        <v>149</v>
      </c>
      <c r="DQ107" s="18" t="n">
        <v>146</v>
      </c>
      <c r="DR107" s="18" t="n">
        <v>129</v>
      </c>
      <c r="DS107" s="18" t="n">
        <v>128</v>
      </c>
      <c r="DT107" s="18" t="n">
        <v>135</v>
      </c>
      <c r="DU107" s="18" t="n">
        <v>125</v>
      </c>
      <c r="DV107" s="18" t="n">
        <v>124</v>
      </c>
      <c r="DW107" s="18" t="n">
        <v>111</v>
      </c>
      <c r="DX107" s="18" t="n">
        <v>113</v>
      </c>
      <c r="DY107" s="18" t="n">
        <v>135</v>
      </c>
      <c r="DZ107" s="18" t="n">
        <v>144</v>
      </c>
      <c r="EA107" s="18" t="n">
        <v>137</v>
      </c>
      <c r="EB107" s="18" t="n">
        <v>146</v>
      </c>
      <c r="EC107" s="18" t="n">
        <v>158</v>
      </c>
      <c r="ED107" s="18" t="n">
        <v>157</v>
      </c>
      <c r="EE107" s="18" t="n">
        <v>157</v>
      </c>
      <c r="EF107" s="18" t="n">
        <v>160</v>
      </c>
      <c r="EG107" s="18" t="n">
        <v>160</v>
      </c>
      <c r="EH107" s="18" t="n">
        <v>158</v>
      </c>
      <c r="EI107" s="18" t="n">
        <v>155</v>
      </c>
      <c r="EJ107" s="18" t="n">
        <v>156</v>
      </c>
      <c r="EK107" s="18" t="n">
        <v>158</v>
      </c>
      <c r="EL107" s="18" t="n">
        <v>158</v>
      </c>
      <c r="EM107" s="18" t="n">
        <v>153</v>
      </c>
      <c r="EN107" s="18" t="n">
        <v>151</v>
      </c>
      <c r="EO107" s="18" t="n">
        <v>152</v>
      </c>
      <c r="EP107" s="18" t="n">
        <v>156</v>
      </c>
      <c r="EQ107" s="18" t="n">
        <v>153</v>
      </c>
      <c r="ER107" s="18" t="n">
        <v>146</v>
      </c>
      <c r="ES107" s="18" t="n">
        <v>141</v>
      </c>
      <c r="ET107" s="18" t="n">
        <v>143</v>
      </c>
      <c r="EU107" s="18" t="n">
        <v>141</v>
      </c>
      <c r="EV107" s="18" t="n">
        <v>136</v>
      </c>
      <c r="EW107" s="18" t="n">
        <v>135</v>
      </c>
      <c r="EX107" s="18" t="n">
        <v>135</v>
      </c>
      <c r="EY107" s="18" t="n">
        <v>136</v>
      </c>
      <c r="EZ107" s="18" t="n">
        <v>135</v>
      </c>
      <c r="FA107" s="18" t="n">
        <v>134</v>
      </c>
      <c r="FB107" s="18" t="n">
        <v>128</v>
      </c>
      <c r="FC107" s="18" t="n">
        <v>128</v>
      </c>
      <c r="FD107" s="18" t="n">
        <v>129</v>
      </c>
      <c r="FE107" s="18" t="n">
        <v>118</v>
      </c>
      <c r="FF107" s="18" t="n">
        <v>96</v>
      </c>
      <c r="FG107" s="18" t="n">
        <v>89</v>
      </c>
      <c r="FH107" s="18" t="n">
        <v>100</v>
      </c>
      <c r="FI107" s="18" t="n">
        <v>101</v>
      </c>
      <c r="FJ107" s="18" t="n">
        <v>90</v>
      </c>
      <c r="FK107" s="18" t="n">
        <v>100</v>
      </c>
      <c r="FL107" s="18" t="n">
        <v>115</v>
      </c>
      <c r="FM107" s="18" t="n">
        <v>122</v>
      </c>
      <c r="FN107" s="18" t="n">
        <v>120</v>
      </c>
      <c r="FO107" s="18" t="n">
        <v>116</v>
      </c>
      <c r="FP107" s="18" t="n">
        <v>114</v>
      </c>
      <c r="FQ107" s="18" t="n">
        <v>111</v>
      </c>
      <c r="FR107" s="18" t="n">
        <v>111</v>
      </c>
      <c r="FS107" s="18" t="n">
        <v>106</v>
      </c>
    </row>
    <row r="108" customFormat="false" ht="10.5" hidden="false" customHeight="true" outlineLevel="0" collapsed="false">
      <c r="B108" s="17" t="n">
        <v>216</v>
      </c>
      <c r="C108" s="18" t="n">
        <v>127</v>
      </c>
      <c r="D108" s="18" t="n">
        <v>124</v>
      </c>
      <c r="E108" s="18" t="n">
        <v>122</v>
      </c>
      <c r="F108" s="18" t="n">
        <v>118</v>
      </c>
      <c r="G108" s="18" t="n">
        <v>122</v>
      </c>
      <c r="H108" s="18" t="n">
        <v>120</v>
      </c>
      <c r="I108" s="18" t="n">
        <v>118</v>
      </c>
      <c r="J108" s="18" t="n">
        <v>118</v>
      </c>
      <c r="K108" s="18" t="n">
        <v>116</v>
      </c>
      <c r="L108" s="18" t="n">
        <v>114</v>
      </c>
      <c r="M108" s="18" t="n">
        <v>111</v>
      </c>
      <c r="N108" s="18" t="n">
        <v>109</v>
      </c>
      <c r="O108" s="18" t="n">
        <v>111</v>
      </c>
      <c r="P108" s="18" t="n">
        <v>111</v>
      </c>
      <c r="Q108" s="18" t="n">
        <v>110</v>
      </c>
      <c r="R108" s="18" t="n">
        <v>109</v>
      </c>
      <c r="S108" s="18" t="n">
        <v>108</v>
      </c>
      <c r="T108" s="18" t="n">
        <v>107</v>
      </c>
      <c r="U108" s="18" t="n">
        <v>104</v>
      </c>
      <c r="V108" s="18" t="n">
        <v>104</v>
      </c>
      <c r="W108" s="18" t="n">
        <v>104</v>
      </c>
      <c r="X108" s="18" t="n">
        <v>102</v>
      </c>
      <c r="Y108" s="18" t="n">
        <v>99</v>
      </c>
      <c r="Z108" s="18" t="n">
        <v>96</v>
      </c>
      <c r="AA108" s="18" t="n">
        <v>88</v>
      </c>
      <c r="AB108" s="18" t="n">
        <v>72</v>
      </c>
      <c r="AC108" s="18" t="n">
        <v>51</v>
      </c>
      <c r="AD108" s="18" t="n">
        <v>32</v>
      </c>
      <c r="AE108" s="18" t="n">
        <v>25</v>
      </c>
      <c r="AF108" s="18" t="n">
        <v>49</v>
      </c>
      <c r="AG108" s="18" t="n">
        <v>87</v>
      </c>
      <c r="AH108" s="18" t="n">
        <v>121</v>
      </c>
      <c r="AI108" s="18" t="n">
        <v>136</v>
      </c>
      <c r="AJ108" s="18" t="n">
        <v>137</v>
      </c>
      <c r="AK108" s="18" t="n">
        <v>125</v>
      </c>
      <c r="AL108" s="18" t="n">
        <v>101</v>
      </c>
      <c r="AM108" s="18" t="n">
        <v>44</v>
      </c>
      <c r="AN108" s="18" t="n">
        <v>44</v>
      </c>
      <c r="AO108" s="18" t="n">
        <v>79</v>
      </c>
      <c r="AP108" s="18" t="n">
        <v>68</v>
      </c>
      <c r="AQ108" s="18" t="n">
        <v>23</v>
      </c>
      <c r="AR108" s="18" t="n">
        <v>18</v>
      </c>
      <c r="AS108" s="18" t="n">
        <v>3</v>
      </c>
      <c r="AT108" s="18" t="n">
        <v>24</v>
      </c>
      <c r="AU108" s="18" t="n">
        <v>29</v>
      </c>
      <c r="AV108" s="18" t="n">
        <v>25</v>
      </c>
      <c r="AW108" s="18" t="n">
        <v>22</v>
      </c>
      <c r="AX108" s="18" t="n">
        <v>22</v>
      </c>
      <c r="AY108" s="18" t="n">
        <v>17</v>
      </c>
      <c r="AZ108" s="18" t="n">
        <v>17</v>
      </c>
      <c r="BA108" s="18" t="n">
        <v>29</v>
      </c>
      <c r="BB108" s="18" t="n">
        <v>41</v>
      </c>
      <c r="BC108" s="18" t="n">
        <v>55</v>
      </c>
      <c r="BD108" s="18" t="n">
        <v>53</v>
      </c>
      <c r="BE108" s="18" t="n">
        <v>50</v>
      </c>
      <c r="BF108" s="18" t="n">
        <v>46</v>
      </c>
      <c r="BG108" s="18" t="n">
        <v>57</v>
      </c>
      <c r="BH108" s="18" t="n">
        <v>68</v>
      </c>
      <c r="BI108" s="18" t="n">
        <v>46</v>
      </c>
      <c r="BJ108" s="18" t="n">
        <v>12</v>
      </c>
      <c r="BK108" s="18" t="n">
        <v>14</v>
      </c>
      <c r="BL108" s="18" t="n">
        <v>14</v>
      </c>
      <c r="BM108" s="18" t="n">
        <v>15</v>
      </c>
      <c r="BN108" s="18" t="n">
        <v>16</v>
      </c>
      <c r="BO108" s="18" t="n">
        <v>14</v>
      </c>
      <c r="BP108" s="18" t="n">
        <v>12</v>
      </c>
      <c r="BQ108" s="18" t="n">
        <v>14</v>
      </c>
      <c r="BR108" s="18" t="n">
        <v>17</v>
      </c>
      <c r="BS108" s="18" t="n">
        <v>19</v>
      </c>
      <c r="BT108" s="18" t="n">
        <v>19</v>
      </c>
      <c r="BU108" s="18" t="n">
        <v>30</v>
      </c>
      <c r="BV108" s="18" t="n">
        <v>42</v>
      </c>
      <c r="BW108" s="18" t="n">
        <v>28</v>
      </c>
      <c r="BX108" s="18" t="n">
        <v>4</v>
      </c>
      <c r="BY108" s="18" t="n">
        <v>2</v>
      </c>
      <c r="BZ108" s="18" t="n">
        <v>11</v>
      </c>
      <c r="CA108" s="18" t="n">
        <v>24</v>
      </c>
      <c r="CB108" s="18" t="n">
        <v>53</v>
      </c>
      <c r="CC108" s="18" t="n">
        <v>93</v>
      </c>
      <c r="CD108" s="18" t="n">
        <v>105</v>
      </c>
      <c r="CE108" s="18" t="n">
        <v>101</v>
      </c>
      <c r="CF108" s="18" t="n">
        <v>114</v>
      </c>
      <c r="CG108" s="18" t="n">
        <v>97</v>
      </c>
      <c r="CH108" s="18" t="n">
        <v>117</v>
      </c>
      <c r="CI108" s="18" t="n">
        <v>115</v>
      </c>
      <c r="CJ108" s="18" t="n">
        <v>116</v>
      </c>
      <c r="CK108" s="18" t="n">
        <v>124</v>
      </c>
      <c r="CL108" s="18" t="n">
        <v>122</v>
      </c>
      <c r="CM108" s="18" t="n">
        <v>123</v>
      </c>
      <c r="CN108" s="18" t="n">
        <v>127</v>
      </c>
      <c r="CO108" s="18" t="n">
        <v>123</v>
      </c>
      <c r="CP108" s="18" t="n">
        <v>125</v>
      </c>
      <c r="CQ108" s="18" t="n">
        <v>118</v>
      </c>
      <c r="CR108" s="18" t="n">
        <v>120</v>
      </c>
      <c r="CS108" s="18" t="n">
        <v>118</v>
      </c>
      <c r="CT108" s="18" t="n">
        <v>114</v>
      </c>
      <c r="CU108" s="18" t="n">
        <v>125</v>
      </c>
      <c r="CV108" s="18" t="n">
        <v>137</v>
      </c>
      <c r="CW108" s="18" t="n">
        <v>131</v>
      </c>
      <c r="CX108" s="18" t="n">
        <v>132</v>
      </c>
      <c r="CY108" s="18" t="n">
        <v>137</v>
      </c>
      <c r="CZ108" s="18" t="n">
        <v>137</v>
      </c>
      <c r="DA108" s="18" t="n">
        <v>139</v>
      </c>
      <c r="DB108" s="18" t="n">
        <v>138</v>
      </c>
      <c r="DC108" s="18" t="n">
        <v>141</v>
      </c>
      <c r="DD108" s="18" t="n">
        <v>141</v>
      </c>
      <c r="DE108" s="18" t="n">
        <v>148</v>
      </c>
      <c r="DF108" s="18" t="n">
        <v>141</v>
      </c>
      <c r="DG108" s="18" t="n">
        <v>143</v>
      </c>
      <c r="DH108" s="18" t="n">
        <v>142</v>
      </c>
      <c r="DI108" s="18" t="n">
        <v>144</v>
      </c>
      <c r="DJ108" s="18" t="n">
        <v>149</v>
      </c>
      <c r="DK108" s="18" t="n">
        <v>150</v>
      </c>
      <c r="DL108" s="18" t="n">
        <v>148</v>
      </c>
      <c r="DM108" s="18" t="n">
        <v>155</v>
      </c>
      <c r="DN108" s="18" t="n">
        <v>162</v>
      </c>
      <c r="DO108" s="18" t="n">
        <v>150</v>
      </c>
      <c r="DP108" s="18" t="n">
        <v>150</v>
      </c>
      <c r="DQ108" s="18" t="n">
        <v>146</v>
      </c>
      <c r="DR108" s="18" t="n">
        <v>127</v>
      </c>
      <c r="DS108" s="18" t="n">
        <v>115</v>
      </c>
      <c r="DT108" s="18" t="n">
        <v>113</v>
      </c>
      <c r="DU108" s="18" t="n">
        <v>111</v>
      </c>
      <c r="DV108" s="18" t="n">
        <v>110</v>
      </c>
      <c r="DW108" s="18" t="n">
        <v>113</v>
      </c>
      <c r="DX108" s="18" t="n">
        <v>120</v>
      </c>
      <c r="DY108" s="18" t="n">
        <v>149</v>
      </c>
      <c r="DZ108" s="18" t="n">
        <v>151</v>
      </c>
      <c r="EA108" s="18" t="n">
        <v>136</v>
      </c>
      <c r="EB108" s="18" t="n">
        <v>158</v>
      </c>
      <c r="EC108" s="18" t="n">
        <v>173</v>
      </c>
      <c r="ED108" s="18" t="n">
        <v>153</v>
      </c>
      <c r="EE108" s="18" t="n">
        <v>152</v>
      </c>
      <c r="EF108" s="18" t="n">
        <v>167</v>
      </c>
      <c r="EG108" s="18" t="n">
        <v>170</v>
      </c>
      <c r="EH108" s="18" t="n">
        <v>165</v>
      </c>
      <c r="EI108" s="18" t="n">
        <v>166</v>
      </c>
      <c r="EJ108" s="18" t="n">
        <v>167</v>
      </c>
      <c r="EK108" s="18" t="n">
        <v>162</v>
      </c>
      <c r="EL108" s="18" t="n">
        <v>156</v>
      </c>
      <c r="EM108" s="18" t="n">
        <v>166</v>
      </c>
      <c r="EN108" s="18" t="n">
        <v>162</v>
      </c>
      <c r="EO108" s="18" t="n">
        <v>156</v>
      </c>
      <c r="EP108" s="18" t="n">
        <v>158</v>
      </c>
      <c r="EQ108" s="18" t="n">
        <v>158</v>
      </c>
      <c r="ER108" s="18" t="n">
        <v>156</v>
      </c>
      <c r="ES108" s="18" t="n">
        <v>148</v>
      </c>
      <c r="ET108" s="18" t="n">
        <v>145</v>
      </c>
      <c r="EU108" s="18" t="n">
        <v>150</v>
      </c>
      <c r="EV108" s="18" t="n">
        <v>149</v>
      </c>
      <c r="EW108" s="18" t="n">
        <v>141</v>
      </c>
      <c r="EX108" s="18" t="n">
        <v>139</v>
      </c>
      <c r="EY108" s="18" t="n">
        <v>137</v>
      </c>
      <c r="EZ108" s="18" t="n">
        <v>130</v>
      </c>
      <c r="FA108" s="18" t="n">
        <v>127</v>
      </c>
      <c r="FB108" s="18" t="n">
        <v>129</v>
      </c>
      <c r="FC108" s="18" t="n">
        <v>128</v>
      </c>
      <c r="FD108" s="18" t="n">
        <v>134</v>
      </c>
      <c r="FE108" s="18" t="n">
        <v>132</v>
      </c>
      <c r="FF108" s="18" t="n">
        <v>125</v>
      </c>
      <c r="FG108" s="18" t="n">
        <v>128</v>
      </c>
      <c r="FH108" s="18" t="n">
        <v>131</v>
      </c>
      <c r="FI108" s="18" t="n">
        <v>124</v>
      </c>
      <c r="FJ108" s="18" t="n">
        <v>116</v>
      </c>
      <c r="FK108" s="18" t="n">
        <v>118</v>
      </c>
      <c r="FL108" s="18" t="n">
        <v>123</v>
      </c>
      <c r="FM108" s="18" t="n">
        <v>123</v>
      </c>
      <c r="FN108" s="18" t="n">
        <v>118</v>
      </c>
      <c r="FO108" s="18" t="n">
        <v>118</v>
      </c>
      <c r="FP108" s="18" t="n">
        <v>117</v>
      </c>
      <c r="FQ108" s="18" t="n">
        <v>113</v>
      </c>
      <c r="FR108" s="18" t="n">
        <v>107</v>
      </c>
      <c r="FS108" s="18" t="n">
        <v>114</v>
      </c>
    </row>
    <row r="109" customFormat="false" ht="10.5" hidden="false" customHeight="true" outlineLevel="0" collapsed="false">
      <c r="B109" s="17" t="n">
        <v>217</v>
      </c>
      <c r="C109" s="18" t="n">
        <v>129</v>
      </c>
      <c r="D109" s="18" t="n">
        <v>128</v>
      </c>
      <c r="E109" s="18" t="n">
        <v>125</v>
      </c>
      <c r="F109" s="18" t="n">
        <v>123</v>
      </c>
      <c r="G109" s="18" t="n">
        <v>122</v>
      </c>
      <c r="H109" s="18" t="n">
        <v>121</v>
      </c>
      <c r="I109" s="18" t="n">
        <v>121</v>
      </c>
      <c r="J109" s="18" t="n">
        <v>120</v>
      </c>
      <c r="K109" s="18" t="n">
        <v>117</v>
      </c>
      <c r="L109" s="18" t="n">
        <v>115</v>
      </c>
      <c r="M109" s="18" t="n">
        <v>113</v>
      </c>
      <c r="N109" s="18" t="n">
        <v>111</v>
      </c>
      <c r="O109" s="18" t="n">
        <v>111</v>
      </c>
      <c r="P109" s="18" t="n">
        <v>110</v>
      </c>
      <c r="Q109" s="18" t="n">
        <v>109</v>
      </c>
      <c r="R109" s="18" t="n">
        <v>110</v>
      </c>
      <c r="S109" s="18" t="n">
        <v>110</v>
      </c>
      <c r="T109" s="18" t="n">
        <v>109</v>
      </c>
      <c r="U109" s="18" t="n">
        <v>107</v>
      </c>
      <c r="V109" s="18" t="n">
        <v>103</v>
      </c>
      <c r="W109" s="18" t="n">
        <v>100</v>
      </c>
      <c r="X109" s="18" t="n">
        <v>104</v>
      </c>
      <c r="Y109" s="18" t="n">
        <v>104</v>
      </c>
      <c r="Z109" s="18" t="n">
        <v>99</v>
      </c>
      <c r="AA109" s="18" t="n">
        <v>90</v>
      </c>
      <c r="AB109" s="18" t="n">
        <v>87</v>
      </c>
      <c r="AC109" s="18" t="n">
        <v>88</v>
      </c>
      <c r="AD109" s="18" t="n">
        <v>89</v>
      </c>
      <c r="AE109" s="18" t="n">
        <v>64</v>
      </c>
      <c r="AF109" s="18" t="n">
        <v>35</v>
      </c>
      <c r="AG109" s="18" t="n">
        <v>31</v>
      </c>
      <c r="AH109" s="18" t="n">
        <v>46</v>
      </c>
      <c r="AI109" s="18" t="n">
        <v>63</v>
      </c>
      <c r="AJ109" s="18" t="n">
        <v>71</v>
      </c>
      <c r="AK109" s="18" t="n">
        <v>73</v>
      </c>
      <c r="AL109" s="18" t="n">
        <v>70</v>
      </c>
      <c r="AM109" s="18" t="n">
        <v>71</v>
      </c>
      <c r="AN109" s="18" t="n">
        <v>85</v>
      </c>
      <c r="AO109" s="18" t="n">
        <v>104</v>
      </c>
      <c r="AP109" s="18" t="n">
        <v>123</v>
      </c>
      <c r="AQ109" s="18" t="n">
        <v>120</v>
      </c>
      <c r="AR109" s="18" t="n">
        <v>97</v>
      </c>
      <c r="AS109" s="18" t="n">
        <v>64</v>
      </c>
      <c r="AT109" s="18" t="n">
        <v>37</v>
      </c>
      <c r="AU109" s="18" t="n">
        <v>17</v>
      </c>
      <c r="AV109" s="18" t="n">
        <v>20</v>
      </c>
      <c r="AW109" s="18" t="n">
        <v>22</v>
      </c>
      <c r="AX109" s="18" t="n">
        <v>18</v>
      </c>
      <c r="AY109" s="18" t="n">
        <v>11</v>
      </c>
      <c r="AZ109" s="18" t="n">
        <v>9</v>
      </c>
      <c r="BA109" s="18" t="n">
        <v>9</v>
      </c>
      <c r="BB109" s="18" t="n">
        <v>1</v>
      </c>
      <c r="BC109" s="18" t="n">
        <v>4</v>
      </c>
      <c r="BD109" s="18" t="n">
        <v>6</v>
      </c>
      <c r="BE109" s="18" t="n">
        <v>13</v>
      </c>
      <c r="BF109" s="18" t="n">
        <v>15</v>
      </c>
      <c r="BG109" s="18" t="n">
        <v>36</v>
      </c>
      <c r="BH109" s="18" t="n">
        <v>71</v>
      </c>
      <c r="BI109" s="18" t="n">
        <v>50</v>
      </c>
      <c r="BJ109" s="18" t="n">
        <v>9</v>
      </c>
      <c r="BK109" s="18" t="n">
        <v>22</v>
      </c>
      <c r="BL109" s="18" t="n">
        <v>21</v>
      </c>
      <c r="BM109" s="18" t="n">
        <v>24</v>
      </c>
      <c r="BN109" s="18" t="n">
        <v>26</v>
      </c>
      <c r="BO109" s="18" t="n">
        <v>26</v>
      </c>
      <c r="BP109" s="18" t="n">
        <v>23</v>
      </c>
      <c r="BQ109" s="18" t="n">
        <v>19</v>
      </c>
      <c r="BR109" s="18" t="n">
        <v>22</v>
      </c>
      <c r="BS109" s="18" t="n">
        <v>14</v>
      </c>
      <c r="BT109" s="18" t="n">
        <v>14</v>
      </c>
      <c r="BU109" s="18" t="n">
        <v>23</v>
      </c>
      <c r="BV109" s="18" t="n">
        <v>29</v>
      </c>
      <c r="BW109" s="18" t="n">
        <v>30</v>
      </c>
      <c r="BX109" s="18" t="n">
        <v>17</v>
      </c>
      <c r="BY109" s="18" t="n">
        <v>15</v>
      </c>
      <c r="BZ109" s="18" t="n">
        <v>49</v>
      </c>
      <c r="CA109" s="18" t="n">
        <v>65</v>
      </c>
      <c r="CB109" s="18" t="n">
        <v>86</v>
      </c>
      <c r="CC109" s="18" t="n">
        <v>102</v>
      </c>
      <c r="CD109" s="18" t="n">
        <v>105</v>
      </c>
      <c r="CE109" s="18" t="n">
        <v>99</v>
      </c>
      <c r="CF109" s="18" t="n">
        <v>104</v>
      </c>
      <c r="CG109" s="18" t="n">
        <v>95</v>
      </c>
      <c r="CH109" s="18" t="n">
        <v>106</v>
      </c>
      <c r="CI109" s="18" t="n">
        <v>107</v>
      </c>
      <c r="CJ109" s="18" t="n">
        <v>86</v>
      </c>
      <c r="CK109" s="18" t="n">
        <v>79</v>
      </c>
      <c r="CL109" s="18" t="n">
        <v>90</v>
      </c>
      <c r="CM109" s="18" t="n">
        <v>118</v>
      </c>
      <c r="CN109" s="18" t="n">
        <v>137</v>
      </c>
      <c r="CO109" s="18" t="n">
        <v>125</v>
      </c>
      <c r="CP109" s="18" t="n">
        <v>130</v>
      </c>
      <c r="CQ109" s="18" t="n">
        <v>144</v>
      </c>
      <c r="CR109" s="18" t="n">
        <v>146</v>
      </c>
      <c r="CS109" s="18" t="n">
        <v>142</v>
      </c>
      <c r="CT109" s="18" t="n">
        <v>127</v>
      </c>
      <c r="CU109" s="18" t="n">
        <v>143</v>
      </c>
      <c r="CV109" s="18" t="n">
        <v>143</v>
      </c>
      <c r="CW109" s="18" t="n">
        <v>129</v>
      </c>
      <c r="CX109" s="18" t="n">
        <v>134</v>
      </c>
      <c r="CY109" s="18" t="n">
        <v>122</v>
      </c>
      <c r="CZ109" s="18" t="n">
        <v>129</v>
      </c>
      <c r="DA109" s="18" t="n">
        <v>149</v>
      </c>
      <c r="DB109" s="18" t="n">
        <v>137</v>
      </c>
      <c r="DC109" s="18" t="n">
        <v>131</v>
      </c>
      <c r="DD109" s="18" t="n">
        <v>142</v>
      </c>
      <c r="DE109" s="18" t="n">
        <v>146</v>
      </c>
      <c r="DF109" s="18" t="n">
        <v>142</v>
      </c>
      <c r="DG109" s="18" t="n">
        <v>148</v>
      </c>
      <c r="DH109" s="18" t="n">
        <v>150</v>
      </c>
      <c r="DI109" s="18" t="n">
        <v>149</v>
      </c>
      <c r="DJ109" s="18" t="n">
        <v>150</v>
      </c>
      <c r="DK109" s="18" t="n">
        <v>155</v>
      </c>
      <c r="DL109" s="18" t="n">
        <v>151</v>
      </c>
      <c r="DM109" s="18" t="n">
        <v>151</v>
      </c>
      <c r="DN109" s="18" t="n">
        <v>153</v>
      </c>
      <c r="DO109" s="18" t="n">
        <v>143</v>
      </c>
      <c r="DP109" s="18" t="n">
        <v>151</v>
      </c>
      <c r="DQ109" s="18" t="n">
        <v>149</v>
      </c>
      <c r="DR109" s="18" t="n">
        <v>137</v>
      </c>
      <c r="DS109" s="18" t="n">
        <v>117</v>
      </c>
      <c r="DT109" s="18" t="n">
        <v>103</v>
      </c>
      <c r="DU109" s="18" t="n">
        <v>109</v>
      </c>
      <c r="DV109" s="18" t="n">
        <v>117</v>
      </c>
      <c r="DW109" s="18" t="n">
        <v>122</v>
      </c>
      <c r="DX109" s="18" t="n">
        <v>116</v>
      </c>
      <c r="DY109" s="18" t="n">
        <v>136</v>
      </c>
      <c r="DZ109" s="18" t="n">
        <v>143</v>
      </c>
      <c r="EA109" s="18" t="n">
        <v>132</v>
      </c>
      <c r="EB109" s="18" t="n">
        <v>151</v>
      </c>
      <c r="EC109" s="18" t="n">
        <v>166</v>
      </c>
      <c r="ED109" s="18" t="n">
        <v>158</v>
      </c>
      <c r="EE109" s="18" t="n">
        <v>159</v>
      </c>
      <c r="EF109" s="18" t="n">
        <v>158</v>
      </c>
      <c r="EG109" s="18" t="n">
        <v>159</v>
      </c>
      <c r="EH109" s="18" t="n">
        <v>167</v>
      </c>
      <c r="EI109" s="18" t="n">
        <v>173</v>
      </c>
      <c r="EJ109" s="18" t="n">
        <v>170</v>
      </c>
      <c r="EK109" s="18" t="n">
        <v>160</v>
      </c>
      <c r="EL109" s="18" t="n">
        <v>157</v>
      </c>
      <c r="EM109" s="18" t="n">
        <v>160</v>
      </c>
      <c r="EN109" s="18" t="n">
        <v>162</v>
      </c>
      <c r="EO109" s="18" t="n">
        <v>158</v>
      </c>
      <c r="EP109" s="18" t="n">
        <v>158</v>
      </c>
      <c r="EQ109" s="18" t="n">
        <v>158</v>
      </c>
      <c r="ER109" s="18" t="n">
        <v>157</v>
      </c>
      <c r="ES109" s="18" t="n">
        <v>151</v>
      </c>
      <c r="ET109" s="18" t="n">
        <v>148</v>
      </c>
      <c r="EU109" s="18" t="n">
        <v>155</v>
      </c>
      <c r="EV109" s="18" t="n">
        <v>156</v>
      </c>
      <c r="EW109" s="18" t="n">
        <v>150</v>
      </c>
      <c r="EX109" s="18" t="n">
        <v>144</v>
      </c>
      <c r="EY109" s="18" t="n">
        <v>142</v>
      </c>
      <c r="EZ109" s="18" t="n">
        <v>134</v>
      </c>
      <c r="FA109" s="18" t="n">
        <v>129</v>
      </c>
      <c r="FB109" s="18" t="n">
        <v>132</v>
      </c>
      <c r="FC109" s="18" t="n">
        <v>135</v>
      </c>
      <c r="FD109" s="18" t="n">
        <v>136</v>
      </c>
      <c r="FE109" s="18" t="n">
        <v>135</v>
      </c>
      <c r="FF109" s="18" t="n">
        <v>136</v>
      </c>
      <c r="FG109" s="18" t="n">
        <v>142</v>
      </c>
      <c r="FH109" s="18" t="n">
        <v>138</v>
      </c>
      <c r="FI109" s="18" t="n">
        <v>127</v>
      </c>
      <c r="FJ109" s="18" t="n">
        <v>116</v>
      </c>
      <c r="FK109" s="18" t="n">
        <v>118</v>
      </c>
      <c r="FL109" s="18" t="n">
        <v>122</v>
      </c>
      <c r="FM109" s="18" t="n">
        <v>124</v>
      </c>
      <c r="FN109" s="18" t="n">
        <v>122</v>
      </c>
      <c r="FO109" s="18" t="n">
        <v>121</v>
      </c>
      <c r="FP109" s="18" t="n">
        <v>123</v>
      </c>
      <c r="FQ109" s="18" t="n">
        <v>122</v>
      </c>
      <c r="FR109" s="18" t="n">
        <v>123</v>
      </c>
      <c r="FS109" s="18" t="n">
        <v>121</v>
      </c>
    </row>
    <row r="110" customFormat="false" ht="10.5" hidden="false" customHeight="true" outlineLevel="0" collapsed="false">
      <c r="B110" s="17" t="n">
        <v>218</v>
      </c>
      <c r="C110" s="18" t="n">
        <v>131</v>
      </c>
      <c r="D110" s="18" t="n">
        <v>131</v>
      </c>
      <c r="E110" s="18" t="n">
        <v>130</v>
      </c>
      <c r="F110" s="18" t="n">
        <v>129</v>
      </c>
      <c r="G110" s="18" t="n">
        <v>121</v>
      </c>
      <c r="H110" s="18" t="n">
        <v>120</v>
      </c>
      <c r="I110" s="18" t="n">
        <v>121</v>
      </c>
      <c r="J110" s="18" t="n">
        <v>121</v>
      </c>
      <c r="K110" s="18" t="n">
        <v>120</v>
      </c>
      <c r="L110" s="18" t="n">
        <v>118</v>
      </c>
      <c r="M110" s="18" t="n">
        <v>116</v>
      </c>
      <c r="N110" s="18" t="n">
        <v>114</v>
      </c>
      <c r="O110" s="18" t="n">
        <v>107</v>
      </c>
      <c r="P110" s="18" t="n">
        <v>107</v>
      </c>
      <c r="Q110" s="18" t="n">
        <v>107</v>
      </c>
      <c r="R110" s="18" t="n">
        <v>108</v>
      </c>
      <c r="S110" s="18" t="n">
        <v>108</v>
      </c>
      <c r="T110" s="18" t="n">
        <v>107</v>
      </c>
      <c r="U110" s="18" t="n">
        <v>104</v>
      </c>
      <c r="V110" s="18" t="n">
        <v>102</v>
      </c>
      <c r="W110" s="18" t="n">
        <v>102</v>
      </c>
      <c r="X110" s="18" t="n">
        <v>108</v>
      </c>
      <c r="Y110" s="18" t="n">
        <v>114</v>
      </c>
      <c r="Z110" s="18" t="n">
        <v>110</v>
      </c>
      <c r="AA110" s="18" t="n">
        <v>99</v>
      </c>
      <c r="AB110" s="18" t="n">
        <v>88</v>
      </c>
      <c r="AC110" s="18" t="n">
        <v>90</v>
      </c>
      <c r="AD110" s="18" t="n">
        <v>103</v>
      </c>
      <c r="AE110" s="18" t="n">
        <v>108</v>
      </c>
      <c r="AF110" s="18" t="n">
        <v>88</v>
      </c>
      <c r="AG110" s="18" t="n">
        <v>61</v>
      </c>
      <c r="AH110" s="18" t="n">
        <v>26</v>
      </c>
      <c r="AI110" s="18" t="n">
        <v>12</v>
      </c>
      <c r="AJ110" s="18" t="n">
        <v>15</v>
      </c>
      <c r="AK110" s="18" t="n">
        <v>16</v>
      </c>
      <c r="AL110" s="18" t="n">
        <v>18</v>
      </c>
      <c r="AM110" s="18" t="n">
        <v>42</v>
      </c>
      <c r="AN110" s="18" t="n">
        <v>74</v>
      </c>
      <c r="AO110" s="18" t="n">
        <v>72</v>
      </c>
      <c r="AP110" s="18" t="n">
        <v>78</v>
      </c>
      <c r="AQ110" s="18" t="n">
        <v>117</v>
      </c>
      <c r="AR110" s="18" t="n">
        <v>128</v>
      </c>
      <c r="AS110" s="18" t="n">
        <v>106</v>
      </c>
      <c r="AT110" s="18" t="n">
        <v>35</v>
      </c>
      <c r="AU110" s="18" t="n">
        <v>18</v>
      </c>
      <c r="AV110" s="18" t="n">
        <v>19</v>
      </c>
      <c r="AW110" s="18" t="n">
        <v>21</v>
      </c>
      <c r="AX110" s="18" t="n">
        <v>14</v>
      </c>
      <c r="AY110" s="18" t="n">
        <v>11</v>
      </c>
      <c r="AZ110" s="18" t="n">
        <v>23</v>
      </c>
      <c r="BA110" s="18" t="n">
        <v>36</v>
      </c>
      <c r="BB110" s="18" t="n">
        <v>29</v>
      </c>
      <c r="BC110" s="18" t="n">
        <v>14</v>
      </c>
      <c r="BD110" s="18" t="n">
        <v>9</v>
      </c>
      <c r="BE110" s="18" t="n">
        <v>4</v>
      </c>
      <c r="BF110" s="18" t="n">
        <v>16</v>
      </c>
      <c r="BG110" s="18" t="n">
        <v>59</v>
      </c>
      <c r="BH110" s="18" t="n">
        <v>78</v>
      </c>
      <c r="BI110" s="18" t="n">
        <v>45</v>
      </c>
      <c r="BJ110" s="18" t="n">
        <v>18</v>
      </c>
      <c r="BK110" s="18" t="n">
        <v>13</v>
      </c>
      <c r="BL110" s="18" t="n">
        <v>18</v>
      </c>
      <c r="BM110" s="18" t="n">
        <v>22</v>
      </c>
      <c r="BN110" s="18" t="n">
        <v>25</v>
      </c>
      <c r="BO110" s="18" t="n">
        <v>26</v>
      </c>
      <c r="BP110" s="18" t="n">
        <v>26</v>
      </c>
      <c r="BQ110" s="18" t="n">
        <v>25</v>
      </c>
      <c r="BR110" s="18" t="n">
        <v>21</v>
      </c>
      <c r="BS110" s="18" t="n">
        <v>15</v>
      </c>
      <c r="BT110" s="18" t="n">
        <v>16</v>
      </c>
      <c r="BU110" s="18" t="n">
        <v>15</v>
      </c>
      <c r="BV110" s="18" t="n">
        <v>17</v>
      </c>
      <c r="BW110" s="18" t="n">
        <v>25</v>
      </c>
      <c r="BX110" s="18" t="n">
        <v>37</v>
      </c>
      <c r="BY110" s="18" t="n">
        <v>58</v>
      </c>
      <c r="BZ110" s="18" t="n">
        <v>82</v>
      </c>
      <c r="CA110" s="18" t="n">
        <v>75</v>
      </c>
      <c r="CB110" s="18" t="n">
        <v>92</v>
      </c>
      <c r="CC110" s="18" t="n">
        <v>102</v>
      </c>
      <c r="CD110" s="18" t="n">
        <v>95</v>
      </c>
      <c r="CE110" s="18" t="n">
        <v>78</v>
      </c>
      <c r="CF110" s="18" t="n">
        <v>73</v>
      </c>
      <c r="CG110" s="18" t="n">
        <v>54</v>
      </c>
      <c r="CH110" s="18" t="n">
        <v>30</v>
      </c>
      <c r="CI110" s="18" t="n">
        <v>14</v>
      </c>
      <c r="CJ110" s="18" t="n">
        <v>4</v>
      </c>
      <c r="CK110" s="18" t="n">
        <v>5</v>
      </c>
      <c r="CL110" s="18" t="n">
        <v>16</v>
      </c>
      <c r="CM110" s="18" t="n">
        <v>75</v>
      </c>
      <c r="CN110" s="18" t="n">
        <v>134</v>
      </c>
      <c r="CO110" s="18" t="n">
        <v>116</v>
      </c>
      <c r="CP110" s="18" t="n">
        <v>134</v>
      </c>
      <c r="CQ110" s="18" t="n">
        <v>137</v>
      </c>
      <c r="CR110" s="18" t="n">
        <v>145</v>
      </c>
      <c r="CS110" s="18" t="n">
        <v>151</v>
      </c>
      <c r="CT110" s="18" t="n">
        <v>152</v>
      </c>
      <c r="CU110" s="18" t="n">
        <v>143</v>
      </c>
      <c r="CV110" s="18" t="n">
        <v>152</v>
      </c>
      <c r="CW110" s="18" t="n">
        <v>146</v>
      </c>
      <c r="CX110" s="18" t="n">
        <v>144</v>
      </c>
      <c r="CY110" s="18" t="n">
        <v>141</v>
      </c>
      <c r="CZ110" s="18" t="n">
        <v>134</v>
      </c>
      <c r="DA110" s="18" t="n">
        <v>139</v>
      </c>
      <c r="DB110" s="18" t="n">
        <v>127</v>
      </c>
      <c r="DC110" s="18" t="n">
        <v>137</v>
      </c>
      <c r="DD110" s="18" t="n">
        <v>158</v>
      </c>
      <c r="DE110" s="18" t="n">
        <v>155</v>
      </c>
      <c r="DF110" s="18" t="n">
        <v>142</v>
      </c>
      <c r="DG110" s="18" t="n">
        <v>145</v>
      </c>
      <c r="DH110" s="18" t="n">
        <v>155</v>
      </c>
      <c r="DI110" s="18" t="n">
        <v>157</v>
      </c>
      <c r="DJ110" s="18" t="n">
        <v>151</v>
      </c>
      <c r="DK110" s="18" t="n">
        <v>150</v>
      </c>
      <c r="DL110" s="18" t="n">
        <v>149</v>
      </c>
      <c r="DM110" s="18" t="n">
        <v>155</v>
      </c>
      <c r="DN110" s="18" t="n">
        <v>155</v>
      </c>
      <c r="DO110" s="18" t="n">
        <v>157</v>
      </c>
      <c r="DP110" s="18" t="n">
        <v>160</v>
      </c>
      <c r="DQ110" s="18" t="n">
        <v>151</v>
      </c>
      <c r="DR110" s="18" t="n">
        <v>142</v>
      </c>
      <c r="DS110" s="18" t="n">
        <v>138</v>
      </c>
      <c r="DT110" s="18" t="n">
        <v>142</v>
      </c>
      <c r="DU110" s="18" t="n">
        <v>144</v>
      </c>
      <c r="DV110" s="18" t="n">
        <v>138</v>
      </c>
      <c r="DW110" s="18" t="n">
        <v>144</v>
      </c>
      <c r="DX110" s="18" t="n">
        <v>132</v>
      </c>
      <c r="DY110" s="18" t="n">
        <v>142</v>
      </c>
      <c r="DZ110" s="18" t="n">
        <v>149</v>
      </c>
      <c r="EA110" s="18" t="n">
        <v>146</v>
      </c>
      <c r="EB110" s="18" t="n">
        <v>155</v>
      </c>
      <c r="EC110" s="18" t="n">
        <v>162</v>
      </c>
      <c r="ED110" s="18" t="n">
        <v>155</v>
      </c>
      <c r="EE110" s="18" t="n">
        <v>160</v>
      </c>
      <c r="EF110" s="18" t="n">
        <v>156</v>
      </c>
      <c r="EG110" s="18" t="n">
        <v>155</v>
      </c>
      <c r="EH110" s="18" t="n">
        <v>165</v>
      </c>
      <c r="EI110" s="18" t="n">
        <v>167</v>
      </c>
      <c r="EJ110" s="18" t="n">
        <v>169</v>
      </c>
      <c r="EK110" s="18" t="n">
        <v>172</v>
      </c>
      <c r="EL110" s="18" t="n">
        <v>166</v>
      </c>
      <c r="EM110" s="18" t="n">
        <v>163</v>
      </c>
      <c r="EN110" s="18" t="n">
        <v>162</v>
      </c>
      <c r="EO110" s="18" t="n">
        <v>158</v>
      </c>
      <c r="EP110" s="18" t="n">
        <v>157</v>
      </c>
      <c r="EQ110" s="18" t="n">
        <v>159</v>
      </c>
      <c r="ER110" s="18" t="n">
        <v>157</v>
      </c>
      <c r="ES110" s="18" t="n">
        <v>158</v>
      </c>
      <c r="ET110" s="18" t="n">
        <v>153</v>
      </c>
      <c r="EU110" s="18" t="n">
        <v>155</v>
      </c>
      <c r="EV110" s="18" t="n">
        <v>155</v>
      </c>
      <c r="EW110" s="18" t="n">
        <v>151</v>
      </c>
      <c r="EX110" s="18" t="n">
        <v>150</v>
      </c>
      <c r="EY110" s="18" t="n">
        <v>148</v>
      </c>
      <c r="EZ110" s="18" t="n">
        <v>144</v>
      </c>
      <c r="FA110" s="18" t="n">
        <v>139</v>
      </c>
      <c r="FB110" s="18" t="n">
        <v>138</v>
      </c>
      <c r="FC110" s="18" t="n">
        <v>134</v>
      </c>
      <c r="FD110" s="18" t="n">
        <v>132</v>
      </c>
      <c r="FE110" s="18" t="n">
        <v>128</v>
      </c>
      <c r="FF110" s="18" t="n">
        <v>125</v>
      </c>
      <c r="FG110" s="18" t="n">
        <v>124</v>
      </c>
      <c r="FH110" s="18" t="n">
        <v>128</v>
      </c>
      <c r="FI110" s="18" t="n">
        <v>123</v>
      </c>
      <c r="FJ110" s="18" t="n">
        <v>120</v>
      </c>
      <c r="FK110" s="18" t="n">
        <v>117</v>
      </c>
      <c r="FL110" s="18" t="n">
        <v>121</v>
      </c>
      <c r="FM110" s="18" t="n">
        <v>122</v>
      </c>
      <c r="FN110" s="18" t="n">
        <v>120</v>
      </c>
      <c r="FO110" s="18" t="n">
        <v>122</v>
      </c>
      <c r="FP110" s="18" t="n">
        <v>125</v>
      </c>
      <c r="FQ110" s="18" t="n">
        <v>128</v>
      </c>
      <c r="FR110" s="18" t="n">
        <v>128</v>
      </c>
      <c r="FS110" s="18" t="n">
        <v>124</v>
      </c>
    </row>
    <row r="111" customFormat="false" ht="10.5" hidden="false" customHeight="true" outlineLevel="0" collapsed="false">
      <c r="B111" s="17" t="n">
        <v>219</v>
      </c>
      <c r="C111" s="18" t="n">
        <v>127</v>
      </c>
      <c r="D111" s="18" t="n">
        <v>128</v>
      </c>
      <c r="E111" s="18" t="n">
        <v>127</v>
      </c>
      <c r="F111" s="18" t="n">
        <v>124</v>
      </c>
      <c r="G111" s="18" t="n">
        <v>120</v>
      </c>
      <c r="H111" s="18" t="n">
        <v>118</v>
      </c>
      <c r="I111" s="18" t="n">
        <v>118</v>
      </c>
      <c r="J111" s="18" t="n">
        <v>120</v>
      </c>
      <c r="K111" s="18" t="n">
        <v>120</v>
      </c>
      <c r="L111" s="18" t="n">
        <v>118</v>
      </c>
      <c r="M111" s="18" t="n">
        <v>116</v>
      </c>
      <c r="N111" s="18" t="n">
        <v>113</v>
      </c>
      <c r="O111" s="18" t="n">
        <v>111</v>
      </c>
      <c r="P111" s="18" t="n">
        <v>111</v>
      </c>
      <c r="Q111" s="18" t="n">
        <v>111</v>
      </c>
      <c r="R111" s="18" t="n">
        <v>111</v>
      </c>
      <c r="S111" s="18" t="n">
        <v>113</v>
      </c>
      <c r="T111" s="18" t="n">
        <v>111</v>
      </c>
      <c r="U111" s="18" t="n">
        <v>110</v>
      </c>
      <c r="V111" s="18" t="n">
        <v>109</v>
      </c>
      <c r="W111" s="18" t="n">
        <v>108</v>
      </c>
      <c r="X111" s="18" t="n">
        <v>104</v>
      </c>
      <c r="Y111" s="18" t="n">
        <v>104</v>
      </c>
      <c r="Z111" s="18" t="n">
        <v>104</v>
      </c>
      <c r="AA111" s="18" t="n">
        <v>102</v>
      </c>
      <c r="AB111" s="18" t="n">
        <v>100</v>
      </c>
      <c r="AC111" s="18" t="n">
        <v>96</v>
      </c>
      <c r="AD111" s="18" t="n">
        <v>97</v>
      </c>
      <c r="AE111" s="18" t="n">
        <v>100</v>
      </c>
      <c r="AF111" s="18" t="n">
        <v>99</v>
      </c>
      <c r="AG111" s="18" t="n">
        <v>101</v>
      </c>
      <c r="AH111" s="18" t="n">
        <v>102</v>
      </c>
      <c r="AI111" s="18" t="n">
        <v>88</v>
      </c>
      <c r="AJ111" s="18" t="n">
        <v>61</v>
      </c>
      <c r="AK111" s="18" t="n">
        <v>29</v>
      </c>
      <c r="AL111" s="18" t="n">
        <v>10</v>
      </c>
      <c r="AM111" s="18" t="n">
        <v>3</v>
      </c>
      <c r="AN111" s="18" t="n">
        <v>12</v>
      </c>
      <c r="AO111" s="18" t="n">
        <v>6</v>
      </c>
      <c r="AP111" s="18" t="n">
        <v>18</v>
      </c>
      <c r="AQ111" s="18" t="n">
        <v>85</v>
      </c>
      <c r="AR111" s="18" t="n">
        <v>114</v>
      </c>
      <c r="AS111" s="18" t="n">
        <v>89</v>
      </c>
      <c r="AT111" s="18" t="n">
        <v>28</v>
      </c>
      <c r="AU111" s="18" t="n">
        <v>30</v>
      </c>
      <c r="AV111" s="18" t="n">
        <v>28</v>
      </c>
      <c r="AW111" s="18" t="n">
        <v>26</v>
      </c>
      <c r="AX111" s="18" t="n">
        <v>16</v>
      </c>
      <c r="AY111" s="18" t="n">
        <v>10</v>
      </c>
      <c r="AZ111" s="18" t="n">
        <v>33</v>
      </c>
      <c r="BA111" s="18" t="n">
        <v>66</v>
      </c>
      <c r="BB111" s="18" t="n">
        <v>89</v>
      </c>
      <c r="BC111" s="18" t="n">
        <v>97</v>
      </c>
      <c r="BD111" s="18" t="n">
        <v>90</v>
      </c>
      <c r="BE111" s="18" t="n">
        <v>36</v>
      </c>
      <c r="BF111" s="18" t="n">
        <v>38</v>
      </c>
      <c r="BG111" s="18" t="n">
        <v>89</v>
      </c>
      <c r="BH111" s="18" t="n">
        <v>58</v>
      </c>
      <c r="BI111" s="18" t="n">
        <v>13</v>
      </c>
      <c r="BJ111" s="18" t="n">
        <v>32</v>
      </c>
      <c r="BK111" s="18" t="n">
        <v>18</v>
      </c>
      <c r="BL111" s="18" t="n">
        <v>19</v>
      </c>
      <c r="BM111" s="18" t="n">
        <v>23</v>
      </c>
      <c r="BN111" s="18" t="n">
        <v>25</v>
      </c>
      <c r="BO111" s="18" t="n">
        <v>25</v>
      </c>
      <c r="BP111" s="18" t="n">
        <v>23</v>
      </c>
      <c r="BQ111" s="18" t="n">
        <v>23</v>
      </c>
      <c r="BR111" s="18" t="n">
        <v>16</v>
      </c>
      <c r="BS111" s="18" t="n">
        <v>19</v>
      </c>
      <c r="BT111" s="18" t="n">
        <v>11</v>
      </c>
      <c r="BU111" s="18" t="n">
        <v>16</v>
      </c>
      <c r="BV111" s="18" t="n">
        <v>54</v>
      </c>
      <c r="BW111" s="18" t="n">
        <v>63</v>
      </c>
      <c r="BX111" s="18" t="n">
        <v>57</v>
      </c>
      <c r="BY111" s="18" t="n">
        <v>74</v>
      </c>
      <c r="BZ111" s="18" t="n">
        <v>78</v>
      </c>
      <c r="CA111" s="18" t="n">
        <v>77</v>
      </c>
      <c r="CB111" s="18" t="n">
        <v>73</v>
      </c>
      <c r="CC111" s="18" t="n">
        <v>53</v>
      </c>
      <c r="CD111" s="18" t="n">
        <v>30</v>
      </c>
      <c r="CE111" s="18" t="n">
        <v>25</v>
      </c>
      <c r="CF111" s="18" t="n">
        <v>13</v>
      </c>
      <c r="CG111" s="18" t="n">
        <v>5</v>
      </c>
      <c r="CH111" s="18" t="n">
        <v>0</v>
      </c>
      <c r="CI111" s="18" t="n">
        <v>0</v>
      </c>
      <c r="CJ111" s="18" t="n">
        <v>6</v>
      </c>
      <c r="CK111" s="18" t="n">
        <v>5</v>
      </c>
      <c r="CL111" s="18" t="n">
        <v>4</v>
      </c>
      <c r="CM111" s="18" t="n">
        <v>40</v>
      </c>
      <c r="CN111" s="18" t="n">
        <v>84</v>
      </c>
      <c r="CO111" s="18" t="n">
        <v>53</v>
      </c>
      <c r="CP111" s="18" t="n">
        <v>57</v>
      </c>
      <c r="CQ111" s="18" t="n">
        <v>53</v>
      </c>
      <c r="CR111" s="18" t="n">
        <v>60</v>
      </c>
      <c r="CS111" s="18" t="n">
        <v>61</v>
      </c>
      <c r="CT111" s="18" t="n">
        <v>86</v>
      </c>
      <c r="CU111" s="18" t="n">
        <v>94</v>
      </c>
      <c r="CV111" s="18" t="n">
        <v>103</v>
      </c>
      <c r="CW111" s="18" t="n">
        <v>111</v>
      </c>
      <c r="CX111" s="18" t="n">
        <v>148</v>
      </c>
      <c r="CY111" s="18" t="n">
        <v>145</v>
      </c>
      <c r="CZ111" s="18" t="n">
        <v>152</v>
      </c>
      <c r="DA111" s="18" t="n">
        <v>150</v>
      </c>
      <c r="DB111" s="18" t="n">
        <v>144</v>
      </c>
      <c r="DC111" s="18" t="n">
        <v>150</v>
      </c>
      <c r="DD111" s="18" t="n">
        <v>143</v>
      </c>
      <c r="DE111" s="18" t="n">
        <v>135</v>
      </c>
      <c r="DF111" s="18" t="n">
        <v>134</v>
      </c>
      <c r="DG111" s="18" t="n">
        <v>136</v>
      </c>
      <c r="DH111" s="18" t="n">
        <v>149</v>
      </c>
      <c r="DI111" s="18" t="n">
        <v>155</v>
      </c>
      <c r="DJ111" s="18" t="n">
        <v>149</v>
      </c>
      <c r="DK111" s="18" t="n">
        <v>145</v>
      </c>
      <c r="DL111" s="18" t="n">
        <v>149</v>
      </c>
      <c r="DM111" s="18" t="n">
        <v>157</v>
      </c>
      <c r="DN111" s="18" t="n">
        <v>157</v>
      </c>
      <c r="DO111" s="18" t="n">
        <v>158</v>
      </c>
      <c r="DP111" s="18" t="n">
        <v>157</v>
      </c>
      <c r="DQ111" s="18" t="n">
        <v>160</v>
      </c>
      <c r="DR111" s="18" t="n">
        <v>159</v>
      </c>
      <c r="DS111" s="18" t="n">
        <v>156</v>
      </c>
      <c r="DT111" s="18" t="n">
        <v>160</v>
      </c>
      <c r="DU111" s="18" t="n">
        <v>163</v>
      </c>
      <c r="DV111" s="18" t="n">
        <v>155</v>
      </c>
      <c r="DW111" s="18" t="n">
        <v>159</v>
      </c>
      <c r="DX111" s="18" t="n">
        <v>151</v>
      </c>
      <c r="DY111" s="18" t="n">
        <v>144</v>
      </c>
      <c r="DZ111" s="18" t="n">
        <v>144</v>
      </c>
      <c r="EA111" s="18" t="n">
        <v>143</v>
      </c>
      <c r="EB111" s="18" t="n">
        <v>145</v>
      </c>
      <c r="EC111" s="18" t="n">
        <v>141</v>
      </c>
      <c r="ED111" s="18" t="n">
        <v>128</v>
      </c>
      <c r="EE111" s="18" t="n">
        <v>124</v>
      </c>
      <c r="EF111" s="18" t="n">
        <v>139</v>
      </c>
      <c r="EG111" s="18" t="n">
        <v>156</v>
      </c>
      <c r="EH111" s="18" t="n">
        <v>160</v>
      </c>
      <c r="EI111" s="18" t="n">
        <v>158</v>
      </c>
      <c r="EJ111" s="18" t="n">
        <v>159</v>
      </c>
      <c r="EK111" s="18" t="n">
        <v>164</v>
      </c>
      <c r="EL111" s="18" t="n">
        <v>162</v>
      </c>
      <c r="EM111" s="18" t="n">
        <v>166</v>
      </c>
      <c r="EN111" s="18" t="n">
        <v>163</v>
      </c>
      <c r="EO111" s="18" t="n">
        <v>160</v>
      </c>
      <c r="EP111" s="18" t="n">
        <v>163</v>
      </c>
      <c r="EQ111" s="18" t="n">
        <v>162</v>
      </c>
      <c r="ER111" s="18" t="n">
        <v>162</v>
      </c>
      <c r="ES111" s="18" t="n">
        <v>162</v>
      </c>
      <c r="ET111" s="18" t="n">
        <v>158</v>
      </c>
      <c r="EU111" s="18" t="n">
        <v>149</v>
      </c>
      <c r="EV111" s="18" t="n">
        <v>150</v>
      </c>
      <c r="EW111" s="18" t="n">
        <v>152</v>
      </c>
      <c r="EX111" s="18" t="n">
        <v>157</v>
      </c>
      <c r="EY111" s="18" t="n">
        <v>160</v>
      </c>
      <c r="EZ111" s="18" t="n">
        <v>158</v>
      </c>
      <c r="FA111" s="18" t="n">
        <v>148</v>
      </c>
      <c r="FB111" s="18" t="n">
        <v>142</v>
      </c>
      <c r="FC111" s="18" t="n">
        <v>142</v>
      </c>
      <c r="FD111" s="18" t="n">
        <v>139</v>
      </c>
      <c r="FE111" s="18" t="n">
        <v>137</v>
      </c>
      <c r="FF111" s="18" t="n">
        <v>132</v>
      </c>
      <c r="FG111" s="18" t="n">
        <v>129</v>
      </c>
      <c r="FH111" s="18" t="n">
        <v>128</v>
      </c>
      <c r="FI111" s="18" t="n">
        <v>129</v>
      </c>
      <c r="FJ111" s="18" t="n">
        <v>134</v>
      </c>
      <c r="FK111" s="18" t="n">
        <v>130</v>
      </c>
      <c r="FL111" s="18" t="n">
        <v>129</v>
      </c>
      <c r="FM111" s="18" t="n">
        <v>128</v>
      </c>
      <c r="FN111" s="18" t="n">
        <v>128</v>
      </c>
      <c r="FO111" s="18" t="n">
        <v>130</v>
      </c>
      <c r="FP111" s="18" t="n">
        <v>132</v>
      </c>
      <c r="FQ111" s="18" t="n">
        <v>130</v>
      </c>
      <c r="FR111" s="18" t="n">
        <v>127</v>
      </c>
      <c r="FS111" s="18" t="n">
        <v>121</v>
      </c>
    </row>
    <row r="112" customFormat="false" ht="10.5" hidden="false" customHeight="true" outlineLevel="0" collapsed="false">
      <c r="B112" s="17" t="n">
        <v>220</v>
      </c>
      <c r="C112" s="18" t="n">
        <v>120</v>
      </c>
      <c r="D112" s="18" t="n">
        <v>121</v>
      </c>
      <c r="E112" s="18" t="n">
        <v>120</v>
      </c>
      <c r="F112" s="18" t="n">
        <v>116</v>
      </c>
      <c r="G112" s="18" t="n">
        <v>122</v>
      </c>
      <c r="H112" s="18" t="n">
        <v>121</v>
      </c>
      <c r="I112" s="18" t="n">
        <v>120</v>
      </c>
      <c r="J112" s="18" t="n">
        <v>120</v>
      </c>
      <c r="K112" s="18" t="n">
        <v>118</v>
      </c>
      <c r="L112" s="18" t="n">
        <v>117</v>
      </c>
      <c r="M112" s="18" t="n">
        <v>115</v>
      </c>
      <c r="N112" s="18" t="n">
        <v>114</v>
      </c>
      <c r="O112" s="18" t="n">
        <v>120</v>
      </c>
      <c r="P112" s="18" t="n">
        <v>120</v>
      </c>
      <c r="Q112" s="18" t="n">
        <v>118</v>
      </c>
      <c r="R112" s="18" t="n">
        <v>118</v>
      </c>
      <c r="S112" s="18" t="n">
        <v>118</v>
      </c>
      <c r="T112" s="18" t="n">
        <v>118</v>
      </c>
      <c r="U112" s="18" t="n">
        <v>117</v>
      </c>
      <c r="V112" s="18" t="n">
        <v>117</v>
      </c>
      <c r="W112" s="18" t="n">
        <v>111</v>
      </c>
      <c r="X112" s="18" t="n">
        <v>108</v>
      </c>
      <c r="Y112" s="18" t="n">
        <v>106</v>
      </c>
      <c r="Z112" s="18" t="n">
        <v>102</v>
      </c>
      <c r="AA112" s="18" t="n">
        <v>100</v>
      </c>
      <c r="AB112" s="18" t="n">
        <v>100</v>
      </c>
      <c r="AC112" s="18" t="n">
        <v>100</v>
      </c>
      <c r="AD112" s="18" t="n">
        <v>99</v>
      </c>
      <c r="AE112" s="18" t="n">
        <v>100</v>
      </c>
      <c r="AF112" s="18" t="n">
        <v>99</v>
      </c>
      <c r="AG112" s="18" t="n">
        <v>100</v>
      </c>
      <c r="AH112" s="18" t="n">
        <v>101</v>
      </c>
      <c r="AI112" s="18" t="n">
        <v>106</v>
      </c>
      <c r="AJ112" s="18" t="n">
        <v>104</v>
      </c>
      <c r="AK112" s="18" t="n">
        <v>87</v>
      </c>
      <c r="AL112" s="18" t="n">
        <v>64</v>
      </c>
      <c r="AM112" s="18" t="n">
        <v>42</v>
      </c>
      <c r="AN112" s="18" t="n">
        <v>18</v>
      </c>
      <c r="AO112" s="18" t="n">
        <v>5</v>
      </c>
      <c r="AP112" s="18" t="n">
        <v>4</v>
      </c>
      <c r="AQ112" s="18" t="n">
        <v>26</v>
      </c>
      <c r="AR112" s="18" t="n">
        <v>48</v>
      </c>
      <c r="AS112" s="18" t="n">
        <v>47</v>
      </c>
      <c r="AT112" s="18" t="n">
        <v>29</v>
      </c>
      <c r="AU112" s="18" t="n">
        <v>30</v>
      </c>
      <c r="AV112" s="18" t="n">
        <v>23</v>
      </c>
      <c r="AW112" s="18" t="n">
        <v>24</v>
      </c>
      <c r="AX112" s="18" t="n">
        <v>21</v>
      </c>
      <c r="AY112" s="18" t="n">
        <v>12</v>
      </c>
      <c r="AZ112" s="18" t="n">
        <v>21</v>
      </c>
      <c r="BA112" s="18" t="n">
        <v>37</v>
      </c>
      <c r="BB112" s="18" t="n">
        <v>66</v>
      </c>
      <c r="BC112" s="18" t="n">
        <v>116</v>
      </c>
      <c r="BD112" s="18" t="n">
        <v>106</v>
      </c>
      <c r="BE112" s="18" t="n">
        <v>81</v>
      </c>
      <c r="BF112" s="18" t="n">
        <v>59</v>
      </c>
      <c r="BG112" s="18" t="n">
        <v>33</v>
      </c>
      <c r="BH112" s="18" t="n">
        <v>19</v>
      </c>
      <c r="BI112" s="18" t="n">
        <v>21</v>
      </c>
      <c r="BJ112" s="18" t="n">
        <v>22</v>
      </c>
      <c r="BK112" s="18" t="n">
        <v>16</v>
      </c>
      <c r="BL112" s="18" t="n">
        <v>11</v>
      </c>
      <c r="BM112" s="18" t="n">
        <v>10</v>
      </c>
      <c r="BN112" s="18" t="n">
        <v>16</v>
      </c>
      <c r="BO112" s="18" t="n">
        <v>15</v>
      </c>
      <c r="BP112" s="18" t="n">
        <v>5</v>
      </c>
      <c r="BQ112" s="18" t="n">
        <v>4</v>
      </c>
      <c r="BR112" s="18" t="n">
        <v>17</v>
      </c>
      <c r="BS112" s="18" t="n">
        <v>26</v>
      </c>
      <c r="BT112" s="18" t="n">
        <v>49</v>
      </c>
      <c r="BU112" s="18" t="n">
        <v>61</v>
      </c>
      <c r="BV112" s="18" t="n">
        <v>68</v>
      </c>
      <c r="BW112" s="18" t="n">
        <v>63</v>
      </c>
      <c r="BX112" s="18" t="n">
        <v>50</v>
      </c>
      <c r="BY112" s="18" t="n">
        <v>46</v>
      </c>
      <c r="BZ112" s="18" t="n">
        <v>56</v>
      </c>
      <c r="CA112" s="18" t="n">
        <v>54</v>
      </c>
      <c r="CB112" s="18" t="n">
        <v>44</v>
      </c>
      <c r="CC112" s="18" t="n">
        <v>39</v>
      </c>
      <c r="CD112" s="18" t="n">
        <v>19</v>
      </c>
      <c r="CE112" s="18" t="n">
        <v>16</v>
      </c>
      <c r="CF112" s="18" t="n">
        <v>19</v>
      </c>
      <c r="CG112" s="18" t="n">
        <v>15</v>
      </c>
      <c r="CH112" s="18" t="n">
        <v>3</v>
      </c>
      <c r="CI112" s="18" t="n">
        <v>22</v>
      </c>
      <c r="CJ112" s="18" t="n">
        <v>25</v>
      </c>
      <c r="CK112" s="18" t="n">
        <v>15</v>
      </c>
      <c r="CL112" s="18" t="n">
        <v>6</v>
      </c>
      <c r="CM112" s="18" t="n">
        <v>21</v>
      </c>
      <c r="CN112" s="18" t="n">
        <v>61</v>
      </c>
      <c r="CO112" s="18" t="n">
        <v>40</v>
      </c>
      <c r="CP112" s="18" t="n">
        <v>22</v>
      </c>
      <c r="CQ112" s="18" t="n">
        <v>10</v>
      </c>
      <c r="CR112" s="18" t="n">
        <v>11</v>
      </c>
      <c r="CS112" s="18" t="n">
        <v>8</v>
      </c>
      <c r="CT112" s="18" t="n">
        <v>10</v>
      </c>
      <c r="CU112" s="18" t="n">
        <v>39</v>
      </c>
      <c r="CV112" s="18" t="n">
        <v>58</v>
      </c>
      <c r="CW112" s="18" t="n">
        <v>72</v>
      </c>
      <c r="CX112" s="18" t="n">
        <v>67</v>
      </c>
      <c r="CY112" s="18" t="n">
        <v>68</v>
      </c>
      <c r="CZ112" s="18" t="n">
        <v>106</v>
      </c>
      <c r="DA112" s="18" t="n">
        <v>134</v>
      </c>
      <c r="DB112" s="18" t="n">
        <v>143</v>
      </c>
      <c r="DC112" s="18" t="n">
        <v>152</v>
      </c>
      <c r="DD112" s="18" t="n">
        <v>145</v>
      </c>
      <c r="DE112" s="18" t="n">
        <v>148</v>
      </c>
      <c r="DF112" s="18" t="n">
        <v>156</v>
      </c>
      <c r="DG112" s="18" t="n">
        <v>143</v>
      </c>
      <c r="DH112" s="18" t="n">
        <v>148</v>
      </c>
      <c r="DI112" s="18" t="n">
        <v>150</v>
      </c>
      <c r="DJ112" s="18" t="n">
        <v>144</v>
      </c>
      <c r="DK112" s="18" t="n">
        <v>141</v>
      </c>
      <c r="DL112" s="18" t="n">
        <v>148</v>
      </c>
      <c r="DM112" s="18" t="n">
        <v>148</v>
      </c>
      <c r="DN112" s="18" t="n">
        <v>145</v>
      </c>
      <c r="DO112" s="18" t="n">
        <v>150</v>
      </c>
      <c r="DP112" s="18" t="n">
        <v>153</v>
      </c>
      <c r="DQ112" s="18" t="n">
        <v>165</v>
      </c>
      <c r="DR112" s="18" t="n">
        <v>169</v>
      </c>
      <c r="DS112" s="18" t="n">
        <v>171</v>
      </c>
      <c r="DT112" s="18" t="n">
        <v>167</v>
      </c>
      <c r="DU112" s="18" t="n">
        <v>158</v>
      </c>
      <c r="DV112" s="18" t="n">
        <v>146</v>
      </c>
      <c r="DW112" s="18" t="n">
        <v>143</v>
      </c>
      <c r="DX112" s="18" t="n">
        <v>150</v>
      </c>
      <c r="DY112" s="18" t="n">
        <v>150</v>
      </c>
      <c r="DZ112" s="18" t="n">
        <v>152</v>
      </c>
      <c r="EA112" s="18" t="n">
        <v>153</v>
      </c>
      <c r="EB112" s="18" t="n">
        <v>145</v>
      </c>
      <c r="EC112" s="18" t="n">
        <v>132</v>
      </c>
      <c r="ED112" s="18" t="n">
        <v>129</v>
      </c>
      <c r="EE112" s="18" t="n">
        <v>135</v>
      </c>
      <c r="EF112" s="18" t="n">
        <v>148</v>
      </c>
      <c r="EG112" s="18" t="n">
        <v>151</v>
      </c>
      <c r="EH112" s="18" t="n">
        <v>149</v>
      </c>
      <c r="EI112" s="18" t="n">
        <v>149</v>
      </c>
      <c r="EJ112" s="18" t="n">
        <v>149</v>
      </c>
      <c r="EK112" s="18" t="n">
        <v>156</v>
      </c>
      <c r="EL112" s="18" t="n">
        <v>166</v>
      </c>
      <c r="EM112" s="18" t="n">
        <v>164</v>
      </c>
      <c r="EN112" s="18" t="n">
        <v>159</v>
      </c>
      <c r="EO112" s="18" t="n">
        <v>162</v>
      </c>
      <c r="EP112" s="18" t="n">
        <v>166</v>
      </c>
      <c r="EQ112" s="18" t="n">
        <v>167</v>
      </c>
      <c r="ER112" s="18" t="n">
        <v>165</v>
      </c>
      <c r="ES112" s="18" t="n">
        <v>166</v>
      </c>
      <c r="ET112" s="18" t="n">
        <v>166</v>
      </c>
      <c r="EU112" s="18" t="n">
        <v>156</v>
      </c>
      <c r="EV112" s="18" t="n">
        <v>155</v>
      </c>
      <c r="EW112" s="18" t="n">
        <v>153</v>
      </c>
      <c r="EX112" s="18" t="n">
        <v>157</v>
      </c>
      <c r="EY112" s="18" t="n">
        <v>162</v>
      </c>
      <c r="EZ112" s="18" t="n">
        <v>158</v>
      </c>
      <c r="FA112" s="18" t="n">
        <v>151</v>
      </c>
      <c r="FB112" s="18" t="n">
        <v>150</v>
      </c>
      <c r="FC112" s="18" t="n">
        <v>144</v>
      </c>
      <c r="FD112" s="18" t="n">
        <v>144</v>
      </c>
      <c r="FE112" s="18" t="n">
        <v>141</v>
      </c>
      <c r="FF112" s="18" t="n">
        <v>137</v>
      </c>
      <c r="FG112" s="18" t="n">
        <v>132</v>
      </c>
      <c r="FH112" s="18" t="n">
        <v>127</v>
      </c>
      <c r="FI112" s="18" t="n">
        <v>127</v>
      </c>
      <c r="FJ112" s="18" t="n">
        <v>124</v>
      </c>
      <c r="FK112" s="18" t="n">
        <v>130</v>
      </c>
      <c r="FL112" s="18" t="n">
        <v>131</v>
      </c>
      <c r="FM112" s="18" t="n">
        <v>131</v>
      </c>
      <c r="FN112" s="18" t="n">
        <v>131</v>
      </c>
      <c r="FO112" s="18" t="n">
        <v>130</v>
      </c>
      <c r="FP112" s="18" t="n">
        <v>127</v>
      </c>
      <c r="FQ112" s="18" t="n">
        <v>117</v>
      </c>
      <c r="FR112" s="18" t="n">
        <v>104</v>
      </c>
      <c r="FS112" s="18" t="n">
        <v>89</v>
      </c>
    </row>
    <row r="113" customFormat="false" ht="10.5" hidden="false" customHeight="true" outlineLevel="0" collapsed="false">
      <c r="B113" s="17" t="n">
        <v>221</v>
      </c>
      <c r="C113" s="18" t="n">
        <v>122</v>
      </c>
      <c r="D113" s="18" t="n">
        <v>122</v>
      </c>
      <c r="E113" s="18" t="n">
        <v>121</v>
      </c>
      <c r="F113" s="18" t="n">
        <v>118</v>
      </c>
      <c r="G113" s="18" t="n">
        <v>124</v>
      </c>
      <c r="H113" s="18" t="n">
        <v>123</v>
      </c>
      <c r="I113" s="18" t="n">
        <v>122</v>
      </c>
      <c r="J113" s="18" t="n">
        <v>121</v>
      </c>
      <c r="K113" s="18" t="n">
        <v>118</v>
      </c>
      <c r="L113" s="18" t="n">
        <v>116</v>
      </c>
      <c r="M113" s="18" t="n">
        <v>115</v>
      </c>
      <c r="N113" s="18" t="n">
        <v>115</v>
      </c>
      <c r="O113" s="18" t="n">
        <v>118</v>
      </c>
      <c r="P113" s="18" t="n">
        <v>116</v>
      </c>
      <c r="Q113" s="18" t="n">
        <v>116</v>
      </c>
      <c r="R113" s="18" t="n">
        <v>116</v>
      </c>
      <c r="S113" s="18" t="n">
        <v>115</v>
      </c>
      <c r="T113" s="18" t="n">
        <v>115</v>
      </c>
      <c r="U113" s="18" t="n">
        <v>115</v>
      </c>
      <c r="V113" s="18" t="n">
        <v>114</v>
      </c>
      <c r="W113" s="18" t="n">
        <v>111</v>
      </c>
      <c r="X113" s="18" t="n">
        <v>113</v>
      </c>
      <c r="Y113" s="18" t="n">
        <v>114</v>
      </c>
      <c r="Z113" s="18" t="n">
        <v>110</v>
      </c>
      <c r="AA113" s="18" t="n">
        <v>106</v>
      </c>
      <c r="AB113" s="18" t="n">
        <v>101</v>
      </c>
      <c r="AC113" s="18" t="n">
        <v>96</v>
      </c>
      <c r="AD113" s="18" t="n">
        <v>94</v>
      </c>
      <c r="AE113" s="18" t="n">
        <v>93</v>
      </c>
      <c r="AF113" s="18" t="n">
        <v>93</v>
      </c>
      <c r="AG113" s="18" t="n">
        <v>94</v>
      </c>
      <c r="AH113" s="18" t="n">
        <v>99</v>
      </c>
      <c r="AI113" s="18" t="n">
        <v>106</v>
      </c>
      <c r="AJ113" s="18" t="n">
        <v>108</v>
      </c>
      <c r="AK113" s="18" t="n">
        <v>107</v>
      </c>
      <c r="AL113" s="18" t="n">
        <v>104</v>
      </c>
      <c r="AM113" s="18" t="n">
        <v>115</v>
      </c>
      <c r="AN113" s="18" t="n">
        <v>92</v>
      </c>
      <c r="AO113" s="18" t="n">
        <v>72</v>
      </c>
      <c r="AP113" s="18" t="n">
        <v>47</v>
      </c>
      <c r="AQ113" s="18" t="n">
        <v>19</v>
      </c>
      <c r="AR113" s="18" t="n">
        <v>12</v>
      </c>
      <c r="AS113" s="18" t="n">
        <v>5</v>
      </c>
      <c r="AT113" s="18" t="n">
        <v>16</v>
      </c>
      <c r="AU113" s="18" t="n">
        <v>17</v>
      </c>
      <c r="AV113" s="18" t="n">
        <v>17</v>
      </c>
      <c r="AW113" s="18" t="n">
        <v>17</v>
      </c>
      <c r="AX113" s="18" t="n">
        <v>14</v>
      </c>
      <c r="AY113" s="18" t="n">
        <v>10</v>
      </c>
      <c r="AZ113" s="18" t="n">
        <v>8</v>
      </c>
      <c r="BA113" s="18" t="n">
        <v>6</v>
      </c>
      <c r="BB113" s="18" t="n">
        <v>14</v>
      </c>
      <c r="BC113" s="18" t="n">
        <v>32</v>
      </c>
      <c r="BD113" s="18" t="n">
        <v>24</v>
      </c>
      <c r="BE113" s="18" t="n">
        <v>17</v>
      </c>
      <c r="BF113" s="18" t="n">
        <v>9</v>
      </c>
      <c r="BG113" s="18" t="n">
        <v>9</v>
      </c>
      <c r="BH113" s="18" t="n">
        <v>17</v>
      </c>
      <c r="BI113" s="18" t="n">
        <v>14</v>
      </c>
      <c r="BJ113" s="18" t="n">
        <v>12</v>
      </c>
      <c r="BK113" s="18" t="n">
        <v>12</v>
      </c>
      <c r="BL113" s="18" t="n">
        <v>21</v>
      </c>
      <c r="BM113" s="18" t="n">
        <v>23</v>
      </c>
      <c r="BN113" s="18" t="n">
        <v>18</v>
      </c>
      <c r="BO113" s="18" t="n">
        <v>25</v>
      </c>
      <c r="BP113" s="18" t="n">
        <v>39</v>
      </c>
      <c r="BQ113" s="18" t="n">
        <v>40</v>
      </c>
      <c r="BR113" s="18" t="n">
        <v>43</v>
      </c>
      <c r="BS113" s="18" t="n">
        <v>63</v>
      </c>
      <c r="BT113" s="18" t="n">
        <v>58</v>
      </c>
      <c r="BU113" s="18" t="n">
        <v>51</v>
      </c>
      <c r="BV113" s="18" t="n">
        <v>29</v>
      </c>
      <c r="BW113" s="18" t="n">
        <v>35</v>
      </c>
      <c r="BX113" s="18" t="n">
        <v>44</v>
      </c>
      <c r="BY113" s="18" t="n">
        <v>66</v>
      </c>
      <c r="BZ113" s="18" t="n">
        <v>132</v>
      </c>
      <c r="CA113" s="18" t="n">
        <v>177</v>
      </c>
      <c r="CB113" s="18" t="n">
        <v>156</v>
      </c>
      <c r="CC113" s="18" t="n">
        <v>114</v>
      </c>
      <c r="CD113" s="18" t="n">
        <v>51</v>
      </c>
      <c r="CE113" s="18" t="n">
        <v>22</v>
      </c>
      <c r="CF113" s="18" t="n">
        <v>19</v>
      </c>
      <c r="CG113" s="18" t="n">
        <v>11</v>
      </c>
      <c r="CH113" s="18" t="n">
        <v>12</v>
      </c>
      <c r="CI113" s="18" t="n">
        <v>18</v>
      </c>
      <c r="CJ113" s="18" t="n">
        <v>21</v>
      </c>
      <c r="CK113" s="18" t="n">
        <v>11</v>
      </c>
      <c r="CL113" s="18" t="n">
        <v>2</v>
      </c>
      <c r="CM113" s="18" t="n">
        <v>2</v>
      </c>
      <c r="CN113" s="18" t="n">
        <v>40</v>
      </c>
      <c r="CO113" s="18" t="n">
        <v>50</v>
      </c>
      <c r="CP113" s="18" t="n">
        <v>28</v>
      </c>
      <c r="CQ113" s="18" t="n">
        <v>19</v>
      </c>
      <c r="CR113" s="18" t="n">
        <v>10</v>
      </c>
      <c r="CS113" s="18" t="n">
        <v>8</v>
      </c>
      <c r="CT113" s="18" t="n">
        <v>59</v>
      </c>
      <c r="CU113" s="18" t="n">
        <v>108</v>
      </c>
      <c r="CV113" s="18" t="n">
        <v>138</v>
      </c>
      <c r="CW113" s="18" t="n">
        <v>147</v>
      </c>
      <c r="CX113" s="18" t="n">
        <v>112</v>
      </c>
      <c r="CY113" s="18" t="n">
        <v>50</v>
      </c>
      <c r="CZ113" s="18" t="n">
        <v>37</v>
      </c>
      <c r="DA113" s="18" t="n">
        <v>49</v>
      </c>
      <c r="DB113" s="18" t="n">
        <v>54</v>
      </c>
      <c r="DC113" s="18" t="n">
        <v>72</v>
      </c>
      <c r="DD113" s="18" t="n">
        <v>103</v>
      </c>
      <c r="DE113" s="18" t="n">
        <v>132</v>
      </c>
      <c r="DF113" s="18" t="n">
        <v>151</v>
      </c>
      <c r="DG113" s="18" t="n">
        <v>159</v>
      </c>
      <c r="DH113" s="18" t="n">
        <v>167</v>
      </c>
      <c r="DI113" s="18" t="n">
        <v>165</v>
      </c>
      <c r="DJ113" s="18" t="n">
        <v>156</v>
      </c>
      <c r="DK113" s="18" t="n">
        <v>148</v>
      </c>
      <c r="DL113" s="18" t="n">
        <v>144</v>
      </c>
      <c r="DM113" s="18" t="n">
        <v>143</v>
      </c>
      <c r="DN113" s="18" t="n">
        <v>141</v>
      </c>
      <c r="DO113" s="18" t="n">
        <v>143</v>
      </c>
      <c r="DP113" s="18" t="n">
        <v>150</v>
      </c>
      <c r="DQ113" s="18" t="n">
        <v>160</v>
      </c>
      <c r="DR113" s="18" t="n">
        <v>166</v>
      </c>
      <c r="DS113" s="18" t="n">
        <v>166</v>
      </c>
      <c r="DT113" s="18" t="n">
        <v>160</v>
      </c>
      <c r="DU113" s="18" t="n">
        <v>150</v>
      </c>
      <c r="DV113" s="18" t="n">
        <v>153</v>
      </c>
      <c r="DW113" s="18" t="n">
        <v>159</v>
      </c>
      <c r="DX113" s="18" t="n">
        <v>160</v>
      </c>
      <c r="DY113" s="18" t="n">
        <v>159</v>
      </c>
      <c r="DZ113" s="18" t="n">
        <v>156</v>
      </c>
      <c r="EA113" s="18" t="n">
        <v>149</v>
      </c>
      <c r="EB113" s="18" t="n">
        <v>141</v>
      </c>
      <c r="EC113" s="18" t="n">
        <v>139</v>
      </c>
      <c r="ED113" s="18" t="n">
        <v>148</v>
      </c>
      <c r="EE113" s="18" t="n">
        <v>158</v>
      </c>
      <c r="EF113" s="18" t="n">
        <v>150</v>
      </c>
      <c r="EG113" s="18" t="n">
        <v>134</v>
      </c>
      <c r="EH113" s="18" t="n">
        <v>129</v>
      </c>
      <c r="EI113" s="18" t="n">
        <v>143</v>
      </c>
      <c r="EJ113" s="18" t="n">
        <v>156</v>
      </c>
      <c r="EK113" s="18" t="n">
        <v>167</v>
      </c>
      <c r="EL113" s="18" t="n">
        <v>173</v>
      </c>
      <c r="EM113" s="18" t="n">
        <v>162</v>
      </c>
      <c r="EN113" s="18" t="n">
        <v>162</v>
      </c>
      <c r="EO113" s="18" t="n">
        <v>165</v>
      </c>
      <c r="EP113" s="18" t="n">
        <v>169</v>
      </c>
      <c r="EQ113" s="18" t="n">
        <v>171</v>
      </c>
      <c r="ER113" s="18" t="n">
        <v>169</v>
      </c>
      <c r="ES113" s="18" t="n">
        <v>166</v>
      </c>
      <c r="ET113" s="18" t="n">
        <v>166</v>
      </c>
      <c r="EU113" s="18" t="n">
        <v>164</v>
      </c>
      <c r="EV113" s="18" t="n">
        <v>163</v>
      </c>
      <c r="EW113" s="18" t="n">
        <v>156</v>
      </c>
      <c r="EX113" s="18" t="n">
        <v>156</v>
      </c>
      <c r="EY113" s="18" t="n">
        <v>160</v>
      </c>
      <c r="EZ113" s="18" t="n">
        <v>159</v>
      </c>
      <c r="FA113" s="18" t="n">
        <v>151</v>
      </c>
      <c r="FB113" s="18" t="n">
        <v>150</v>
      </c>
      <c r="FC113" s="18" t="n">
        <v>150</v>
      </c>
      <c r="FD113" s="18" t="n">
        <v>151</v>
      </c>
      <c r="FE113" s="18" t="n">
        <v>156</v>
      </c>
      <c r="FF113" s="18" t="n">
        <v>153</v>
      </c>
      <c r="FG113" s="18" t="n">
        <v>142</v>
      </c>
      <c r="FH113" s="18" t="n">
        <v>127</v>
      </c>
      <c r="FI113" s="18" t="n">
        <v>121</v>
      </c>
      <c r="FJ113" s="18" t="n">
        <v>120</v>
      </c>
      <c r="FK113" s="18" t="n">
        <v>117</v>
      </c>
      <c r="FL113" s="18" t="n">
        <v>121</v>
      </c>
      <c r="FM113" s="18" t="n">
        <v>124</v>
      </c>
      <c r="FN113" s="18" t="n">
        <v>123</v>
      </c>
      <c r="FO113" s="18" t="n">
        <v>117</v>
      </c>
      <c r="FP113" s="18" t="n">
        <v>109</v>
      </c>
      <c r="FQ113" s="18" t="n">
        <v>99</v>
      </c>
      <c r="FR113" s="18" t="n">
        <v>85</v>
      </c>
      <c r="FS113" s="18" t="n">
        <v>66</v>
      </c>
    </row>
    <row r="114" customFormat="false" ht="10.5" hidden="false" customHeight="true" outlineLevel="0" collapsed="false">
      <c r="B114" s="17" t="n">
        <v>222</v>
      </c>
      <c r="C114" s="18" t="n">
        <v>128</v>
      </c>
      <c r="D114" s="18" t="n">
        <v>128</v>
      </c>
      <c r="E114" s="18" t="n">
        <v>125</v>
      </c>
      <c r="F114" s="18" t="n">
        <v>124</v>
      </c>
      <c r="G114" s="18" t="n">
        <v>123</v>
      </c>
      <c r="H114" s="18" t="n">
        <v>123</v>
      </c>
      <c r="I114" s="18" t="n">
        <v>122</v>
      </c>
      <c r="J114" s="18" t="n">
        <v>121</v>
      </c>
      <c r="K114" s="18" t="n">
        <v>120</v>
      </c>
      <c r="L114" s="18" t="n">
        <v>117</v>
      </c>
      <c r="M114" s="18" t="n">
        <v>116</v>
      </c>
      <c r="N114" s="18" t="n">
        <v>117</v>
      </c>
      <c r="O114" s="18" t="n">
        <v>114</v>
      </c>
      <c r="P114" s="18" t="n">
        <v>113</v>
      </c>
      <c r="Q114" s="18" t="n">
        <v>113</v>
      </c>
      <c r="R114" s="18" t="n">
        <v>113</v>
      </c>
      <c r="S114" s="18" t="n">
        <v>113</v>
      </c>
      <c r="T114" s="18" t="n">
        <v>111</v>
      </c>
      <c r="U114" s="18" t="n">
        <v>113</v>
      </c>
      <c r="V114" s="18" t="n">
        <v>110</v>
      </c>
      <c r="W114" s="18" t="n">
        <v>113</v>
      </c>
      <c r="X114" s="18" t="n">
        <v>113</v>
      </c>
      <c r="Y114" s="18" t="n">
        <v>109</v>
      </c>
      <c r="Z114" s="18" t="n">
        <v>108</v>
      </c>
      <c r="AA114" s="18" t="n">
        <v>110</v>
      </c>
      <c r="AB114" s="18" t="n">
        <v>110</v>
      </c>
      <c r="AC114" s="18" t="n">
        <v>106</v>
      </c>
      <c r="AD114" s="18" t="n">
        <v>103</v>
      </c>
      <c r="AE114" s="18" t="n">
        <v>109</v>
      </c>
      <c r="AF114" s="18" t="n">
        <v>100</v>
      </c>
      <c r="AG114" s="18" t="n">
        <v>96</v>
      </c>
      <c r="AH114" s="18" t="n">
        <v>100</v>
      </c>
      <c r="AI114" s="18" t="n">
        <v>101</v>
      </c>
      <c r="AJ114" s="18" t="n">
        <v>101</v>
      </c>
      <c r="AK114" s="18" t="n">
        <v>95</v>
      </c>
      <c r="AL114" s="18" t="n">
        <v>95</v>
      </c>
      <c r="AM114" s="18" t="n">
        <v>93</v>
      </c>
      <c r="AN114" s="18" t="n">
        <v>89</v>
      </c>
      <c r="AO114" s="18" t="n">
        <v>88</v>
      </c>
      <c r="AP114" s="18" t="n">
        <v>85</v>
      </c>
      <c r="AQ114" s="18" t="n">
        <v>74</v>
      </c>
      <c r="AR114" s="18" t="n">
        <v>66</v>
      </c>
      <c r="AS114" s="18" t="n">
        <v>53</v>
      </c>
      <c r="AT114" s="18" t="n">
        <v>51</v>
      </c>
      <c r="AU114" s="18" t="n">
        <v>36</v>
      </c>
      <c r="AV114" s="18" t="n">
        <v>30</v>
      </c>
      <c r="AW114" s="18" t="n">
        <v>22</v>
      </c>
      <c r="AX114" s="18" t="n">
        <v>17</v>
      </c>
      <c r="AY114" s="18" t="n">
        <v>15</v>
      </c>
      <c r="AZ114" s="18" t="n">
        <v>11</v>
      </c>
      <c r="BA114" s="18" t="n">
        <v>11</v>
      </c>
      <c r="BB114" s="18" t="n">
        <v>12</v>
      </c>
      <c r="BC114" s="18" t="n">
        <v>3</v>
      </c>
      <c r="BD114" s="18" t="n">
        <v>3</v>
      </c>
      <c r="BE114" s="18" t="n">
        <v>12</v>
      </c>
      <c r="BF114" s="18" t="n">
        <v>15</v>
      </c>
      <c r="BG114" s="18" t="n">
        <v>9</v>
      </c>
      <c r="BH114" s="18" t="n">
        <v>9</v>
      </c>
      <c r="BI114" s="18" t="n">
        <v>20</v>
      </c>
      <c r="BJ114" s="18" t="n">
        <v>25</v>
      </c>
      <c r="BK114" s="18" t="n">
        <v>37</v>
      </c>
      <c r="BL114" s="18" t="n">
        <v>37</v>
      </c>
      <c r="BM114" s="18" t="n">
        <v>39</v>
      </c>
      <c r="BN114" s="18" t="n">
        <v>47</v>
      </c>
      <c r="BO114" s="18" t="n">
        <v>53</v>
      </c>
      <c r="BP114" s="18" t="n">
        <v>53</v>
      </c>
      <c r="BQ114" s="18" t="n">
        <v>52</v>
      </c>
      <c r="BR114" s="18" t="n">
        <v>46</v>
      </c>
      <c r="BS114" s="18" t="n">
        <v>52</v>
      </c>
      <c r="BT114" s="18" t="n">
        <v>29</v>
      </c>
      <c r="BU114" s="18" t="n">
        <v>23</v>
      </c>
      <c r="BV114" s="18" t="n">
        <v>47</v>
      </c>
      <c r="BW114" s="18" t="n">
        <v>99</v>
      </c>
      <c r="BX114" s="18" t="n">
        <v>122</v>
      </c>
      <c r="BY114" s="18" t="n">
        <v>143</v>
      </c>
      <c r="BZ114" s="18" t="n">
        <v>185</v>
      </c>
      <c r="CA114" s="18" t="n">
        <v>205</v>
      </c>
      <c r="CB114" s="18" t="n">
        <v>182</v>
      </c>
      <c r="CC114" s="18" t="n">
        <v>144</v>
      </c>
      <c r="CD114" s="18" t="n">
        <v>94</v>
      </c>
      <c r="CE114" s="18" t="n">
        <v>39</v>
      </c>
      <c r="CF114" s="18" t="n">
        <v>17</v>
      </c>
      <c r="CG114" s="18" t="n">
        <v>19</v>
      </c>
      <c r="CH114" s="18" t="n">
        <v>24</v>
      </c>
      <c r="CI114" s="18" t="n">
        <v>14</v>
      </c>
      <c r="CJ114" s="18" t="n">
        <v>21</v>
      </c>
      <c r="CK114" s="18" t="n">
        <v>18</v>
      </c>
      <c r="CL114" s="18" t="n">
        <v>17</v>
      </c>
      <c r="CM114" s="18" t="n">
        <v>7</v>
      </c>
      <c r="CN114" s="18" t="n">
        <v>10</v>
      </c>
      <c r="CO114" s="18" t="n">
        <v>19</v>
      </c>
      <c r="CP114" s="18" t="n">
        <v>15</v>
      </c>
      <c r="CQ114" s="18" t="n">
        <v>19</v>
      </c>
      <c r="CR114" s="18" t="n">
        <v>2</v>
      </c>
      <c r="CS114" s="18" t="n">
        <v>10</v>
      </c>
      <c r="CT114" s="18" t="n">
        <v>127</v>
      </c>
      <c r="CU114" s="18" t="n">
        <v>153</v>
      </c>
      <c r="CV114" s="18" t="n">
        <v>179</v>
      </c>
      <c r="CW114" s="18" t="n">
        <v>187</v>
      </c>
      <c r="CX114" s="18" t="n">
        <v>151</v>
      </c>
      <c r="CY114" s="18" t="n">
        <v>84</v>
      </c>
      <c r="CZ114" s="18" t="n">
        <v>21</v>
      </c>
      <c r="DA114" s="18" t="n">
        <v>9</v>
      </c>
      <c r="DB114" s="18" t="n">
        <v>11</v>
      </c>
      <c r="DC114" s="18" t="n">
        <v>9</v>
      </c>
      <c r="DD114" s="18" t="n">
        <v>13</v>
      </c>
      <c r="DE114" s="18" t="n">
        <v>26</v>
      </c>
      <c r="DF114" s="18" t="n">
        <v>50</v>
      </c>
      <c r="DG114" s="18" t="n">
        <v>121</v>
      </c>
      <c r="DH114" s="18" t="n">
        <v>149</v>
      </c>
      <c r="DI114" s="18" t="n">
        <v>163</v>
      </c>
      <c r="DJ114" s="18" t="n">
        <v>166</v>
      </c>
      <c r="DK114" s="18" t="n">
        <v>162</v>
      </c>
      <c r="DL114" s="18" t="n">
        <v>155</v>
      </c>
      <c r="DM114" s="18" t="n">
        <v>155</v>
      </c>
      <c r="DN114" s="18" t="n">
        <v>153</v>
      </c>
      <c r="DO114" s="18" t="n">
        <v>144</v>
      </c>
      <c r="DP114" s="18" t="n">
        <v>143</v>
      </c>
      <c r="DQ114" s="18" t="n">
        <v>146</v>
      </c>
      <c r="DR114" s="18" t="n">
        <v>146</v>
      </c>
      <c r="DS114" s="18" t="n">
        <v>146</v>
      </c>
      <c r="DT114" s="18" t="n">
        <v>150</v>
      </c>
      <c r="DU114" s="18" t="n">
        <v>152</v>
      </c>
      <c r="DV114" s="18" t="n">
        <v>152</v>
      </c>
      <c r="DW114" s="18" t="n">
        <v>159</v>
      </c>
      <c r="DX114" s="18" t="n">
        <v>156</v>
      </c>
      <c r="DY114" s="18" t="n">
        <v>158</v>
      </c>
      <c r="DZ114" s="18" t="n">
        <v>157</v>
      </c>
      <c r="EA114" s="18" t="n">
        <v>149</v>
      </c>
      <c r="EB114" s="18" t="n">
        <v>144</v>
      </c>
      <c r="EC114" s="18" t="n">
        <v>137</v>
      </c>
      <c r="ED114" s="18" t="n">
        <v>132</v>
      </c>
      <c r="EE114" s="18" t="n">
        <v>132</v>
      </c>
      <c r="EF114" s="18" t="n">
        <v>125</v>
      </c>
      <c r="EG114" s="18" t="n">
        <v>136</v>
      </c>
      <c r="EH114" s="18" t="n">
        <v>143</v>
      </c>
      <c r="EI114" s="18" t="n">
        <v>131</v>
      </c>
      <c r="EJ114" s="18" t="n">
        <v>129</v>
      </c>
      <c r="EK114" s="18" t="n">
        <v>153</v>
      </c>
      <c r="EL114" s="18" t="n">
        <v>164</v>
      </c>
      <c r="EM114" s="18" t="n">
        <v>158</v>
      </c>
      <c r="EN114" s="18" t="n">
        <v>160</v>
      </c>
      <c r="EO114" s="18" t="n">
        <v>165</v>
      </c>
      <c r="EP114" s="18" t="n">
        <v>170</v>
      </c>
      <c r="EQ114" s="18" t="n">
        <v>175</v>
      </c>
      <c r="ER114" s="18" t="n">
        <v>175</v>
      </c>
      <c r="ES114" s="18" t="n">
        <v>170</v>
      </c>
      <c r="ET114" s="18" t="n">
        <v>166</v>
      </c>
      <c r="EU114" s="18" t="n">
        <v>169</v>
      </c>
      <c r="EV114" s="18" t="n">
        <v>167</v>
      </c>
      <c r="EW114" s="18" t="n">
        <v>160</v>
      </c>
      <c r="EX114" s="18" t="n">
        <v>155</v>
      </c>
      <c r="EY114" s="18" t="n">
        <v>159</v>
      </c>
      <c r="EZ114" s="18" t="n">
        <v>162</v>
      </c>
      <c r="FA114" s="18" t="n">
        <v>150</v>
      </c>
      <c r="FB114" s="18" t="n">
        <v>146</v>
      </c>
      <c r="FC114" s="18" t="n">
        <v>153</v>
      </c>
      <c r="FD114" s="18" t="n">
        <v>157</v>
      </c>
      <c r="FE114" s="18" t="n">
        <v>162</v>
      </c>
      <c r="FF114" s="18" t="n">
        <v>151</v>
      </c>
      <c r="FG114" s="18" t="n">
        <v>131</v>
      </c>
      <c r="FH114" s="18" t="n">
        <v>113</v>
      </c>
      <c r="FI114" s="18" t="n">
        <v>110</v>
      </c>
      <c r="FJ114" s="18" t="n">
        <v>111</v>
      </c>
      <c r="FK114" s="18" t="n">
        <v>108</v>
      </c>
      <c r="FL114" s="18" t="n">
        <v>108</v>
      </c>
      <c r="FM114" s="18" t="n">
        <v>108</v>
      </c>
      <c r="FN114" s="18" t="n">
        <v>107</v>
      </c>
      <c r="FO114" s="18" t="n">
        <v>102</v>
      </c>
      <c r="FP114" s="18" t="n">
        <v>94</v>
      </c>
      <c r="FQ114" s="18" t="n">
        <v>88</v>
      </c>
      <c r="FR114" s="18" t="n">
        <v>80</v>
      </c>
      <c r="FS114" s="18" t="n">
        <v>74</v>
      </c>
    </row>
    <row r="115" customFormat="false" ht="10.5" hidden="false" customHeight="true" outlineLevel="0" collapsed="false">
      <c r="B115" s="17" t="n">
        <v>223</v>
      </c>
      <c r="C115" s="18" t="n">
        <v>125</v>
      </c>
      <c r="D115" s="18" t="n">
        <v>127</v>
      </c>
      <c r="E115" s="18" t="n">
        <v>125</v>
      </c>
      <c r="F115" s="18" t="n">
        <v>124</v>
      </c>
      <c r="G115" s="18" t="n">
        <v>122</v>
      </c>
      <c r="H115" s="18" t="n">
        <v>123</v>
      </c>
      <c r="I115" s="18" t="n">
        <v>123</v>
      </c>
      <c r="J115" s="18" t="n">
        <v>122</v>
      </c>
      <c r="K115" s="18" t="n">
        <v>121</v>
      </c>
      <c r="L115" s="18" t="n">
        <v>120</v>
      </c>
      <c r="M115" s="18" t="n">
        <v>117</v>
      </c>
      <c r="N115" s="18" t="n">
        <v>118</v>
      </c>
      <c r="O115" s="18" t="n">
        <v>116</v>
      </c>
      <c r="P115" s="18" t="n">
        <v>117</v>
      </c>
      <c r="Q115" s="18" t="n">
        <v>117</v>
      </c>
      <c r="R115" s="18" t="n">
        <v>116</v>
      </c>
      <c r="S115" s="18" t="n">
        <v>116</v>
      </c>
      <c r="T115" s="18" t="n">
        <v>116</v>
      </c>
      <c r="U115" s="18" t="n">
        <v>117</v>
      </c>
      <c r="V115" s="18" t="n">
        <v>115</v>
      </c>
      <c r="W115" s="18" t="n">
        <v>116</v>
      </c>
      <c r="X115" s="18" t="n">
        <v>116</v>
      </c>
      <c r="Y115" s="18" t="n">
        <v>113</v>
      </c>
      <c r="Z115" s="18" t="n">
        <v>110</v>
      </c>
      <c r="AA115" s="18" t="n">
        <v>110</v>
      </c>
      <c r="AB115" s="18" t="n">
        <v>108</v>
      </c>
      <c r="AC115" s="18" t="n">
        <v>106</v>
      </c>
      <c r="AD115" s="18" t="n">
        <v>107</v>
      </c>
      <c r="AE115" s="18" t="n">
        <v>107</v>
      </c>
      <c r="AF115" s="18" t="n">
        <v>103</v>
      </c>
      <c r="AG115" s="18" t="n">
        <v>103</v>
      </c>
      <c r="AH115" s="18" t="n">
        <v>102</v>
      </c>
      <c r="AI115" s="18" t="n">
        <v>100</v>
      </c>
      <c r="AJ115" s="18" t="n">
        <v>95</v>
      </c>
      <c r="AK115" s="18" t="n">
        <v>93</v>
      </c>
      <c r="AL115" s="18" t="n">
        <v>93</v>
      </c>
      <c r="AM115" s="18" t="n">
        <v>90</v>
      </c>
      <c r="AN115" s="18" t="n">
        <v>95</v>
      </c>
      <c r="AO115" s="18" t="n">
        <v>94</v>
      </c>
      <c r="AP115" s="18" t="n">
        <v>91</v>
      </c>
      <c r="AQ115" s="18" t="n">
        <v>87</v>
      </c>
      <c r="AR115" s="18" t="n">
        <v>74</v>
      </c>
      <c r="AS115" s="18" t="n">
        <v>65</v>
      </c>
      <c r="AT115" s="18" t="n">
        <v>66</v>
      </c>
      <c r="AU115" s="18" t="n">
        <v>70</v>
      </c>
      <c r="AV115" s="18" t="n">
        <v>56</v>
      </c>
      <c r="AW115" s="18" t="n">
        <v>44</v>
      </c>
      <c r="AX115" s="18" t="n">
        <v>47</v>
      </c>
      <c r="AY115" s="18" t="n">
        <v>50</v>
      </c>
      <c r="AZ115" s="18" t="n">
        <v>47</v>
      </c>
      <c r="BA115" s="18" t="n">
        <v>49</v>
      </c>
      <c r="BB115" s="18" t="n">
        <v>44</v>
      </c>
      <c r="BC115" s="18" t="n">
        <v>25</v>
      </c>
      <c r="BD115" s="18" t="n">
        <v>25</v>
      </c>
      <c r="BE115" s="18" t="n">
        <v>25</v>
      </c>
      <c r="BF115" s="18" t="n">
        <v>26</v>
      </c>
      <c r="BG115" s="18" t="n">
        <v>28</v>
      </c>
      <c r="BH115" s="18" t="n">
        <v>32</v>
      </c>
      <c r="BI115" s="18" t="n">
        <v>38</v>
      </c>
      <c r="BJ115" s="18" t="n">
        <v>45</v>
      </c>
      <c r="BK115" s="18" t="n">
        <v>43</v>
      </c>
      <c r="BL115" s="18" t="n">
        <v>38</v>
      </c>
      <c r="BM115" s="18" t="n">
        <v>39</v>
      </c>
      <c r="BN115" s="18" t="n">
        <v>45</v>
      </c>
      <c r="BO115" s="18" t="n">
        <v>48</v>
      </c>
      <c r="BP115" s="18" t="n">
        <v>45</v>
      </c>
      <c r="BQ115" s="18" t="n">
        <v>36</v>
      </c>
      <c r="BR115" s="18" t="n">
        <v>31</v>
      </c>
      <c r="BS115" s="18" t="n">
        <v>30</v>
      </c>
      <c r="BT115" s="18" t="n">
        <v>22</v>
      </c>
      <c r="BU115" s="18" t="n">
        <v>54</v>
      </c>
      <c r="BV115" s="18" t="n">
        <v>159</v>
      </c>
      <c r="BW115" s="18" t="n">
        <v>213</v>
      </c>
      <c r="BX115" s="18" t="n">
        <v>175</v>
      </c>
      <c r="BY115" s="18" t="n">
        <v>164</v>
      </c>
      <c r="BZ115" s="18" t="n">
        <v>158</v>
      </c>
      <c r="CA115" s="18" t="n">
        <v>221</v>
      </c>
      <c r="CB115" s="18" t="n">
        <v>212</v>
      </c>
      <c r="CC115" s="18" t="n">
        <v>153</v>
      </c>
      <c r="CD115" s="18" t="n">
        <v>104</v>
      </c>
      <c r="CE115" s="18" t="n">
        <v>42</v>
      </c>
      <c r="CF115" s="18" t="n">
        <v>21</v>
      </c>
      <c r="CG115" s="18" t="n">
        <v>30</v>
      </c>
      <c r="CH115" s="18" t="n">
        <v>19</v>
      </c>
      <c r="CI115" s="18" t="n">
        <v>14</v>
      </c>
      <c r="CJ115" s="18" t="n">
        <v>23</v>
      </c>
      <c r="CK115" s="18" t="n">
        <v>24</v>
      </c>
      <c r="CL115" s="18" t="n">
        <v>31</v>
      </c>
      <c r="CM115" s="18" t="n">
        <v>22</v>
      </c>
      <c r="CN115" s="18" t="n">
        <v>7</v>
      </c>
      <c r="CO115" s="18" t="n">
        <v>22</v>
      </c>
      <c r="CP115" s="18" t="n">
        <v>30</v>
      </c>
      <c r="CQ115" s="18" t="n">
        <v>17</v>
      </c>
      <c r="CR115" s="18" t="n">
        <v>9</v>
      </c>
      <c r="CS115" s="18" t="n">
        <v>8</v>
      </c>
      <c r="CT115" s="18" t="n">
        <v>142</v>
      </c>
      <c r="CU115" s="18" t="n">
        <v>166</v>
      </c>
      <c r="CV115" s="18" t="n">
        <v>141</v>
      </c>
      <c r="CW115" s="18" t="n">
        <v>109</v>
      </c>
      <c r="CX115" s="18" t="n">
        <v>77</v>
      </c>
      <c r="CY115" s="18" t="n">
        <v>68</v>
      </c>
      <c r="CZ115" s="18" t="n">
        <v>32</v>
      </c>
      <c r="DA115" s="18" t="n">
        <v>16</v>
      </c>
      <c r="DB115" s="18" t="n">
        <v>13</v>
      </c>
      <c r="DC115" s="18" t="n">
        <v>12</v>
      </c>
      <c r="DD115" s="18" t="n">
        <v>8</v>
      </c>
      <c r="DE115" s="18" t="n">
        <v>9</v>
      </c>
      <c r="DF115" s="18" t="n">
        <v>4</v>
      </c>
      <c r="DG115" s="18" t="n">
        <v>26</v>
      </c>
      <c r="DH115" s="18" t="n">
        <v>63</v>
      </c>
      <c r="DI115" s="18" t="n">
        <v>97</v>
      </c>
      <c r="DJ115" s="18" t="n">
        <v>130</v>
      </c>
      <c r="DK115" s="18" t="n">
        <v>159</v>
      </c>
      <c r="DL115" s="18" t="n">
        <v>171</v>
      </c>
      <c r="DM115" s="18" t="n">
        <v>173</v>
      </c>
      <c r="DN115" s="18" t="n">
        <v>169</v>
      </c>
      <c r="DO115" s="18" t="n">
        <v>158</v>
      </c>
      <c r="DP115" s="18" t="n">
        <v>151</v>
      </c>
      <c r="DQ115" s="18" t="n">
        <v>151</v>
      </c>
      <c r="DR115" s="18" t="n">
        <v>155</v>
      </c>
      <c r="DS115" s="18" t="n">
        <v>152</v>
      </c>
      <c r="DT115" s="18" t="n">
        <v>151</v>
      </c>
      <c r="DU115" s="18" t="n">
        <v>149</v>
      </c>
      <c r="DV115" s="18" t="n">
        <v>142</v>
      </c>
      <c r="DW115" s="18" t="n">
        <v>153</v>
      </c>
      <c r="DX115" s="18" t="n">
        <v>155</v>
      </c>
      <c r="DY115" s="18" t="n">
        <v>150</v>
      </c>
      <c r="DZ115" s="18" t="n">
        <v>145</v>
      </c>
      <c r="EA115" s="18" t="n">
        <v>150</v>
      </c>
      <c r="EB115" s="18" t="n">
        <v>153</v>
      </c>
      <c r="EC115" s="18" t="n">
        <v>138</v>
      </c>
      <c r="ED115" s="18" t="n">
        <v>123</v>
      </c>
      <c r="EE115" s="18" t="n">
        <v>121</v>
      </c>
      <c r="EF115" s="18" t="n">
        <v>118</v>
      </c>
      <c r="EG115" s="18" t="n">
        <v>136</v>
      </c>
      <c r="EH115" s="18" t="n">
        <v>145</v>
      </c>
      <c r="EI115" s="18" t="n">
        <v>121</v>
      </c>
      <c r="EJ115" s="18" t="n">
        <v>114</v>
      </c>
      <c r="EK115" s="18" t="n">
        <v>127</v>
      </c>
      <c r="EL115" s="18" t="n">
        <v>135</v>
      </c>
      <c r="EM115" s="18" t="n">
        <v>160</v>
      </c>
      <c r="EN115" s="18" t="n">
        <v>159</v>
      </c>
      <c r="EO115" s="18" t="n">
        <v>158</v>
      </c>
      <c r="EP115" s="18" t="n">
        <v>167</v>
      </c>
      <c r="EQ115" s="18" t="n">
        <v>180</v>
      </c>
      <c r="ER115" s="18" t="n">
        <v>184</v>
      </c>
      <c r="ES115" s="18" t="n">
        <v>172</v>
      </c>
      <c r="ET115" s="18" t="n">
        <v>162</v>
      </c>
      <c r="EU115" s="18" t="n">
        <v>169</v>
      </c>
      <c r="EV115" s="18" t="n">
        <v>170</v>
      </c>
      <c r="EW115" s="18" t="n">
        <v>160</v>
      </c>
      <c r="EX115" s="18" t="n">
        <v>153</v>
      </c>
      <c r="EY115" s="18" t="n">
        <v>156</v>
      </c>
      <c r="EZ115" s="18" t="n">
        <v>155</v>
      </c>
      <c r="FA115" s="18" t="n">
        <v>148</v>
      </c>
      <c r="FB115" s="18" t="n">
        <v>149</v>
      </c>
      <c r="FC115" s="18" t="n">
        <v>148</v>
      </c>
      <c r="FD115" s="18" t="n">
        <v>145</v>
      </c>
      <c r="FE115" s="18" t="n">
        <v>141</v>
      </c>
      <c r="FF115" s="18" t="n">
        <v>128</v>
      </c>
      <c r="FG115" s="18" t="n">
        <v>106</v>
      </c>
      <c r="FH115" s="18" t="n">
        <v>89</v>
      </c>
      <c r="FI115" s="18" t="n">
        <v>96</v>
      </c>
      <c r="FJ115" s="18" t="n">
        <v>103</v>
      </c>
      <c r="FK115" s="18" t="n">
        <v>93</v>
      </c>
      <c r="FL115" s="18" t="n">
        <v>88</v>
      </c>
      <c r="FM115" s="18" t="n">
        <v>88</v>
      </c>
      <c r="FN115" s="18" t="n">
        <v>90</v>
      </c>
      <c r="FO115" s="18" t="n">
        <v>89</v>
      </c>
      <c r="FP115" s="18" t="n">
        <v>84</v>
      </c>
      <c r="FQ115" s="18" t="n">
        <v>86</v>
      </c>
      <c r="FR115" s="18" t="n">
        <v>86</v>
      </c>
      <c r="FS115" s="18" t="n">
        <v>90</v>
      </c>
    </row>
    <row r="116" customFormat="false" ht="10.5" hidden="false" customHeight="true" outlineLevel="0" collapsed="false">
      <c r="B116" s="17" t="n">
        <v>224</v>
      </c>
      <c r="C116" s="18" t="n">
        <v>120</v>
      </c>
      <c r="D116" s="18" t="n">
        <v>123</v>
      </c>
      <c r="E116" s="18" t="n">
        <v>122</v>
      </c>
      <c r="F116" s="18" t="n">
        <v>118</v>
      </c>
      <c r="G116" s="18" t="n">
        <v>120</v>
      </c>
      <c r="H116" s="18" t="n">
        <v>117</v>
      </c>
      <c r="I116" s="18" t="n">
        <v>120</v>
      </c>
      <c r="J116" s="18" t="n">
        <v>121</v>
      </c>
      <c r="K116" s="18" t="n">
        <v>118</v>
      </c>
      <c r="L116" s="18" t="n">
        <v>116</v>
      </c>
      <c r="M116" s="18" t="n">
        <v>114</v>
      </c>
      <c r="N116" s="18" t="n">
        <v>113</v>
      </c>
      <c r="O116" s="18" t="n">
        <v>118</v>
      </c>
      <c r="P116" s="18" t="n">
        <v>121</v>
      </c>
      <c r="Q116" s="18" t="n">
        <v>118</v>
      </c>
      <c r="R116" s="18" t="n">
        <v>115</v>
      </c>
      <c r="S116" s="18" t="n">
        <v>115</v>
      </c>
      <c r="T116" s="18" t="n">
        <v>115</v>
      </c>
      <c r="U116" s="18" t="n">
        <v>114</v>
      </c>
      <c r="V116" s="18" t="n">
        <v>114</v>
      </c>
      <c r="W116" s="18" t="n">
        <v>115</v>
      </c>
      <c r="X116" s="18" t="n">
        <v>114</v>
      </c>
      <c r="Y116" s="18" t="n">
        <v>115</v>
      </c>
      <c r="Z116" s="18" t="n">
        <v>116</v>
      </c>
      <c r="AA116" s="18" t="n">
        <v>115</v>
      </c>
      <c r="AB116" s="18" t="n">
        <v>115</v>
      </c>
      <c r="AC116" s="18" t="n">
        <v>115</v>
      </c>
      <c r="AD116" s="18" t="n">
        <v>113</v>
      </c>
      <c r="AE116" s="18" t="n">
        <v>109</v>
      </c>
      <c r="AF116" s="18" t="n">
        <v>109</v>
      </c>
      <c r="AG116" s="18" t="n">
        <v>107</v>
      </c>
      <c r="AH116" s="18" t="n">
        <v>104</v>
      </c>
      <c r="AI116" s="18" t="n">
        <v>102</v>
      </c>
      <c r="AJ116" s="18" t="n">
        <v>97</v>
      </c>
      <c r="AK116" s="18" t="n">
        <v>95</v>
      </c>
      <c r="AL116" s="18" t="n">
        <v>94</v>
      </c>
      <c r="AM116" s="18" t="n">
        <v>89</v>
      </c>
      <c r="AN116" s="18" t="n">
        <v>86</v>
      </c>
      <c r="AO116" s="18" t="n">
        <v>81</v>
      </c>
      <c r="AP116" s="18" t="n">
        <v>74</v>
      </c>
      <c r="AQ116" s="18" t="n">
        <v>67</v>
      </c>
      <c r="AR116" s="18" t="n">
        <v>64</v>
      </c>
      <c r="AS116" s="18" t="n">
        <v>63</v>
      </c>
      <c r="AT116" s="18" t="n">
        <v>57</v>
      </c>
      <c r="AU116" s="18" t="n">
        <v>50</v>
      </c>
      <c r="AV116" s="18" t="n">
        <v>57</v>
      </c>
      <c r="AW116" s="18" t="n">
        <v>55</v>
      </c>
      <c r="AX116" s="18" t="n">
        <v>54</v>
      </c>
      <c r="AY116" s="18" t="n">
        <v>64</v>
      </c>
      <c r="AZ116" s="18" t="n">
        <v>73</v>
      </c>
      <c r="BA116" s="18" t="n">
        <v>68</v>
      </c>
      <c r="BB116" s="18" t="n">
        <v>61</v>
      </c>
      <c r="BC116" s="18" t="n">
        <v>61</v>
      </c>
      <c r="BD116" s="18" t="n">
        <v>59</v>
      </c>
      <c r="BE116" s="18" t="n">
        <v>54</v>
      </c>
      <c r="BF116" s="18" t="n">
        <v>52</v>
      </c>
      <c r="BG116" s="18" t="n">
        <v>40</v>
      </c>
      <c r="BH116" s="18" t="n">
        <v>39</v>
      </c>
      <c r="BI116" s="18" t="n">
        <v>39</v>
      </c>
      <c r="BJ116" s="18" t="n">
        <v>45</v>
      </c>
      <c r="BK116" s="18" t="n">
        <v>44</v>
      </c>
      <c r="BL116" s="18" t="n">
        <v>50</v>
      </c>
      <c r="BM116" s="18" t="n">
        <v>42</v>
      </c>
      <c r="BN116" s="18" t="n">
        <v>56</v>
      </c>
      <c r="BO116" s="18" t="n">
        <v>58</v>
      </c>
      <c r="BP116" s="18" t="n">
        <v>43</v>
      </c>
      <c r="BQ116" s="18" t="n">
        <v>37</v>
      </c>
      <c r="BR116" s="18" t="n">
        <v>22</v>
      </c>
      <c r="BS116" s="18" t="n">
        <v>9</v>
      </c>
      <c r="BT116" s="18" t="n">
        <v>23</v>
      </c>
      <c r="BU116" s="18" t="n">
        <v>96</v>
      </c>
      <c r="BV116" s="18" t="n">
        <v>188</v>
      </c>
      <c r="BW116" s="18" t="n">
        <v>213</v>
      </c>
      <c r="BX116" s="18" t="n">
        <v>177</v>
      </c>
      <c r="BY116" s="18" t="n">
        <v>136</v>
      </c>
      <c r="BZ116" s="18" t="n">
        <v>138</v>
      </c>
      <c r="CA116" s="18" t="n">
        <v>182</v>
      </c>
      <c r="CB116" s="18" t="n">
        <v>222</v>
      </c>
      <c r="CC116" s="18" t="n">
        <v>185</v>
      </c>
      <c r="CD116" s="18" t="n">
        <v>122</v>
      </c>
      <c r="CE116" s="18" t="n">
        <v>68</v>
      </c>
      <c r="CF116" s="18" t="n">
        <v>40</v>
      </c>
      <c r="CG116" s="18" t="n">
        <v>21</v>
      </c>
      <c r="CH116" s="18" t="n">
        <v>23</v>
      </c>
      <c r="CI116" s="18" t="n">
        <v>21</v>
      </c>
      <c r="CJ116" s="18" t="n">
        <v>29</v>
      </c>
      <c r="CK116" s="18" t="n">
        <v>31</v>
      </c>
      <c r="CL116" s="18" t="n">
        <v>18</v>
      </c>
      <c r="CM116" s="18" t="n">
        <v>15</v>
      </c>
      <c r="CN116" s="18" t="n">
        <v>22</v>
      </c>
      <c r="CO116" s="18" t="n">
        <v>22</v>
      </c>
      <c r="CP116" s="18" t="n">
        <v>19</v>
      </c>
      <c r="CQ116" s="18" t="n">
        <v>14</v>
      </c>
      <c r="CR116" s="18" t="n">
        <v>5</v>
      </c>
      <c r="CS116" s="18" t="n">
        <v>22</v>
      </c>
      <c r="CT116" s="18" t="n">
        <v>56</v>
      </c>
      <c r="CU116" s="18" t="n">
        <v>68</v>
      </c>
      <c r="CV116" s="18" t="n">
        <v>49</v>
      </c>
      <c r="CW116" s="18" t="n">
        <v>21</v>
      </c>
      <c r="CX116" s="18" t="n">
        <v>21</v>
      </c>
      <c r="CY116" s="18" t="n">
        <v>33</v>
      </c>
      <c r="CZ116" s="18" t="n">
        <v>24</v>
      </c>
      <c r="DA116" s="18" t="n">
        <v>24</v>
      </c>
      <c r="DB116" s="18" t="n">
        <v>25</v>
      </c>
      <c r="DC116" s="18" t="n">
        <v>25</v>
      </c>
      <c r="DD116" s="18" t="n">
        <v>21</v>
      </c>
      <c r="DE116" s="18" t="n">
        <v>9</v>
      </c>
      <c r="DF116" s="18" t="n">
        <v>2</v>
      </c>
      <c r="DG116" s="18" t="n">
        <v>13</v>
      </c>
      <c r="DH116" s="18" t="n">
        <v>11</v>
      </c>
      <c r="DI116" s="18" t="n">
        <v>35</v>
      </c>
      <c r="DJ116" s="18" t="n">
        <v>57</v>
      </c>
      <c r="DK116" s="18" t="n">
        <v>96</v>
      </c>
      <c r="DL116" s="18" t="n">
        <v>143</v>
      </c>
      <c r="DM116" s="18" t="n">
        <v>163</v>
      </c>
      <c r="DN116" s="18" t="n">
        <v>171</v>
      </c>
      <c r="DO116" s="18" t="n">
        <v>155</v>
      </c>
      <c r="DP116" s="18" t="n">
        <v>149</v>
      </c>
      <c r="DQ116" s="18" t="n">
        <v>152</v>
      </c>
      <c r="DR116" s="18" t="n">
        <v>153</v>
      </c>
      <c r="DS116" s="18" t="n">
        <v>150</v>
      </c>
      <c r="DT116" s="18" t="n">
        <v>152</v>
      </c>
      <c r="DU116" s="18" t="n">
        <v>148</v>
      </c>
      <c r="DV116" s="18" t="n">
        <v>157</v>
      </c>
      <c r="DW116" s="18" t="n">
        <v>144</v>
      </c>
      <c r="DX116" s="18" t="n">
        <v>148</v>
      </c>
      <c r="DY116" s="18" t="n">
        <v>158</v>
      </c>
      <c r="DZ116" s="18" t="n">
        <v>162</v>
      </c>
      <c r="EA116" s="18" t="n">
        <v>158</v>
      </c>
      <c r="EB116" s="18" t="n">
        <v>156</v>
      </c>
      <c r="EC116" s="18" t="n">
        <v>146</v>
      </c>
      <c r="ED116" s="18" t="n">
        <v>139</v>
      </c>
      <c r="EE116" s="18" t="n">
        <v>130</v>
      </c>
      <c r="EF116" s="18" t="n">
        <v>130</v>
      </c>
      <c r="EG116" s="18" t="n">
        <v>132</v>
      </c>
      <c r="EH116" s="18" t="n">
        <v>135</v>
      </c>
      <c r="EI116" s="18" t="n">
        <v>137</v>
      </c>
      <c r="EJ116" s="18" t="n">
        <v>137</v>
      </c>
      <c r="EK116" s="18" t="n">
        <v>128</v>
      </c>
      <c r="EL116" s="18" t="n">
        <v>128</v>
      </c>
      <c r="EM116" s="18" t="n">
        <v>137</v>
      </c>
      <c r="EN116" s="18" t="n">
        <v>141</v>
      </c>
      <c r="EO116" s="18" t="n">
        <v>141</v>
      </c>
      <c r="EP116" s="18" t="n">
        <v>151</v>
      </c>
      <c r="EQ116" s="18" t="n">
        <v>164</v>
      </c>
      <c r="ER116" s="18" t="n">
        <v>170</v>
      </c>
      <c r="ES116" s="18" t="n">
        <v>171</v>
      </c>
      <c r="ET116" s="18" t="n">
        <v>171</v>
      </c>
      <c r="EU116" s="18" t="n">
        <v>182</v>
      </c>
      <c r="EV116" s="18" t="n">
        <v>175</v>
      </c>
      <c r="EW116" s="18" t="n">
        <v>166</v>
      </c>
      <c r="EX116" s="18" t="n">
        <v>155</v>
      </c>
      <c r="EY116" s="18" t="n">
        <v>150</v>
      </c>
      <c r="EZ116" s="18" t="n">
        <v>146</v>
      </c>
      <c r="FA116" s="18" t="n">
        <v>142</v>
      </c>
      <c r="FB116" s="18" t="n">
        <v>149</v>
      </c>
      <c r="FC116" s="18" t="n">
        <v>131</v>
      </c>
      <c r="FD116" s="18" t="n">
        <v>109</v>
      </c>
      <c r="FE116" s="18" t="n">
        <v>95</v>
      </c>
      <c r="FF116" s="18" t="n">
        <v>96</v>
      </c>
      <c r="FG116" s="18" t="n">
        <v>100</v>
      </c>
      <c r="FH116" s="18" t="n">
        <v>96</v>
      </c>
      <c r="FI116" s="18" t="n">
        <v>97</v>
      </c>
      <c r="FJ116" s="18" t="n">
        <v>100</v>
      </c>
      <c r="FK116" s="18" t="n">
        <v>97</v>
      </c>
      <c r="FL116" s="18" t="n">
        <v>91</v>
      </c>
      <c r="FM116" s="18" t="n">
        <v>85</v>
      </c>
      <c r="FN116" s="18" t="n">
        <v>85</v>
      </c>
      <c r="FO116" s="18" t="n">
        <v>96</v>
      </c>
      <c r="FP116" s="18" t="n">
        <v>88</v>
      </c>
      <c r="FQ116" s="18" t="n">
        <v>75</v>
      </c>
      <c r="FR116" s="18" t="n">
        <v>99</v>
      </c>
      <c r="FS116" s="18" t="n">
        <v>85</v>
      </c>
    </row>
    <row r="117" customFormat="false" ht="10.5" hidden="false" customHeight="true" outlineLevel="0" collapsed="false">
      <c r="B117" s="17" t="n">
        <v>225</v>
      </c>
      <c r="C117" s="18" t="n">
        <v>121</v>
      </c>
      <c r="D117" s="18" t="n">
        <v>123</v>
      </c>
      <c r="E117" s="18" t="n">
        <v>123</v>
      </c>
      <c r="F117" s="18" t="n">
        <v>121</v>
      </c>
      <c r="G117" s="18" t="n">
        <v>118</v>
      </c>
      <c r="H117" s="18" t="n">
        <v>118</v>
      </c>
      <c r="I117" s="18" t="n">
        <v>121</v>
      </c>
      <c r="J117" s="18" t="n">
        <v>122</v>
      </c>
      <c r="K117" s="18" t="n">
        <v>122</v>
      </c>
      <c r="L117" s="18" t="n">
        <v>120</v>
      </c>
      <c r="M117" s="18" t="n">
        <v>118</v>
      </c>
      <c r="N117" s="18" t="n">
        <v>117</v>
      </c>
      <c r="O117" s="18" t="n">
        <v>115</v>
      </c>
      <c r="P117" s="18" t="n">
        <v>118</v>
      </c>
      <c r="Q117" s="18" t="n">
        <v>117</v>
      </c>
      <c r="R117" s="18" t="n">
        <v>118</v>
      </c>
      <c r="S117" s="18" t="n">
        <v>123</v>
      </c>
      <c r="T117" s="18" t="n">
        <v>125</v>
      </c>
      <c r="U117" s="18" t="n">
        <v>124</v>
      </c>
      <c r="V117" s="18" t="n">
        <v>121</v>
      </c>
      <c r="W117" s="18" t="n">
        <v>118</v>
      </c>
      <c r="X117" s="18" t="n">
        <v>116</v>
      </c>
      <c r="Y117" s="18" t="n">
        <v>116</v>
      </c>
      <c r="Z117" s="18" t="n">
        <v>116</v>
      </c>
      <c r="AA117" s="18" t="n">
        <v>116</v>
      </c>
      <c r="AB117" s="18" t="n">
        <v>118</v>
      </c>
      <c r="AC117" s="18" t="n">
        <v>117</v>
      </c>
      <c r="AD117" s="18" t="n">
        <v>116</v>
      </c>
      <c r="AE117" s="18" t="n">
        <v>114</v>
      </c>
      <c r="AF117" s="18" t="n">
        <v>113</v>
      </c>
      <c r="AG117" s="18" t="n">
        <v>111</v>
      </c>
      <c r="AH117" s="18" t="n">
        <v>109</v>
      </c>
      <c r="AI117" s="18" t="n">
        <v>104</v>
      </c>
      <c r="AJ117" s="18" t="n">
        <v>102</v>
      </c>
      <c r="AK117" s="18" t="n">
        <v>101</v>
      </c>
      <c r="AL117" s="18" t="n">
        <v>96</v>
      </c>
      <c r="AM117" s="18" t="n">
        <v>93</v>
      </c>
      <c r="AN117" s="18" t="n">
        <v>86</v>
      </c>
      <c r="AO117" s="18" t="n">
        <v>79</v>
      </c>
      <c r="AP117" s="18" t="n">
        <v>72</v>
      </c>
      <c r="AQ117" s="18" t="n">
        <v>69</v>
      </c>
      <c r="AR117" s="18" t="n">
        <v>67</v>
      </c>
      <c r="AS117" s="18" t="n">
        <v>66</v>
      </c>
      <c r="AT117" s="18" t="n">
        <v>59</v>
      </c>
      <c r="AU117" s="18" t="n">
        <v>51</v>
      </c>
      <c r="AV117" s="18" t="n">
        <v>52</v>
      </c>
      <c r="AW117" s="18" t="n">
        <v>50</v>
      </c>
      <c r="AX117" s="18" t="n">
        <v>50</v>
      </c>
      <c r="AY117" s="18" t="n">
        <v>58</v>
      </c>
      <c r="AZ117" s="18" t="n">
        <v>66</v>
      </c>
      <c r="BA117" s="18" t="n">
        <v>65</v>
      </c>
      <c r="BB117" s="18" t="n">
        <v>59</v>
      </c>
      <c r="BC117" s="18" t="n">
        <v>58</v>
      </c>
      <c r="BD117" s="18" t="n">
        <v>58</v>
      </c>
      <c r="BE117" s="18" t="n">
        <v>51</v>
      </c>
      <c r="BF117" s="18" t="n">
        <v>46</v>
      </c>
      <c r="BG117" s="18" t="n">
        <v>39</v>
      </c>
      <c r="BH117" s="18" t="n">
        <v>44</v>
      </c>
      <c r="BI117" s="18" t="n">
        <v>42</v>
      </c>
      <c r="BJ117" s="18" t="n">
        <v>43</v>
      </c>
      <c r="BK117" s="18" t="n">
        <v>40</v>
      </c>
      <c r="BL117" s="18" t="n">
        <v>49</v>
      </c>
      <c r="BM117" s="18" t="n">
        <v>40</v>
      </c>
      <c r="BN117" s="18" t="n">
        <v>39</v>
      </c>
      <c r="BO117" s="18" t="n">
        <v>40</v>
      </c>
      <c r="BP117" s="18" t="n">
        <v>30</v>
      </c>
      <c r="BQ117" s="18" t="n">
        <v>26</v>
      </c>
      <c r="BR117" s="18" t="n">
        <v>30</v>
      </c>
      <c r="BS117" s="18" t="n">
        <v>32</v>
      </c>
      <c r="BT117" s="18" t="n">
        <v>42</v>
      </c>
      <c r="BU117" s="18" t="n">
        <v>99</v>
      </c>
      <c r="BV117" s="18" t="n">
        <v>155</v>
      </c>
      <c r="BW117" s="18" t="n">
        <v>221</v>
      </c>
      <c r="BX117" s="18" t="n">
        <v>195</v>
      </c>
      <c r="BY117" s="18" t="n">
        <v>156</v>
      </c>
      <c r="BZ117" s="18" t="n">
        <v>155</v>
      </c>
      <c r="CA117" s="18" t="n">
        <v>165</v>
      </c>
      <c r="CB117" s="18" t="n">
        <v>208</v>
      </c>
      <c r="CC117" s="18" t="n">
        <v>196</v>
      </c>
      <c r="CD117" s="18" t="n">
        <v>154</v>
      </c>
      <c r="CE117" s="18" t="n">
        <v>100</v>
      </c>
      <c r="CF117" s="18" t="n">
        <v>56</v>
      </c>
      <c r="CG117" s="18" t="n">
        <v>25</v>
      </c>
      <c r="CH117" s="18" t="n">
        <v>25</v>
      </c>
      <c r="CI117" s="18" t="n">
        <v>19</v>
      </c>
      <c r="CJ117" s="18" t="n">
        <v>21</v>
      </c>
      <c r="CK117" s="18" t="n">
        <v>18</v>
      </c>
      <c r="CL117" s="18" t="n">
        <v>16</v>
      </c>
      <c r="CM117" s="18" t="n">
        <v>10</v>
      </c>
      <c r="CN117" s="18" t="n">
        <v>5</v>
      </c>
      <c r="CO117" s="18" t="n">
        <v>8</v>
      </c>
      <c r="CP117" s="18" t="n">
        <v>12</v>
      </c>
      <c r="CQ117" s="18" t="n">
        <v>0</v>
      </c>
      <c r="CR117" s="18" t="n">
        <v>4</v>
      </c>
      <c r="CS117" s="18" t="n">
        <v>5</v>
      </c>
      <c r="CT117" s="18" t="n">
        <v>4</v>
      </c>
      <c r="CU117" s="18" t="n">
        <v>14</v>
      </c>
      <c r="CV117" s="18" t="n">
        <v>14</v>
      </c>
      <c r="CW117" s="18" t="n">
        <v>6</v>
      </c>
      <c r="CX117" s="18" t="n">
        <v>10</v>
      </c>
      <c r="CY117" s="18" t="n">
        <v>24</v>
      </c>
      <c r="CZ117" s="18" t="n">
        <v>24</v>
      </c>
      <c r="DA117" s="18" t="n">
        <v>24</v>
      </c>
      <c r="DB117" s="18" t="n">
        <v>24</v>
      </c>
      <c r="DC117" s="18" t="n">
        <v>23</v>
      </c>
      <c r="DD117" s="18" t="n">
        <v>16</v>
      </c>
      <c r="DE117" s="18" t="n">
        <v>17</v>
      </c>
      <c r="DF117" s="18" t="n">
        <v>22</v>
      </c>
      <c r="DG117" s="18" t="n">
        <v>13</v>
      </c>
      <c r="DH117" s="18" t="n">
        <v>9</v>
      </c>
      <c r="DI117" s="18" t="n">
        <v>13</v>
      </c>
      <c r="DJ117" s="18" t="n">
        <v>44</v>
      </c>
      <c r="DK117" s="18" t="n">
        <v>42</v>
      </c>
      <c r="DL117" s="18" t="n">
        <v>40</v>
      </c>
      <c r="DM117" s="18" t="n">
        <v>93</v>
      </c>
      <c r="DN117" s="18" t="n">
        <v>162</v>
      </c>
      <c r="DO117" s="18" t="n">
        <v>173</v>
      </c>
      <c r="DP117" s="18" t="n">
        <v>163</v>
      </c>
      <c r="DQ117" s="18" t="n">
        <v>148</v>
      </c>
      <c r="DR117" s="18" t="n">
        <v>162</v>
      </c>
      <c r="DS117" s="18" t="n">
        <v>150</v>
      </c>
      <c r="DT117" s="18" t="n">
        <v>156</v>
      </c>
      <c r="DU117" s="18" t="n">
        <v>151</v>
      </c>
      <c r="DV117" s="18" t="n">
        <v>157</v>
      </c>
      <c r="DW117" s="18" t="n">
        <v>167</v>
      </c>
      <c r="DX117" s="18" t="n">
        <v>163</v>
      </c>
      <c r="DY117" s="18" t="n">
        <v>164</v>
      </c>
      <c r="DZ117" s="18" t="n">
        <v>167</v>
      </c>
      <c r="EA117" s="18" t="n">
        <v>165</v>
      </c>
      <c r="EB117" s="18" t="n">
        <v>166</v>
      </c>
      <c r="EC117" s="18" t="n">
        <v>153</v>
      </c>
      <c r="ED117" s="18" t="n">
        <v>137</v>
      </c>
      <c r="EE117" s="18" t="n">
        <v>128</v>
      </c>
      <c r="EF117" s="18" t="n">
        <v>139</v>
      </c>
      <c r="EG117" s="18" t="n">
        <v>145</v>
      </c>
      <c r="EH117" s="18" t="n">
        <v>141</v>
      </c>
      <c r="EI117" s="18" t="n">
        <v>131</v>
      </c>
      <c r="EJ117" s="18" t="n">
        <v>129</v>
      </c>
      <c r="EK117" s="18" t="n">
        <v>129</v>
      </c>
      <c r="EL117" s="18" t="n">
        <v>124</v>
      </c>
      <c r="EM117" s="18" t="n">
        <v>114</v>
      </c>
      <c r="EN117" s="18" t="n">
        <v>129</v>
      </c>
      <c r="EO117" s="18" t="n">
        <v>136</v>
      </c>
      <c r="EP117" s="18" t="n">
        <v>138</v>
      </c>
      <c r="EQ117" s="18" t="n">
        <v>143</v>
      </c>
      <c r="ER117" s="18" t="n">
        <v>138</v>
      </c>
      <c r="ES117" s="18" t="n">
        <v>132</v>
      </c>
      <c r="ET117" s="18" t="n">
        <v>137</v>
      </c>
      <c r="EU117" s="18" t="n">
        <v>159</v>
      </c>
      <c r="EV117" s="18" t="n">
        <v>178</v>
      </c>
      <c r="EW117" s="18" t="n">
        <v>178</v>
      </c>
      <c r="EX117" s="18" t="n">
        <v>160</v>
      </c>
      <c r="EY117" s="18" t="n">
        <v>155</v>
      </c>
      <c r="EZ117" s="18" t="n">
        <v>158</v>
      </c>
      <c r="FA117" s="18" t="n">
        <v>146</v>
      </c>
      <c r="FB117" s="18" t="n">
        <v>132</v>
      </c>
      <c r="FC117" s="18" t="n">
        <v>121</v>
      </c>
      <c r="FD117" s="18" t="n">
        <v>111</v>
      </c>
      <c r="FE117" s="18" t="n">
        <v>104</v>
      </c>
      <c r="FF117" s="18" t="n">
        <v>104</v>
      </c>
      <c r="FG117" s="18" t="n">
        <v>107</v>
      </c>
      <c r="FH117" s="18" t="n">
        <v>104</v>
      </c>
      <c r="FI117" s="18" t="n">
        <v>103</v>
      </c>
      <c r="FJ117" s="18" t="n">
        <v>100</v>
      </c>
      <c r="FK117" s="18" t="n">
        <v>90</v>
      </c>
      <c r="FL117" s="18" t="n">
        <v>93</v>
      </c>
      <c r="FM117" s="18" t="n">
        <v>88</v>
      </c>
      <c r="FN117" s="18" t="n">
        <v>75</v>
      </c>
      <c r="FO117" s="18" t="n">
        <v>87</v>
      </c>
      <c r="FP117" s="18" t="n">
        <v>89</v>
      </c>
      <c r="FQ117" s="18" t="n">
        <v>78</v>
      </c>
      <c r="FR117" s="18" t="n">
        <v>81</v>
      </c>
      <c r="FS117" s="18" t="n">
        <v>82</v>
      </c>
    </row>
    <row r="118" customFormat="false" ht="10.5" hidden="false" customHeight="true" outlineLevel="0" collapsed="false">
      <c r="B118" s="17" t="n">
        <v>226</v>
      </c>
      <c r="C118" s="18" t="n">
        <v>124</v>
      </c>
      <c r="D118" s="18" t="n">
        <v>124</v>
      </c>
      <c r="E118" s="18" t="n">
        <v>122</v>
      </c>
      <c r="F118" s="18" t="n">
        <v>122</v>
      </c>
      <c r="G118" s="18" t="n">
        <v>118</v>
      </c>
      <c r="H118" s="18" t="n">
        <v>121</v>
      </c>
      <c r="I118" s="18" t="n">
        <v>123</v>
      </c>
      <c r="J118" s="18" t="n">
        <v>123</v>
      </c>
      <c r="K118" s="18" t="n">
        <v>123</v>
      </c>
      <c r="L118" s="18" t="n">
        <v>122</v>
      </c>
      <c r="M118" s="18" t="n">
        <v>121</v>
      </c>
      <c r="N118" s="18" t="n">
        <v>121</v>
      </c>
      <c r="O118" s="18" t="n">
        <v>120</v>
      </c>
      <c r="P118" s="18" t="n">
        <v>121</v>
      </c>
      <c r="Q118" s="18" t="n">
        <v>121</v>
      </c>
      <c r="R118" s="18" t="n">
        <v>121</v>
      </c>
      <c r="S118" s="18" t="n">
        <v>125</v>
      </c>
      <c r="T118" s="18" t="n">
        <v>128</v>
      </c>
      <c r="U118" s="18" t="n">
        <v>124</v>
      </c>
      <c r="V118" s="18" t="n">
        <v>117</v>
      </c>
      <c r="W118" s="18" t="n">
        <v>121</v>
      </c>
      <c r="X118" s="18" t="n">
        <v>120</v>
      </c>
      <c r="Y118" s="18" t="n">
        <v>118</v>
      </c>
      <c r="Z118" s="18" t="n">
        <v>117</v>
      </c>
      <c r="AA118" s="18" t="n">
        <v>116</v>
      </c>
      <c r="AB118" s="18" t="n">
        <v>117</v>
      </c>
      <c r="AC118" s="18" t="n">
        <v>115</v>
      </c>
      <c r="AD118" s="18" t="n">
        <v>116</v>
      </c>
      <c r="AE118" s="18" t="n">
        <v>116</v>
      </c>
      <c r="AF118" s="18" t="n">
        <v>115</v>
      </c>
      <c r="AG118" s="18" t="n">
        <v>114</v>
      </c>
      <c r="AH118" s="18" t="n">
        <v>111</v>
      </c>
      <c r="AI118" s="18" t="n">
        <v>107</v>
      </c>
      <c r="AJ118" s="18" t="n">
        <v>104</v>
      </c>
      <c r="AK118" s="18" t="n">
        <v>103</v>
      </c>
      <c r="AL118" s="18" t="n">
        <v>99</v>
      </c>
      <c r="AM118" s="18" t="n">
        <v>95</v>
      </c>
      <c r="AN118" s="18" t="n">
        <v>85</v>
      </c>
      <c r="AO118" s="18" t="n">
        <v>78</v>
      </c>
      <c r="AP118" s="18" t="n">
        <v>72</v>
      </c>
      <c r="AQ118" s="18" t="n">
        <v>66</v>
      </c>
      <c r="AR118" s="18" t="n">
        <v>63</v>
      </c>
      <c r="AS118" s="18" t="n">
        <v>65</v>
      </c>
      <c r="AT118" s="18" t="n">
        <v>61</v>
      </c>
      <c r="AU118" s="18" t="n">
        <v>57</v>
      </c>
      <c r="AV118" s="18" t="n">
        <v>55</v>
      </c>
      <c r="AW118" s="18" t="n">
        <v>53</v>
      </c>
      <c r="AX118" s="18" t="n">
        <v>52</v>
      </c>
      <c r="AY118" s="18" t="n">
        <v>58</v>
      </c>
      <c r="AZ118" s="18" t="n">
        <v>61</v>
      </c>
      <c r="BA118" s="18" t="n">
        <v>63</v>
      </c>
      <c r="BB118" s="18" t="n">
        <v>58</v>
      </c>
      <c r="BC118" s="18" t="n">
        <v>59</v>
      </c>
      <c r="BD118" s="18" t="n">
        <v>58</v>
      </c>
      <c r="BE118" s="18" t="n">
        <v>53</v>
      </c>
      <c r="BF118" s="18" t="n">
        <v>51</v>
      </c>
      <c r="BG118" s="18" t="n">
        <v>47</v>
      </c>
      <c r="BH118" s="18" t="n">
        <v>54</v>
      </c>
      <c r="BI118" s="18" t="n">
        <v>51</v>
      </c>
      <c r="BJ118" s="18" t="n">
        <v>47</v>
      </c>
      <c r="BK118" s="18" t="n">
        <v>46</v>
      </c>
      <c r="BL118" s="18" t="n">
        <v>44</v>
      </c>
      <c r="BM118" s="18" t="n">
        <v>28</v>
      </c>
      <c r="BN118" s="18" t="n">
        <v>12</v>
      </c>
      <c r="BO118" s="18" t="n">
        <v>18</v>
      </c>
      <c r="BP118" s="18" t="n">
        <v>24</v>
      </c>
      <c r="BQ118" s="18" t="n">
        <v>29</v>
      </c>
      <c r="BR118" s="18" t="n">
        <v>43</v>
      </c>
      <c r="BS118" s="18" t="n">
        <v>39</v>
      </c>
      <c r="BT118" s="18" t="n">
        <v>44</v>
      </c>
      <c r="BU118" s="18" t="n">
        <v>73</v>
      </c>
      <c r="BV118" s="18" t="n">
        <v>124</v>
      </c>
      <c r="BW118" s="18" t="n">
        <v>202</v>
      </c>
      <c r="BX118" s="18" t="n">
        <v>203</v>
      </c>
      <c r="BY118" s="18" t="n">
        <v>163</v>
      </c>
      <c r="BZ118" s="18" t="n">
        <v>143</v>
      </c>
      <c r="CA118" s="18" t="n">
        <v>146</v>
      </c>
      <c r="CB118" s="18" t="n">
        <v>201</v>
      </c>
      <c r="CC118" s="18" t="n">
        <v>220</v>
      </c>
      <c r="CD118" s="18" t="n">
        <v>195</v>
      </c>
      <c r="CE118" s="18" t="n">
        <v>107</v>
      </c>
      <c r="CF118" s="18" t="n">
        <v>45</v>
      </c>
      <c r="CG118" s="18" t="n">
        <v>20</v>
      </c>
      <c r="CH118" s="18" t="n">
        <v>27</v>
      </c>
      <c r="CI118" s="18" t="n">
        <v>18</v>
      </c>
      <c r="CJ118" s="18" t="n">
        <v>17</v>
      </c>
      <c r="CK118" s="18" t="n">
        <v>12</v>
      </c>
      <c r="CL118" s="18" t="n">
        <v>14</v>
      </c>
      <c r="CM118" s="18" t="n">
        <v>14</v>
      </c>
      <c r="CN118" s="18" t="n">
        <v>9</v>
      </c>
      <c r="CO118" s="18" t="n">
        <v>8</v>
      </c>
      <c r="CP118" s="18" t="n">
        <v>10</v>
      </c>
      <c r="CQ118" s="18" t="n">
        <v>4</v>
      </c>
      <c r="CR118" s="18" t="n">
        <v>4</v>
      </c>
      <c r="CS118" s="18" t="n">
        <v>8</v>
      </c>
      <c r="CT118" s="18" t="n">
        <v>18</v>
      </c>
      <c r="CU118" s="18" t="n">
        <v>25</v>
      </c>
      <c r="CV118" s="18" t="n">
        <v>29</v>
      </c>
      <c r="CW118" s="18" t="n">
        <v>26</v>
      </c>
      <c r="CX118" s="18" t="n">
        <v>23</v>
      </c>
      <c r="CY118" s="18" t="n">
        <v>9</v>
      </c>
      <c r="CZ118" s="18" t="n">
        <v>12</v>
      </c>
      <c r="DA118" s="18" t="n">
        <v>16</v>
      </c>
      <c r="DB118" s="18" t="n">
        <v>13</v>
      </c>
      <c r="DC118" s="18" t="n">
        <v>13</v>
      </c>
      <c r="DD118" s="18" t="n">
        <v>12</v>
      </c>
      <c r="DE118" s="18" t="n">
        <v>10</v>
      </c>
      <c r="DF118" s="18" t="n">
        <v>10</v>
      </c>
      <c r="DG118" s="18" t="n">
        <v>5</v>
      </c>
      <c r="DH118" s="18" t="n">
        <v>9</v>
      </c>
      <c r="DI118" s="18" t="n">
        <v>23</v>
      </c>
      <c r="DJ118" s="18" t="n">
        <v>50</v>
      </c>
      <c r="DK118" s="18" t="n">
        <v>32</v>
      </c>
      <c r="DL118" s="18" t="n">
        <v>15</v>
      </c>
      <c r="DM118" s="18" t="n">
        <v>21</v>
      </c>
      <c r="DN118" s="18" t="n">
        <v>60</v>
      </c>
      <c r="DO118" s="18" t="n">
        <v>124</v>
      </c>
      <c r="DP118" s="18" t="n">
        <v>158</v>
      </c>
      <c r="DQ118" s="18" t="n">
        <v>167</v>
      </c>
      <c r="DR118" s="18" t="n">
        <v>165</v>
      </c>
      <c r="DS118" s="18" t="n">
        <v>152</v>
      </c>
      <c r="DT118" s="18" t="n">
        <v>144</v>
      </c>
      <c r="DU118" s="18" t="n">
        <v>150</v>
      </c>
      <c r="DV118" s="18" t="n">
        <v>148</v>
      </c>
      <c r="DW118" s="18" t="n">
        <v>167</v>
      </c>
      <c r="DX118" s="18" t="n">
        <v>158</v>
      </c>
      <c r="DY118" s="18" t="n">
        <v>157</v>
      </c>
      <c r="DZ118" s="18" t="n">
        <v>159</v>
      </c>
      <c r="EA118" s="18" t="n">
        <v>159</v>
      </c>
      <c r="EB118" s="18" t="n">
        <v>165</v>
      </c>
      <c r="EC118" s="18" t="n">
        <v>162</v>
      </c>
      <c r="ED118" s="18" t="n">
        <v>141</v>
      </c>
      <c r="EE118" s="18" t="n">
        <v>123</v>
      </c>
      <c r="EF118" s="18" t="n">
        <v>134</v>
      </c>
      <c r="EG118" s="18" t="n">
        <v>141</v>
      </c>
      <c r="EH118" s="18" t="n">
        <v>141</v>
      </c>
      <c r="EI118" s="18" t="n">
        <v>132</v>
      </c>
      <c r="EJ118" s="18" t="n">
        <v>124</v>
      </c>
      <c r="EK118" s="18" t="n">
        <v>124</v>
      </c>
      <c r="EL118" s="18" t="n">
        <v>120</v>
      </c>
      <c r="EM118" s="18" t="n">
        <v>108</v>
      </c>
      <c r="EN118" s="18" t="n">
        <v>115</v>
      </c>
      <c r="EO118" s="18" t="n">
        <v>115</v>
      </c>
      <c r="EP118" s="18" t="n">
        <v>113</v>
      </c>
      <c r="EQ118" s="18" t="n">
        <v>114</v>
      </c>
      <c r="ER118" s="18" t="n">
        <v>110</v>
      </c>
      <c r="ES118" s="18" t="n">
        <v>104</v>
      </c>
      <c r="ET118" s="18" t="n">
        <v>109</v>
      </c>
      <c r="EU118" s="18" t="n">
        <v>146</v>
      </c>
      <c r="EV118" s="18" t="n">
        <v>177</v>
      </c>
      <c r="EW118" s="18" t="n">
        <v>181</v>
      </c>
      <c r="EX118" s="18" t="n">
        <v>165</v>
      </c>
      <c r="EY118" s="18" t="n">
        <v>161</v>
      </c>
      <c r="EZ118" s="18" t="n">
        <v>165</v>
      </c>
      <c r="FA118" s="18" t="n">
        <v>150</v>
      </c>
      <c r="FB118" s="18" t="n">
        <v>131</v>
      </c>
      <c r="FC118" s="18" t="n">
        <v>116</v>
      </c>
      <c r="FD118" s="18" t="n">
        <v>97</v>
      </c>
      <c r="FE118" s="18" t="n">
        <v>89</v>
      </c>
      <c r="FF118" s="18" t="n">
        <v>101</v>
      </c>
      <c r="FG118" s="18" t="n">
        <v>113</v>
      </c>
      <c r="FH118" s="18" t="n">
        <v>108</v>
      </c>
      <c r="FI118" s="18" t="n">
        <v>102</v>
      </c>
      <c r="FJ118" s="18" t="n">
        <v>104</v>
      </c>
      <c r="FK118" s="18" t="n">
        <v>103</v>
      </c>
      <c r="FL118" s="18" t="n">
        <v>103</v>
      </c>
      <c r="FM118" s="18" t="n">
        <v>96</v>
      </c>
      <c r="FN118" s="18" t="n">
        <v>89</v>
      </c>
      <c r="FO118" s="18" t="n">
        <v>91</v>
      </c>
      <c r="FP118" s="18" t="n">
        <v>86</v>
      </c>
      <c r="FQ118" s="18" t="n">
        <v>76</v>
      </c>
      <c r="FR118" s="18" t="n">
        <v>87</v>
      </c>
      <c r="FS118" s="18" t="n">
        <v>80</v>
      </c>
    </row>
    <row r="119" customFormat="false" ht="10.5" hidden="false" customHeight="true" outlineLevel="0" collapsed="false">
      <c r="B119" s="17" t="n">
        <v>227</v>
      </c>
      <c r="C119" s="18" t="n">
        <v>128</v>
      </c>
      <c r="D119" s="18" t="n">
        <v>124</v>
      </c>
      <c r="E119" s="18" t="n">
        <v>122</v>
      </c>
      <c r="F119" s="18" t="n">
        <v>122</v>
      </c>
      <c r="G119" s="18" t="n">
        <v>120</v>
      </c>
      <c r="H119" s="18" t="n">
        <v>122</v>
      </c>
      <c r="I119" s="18" t="n">
        <v>124</v>
      </c>
      <c r="J119" s="18" t="n">
        <v>125</v>
      </c>
      <c r="K119" s="18" t="n">
        <v>125</v>
      </c>
      <c r="L119" s="18" t="n">
        <v>124</v>
      </c>
      <c r="M119" s="18" t="n">
        <v>123</v>
      </c>
      <c r="N119" s="18" t="n">
        <v>123</v>
      </c>
      <c r="O119" s="18" t="n">
        <v>124</v>
      </c>
      <c r="P119" s="18" t="n">
        <v>128</v>
      </c>
      <c r="Q119" s="18" t="n">
        <v>125</v>
      </c>
      <c r="R119" s="18" t="n">
        <v>125</v>
      </c>
      <c r="S119" s="18" t="n">
        <v>125</v>
      </c>
      <c r="T119" s="18" t="n">
        <v>125</v>
      </c>
      <c r="U119" s="18" t="n">
        <v>122</v>
      </c>
      <c r="V119" s="18" t="n">
        <v>117</v>
      </c>
      <c r="W119" s="18" t="n">
        <v>123</v>
      </c>
      <c r="X119" s="18" t="n">
        <v>122</v>
      </c>
      <c r="Y119" s="18" t="n">
        <v>121</v>
      </c>
      <c r="Z119" s="18" t="n">
        <v>120</v>
      </c>
      <c r="AA119" s="18" t="n">
        <v>117</v>
      </c>
      <c r="AB119" s="18" t="n">
        <v>115</v>
      </c>
      <c r="AC119" s="18" t="n">
        <v>113</v>
      </c>
      <c r="AD119" s="18" t="n">
        <v>114</v>
      </c>
      <c r="AE119" s="18" t="n">
        <v>116</v>
      </c>
      <c r="AF119" s="18" t="n">
        <v>116</v>
      </c>
      <c r="AG119" s="18" t="n">
        <v>116</v>
      </c>
      <c r="AH119" s="18" t="n">
        <v>114</v>
      </c>
      <c r="AI119" s="18" t="n">
        <v>110</v>
      </c>
      <c r="AJ119" s="18" t="n">
        <v>109</v>
      </c>
      <c r="AK119" s="18" t="n">
        <v>104</v>
      </c>
      <c r="AL119" s="18" t="n">
        <v>99</v>
      </c>
      <c r="AM119" s="18" t="n">
        <v>90</v>
      </c>
      <c r="AN119" s="18" t="n">
        <v>85</v>
      </c>
      <c r="AO119" s="18" t="n">
        <v>81</v>
      </c>
      <c r="AP119" s="18" t="n">
        <v>79</v>
      </c>
      <c r="AQ119" s="18" t="n">
        <v>73</v>
      </c>
      <c r="AR119" s="18" t="n">
        <v>66</v>
      </c>
      <c r="AS119" s="18" t="n">
        <v>66</v>
      </c>
      <c r="AT119" s="18" t="n">
        <v>62</v>
      </c>
      <c r="AU119" s="18" t="n">
        <v>62</v>
      </c>
      <c r="AV119" s="18" t="n">
        <v>60</v>
      </c>
      <c r="AW119" s="18" t="n">
        <v>58</v>
      </c>
      <c r="AX119" s="18" t="n">
        <v>60</v>
      </c>
      <c r="AY119" s="18" t="n">
        <v>64</v>
      </c>
      <c r="AZ119" s="18" t="n">
        <v>65</v>
      </c>
      <c r="BA119" s="18" t="n">
        <v>64</v>
      </c>
      <c r="BB119" s="18" t="n">
        <v>63</v>
      </c>
      <c r="BC119" s="18" t="n">
        <v>58</v>
      </c>
      <c r="BD119" s="18" t="n">
        <v>61</v>
      </c>
      <c r="BE119" s="18" t="n">
        <v>63</v>
      </c>
      <c r="BF119" s="18" t="n">
        <v>61</v>
      </c>
      <c r="BG119" s="18" t="n">
        <v>58</v>
      </c>
      <c r="BH119" s="18" t="n">
        <v>53</v>
      </c>
      <c r="BI119" s="18" t="n">
        <v>51</v>
      </c>
      <c r="BJ119" s="18" t="n">
        <v>53</v>
      </c>
      <c r="BK119" s="18" t="n">
        <v>51</v>
      </c>
      <c r="BL119" s="18" t="n">
        <v>38</v>
      </c>
      <c r="BM119" s="18" t="n">
        <v>21</v>
      </c>
      <c r="BN119" s="18" t="n">
        <v>9</v>
      </c>
      <c r="BO119" s="18" t="n">
        <v>5</v>
      </c>
      <c r="BP119" s="18" t="n">
        <v>10</v>
      </c>
      <c r="BQ119" s="18" t="n">
        <v>21</v>
      </c>
      <c r="BR119" s="18" t="n">
        <v>36</v>
      </c>
      <c r="BS119" s="18" t="n">
        <v>44</v>
      </c>
      <c r="BT119" s="18" t="n">
        <v>40</v>
      </c>
      <c r="BU119" s="18" t="n">
        <v>50</v>
      </c>
      <c r="BV119" s="18" t="n">
        <v>105</v>
      </c>
      <c r="BW119" s="18" t="n">
        <v>169</v>
      </c>
      <c r="BX119" s="18" t="n">
        <v>212</v>
      </c>
      <c r="BY119" s="18" t="n">
        <v>182</v>
      </c>
      <c r="BZ119" s="18" t="n">
        <v>150</v>
      </c>
      <c r="CA119" s="18" t="n">
        <v>158</v>
      </c>
      <c r="CB119" s="18" t="n">
        <v>192</v>
      </c>
      <c r="CC119" s="18" t="n">
        <v>200</v>
      </c>
      <c r="CD119" s="18" t="n">
        <v>154</v>
      </c>
      <c r="CE119" s="18" t="n">
        <v>64</v>
      </c>
      <c r="CF119" s="18" t="n">
        <v>26</v>
      </c>
      <c r="CG119" s="18" t="n">
        <v>23</v>
      </c>
      <c r="CH119" s="18" t="n">
        <v>26</v>
      </c>
      <c r="CI119" s="18" t="n">
        <v>22</v>
      </c>
      <c r="CJ119" s="18" t="n">
        <v>21</v>
      </c>
      <c r="CK119" s="18" t="n">
        <v>19</v>
      </c>
      <c r="CL119" s="18" t="n">
        <v>25</v>
      </c>
      <c r="CM119" s="18" t="n">
        <v>32</v>
      </c>
      <c r="CN119" s="18" t="n">
        <v>32</v>
      </c>
      <c r="CO119" s="18" t="n">
        <v>36</v>
      </c>
      <c r="CP119" s="18" t="n">
        <v>37</v>
      </c>
      <c r="CQ119" s="18" t="n">
        <v>49</v>
      </c>
      <c r="CR119" s="18" t="n">
        <v>40</v>
      </c>
      <c r="CS119" s="18" t="n">
        <v>44</v>
      </c>
      <c r="CT119" s="18" t="n">
        <v>56</v>
      </c>
      <c r="CU119" s="18" t="n">
        <v>53</v>
      </c>
      <c r="CV119" s="18" t="n">
        <v>51</v>
      </c>
      <c r="CW119" s="18" t="n">
        <v>50</v>
      </c>
      <c r="CX119" s="18" t="n">
        <v>46</v>
      </c>
      <c r="CY119" s="18" t="n">
        <v>44</v>
      </c>
      <c r="CZ119" s="18" t="n">
        <v>35</v>
      </c>
      <c r="DA119" s="18" t="n">
        <v>27</v>
      </c>
      <c r="DB119" s="18" t="n">
        <v>25</v>
      </c>
      <c r="DC119" s="18" t="n">
        <v>29</v>
      </c>
      <c r="DD119" s="18" t="n">
        <v>32</v>
      </c>
      <c r="DE119" s="18" t="n">
        <v>27</v>
      </c>
      <c r="DF119" s="18" t="n">
        <v>17</v>
      </c>
      <c r="DG119" s="18" t="n">
        <v>9</v>
      </c>
      <c r="DH119" s="18" t="n">
        <v>1</v>
      </c>
      <c r="DI119" s="18" t="n">
        <v>21</v>
      </c>
      <c r="DJ119" s="18" t="n">
        <v>21</v>
      </c>
      <c r="DK119" s="18" t="n">
        <v>24</v>
      </c>
      <c r="DL119" s="18" t="n">
        <v>49</v>
      </c>
      <c r="DM119" s="18" t="n">
        <v>12</v>
      </c>
      <c r="DN119" s="18" t="n">
        <v>7</v>
      </c>
      <c r="DO119" s="18" t="n">
        <v>25</v>
      </c>
      <c r="DP119" s="18" t="n">
        <v>89</v>
      </c>
      <c r="DQ119" s="18" t="n">
        <v>152</v>
      </c>
      <c r="DR119" s="18" t="n">
        <v>172</v>
      </c>
      <c r="DS119" s="18" t="n">
        <v>173</v>
      </c>
      <c r="DT119" s="18" t="n">
        <v>165</v>
      </c>
      <c r="DU119" s="18" t="n">
        <v>152</v>
      </c>
      <c r="DV119" s="18" t="n">
        <v>149</v>
      </c>
      <c r="DW119" s="18" t="n">
        <v>150</v>
      </c>
      <c r="DX119" s="18" t="n">
        <v>153</v>
      </c>
      <c r="DY119" s="18" t="n">
        <v>155</v>
      </c>
      <c r="DZ119" s="18" t="n">
        <v>152</v>
      </c>
      <c r="EA119" s="18" t="n">
        <v>151</v>
      </c>
      <c r="EB119" s="18" t="n">
        <v>158</v>
      </c>
      <c r="EC119" s="18" t="n">
        <v>155</v>
      </c>
      <c r="ED119" s="18" t="n">
        <v>134</v>
      </c>
      <c r="EE119" s="18" t="n">
        <v>131</v>
      </c>
      <c r="EF119" s="18" t="n">
        <v>134</v>
      </c>
      <c r="EG119" s="18" t="n">
        <v>142</v>
      </c>
      <c r="EH119" s="18" t="n">
        <v>145</v>
      </c>
      <c r="EI119" s="18" t="n">
        <v>138</v>
      </c>
      <c r="EJ119" s="18" t="n">
        <v>122</v>
      </c>
      <c r="EK119" s="18" t="n">
        <v>114</v>
      </c>
      <c r="EL119" s="18" t="n">
        <v>110</v>
      </c>
      <c r="EM119" s="18" t="n">
        <v>110</v>
      </c>
      <c r="EN119" s="18" t="n">
        <v>107</v>
      </c>
      <c r="EO119" s="18" t="n">
        <v>102</v>
      </c>
      <c r="EP119" s="18" t="n">
        <v>101</v>
      </c>
      <c r="EQ119" s="18" t="n">
        <v>108</v>
      </c>
      <c r="ER119" s="18" t="n">
        <v>111</v>
      </c>
      <c r="ES119" s="18" t="n">
        <v>107</v>
      </c>
      <c r="ET119" s="18" t="n">
        <v>106</v>
      </c>
      <c r="EU119" s="18" t="n">
        <v>138</v>
      </c>
      <c r="EV119" s="18" t="n">
        <v>173</v>
      </c>
      <c r="EW119" s="18" t="n">
        <v>174</v>
      </c>
      <c r="EX119" s="18" t="n">
        <v>155</v>
      </c>
      <c r="EY119" s="18" t="n">
        <v>159</v>
      </c>
      <c r="EZ119" s="18" t="n">
        <v>171</v>
      </c>
      <c r="FA119" s="18" t="n">
        <v>153</v>
      </c>
      <c r="FB119" s="18" t="n">
        <v>129</v>
      </c>
      <c r="FC119" s="18" t="n">
        <v>121</v>
      </c>
      <c r="FD119" s="18" t="n">
        <v>115</v>
      </c>
      <c r="FE119" s="18" t="n">
        <v>107</v>
      </c>
      <c r="FF119" s="18" t="n">
        <v>108</v>
      </c>
      <c r="FG119" s="18" t="n">
        <v>111</v>
      </c>
      <c r="FH119" s="18" t="n">
        <v>108</v>
      </c>
      <c r="FI119" s="18" t="n">
        <v>102</v>
      </c>
      <c r="FJ119" s="18" t="n">
        <v>103</v>
      </c>
      <c r="FK119" s="18" t="n">
        <v>101</v>
      </c>
      <c r="FL119" s="18" t="n">
        <v>94</v>
      </c>
      <c r="FM119" s="18" t="n">
        <v>88</v>
      </c>
      <c r="FN119" s="18" t="n">
        <v>89</v>
      </c>
      <c r="FO119" s="18" t="n">
        <v>86</v>
      </c>
      <c r="FP119" s="18" t="n">
        <v>64</v>
      </c>
      <c r="FQ119" s="18" t="n">
        <v>55</v>
      </c>
      <c r="FR119" s="18" t="n">
        <v>82</v>
      </c>
      <c r="FS119" s="18" t="n">
        <v>82</v>
      </c>
    </row>
    <row r="120" customFormat="false" ht="10.5" hidden="false" customHeight="true" outlineLevel="0" collapsed="false">
      <c r="B120" s="17" t="n">
        <v>228</v>
      </c>
      <c r="C120" s="18" t="n">
        <v>129</v>
      </c>
      <c r="D120" s="18" t="n">
        <v>124</v>
      </c>
      <c r="E120" s="18" t="n">
        <v>122</v>
      </c>
      <c r="F120" s="18" t="n">
        <v>124</v>
      </c>
      <c r="G120" s="18" t="n">
        <v>124</v>
      </c>
      <c r="H120" s="18" t="n">
        <v>124</v>
      </c>
      <c r="I120" s="18" t="n">
        <v>127</v>
      </c>
      <c r="J120" s="18" t="n">
        <v>128</v>
      </c>
      <c r="K120" s="18" t="n">
        <v>127</v>
      </c>
      <c r="L120" s="18" t="n">
        <v>127</v>
      </c>
      <c r="M120" s="18" t="n">
        <v>124</v>
      </c>
      <c r="N120" s="18" t="n">
        <v>123</v>
      </c>
      <c r="O120" s="18" t="n">
        <v>123</v>
      </c>
      <c r="P120" s="18" t="n">
        <v>128</v>
      </c>
      <c r="Q120" s="18" t="n">
        <v>129</v>
      </c>
      <c r="R120" s="18" t="n">
        <v>127</v>
      </c>
      <c r="S120" s="18" t="n">
        <v>127</v>
      </c>
      <c r="T120" s="18" t="n">
        <v>127</v>
      </c>
      <c r="U120" s="18" t="n">
        <v>127</v>
      </c>
      <c r="V120" s="18" t="n">
        <v>124</v>
      </c>
      <c r="W120" s="18" t="n">
        <v>124</v>
      </c>
      <c r="X120" s="18" t="n">
        <v>123</v>
      </c>
      <c r="Y120" s="18" t="n">
        <v>122</v>
      </c>
      <c r="Z120" s="18" t="n">
        <v>122</v>
      </c>
      <c r="AA120" s="18" t="n">
        <v>121</v>
      </c>
      <c r="AB120" s="18" t="n">
        <v>118</v>
      </c>
      <c r="AC120" s="18" t="n">
        <v>116</v>
      </c>
      <c r="AD120" s="18" t="n">
        <v>115</v>
      </c>
      <c r="AE120" s="18" t="n">
        <v>115</v>
      </c>
      <c r="AF120" s="18" t="n">
        <v>116</v>
      </c>
      <c r="AG120" s="18" t="n">
        <v>116</v>
      </c>
      <c r="AH120" s="18" t="n">
        <v>115</v>
      </c>
      <c r="AI120" s="18" t="n">
        <v>113</v>
      </c>
      <c r="AJ120" s="18" t="n">
        <v>111</v>
      </c>
      <c r="AK120" s="18" t="n">
        <v>106</v>
      </c>
      <c r="AL120" s="18" t="n">
        <v>97</v>
      </c>
      <c r="AM120" s="18" t="n">
        <v>89</v>
      </c>
      <c r="AN120" s="18" t="n">
        <v>85</v>
      </c>
      <c r="AO120" s="18" t="n">
        <v>84</v>
      </c>
      <c r="AP120" s="18" t="n">
        <v>81</v>
      </c>
      <c r="AQ120" s="18" t="n">
        <v>74</v>
      </c>
      <c r="AR120" s="18" t="n">
        <v>68</v>
      </c>
      <c r="AS120" s="18" t="n">
        <v>71</v>
      </c>
      <c r="AT120" s="18" t="n">
        <v>71</v>
      </c>
      <c r="AU120" s="18" t="n">
        <v>67</v>
      </c>
      <c r="AV120" s="18" t="n">
        <v>62</v>
      </c>
      <c r="AW120" s="18" t="n">
        <v>60</v>
      </c>
      <c r="AX120" s="18" t="n">
        <v>61</v>
      </c>
      <c r="AY120" s="18" t="n">
        <v>64</v>
      </c>
      <c r="AZ120" s="18" t="n">
        <v>65</v>
      </c>
      <c r="BA120" s="18" t="n">
        <v>64</v>
      </c>
      <c r="BB120" s="18" t="n">
        <v>63</v>
      </c>
      <c r="BC120" s="18" t="n">
        <v>61</v>
      </c>
      <c r="BD120" s="18" t="n">
        <v>63</v>
      </c>
      <c r="BE120" s="18" t="n">
        <v>63</v>
      </c>
      <c r="BF120" s="18" t="n">
        <v>63</v>
      </c>
      <c r="BG120" s="18" t="n">
        <v>60</v>
      </c>
      <c r="BH120" s="18" t="n">
        <v>49</v>
      </c>
      <c r="BI120" s="18" t="n">
        <v>56</v>
      </c>
      <c r="BJ120" s="18" t="n">
        <v>68</v>
      </c>
      <c r="BK120" s="18" t="n">
        <v>65</v>
      </c>
      <c r="BL120" s="18" t="n">
        <v>23</v>
      </c>
      <c r="BM120" s="18" t="n">
        <v>11</v>
      </c>
      <c r="BN120" s="18" t="n">
        <v>12</v>
      </c>
      <c r="BO120" s="18" t="n">
        <v>15</v>
      </c>
      <c r="BP120" s="18" t="n">
        <v>18</v>
      </c>
      <c r="BQ120" s="18" t="n">
        <v>23</v>
      </c>
      <c r="BR120" s="18" t="n">
        <v>30</v>
      </c>
      <c r="BS120" s="18" t="n">
        <v>38</v>
      </c>
      <c r="BT120" s="18" t="n">
        <v>45</v>
      </c>
      <c r="BU120" s="18" t="n">
        <v>40</v>
      </c>
      <c r="BV120" s="18" t="n">
        <v>68</v>
      </c>
      <c r="BW120" s="18" t="n">
        <v>122</v>
      </c>
      <c r="BX120" s="18" t="n">
        <v>194</v>
      </c>
      <c r="BY120" s="18" t="n">
        <v>196</v>
      </c>
      <c r="BZ120" s="18" t="n">
        <v>181</v>
      </c>
      <c r="CA120" s="18" t="n">
        <v>157</v>
      </c>
      <c r="CB120" s="18" t="n">
        <v>130</v>
      </c>
      <c r="CC120" s="18" t="n">
        <v>107</v>
      </c>
      <c r="CD120" s="18" t="n">
        <v>60</v>
      </c>
      <c r="CE120" s="18" t="n">
        <v>31</v>
      </c>
      <c r="CF120" s="18" t="n">
        <v>31</v>
      </c>
      <c r="CG120" s="18" t="n">
        <v>33</v>
      </c>
      <c r="CH120" s="18" t="n">
        <v>34</v>
      </c>
      <c r="CI120" s="18" t="n">
        <v>32</v>
      </c>
      <c r="CJ120" s="18" t="n">
        <v>39</v>
      </c>
      <c r="CK120" s="18" t="n">
        <v>46</v>
      </c>
      <c r="CL120" s="18" t="n">
        <v>49</v>
      </c>
      <c r="CM120" s="18" t="n">
        <v>47</v>
      </c>
      <c r="CN120" s="18" t="n">
        <v>47</v>
      </c>
      <c r="CO120" s="18" t="n">
        <v>51</v>
      </c>
      <c r="CP120" s="18" t="n">
        <v>56</v>
      </c>
      <c r="CQ120" s="18" t="n">
        <v>50</v>
      </c>
      <c r="CR120" s="18" t="n">
        <v>55</v>
      </c>
      <c r="CS120" s="18" t="n">
        <v>65</v>
      </c>
      <c r="CT120" s="18" t="n">
        <v>66</v>
      </c>
      <c r="CU120" s="18" t="n">
        <v>51</v>
      </c>
      <c r="CV120" s="18" t="n">
        <v>46</v>
      </c>
      <c r="CW120" s="18" t="n">
        <v>50</v>
      </c>
      <c r="CX120" s="18" t="n">
        <v>44</v>
      </c>
      <c r="CY120" s="18" t="n">
        <v>51</v>
      </c>
      <c r="CZ120" s="18" t="n">
        <v>48</v>
      </c>
      <c r="DA120" s="18" t="n">
        <v>47</v>
      </c>
      <c r="DB120" s="18" t="n">
        <v>46</v>
      </c>
      <c r="DC120" s="18" t="n">
        <v>48</v>
      </c>
      <c r="DD120" s="18" t="n">
        <v>50</v>
      </c>
      <c r="DE120" s="18" t="n">
        <v>46</v>
      </c>
      <c r="DF120" s="18" t="n">
        <v>39</v>
      </c>
      <c r="DG120" s="18" t="n">
        <v>33</v>
      </c>
      <c r="DH120" s="18" t="n">
        <v>26</v>
      </c>
      <c r="DI120" s="18" t="n">
        <v>24</v>
      </c>
      <c r="DJ120" s="18" t="n">
        <v>2</v>
      </c>
      <c r="DK120" s="18" t="n">
        <v>43</v>
      </c>
      <c r="DL120" s="18" t="n">
        <v>90</v>
      </c>
      <c r="DM120" s="18" t="n">
        <v>22</v>
      </c>
      <c r="DN120" s="18" t="n">
        <v>11</v>
      </c>
      <c r="DO120" s="18" t="n">
        <v>21</v>
      </c>
      <c r="DP120" s="18" t="n">
        <v>28</v>
      </c>
      <c r="DQ120" s="18" t="n">
        <v>46</v>
      </c>
      <c r="DR120" s="18" t="n">
        <v>115</v>
      </c>
      <c r="DS120" s="18" t="n">
        <v>174</v>
      </c>
      <c r="DT120" s="18" t="n">
        <v>173</v>
      </c>
      <c r="DU120" s="18" t="n">
        <v>145</v>
      </c>
      <c r="DV120" s="18" t="n">
        <v>149</v>
      </c>
      <c r="DW120" s="18" t="n">
        <v>153</v>
      </c>
      <c r="DX120" s="18" t="n">
        <v>155</v>
      </c>
      <c r="DY120" s="18" t="n">
        <v>156</v>
      </c>
      <c r="DZ120" s="18" t="n">
        <v>157</v>
      </c>
      <c r="EA120" s="18" t="n">
        <v>156</v>
      </c>
      <c r="EB120" s="18" t="n">
        <v>151</v>
      </c>
      <c r="EC120" s="18" t="n">
        <v>151</v>
      </c>
      <c r="ED120" s="18" t="n">
        <v>146</v>
      </c>
      <c r="EE120" s="18" t="n">
        <v>164</v>
      </c>
      <c r="EF120" s="18" t="n">
        <v>149</v>
      </c>
      <c r="EG120" s="18" t="n">
        <v>142</v>
      </c>
      <c r="EH120" s="18" t="n">
        <v>139</v>
      </c>
      <c r="EI120" s="18" t="n">
        <v>129</v>
      </c>
      <c r="EJ120" s="18" t="n">
        <v>117</v>
      </c>
      <c r="EK120" s="18" t="n">
        <v>118</v>
      </c>
      <c r="EL120" s="18" t="n">
        <v>120</v>
      </c>
      <c r="EM120" s="18" t="n">
        <v>113</v>
      </c>
      <c r="EN120" s="18" t="n">
        <v>104</v>
      </c>
      <c r="EO120" s="18" t="n">
        <v>100</v>
      </c>
      <c r="EP120" s="18" t="n">
        <v>102</v>
      </c>
      <c r="EQ120" s="18" t="n">
        <v>110</v>
      </c>
      <c r="ER120" s="18" t="n">
        <v>111</v>
      </c>
      <c r="ES120" s="18" t="n">
        <v>100</v>
      </c>
      <c r="ET120" s="18" t="n">
        <v>102</v>
      </c>
      <c r="EU120" s="18" t="n">
        <v>131</v>
      </c>
      <c r="EV120" s="18" t="n">
        <v>153</v>
      </c>
      <c r="EW120" s="18" t="n">
        <v>157</v>
      </c>
      <c r="EX120" s="18" t="n">
        <v>150</v>
      </c>
      <c r="EY120" s="18" t="n">
        <v>161</v>
      </c>
      <c r="EZ120" s="18" t="n">
        <v>167</v>
      </c>
      <c r="FA120" s="18" t="n">
        <v>151</v>
      </c>
      <c r="FB120" s="18" t="n">
        <v>136</v>
      </c>
      <c r="FC120" s="18" t="n">
        <v>124</v>
      </c>
      <c r="FD120" s="18" t="n">
        <v>122</v>
      </c>
      <c r="FE120" s="18" t="n">
        <v>115</v>
      </c>
      <c r="FF120" s="18" t="n">
        <v>113</v>
      </c>
      <c r="FG120" s="18" t="n">
        <v>116</v>
      </c>
      <c r="FH120" s="18" t="n">
        <v>110</v>
      </c>
      <c r="FI120" s="18" t="n">
        <v>103</v>
      </c>
      <c r="FJ120" s="18" t="n">
        <v>102</v>
      </c>
      <c r="FK120" s="18" t="n">
        <v>98</v>
      </c>
      <c r="FL120" s="18" t="n">
        <v>101</v>
      </c>
      <c r="FM120" s="18" t="n">
        <v>96</v>
      </c>
      <c r="FN120" s="18" t="n">
        <v>94</v>
      </c>
      <c r="FO120" s="18" t="n">
        <v>86</v>
      </c>
      <c r="FP120" s="18" t="n">
        <v>67</v>
      </c>
      <c r="FQ120" s="18" t="n">
        <v>67</v>
      </c>
      <c r="FR120" s="18" t="n">
        <v>87</v>
      </c>
      <c r="FS120" s="18" t="n">
        <v>90</v>
      </c>
    </row>
    <row r="121" customFormat="false" ht="10.5" hidden="false" customHeight="true" outlineLevel="0" collapsed="false">
      <c r="B121" s="17" t="n">
        <v>229</v>
      </c>
      <c r="C121" s="18" t="n">
        <v>128</v>
      </c>
      <c r="D121" s="18" t="n">
        <v>124</v>
      </c>
      <c r="E121" s="18" t="n">
        <v>123</v>
      </c>
      <c r="F121" s="18" t="n">
        <v>127</v>
      </c>
      <c r="G121" s="18" t="n">
        <v>127</v>
      </c>
      <c r="H121" s="18" t="n">
        <v>124</v>
      </c>
      <c r="I121" s="18" t="n">
        <v>128</v>
      </c>
      <c r="J121" s="18" t="n">
        <v>130</v>
      </c>
      <c r="K121" s="18" t="n">
        <v>129</v>
      </c>
      <c r="L121" s="18" t="n">
        <v>128</v>
      </c>
      <c r="M121" s="18" t="n">
        <v>124</v>
      </c>
      <c r="N121" s="18" t="n">
        <v>122</v>
      </c>
      <c r="O121" s="18" t="n">
        <v>125</v>
      </c>
      <c r="P121" s="18" t="n">
        <v>132</v>
      </c>
      <c r="Q121" s="18" t="n">
        <v>134</v>
      </c>
      <c r="R121" s="18" t="n">
        <v>130</v>
      </c>
      <c r="S121" s="18" t="n">
        <v>128</v>
      </c>
      <c r="T121" s="18" t="n">
        <v>129</v>
      </c>
      <c r="U121" s="18" t="n">
        <v>128</v>
      </c>
      <c r="V121" s="18" t="n">
        <v>127</v>
      </c>
      <c r="W121" s="18" t="n">
        <v>128</v>
      </c>
      <c r="X121" s="18" t="n">
        <v>125</v>
      </c>
      <c r="Y121" s="18" t="n">
        <v>124</v>
      </c>
      <c r="Z121" s="18" t="n">
        <v>123</v>
      </c>
      <c r="AA121" s="18" t="n">
        <v>123</v>
      </c>
      <c r="AB121" s="18" t="n">
        <v>122</v>
      </c>
      <c r="AC121" s="18" t="n">
        <v>120</v>
      </c>
      <c r="AD121" s="18" t="n">
        <v>117</v>
      </c>
      <c r="AE121" s="18" t="n">
        <v>117</v>
      </c>
      <c r="AF121" s="18" t="n">
        <v>117</v>
      </c>
      <c r="AG121" s="18" t="n">
        <v>117</v>
      </c>
      <c r="AH121" s="18" t="n">
        <v>117</v>
      </c>
      <c r="AI121" s="18" t="n">
        <v>114</v>
      </c>
      <c r="AJ121" s="18" t="n">
        <v>110</v>
      </c>
      <c r="AK121" s="18" t="n">
        <v>103</v>
      </c>
      <c r="AL121" s="18" t="n">
        <v>96</v>
      </c>
      <c r="AM121" s="18" t="n">
        <v>90</v>
      </c>
      <c r="AN121" s="18" t="n">
        <v>86</v>
      </c>
      <c r="AO121" s="18" t="n">
        <v>82</v>
      </c>
      <c r="AP121" s="18" t="n">
        <v>78</v>
      </c>
      <c r="AQ121" s="18" t="n">
        <v>71</v>
      </c>
      <c r="AR121" s="18" t="n">
        <v>71</v>
      </c>
      <c r="AS121" s="18" t="n">
        <v>78</v>
      </c>
      <c r="AT121" s="18" t="n">
        <v>80</v>
      </c>
      <c r="AU121" s="18" t="n">
        <v>72</v>
      </c>
      <c r="AV121" s="18" t="n">
        <v>64</v>
      </c>
      <c r="AW121" s="18" t="n">
        <v>59</v>
      </c>
      <c r="AX121" s="18" t="n">
        <v>59</v>
      </c>
      <c r="AY121" s="18" t="n">
        <v>61</v>
      </c>
      <c r="AZ121" s="18" t="n">
        <v>64</v>
      </c>
      <c r="BA121" s="18" t="n">
        <v>65</v>
      </c>
      <c r="BB121" s="18" t="n">
        <v>66</v>
      </c>
      <c r="BC121" s="18" t="n">
        <v>65</v>
      </c>
      <c r="BD121" s="18" t="n">
        <v>66</v>
      </c>
      <c r="BE121" s="18" t="n">
        <v>58</v>
      </c>
      <c r="BF121" s="18" t="n">
        <v>67</v>
      </c>
      <c r="BG121" s="18" t="n">
        <v>68</v>
      </c>
      <c r="BH121" s="18" t="n">
        <v>46</v>
      </c>
      <c r="BI121" s="18" t="n">
        <v>54</v>
      </c>
      <c r="BJ121" s="18" t="n">
        <v>73</v>
      </c>
      <c r="BK121" s="18" t="n">
        <v>86</v>
      </c>
      <c r="BL121" s="18" t="n">
        <v>35</v>
      </c>
      <c r="BM121" s="18" t="n">
        <v>15</v>
      </c>
      <c r="BN121" s="18" t="n">
        <v>14</v>
      </c>
      <c r="BO121" s="18" t="n">
        <v>19</v>
      </c>
      <c r="BP121" s="18" t="n">
        <v>19</v>
      </c>
      <c r="BQ121" s="18" t="n">
        <v>12</v>
      </c>
      <c r="BR121" s="18" t="n">
        <v>26</v>
      </c>
      <c r="BS121" s="18" t="n">
        <v>33</v>
      </c>
      <c r="BT121" s="18" t="n">
        <v>46</v>
      </c>
      <c r="BU121" s="18" t="n">
        <v>43</v>
      </c>
      <c r="BV121" s="18" t="n">
        <v>58</v>
      </c>
      <c r="BW121" s="18" t="n">
        <v>106</v>
      </c>
      <c r="BX121" s="18" t="n">
        <v>164</v>
      </c>
      <c r="BY121" s="18" t="n">
        <v>148</v>
      </c>
      <c r="BZ121" s="18" t="n">
        <v>114</v>
      </c>
      <c r="CA121" s="18" t="n">
        <v>85</v>
      </c>
      <c r="CB121" s="18" t="n">
        <v>57</v>
      </c>
      <c r="CC121" s="18" t="n">
        <v>47</v>
      </c>
      <c r="CD121" s="18" t="n">
        <v>36</v>
      </c>
      <c r="CE121" s="18" t="n">
        <v>43</v>
      </c>
      <c r="CF121" s="18" t="n">
        <v>45</v>
      </c>
      <c r="CG121" s="18" t="n">
        <v>41</v>
      </c>
      <c r="CH121" s="18" t="n">
        <v>44</v>
      </c>
      <c r="CI121" s="18" t="n">
        <v>39</v>
      </c>
      <c r="CJ121" s="18" t="n">
        <v>51</v>
      </c>
      <c r="CK121" s="18" t="n">
        <v>60</v>
      </c>
      <c r="CL121" s="18" t="n">
        <v>63</v>
      </c>
      <c r="CM121" s="18" t="n">
        <v>60</v>
      </c>
      <c r="CN121" s="18" t="n">
        <v>59</v>
      </c>
      <c r="CO121" s="18" t="n">
        <v>58</v>
      </c>
      <c r="CP121" s="18" t="n">
        <v>59</v>
      </c>
      <c r="CQ121" s="18" t="n">
        <v>58</v>
      </c>
      <c r="CR121" s="18" t="n">
        <v>48</v>
      </c>
      <c r="CS121" s="18" t="n">
        <v>50</v>
      </c>
      <c r="CT121" s="18" t="n">
        <v>52</v>
      </c>
      <c r="CU121" s="18" t="n">
        <v>45</v>
      </c>
      <c r="CV121" s="18" t="n">
        <v>44</v>
      </c>
      <c r="CW121" s="18" t="n">
        <v>52</v>
      </c>
      <c r="CX121" s="18" t="n">
        <v>53</v>
      </c>
      <c r="CY121" s="18" t="n">
        <v>53</v>
      </c>
      <c r="CZ121" s="18" t="n">
        <v>58</v>
      </c>
      <c r="DA121" s="18" t="n">
        <v>53</v>
      </c>
      <c r="DB121" s="18" t="n">
        <v>46</v>
      </c>
      <c r="DC121" s="18" t="n">
        <v>46</v>
      </c>
      <c r="DD121" s="18" t="n">
        <v>52</v>
      </c>
      <c r="DE121" s="18" t="n">
        <v>51</v>
      </c>
      <c r="DF121" s="18" t="n">
        <v>44</v>
      </c>
      <c r="DG121" s="18" t="n">
        <v>47</v>
      </c>
      <c r="DH121" s="18" t="n">
        <v>39</v>
      </c>
      <c r="DI121" s="18" t="n">
        <v>31</v>
      </c>
      <c r="DJ121" s="18" t="n">
        <v>23</v>
      </c>
      <c r="DK121" s="18" t="n">
        <v>53</v>
      </c>
      <c r="DL121" s="18" t="n">
        <v>85</v>
      </c>
      <c r="DM121" s="18" t="n">
        <v>33</v>
      </c>
      <c r="DN121" s="18" t="n">
        <v>15</v>
      </c>
      <c r="DO121" s="18" t="n">
        <v>31</v>
      </c>
      <c r="DP121" s="18" t="n">
        <v>10</v>
      </c>
      <c r="DQ121" s="18" t="n">
        <v>11</v>
      </c>
      <c r="DR121" s="18" t="n">
        <v>35</v>
      </c>
      <c r="DS121" s="18" t="n">
        <v>107</v>
      </c>
      <c r="DT121" s="18" t="n">
        <v>160</v>
      </c>
      <c r="DU121" s="18" t="n">
        <v>156</v>
      </c>
      <c r="DV121" s="18" t="n">
        <v>162</v>
      </c>
      <c r="DW121" s="18" t="n">
        <v>160</v>
      </c>
      <c r="DX121" s="18" t="n">
        <v>160</v>
      </c>
      <c r="DY121" s="18" t="n">
        <v>159</v>
      </c>
      <c r="DZ121" s="18" t="n">
        <v>158</v>
      </c>
      <c r="EA121" s="18" t="n">
        <v>162</v>
      </c>
      <c r="EB121" s="18" t="n">
        <v>162</v>
      </c>
      <c r="EC121" s="18" t="n">
        <v>160</v>
      </c>
      <c r="ED121" s="18" t="n">
        <v>162</v>
      </c>
      <c r="EE121" s="18" t="n">
        <v>170</v>
      </c>
      <c r="EF121" s="18" t="n">
        <v>163</v>
      </c>
      <c r="EG121" s="18" t="n">
        <v>155</v>
      </c>
      <c r="EH121" s="18" t="n">
        <v>136</v>
      </c>
      <c r="EI121" s="18" t="n">
        <v>113</v>
      </c>
      <c r="EJ121" s="18" t="n">
        <v>111</v>
      </c>
      <c r="EK121" s="18" t="n">
        <v>125</v>
      </c>
      <c r="EL121" s="18" t="n">
        <v>129</v>
      </c>
      <c r="EM121" s="18" t="n">
        <v>111</v>
      </c>
      <c r="EN121" s="18" t="n">
        <v>106</v>
      </c>
      <c r="EO121" s="18" t="n">
        <v>97</v>
      </c>
      <c r="EP121" s="18" t="n">
        <v>99</v>
      </c>
      <c r="EQ121" s="18" t="n">
        <v>106</v>
      </c>
      <c r="ER121" s="18" t="n">
        <v>103</v>
      </c>
      <c r="ES121" s="18" t="n">
        <v>94</v>
      </c>
      <c r="ET121" s="18" t="n">
        <v>101</v>
      </c>
      <c r="EU121" s="18" t="n">
        <v>130</v>
      </c>
      <c r="EV121" s="18" t="n">
        <v>134</v>
      </c>
      <c r="EW121" s="18" t="n">
        <v>144</v>
      </c>
      <c r="EX121" s="18" t="n">
        <v>153</v>
      </c>
      <c r="EY121" s="18" t="n">
        <v>159</v>
      </c>
      <c r="EZ121" s="18" t="n">
        <v>147</v>
      </c>
      <c r="FA121" s="18" t="n">
        <v>133</v>
      </c>
      <c r="FB121" s="18" t="n">
        <v>139</v>
      </c>
      <c r="FC121" s="18" t="n">
        <v>127</v>
      </c>
      <c r="FD121" s="18" t="n">
        <v>115</v>
      </c>
      <c r="FE121" s="18" t="n">
        <v>107</v>
      </c>
      <c r="FF121" s="18" t="n">
        <v>113</v>
      </c>
      <c r="FG121" s="18" t="n">
        <v>124</v>
      </c>
      <c r="FH121" s="18" t="n">
        <v>117</v>
      </c>
      <c r="FI121" s="18" t="n">
        <v>104</v>
      </c>
      <c r="FJ121" s="18" t="n">
        <v>100</v>
      </c>
      <c r="FK121" s="18" t="n">
        <v>98</v>
      </c>
      <c r="FL121" s="18" t="n">
        <v>102</v>
      </c>
      <c r="FM121" s="18" t="n">
        <v>100</v>
      </c>
      <c r="FN121" s="18" t="n">
        <v>93</v>
      </c>
      <c r="FO121" s="18" t="n">
        <v>85</v>
      </c>
      <c r="FP121" s="18" t="n">
        <v>76</v>
      </c>
      <c r="FQ121" s="18" t="n">
        <v>86</v>
      </c>
      <c r="FR121" s="18" t="n">
        <v>97</v>
      </c>
      <c r="FS121" s="18" t="n">
        <v>93</v>
      </c>
    </row>
    <row r="122" customFormat="false" ht="10.5" hidden="false" customHeight="true" outlineLevel="0" collapsed="false">
      <c r="B122" s="17" t="n">
        <v>230</v>
      </c>
      <c r="C122" s="18" t="n">
        <v>127</v>
      </c>
      <c r="D122" s="18" t="n">
        <v>125</v>
      </c>
      <c r="E122" s="18" t="n">
        <v>127</v>
      </c>
      <c r="F122" s="18" t="n">
        <v>129</v>
      </c>
      <c r="G122" s="18" t="n">
        <v>127</v>
      </c>
      <c r="H122" s="18" t="n">
        <v>124</v>
      </c>
      <c r="I122" s="18" t="n">
        <v>130</v>
      </c>
      <c r="J122" s="18" t="n">
        <v>134</v>
      </c>
      <c r="K122" s="18" t="n">
        <v>131</v>
      </c>
      <c r="L122" s="18" t="n">
        <v>129</v>
      </c>
      <c r="M122" s="18" t="n">
        <v>124</v>
      </c>
      <c r="N122" s="18" t="n">
        <v>122</v>
      </c>
      <c r="O122" s="18" t="n">
        <v>131</v>
      </c>
      <c r="P122" s="18" t="n">
        <v>134</v>
      </c>
      <c r="Q122" s="18" t="n">
        <v>131</v>
      </c>
      <c r="R122" s="18" t="n">
        <v>128</v>
      </c>
      <c r="S122" s="18" t="n">
        <v>129</v>
      </c>
      <c r="T122" s="18" t="n">
        <v>131</v>
      </c>
      <c r="U122" s="18" t="n">
        <v>129</v>
      </c>
      <c r="V122" s="18" t="n">
        <v>124</v>
      </c>
      <c r="W122" s="18" t="n">
        <v>129</v>
      </c>
      <c r="X122" s="18" t="n">
        <v>127</v>
      </c>
      <c r="Y122" s="18" t="n">
        <v>124</v>
      </c>
      <c r="Z122" s="18" t="n">
        <v>122</v>
      </c>
      <c r="AA122" s="18" t="n">
        <v>122</v>
      </c>
      <c r="AB122" s="18" t="n">
        <v>121</v>
      </c>
      <c r="AC122" s="18" t="n">
        <v>120</v>
      </c>
      <c r="AD122" s="18" t="n">
        <v>120</v>
      </c>
      <c r="AE122" s="18" t="n">
        <v>122</v>
      </c>
      <c r="AF122" s="18" t="n">
        <v>122</v>
      </c>
      <c r="AG122" s="18" t="n">
        <v>121</v>
      </c>
      <c r="AH122" s="18" t="n">
        <v>120</v>
      </c>
      <c r="AI122" s="18" t="n">
        <v>116</v>
      </c>
      <c r="AJ122" s="18" t="n">
        <v>109</v>
      </c>
      <c r="AK122" s="18" t="n">
        <v>101</v>
      </c>
      <c r="AL122" s="18" t="n">
        <v>95</v>
      </c>
      <c r="AM122" s="18" t="n">
        <v>92</v>
      </c>
      <c r="AN122" s="18" t="n">
        <v>87</v>
      </c>
      <c r="AO122" s="18" t="n">
        <v>81</v>
      </c>
      <c r="AP122" s="18" t="n">
        <v>75</v>
      </c>
      <c r="AQ122" s="18" t="n">
        <v>72</v>
      </c>
      <c r="AR122" s="18" t="n">
        <v>73</v>
      </c>
      <c r="AS122" s="18" t="n">
        <v>78</v>
      </c>
      <c r="AT122" s="18" t="n">
        <v>78</v>
      </c>
      <c r="AU122" s="18" t="n">
        <v>71</v>
      </c>
      <c r="AV122" s="18" t="n">
        <v>65</v>
      </c>
      <c r="AW122" s="18" t="n">
        <v>59</v>
      </c>
      <c r="AX122" s="18" t="n">
        <v>59</v>
      </c>
      <c r="AY122" s="18" t="n">
        <v>61</v>
      </c>
      <c r="AZ122" s="18" t="n">
        <v>66</v>
      </c>
      <c r="BA122" s="18" t="n">
        <v>68</v>
      </c>
      <c r="BB122" s="18" t="n">
        <v>68</v>
      </c>
      <c r="BC122" s="18" t="n">
        <v>69</v>
      </c>
      <c r="BD122" s="18" t="n">
        <v>62</v>
      </c>
      <c r="BE122" s="18" t="n">
        <v>59</v>
      </c>
      <c r="BF122" s="18" t="n">
        <v>73</v>
      </c>
      <c r="BG122" s="18" t="n">
        <v>58</v>
      </c>
      <c r="BH122" s="18" t="n">
        <v>49</v>
      </c>
      <c r="BI122" s="18" t="n">
        <v>56</v>
      </c>
      <c r="BJ122" s="18" t="n">
        <v>70</v>
      </c>
      <c r="BK122" s="18" t="n">
        <v>97</v>
      </c>
      <c r="BL122" s="18" t="n">
        <v>58</v>
      </c>
      <c r="BM122" s="18" t="n">
        <v>26</v>
      </c>
      <c r="BN122" s="18" t="n">
        <v>28</v>
      </c>
      <c r="BO122" s="18" t="n">
        <v>26</v>
      </c>
      <c r="BP122" s="18" t="n">
        <v>22</v>
      </c>
      <c r="BQ122" s="18" t="n">
        <v>29</v>
      </c>
      <c r="BR122" s="18" t="n">
        <v>15</v>
      </c>
      <c r="BS122" s="18" t="n">
        <v>36</v>
      </c>
      <c r="BT122" s="18" t="n">
        <v>50</v>
      </c>
      <c r="BU122" s="18" t="n">
        <v>45</v>
      </c>
      <c r="BV122" s="18" t="n">
        <v>52</v>
      </c>
      <c r="BW122" s="18" t="n">
        <v>59</v>
      </c>
      <c r="BX122" s="18" t="n">
        <v>77</v>
      </c>
      <c r="BY122" s="18" t="n">
        <v>74</v>
      </c>
      <c r="BZ122" s="18" t="n">
        <v>54</v>
      </c>
      <c r="CA122" s="18" t="n">
        <v>40</v>
      </c>
      <c r="CB122" s="18" t="n">
        <v>49</v>
      </c>
      <c r="CC122" s="18" t="n">
        <v>58</v>
      </c>
      <c r="CD122" s="18" t="n">
        <v>50</v>
      </c>
      <c r="CE122" s="18" t="n">
        <v>46</v>
      </c>
      <c r="CF122" s="18" t="n">
        <v>54</v>
      </c>
      <c r="CG122" s="18" t="n">
        <v>49</v>
      </c>
      <c r="CH122" s="18" t="n">
        <v>52</v>
      </c>
      <c r="CI122" s="18" t="n">
        <v>47</v>
      </c>
      <c r="CJ122" s="18" t="n">
        <v>51</v>
      </c>
      <c r="CK122" s="18" t="n">
        <v>50</v>
      </c>
      <c r="CL122" s="18" t="n">
        <v>52</v>
      </c>
      <c r="CM122" s="18" t="n">
        <v>49</v>
      </c>
      <c r="CN122" s="18" t="n">
        <v>37</v>
      </c>
      <c r="CO122" s="18" t="n">
        <v>30</v>
      </c>
      <c r="CP122" s="18" t="n">
        <v>26</v>
      </c>
      <c r="CQ122" s="18" t="n">
        <v>18</v>
      </c>
      <c r="CR122" s="18" t="n">
        <v>10</v>
      </c>
      <c r="CS122" s="18" t="n">
        <v>8</v>
      </c>
      <c r="CT122" s="18" t="n">
        <v>3</v>
      </c>
      <c r="CU122" s="18" t="n">
        <v>0</v>
      </c>
      <c r="CV122" s="18" t="n">
        <v>0</v>
      </c>
      <c r="CW122" s="18" t="n">
        <v>4</v>
      </c>
      <c r="CX122" s="18" t="n">
        <v>7</v>
      </c>
      <c r="CY122" s="18" t="n">
        <v>22</v>
      </c>
      <c r="CZ122" s="18" t="n">
        <v>29</v>
      </c>
      <c r="DA122" s="18" t="n">
        <v>27</v>
      </c>
      <c r="DB122" s="18" t="n">
        <v>30</v>
      </c>
      <c r="DC122" s="18" t="n">
        <v>36</v>
      </c>
      <c r="DD122" s="18" t="n">
        <v>43</v>
      </c>
      <c r="DE122" s="18" t="n">
        <v>45</v>
      </c>
      <c r="DF122" s="18" t="n">
        <v>48</v>
      </c>
      <c r="DG122" s="18" t="n">
        <v>52</v>
      </c>
      <c r="DH122" s="18" t="n">
        <v>52</v>
      </c>
      <c r="DI122" s="18" t="n">
        <v>43</v>
      </c>
      <c r="DJ122" s="18" t="n">
        <v>38</v>
      </c>
      <c r="DK122" s="18" t="n">
        <v>33</v>
      </c>
      <c r="DL122" s="18" t="n">
        <v>37</v>
      </c>
      <c r="DM122" s="18" t="n">
        <v>30</v>
      </c>
      <c r="DN122" s="18" t="n">
        <v>24</v>
      </c>
      <c r="DO122" s="18" t="n">
        <v>57</v>
      </c>
      <c r="DP122" s="18" t="n">
        <v>66</v>
      </c>
      <c r="DQ122" s="18" t="n">
        <v>65</v>
      </c>
      <c r="DR122" s="18" t="n">
        <v>32</v>
      </c>
      <c r="DS122" s="18" t="n">
        <v>26</v>
      </c>
      <c r="DT122" s="18" t="n">
        <v>68</v>
      </c>
      <c r="DU122" s="18" t="n">
        <v>150</v>
      </c>
      <c r="DV122" s="18" t="n">
        <v>159</v>
      </c>
      <c r="DW122" s="18" t="n">
        <v>157</v>
      </c>
      <c r="DX122" s="18" t="n">
        <v>159</v>
      </c>
      <c r="DY122" s="18" t="n">
        <v>160</v>
      </c>
      <c r="DZ122" s="18" t="n">
        <v>158</v>
      </c>
      <c r="EA122" s="18" t="n">
        <v>159</v>
      </c>
      <c r="EB122" s="18" t="n">
        <v>166</v>
      </c>
      <c r="EC122" s="18" t="n">
        <v>165</v>
      </c>
      <c r="ED122" s="18" t="n">
        <v>164</v>
      </c>
      <c r="EE122" s="18" t="n">
        <v>162</v>
      </c>
      <c r="EF122" s="18" t="n">
        <v>169</v>
      </c>
      <c r="EG122" s="18" t="n">
        <v>163</v>
      </c>
      <c r="EH122" s="18" t="n">
        <v>141</v>
      </c>
      <c r="EI122" s="18" t="n">
        <v>128</v>
      </c>
      <c r="EJ122" s="18" t="n">
        <v>135</v>
      </c>
      <c r="EK122" s="18" t="n">
        <v>137</v>
      </c>
      <c r="EL122" s="18" t="n">
        <v>127</v>
      </c>
      <c r="EM122" s="18" t="n">
        <v>110</v>
      </c>
      <c r="EN122" s="18" t="n">
        <v>107</v>
      </c>
      <c r="EO122" s="18" t="n">
        <v>100</v>
      </c>
      <c r="EP122" s="18" t="n">
        <v>97</v>
      </c>
      <c r="EQ122" s="18" t="n">
        <v>103</v>
      </c>
      <c r="ER122" s="18" t="n">
        <v>104</v>
      </c>
      <c r="ES122" s="18" t="n">
        <v>106</v>
      </c>
      <c r="ET122" s="18" t="n">
        <v>111</v>
      </c>
      <c r="EU122" s="18" t="n">
        <v>125</v>
      </c>
      <c r="EV122" s="18" t="n">
        <v>130</v>
      </c>
      <c r="EW122" s="18" t="n">
        <v>141</v>
      </c>
      <c r="EX122" s="18" t="n">
        <v>144</v>
      </c>
      <c r="EY122" s="18" t="n">
        <v>138</v>
      </c>
      <c r="EZ122" s="18" t="n">
        <v>127</v>
      </c>
      <c r="FA122" s="18" t="n">
        <v>117</v>
      </c>
      <c r="FB122" s="18" t="n">
        <v>122</v>
      </c>
      <c r="FC122" s="18" t="n">
        <v>125</v>
      </c>
      <c r="FD122" s="18" t="n">
        <v>131</v>
      </c>
      <c r="FE122" s="18" t="n">
        <v>128</v>
      </c>
      <c r="FF122" s="18" t="n">
        <v>123</v>
      </c>
      <c r="FG122" s="18" t="n">
        <v>124</v>
      </c>
      <c r="FH122" s="18" t="n">
        <v>117</v>
      </c>
      <c r="FI122" s="18" t="n">
        <v>108</v>
      </c>
      <c r="FJ122" s="18" t="n">
        <v>104</v>
      </c>
      <c r="FK122" s="18" t="n">
        <v>102</v>
      </c>
      <c r="FL122" s="18" t="n">
        <v>100</v>
      </c>
      <c r="FM122" s="18" t="n">
        <v>96</v>
      </c>
      <c r="FN122" s="18" t="n">
        <v>91</v>
      </c>
      <c r="FO122" s="18" t="n">
        <v>87</v>
      </c>
      <c r="FP122" s="18" t="n">
        <v>81</v>
      </c>
      <c r="FQ122" s="18" t="n">
        <v>89</v>
      </c>
      <c r="FR122" s="18" t="n">
        <v>95</v>
      </c>
      <c r="FS122" s="18" t="n">
        <v>89</v>
      </c>
    </row>
    <row r="123" customFormat="false" ht="10.5" hidden="false" customHeight="true" outlineLevel="0" collapsed="false">
      <c r="B123" s="17" t="n">
        <v>231</v>
      </c>
      <c r="C123" s="18" t="n">
        <v>125</v>
      </c>
      <c r="D123" s="18" t="n">
        <v>128</v>
      </c>
      <c r="E123" s="18" t="n">
        <v>129</v>
      </c>
      <c r="F123" s="18" t="n">
        <v>130</v>
      </c>
      <c r="G123" s="18" t="n">
        <v>127</v>
      </c>
      <c r="H123" s="18" t="n">
        <v>125</v>
      </c>
      <c r="I123" s="18" t="n">
        <v>132</v>
      </c>
      <c r="J123" s="18" t="n">
        <v>136</v>
      </c>
      <c r="K123" s="18" t="n">
        <v>134</v>
      </c>
      <c r="L123" s="18" t="n">
        <v>129</v>
      </c>
      <c r="M123" s="18" t="n">
        <v>124</v>
      </c>
      <c r="N123" s="18" t="n">
        <v>123</v>
      </c>
      <c r="O123" s="18" t="n">
        <v>129</v>
      </c>
      <c r="P123" s="18" t="n">
        <v>130</v>
      </c>
      <c r="Q123" s="18" t="n">
        <v>125</v>
      </c>
      <c r="R123" s="18" t="n">
        <v>123</v>
      </c>
      <c r="S123" s="18" t="n">
        <v>129</v>
      </c>
      <c r="T123" s="18" t="n">
        <v>135</v>
      </c>
      <c r="U123" s="18" t="n">
        <v>135</v>
      </c>
      <c r="V123" s="18" t="n">
        <v>130</v>
      </c>
      <c r="W123" s="18" t="n">
        <v>128</v>
      </c>
      <c r="X123" s="18" t="n">
        <v>127</v>
      </c>
      <c r="Y123" s="18" t="n">
        <v>125</v>
      </c>
      <c r="Z123" s="18" t="n">
        <v>123</v>
      </c>
      <c r="AA123" s="18" t="n">
        <v>124</v>
      </c>
      <c r="AB123" s="18" t="n">
        <v>123</v>
      </c>
      <c r="AC123" s="18" t="n">
        <v>122</v>
      </c>
      <c r="AD123" s="18" t="n">
        <v>122</v>
      </c>
      <c r="AE123" s="18" t="n">
        <v>125</v>
      </c>
      <c r="AF123" s="18" t="n">
        <v>127</v>
      </c>
      <c r="AG123" s="18" t="n">
        <v>124</v>
      </c>
      <c r="AH123" s="18" t="n">
        <v>121</v>
      </c>
      <c r="AI123" s="18" t="n">
        <v>115</v>
      </c>
      <c r="AJ123" s="18" t="n">
        <v>109</v>
      </c>
      <c r="AK123" s="18" t="n">
        <v>103</v>
      </c>
      <c r="AL123" s="18" t="n">
        <v>96</v>
      </c>
      <c r="AM123" s="18" t="n">
        <v>90</v>
      </c>
      <c r="AN123" s="18" t="n">
        <v>86</v>
      </c>
      <c r="AO123" s="18" t="n">
        <v>80</v>
      </c>
      <c r="AP123" s="18" t="n">
        <v>75</v>
      </c>
      <c r="AQ123" s="18" t="n">
        <v>77</v>
      </c>
      <c r="AR123" s="18" t="n">
        <v>79</v>
      </c>
      <c r="AS123" s="18" t="n">
        <v>77</v>
      </c>
      <c r="AT123" s="18" t="n">
        <v>72</v>
      </c>
      <c r="AU123" s="18" t="n">
        <v>70</v>
      </c>
      <c r="AV123" s="18" t="n">
        <v>68</v>
      </c>
      <c r="AW123" s="18" t="n">
        <v>66</v>
      </c>
      <c r="AX123" s="18" t="n">
        <v>67</v>
      </c>
      <c r="AY123" s="18" t="n">
        <v>72</v>
      </c>
      <c r="AZ123" s="18" t="n">
        <v>73</v>
      </c>
      <c r="BA123" s="18" t="n">
        <v>71</v>
      </c>
      <c r="BB123" s="18" t="n">
        <v>74</v>
      </c>
      <c r="BC123" s="18" t="n">
        <v>65</v>
      </c>
      <c r="BD123" s="18" t="n">
        <v>76</v>
      </c>
      <c r="BE123" s="18" t="n">
        <v>64</v>
      </c>
      <c r="BF123" s="18" t="n">
        <v>70</v>
      </c>
      <c r="BG123" s="18" t="n">
        <v>60</v>
      </c>
      <c r="BH123" s="18" t="n">
        <v>50</v>
      </c>
      <c r="BI123" s="18" t="n">
        <v>57</v>
      </c>
      <c r="BJ123" s="18" t="n">
        <v>61</v>
      </c>
      <c r="BK123" s="18" t="n">
        <v>88</v>
      </c>
      <c r="BL123" s="18" t="n">
        <v>86</v>
      </c>
      <c r="BM123" s="18" t="n">
        <v>30</v>
      </c>
      <c r="BN123" s="18" t="n">
        <v>25</v>
      </c>
      <c r="BO123" s="18" t="n">
        <v>22</v>
      </c>
      <c r="BP123" s="18" t="n">
        <v>21</v>
      </c>
      <c r="BQ123" s="18" t="n">
        <v>24</v>
      </c>
      <c r="BR123" s="18" t="n">
        <v>24</v>
      </c>
      <c r="BS123" s="18" t="n">
        <v>37</v>
      </c>
      <c r="BT123" s="18" t="n">
        <v>46</v>
      </c>
      <c r="BU123" s="18" t="n">
        <v>51</v>
      </c>
      <c r="BV123" s="18" t="n">
        <v>65</v>
      </c>
      <c r="BW123" s="18" t="n">
        <v>58</v>
      </c>
      <c r="BX123" s="18" t="n">
        <v>57</v>
      </c>
      <c r="BY123" s="18" t="n">
        <v>75</v>
      </c>
      <c r="BZ123" s="18" t="n">
        <v>72</v>
      </c>
      <c r="CA123" s="18" t="n">
        <v>75</v>
      </c>
      <c r="CB123" s="18" t="n">
        <v>68</v>
      </c>
      <c r="CC123" s="18" t="n">
        <v>54</v>
      </c>
      <c r="CD123" s="18" t="n">
        <v>46</v>
      </c>
      <c r="CE123" s="18" t="n">
        <v>45</v>
      </c>
      <c r="CF123" s="18" t="n">
        <v>60</v>
      </c>
      <c r="CG123" s="18" t="n">
        <v>50</v>
      </c>
      <c r="CH123" s="18" t="n">
        <v>51</v>
      </c>
      <c r="CI123" s="18" t="n">
        <v>51</v>
      </c>
      <c r="CJ123" s="18" t="n">
        <v>39</v>
      </c>
      <c r="CK123" s="18" t="n">
        <v>25</v>
      </c>
      <c r="CL123" s="18" t="n">
        <v>15</v>
      </c>
      <c r="CM123" s="18" t="n">
        <v>3</v>
      </c>
      <c r="CN123" s="18" t="n">
        <v>0</v>
      </c>
      <c r="CO123" s="18" t="n">
        <v>0</v>
      </c>
      <c r="CP123" s="18" t="n">
        <v>0</v>
      </c>
      <c r="CQ123" s="18" t="n">
        <v>0</v>
      </c>
      <c r="CR123" s="18" t="n">
        <v>3</v>
      </c>
      <c r="CS123" s="18" t="n">
        <v>3</v>
      </c>
      <c r="CT123" s="18" t="n">
        <v>2</v>
      </c>
      <c r="CU123" s="18" t="n">
        <v>8</v>
      </c>
      <c r="CV123" s="18" t="n">
        <v>11</v>
      </c>
      <c r="CW123" s="18" t="n">
        <v>9</v>
      </c>
      <c r="CX123" s="18" t="n">
        <v>8</v>
      </c>
      <c r="CY123" s="18" t="n">
        <v>8</v>
      </c>
      <c r="CZ123" s="18" t="n">
        <v>2</v>
      </c>
      <c r="DA123" s="18" t="n">
        <v>0</v>
      </c>
      <c r="DB123" s="18" t="n">
        <v>2</v>
      </c>
      <c r="DC123" s="18" t="n">
        <v>0</v>
      </c>
      <c r="DD123" s="18" t="n">
        <v>0</v>
      </c>
      <c r="DE123" s="18" t="n">
        <v>6</v>
      </c>
      <c r="DF123" s="18" t="n">
        <v>22</v>
      </c>
      <c r="DG123" s="18" t="n">
        <v>36</v>
      </c>
      <c r="DH123" s="18" t="n">
        <v>55</v>
      </c>
      <c r="DI123" s="18" t="n">
        <v>57</v>
      </c>
      <c r="DJ123" s="18" t="n">
        <v>53</v>
      </c>
      <c r="DK123" s="18" t="n">
        <v>49</v>
      </c>
      <c r="DL123" s="18" t="n">
        <v>36</v>
      </c>
      <c r="DM123" s="18" t="n">
        <v>36</v>
      </c>
      <c r="DN123" s="18" t="n">
        <v>38</v>
      </c>
      <c r="DO123" s="18" t="n">
        <v>85</v>
      </c>
      <c r="DP123" s="18" t="n">
        <v>87</v>
      </c>
      <c r="DQ123" s="18" t="n">
        <v>71</v>
      </c>
      <c r="DR123" s="18" t="n">
        <v>30</v>
      </c>
      <c r="DS123" s="18" t="n">
        <v>10</v>
      </c>
      <c r="DT123" s="18" t="n">
        <v>9</v>
      </c>
      <c r="DU123" s="18" t="n">
        <v>53</v>
      </c>
      <c r="DV123" s="18" t="n">
        <v>146</v>
      </c>
      <c r="DW123" s="18" t="n">
        <v>172</v>
      </c>
      <c r="DX123" s="18" t="n">
        <v>162</v>
      </c>
      <c r="DY123" s="18" t="n">
        <v>152</v>
      </c>
      <c r="DZ123" s="18" t="n">
        <v>150</v>
      </c>
      <c r="EA123" s="18" t="n">
        <v>150</v>
      </c>
      <c r="EB123" s="18" t="n">
        <v>158</v>
      </c>
      <c r="EC123" s="18" t="n">
        <v>159</v>
      </c>
      <c r="ED123" s="18" t="n">
        <v>149</v>
      </c>
      <c r="EE123" s="18" t="n">
        <v>160</v>
      </c>
      <c r="EF123" s="18" t="n">
        <v>169</v>
      </c>
      <c r="EG123" s="18" t="n">
        <v>172</v>
      </c>
      <c r="EH123" s="18" t="n">
        <v>171</v>
      </c>
      <c r="EI123" s="18" t="n">
        <v>178</v>
      </c>
      <c r="EJ123" s="18" t="n">
        <v>170</v>
      </c>
      <c r="EK123" s="18" t="n">
        <v>136</v>
      </c>
      <c r="EL123" s="18" t="n">
        <v>111</v>
      </c>
      <c r="EM123" s="18" t="n">
        <v>106</v>
      </c>
      <c r="EN123" s="18" t="n">
        <v>107</v>
      </c>
      <c r="EO123" s="18" t="n">
        <v>102</v>
      </c>
      <c r="EP123" s="18" t="n">
        <v>100</v>
      </c>
      <c r="EQ123" s="18" t="n">
        <v>103</v>
      </c>
      <c r="ER123" s="18" t="n">
        <v>107</v>
      </c>
      <c r="ES123" s="18" t="n">
        <v>115</v>
      </c>
      <c r="ET123" s="18" t="n">
        <v>120</v>
      </c>
      <c r="EU123" s="18" t="n">
        <v>118</v>
      </c>
      <c r="EV123" s="18" t="n">
        <v>120</v>
      </c>
      <c r="EW123" s="18" t="n">
        <v>129</v>
      </c>
      <c r="EX123" s="18" t="n">
        <v>131</v>
      </c>
      <c r="EY123" s="18" t="n">
        <v>127</v>
      </c>
      <c r="EZ123" s="18" t="n">
        <v>123</v>
      </c>
      <c r="FA123" s="18" t="n">
        <v>116</v>
      </c>
      <c r="FB123" s="18" t="n">
        <v>118</v>
      </c>
      <c r="FC123" s="18" t="n">
        <v>122</v>
      </c>
      <c r="FD123" s="18" t="n">
        <v>122</v>
      </c>
      <c r="FE123" s="18" t="n">
        <v>118</v>
      </c>
      <c r="FF123" s="18" t="n">
        <v>117</v>
      </c>
      <c r="FG123" s="18" t="n">
        <v>121</v>
      </c>
      <c r="FH123" s="18" t="n">
        <v>111</v>
      </c>
      <c r="FI123" s="18" t="n">
        <v>104</v>
      </c>
      <c r="FJ123" s="18" t="n">
        <v>108</v>
      </c>
      <c r="FK123" s="18" t="n">
        <v>105</v>
      </c>
      <c r="FL123" s="18" t="n">
        <v>104</v>
      </c>
      <c r="FM123" s="18" t="n">
        <v>97</v>
      </c>
      <c r="FN123" s="18" t="n">
        <v>95</v>
      </c>
      <c r="FO123" s="18" t="n">
        <v>91</v>
      </c>
      <c r="FP123" s="18" t="n">
        <v>86</v>
      </c>
      <c r="FQ123" s="18" t="n">
        <v>85</v>
      </c>
      <c r="FR123" s="18" t="n">
        <v>82</v>
      </c>
      <c r="FS123" s="18" t="n">
        <v>87</v>
      </c>
    </row>
    <row r="124" customFormat="false" ht="10.5" hidden="false" customHeight="true" outlineLevel="0" collapsed="false">
      <c r="B124" s="17" t="n">
        <v>232</v>
      </c>
      <c r="C124" s="18" t="n">
        <v>127</v>
      </c>
      <c r="D124" s="18" t="n">
        <v>129</v>
      </c>
      <c r="E124" s="18" t="n">
        <v>129</v>
      </c>
      <c r="F124" s="18" t="n">
        <v>129</v>
      </c>
      <c r="G124" s="18" t="n">
        <v>128</v>
      </c>
      <c r="H124" s="18" t="n">
        <v>131</v>
      </c>
      <c r="I124" s="18" t="n">
        <v>137</v>
      </c>
      <c r="J124" s="18" t="n">
        <v>141</v>
      </c>
      <c r="K124" s="18" t="n">
        <v>137</v>
      </c>
      <c r="L124" s="18" t="n">
        <v>134</v>
      </c>
      <c r="M124" s="18" t="n">
        <v>131</v>
      </c>
      <c r="N124" s="18" t="n">
        <v>132</v>
      </c>
      <c r="O124" s="18" t="n">
        <v>134</v>
      </c>
      <c r="P124" s="18" t="n">
        <v>134</v>
      </c>
      <c r="Q124" s="18" t="n">
        <v>130</v>
      </c>
      <c r="R124" s="18" t="n">
        <v>130</v>
      </c>
      <c r="S124" s="18" t="n">
        <v>129</v>
      </c>
      <c r="T124" s="18" t="n">
        <v>127</v>
      </c>
      <c r="U124" s="18" t="n">
        <v>123</v>
      </c>
      <c r="V124" s="18" t="n">
        <v>120</v>
      </c>
      <c r="W124" s="18" t="n">
        <v>125</v>
      </c>
      <c r="X124" s="18" t="n">
        <v>125</v>
      </c>
      <c r="Y124" s="18" t="n">
        <v>127</v>
      </c>
      <c r="Z124" s="18" t="n">
        <v>128</v>
      </c>
      <c r="AA124" s="18" t="n">
        <v>129</v>
      </c>
      <c r="AB124" s="18" t="n">
        <v>129</v>
      </c>
      <c r="AC124" s="18" t="n">
        <v>128</v>
      </c>
      <c r="AD124" s="18" t="n">
        <v>124</v>
      </c>
      <c r="AE124" s="18" t="n">
        <v>128</v>
      </c>
      <c r="AF124" s="18" t="n">
        <v>129</v>
      </c>
      <c r="AG124" s="18" t="n">
        <v>128</v>
      </c>
      <c r="AH124" s="18" t="n">
        <v>121</v>
      </c>
      <c r="AI124" s="18" t="n">
        <v>114</v>
      </c>
      <c r="AJ124" s="18" t="n">
        <v>109</v>
      </c>
      <c r="AK124" s="18" t="n">
        <v>106</v>
      </c>
      <c r="AL124" s="18" t="n">
        <v>100</v>
      </c>
      <c r="AM124" s="18" t="n">
        <v>92</v>
      </c>
      <c r="AN124" s="18" t="n">
        <v>84</v>
      </c>
      <c r="AO124" s="18" t="n">
        <v>85</v>
      </c>
      <c r="AP124" s="18" t="n">
        <v>81</v>
      </c>
      <c r="AQ124" s="18" t="n">
        <v>79</v>
      </c>
      <c r="AR124" s="18" t="n">
        <v>78</v>
      </c>
      <c r="AS124" s="18" t="n">
        <v>71</v>
      </c>
      <c r="AT124" s="18" t="n">
        <v>76</v>
      </c>
      <c r="AU124" s="18" t="n">
        <v>67</v>
      </c>
      <c r="AV124" s="18" t="n">
        <v>68</v>
      </c>
      <c r="AW124" s="18" t="n">
        <v>62</v>
      </c>
      <c r="AX124" s="18" t="n">
        <v>74</v>
      </c>
      <c r="AY124" s="18" t="n">
        <v>75</v>
      </c>
      <c r="AZ124" s="18" t="n">
        <v>79</v>
      </c>
      <c r="BA124" s="18" t="n">
        <v>74</v>
      </c>
      <c r="BB124" s="18" t="n">
        <v>67</v>
      </c>
      <c r="BC124" s="18" t="n">
        <v>61</v>
      </c>
      <c r="BD124" s="18" t="n">
        <v>74</v>
      </c>
      <c r="BE124" s="18" t="n">
        <v>57</v>
      </c>
      <c r="BF124" s="18" t="n">
        <v>46</v>
      </c>
      <c r="BG124" s="18" t="n">
        <v>39</v>
      </c>
      <c r="BH124" s="18" t="n">
        <v>47</v>
      </c>
      <c r="BI124" s="18" t="n">
        <v>50</v>
      </c>
      <c r="BJ124" s="18" t="n">
        <v>47</v>
      </c>
      <c r="BK124" s="18" t="n">
        <v>55</v>
      </c>
      <c r="BL124" s="18" t="n">
        <v>93</v>
      </c>
      <c r="BM124" s="18" t="n">
        <v>88</v>
      </c>
      <c r="BN124" s="18" t="n">
        <v>58</v>
      </c>
      <c r="BO124" s="18" t="n">
        <v>33</v>
      </c>
      <c r="BP124" s="18" t="n">
        <v>35</v>
      </c>
      <c r="BQ124" s="18" t="n">
        <v>46</v>
      </c>
      <c r="BR124" s="18" t="n">
        <v>47</v>
      </c>
      <c r="BS124" s="18" t="n">
        <v>58</v>
      </c>
      <c r="BT124" s="18" t="n">
        <v>58</v>
      </c>
      <c r="BU124" s="18" t="n">
        <v>68</v>
      </c>
      <c r="BV124" s="18" t="n">
        <v>74</v>
      </c>
      <c r="BW124" s="18" t="n">
        <v>81</v>
      </c>
      <c r="BX124" s="18" t="n">
        <v>78</v>
      </c>
      <c r="BY124" s="18" t="n">
        <v>74</v>
      </c>
      <c r="BZ124" s="18" t="n">
        <v>71</v>
      </c>
      <c r="CA124" s="18" t="n">
        <v>57</v>
      </c>
      <c r="CB124" s="18" t="n">
        <v>49</v>
      </c>
      <c r="CC124" s="18" t="n">
        <v>56</v>
      </c>
      <c r="CD124" s="18" t="n">
        <v>59</v>
      </c>
      <c r="CE124" s="18" t="n">
        <v>60</v>
      </c>
      <c r="CF124" s="18" t="n">
        <v>44</v>
      </c>
      <c r="CG124" s="18" t="n">
        <v>38</v>
      </c>
      <c r="CH124" s="18" t="n">
        <v>30</v>
      </c>
      <c r="CI124" s="18" t="n">
        <v>12</v>
      </c>
      <c r="CJ124" s="18" t="n">
        <v>3</v>
      </c>
      <c r="CK124" s="18" t="n">
        <v>0</v>
      </c>
      <c r="CL124" s="18" t="n">
        <v>2</v>
      </c>
      <c r="CM124" s="18" t="n">
        <v>1</v>
      </c>
      <c r="CN124" s="18" t="n">
        <v>4</v>
      </c>
      <c r="CO124" s="18" t="n">
        <v>4</v>
      </c>
      <c r="CP124" s="18" t="n">
        <v>12</v>
      </c>
      <c r="CQ124" s="18" t="n">
        <v>15</v>
      </c>
      <c r="CR124" s="18" t="n">
        <v>23</v>
      </c>
      <c r="CS124" s="18" t="n">
        <v>16</v>
      </c>
      <c r="CT124" s="18" t="n">
        <v>21</v>
      </c>
      <c r="CU124" s="18" t="n">
        <v>18</v>
      </c>
      <c r="CV124" s="18" t="n">
        <v>17</v>
      </c>
      <c r="CW124" s="18" t="n">
        <v>25</v>
      </c>
      <c r="CX124" s="18" t="n">
        <v>14</v>
      </c>
      <c r="CY124" s="18" t="n">
        <v>18</v>
      </c>
      <c r="CZ124" s="18" t="n">
        <v>18</v>
      </c>
      <c r="DA124" s="18" t="n">
        <v>15</v>
      </c>
      <c r="DB124" s="18" t="n">
        <v>24</v>
      </c>
      <c r="DC124" s="18" t="n">
        <v>9</v>
      </c>
      <c r="DD124" s="18" t="n">
        <v>4</v>
      </c>
      <c r="DE124" s="18" t="n">
        <v>9</v>
      </c>
      <c r="DF124" s="18" t="n">
        <v>9</v>
      </c>
      <c r="DG124" s="18" t="n">
        <v>10</v>
      </c>
      <c r="DH124" s="18" t="n">
        <v>16</v>
      </c>
      <c r="DI124" s="18" t="n">
        <v>35</v>
      </c>
      <c r="DJ124" s="18" t="n">
        <v>42</v>
      </c>
      <c r="DK124" s="18" t="n">
        <v>57</v>
      </c>
      <c r="DL124" s="18" t="n">
        <v>63</v>
      </c>
      <c r="DM124" s="18" t="n">
        <v>47</v>
      </c>
      <c r="DN124" s="18" t="n">
        <v>23</v>
      </c>
      <c r="DO124" s="18" t="n">
        <v>35</v>
      </c>
      <c r="DP124" s="18" t="n">
        <v>43</v>
      </c>
      <c r="DQ124" s="18" t="n">
        <v>40</v>
      </c>
      <c r="DR124" s="18" t="n">
        <v>31</v>
      </c>
      <c r="DS124" s="18" t="n">
        <v>28</v>
      </c>
      <c r="DT124" s="18" t="n">
        <v>28</v>
      </c>
      <c r="DU124" s="18" t="n">
        <v>24</v>
      </c>
      <c r="DV124" s="18" t="n">
        <v>52</v>
      </c>
      <c r="DW124" s="18" t="n">
        <v>115</v>
      </c>
      <c r="DX124" s="18" t="n">
        <v>162</v>
      </c>
      <c r="DY124" s="18" t="n">
        <v>153</v>
      </c>
      <c r="DZ124" s="18" t="n">
        <v>156</v>
      </c>
      <c r="EA124" s="18" t="n">
        <v>150</v>
      </c>
      <c r="EB124" s="18" t="n">
        <v>149</v>
      </c>
      <c r="EC124" s="18" t="n">
        <v>152</v>
      </c>
      <c r="ED124" s="18" t="n">
        <v>157</v>
      </c>
      <c r="EE124" s="18" t="n">
        <v>163</v>
      </c>
      <c r="EF124" s="18" t="n">
        <v>166</v>
      </c>
      <c r="EG124" s="18" t="n">
        <v>170</v>
      </c>
      <c r="EH124" s="18" t="n">
        <v>179</v>
      </c>
      <c r="EI124" s="18" t="n">
        <v>182</v>
      </c>
      <c r="EJ124" s="18" t="n">
        <v>164</v>
      </c>
      <c r="EK124" s="18" t="n">
        <v>148</v>
      </c>
      <c r="EL124" s="18" t="n">
        <v>116</v>
      </c>
      <c r="EM124" s="18" t="n">
        <v>102</v>
      </c>
      <c r="EN124" s="18" t="n">
        <v>103</v>
      </c>
      <c r="EO124" s="18" t="n">
        <v>101</v>
      </c>
      <c r="EP124" s="18" t="n">
        <v>97</v>
      </c>
      <c r="EQ124" s="18" t="n">
        <v>104</v>
      </c>
      <c r="ER124" s="18" t="n">
        <v>114</v>
      </c>
      <c r="ES124" s="18" t="n">
        <v>111</v>
      </c>
      <c r="ET124" s="18" t="n">
        <v>108</v>
      </c>
      <c r="EU124" s="18" t="n">
        <v>116</v>
      </c>
      <c r="EV124" s="18" t="n">
        <v>120</v>
      </c>
      <c r="EW124" s="18" t="n">
        <v>121</v>
      </c>
      <c r="EX124" s="18" t="n">
        <v>122</v>
      </c>
      <c r="EY124" s="18" t="n">
        <v>119</v>
      </c>
      <c r="EZ124" s="18" t="n">
        <v>122</v>
      </c>
      <c r="FA124" s="18" t="n">
        <v>122</v>
      </c>
      <c r="FB124" s="18" t="n">
        <v>121</v>
      </c>
      <c r="FC124" s="18" t="n">
        <v>122</v>
      </c>
      <c r="FD124" s="18" t="n">
        <v>123</v>
      </c>
      <c r="FE124" s="18" t="n">
        <v>122</v>
      </c>
      <c r="FF124" s="18" t="n">
        <v>121</v>
      </c>
      <c r="FG124" s="18" t="n">
        <v>115</v>
      </c>
      <c r="FH124" s="18" t="n">
        <v>108</v>
      </c>
      <c r="FI124" s="18" t="n">
        <v>106</v>
      </c>
      <c r="FJ124" s="18" t="n">
        <v>106</v>
      </c>
      <c r="FK124" s="18" t="n">
        <v>108</v>
      </c>
      <c r="FL124" s="18" t="n">
        <v>104</v>
      </c>
      <c r="FM124" s="18" t="n">
        <v>101</v>
      </c>
      <c r="FN124" s="18" t="n">
        <v>97</v>
      </c>
      <c r="FO124" s="18" t="n">
        <v>97</v>
      </c>
      <c r="FP124" s="18" t="n">
        <v>85</v>
      </c>
      <c r="FQ124" s="18" t="n">
        <v>80</v>
      </c>
      <c r="FR124" s="18" t="n">
        <v>93</v>
      </c>
      <c r="FS124" s="18" t="n">
        <v>86</v>
      </c>
    </row>
    <row r="125" customFormat="false" ht="10.5" hidden="false" customHeight="true" outlineLevel="0" collapsed="false">
      <c r="B125" s="17" t="n">
        <v>233</v>
      </c>
      <c r="C125" s="18" t="n">
        <v>129</v>
      </c>
      <c r="D125" s="18" t="n">
        <v>129</v>
      </c>
      <c r="E125" s="18" t="n">
        <v>130</v>
      </c>
      <c r="F125" s="18" t="n">
        <v>130</v>
      </c>
      <c r="G125" s="18" t="n">
        <v>130</v>
      </c>
      <c r="H125" s="18" t="n">
        <v>132</v>
      </c>
      <c r="I125" s="18" t="n">
        <v>137</v>
      </c>
      <c r="J125" s="18" t="n">
        <v>141</v>
      </c>
      <c r="K125" s="18" t="n">
        <v>138</v>
      </c>
      <c r="L125" s="18" t="n">
        <v>136</v>
      </c>
      <c r="M125" s="18" t="n">
        <v>132</v>
      </c>
      <c r="N125" s="18" t="n">
        <v>131</v>
      </c>
      <c r="O125" s="18" t="n">
        <v>134</v>
      </c>
      <c r="P125" s="18" t="n">
        <v>135</v>
      </c>
      <c r="Q125" s="18" t="n">
        <v>135</v>
      </c>
      <c r="R125" s="18" t="n">
        <v>134</v>
      </c>
      <c r="S125" s="18" t="n">
        <v>135</v>
      </c>
      <c r="T125" s="18" t="n">
        <v>135</v>
      </c>
      <c r="U125" s="18" t="n">
        <v>135</v>
      </c>
      <c r="V125" s="18" t="n">
        <v>135</v>
      </c>
      <c r="W125" s="18" t="n">
        <v>125</v>
      </c>
      <c r="X125" s="18" t="n">
        <v>127</v>
      </c>
      <c r="Y125" s="18" t="n">
        <v>128</v>
      </c>
      <c r="Z125" s="18" t="n">
        <v>129</v>
      </c>
      <c r="AA125" s="18" t="n">
        <v>131</v>
      </c>
      <c r="AB125" s="18" t="n">
        <v>130</v>
      </c>
      <c r="AC125" s="18" t="n">
        <v>127</v>
      </c>
      <c r="AD125" s="18" t="n">
        <v>122</v>
      </c>
      <c r="AE125" s="18" t="n">
        <v>122</v>
      </c>
      <c r="AF125" s="18" t="n">
        <v>125</v>
      </c>
      <c r="AG125" s="18" t="n">
        <v>124</v>
      </c>
      <c r="AH125" s="18" t="n">
        <v>117</v>
      </c>
      <c r="AI125" s="18" t="n">
        <v>110</v>
      </c>
      <c r="AJ125" s="18" t="n">
        <v>106</v>
      </c>
      <c r="AK125" s="18" t="n">
        <v>102</v>
      </c>
      <c r="AL125" s="18" t="n">
        <v>97</v>
      </c>
      <c r="AM125" s="18" t="n">
        <v>93</v>
      </c>
      <c r="AN125" s="18" t="n">
        <v>85</v>
      </c>
      <c r="AO125" s="18" t="n">
        <v>85</v>
      </c>
      <c r="AP125" s="18" t="n">
        <v>81</v>
      </c>
      <c r="AQ125" s="18" t="n">
        <v>79</v>
      </c>
      <c r="AR125" s="18" t="n">
        <v>74</v>
      </c>
      <c r="AS125" s="18" t="n">
        <v>67</v>
      </c>
      <c r="AT125" s="18" t="n">
        <v>73</v>
      </c>
      <c r="AU125" s="18" t="n">
        <v>73</v>
      </c>
      <c r="AV125" s="18" t="n">
        <v>72</v>
      </c>
      <c r="AW125" s="18" t="n">
        <v>71</v>
      </c>
      <c r="AX125" s="18" t="n">
        <v>78</v>
      </c>
      <c r="AY125" s="18" t="n">
        <v>79</v>
      </c>
      <c r="AZ125" s="18" t="n">
        <v>82</v>
      </c>
      <c r="BA125" s="18" t="n">
        <v>66</v>
      </c>
      <c r="BB125" s="18" t="n">
        <v>67</v>
      </c>
      <c r="BC125" s="18" t="n">
        <v>66</v>
      </c>
      <c r="BD125" s="18" t="n">
        <v>39</v>
      </c>
      <c r="BE125" s="18" t="n">
        <v>52</v>
      </c>
      <c r="BF125" s="18" t="n">
        <v>103</v>
      </c>
      <c r="BG125" s="18" t="n">
        <v>155</v>
      </c>
      <c r="BH125" s="18" t="n">
        <v>166</v>
      </c>
      <c r="BI125" s="18" t="n">
        <v>164</v>
      </c>
      <c r="BJ125" s="18" t="n">
        <v>104</v>
      </c>
      <c r="BK125" s="18" t="n">
        <v>44</v>
      </c>
      <c r="BL125" s="18" t="n">
        <v>88</v>
      </c>
      <c r="BM125" s="18" t="n">
        <v>107</v>
      </c>
      <c r="BN125" s="18" t="n">
        <v>77</v>
      </c>
      <c r="BO125" s="18" t="n">
        <v>54</v>
      </c>
      <c r="BP125" s="18" t="n">
        <v>53</v>
      </c>
      <c r="BQ125" s="18" t="n">
        <v>64</v>
      </c>
      <c r="BR125" s="18" t="n">
        <v>66</v>
      </c>
      <c r="BS125" s="18" t="n">
        <v>76</v>
      </c>
      <c r="BT125" s="18" t="n">
        <v>66</v>
      </c>
      <c r="BU125" s="18" t="n">
        <v>78</v>
      </c>
      <c r="BV125" s="18" t="n">
        <v>76</v>
      </c>
      <c r="BW125" s="18" t="n">
        <v>72</v>
      </c>
      <c r="BX125" s="18" t="n">
        <v>64</v>
      </c>
      <c r="BY125" s="18" t="n">
        <v>54</v>
      </c>
      <c r="BZ125" s="18" t="n">
        <v>55</v>
      </c>
      <c r="CA125" s="18" t="n">
        <v>46</v>
      </c>
      <c r="CB125" s="18" t="n">
        <v>49</v>
      </c>
      <c r="CC125" s="18" t="n">
        <v>54</v>
      </c>
      <c r="CD125" s="18" t="n">
        <v>45</v>
      </c>
      <c r="CE125" s="18" t="n">
        <v>29</v>
      </c>
      <c r="CF125" s="18" t="n">
        <v>9</v>
      </c>
      <c r="CG125" s="18" t="n">
        <v>2</v>
      </c>
      <c r="CH125" s="18" t="n">
        <v>3</v>
      </c>
      <c r="CI125" s="18" t="n">
        <v>2</v>
      </c>
      <c r="CJ125" s="18" t="n">
        <v>11</v>
      </c>
      <c r="CK125" s="18" t="n">
        <v>23</v>
      </c>
      <c r="CL125" s="18" t="n">
        <v>23</v>
      </c>
      <c r="CM125" s="18" t="n">
        <v>24</v>
      </c>
      <c r="CN125" s="18" t="n">
        <v>18</v>
      </c>
      <c r="CO125" s="18" t="n">
        <v>26</v>
      </c>
      <c r="CP125" s="18" t="n">
        <v>28</v>
      </c>
      <c r="CQ125" s="18" t="n">
        <v>16</v>
      </c>
      <c r="CR125" s="18" t="n">
        <v>25</v>
      </c>
      <c r="CS125" s="18" t="n">
        <v>24</v>
      </c>
      <c r="CT125" s="18" t="n">
        <v>22</v>
      </c>
      <c r="CU125" s="18" t="n">
        <v>17</v>
      </c>
      <c r="CV125" s="18" t="n">
        <v>15</v>
      </c>
      <c r="CW125" s="18" t="n">
        <v>19</v>
      </c>
      <c r="CX125" s="18" t="n">
        <v>17</v>
      </c>
      <c r="CY125" s="18" t="n">
        <v>19</v>
      </c>
      <c r="CZ125" s="18" t="n">
        <v>11</v>
      </c>
      <c r="DA125" s="18" t="n">
        <v>13</v>
      </c>
      <c r="DB125" s="18" t="n">
        <v>10</v>
      </c>
      <c r="DC125" s="18" t="n">
        <v>9</v>
      </c>
      <c r="DD125" s="18" t="n">
        <v>9</v>
      </c>
      <c r="DE125" s="18" t="n">
        <v>17</v>
      </c>
      <c r="DF125" s="18" t="n">
        <v>11</v>
      </c>
      <c r="DG125" s="18" t="n">
        <v>7</v>
      </c>
      <c r="DH125" s="18" t="n">
        <v>12</v>
      </c>
      <c r="DI125" s="18" t="n">
        <v>11</v>
      </c>
      <c r="DJ125" s="18" t="n">
        <v>17</v>
      </c>
      <c r="DK125" s="18" t="n">
        <v>16</v>
      </c>
      <c r="DL125" s="18" t="n">
        <v>37</v>
      </c>
      <c r="DM125" s="18" t="n">
        <v>57</v>
      </c>
      <c r="DN125" s="18" t="n">
        <v>46</v>
      </c>
      <c r="DO125" s="18" t="n">
        <v>39</v>
      </c>
      <c r="DP125" s="18" t="n">
        <v>43</v>
      </c>
      <c r="DQ125" s="18" t="n">
        <v>44</v>
      </c>
      <c r="DR125" s="18" t="n">
        <v>45</v>
      </c>
      <c r="DS125" s="18" t="n">
        <v>39</v>
      </c>
      <c r="DT125" s="18" t="n">
        <v>31</v>
      </c>
      <c r="DU125" s="18" t="n">
        <v>21</v>
      </c>
      <c r="DV125" s="18" t="n">
        <v>23</v>
      </c>
      <c r="DW125" s="18" t="n">
        <v>50</v>
      </c>
      <c r="DX125" s="18" t="n">
        <v>122</v>
      </c>
      <c r="DY125" s="18" t="n">
        <v>163</v>
      </c>
      <c r="DZ125" s="18" t="n">
        <v>175</v>
      </c>
      <c r="EA125" s="18" t="n">
        <v>157</v>
      </c>
      <c r="EB125" s="18" t="n">
        <v>157</v>
      </c>
      <c r="EC125" s="18" t="n">
        <v>158</v>
      </c>
      <c r="ED125" s="18" t="n">
        <v>153</v>
      </c>
      <c r="EE125" s="18" t="n">
        <v>166</v>
      </c>
      <c r="EF125" s="18" t="n">
        <v>167</v>
      </c>
      <c r="EG125" s="18" t="n">
        <v>162</v>
      </c>
      <c r="EH125" s="18" t="n">
        <v>155</v>
      </c>
      <c r="EI125" s="18" t="n">
        <v>153</v>
      </c>
      <c r="EJ125" s="18" t="n">
        <v>165</v>
      </c>
      <c r="EK125" s="18" t="n">
        <v>158</v>
      </c>
      <c r="EL125" s="18" t="n">
        <v>125</v>
      </c>
      <c r="EM125" s="18" t="n">
        <v>117</v>
      </c>
      <c r="EN125" s="18" t="n">
        <v>110</v>
      </c>
      <c r="EO125" s="18" t="n">
        <v>107</v>
      </c>
      <c r="EP125" s="18" t="n">
        <v>107</v>
      </c>
      <c r="EQ125" s="18" t="n">
        <v>106</v>
      </c>
      <c r="ER125" s="18" t="n">
        <v>110</v>
      </c>
      <c r="ES125" s="18" t="n">
        <v>108</v>
      </c>
      <c r="ET125" s="18" t="n">
        <v>101</v>
      </c>
      <c r="EU125" s="18" t="n">
        <v>113</v>
      </c>
      <c r="EV125" s="18" t="n">
        <v>116</v>
      </c>
      <c r="EW125" s="18" t="n">
        <v>115</v>
      </c>
      <c r="EX125" s="18" t="n">
        <v>114</v>
      </c>
      <c r="EY125" s="18" t="n">
        <v>114</v>
      </c>
      <c r="EZ125" s="18" t="n">
        <v>116</v>
      </c>
      <c r="FA125" s="18" t="n">
        <v>118</v>
      </c>
      <c r="FB125" s="18" t="n">
        <v>116</v>
      </c>
      <c r="FC125" s="18" t="n">
        <v>116</v>
      </c>
      <c r="FD125" s="18" t="n">
        <v>118</v>
      </c>
      <c r="FE125" s="18" t="n">
        <v>121</v>
      </c>
      <c r="FF125" s="18" t="n">
        <v>119</v>
      </c>
      <c r="FG125" s="18" t="n">
        <v>116</v>
      </c>
      <c r="FH125" s="18" t="n">
        <v>113</v>
      </c>
      <c r="FI125" s="18" t="n">
        <v>109</v>
      </c>
      <c r="FJ125" s="18" t="n">
        <v>106</v>
      </c>
      <c r="FK125" s="18" t="n">
        <v>108</v>
      </c>
      <c r="FL125" s="18" t="n">
        <v>107</v>
      </c>
      <c r="FM125" s="18" t="n">
        <v>106</v>
      </c>
      <c r="FN125" s="18" t="n">
        <v>107</v>
      </c>
      <c r="FO125" s="18" t="n">
        <v>106</v>
      </c>
      <c r="FP125" s="18" t="n">
        <v>92</v>
      </c>
      <c r="FQ125" s="18" t="n">
        <v>82</v>
      </c>
      <c r="FR125" s="18" t="n">
        <v>94</v>
      </c>
      <c r="FS125" s="18" t="n">
        <v>104</v>
      </c>
    </row>
    <row r="126" customFormat="false" ht="10.5" hidden="false" customHeight="true" outlineLevel="0" collapsed="false">
      <c r="B126" s="17" t="n">
        <v>234</v>
      </c>
      <c r="C126" s="18" t="n">
        <v>129</v>
      </c>
      <c r="D126" s="18" t="n">
        <v>129</v>
      </c>
      <c r="E126" s="18" t="n">
        <v>130</v>
      </c>
      <c r="F126" s="18" t="n">
        <v>131</v>
      </c>
      <c r="G126" s="18" t="n">
        <v>131</v>
      </c>
      <c r="H126" s="18" t="n">
        <v>135</v>
      </c>
      <c r="I126" s="18" t="n">
        <v>136</v>
      </c>
      <c r="J126" s="18" t="n">
        <v>139</v>
      </c>
      <c r="K126" s="18" t="n">
        <v>139</v>
      </c>
      <c r="L126" s="18" t="n">
        <v>136</v>
      </c>
      <c r="M126" s="18" t="n">
        <v>131</v>
      </c>
      <c r="N126" s="18" t="n">
        <v>129</v>
      </c>
      <c r="O126" s="18" t="n">
        <v>135</v>
      </c>
      <c r="P126" s="18" t="n">
        <v>137</v>
      </c>
      <c r="Q126" s="18" t="n">
        <v>137</v>
      </c>
      <c r="R126" s="18" t="n">
        <v>135</v>
      </c>
      <c r="S126" s="18" t="n">
        <v>134</v>
      </c>
      <c r="T126" s="18" t="n">
        <v>132</v>
      </c>
      <c r="U126" s="18" t="n">
        <v>136</v>
      </c>
      <c r="V126" s="18" t="n">
        <v>138</v>
      </c>
      <c r="W126" s="18" t="n">
        <v>127</v>
      </c>
      <c r="X126" s="18" t="n">
        <v>127</v>
      </c>
      <c r="Y126" s="18" t="n">
        <v>128</v>
      </c>
      <c r="Z126" s="18" t="n">
        <v>130</v>
      </c>
      <c r="AA126" s="18" t="n">
        <v>132</v>
      </c>
      <c r="AB126" s="18" t="n">
        <v>130</v>
      </c>
      <c r="AC126" s="18" t="n">
        <v>125</v>
      </c>
      <c r="AD126" s="18" t="n">
        <v>122</v>
      </c>
      <c r="AE126" s="18" t="n">
        <v>123</v>
      </c>
      <c r="AF126" s="18" t="n">
        <v>124</v>
      </c>
      <c r="AG126" s="18" t="n">
        <v>122</v>
      </c>
      <c r="AH126" s="18" t="n">
        <v>114</v>
      </c>
      <c r="AI126" s="18" t="n">
        <v>107</v>
      </c>
      <c r="AJ126" s="18" t="n">
        <v>104</v>
      </c>
      <c r="AK126" s="18" t="n">
        <v>102</v>
      </c>
      <c r="AL126" s="18" t="n">
        <v>96</v>
      </c>
      <c r="AM126" s="18" t="n">
        <v>92</v>
      </c>
      <c r="AN126" s="18" t="n">
        <v>84</v>
      </c>
      <c r="AO126" s="18" t="n">
        <v>85</v>
      </c>
      <c r="AP126" s="18" t="n">
        <v>82</v>
      </c>
      <c r="AQ126" s="18" t="n">
        <v>80</v>
      </c>
      <c r="AR126" s="18" t="n">
        <v>75</v>
      </c>
      <c r="AS126" s="18" t="n">
        <v>70</v>
      </c>
      <c r="AT126" s="18" t="n">
        <v>77</v>
      </c>
      <c r="AU126" s="18" t="n">
        <v>73</v>
      </c>
      <c r="AV126" s="18" t="n">
        <v>75</v>
      </c>
      <c r="AW126" s="18" t="n">
        <v>73</v>
      </c>
      <c r="AX126" s="18" t="n">
        <v>77</v>
      </c>
      <c r="AY126" s="18" t="n">
        <v>77</v>
      </c>
      <c r="AZ126" s="18" t="n">
        <v>81</v>
      </c>
      <c r="BA126" s="18" t="n">
        <v>72</v>
      </c>
      <c r="BB126" s="18" t="n">
        <v>71</v>
      </c>
      <c r="BC126" s="18" t="n">
        <v>50</v>
      </c>
      <c r="BD126" s="18" t="n">
        <v>37</v>
      </c>
      <c r="BE126" s="18" t="n">
        <v>125</v>
      </c>
      <c r="BF126" s="18" t="n">
        <v>216</v>
      </c>
      <c r="BG126" s="18" t="n">
        <v>230</v>
      </c>
      <c r="BH126" s="18" t="n">
        <v>245</v>
      </c>
      <c r="BI126" s="18" t="n">
        <v>244</v>
      </c>
      <c r="BJ126" s="18" t="n">
        <v>214</v>
      </c>
      <c r="BK126" s="18" t="n">
        <v>130</v>
      </c>
      <c r="BL126" s="18" t="n">
        <v>58</v>
      </c>
      <c r="BM126" s="18" t="n">
        <v>87</v>
      </c>
      <c r="BN126" s="18" t="n">
        <v>78</v>
      </c>
      <c r="BO126" s="18" t="n">
        <v>53</v>
      </c>
      <c r="BP126" s="18" t="n">
        <v>68</v>
      </c>
      <c r="BQ126" s="18" t="n">
        <v>85</v>
      </c>
      <c r="BR126" s="18" t="n">
        <v>81</v>
      </c>
      <c r="BS126" s="18" t="n">
        <v>84</v>
      </c>
      <c r="BT126" s="18" t="n">
        <v>78</v>
      </c>
      <c r="BU126" s="18" t="n">
        <v>71</v>
      </c>
      <c r="BV126" s="18" t="n">
        <v>69</v>
      </c>
      <c r="BW126" s="18" t="n">
        <v>61</v>
      </c>
      <c r="BX126" s="18" t="n">
        <v>57</v>
      </c>
      <c r="BY126" s="18" t="n">
        <v>50</v>
      </c>
      <c r="BZ126" s="18" t="n">
        <v>45</v>
      </c>
      <c r="CA126" s="18" t="n">
        <v>51</v>
      </c>
      <c r="CB126" s="18" t="n">
        <v>43</v>
      </c>
      <c r="CC126" s="18" t="n">
        <v>26</v>
      </c>
      <c r="CD126" s="18" t="n">
        <v>12</v>
      </c>
      <c r="CE126" s="18" t="n">
        <v>4</v>
      </c>
      <c r="CF126" s="18" t="n">
        <v>4</v>
      </c>
      <c r="CG126" s="18" t="n">
        <v>16</v>
      </c>
      <c r="CH126" s="18" t="n">
        <v>18</v>
      </c>
      <c r="CI126" s="18" t="n">
        <v>25</v>
      </c>
      <c r="CJ126" s="18" t="n">
        <v>31</v>
      </c>
      <c r="CK126" s="18" t="n">
        <v>29</v>
      </c>
      <c r="CL126" s="18" t="n">
        <v>21</v>
      </c>
      <c r="CM126" s="18" t="n">
        <v>30</v>
      </c>
      <c r="CN126" s="18" t="n">
        <v>35</v>
      </c>
      <c r="CO126" s="18" t="n">
        <v>47</v>
      </c>
      <c r="CP126" s="18" t="n">
        <v>59</v>
      </c>
      <c r="CQ126" s="18" t="n">
        <v>78</v>
      </c>
      <c r="CR126" s="18" t="n">
        <v>72</v>
      </c>
      <c r="CS126" s="18" t="n">
        <v>72</v>
      </c>
      <c r="CT126" s="18" t="n">
        <v>78</v>
      </c>
      <c r="CU126" s="18" t="n">
        <v>77</v>
      </c>
      <c r="CV126" s="18" t="n">
        <v>71</v>
      </c>
      <c r="CW126" s="18" t="n">
        <v>68</v>
      </c>
      <c r="CX126" s="18" t="n">
        <v>68</v>
      </c>
      <c r="CY126" s="18" t="n">
        <v>68</v>
      </c>
      <c r="CZ126" s="18" t="n">
        <v>71</v>
      </c>
      <c r="DA126" s="18" t="n">
        <v>74</v>
      </c>
      <c r="DB126" s="18" t="n">
        <v>64</v>
      </c>
      <c r="DC126" s="18" t="n">
        <v>51</v>
      </c>
      <c r="DD126" s="18" t="n">
        <v>24</v>
      </c>
      <c r="DE126" s="18" t="n">
        <v>11</v>
      </c>
      <c r="DF126" s="18" t="n">
        <v>0</v>
      </c>
      <c r="DG126" s="18" t="n">
        <v>0</v>
      </c>
      <c r="DH126" s="18" t="n">
        <v>7</v>
      </c>
      <c r="DI126" s="18" t="n">
        <v>4</v>
      </c>
      <c r="DJ126" s="18" t="n">
        <v>10</v>
      </c>
      <c r="DK126" s="18" t="n">
        <v>4</v>
      </c>
      <c r="DL126" s="18" t="n">
        <v>3</v>
      </c>
      <c r="DM126" s="18" t="n">
        <v>21</v>
      </c>
      <c r="DN126" s="18" t="n">
        <v>43</v>
      </c>
      <c r="DO126" s="18" t="n">
        <v>43</v>
      </c>
      <c r="DP126" s="18" t="n">
        <v>40</v>
      </c>
      <c r="DQ126" s="18" t="n">
        <v>45</v>
      </c>
      <c r="DR126" s="18" t="n">
        <v>50</v>
      </c>
      <c r="DS126" s="18" t="n">
        <v>44</v>
      </c>
      <c r="DT126" s="18" t="n">
        <v>36</v>
      </c>
      <c r="DU126" s="18" t="n">
        <v>31</v>
      </c>
      <c r="DV126" s="18" t="n">
        <v>30</v>
      </c>
      <c r="DW126" s="18" t="n">
        <v>3</v>
      </c>
      <c r="DX126" s="18" t="n">
        <v>35</v>
      </c>
      <c r="DY126" s="18" t="n">
        <v>124</v>
      </c>
      <c r="DZ126" s="18" t="n">
        <v>178</v>
      </c>
      <c r="EA126" s="18" t="n">
        <v>162</v>
      </c>
      <c r="EB126" s="18" t="n">
        <v>162</v>
      </c>
      <c r="EC126" s="18" t="n">
        <v>167</v>
      </c>
      <c r="ED126" s="18" t="n">
        <v>156</v>
      </c>
      <c r="EE126" s="18" t="n">
        <v>169</v>
      </c>
      <c r="EF126" s="18" t="n">
        <v>167</v>
      </c>
      <c r="EG126" s="18" t="n">
        <v>151</v>
      </c>
      <c r="EH126" s="18" t="n">
        <v>129</v>
      </c>
      <c r="EI126" s="18" t="n">
        <v>134</v>
      </c>
      <c r="EJ126" s="18" t="n">
        <v>155</v>
      </c>
      <c r="EK126" s="18" t="n">
        <v>165</v>
      </c>
      <c r="EL126" s="18" t="n">
        <v>155</v>
      </c>
      <c r="EM126" s="18" t="n">
        <v>138</v>
      </c>
      <c r="EN126" s="18" t="n">
        <v>122</v>
      </c>
      <c r="EO126" s="18" t="n">
        <v>116</v>
      </c>
      <c r="EP126" s="18" t="n">
        <v>113</v>
      </c>
      <c r="EQ126" s="18" t="n">
        <v>113</v>
      </c>
      <c r="ER126" s="18" t="n">
        <v>113</v>
      </c>
      <c r="ES126" s="18" t="n">
        <v>110</v>
      </c>
      <c r="ET126" s="18" t="n">
        <v>106</v>
      </c>
      <c r="EU126" s="18" t="n">
        <v>109</v>
      </c>
      <c r="EV126" s="18" t="n">
        <v>110</v>
      </c>
      <c r="EW126" s="18" t="n">
        <v>107</v>
      </c>
      <c r="EX126" s="18" t="n">
        <v>104</v>
      </c>
      <c r="EY126" s="18" t="n">
        <v>104</v>
      </c>
      <c r="EZ126" s="18" t="n">
        <v>108</v>
      </c>
      <c r="FA126" s="18" t="n">
        <v>110</v>
      </c>
      <c r="FB126" s="18" t="n">
        <v>110</v>
      </c>
      <c r="FC126" s="18" t="n">
        <v>111</v>
      </c>
      <c r="FD126" s="18" t="n">
        <v>113</v>
      </c>
      <c r="FE126" s="18" t="n">
        <v>114</v>
      </c>
      <c r="FF126" s="18" t="n">
        <v>116</v>
      </c>
      <c r="FG126" s="18" t="n">
        <v>116</v>
      </c>
      <c r="FH126" s="18" t="n">
        <v>115</v>
      </c>
      <c r="FI126" s="18" t="n">
        <v>115</v>
      </c>
      <c r="FJ126" s="18" t="n">
        <v>111</v>
      </c>
      <c r="FK126" s="18" t="n">
        <v>110</v>
      </c>
      <c r="FL126" s="18" t="n">
        <v>108</v>
      </c>
      <c r="FM126" s="18" t="n">
        <v>107</v>
      </c>
      <c r="FN126" s="18" t="n">
        <v>108</v>
      </c>
      <c r="FO126" s="18" t="n">
        <v>104</v>
      </c>
      <c r="FP126" s="18" t="n">
        <v>89</v>
      </c>
      <c r="FQ126" s="18" t="n">
        <v>73</v>
      </c>
      <c r="FR126" s="18" t="n">
        <v>75</v>
      </c>
      <c r="FS126" s="18" t="n">
        <v>99</v>
      </c>
    </row>
    <row r="127" customFormat="false" ht="10.5" hidden="false" customHeight="true" outlineLevel="0" collapsed="false">
      <c r="B127" s="17" t="n">
        <v>235</v>
      </c>
      <c r="C127" s="18" t="n">
        <v>130</v>
      </c>
      <c r="D127" s="18" t="n">
        <v>129</v>
      </c>
      <c r="E127" s="18" t="n">
        <v>130</v>
      </c>
      <c r="F127" s="18" t="n">
        <v>132</v>
      </c>
      <c r="G127" s="18" t="n">
        <v>134</v>
      </c>
      <c r="H127" s="18" t="n">
        <v>136</v>
      </c>
      <c r="I127" s="18" t="n">
        <v>135</v>
      </c>
      <c r="J127" s="18" t="n">
        <v>136</v>
      </c>
      <c r="K127" s="18" t="n">
        <v>136</v>
      </c>
      <c r="L127" s="18" t="n">
        <v>134</v>
      </c>
      <c r="M127" s="18" t="n">
        <v>131</v>
      </c>
      <c r="N127" s="18" t="n">
        <v>131</v>
      </c>
      <c r="O127" s="18" t="n">
        <v>137</v>
      </c>
      <c r="P127" s="18" t="n">
        <v>138</v>
      </c>
      <c r="Q127" s="18" t="n">
        <v>136</v>
      </c>
      <c r="R127" s="18" t="n">
        <v>136</v>
      </c>
      <c r="S127" s="18" t="n">
        <v>131</v>
      </c>
      <c r="T127" s="18" t="n">
        <v>130</v>
      </c>
      <c r="U127" s="18" t="n">
        <v>132</v>
      </c>
      <c r="V127" s="18" t="n">
        <v>136</v>
      </c>
      <c r="W127" s="18" t="n">
        <v>128</v>
      </c>
      <c r="X127" s="18" t="n">
        <v>127</v>
      </c>
      <c r="Y127" s="18" t="n">
        <v>128</v>
      </c>
      <c r="Z127" s="18" t="n">
        <v>130</v>
      </c>
      <c r="AA127" s="18" t="n">
        <v>131</v>
      </c>
      <c r="AB127" s="18" t="n">
        <v>130</v>
      </c>
      <c r="AC127" s="18" t="n">
        <v>125</v>
      </c>
      <c r="AD127" s="18" t="n">
        <v>123</v>
      </c>
      <c r="AE127" s="18" t="n">
        <v>124</v>
      </c>
      <c r="AF127" s="18" t="n">
        <v>123</v>
      </c>
      <c r="AG127" s="18" t="n">
        <v>117</v>
      </c>
      <c r="AH127" s="18" t="n">
        <v>109</v>
      </c>
      <c r="AI127" s="18" t="n">
        <v>102</v>
      </c>
      <c r="AJ127" s="18" t="n">
        <v>102</v>
      </c>
      <c r="AK127" s="18" t="n">
        <v>103</v>
      </c>
      <c r="AL127" s="18" t="n">
        <v>96</v>
      </c>
      <c r="AM127" s="18" t="n">
        <v>88</v>
      </c>
      <c r="AN127" s="18" t="n">
        <v>84</v>
      </c>
      <c r="AO127" s="18" t="n">
        <v>85</v>
      </c>
      <c r="AP127" s="18" t="n">
        <v>86</v>
      </c>
      <c r="AQ127" s="18" t="n">
        <v>85</v>
      </c>
      <c r="AR127" s="18" t="n">
        <v>82</v>
      </c>
      <c r="AS127" s="18" t="n">
        <v>81</v>
      </c>
      <c r="AT127" s="18" t="n">
        <v>86</v>
      </c>
      <c r="AU127" s="18" t="n">
        <v>82</v>
      </c>
      <c r="AV127" s="18" t="n">
        <v>84</v>
      </c>
      <c r="AW127" s="18" t="n">
        <v>74</v>
      </c>
      <c r="AX127" s="18" t="n">
        <v>75</v>
      </c>
      <c r="AY127" s="18" t="n">
        <v>74</v>
      </c>
      <c r="AZ127" s="18" t="n">
        <v>84</v>
      </c>
      <c r="BA127" s="18" t="n">
        <v>82</v>
      </c>
      <c r="BB127" s="18" t="n">
        <v>60</v>
      </c>
      <c r="BC127" s="18" t="n">
        <v>35</v>
      </c>
      <c r="BD127" s="18" t="n">
        <v>84</v>
      </c>
      <c r="BE127" s="18" t="n">
        <v>205</v>
      </c>
      <c r="BF127" s="18" t="n">
        <v>226</v>
      </c>
      <c r="BG127" s="18" t="n">
        <v>250</v>
      </c>
      <c r="BH127" s="18" t="n">
        <v>249</v>
      </c>
      <c r="BI127" s="18" t="n">
        <v>246</v>
      </c>
      <c r="BJ127" s="18" t="n">
        <v>235</v>
      </c>
      <c r="BK127" s="18" t="n">
        <v>189</v>
      </c>
      <c r="BL127" s="18" t="n">
        <v>88</v>
      </c>
      <c r="BM127" s="18" t="n">
        <v>67</v>
      </c>
      <c r="BN127" s="18" t="n">
        <v>71</v>
      </c>
      <c r="BO127" s="18" t="n">
        <v>67</v>
      </c>
      <c r="BP127" s="18" t="n">
        <v>78</v>
      </c>
      <c r="BQ127" s="18" t="n">
        <v>73</v>
      </c>
      <c r="BR127" s="18" t="n">
        <v>73</v>
      </c>
      <c r="BS127" s="18" t="n">
        <v>71</v>
      </c>
      <c r="BT127" s="18" t="n">
        <v>68</v>
      </c>
      <c r="BU127" s="18" t="n">
        <v>52</v>
      </c>
      <c r="BV127" s="18" t="n">
        <v>52</v>
      </c>
      <c r="BW127" s="18" t="n">
        <v>56</v>
      </c>
      <c r="BX127" s="18" t="n">
        <v>63</v>
      </c>
      <c r="BY127" s="18" t="n">
        <v>58</v>
      </c>
      <c r="BZ127" s="18" t="n">
        <v>33</v>
      </c>
      <c r="CA127" s="18" t="n">
        <v>28</v>
      </c>
      <c r="CB127" s="18" t="n">
        <v>18</v>
      </c>
      <c r="CC127" s="18" t="n">
        <v>3</v>
      </c>
      <c r="CD127" s="18" t="n">
        <v>2</v>
      </c>
      <c r="CE127" s="18" t="n">
        <v>15</v>
      </c>
      <c r="CF127" s="18" t="n">
        <v>26</v>
      </c>
      <c r="CG127" s="18" t="n">
        <v>33</v>
      </c>
      <c r="CH127" s="18" t="n">
        <v>25</v>
      </c>
      <c r="CI127" s="18" t="n">
        <v>29</v>
      </c>
      <c r="CJ127" s="18" t="n">
        <v>24</v>
      </c>
      <c r="CK127" s="18" t="n">
        <v>32</v>
      </c>
      <c r="CL127" s="18" t="n">
        <v>66</v>
      </c>
      <c r="CM127" s="18" t="n">
        <v>80</v>
      </c>
      <c r="CN127" s="18" t="n">
        <v>81</v>
      </c>
      <c r="CO127" s="18" t="n">
        <v>77</v>
      </c>
      <c r="CP127" s="18" t="n">
        <v>80</v>
      </c>
      <c r="CQ127" s="18" t="n">
        <v>54</v>
      </c>
      <c r="CR127" s="18" t="n">
        <v>42</v>
      </c>
      <c r="CS127" s="18" t="n">
        <v>32</v>
      </c>
      <c r="CT127" s="18" t="n">
        <v>24</v>
      </c>
      <c r="CU127" s="18" t="n">
        <v>23</v>
      </c>
      <c r="CV127" s="18" t="n">
        <v>25</v>
      </c>
      <c r="CW127" s="18" t="n">
        <v>25</v>
      </c>
      <c r="CX127" s="18" t="n">
        <v>28</v>
      </c>
      <c r="CY127" s="18" t="n">
        <v>24</v>
      </c>
      <c r="CZ127" s="18" t="n">
        <v>32</v>
      </c>
      <c r="DA127" s="18" t="n">
        <v>57</v>
      </c>
      <c r="DB127" s="18" t="n">
        <v>85</v>
      </c>
      <c r="DC127" s="18" t="n">
        <v>100</v>
      </c>
      <c r="DD127" s="18" t="n">
        <v>104</v>
      </c>
      <c r="DE127" s="18" t="n">
        <v>84</v>
      </c>
      <c r="DF127" s="18" t="n">
        <v>80</v>
      </c>
      <c r="DG127" s="18" t="n">
        <v>65</v>
      </c>
      <c r="DH127" s="18" t="n">
        <v>31</v>
      </c>
      <c r="DI127" s="18" t="n">
        <v>11</v>
      </c>
      <c r="DJ127" s="18" t="n">
        <v>2</v>
      </c>
      <c r="DK127" s="18" t="n">
        <v>11</v>
      </c>
      <c r="DL127" s="18" t="n">
        <v>9</v>
      </c>
      <c r="DM127" s="18" t="n">
        <v>7</v>
      </c>
      <c r="DN127" s="18" t="n">
        <v>12</v>
      </c>
      <c r="DO127" s="18" t="n">
        <v>28</v>
      </c>
      <c r="DP127" s="18" t="n">
        <v>40</v>
      </c>
      <c r="DQ127" s="18" t="n">
        <v>44</v>
      </c>
      <c r="DR127" s="18" t="n">
        <v>44</v>
      </c>
      <c r="DS127" s="18" t="n">
        <v>46</v>
      </c>
      <c r="DT127" s="18" t="n">
        <v>40</v>
      </c>
      <c r="DU127" s="18" t="n">
        <v>32</v>
      </c>
      <c r="DV127" s="18" t="n">
        <v>28</v>
      </c>
      <c r="DW127" s="18" t="n">
        <v>10</v>
      </c>
      <c r="DX127" s="18" t="n">
        <v>4</v>
      </c>
      <c r="DY127" s="18" t="n">
        <v>53</v>
      </c>
      <c r="DZ127" s="18" t="n">
        <v>135</v>
      </c>
      <c r="EA127" s="18" t="n">
        <v>172</v>
      </c>
      <c r="EB127" s="18" t="n">
        <v>174</v>
      </c>
      <c r="EC127" s="18" t="n">
        <v>165</v>
      </c>
      <c r="ED127" s="18" t="n">
        <v>160</v>
      </c>
      <c r="EE127" s="18" t="n">
        <v>174</v>
      </c>
      <c r="EF127" s="18" t="n">
        <v>155</v>
      </c>
      <c r="EG127" s="18" t="n">
        <v>152</v>
      </c>
      <c r="EH127" s="18" t="n">
        <v>143</v>
      </c>
      <c r="EI127" s="18" t="n">
        <v>146</v>
      </c>
      <c r="EJ127" s="18" t="n">
        <v>157</v>
      </c>
      <c r="EK127" s="18" t="n">
        <v>174</v>
      </c>
      <c r="EL127" s="18" t="n">
        <v>163</v>
      </c>
      <c r="EM127" s="18" t="n">
        <v>148</v>
      </c>
      <c r="EN127" s="18" t="n">
        <v>131</v>
      </c>
      <c r="EO127" s="18" t="n">
        <v>127</v>
      </c>
      <c r="EP127" s="18" t="n">
        <v>123</v>
      </c>
      <c r="EQ127" s="18" t="n">
        <v>117</v>
      </c>
      <c r="ER127" s="18" t="n">
        <v>109</v>
      </c>
      <c r="ES127" s="18" t="n">
        <v>109</v>
      </c>
      <c r="ET127" s="18" t="n">
        <v>114</v>
      </c>
      <c r="EU127" s="18" t="n">
        <v>110</v>
      </c>
      <c r="EV127" s="18" t="n">
        <v>108</v>
      </c>
      <c r="EW127" s="18" t="n">
        <v>107</v>
      </c>
      <c r="EX127" s="18" t="n">
        <v>106</v>
      </c>
      <c r="EY127" s="18" t="n">
        <v>104</v>
      </c>
      <c r="EZ127" s="18" t="n">
        <v>107</v>
      </c>
      <c r="FA127" s="18" t="n">
        <v>108</v>
      </c>
      <c r="FB127" s="18" t="n">
        <v>111</v>
      </c>
      <c r="FC127" s="18" t="n">
        <v>114</v>
      </c>
      <c r="FD127" s="18" t="n">
        <v>110</v>
      </c>
      <c r="FE127" s="18" t="n">
        <v>110</v>
      </c>
      <c r="FF127" s="18" t="n">
        <v>113</v>
      </c>
      <c r="FG127" s="18" t="n">
        <v>116</v>
      </c>
      <c r="FH127" s="18" t="n">
        <v>118</v>
      </c>
      <c r="FI127" s="18" t="n">
        <v>118</v>
      </c>
      <c r="FJ127" s="18" t="n">
        <v>115</v>
      </c>
      <c r="FK127" s="18" t="n">
        <v>111</v>
      </c>
      <c r="FL127" s="18" t="n">
        <v>110</v>
      </c>
      <c r="FM127" s="18" t="n">
        <v>105</v>
      </c>
      <c r="FN127" s="18" t="n">
        <v>104</v>
      </c>
      <c r="FO127" s="18" t="n">
        <v>101</v>
      </c>
      <c r="FP127" s="18" t="n">
        <v>95</v>
      </c>
      <c r="FQ127" s="18" t="n">
        <v>86</v>
      </c>
      <c r="FR127" s="18" t="n">
        <v>80</v>
      </c>
      <c r="FS127" s="18" t="n">
        <v>92</v>
      </c>
    </row>
    <row r="128" customFormat="false" ht="10.5" hidden="false" customHeight="true" outlineLevel="0" collapsed="false">
      <c r="B128" s="17" t="n">
        <v>236</v>
      </c>
      <c r="C128" s="18" t="n">
        <v>131</v>
      </c>
      <c r="D128" s="18" t="n">
        <v>130</v>
      </c>
      <c r="E128" s="18" t="n">
        <v>132</v>
      </c>
      <c r="F128" s="18" t="n">
        <v>136</v>
      </c>
      <c r="G128" s="18" t="n">
        <v>136</v>
      </c>
      <c r="H128" s="18" t="n">
        <v>135</v>
      </c>
      <c r="I128" s="18" t="n">
        <v>134</v>
      </c>
      <c r="J128" s="18" t="n">
        <v>132</v>
      </c>
      <c r="K128" s="18" t="n">
        <v>132</v>
      </c>
      <c r="L128" s="18" t="n">
        <v>132</v>
      </c>
      <c r="M128" s="18" t="n">
        <v>136</v>
      </c>
      <c r="N128" s="18" t="n">
        <v>137</v>
      </c>
      <c r="O128" s="18" t="n">
        <v>137</v>
      </c>
      <c r="P128" s="18" t="n">
        <v>138</v>
      </c>
      <c r="Q128" s="18" t="n">
        <v>137</v>
      </c>
      <c r="R128" s="18" t="n">
        <v>137</v>
      </c>
      <c r="S128" s="18" t="n">
        <v>134</v>
      </c>
      <c r="T128" s="18" t="n">
        <v>134</v>
      </c>
      <c r="U128" s="18" t="n">
        <v>137</v>
      </c>
      <c r="V128" s="18" t="n">
        <v>139</v>
      </c>
      <c r="W128" s="18" t="n">
        <v>130</v>
      </c>
      <c r="X128" s="18" t="n">
        <v>129</v>
      </c>
      <c r="Y128" s="18" t="n">
        <v>129</v>
      </c>
      <c r="Z128" s="18" t="n">
        <v>130</v>
      </c>
      <c r="AA128" s="18" t="n">
        <v>131</v>
      </c>
      <c r="AB128" s="18" t="n">
        <v>130</v>
      </c>
      <c r="AC128" s="18" t="n">
        <v>128</v>
      </c>
      <c r="AD128" s="18" t="n">
        <v>125</v>
      </c>
      <c r="AE128" s="18" t="n">
        <v>124</v>
      </c>
      <c r="AF128" s="18" t="n">
        <v>122</v>
      </c>
      <c r="AG128" s="18" t="n">
        <v>114</v>
      </c>
      <c r="AH128" s="18" t="n">
        <v>104</v>
      </c>
      <c r="AI128" s="18" t="n">
        <v>99</v>
      </c>
      <c r="AJ128" s="18" t="n">
        <v>101</v>
      </c>
      <c r="AK128" s="18" t="n">
        <v>104</v>
      </c>
      <c r="AL128" s="18" t="n">
        <v>96</v>
      </c>
      <c r="AM128" s="18" t="n">
        <v>85</v>
      </c>
      <c r="AN128" s="18" t="n">
        <v>84</v>
      </c>
      <c r="AO128" s="18" t="n">
        <v>85</v>
      </c>
      <c r="AP128" s="18" t="n">
        <v>88</v>
      </c>
      <c r="AQ128" s="18" t="n">
        <v>88</v>
      </c>
      <c r="AR128" s="18" t="n">
        <v>84</v>
      </c>
      <c r="AS128" s="18" t="n">
        <v>86</v>
      </c>
      <c r="AT128" s="18" t="n">
        <v>86</v>
      </c>
      <c r="AU128" s="18" t="n">
        <v>88</v>
      </c>
      <c r="AV128" s="18" t="n">
        <v>80</v>
      </c>
      <c r="AW128" s="18" t="n">
        <v>72</v>
      </c>
      <c r="AX128" s="18" t="n">
        <v>73</v>
      </c>
      <c r="AY128" s="18" t="n">
        <v>78</v>
      </c>
      <c r="AZ128" s="18" t="n">
        <v>87</v>
      </c>
      <c r="BA128" s="18" t="n">
        <v>74</v>
      </c>
      <c r="BB128" s="18" t="n">
        <v>72</v>
      </c>
      <c r="BC128" s="18" t="n">
        <v>69</v>
      </c>
      <c r="BD128" s="18" t="n">
        <v>138</v>
      </c>
      <c r="BE128" s="18" t="n">
        <v>232</v>
      </c>
      <c r="BF128" s="18" t="n">
        <v>247</v>
      </c>
      <c r="BG128" s="18" t="n">
        <v>250</v>
      </c>
      <c r="BH128" s="18" t="n">
        <v>252</v>
      </c>
      <c r="BI128" s="18" t="n">
        <v>246</v>
      </c>
      <c r="BJ128" s="18" t="n">
        <v>228</v>
      </c>
      <c r="BK128" s="18" t="n">
        <v>224</v>
      </c>
      <c r="BL128" s="18" t="n">
        <v>172</v>
      </c>
      <c r="BM128" s="18" t="n">
        <v>76</v>
      </c>
      <c r="BN128" s="18" t="n">
        <v>51</v>
      </c>
      <c r="BO128" s="18" t="n">
        <v>60</v>
      </c>
      <c r="BP128" s="18" t="n">
        <v>72</v>
      </c>
      <c r="BQ128" s="18" t="n">
        <v>72</v>
      </c>
      <c r="BR128" s="18" t="n">
        <v>60</v>
      </c>
      <c r="BS128" s="18" t="n">
        <v>54</v>
      </c>
      <c r="BT128" s="18" t="n">
        <v>47</v>
      </c>
      <c r="BU128" s="18" t="n">
        <v>44</v>
      </c>
      <c r="BV128" s="18" t="n">
        <v>51</v>
      </c>
      <c r="BW128" s="18" t="n">
        <v>61</v>
      </c>
      <c r="BX128" s="18" t="n">
        <v>63</v>
      </c>
      <c r="BY128" s="18" t="n">
        <v>43</v>
      </c>
      <c r="BZ128" s="18" t="n">
        <v>14</v>
      </c>
      <c r="CA128" s="18" t="n">
        <v>7</v>
      </c>
      <c r="CB128" s="18" t="n">
        <v>3</v>
      </c>
      <c r="CC128" s="18" t="n">
        <v>3</v>
      </c>
      <c r="CD128" s="18" t="n">
        <v>17</v>
      </c>
      <c r="CE128" s="18" t="n">
        <v>33</v>
      </c>
      <c r="CF128" s="18" t="n">
        <v>37</v>
      </c>
      <c r="CG128" s="18" t="n">
        <v>37</v>
      </c>
      <c r="CH128" s="18" t="n">
        <v>45</v>
      </c>
      <c r="CI128" s="18" t="n">
        <v>52</v>
      </c>
      <c r="CJ128" s="18" t="n">
        <v>75</v>
      </c>
      <c r="CK128" s="18" t="n">
        <v>95</v>
      </c>
      <c r="CL128" s="18" t="n">
        <v>86</v>
      </c>
      <c r="CM128" s="18" t="n">
        <v>47</v>
      </c>
      <c r="CN128" s="18" t="n">
        <v>25</v>
      </c>
      <c r="CO128" s="18" t="n">
        <v>25</v>
      </c>
      <c r="CP128" s="18" t="n">
        <v>42</v>
      </c>
      <c r="CQ128" s="18" t="n">
        <v>53</v>
      </c>
      <c r="CR128" s="18" t="n">
        <v>51</v>
      </c>
      <c r="CS128" s="18" t="n">
        <v>50</v>
      </c>
      <c r="CT128" s="18" t="n">
        <v>54</v>
      </c>
      <c r="CU128" s="18" t="n">
        <v>60</v>
      </c>
      <c r="CV128" s="18" t="n">
        <v>66</v>
      </c>
      <c r="CW128" s="18" t="n">
        <v>65</v>
      </c>
      <c r="CX128" s="18" t="n">
        <v>63</v>
      </c>
      <c r="CY128" s="18" t="n">
        <v>52</v>
      </c>
      <c r="CZ128" s="18" t="n">
        <v>43</v>
      </c>
      <c r="DA128" s="18" t="n">
        <v>43</v>
      </c>
      <c r="DB128" s="18" t="n">
        <v>39</v>
      </c>
      <c r="DC128" s="18" t="n">
        <v>29</v>
      </c>
      <c r="DD128" s="18" t="n">
        <v>30</v>
      </c>
      <c r="DE128" s="18" t="n">
        <v>42</v>
      </c>
      <c r="DF128" s="18" t="n">
        <v>89</v>
      </c>
      <c r="DG128" s="18" t="n">
        <v>103</v>
      </c>
      <c r="DH128" s="18" t="n">
        <v>97</v>
      </c>
      <c r="DI128" s="18" t="n">
        <v>73</v>
      </c>
      <c r="DJ128" s="18" t="n">
        <v>35</v>
      </c>
      <c r="DK128" s="18" t="n">
        <v>19</v>
      </c>
      <c r="DL128" s="18" t="n">
        <v>7</v>
      </c>
      <c r="DM128" s="18" t="n">
        <v>6</v>
      </c>
      <c r="DN128" s="18" t="n">
        <v>12</v>
      </c>
      <c r="DO128" s="18" t="n">
        <v>7</v>
      </c>
      <c r="DP128" s="18" t="n">
        <v>18</v>
      </c>
      <c r="DQ128" s="18" t="n">
        <v>38</v>
      </c>
      <c r="DR128" s="18" t="n">
        <v>46</v>
      </c>
      <c r="DS128" s="18" t="n">
        <v>45</v>
      </c>
      <c r="DT128" s="18" t="n">
        <v>47</v>
      </c>
      <c r="DU128" s="18" t="n">
        <v>42</v>
      </c>
      <c r="DV128" s="18" t="n">
        <v>28</v>
      </c>
      <c r="DW128" s="18" t="n">
        <v>21</v>
      </c>
      <c r="DX128" s="18" t="n">
        <v>12</v>
      </c>
      <c r="DY128" s="18" t="n">
        <v>6</v>
      </c>
      <c r="DZ128" s="18" t="n">
        <v>58</v>
      </c>
      <c r="EA128" s="18" t="n">
        <v>148</v>
      </c>
      <c r="EB128" s="18" t="n">
        <v>175</v>
      </c>
      <c r="EC128" s="18" t="n">
        <v>153</v>
      </c>
      <c r="ED128" s="18" t="n">
        <v>153</v>
      </c>
      <c r="EE128" s="18" t="n">
        <v>153</v>
      </c>
      <c r="EF128" s="18" t="n">
        <v>166</v>
      </c>
      <c r="EG128" s="18" t="n">
        <v>173</v>
      </c>
      <c r="EH128" s="18" t="n">
        <v>164</v>
      </c>
      <c r="EI128" s="18" t="n">
        <v>158</v>
      </c>
      <c r="EJ128" s="18" t="n">
        <v>158</v>
      </c>
      <c r="EK128" s="18" t="n">
        <v>172</v>
      </c>
      <c r="EL128" s="18" t="n">
        <v>170</v>
      </c>
      <c r="EM128" s="18" t="n">
        <v>155</v>
      </c>
      <c r="EN128" s="18" t="n">
        <v>153</v>
      </c>
      <c r="EO128" s="18" t="n">
        <v>159</v>
      </c>
      <c r="EP128" s="18" t="n">
        <v>152</v>
      </c>
      <c r="EQ128" s="18" t="n">
        <v>124</v>
      </c>
      <c r="ER128" s="18" t="n">
        <v>107</v>
      </c>
      <c r="ES128" s="18" t="n">
        <v>107</v>
      </c>
      <c r="ET128" s="18" t="n">
        <v>111</v>
      </c>
      <c r="EU128" s="18" t="n">
        <v>115</v>
      </c>
      <c r="EV128" s="18" t="n">
        <v>113</v>
      </c>
      <c r="EW128" s="18" t="n">
        <v>113</v>
      </c>
      <c r="EX128" s="18" t="n">
        <v>114</v>
      </c>
      <c r="EY128" s="18" t="n">
        <v>114</v>
      </c>
      <c r="EZ128" s="18" t="n">
        <v>112</v>
      </c>
      <c r="FA128" s="18" t="n">
        <v>110</v>
      </c>
      <c r="FB128" s="18" t="n">
        <v>115</v>
      </c>
      <c r="FC128" s="18" t="n">
        <v>117</v>
      </c>
      <c r="FD128" s="18" t="n">
        <v>114</v>
      </c>
      <c r="FE128" s="18" t="n">
        <v>114</v>
      </c>
      <c r="FF128" s="18" t="n">
        <v>117</v>
      </c>
      <c r="FG128" s="18" t="n">
        <v>123</v>
      </c>
      <c r="FH128" s="18" t="n">
        <v>124</v>
      </c>
      <c r="FI128" s="18" t="n">
        <v>123</v>
      </c>
      <c r="FJ128" s="18" t="n">
        <v>117</v>
      </c>
      <c r="FK128" s="18" t="n">
        <v>110</v>
      </c>
      <c r="FL128" s="18" t="n">
        <v>110</v>
      </c>
      <c r="FM128" s="18" t="n">
        <v>110</v>
      </c>
      <c r="FN128" s="18" t="n">
        <v>103</v>
      </c>
      <c r="FO128" s="18" t="n">
        <v>108</v>
      </c>
      <c r="FP128" s="18" t="n">
        <v>124</v>
      </c>
      <c r="FQ128" s="18" t="n">
        <v>132</v>
      </c>
      <c r="FR128" s="18" t="n">
        <v>128</v>
      </c>
      <c r="FS128" s="18" t="n">
        <v>115</v>
      </c>
    </row>
    <row r="129" customFormat="false" ht="10.5" hidden="false" customHeight="true" outlineLevel="0" collapsed="false">
      <c r="B129" s="17" t="n">
        <v>237</v>
      </c>
      <c r="C129" s="18" t="n">
        <v>134</v>
      </c>
      <c r="D129" s="18" t="n">
        <v>131</v>
      </c>
      <c r="E129" s="18" t="n">
        <v>135</v>
      </c>
      <c r="F129" s="18" t="n">
        <v>141</v>
      </c>
      <c r="G129" s="18" t="n">
        <v>137</v>
      </c>
      <c r="H129" s="18" t="n">
        <v>135</v>
      </c>
      <c r="I129" s="18" t="n">
        <v>132</v>
      </c>
      <c r="J129" s="18" t="n">
        <v>132</v>
      </c>
      <c r="K129" s="18" t="n">
        <v>134</v>
      </c>
      <c r="L129" s="18" t="n">
        <v>134</v>
      </c>
      <c r="M129" s="18" t="n">
        <v>138</v>
      </c>
      <c r="N129" s="18" t="n">
        <v>141</v>
      </c>
      <c r="O129" s="18" t="n">
        <v>138</v>
      </c>
      <c r="P129" s="18" t="n">
        <v>138</v>
      </c>
      <c r="Q129" s="18" t="n">
        <v>138</v>
      </c>
      <c r="R129" s="18" t="n">
        <v>137</v>
      </c>
      <c r="S129" s="18" t="n">
        <v>137</v>
      </c>
      <c r="T129" s="18" t="n">
        <v>135</v>
      </c>
      <c r="U129" s="18" t="n">
        <v>135</v>
      </c>
      <c r="V129" s="18" t="n">
        <v>136</v>
      </c>
      <c r="W129" s="18" t="n">
        <v>134</v>
      </c>
      <c r="X129" s="18" t="n">
        <v>134</v>
      </c>
      <c r="Y129" s="18" t="n">
        <v>132</v>
      </c>
      <c r="Z129" s="18" t="n">
        <v>132</v>
      </c>
      <c r="AA129" s="18" t="n">
        <v>132</v>
      </c>
      <c r="AB129" s="18" t="n">
        <v>131</v>
      </c>
      <c r="AC129" s="18" t="n">
        <v>130</v>
      </c>
      <c r="AD129" s="18" t="n">
        <v>128</v>
      </c>
      <c r="AE129" s="18" t="n">
        <v>124</v>
      </c>
      <c r="AF129" s="18" t="n">
        <v>121</v>
      </c>
      <c r="AG129" s="18" t="n">
        <v>111</v>
      </c>
      <c r="AH129" s="18" t="n">
        <v>101</v>
      </c>
      <c r="AI129" s="18" t="n">
        <v>96</v>
      </c>
      <c r="AJ129" s="18" t="n">
        <v>99</v>
      </c>
      <c r="AK129" s="18" t="n">
        <v>102</v>
      </c>
      <c r="AL129" s="18" t="n">
        <v>97</v>
      </c>
      <c r="AM129" s="18" t="n">
        <v>88</v>
      </c>
      <c r="AN129" s="18" t="n">
        <v>87</v>
      </c>
      <c r="AO129" s="18" t="n">
        <v>85</v>
      </c>
      <c r="AP129" s="18" t="n">
        <v>88</v>
      </c>
      <c r="AQ129" s="18" t="n">
        <v>87</v>
      </c>
      <c r="AR129" s="18" t="n">
        <v>81</v>
      </c>
      <c r="AS129" s="18" t="n">
        <v>80</v>
      </c>
      <c r="AT129" s="18" t="n">
        <v>79</v>
      </c>
      <c r="AU129" s="18" t="n">
        <v>75</v>
      </c>
      <c r="AV129" s="18" t="n">
        <v>70</v>
      </c>
      <c r="AW129" s="18" t="n">
        <v>74</v>
      </c>
      <c r="AX129" s="18" t="n">
        <v>79</v>
      </c>
      <c r="AY129" s="18" t="n">
        <v>79</v>
      </c>
      <c r="AZ129" s="18" t="n">
        <v>78</v>
      </c>
      <c r="BA129" s="18" t="n">
        <v>59</v>
      </c>
      <c r="BB129" s="18" t="n">
        <v>113</v>
      </c>
      <c r="BC129" s="18" t="n">
        <v>158</v>
      </c>
      <c r="BD129" s="18" t="n">
        <v>140</v>
      </c>
      <c r="BE129" s="18" t="n">
        <v>227</v>
      </c>
      <c r="BF129" s="18" t="n">
        <v>246</v>
      </c>
      <c r="BG129" s="18" t="n">
        <v>251</v>
      </c>
      <c r="BH129" s="18" t="n">
        <v>248</v>
      </c>
      <c r="BI129" s="18" t="n">
        <v>240</v>
      </c>
      <c r="BJ129" s="18" t="n">
        <v>220</v>
      </c>
      <c r="BK129" s="18" t="n">
        <v>216</v>
      </c>
      <c r="BL129" s="18" t="n">
        <v>179</v>
      </c>
      <c r="BM129" s="18" t="n">
        <v>97</v>
      </c>
      <c r="BN129" s="18" t="n">
        <v>51</v>
      </c>
      <c r="BO129" s="18" t="n">
        <v>67</v>
      </c>
      <c r="BP129" s="18" t="n">
        <v>71</v>
      </c>
      <c r="BQ129" s="18" t="n">
        <v>58</v>
      </c>
      <c r="BR129" s="18" t="n">
        <v>44</v>
      </c>
      <c r="BS129" s="18" t="n">
        <v>53</v>
      </c>
      <c r="BT129" s="18" t="n">
        <v>50</v>
      </c>
      <c r="BU129" s="18" t="n">
        <v>58</v>
      </c>
      <c r="BV129" s="18" t="n">
        <v>64</v>
      </c>
      <c r="BW129" s="18" t="n">
        <v>58</v>
      </c>
      <c r="BX129" s="18" t="n">
        <v>36</v>
      </c>
      <c r="BY129" s="18" t="n">
        <v>11</v>
      </c>
      <c r="BZ129" s="18" t="n">
        <v>0</v>
      </c>
      <c r="CA129" s="18" t="n">
        <v>3</v>
      </c>
      <c r="CB129" s="18" t="n">
        <v>17</v>
      </c>
      <c r="CC129" s="18" t="n">
        <v>33</v>
      </c>
      <c r="CD129" s="18" t="n">
        <v>38</v>
      </c>
      <c r="CE129" s="18" t="n">
        <v>32</v>
      </c>
      <c r="CF129" s="18" t="n">
        <v>47</v>
      </c>
      <c r="CG129" s="18" t="n">
        <v>70</v>
      </c>
      <c r="CH129" s="18" t="n">
        <v>73</v>
      </c>
      <c r="CI129" s="18" t="n">
        <v>86</v>
      </c>
      <c r="CJ129" s="18" t="n">
        <v>64</v>
      </c>
      <c r="CK129" s="18" t="n">
        <v>42</v>
      </c>
      <c r="CL129" s="18" t="n">
        <v>38</v>
      </c>
      <c r="CM129" s="18" t="n">
        <v>72</v>
      </c>
      <c r="CN129" s="18" t="n">
        <v>97</v>
      </c>
      <c r="CO129" s="18" t="n">
        <v>117</v>
      </c>
      <c r="CP129" s="18" t="n">
        <v>145</v>
      </c>
      <c r="CQ129" s="18" t="n">
        <v>186</v>
      </c>
      <c r="CR129" s="18" t="n">
        <v>201</v>
      </c>
      <c r="CS129" s="18" t="n">
        <v>205</v>
      </c>
      <c r="CT129" s="18" t="n">
        <v>201</v>
      </c>
      <c r="CU129" s="18" t="n">
        <v>193</v>
      </c>
      <c r="CV129" s="18" t="n">
        <v>188</v>
      </c>
      <c r="CW129" s="18" t="n">
        <v>191</v>
      </c>
      <c r="CX129" s="18" t="n">
        <v>201</v>
      </c>
      <c r="CY129" s="18" t="n">
        <v>198</v>
      </c>
      <c r="CZ129" s="18" t="n">
        <v>200</v>
      </c>
      <c r="DA129" s="18" t="n">
        <v>191</v>
      </c>
      <c r="DB129" s="18" t="n">
        <v>152</v>
      </c>
      <c r="DC129" s="18" t="n">
        <v>132</v>
      </c>
      <c r="DD129" s="18" t="n">
        <v>108</v>
      </c>
      <c r="DE129" s="18" t="n">
        <v>79</v>
      </c>
      <c r="DF129" s="18" t="n">
        <v>51</v>
      </c>
      <c r="DG129" s="18" t="n">
        <v>38</v>
      </c>
      <c r="DH129" s="18" t="n">
        <v>44</v>
      </c>
      <c r="DI129" s="18" t="n">
        <v>65</v>
      </c>
      <c r="DJ129" s="18" t="n">
        <v>110</v>
      </c>
      <c r="DK129" s="18" t="n">
        <v>116</v>
      </c>
      <c r="DL129" s="18" t="n">
        <v>79</v>
      </c>
      <c r="DM129" s="18" t="n">
        <v>26</v>
      </c>
      <c r="DN129" s="18" t="n">
        <v>4</v>
      </c>
      <c r="DO129" s="18" t="n">
        <v>15</v>
      </c>
      <c r="DP129" s="18" t="n">
        <v>10</v>
      </c>
      <c r="DQ129" s="18" t="n">
        <v>12</v>
      </c>
      <c r="DR129" s="18" t="n">
        <v>19</v>
      </c>
      <c r="DS129" s="18" t="n">
        <v>31</v>
      </c>
      <c r="DT129" s="18" t="n">
        <v>43</v>
      </c>
      <c r="DU129" s="18" t="n">
        <v>44</v>
      </c>
      <c r="DV129" s="18" t="n">
        <v>46</v>
      </c>
      <c r="DW129" s="18" t="n">
        <v>35</v>
      </c>
      <c r="DX129" s="18" t="n">
        <v>16</v>
      </c>
      <c r="DY129" s="18" t="n">
        <v>9</v>
      </c>
      <c r="DZ129" s="18" t="n">
        <v>11</v>
      </c>
      <c r="EA129" s="18" t="n">
        <v>66</v>
      </c>
      <c r="EB129" s="18" t="n">
        <v>141</v>
      </c>
      <c r="EC129" s="18" t="n">
        <v>178</v>
      </c>
      <c r="ED129" s="18" t="n">
        <v>170</v>
      </c>
      <c r="EE129" s="18" t="n">
        <v>158</v>
      </c>
      <c r="EF129" s="18" t="n">
        <v>150</v>
      </c>
      <c r="EG129" s="18" t="n">
        <v>166</v>
      </c>
      <c r="EH129" s="18" t="n">
        <v>170</v>
      </c>
      <c r="EI129" s="18" t="n">
        <v>163</v>
      </c>
      <c r="EJ129" s="18" t="n">
        <v>167</v>
      </c>
      <c r="EK129" s="18" t="n">
        <v>172</v>
      </c>
      <c r="EL129" s="18" t="n">
        <v>165</v>
      </c>
      <c r="EM129" s="18" t="n">
        <v>164</v>
      </c>
      <c r="EN129" s="18" t="n">
        <v>178</v>
      </c>
      <c r="EO129" s="18" t="n">
        <v>189</v>
      </c>
      <c r="EP129" s="18" t="n">
        <v>171</v>
      </c>
      <c r="EQ129" s="18" t="n">
        <v>131</v>
      </c>
      <c r="ER129" s="18" t="n">
        <v>113</v>
      </c>
      <c r="ES129" s="18" t="n">
        <v>116</v>
      </c>
      <c r="ET129" s="18" t="n">
        <v>114</v>
      </c>
      <c r="EU129" s="18" t="n">
        <v>115</v>
      </c>
      <c r="EV129" s="18" t="n">
        <v>115</v>
      </c>
      <c r="EW129" s="18" t="n">
        <v>115</v>
      </c>
      <c r="EX129" s="18" t="n">
        <v>114</v>
      </c>
      <c r="EY129" s="18" t="n">
        <v>117</v>
      </c>
      <c r="EZ129" s="18" t="n">
        <v>118</v>
      </c>
      <c r="FA129" s="18" t="n">
        <v>114</v>
      </c>
      <c r="FB129" s="18" t="n">
        <v>114</v>
      </c>
      <c r="FC129" s="18" t="n">
        <v>117</v>
      </c>
      <c r="FD129" s="18" t="n">
        <v>114</v>
      </c>
      <c r="FE129" s="18" t="n">
        <v>116</v>
      </c>
      <c r="FF129" s="18" t="n">
        <v>121</v>
      </c>
      <c r="FG129" s="18" t="n">
        <v>128</v>
      </c>
      <c r="FH129" s="18" t="n">
        <v>130</v>
      </c>
      <c r="FI129" s="18" t="n">
        <v>129</v>
      </c>
      <c r="FJ129" s="18" t="n">
        <v>135</v>
      </c>
      <c r="FK129" s="18" t="n">
        <v>135</v>
      </c>
      <c r="FL129" s="18" t="n">
        <v>132</v>
      </c>
      <c r="FM129" s="18" t="n">
        <v>125</v>
      </c>
      <c r="FN129" s="18" t="n">
        <v>116</v>
      </c>
      <c r="FO129" s="18" t="n">
        <v>115</v>
      </c>
      <c r="FP129" s="18" t="n">
        <v>127</v>
      </c>
      <c r="FQ129" s="18" t="n">
        <v>134</v>
      </c>
      <c r="FR129" s="18" t="n">
        <v>118</v>
      </c>
      <c r="FS129" s="18" t="n">
        <v>117</v>
      </c>
    </row>
    <row r="130" customFormat="false" ht="10.5" hidden="false" customHeight="true" outlineLevel="0" collapsed="false">
      <c r="B130" s="17" t="n">
        <v>238</v>
      </c>
      <c r="C130" s="18" t="n">
        <v>138</v>
      </c>
      <c r="D130" s="18" t="n">
        <v>136</v>
      </c>
      <c r="E130" s="18" t="n">
        <v>139</v>
      </c>
      <c r="F130" s="18" t="n">
        <v>143</v>
      </c>
      <c r="G130" s="18" t="n">
        <v>136</v>
      </c>
      <c r="H130" s="18" t="n">
        <v>136</v>
      </c>
      <c r="I130" s="18" t="n">
        <v>135</v>
      </c>
      <c r="J130" s="18" t="n">
        <v>136</v>
      </c>
      <c r="K130" s="18" t="n">
        <v>138</v>
      </c>
      <c r="L130" s="18" t="n">
        <v>139</v>
      </c>
      <c r="M130" s="18" t="n">
        <v>141</v>
      </c>
      <c r="N130" s="18" t="n">
        <v>139</v>
      </c>
      <c r="O130" s="18" t="n">
        <v>138</v>
      </c>
      <c r="P130" s="18" t="n">
        <v>137</v>
      </c>
      <c r="Q130" s="18" t="n">
        <v>139</v>
      </c>
      <c r="R130" s="18" t="n">
        <v>143</v>
      </c>
      <c r="S130" s="18" t="n">
        <v>142</v>
      </c>
      <c r="T130" s="18" t="n">
        <v>139</v>
      </c>
      <c r="U130" s="18" t="n">
        <v>136</v>
      </c>
      <c r="V130" s="18" t="n">
        <v>136</v>
      </c>
      <c r="W130" s="18" t="n">
        <v>138</v>
      </c>
      <c r="X130" s="18" t="n">
        <v>139</v>
      </c>
      <c r="Y130" s="18" t="n">
        <v>137</v>
      </c>
      <c r="Z130" s="18" t="n">
        <v>135</v>
      </c>
      <c r="AA130" s="18" t="n">
        <v>134</v>
      </c>
      <c r="AB130" s="18" t="n">
        <v>134</v>
      </c>
      <c r="AC130" s="18" t="n">
        <v>134</v>
      </c>
      <c r="AD130" s="18" t="n">
        <v>131</v>
      </c>
      <c r="AE130" s="18" t="n">
        <v>127</v>
      </c>
      <c r="AF130" s="18" t="n">
        <v>123</v>
      </c>
      <c r="AG130" s="18" t="n">
        <v>115</v>
      </c>
      <c r="AH130" s="18" t="n">
        <v>103</v>
      </c>
      <c r="AI130" s="18" t="n">
        <v>97</v>
      </c>
      <c r="AJ130" s="18" t="n">
        <v>99</v>
      </c>
      <c r="AK130" s="18" t="n">
        <v>102</v>
      </c>
      <c r="AL130" s="18" t="n">
        <v>97</v>
      </c>
      <c r="AM130" s="18" t="n">
        <v>92</v>
      </c>
      <c r="AN130" s="18" t="n">
        <v>92</v>
      </c>
      <c r="AO130" s="18" t="n">
        <v>88</v>
      </c>
      <c r="AP130" s="18" t="n">
        <v>94</v>
      </c>
      <c r="AQ130" s="18" t="n">
        <v>92</v>
      </c>
      <c r="AR130" s="18" t="n">
        <v>82</v>
      </c>
      <c r="AS130" s="18" t="n">
        <v>82</v>
      </c>
      <c r="AT130" s="18" t="n">
        <v>80</v>
      </c>
      <c r="AU130" s="18" t="n">
        <v>73</v>
      </c>
      <c r="AV130" s="18" t="n">
        <v>75</v>
      </c>
      <c r="AW130" s="18" t="n">
        <v>79</v>
      </c>
      <c r="AX130" s="18" t="n">
        <v>87</v>
      </c>
      <c r="AY130" s="18" t="n">
        <v>72</v>
      </c>
      <c r="AZ130" s="18" t="n">
        <v>63</v>
      </c>
      <c r="BA130" s="18" t="n">
        <v>71</v>
      </c>
      <c r="BB130" s="18" t="n">
        <v>122</v>
      </c>
      <c r="BC130" s="18" t="n">
        <v>149</v>
      </c>
      <c r="BD130" s="18" t="n">
        <v>125</v>
      </c>
      <c r="BE130" s="18" t="n">
        <v>218</v>
      </c>
      <c r="BF130" s="18" t="n">
        <v>236</v>
      </c>
      <c r="BG130" s="18" t="n">
        <v>243</v>
      </c>
      <c r="BH130" s="18" t="n">
        <v>235</v>
      </c>
      <c r="BI130" s="18" t="n">
        <v>224</v>
      </c>
      <c r="BJ130" s="18" t="n">
        <v>220</v>
      </c>
      <c r="BK130" s="18" t="n">
        <v>210</v>
      </c>
      <c r="BL130" s="18" t="n">
        <v>117</v>
      </c>
      <c r="BM130" s="18" t="n">
        <v>51</v>
      </c>
      <c r="BN130" s="18" t="n">
        <v>67</v>
      </c>
      <c r="BO130" s="18" t="n">
        <v>54</v>
      </c>
      <c r="BP130" s="18" t="n">
        <v>58</v>
      </c>
      <c r="BQ130" s="18" t="n">
        <v>57</v>
      </c>
      <c r="BR130" s="18" t="n">
        <v>32</v>
      </c>
      <c r="BS130" s="18" t="n">
        <v>52</v>
      </c>
      <c r="BT130" s="18" t="n">
        <v>61</v>
      </c>
      <c r="BU130" s="18" t="n">
        <v>57</v>
      </c>
      <c r="BV130" s="18" t="n">
        <v>54</v>
      </c>
      <c r="BW130" s="18" t="n">
        <v>33</v>
      </c>
      <c r="BX130" s="18" t="n">
        <v>4</v>
      </c>
      <c r="BY130" s="18" t="n">
        <v>1</v>
      </c>
      <c r="BZ130" s="18" t="n">
        <v>3</v>
      </c>
      <c r="CA130" s="18" t="n">
        <v>24</v>
      </c>
      <c r="CB130" s="18" t="n">
        <v>30</v>
      </c>
      <c r="CC130" s="18" t="n">
        <v>24</v>
      </c>
      <c r="CD130" s="18" t="n">
        <v>43</v>
      </c>
      <c r="CE130" s="18" t="n">
        <v>71</v>
      </c>
      <c r="CF130" s="18" t="n">
        <v>88</v>
      </c>
      <c r="CG130" s="18" t="n">
        <v>65</v>
      </c>
      <c r="CH130" s="18" t="n">
        <v>26</v>
      </c>
      <c r="CI130" s="18" t="n">
        <v>44</v>
      </c>
      <c r="CJ130" s="18" t="n">
        <v>64</v>
      </c>
      <c r="CK130" s="18" t="n">
        <v>117</v>
      </c>
      <c r="CL130" s="18" t="n">
        <v>148</v>
      </c>
      <c r="CM130" s="18" t="n">
        <v>173</v>
      </c>
      <c r="CN130" s="18" t="n">
        <v>194</v>
      </c>
      <c r="CO130" s="18" t="n">
        <v>202</v>
      </c>
      <c r="CP130" s="18" t="n">
        <v>188</v>
      </c>
      <c r="CQ130" s="18" t="n">
        <v>162</v>
      </c>
      <c r="CR130" s="18" t="n">
        <v>146</v>
      </c>
      <c r="CS130" s="18" t="n">
        <v>145</v>
      </c>
      <c r="CT130" s="18" t="n">
        <v>146</v>
      </c>
      <c r="CU130" s="18" t="n">
        <v>152</v>
      </c>
      <c r="CV130" s="18" t="n">
        <v>147</v>
      </c>
      <c r="CW130" s="18" t="n">
        <v>146</v>
      </c>
      <c r="CX130" s="18" t="n">
        <v>159</v>
      </c>
      <c r="CY130" s="18" t="n">
        <v>162</v>
      </c>
      <c r="CZ130" s="18" t="n">
        <v>157</v>
      </c>
      <c r="DA130" s="18" t="n">
        <v>169</v>
      </c>
      <c r="DB130" s="18" t="n">
        <v>187</v>
      </c>
      <c r="DC130" s="18" t="n">
        <v>207</v>
      </c>
      <c r="DD130" s="18" t="n">
        <v>200</v>
      </c>
      <c r="DE130" s="18" t="n">
        <v>195</v>
      </c>
      <c r="DF130" s="18" t="n">
        <v>159</v>
      </c>
      <c r="DG130" s="18" t="n">
        <v>107</v>
      </c>
      <c r="DH130" s="18" t="n">
        <v>67</v>
      </c>
      <c r="DI130" s="18" t="n">
        <v>44</v>
      </c>
      <c r="DJ130" s="18" t="n">
        <v>64</v>
      </c>
      <c r="DK130" s="18" t="n">
        <v>93</v>
      </c>
      <c r="DL130" s="18" t="n">
        <v>108</v>
      </c>
      <c r="DM130" s="18" t="n">
        <v>93</v>
      </c>
      <c r="DN130" s="18" t="n">
        <v>53</v>
      </c>
      <c r="DO130" s="18" t="n">
        <v>21</v>
      </c>
      <c r="DP130" s="18" t="n">
        <v>12</v>
      </c>
      <c r="DQ130" s="18" t="n">
        <v>9</v>
      </c>
      <c r="DR130" s="18" t="n">
        <v>10</v>
      </c>
      <c r="DS130" s="18" t="n">
        <v>11</v>
      </c>
      <c r="DT130" s="18" t="n">
        <v>18</v>
      </c>
      <c r="DU130" s="18" t="n">
        <v>30</v>
      </c>
      <c r="DV130" s="18" t="n">
        <v>43</v>
      </c>
      <c r="DW130" s="18" t="n">
        <v>39</v>
      </c>
      <c r="DX130" s="18" t="n">
        <v>28</v>
      </c>
      <c r="DY130" s="18" t="n">
        <v>22</v>
      </c>
      <c r="DZ130" s="18" t="n">
        <v>4</v>
      </c>
      <c r="EA130" s="18" t="n">
        <v>6</v>
      </c>
      <c r="EB130" s="18" t="n">
        <v>78</v>
      </c>
      <c r="EC130" s="18" t="n">
        <v>171</v>
      </c>
      <c r="ED130" s="18" t="n">
        <v>175</v>
      </c>
      <c r="EE130" s="18" t="n">
        <v>163</v>
      </c>
      <c r="EF130" s="18" t="n">
        <v>156</v>
      </c>
      <c r="EG130" s="18" t="n">
        <v>167</v>
      </c>
      <c r="EH130" s="18" t="n">
        <v>165</v>
      </c>
      <c r="EI130" s="18" t="n">
        <v>165</v>
      </c>
      <c r="EJ130" s="18" t="n">
        <v>160</v>
      </c>
      <c r="EK130" s="18" t="n">
        <v>157</v>
      </c>
      <c r="EL130" s="18" t="n">
        <v>162</v>
      </c>
      <c r="EM130" s="18" t="n">
        <v>163</v>
      </c>
      <c r="EN130" s="18" t="n">
        <v>175</v>
      </c>
      <c r="EO130" s="18" t="n">
        <v>185</v>
      </c>
      <c r="EP130" s="18" t="n">
        <v>163</v>
      </c>
      <c r="EQ130" s="18" t="n">
        <v>129</v>
      </c>
      <c r="ER130" s="18" t="n">
        <v>118</v>
      </c>
      <c r="ES130" s="18" t="n">
        <v>124</v>
      </c>
      <c r="ET130" s="18" t="n">
        <v>114</v>
      </c>
      <c r="EU130" s="18" t="n">
        <v>107</v>
      </c>
      <c r="EV130" s="18" t="n">
        <v>110</v>
      </c>
      <c r="EW130" s="18" t="n">
        <v>115</v>
      </c>
      <c r="EX130" s="18" t="n">
        <v>113</v>
      </c>
      <c r="EY130" s="18" t="n">
        <v>117</v>
      </c>
      <c r="EZ130" s="18" t="n">
        <v>121</v>
      </c>
      <c r="FA130" s="18" t="n">
        <v>111</v>
      </c>
      <c r="FB130" s="18" t="n">
        <v>107</v>
      </c>
      <c r="FC130" s="18" t="n">
        <v>109</v>
      </c>
      <c r="FD130" s="18" t="n">
        <v>108</v>
      </c>
      <c r="FE130" s="18" t="n">
        <v>109</v>
      </c>
      <c r="FF130" s="18" t="n">
        <v>116</v>
      </c>
      <c r="FG130" s="18" t="n">
        <v>124</v>
      </c>
      <c r="FH130" s="18" t="n">
        <v>128</v>
      </c>
      <c r="FI130" s="18" t="n">
        <v>129</v>
      </c>
      <c r="FJ130" s="18" t="n">
        <v>132</v>
      </c>
      <c r="FK130" s="18" t="n">
        <v>128</v>
      </c>
      <c r="FL130" s="18" t="n">
        <v>123</v>
      </c>
      <c r="FM130" s="18" t="n">
        <v>123</v>
      </c>
      <c r="FN130" s="18" t="n">
        <v>117</v>
      </c>
      <c r="FO130" s="18" t="n">
        <v>105</v>
      </c>
      <c r="FP130" s="18" t="n">
        <v>111</v>
      </c>
      <c r="FQ130" s="18" t="n">
        <v>108</v>
      </c>
      <c r="FR130" s="18" t="n">
        <v>99</v>
      </c>
      <c r="FS130" s="18" t="n">
        <v>103</v>
      </c>
    </row>
    <row r="131" customFormat="false" ht="10.5" hidden="false" customHeight="true" outlineLevel="0" collapsed="false">
      <c r="B131" s="17" t="n">
        <v>239</v>
      </c>
      <c r="C131" s="18" t="n">
        <v>139</v>
      </c>
      <c r="D131" s="18" t="n">
        <v>139</v>
      </c>
      <c r="E131" s="18" t="n">
        <v>142</v>
      </c>
      <c r="F131" s="18" t="n">
        <v>144</v>
      </c>
      <c r="G131" s="18" t="n">
        <v>135</v>
      </c>
      <c r="H131" s="18" t="n">
        <v>136</v>
      </c>
      <c r="I131" s="18" t="n">
        <v>137</v>
      </c>
      <c r="J131" s="18" t="n">
        <v>138</v>
      </c>
      <c r="K131" s="18" t="n">
        <v>142</v>
      </c>
      <c r="L131" s="18" t="n">
        <v>144</v>
      </c>
      <c r="M131" s="18" t="n">
        <v>143</v>
      </c>
      <c r="N131" s="18" t="n">
        <v>141</v>
      </c>
      <c r="O131" s="18" t="n">
        <v>137</v>
      </c>
      <c r="P131" s="18" t="n">
        <v>138</v>
      </c>
      <c r="Q131" s="18" t="n">
        <v>143</v>
      </c>
      <c r="R131" s="18" t="n">
        <v>149</v>
      </c>
      <c r="S131" s="18" t="n">
        <v>151</v>
      </c>
      <c r="T131" s="18" t="n">
        <v>149</v>
      </c>
      <c r="U131" s="18" t="n">
        <v>146</v>
      </c>
      <c r="V131" s="18" t="n">
        <v>145</v>
      </c>
      <c r="W131" s="18" t="n">
        <v>143</v>
      </c>
      <c r="X131" s="18" t="n">
        <v>143</v>
      </c>
      <c r="Y131" s="18" t="n">
        <v>141</v>
      </c>
      <c r="Z131" s="18" t="n">
        <v>137</v>
      </c>
      <c r="AA131" s="18" t="n">
        <v>136</v>
      </c>
      <c r="AB131" s="18" t="n">
        <v>136</v>
      </c>
      <c r="AC131" s="18" t="n">
        <v>136</v>
      </c>
      <c r="AD131" s="18" t="n">
        <v>134</v>
      </c>
      <c r="AE131" s="18" t="n">
        <v>129</v>
      </c>
      <c r="AF131" s="18" t="n">
        <v>127</v>
      </c>
      <c r="AG131" s="18" t="n">
        <v>120</v>
      </c>
      <c r="AH131" s="18" t="n">
        <v>110</v>
      </c>
      <c r="AI131" s="18" t="n">
        <v>104</v>
      </c>
      <c r="AJ131" s="18" t="n">
        <v>103</v>
      </c>
      <c r="AK131" s="18" t="n">
        <v>102</v>
      </c>
      <c r="AL131" s="18" t="n">
        <v>97</v>
      </c>
      <c r="AM131" s="18" t="n">
        <v>90</v>
      </c>
      <c r="AN131" s="18" t="n">
        <v>90</v>
      </c>
      <c r="AO131" s="18" t="n">
        <v>85</v>
      </c>
      <c r="AP131" s="18" t="n">
        <v>93</v>
      </c>
      <c r="AQ131" s="18" t="n">
        <v>93</v>
      </c>
      <c r="AR131" s="18" t="n">
        <v>87</v>
      </c>
      <c r="AS131" s="18" t="n">
        <v>89</v>
      </c>
      <c r="AT131" s="18" t="n">
        <v>84</v>
      </c>
      <c r="AU131" s="18" t="n">
        <v>89</v>
      </c>
      <c r="AV131" s="18" t="n">
        <v>90</v>
      </c>
      <c r="AW131" s="18" t="n">
        <v>73</v>
      </c>
      <c r="AX131" s="18" t="n">
        <v>83</v>
      </c>
      <c r="AY131" s="18" t="n">
        <v>66</v>
      </c>
      <c r="AZ131" s="18" t="n">
        <v>59</v>
      </c>
      <c r="BA131" s="18" t="n">
        <v>95</v>
      </c>
      <c r="BB131" s="18" t="n">
        <v>95</v>
      </c>
      <c r="BC131" s="18" t="n">
        <v>64</v>
      </c>
      <c r="BD131" s="18" t="n">
        <v>80</v>
      </c>
      <c r="BE131" s="18" t="n">
        <v>180</v>
      </c>
      <c r="BF131" s="18" t="n">
        <v>230</v>
      </c>
      <c r="BG131" s="18" t="n">
        <v>240</v>
      </c>
      <c r="BH131" s="18" t="n">
        <v>241</v>
      </c>
      <c r="BI131" s="18" t="n">
        <v>236</v>
      </c>
      <c r="BJ131" s="18" t="n">
        <v>226</v>
      </c>
      <c r="BK131" s="18" t="n">
        <v>194</v>
      </c>
      <c r="BL131" s="18" t="n">
        <v>79</v>
      </c>
      <c r="BM131" s="18" t="n">
        <v>50</v>
      </c>
      <c r="BN131" s="18" t="n">
        <v>50</v>
      </c>
      <c r="BO131" s="18" t="n">
        <v>52</v>
      </c>
      <c r="BP131" s="18" t="n">
        <v>54</v>
      </c>
      <c r="BQ131" s="18" t="n">
        <v>56</v>
      </c>
      <c r="BR131" s="18" t="n">
        <v>56</v>
      </c>
      <c r="BS131" s="18" t="n">
        <v>52</v>
      </c>
      <c r="BT131" s="18" t="n">
        <v>57</v>
      </c>
      <c r="BU131" s="18" t="n">
        <v>47</v>
      </c>
      <c r="BV131" s="18" t="n">
        <v>23</v>
      </c>
      <c r="BW131" s="18" t="n">
        <v>1</v>
      </c>
      <c r="BX131" s="18" t="n">
        <v>0</v>
      </c>
      <c r="BY131" s="18" t="n">
        <v>12</v>
      </c>
      <c r="BZ131" s="18" t="n">
        <v>29</v>
      </c>
      <c r="CA131" s="18" t="n">
        <v>31</v>
      </c>
      <c r="CB131" s="18" t="n">
        <v>25</v>
      </c>
      <c r="CC131" s="18" t="n">
        <v>47</v>
      </c>
      <c r="CD131" s="18" t="n">
        <v>81</v>
      </c>
      <c r="CE131" s="18" t="n">
        <v>57</v>
      </c>
      <c r="CF131" s="18" t="n">
        <v>26</v>
      </c>
      <c r="CG131" s="18" t="n">
        <v>37</v>
      </c>
      <c r="CH131" s="18" t="n">
        <v>80</v>
      </c>
      <c r="CI131" s="18" t="n">
        <v>127</v>
      </c>
      <c r="CJ131" s="18" t="n">
        <v>171</v>
      </c>
      <c r="CK131" s="18" t="n">
        <v>191</v>
      </c>
      <c r="CL131" s="18" t="n">
        <v>188</v>
      </c>
      <c r="CM131" s="18" t="n">
        <v>167</v>
      </c>
      <c r="CN131" s="18" t="n">
        <v>153</v>
      </c>
      <c r="CO131" s="18" t="n">
        <v>131</v>
      </c>
      <c r="CP131" s="18" t="n">
        <v>115</v>
      </c>
      <c r="CQ131" s="18" t="n">
        <v>104</v>
      </c>
      <c r="CR131" s="18" t="n">
        <v>87</v>
      </c>
      <c r="CS131" s="18" t="n">
        <v>91</v>
      </c>
      <c r="CT131" s="18" t="n">
        <v>98</v>
      </c>
      <c r="CU131" s="18" t="n">
        <v>117</v>
      </c>
      <c r="CV131" s="18" t="n">
        <v>119</v>
      </c>
      <c r="CW131" s="18" t="n">
        <v>110</v>
      </c>
      <c r="CX131" s="18" t="n">
        <v>107</v>
      </c>
      <c r="CY131" s="18" t="n">
        <v>99</v>
      </c>
      <c r="CZ131" s="18" t="n">
        <v>103</v>
      </c>
      <c r="DA131" s="18" t="n">
        <v>108</v>
      </c>
      <c r="DB131" s="18" t="n">
        <v>145</v>
      </c>
      <c r="DC131" s="18" t="n">
        <v>160</v>
      </c>
      <c r="DD131" s="18" t="n">
        <v>157</v>
      </c>
      <c r="DE131" s="18" t="n">
        <v>162</v>
      </c>
      <c r="DF131" s="18" t="n">
        <v>184</v>
      </c>
      <c r="DG131" s="18" t="n">
        <v>195</v>
      </c>
      <c r="DH131" s="18" t="n">
        <v>169</v>
      </c>
      <c r="DI131" s="18" t="n">
        <v>113</v>
      </c>
      <c r="DJ131" s="18" t="n">
        <v>50</v>
      </c>
      <c r="DK131" s="18" t="n">
        <v>32</v>
      </c>
      <c r="DL131" s="18" t="n">
        <v>59</v>
      </c>
      <c r="DM131" s="18" t="n">
        <v>95</v>
      </c>
      <c r="DN131" s="18" t="n">
        <v>115</v>
      </c>
      <c r="DO131" s="18" t="n">
        <v>72</v>
      </c>
      <c r="DP131" s="18" t="n">
        <v>29</v>
      </c>
      <c r="DQ131" s="18" t="n">
        <v>10</v>
      </c>
      <c r="DR131" s="18" t="n">
        <v>14</v>
      </c>
      <c r="DS131" s="18" t="n">
        <v>15</v>
      </c>
      <c r="DT131" s="18" t="n">
        <v>11</v>
      </c>
      <c r="DU131" s="18" t="n">
        <v>16</v>
      </c>
      <c r="DV131" s="18" t="n">
        <v>33</v>
      </c>
      <c r="DW131" s="18" t="n">
        <v>37</v>
      </c>
      <c r="DX131" s="18" t="n">
        <v>40</v>
      </c>
      <c r="DY131" s="18" t="n">
        <v>25</v>
      </c>
      <c r="DZ131" s="18" t="n">
        <v>14</v>
      </c>
      <c r="EA131" s="18" t="n">
        <v>9</v>
      </c>
      <c r="EB131" s="18" t="n">
        <v>18</v>
      </c>
      <c r="EC131" s="18" t="n">
        <v>110</v>
      </c>
      <c r="ED131" s="18" t="n">
        <v>173</v>
      </c>
      <c r="EE131" s="18" t="n">
        <v>169</v>
      </c>
      <c r="EF131" s="18" t="n">
        <v>171</v>
      </c>
      <c r="EG131" s="18" t="n">
        <v>169</v>
      </c>
      <c r="EH131" s="18" t="n">
        <v>159</v>
      </c>
      <c r="EI131" s="18" t="n">
        <v>155</v>
      </c>
      <c r="EJ131" s="18" t="n">
        <v>150</v>
      </c>
      <c r="EK131" s="18" t="n">
        <v>160</v>
      </c>
      <c r="EL131" s="18" t="n">
        <v>170</v>
      </c>
      <c r="EM131" s="18" t="n">
        <v>166</v>
      </c>
      <c r="EN131" s="18" t="n">
        <v>170</v>
      </c>
      <c r="EO131" s="18" t="n">
        <v>172</v>
      </c>
      <c r="EP131" s="18" t="n">
        <v>157</v>
      </c>
      <c r="EQ131" s="18" t="n">
        <v>128</v>
      </c>
      <c r="ER131" s="18" t="n">
        <v>125</v>
      </c>
      <c r="ES131" s="18" t="n">
        <v>128</v>
      </c>
      <c r="ET131" s="18" t="n">
        <v>110</v>
      </c>
      <c r="EU131" s="18" t="n">
        <v>102</v>
      </c>
      <c r="EV131" s="18" t="n">
        <v>108</v>
      </c>
      <c r="EW131" s="18" t="n">
        <v>111</v>
      </c>
      <c r="EX131" s="18" t="n">
        <v>110</v>
      </c>
      <c r="EY131" s="18" t="n">
        <v>118</v>
      </c>
      <c r="EZ131" s="18" t="n">
        <v>122</v>
      </c>
      <c r="FA131" s="18" t="n">
        <v>110</v>
      </c>
      <c r="FB131" s="18" t="n">
        <v>106</v>
      </c>
      <c r="FC131" s="18" t="n">
        <v>108</v>
      </c>
      <c r="FD131" s="18" t="n">
        <v>106</v>
      </c>
      <c r="FE131" s="18" t="n">
        <v>106</v>
      </c>
      <c r="FF131" s="18" t="n">
        <v>113</v>
      </c>
      <c r="FG131" s="18" t="n">
        <v>122</v>
      </c>
      <c r="FH131" s="18" t="n">
        <v>124</v>
      </c>
      <c r="FI131" s="18" t="n">
        <v>122</v>
      </c>
      <c r="FJ131" s="18" t="n">
        <v>119</v>
      </c>
      <c r="FK131" s="18" t="n">
        <v>114</v>
      </c>
      <c r="FL131" s="18" t="n">
        <v>112</v>
      </c>
      <c r="FM131" s="18" t="n">
        <v>119</v>
      </c>
      <c r="FN131" s="18" t="n">
        <v>105</v>
      </c>
      <c r="FO131" s="18" t="n">
        <v>81</v>
      </c>
      <c r="FP131" s="18" t="n">
        <v>82</v>
      </c>
      <c r="FQ131" s="18" t="n">
        <v>90</v>
      </c>
      <c r="FR131" s="18" t="n">
        <v>95</v>
      </c>
      <c r="FS131" s="18" t="n">
        <v>95</v>
      </c>
    </row>
    <row r="132" customFormat="false" ht="10.5" hidden="false" customHeight="true" outlineLevel="0" collapsed="false">
      <c r="B132" s="17" t="n">
        <v>240</v>
      </c>
      <c r="C132" s="18" t="n">
        <v>130</v>
      </c>
      <c r="D132" s="18" t="n">
        <v>142</v>
      </c>
      <c r="E132" s="18" t="n">
        <v>137</v>
      </c>
      <c r="F132" s="18" t="n">
        <v>142</v>
      </c>
      <c r="G132" s="18" t="n">
        <v>143</v>
      </c>
      <c r="H132" s="18" t="n">
        <v>144</v>
      </c>
      <c r="I132" s="18" t="n">
        <v>143</v>
      </c>
      <c r="J132" s="18" t="n">
        <v>143</v>
      </c>
      <c r="K132" s="18" t="n">
        <v>142</v>
      </c>
      <c r="L132" s="18" t="n">
        <v>142</v>
      </c>
      <c r="M132" s="18" t="n">
        <v>139</v>
      </c>
      <c r="N132" s="18" t="n">
        <v>137</v>
      </c>
      <c r="O132" s="18" t="n">
        <v>138</v>
      </c>
      <c r="P132" s="18" t="n">
        <v>143</v>
      </c>
      <c r="Q132" s="18" t="n">
        <v>144</v>
      </c>
      <c r="R132" s="18" t="n">
        <v>144</v>
      </c>
      <c r="S132" s="18" t="n">
        <v>142</v>
      </c>
      <c r="T132" s="18" t="n">
        <v>144</v>
      </c>
      <c r="U132" s="18" t="n">
        <v>145</v>
      </c>
      <c r="V132" s="18" t="n">
        <v>145</v>
      </c>
      <c r="W132" s="18" t="n">
        <v>141</v>
      </c>
      <c r="X132" s="18" t="n">
        <v>142</v>
      </c>
      <c r="Y132" s="18" t="n">
        <v>142</v>
      </c>
      <c r="Z132" s="18" t="n">
        <v>141</v>
      </c>
      <c r="AA132" s="18" t="n">
        <v>141</v>
      </c>
      <c r="AB132" s="18" t="n">
        <v>138</v>
      </c>
      <c r="AC132" s="18" t="n">
        <v>134</v>
      </c>
      <c r="AD132" s="18" t="n">
        <v>129</v>
      </c>
      <c r="AE132" s="18" t="n">
        <v>131</v>
      </c>
      <c r="AF132" s="18" t="n">
        <v>129</v>
      </c>
      <c r="AG132" s="18" t="n">
        <v>123</v>
      </c>
      <c r="AH132" s="18" t="n">
        <v>117</v>
      </c>
      <c r="AI132" s="18" t="n">
        <v>113</v>
      </c>
      <c r="AJ132" s="18" t="n">
        <v>109</v>
      </c>
      <c r="AK132" s="18" t="n">
        <v>106</v>
      </c>
      <c r="AL132" s="18" t="n">
        <v>101</v>
      </c>
      <c r="AM132" s="18" t="n">
        <v>100</v>
      </c>
      <c r="AN132" s="18" t="n">
        <v>91</v>
      </c>
      <c r="AO132" s="18" t="n">
        <v>87</v>
      </c>
      <c r="AP132" s="18" t="n">
        <v>89</v>
      </c>
      <c r="AQ132" s="18" t="n">
        <v>92</v>
      </c>
      <c r="AR132" s="18" t="n">
        <v>90</v>
      </c>
      <c r="AS132" s="18" t="n">
        <v>90</v>
      </c>
      <c r="AT132" s="18" t="n">
        <v>90</v>
      </c>
      <c r="AU132" s="18" t="n">
        <v>79</v>
      </c>
      <c r="AV132" s="18" t="n">
        <v>88</v>
      </c>
      <c r="AW132" s="18" t="n">
        <v>87</v>
      </c>
      <c r="AX132" s="18" t="n">
        <v>81</v>
      </c>
      <c r="AY132" s="18" t="n">
        <v>44</v>
      </c>
      <c r="AZ132" s="18" t="n">
        <v>43</v>
      </c>
      <c r="BA132" s="18" t="n">
        <v>75</v>
      </c>
      <c r="BB132" s="18" t="n">
        <v>108</v>
      </c>
      <c r="BC132" s="18" t="n">
        <v>67</v>
      </c>
      <c r="BD132" s="18" t="n">
        <v>33</v>
      </c>
      <c r="BE132" s="18" t="n">
        <v>74</v>
      </c>
      <c r="BF132" s="18" t="n">
        <v>174</v>
      </c>
      <c r="BG132" s="18" t="n">
        <v>206</v>
      </c>
      <c r="BH132" s="18" t="n">
        <v>209</v>
      </c>
      <c r="BI132" s="18" t="n">
        <v>201</v>
      </c>
      <c r="BJ132" s="18" t="n">
        <v>172</v>
      </c>
      <c r="BK132" s="18" t="n">
        <v>73</v>
      </c>
      <c r="BL132" s="18" t="n">
        <v>42</v>
      </c>
      <c r="BM132" s="18" t="n">
        <v>40</v>
      </c>
      <c r="BN132" s="18" t="n">
        <v>45</v>
      </c>
      <c r="BO132" s="18" t="n">
        <v>57</v>
      </c>
      <c r="BP132" s="18" t="n">
        <v>50</v>
      </c>
      <c r="BQ132" s="18" t="n">
        <v>54</v>
      </c>
      <c r="BR132" s="18" t="n">
        <v>60</v>
      </c>
      <c r="BS132" s="18" t="n">
        <v>52</v>
      </c>
      <c r="BT132" s="18" t="n">
        <v>45</v>
      </c>
      <c r="BU132" s="18" t="n">
        <v>22</v>
      </c>
      <c r="BV132" s="18" t="n">
        <v>1</v>
      </c>
      <c r="BW132" s="18" t="n">
        <v>1</v>
      </c>
      <c r="BX132" s="18" t="n">
        <v>19</v>
      </c>
      <c r="BY132" s="18" t="n">
        <v>25</v>
      </c>
      <c r="BZ132" s="18" t="n">
        <v>24</v>
      </c>
      <c r="CA132" s="18" t="n">
        <v>29</v>
      </c>
      <c r="CB132" s="18" t="n">
        <v>85</v>
      </c>
      <c r="CC132" s="18" t="n">
        <v>82</v>
      </c>
      <c r="CD132" s="18" t="n">
        <v>46</v>
      </c>
      <c r="CE132" s="18" t="n">
        <v>49</v>
      </c>
      <c r="CF132" s="18" t="n">
        <v>115</v>
      </c>
      <c r="CG132" s="18" t="n">
        <v>167</v>
      </c>
      <c r="CH132" s="18" t="n">
        <v>193</v>
      </c>
      <c r="CI132" s="18" t="n">
        <v>206</v>
      </c>
      <c r="CJ132" s="18" t="n">
        <v>204</v>
      </c>
      <c r="CK132" s="18" t="n">
        <v>173</v>
      </c>
      <c r="CL132" s="18" t="n">
        <v>128</v>
      </c>
      <c r="CM132" s="18" t="n">
        <v>123</v>
      </c>
      <c r="CN132" s="18" t="n">
        <v>96</v>
      </c>
      <c r="CO132" s="18" t="n">
        <v>82</v>
      </c>
      <c r="CP132" s="18" t="n">
        <v>96</v>
      </c>
      <c r="CQ132" s="18" t="n">
        <v>87</v>
      </c>
      <c r="CR132" s="18" t="n">
        <v>90</v>
      </c>
      <c r="CS132" s="18" t="n">
        <v>115</v>
      </c>
      <c r="CT132" s="18" t="n">
        <v>122</v>
      </c>
      <c r="CU132" s="18" t="n">
        <v>118</v>
      </c>
      <c r="CV132" s="18" t="n">
        <v>130</v>
      </c>
      <c r="CW132" s="18" t="n">
        <v>101</v>
      </c>
      <c r="CX132" s="18" t="n">
        <v>95</v>
      </c>
      <c r="CY132" s="18" t="n">
        <v>102</v>
      </c>
      <c r="CZ132" s="18" t="n">
        <v>95</v>
      </c>
      <c r="DA132" s="18" t="n">
        <v>89</v>
      </c>
      <c r="DB132" s="18" t="n">
        <v>93</v>
      </c>
      <c r="DC132" s="18" t="n">
        <v>101</v>
      </c>
      <c r="DD132" s="18" t="n">
        <v>97</v>
      </c>
      <c r="DE132" s="18" t="n">
        <v>117</v>
      </c>
      <c r="DF132" s="18" t="n">
        <v>128</v>
      </c>
      <c r="DG132" s="18" t="n">
        <v>172</v>
      </c>
      <c r="DH132" s="18" t="n">
        <v>171</v>
      </c>
      <c r="DI132" s="18" t="n">
        <v>165</v>
      </c>
      <c r="DJ132" s="18" t="n">
        <v>143</v>
      </c>
      <c r="DK132" s="18" t="n">
        <v>101</v>
      </c>
      <c r="DL132" s="18" t="n">
        <v>72</v>
      </c>
      <c r="DM132" s="18" t="n">
        <v>77</v>
      </c>
      <c r="DN132" s="18" t="n">
        <v>124</v>
      </c>
      <c r="DO132" s="18" t="n">
        <v>118</v>
      </c>
      <c r="DP132" s="18" t="n">
        <v>61</v>
      </c>
      <c r="DQ132" s="18" t="n">
        <v>22</v>
      </c>
      <c r="DR132" s="18" t="n">
        <v>5</v>
      </c>
      <c r="DS132" s="18" t="n">
        <v>8</v>
      </c>
      <c r="DT132" s="18" t="n">
        <v>15</v>
      </c>
      <c r="DU132" s="18" t="n">
        <v>19</v>
      </c>
      <c r="DV132" s="18" t="n">
        <v>19</v>
      </c>
      <c r="DW132" s="18" t="n">
        <v>30</v>
      </c>
      <c r="DX132" s="18" t="n">
        <v>33</v>
      </c>
      <c r="DY132" s="18" t="n">
        <v>21</v>
      </c>
      <c r="DZ132" s="18" t="n">
        <v>19</v>
      </c>
      <c r="EA132" s="18" t="n">
        <v>16</v>
      </c>
      <c r="EB132" s="18" t="n">
        <v>5</v>
      </c>
      <c r="EC132" s="18" t="n">
        <v>37</v>
      </c>
      <c r="ED132" s="18" t="n">
        <v>153</v>
      </c>
      <c r="EE132" s="18" t="n">
        <v>167</v>
      </c>
      <c r="EF132" s="18" t="n">
        <v>163</v>
      </c>
      <c r="EG132" s="18" t="n">
        <v>162</v>
      </c>
      <c r="EH132" s="18" t="n">
        <v>167</v>
      </c>
      <c r="EI132" s="18" t="n">
        <v>169</v>
      </c>
      <c r="EJ132" s="18" t="n">
        <v>164</v>
      </c>
      <c r="EK132" s="18" t="n">
        <v>165</v>
      </c>
      <c r="EL132" s="18" t="n">
        <v>169</v>
      </c>
      <c r="EM132" s="18" t="n">
        <v>167</v>
      </c>
      <c r="EN132" s="18" t="n">
        <v>169</v>
      </c>
      <c r="EO132" s="18" t="n">
        <v>167</v>
      </c>
      <c r="EP132" s="18" t="n">
        <v>152</v>
      </c>
      <c r="EQ132" s="18" t="n">
        <v>126</v>
      </c>
      <c r="ER132" s="18" t="n">
        <v>138</v>
      </c>
      <c r="ES132" s="18" t="n">
        <v>118</v>
      </c>
      <c r="ET132" s="18" t="n">
        <v>99</v>
      </c>
      <c r="EU132" s="18" t="n">
        <v>104</v>
      </c>
      <c r="EV132" s="18" t="n">
        <v>110</v>
      </c>
      <c r="EW132" s="18" t="n">
        <v>110</v>
      </c>
      <c r="EX132" s="18" t="n">
        <v>109</v>
      </c>
      <c r="EY132" s="18" t="n">
        <v>119</v>
      </c>
      <c r="EZ132" s="18" t="n">
        <v>124</v>
      </c>
      <c r="FA132" s="18" t="n">
        <v>116</v>
      </c>
      <c r="FB132" s="18" t="n">
        <v>110</v>
      </c>
      <c r="FC132" s="18" t="n">
        <v>107</v>
      </c>
      <c r="FD132" s="18" t="n">
        <v>101</v>
      </c>
      <c r="FE132" s="18" t="n">
        <v>100</v>
      </c>
      <c r="FF132" s="18" t="n">
        <v>109</v>
      </c>
      <c r="FG132" s="18" t="n">
        <v>121</v>
      </c>
      <c r="FH132" s="18" t="n">
        <v>123</v>
      </c>
      <c r="FI132" s="18" t="n">
        <v>116</v>
      </c>
      <c r="FJ132" s="18" t="n">
        <v>110</v>
      </c>
      <c r="FK132" s="18" t="n">
        <v>110</v>
      </c>
      <c r="FL132" s="18" t="n">
        <v>114</v>
      </c>
      <c r="FM132" s="18" t="n">
        <v>120</v>
      </c>
      <c r="FN132" s="18" t="n">
        <v>93</v>
      </c>
      <c r="FO132" s="18" t="n">
        <v>78</v>
      </c>
      <c r="FP132" s="18" t="n">
        <v>71</v>
      </c>
      <c r="FQ132" s="18" t="n">
        <v>79</v>
      </c>
      <c r="FR132" s="18" t="n">
        <v>80</v>
      </c>
      <c r="FS132" s="18" t="n">
        <v>74</v>
      </c>
    </row>
    <row r="133" customFormat="false" ht="10.5" hidden="false" customHeight="true" outlineLevel="0" collapsed="false">
      <c r="B133" s="17" t="n">
        <v>241</v>
      </c>
      <c r="C133" s="18" t="n">
        <v>136</v>
      </c>
      <c r="D133" s="18" t="n">
        <v>152</v>
      </c>
      <c r="E133" s="18" t="n">
        <v>145</v>
      </c>
      <c r="F133" s="18" t="n">
        <v>143</v>
      </c>
      <c r="G133" s="18" t="n">
        <v>144</v>
      </c>
      <c r="H133" s="18" t="n">
        <v>145</v>
      </c>
      <c r="I133" s="18" t="n">
        <v>144</v>
      </c>
      <c r="J133" s="18" t="n">
        <v>144</v>
      </c>
      <c r="K133" s="18" t="n">
        <v>144</v>
      </c>
      <c r="L133" s="18" t="n">
        <v>143</v>
      </c>
      <c r="M133" s="18" t="n">
        <v>143</v>
      </c>
      <c r="N133" s="18" t="n">
        <v>142</v>
      </c>
      <c r="O133" s="18" t="n">
        <v>144</v>
      </c>
      <c r="P133" s="18" t="n">
        <v>146</v>
      </c>
      <c r="Q133" s="18" t="n">
        <v>145</v>
      </c>
      <c r="R133" s="18" t="n">
        <v>143</v>
      </c>
      <c r="S133" s="18" t="n">
        <v>141</v>
      </c>
      <c r="T133" s="18" t="n">
        <v>142</v>
      </c>
      <c r="U133" s="18" t="n">
        <v>142</v>
      </c>
      <c r="V133" s="18" t="n">
        <v>148</v>
      </c>
      <c r="W133" s="18" t="n">
        <v>150</v>
      </c>
      <c r="X133" s="18" t="n">
        <v>148</v>
      </c>
      <c r="Y133" s="18" t="n">
        <v>146</v>
      </c>
      <c r="Z133" s="18" t="n">
        <v>145</v>
      </c>
      <c r="AA133" s="18" t="n">
        <v>143</v>
      </c>
      <c r="AB133" s="18" t="n">
        <v>142</v>
      </c>
      <c r="AC133" s="18" t="n">
        <v>139</v>
      </c>
      <c r="AD133" s="18" t="n">
        <v>138</v>
      </c>
      <c r="AE133" s="18" t="n">
        <v>138</v>
      </c>
      <c r="AF133" s="18" t="n">
        <v>134</v>
      </c>
      <c r="AG133" s="18" t="n">
        <v>128</v>
      </c>
      <c r="AH133" s="18" t="n">
        <v>122</v>
      </c>
      <c r="AI133" s="18" t="n">
        <v>117</v>
      </c>
      <c r="AJ133" s="18" t="n">
        <v>114</v>
      </c>
      <c r="AK133" s="18" t="n">
        <v>111</v>
      </c>
      <c r="AL133" s="18" t="n">
        <v>107</v>
      </c>
      <c r="AM133" s="18" t="n">
        <v>105</v>
      </c>
      <c r="AN133" s="18" t="n">
        <v>100</v>
      </c>
      <c r="AO133" s="18" t="n">
        <v>95</v>
      </c>
      <c r="AP133" s="18" t="n">
        <v>93</v>
      </c>
      <c r="AQ133" s="18" t="n">
        <v>90</v>
      </c>
      <c r="AR133" s="18" t="n">
        <v>87</v>
      </c>
      <c r="AS133" s="18" t="n">
        <v>87</v>
      </c>
      <c r="AT133" s="18" t="n">
        <v>86</v>
      </c>
      <c r="AU133" s="18" t="n">
        <v>86</v>
      </c>
      <c r="AV133" s="18" t="n">
        <v>95</v>
      </c>
      <c r="AW133" s="18" t="n">
        <v>99</v>
      </c>
      <c r="AX133" s="18" t="n">
        <v>52</v>
      </c>
      <c r="AY133" s="18" t="n">
        <v>14</v>
      </c>
      <c r="AZ133" s="18" t="n">
        <v>29</v>
      </c>
      <c r="BA133" s="18" t="n">
        <v>64</v>
      </c>
      <c r="BB133" s="18" t="n">
        <v>81</v>
      </c>
      <c r="BC133" s="18" t="n">
        <v>73</v>
      </c>
      <c r="BD133" s="18" t="n">
        <v>47</v>
      </c>
      <c r="BE133" s="18" t="n">
        <v>46</v>
      </c>
      <c r="BF133" s="18" t="n">
        <v>50</v>
      </c>
      <c r="BG133" s="18" t="n">
        <v>63</v>
      </c>
      <c r="BH133" s="18" t="n">
        <v>86</v>
      </c>
      <c r="BI133" s="18" t="n">
        <v>101</v>
      </c>
      <c r="BJ133" s="18" t="n">
        <v>52</v>
      </c>
      <c r="BK133" s="18" t="n">
        <v>39</v>
      </c>
      <c r="BL133" s="18" t="n">
        <v>39</v>
      </c>
      <c r="BM133" s="18" t="n">
        <v>44</v>
      </c>
      <c r="BN133" s="18" t="n">
        <v>46</v>
      </c>
      <c r="BO133" s="18" t="n">
        <v>59</v>
      </c>
      <c r="BP133" s="18" t="n">
        <v>56</v>
      </c>
      <c r="BQ133" s="18" t="n">
        <v>58</v>
      </c>
      <c r="BR133" s="18" t="n">
        <v>57</v>
      </c>
      <c r="BS133" s="18" t="n">
        <v>43</v>
      </c>
      <c r="BT133" s="18" t="n">
        <v>17</v>
      </c>
      <c r="BU133" s="18" t="n">
        <v>1</v>
      </c>
      <c r="BV133" s="18" t="n">
        <v>3</v>
      </c>
      <c r="BW133" s="18" t="n">
        <v>22</v>
      </c>
      <c r="BX133" s="18" t="n">
        <v>29</v>
      </c>
      <c r="BY133" s="18" t="n">
        <v>17</v>
      </c>
      <c r="BZ133" s="18" t="n">
        <v>33</v>
      </c>
      <c r="CA133" s="18" t="n">
        <v>95</v>
      </c>
      <c r="CB133" s="18" t="n">
        <v>64</v>
      </c>
      <c r="CC133" s="18" t="n">
        <v>43</v>
      </c>
      <c r="CD133" s="18" t="n">
        <v>63</v>
      </c>
      <c r="CE133" s="18" t="n">
        <v>137</v>
      </c>
      <c r="CF133" s="18" t="n">
        <v>192</v>
      </c>
      <c r="CG133" s="18" t="n">
        <v>199</v>
      </c>
      <c r="CH133" s="18" t="n">
        <v>173</v>
      </c>
      <c r="CI133" s="18" t="n">
        <v>144</v>
      </c>
      <c r="CJ133" s="18" t="n">
        <v>122</v>
      </c>
      <c r="CK133" s="18" t="n">
        <v>95</v>
      </c>
      <c r="CL133" s="18" t="n">
        <v>97</v>
      </c>
      <c r="CM133" s="18" t="n">
        <v>85</v>
      </c>
      <c r="CN133" s="18" t="n">
        <v>84</v>
      </c>
      <c r="CO133" s="18" t="n">
        <v>104</v>
      </c>
      <c r="CP133" s="18" t="n">
        <v>114</v>
      </c>
      <c r="CQ133" s="18" t="n">
        <v>114</v>
      </c>
      <c r="CR133" s="18" t="n">
        <v>125</v>
      </c>
      <c r="CS133" s="18" t="n">
        <v>123</v>
      </c>
      <c r="CT133" s="18" t="n">
        <v>131</v>
      </c>
      <c r="CU133" s="18" t="n">
        <v>123</v>
      </c>
      <c r="CV133" s="18" t="n">
        <v>118</v>
      </c>
      <c r="CW133" s="18" t="n">
        <v>122</v>
      </c>
      <c r="CX133" s="18" t="n">
        <v>115</v>
      </c>
      <c r="CY133" s="18" t="n">
        <v>92</v>
      </c>
      <c r="CZ133" s="18" t="n">
        <v>94</v>
      </c>
      <c r="DA133" s="18" t="n">
        <v>97</v>
      </c>
      <c r="DB133" s="18" t="n">
        <v>99</v>
      </c>
      <c r="DC133" s="18" t="n">
        <v>102</v>
      </c>
      <c r="DD133" s="18" t="n">
        <v>109</v>
      </c>
      <c r="DE133" s="18" t="n">
        <v>115</v>
      </c>
      <c r="DF133" s="18" t="n">
        <v>97</v>
      </c>
      <c r="DG133" s="18" t="n">
        <v>97</v>
      </c>
      <c r="DH133" s="18" t="n">
        <v>135</v>
      </c>
      <c r="DI133" s="18" t="n">
        <v>181</v>
      </c>
      <c r="DJ133" s="18" t="n">
        <v>184</v>
      </c>
      <c r="DK133" s="18" t="n">
        <v>175</v>
      </c>
      <c r="DL133" s="18" t="n">
        <v>159</v>
      </c>
      <c r="DM133" s="18" t="n">
        <v>150</v>
      </c>
      <c r="DN133" s="18" t="n">
        <v>125</v>
      </c>
      <c r="DO133" s="18" t="n">
        <v>110</v>
      </c>
      <c r="DP133" s="18" t="n">
        <v>90</v>
      </c>
      <c r="DQ133" s="18" t="n">
        <v>57</v>
      </c>
      <c r="DR133" s="18" t="n">
        <v>16</v>
      </c>
      <c r="DS133" s="18" t="n">
        <v>5</v>
      </c>
      <c r="DT133" s="18" t="n">
        <v>15</v>
      </c>
      <c r="DU133" s="18" t="n">
        <v>7</v>
      </c>
      <c r="DV133" s="18" t="n">
        <v>8</v>
      </c>
      <c r="DW133" s="18" t="n">
        <v>29</v>
      </c>
      <c r="DX133" s="18" t="n">
        <v>36</v>
      </c>
      <c r="DY133" s="18" t="n">
        <v>43</v>
      </c>
      <c r="DZ133" s="18" t="n">
        <v>30</v>
      </c>
      <c r="EA133" s="18" t="n">
        <v>18</v>
      </c>
      <c r="EB133" s="18" t="n">
        <v>5</v>
      </c>
      <c r="EC133" s="18" t="n">
        <v>2</v>
      </c>
      <c r="ED133" s="18" t="n">
        <v>71</v>
      </c>
      <c r="EE133" s="18" t="n">
        <v>169</v>
      </c>
      <c r="EF133" s="18" t="n">
        <v>177</v>
      </c>
      <c r="EG133" s="18" t="n">
        <v>160</v>
      </c>
      <c r="EH133" s="18" t="n">
        <v>163</v>
      </c>
      <c r="EI133" s="18" t="n">
        <v>170</v>
      </c>
      <c r="EJ133" s="18" t="n">
        <v>165</v>
      </c>
      <c r="EK133" s="18" t="n">
        <v>158</v>
      </c>
      <c r="EL133" s="18" t="n">
        <v>159</v>
      </c>
      <c r="EM133" s="18" t="n">
        <v>165</v>
      </c>
      <c r="EN133" s="18" t="n">
        <v>160</v>
      </c>
      <c r="EO133" s="18" t="n">
        <v>164</v>
      </c>
      <c r="EP133" s="18" t="n">
        <v>146</v>
      </c>
      <c r="EQ133" s="18" t="n">
        <v>125</v>
      </c>
      <c r="ER133" s="18" t="n">
        <v>135</v>
      </c>
      <c r="ES133" s="18" t="n">
        <v>113</v>
      </c>
      <c r="ET133" s="18" t="n">
        <v>93</v>
      </c>
      <c r="EU133" s="18" t="n">
        <v>103</v>
      </c>
      <c r="EV133" s="18" t="n">
        <v>110</v>
      </c>
      <c r="EW133" s="18" t="n">
        <v>110</v>
      </c>
      <c r="EX133" s="18" t="n">
        <v>111</v>
      </c>
      <c r="EY133" s="18" t="n">
        <v>118</v>
      </c>
      <c r="EZ133" s="18" t="n">
        <v>122</v>
      </c>
      <c r="FA133" s="18" t="n">
        <v>119</v>
      </c>
      <c r="FB133" s="18" t="n">
        <v>115</v>
      </c>
      <c r="FC133" s="18" t="n">
        <v>109</v>
      </c>
      <c r="FD133" s="18" t="n">
        <v>106</v>
      </c>
      <c r="FE133" s="18" t="n">
        <v>106</v>
      </c>
      <c r="FF133" s="18" t="n">
        <v>113</v>
      </c>
      <c r="FG133" s="18" t="n">
        <v>122</v>
      </c>
      <c r="FH133" s="18" t="n">
        <v>122</v>
      </c>
      <c r="FI133" s="18" t="n">
        <v>112</v>
      </c>
      <c r="FJ133" s="18" t="n">
        <v>108</v>
      </c>
      <c r="FK133" s="18" t="n">
        <v>109</v>
      </c>
      <c r="FL133" s="18" t="n">
        <v>109</v>
      </c>
      <c r="FM133" s="18" t="n">
        <v>104</v>
      </c>
      <c r="FN133" s="18" t="n">
        <v>88</v>
      </c>
      <c r="FO133" s="18" t="n">
        <v>81</v>
      </c>
      <c r="FP133" s="18" t="n">
        <v>72</v>
      </c>
      <c r="FQ133" s="18" t="n">
        <v>71</v>
      </c>
      <c r="FR133" s="18" t="n">
        <v>74</v>
      </c>
      <c r="FS133" s="18" t="n">
        <v>72</v>
      </c>
    </row>
    <row r="134" customFormat="false" ht="10.5" hidden="false" customHeight="true" outlineLevel="0" collapsed="false">
      <c r="B134" s="17" t="n">
        <v>242</v>
      </c>
      <c r="C134" s="18" t="n">
        <v>134</v>
      </c>
      <c r="D134" s="18" t="n">
        <v>146</v>
      </c>
      <c r="E134" s="18" t="n">
        <v>143</v>
      </c>
      <c r="F134" s="18" t="n">
        <v>139</v>
      </c>
      <c r="G134" s="18" t="n">
        <v>139</v>
      </c>
      <c r="H134" s="18" t="n">
        <v>141</v>
      </c>
      <c r="I134" s="18" t="n">
        <v>142</v>
      </c>
      <c r="J134" s="18" t="n">
        <v>142</v>
      </c>
      <c r="K134" s="18" t="n">
        <v>144</v>
      </c>
      <c r="L134" s="18" t="n">
        <v>148</v>
      </c>
      <c r="M134" s="18" t="n">
        <v>149</v>
      </c>
      <c r="N134" s="18" t="n">
        <v>149</v>
      </c>
      <c r="O134" s="18" t="n">
        <v>143</v>
      </c>
      <c r="P134" s="18" t="n">
        <v>145</v>
      </c>
      <c r="Q134" s="18" t="n">
        <v>144</v>
      </c>
      <c r="R134" s="18" t="n">
        <v>144</v>
      </c>
      <c r="S134" s="18" t="n">
        <v>144</v>
      </c>
      <c r="T134" s="18" t="n">
        <v>145</v>
      </c>
      <c r="U134" s="18" t="n">
        <v>146</v>
      </c>
      <c r="V134" s="18" t="n">
        <v>153</v>
      </c>
      <c r="W134" s="18" t="n">
        <v>160</v>
      </c>
      <c r="X134" s="18" t="n">
        <v>156</v>
      </c>
      <c r="Y134" s="18" t="n">
        <v>153</v>
      </c>
      <c r="Z134" s="18" t="n">
        <v>149</v>
      </c>
      <c r="AA134" s="18" t="n">
        <v>146</v>
      </c>
      <c r="AB134" s="18" t="n">
        <v>146</v>
      </c>
      <c r="AC134" s="18" t="n">
        <v>145</v>
      </c>
      <c r="AD134" s="18" t="n">
        <v>148</v>
      </c>
      <c r="AE134" s="18" t="n">
        <v>144</v>
      </c>
      <c r="AF134" s="18" t="n">
        <v>137</v>
      </c>
      <c r="AG134" s="18" t="n">
        <v>130</v>
      </c>
      <c r="AH134" s="18" t="n">
        <v>125</v>
      </c>
      <c r="AI134" s="18" t="n">
        <v>121</v>
      </c>
      <c r="AJ134" s="18" t="n">
        <v>117</v>
      </c>
      <c r="AK134" s="18" t="n">
        <v>114</v>
      </c>
      <c r="AL134" s="18" t="n">
        <v>111</v>
      </c>
      <c r="AM134" s="18" t="n">
        <v>107</v>
      </c>
      <c r="AN134" s="18" t="n">
        <v>103</v>
      </c>
      <c r="AO134" s="18" t="n">
        <v>97</v>
      </c>
      <c r="AP134" s="18" t="n">
        <v>92</v>
      </c>
      <c r="AQ134" s="18" t="n">
        <v>88</v>
      </c>
      <c r="AR134" s="18" t="n">
        <v>88</v>
      </c>
      <c r="AS134" s="18" t="n">
        <v>86</v>
      </c>
      <c r="AT134" s="18" t="n">
        <v>82</v>
      </c>
      <c r="AU134" s="18" t="n">
        <v>87</v>
      </c>
      <c r="AV134" s="18" t="n">
        <v>90</v>
      </c>
      <c r="AW134" s="18" t="n">
        <v>85</v>
      </c>
      <c r="AX134" s="18" t="n">
        <v>35</v>
      </c>
      <c r="AY134" s="18" t="n">
        <v>21</v>
      </c>
      <c r="AZ134" s="18" t="n">
        <v>37</v>
      </c>
      <c r="BA134" s="18" t="n">
        <v>52</v>
      </c>
      <c r="BB134" s="18" t="n">
        <v>46</v>
      </c>
      <c r="BC134" s="18" t="n">
        <v>50</v>
      </c>
      <c r="BD134" s="18" t="n">
        <v>76</v>
      </c>
      <c r="BE134" s="18" t="n">
        <v>70</v>
      </c>
      <c r="BF134" s="18" t="n">
        <v>50</v>
      </c>
      <c r="BG134" s="18" t="n">
        <v>37</v>
      </c>
      <c r="BH134" s="18" t="n">
        <v>37</v>
      </c>
      <c r="BI134" s="18" t="n">
        <v>39</v>
      </c>
      <c r="BJ134" s="18" t="n">
        <v>36</v>
      </c>
      <c r="BK134" s="18" t="n">
        <v>34</v>
      </c>
      <c r="BL134" s="18" t="n">
        <v>35</v>
      </c>
      <c r="BM134" s="18" t="n">
        <v>58</v>
      </c>
      <c r="BN134" s="18" t="n">
        <v>61</v>
      </c>
      <c r="BO134" s="18" t="n">
        <v>60</v>
      </c>
      <c r="BP134" s="18" t="n">
        <v>65</v>
      </c>
      <c r="BQ134" s="18" t="n">
        <v>58</v>
      </c>
      <c r="BR134" s="18" t="n">
        <v>43</v>
      </c>
      <c r="BS134" s="18" t="n">
        <v>11</v>
      </c>
      <c r="BT134" s="18" t="n">
        <v>5</v>
      </c>
      <c r="BU134" s="18" t="n">
        <v>8</v>
      </c>
      <c r="BV134" s="18" t="n">
        <v>25</v>
      </c>
      <c r="BW134" s="18" t="n">
        <v>24</v>
      </c>
      <c r="BX134" s="18" t="n">
        <v>11</v>
      </c>
      <c r="BY134" s="18" t="n">
        <v>51</v>
      </c>
      <c r="BZ134" s="18" t="n">
        <v>96</v>
      </c>
      <c r="CA134" s="18" t="n">
        <v>57</v>
      </c>
      <c r="CB134" s="18" t="n">
        <v>44</v>
      </c>
      <c r="CC134" s="18" t="n">
        <v>117</v>
      </c>
      <c r="CD134" s="18" t="n">
        <v>194</v>
      </c>
      <c r="CE134" s="18" t="n">
        <v>196</v>
      </c>
      <c r="CF134" s="18" t="n">
        <v>167</v>
      </c>
      <c r="CG134" s="18" t="n">
        <v>135</v>
      </c>
      <c r="CH134" s="18" t="n">
        <v>112</v>
      </c>
      <c r="CI134" s="18" t="n">
        <v>107</v>
      </c>
      <c r="CJ134" s="18" t="n">
        <v>98</v>
      </c>
      <c r="CK134" s="18" t="n">
        <v>82</v>
      </c>
      <c r="CL134" s="18" t="n">
        <v>94</v>
      </c>
      <c r="CM134" s="18" t="n">
        <v>103</v>
      </c>
      <c r="CN134" s="18" t="n">
        <v>107</v>
      </c>
      <c r="CO134" s="18" t="n">
        <v>106</v>
      </c>
      <c r="CP134" s="18" t="n">
        <v>109</v>
      </c>
      <c r="CQ134" s="18" t="n">
        <v>99</v>
      </c>
      <c r="CR134" s="18" t="n">
        <v>115</v>
      </c>
      <c r="CS134" s="18" t="n">
        <v>115</v>
      </c>
      <c r="CT134" s="18" t="n">
        <v>130</v>
      </c>
      <c r="CU134" s="18" t="n">
        <v>116</v>
      </c>
      <c r="CV134" s="18" t="n">
        <v>104</v>
      </c>
      <c r="CW134" s="18" t="n">
        <v>114</v>
      </c>
      <c r="CX134" s="18" t="n">
        <v>99</v>
      </c>
      <c r="CY134" s="18" t="n">
        <v>107</v>
      </c>
      <c r="CZ134" s="18" t="n">
        <v>120</v>
      </c>
      <c r="DA134" s="18" t="n">
        <v>110</v>
      </c>
      <c r="DB134" s="18" t="n">
        <v>109</v>
      </c>
      <c r="DC134" s="18" t="n">
        <v>117</v>
      </c>
      <c r="DD134" s="18" t="n">
        <v>104</v>
      </c>
      <c r="DE134" s="18" t="n">
        <v>97</v>
      </c>
      <c r="DF134" s="18" t="n">
        <v>103</v>
      </c>
      <c r="DG134" s="18" t="n">
        <v>100</v>
      </c>
      <c r="DH134" s="18" t="n">
        <v>137</v>
      </c>
      <c r="DI134" s="18" t="n">
        <v>171</v>
      </c>
      <c r="DJ134" s="18" t="n">
        <v>178</v>
      </c>
      <c r="DK134" s="18" t="n">
        <v>188</v>
      </c>
      <c r="DL134" s="18" t="n">
        <v>199</v>
      </c>
      <c r="DM134" s="18" t="n">
        <v>192</v>
      </c>
      <c r="DN134" s="18" t="n">
        <v>175</v>
      </c>
      <c r="DO134" s="18" t="n">
        <v>158</v>
      </c>
      <c r="DP134" s="18" t="n">
        <v>137</v>
      </c>
      <c r="DQ134" s="18" t="n">
        <v>121</v>
      </c>
      <c r="DR134" s="18" t="n">
        <v>82</v>
      </c>
      <c r="DS134" s="18" t="n">
        <v>33</v>
      </c>
      <c r="DT134" s="18" t="n">
        <v>15</v>
      </c>
      <c r="DU134" s="18" t="n">
        <v>7</v>
      </c>
      <c r="DV134" s="18" t="n">
        <v>8</v>
      </c>
      <c r="DW134" s="18" t="n">
        <v>28</v>
      </c>
      <c r="DX134" s="18" t="n">
        <v>32</v>
      </c>
      <c r="DY134" s="18" t="n">
        <v>39</v>
      </c>
      <c r="DZ134" s="18" t="n">
        <v>38</v>
      </c>
      <c r="EA134" s="18" t="n">
        <v>35</v>
      </c>
      <c r="EB134" s="18" t="n">
        <v>17</v>
      </c>
      <c r="EC134" s="18" t="n">
        <v>4</v>
      </c>
      <c r="ED134" s="18" t="n">
        <v>9</v>
      </c>
      <c r="EE134" s="18" t="n">
        <v>116</v>
      </c>
      <c r="EF134" s="18" t="n">
        <v>162</v>
      </c>
      <c r="EG134" s="18" t="n">
        <v>170</v>
      </c>
      <c r="EH134" s="18" t="n">
        <v>166</v>
      </c>
      <c r="EI134" s="18" t="n">
        <v>170</v>
      </c>
      <c r="EJ134" s="18" t="n">
        <v>166</v>
      </c>
      <c r="EK134" s="18" t="n">
        <v>161</v>
      </c>
      <c r="EL134" s="18" t="n">
        <v>157</v>
      </c>
      <c r="EM134" s="18" t="n">
        <v>168</v>
      </c>
      <c r="EN134" s="18" t="n">
        <v>165</v>
      </c>
      <c r="EO134" s="18" t="n">
        <v>155</v>
      </c>
      <c r="EP134" s="18" t="n">
        <v>138</v>
      </c>
      <c r="EQ134" s="18" t="n">
        <v>131</v>
      </c>
      <c r="ER134" s="18" t="n">
        <v>130</v>
      </c>
      <c r="ES134" s="18" t="n">
        <v>109</v>
      </c>
      <c r="ET134" s="18" t="n">
        <v>97</v>
      </c>
      <c r="EU134" s="18" t="n">
        <v>103</v>
      </c>
      <c r="EV134" s="18" t="n">
        <v>110</v>
      </c>
      <c r="EW134" s="18" t="n">
        <v>112</v>
      </c>
      <c r="EX134" s="18" t="n">
        <v>114</v>
      </c>
      <c r="EY134" s="18" t="n">
        <v>118</v>
      </c>
      <c r="EZ134" s="18" t="n">
        <v>121</v>
      </c>
      <c r="FA134" s="18" t="n">
        <v>118</v>
      </c>
      <c r="FB134" s="18" t="n">
        <v>114</v>
      </c>
      <c r="FC134" s="18" t="n">
        <v>107</v>
      </c>
      <c r="FD134" s="18" t="n">
        <v>100</v>
      </c>
      <c r="FE134" s="18" t="n">
        <v>97</v>
      </c>
      <c r="FF134" s="18" t="n">
        <v>102</v>
      </c>
      <c r="FG134" s="18" t="n">
        <v>109</v>
      </c>
      <c r="FH134" s="18" t="n">
        <v>116</v>
      </c>
      <c r="FI134" s="18" t="n">
        <v>119</v>
      </c>
      <c r="FJ134" s="18" t="n">
        <v>119</v>
      </c>
      <c r="FK134" s="18" t="n">
        <v>111</v>
      </c>
      <c r="FL134" s="18" t="n">
        <v>101</v>
      </c>
      <c r="FM134" s="18" t="n">
        <v>94</v>
      </c>
      <c r="FN134" s="18" t="n">
        <v>80</v>
      </c>
      <c r="FO134" s="18" t="n">
        <v>84</v>
      </c>
      <c r="FP134" s="18" t="n">
        <v>88</v>
      </c>
      <c r="FQ134" s="18" t="n">
        <v>89</v>
      </c>
      <c r="FR134" s="18" t="n">
        <v>88</v>
      </c>
      <c r="FS134" s="18" t="n">
        <v>88</v>
      </c>
    </row>
    <row r="135" customFormat="false" ht="10.5" hidden="false" customHeight="true" outlineLevel="0" collapsed="false">
      <c r="B135" s="17" t="n">
        <v>243</v>
      </c>
      <c r="C135" s="18" t="n">
        <v>130</v>
      </c>
      <c r="D135" s="18" t="n">
        <v>137</v>
      </c>
      <c r="E135" s="18" t="n">
        <v>137</v>
      </c>
      <c r="F135" s="18" t="n">
        <v>138</v>
      </c>
      <c r="G135" s="18" t="n">
        <v>138</v>
      </c>
      <c r="H135" s="18" t="n">
        <v>141</v>
      </c>
      <c r="I135" s="18" t="n">
        <v>141</v>
      </c>
      <c r="J135" s="18" t="n">
        <v>142</v>
      </c>
      <c r="K135" s="18" t="n">
        <v>143</v>
      </c>
      <c r="L135" s="18" t="n">
        <v>146</v>
      </c>
      <c r="M135" s="18" t="n">
        <v>148</v>
      </c>
      <c r="N135" s="18" t="n">
        <v>148</v>
      </c>
      <c r="O135" s="18" t="n">
        <v>141</v>
      </c>
      <c r="P135" s="18" t="n">
        <v>143</v>
      </c>
      <c r="Q135" s="18" t="n">
        <v>144</v>
      </c>
      <c r="R135" s="18" t="n">
        <v>146</v>
      </c>
      <c r="S135" s="18" t="n">
        <v>146</v>
      </c>
      <c r="T135" s="18" t="n">
        <v>146</v>
      </c>
      <c r="U135" s="18" t="n">
        <v>148</v>
      </c>
      <c r="V135" s="18" t="n">
        <v>156</v>
      </c>
      <c r="W135" s="18" t="n">
        <v>163</v>
      </c>
      <c r="X135" s="18" t="n">
        <v>157</v>
      </c>
      <c r="Y135" s="18" t="n">
        <v>153</v>
      </c>
      <c r="Z135" s="18" t="n">
        <v>150</v>
      </c>
      <c r="AA135" s="18" t="n">
        <v>148</v>
      </c>
      <c r="AB135" s="18" t="n">
        <v>148</v>
      </c>
      <c r="AC135" s="18" t="n">
        <v>146</v>
      </c>
      <c r="AD135" s="18" t="n">
        <v>146</v>
      </c>
      <c r="AE135" s="18" t="n">
        <v>141</v>
      </c>
      <c r="AF135" s="18" t="n">
        <v>134</v>
      </c>
      <c r="AG135" s="18" t="n">
        <v>127</v>
      </c>
      <c r="AH135" s="18" t="n">
        <v>122</v>
      </c>
      <c r="AI135" s="18" t="n">
        <v>118</v>
      </c>
      <c r="AJ135" s="18" t="n">
        <v>115</v>
      </c>
      <c r="AK135" s="18" t="n">
        <v>111</v>
      </c>
      <c r="AL135" s="18" t="n">
        <v>109</v>
      </c>
      <c r="AM135" s="18" t="n">
        <v>106</v>
      </c>
      <c r="AN135" s="18" t="n">
        <v>103</v>
      </c>
      <c r="AO135" s="18" t="n">
        <v>100</v>
      </c>
      <c r="AP135" s="18" t="n">
        <v>94</v>
      </c>
      <c r="AQ135" s="18" t="n">
        <v>92</v>
      </c>
      <c r="AR135" s="18" t="n">
        <v>94</v>
      </c>
      <c r="AS135" s="18" t="n">
        <v>90</v>
      </c>
      <c r="AT135" s="18" t="n">
        <v>85</v>
      </c>
      <c r="AU135" s="18" t="n">
        <v>93</v>
      </c>
      <c r="AV135" s="18" t="n">
        <v>75</v>
      </c>
      <c r="AW135" s="18" t="n">
        <v>47</v>
      </c>
      <c r="AX135" s="18" t="n">
        <v>31</v>
      </c>
      <c r="AY135" s="18" t="n">
        <v>44</v>
      </c>
      <c r="AZ135" s="18" t="n">
        <v>61</v>
      </c>
      <c r="BA135" s="18" t="n">
        <v>65</v>
      </c>
      <c r="BB135" s="18" t="n">
        <v>50</v>
      </c>
      <c r="BC135" s="18" t="n">
        <v>47</v>
      </c>
      <c r="BD135" s="18" t="n">
        <v>71</v>
      </c>
      <c r="BE135" s="18" t="n">
        <v>82</v>
      </c>
      <c r="BF135" s="18" t="n">
        <v>70</v>
      </c>
      <c r="BG135" s="18" t="n">
        <v>54</v>
      </c>
      <c r="BH135" s="18" t="n">
        <v>37</v>
      </c>
      <c r="BI135" s="18" t="n">
        <v>36</v>
      </c>
      <c r="BJ135" s="18" t="n">
        <v>34</v>
      </c>
      <c r="BK135" s="18" t="n">
        <v>31</v>
      </c>
      <c r="BL135" s="18" t="n">
        <v>49</v>
      </c>
      <c r="BM135" s="18" t="n">
        <v>63</v>
      </c>
      <c r="BN135" s="18" t="n">
        <v>63</v>
      </c>
      <c r="BO135" s="18" t="n">
        <v>66</v>
      </c>
      <c r="BP135" s="18" t="n">
        <v>58</v>
      </c>
      <c r="BQ135" s="18" t="n">
        <v>37</v>
      </c>
      <c r="BR135" s="18" t="n">
        <v>21</v>
      </c>
      <c r="BS135" s="18" t="n">
        <v>5</v>
      </c>
      <c r="BT135" s="18" t="n">
        <v>4</v>
      </c>
      <c r="BU135" s="18" t="n">
        <v>27</v>
      </c>
      <c r="BV135" s="18" t="n">
        <v>29</v>
      </c>
      <c r="BW135" s="18" t="n">
        <v>24</v>
      </c>
      <c r="BX135" s="18" t="n">
        <v>64</v>
      </c>
      <c r="BY135" s="18" t="n">
        <v>84</v>
      </c>
      <c r="BZ135" s="18" t="n">
        <v>50</v>
      </c>
      <c r="CA135" s="18" t="n">
        <v>54</v>
      </c>
      <c r="CB135" s="18" t="n">
        <v>146</v>
      </c>
      <c r="CC135" s="18" t="n">
        <v>209</v>
      </c>
      <c r="CD135" s="18" t="n">
        <v>186</v>
      </c>
      <c r="CE135" s="18" t="n">
        <v>128</v>
      </c>
      <c r="CF135" s="18" t="n">
        <v>117</v>
      </c>
      <c r="CG135" s="18" t="n">
        <v>114</v>
      </c>
      <c r="CH135" s="18" t="n">
        <v>108</v>
      </c>
      <c r="CI135" s="18" t="n">
        <v>121</v>
      </c>
      <c r="CJ135" s="18" t="n">
        <v>109</v>
      </c>
      <c r="CK135" s="18" t="n">
        <v>103</v>
      </c>
      <c r="CL135" s="18" t="n">
        <v>89</v>
      </c>
      <c r="CM135" s="18" t="n">
        <v>118</v>
      </c>
      <c r="CN135" s="18" t="n">
        <v>116</v>
      </c>
      <c r="CO135" s="18" t="n">
        <v>103</v>
      </c>
      <c r="CP135" s="18" t="n">
        <v>115</v>
      </c>
      <c r="CQ135" s="18" t="n">
        <v>106</v>
      </c>
      <c r="CR135" s="18" t="n">
        <v>120</v>
      </c>
      <c r="CS135" s="18" t="n">
        <v>117</v>
      </c>
      <c r="CT135" s="18" t="n">
        <v>135</v>
      </c>
      <c r="CU135" s="18" t="n">
        <v>117</v>
      </c>
      <c r="CV135" s="18" t="n">
        <v>102</v>
      </c>
      <c r="CW135" s="18" t="n">
        <v>125</v>
      </c>
      <c r="CX135" s="18" t="n">
        <v>106</v>
      </c>
      <c r="CY135" s="18" t="n">
        <v>114</v>
      </c>
      <c r="CZ135" s="18" t="n">
        <v>123</v>
      </c>
      <c r="DA135" s="18" t="n">
        <v>109</v>
      </c>
      <c r="DB135" s="18" t="n">
        <v>97</v>
      </c>
      <c r="DC135" s="18" t="n">
        <v>104</v>
      </c>
      <c r="DD135" s="18" t="n">
        <v>117</v>
      </c>
      <c r="DE135" s="18" t="n">
        <v>132</v>
      </c>
      <c r="DF135" s="18" t="n">
        <v>128</v>
      </c>
      <c r="DG135" s="18" t="n">
        <v>115</v>
      </c>
      <c r="DH135" s="18" t="n">
        <v>142</v>
      </c>
      <c r="DI135" s="18" t="n">
        <v>181</v>
      </c>
      <c r="DJ135" s="18" t="n">
        <v>200</v>
      </c>
      <c r="DK135" s="18" t="n">
        <v>186</v>
      </c>
      <c r="DL135" s="18" t="n">
        <v>173</v>
      </c>
      <c r="DM135" s="18" t="n">
        <v>146</v>
      </c>
      <c r="DN135" s="18" t="n">
        <v>145</v>
      </c>
      <c r="DO135" s="18" t="n">
        <v>171</v>
      </c>
      <c r="DP135" s="18" t="n">
        <v>164</v>
      </c>
      <c r="DQ135" s="18" t="n">
        <v>169</v>
      </c>
      <c r="DR135" s="18" t="n">
        <v>141</v>
      </c>
      <c r="DS135" s="18" t="n">
        <v>97</v>
      </c>
      <c r="DT135" s="18" t="n">
        <v>32</v>
      </c>
      <c r="DU135" s="18" t="n">
        <v>12</v>
      </c>
      <c r="DV135" s="18" t="n">
        <v>10</v>
      </c>
      <c r="DW135" s="18" t="n">
        <v>15</v>
      </c>
      <c r="DX135" s="18" t="n">
        <v>22</v>
      </c>
      <c r="DY135" s="18" t="n">
        <v>38</v>
      </c>
      <c r="DZ135" s="18" t="n">
        <v>35</v>
      </c>
      <c r="EA135" s="18" t="n">
        <v>40</v>
      </c>
      <c r="EB135" s="18" t="n">
        <v>38</v>
      </c>
      <c r="EC135" s="18" t="n">
        <v>14</v>
      </c>
      <c r="ED135" s="18" t="n">
        <v>4</v>
      </c>
      <c r="EE135" s="18" t="n">
        <v>53</v>
      </c>
      <c r="EF135" s="18" t="n">
        <v>148</v>
      </c>
      <c r="EG135" s="18" t="n">
        <v>172</v>
      </c>
      <c r="EH135" s="18" t="n">
        <v>164</v>
      </c>
      <c r="EI135" s="18" t="n">
        <v>162</v>
      </c>
      <c r="EJ135" s="18" t="n">
        <v>160</v>
      </c>
      <c r="EK135" s="18" t="n">
        <v>159</v>
      </c>
      <c r="EL135" s="18" t="n">
        <v>166</v>
      </c>
      <c r="EM135" s="18" t="n">
        <v>161</v>
      </c>
      <c r="EN135" s="18" t="n">
        <v>165</v>
      </c>
      <c r="EO135" s="18" t="n">
        <v>150</v>
      </c>
      <c r="EP135" s="18" t="n">
        <v>131</v>
      </c>
      <c r="EQ135" s="18" t="n">
        <v>128</v>
      </c>
      <c r="ER135" s="18" t="n">
        <v>132</v>
      </c>
      <c r="ES135" s="18" t="n">
        <v>115</v>
      </c>
      <c r="ET135" s="18" t="n">
        <v>104</v>
      </c>
      <c r="EU135" s="18" t="n">
        <v>106</v>
      </c>
      <c r="EV135" s="18" t="n">
        <v>111</v>
      </c>
      <c r="EW135" s="18" t="n">
        <v>115</v>
      </c>
      <c r="EX135" s="18" t="n">
        <v>114</v>
      </c>
      <c r="EY135" s="18" t="n">
        <v>116</v>
      </c>
      <c r="EZ135" s="18" t="n">
        <v>117</v>
      </c>
      <c r="FA135" s="18" t="n">
        <v>115</v>
      </c>
      <c r="FB135" s="18" t="n">
        <v>110</v>
      </c>
      <c r="FC135" s="18" t="n">
        <v>104</v>
      </c>
      <c r="FD135" s="18" t="n">
        <v>100</v>
      </c>
      <c r="FE135" s="18" t="n">
        <v>100</v>
      </c>
      <c r="FF135" s="18" t="n">
        <v>102</v>
      </c>
      <c r="FG135" s="18" t="n">
        <v>108</v>
      </c>
      <c r="FH135" s="18" t="n">
        <v>114</v>
      </c>
      <c r="FI135" s="18" t="n">
        <v>119</v>
      </c>
      <c r="FJ135" s="18" t="n">
        <v>119</v>
      </c>
      <c r="FK135" s="18" t="n">
        <v>113</v>
      </c>
      <c r="FL135" s="18" t="n">
        <v>102</v>
      </c>
      <c r="FM135" s="18" t="n">
        <v>108</v>
      </c>
      <c r="FN135" s="18" t="n">
        <v>107</v>
      </c>
      <c r="FO135" s="18" t="n">
        <v>103</v>
      </c>
      <c r="FP135" s="18" t="n">
        <v>93</v>
      </c>
      <c r="FQ135" s="18" t="n">
        <v>94</v>
      </c>
      <c r="FR135" s="18" t="n">
        <v>88</v>
      </c>
      <c r="FS135" s="18" t="n">
        <v>88</v>
      </c>
    </row>
    <row r="136" customFormat="false" ht="10.5" hidden="false" customHeight="true" outlineLevel="0" collapsed="false">
      <c r="B136" s="17" t="n">
        <v>244</v>
      </c>
      <c r="C136" s="18" t="n">
        <v>135</v>
      </c>
      <c r="D136" s="18" t="n">
        <v>141</v>
      </c>
      <c r="E136" s="18" t="n">
        <v>139</v>
      </c>
      <c r="F136" s="18" t="n">
        <v>142</v>
      </c>
      <c r="G136" s="18" t="n">
        <v>143</v>
      </c>
      <c r="H136" s="18" t="n">
        <v>144</v>
      </c>
      <c r="I136" s="18" t="n">
        <v>143</v>
      </c>
      <c r="J136" s="18" t="n">
        <v>142</v>
      </c>
      <c r="K136" s="18" t="n">
        <v>142</v>
      </c>
      <c r="L136" s="18" t="n">
        <v>143</v>
      </c>
      <c r="M136" s="18" t="n">
        <v>144</v>
      </c>
      <c r="N136" s="18" t="n">
        <v>144</v>
      </c>
      <c r="O136" s="18" t="n">
        <v>144</v>
      </c>
      <c r="P136" s="18" t="n">
        <v>145</v>
      </c>
      <c r="Q136" s="18" t="n">
        <v>146</v>
      </c>
      <c r="R136" s="18" t="n">
        <v>148</v>
      </c>
      <c r="S136" s="18" t="n">
        <v>144</v>
      </c>
      <c r="T136" s="18" t="n">
        <v>143</v>
      </c>
      <c r="U136" s="18" t="n">
        <v>144</v>
      </c>
      <c r="V136" s="18" t="n">
        <v>151</v>
      </c>
      <c r="W136" s="18" t="n">
        <v>156</v>
      </c>
      <c r="X136" s="18" t="n">
        <v>151</v>
      </c>
      <c r="Y136" s="18" t="n">
        <v>150</v>
      </c>
      <c r="Z136" s="18" t="n">
        <v>149</v>
      </c>
      <c r="AA136" s="18" t="n">
        <v>146</v>
      </c>
      <c r="AB136" s="18" t="n">
        <v>145</v>
      </c>
      <c r="AC136" s="18" t="n">
        <v>145</v>
      </c>
      <c r="AD136" s="18" t="n">
        <v>143</v>
      </c>
      <c r="AE136" s="18" t="n">
        <v>135</v>
      </c>
      <c r="AF136" s="18" t="n">
        <v>128</v>
      </c>
      <c r="AG136" s="18" t="n">
        <v>122</v>
      </c>
      <c r="AH136" s="18" t="n">
        <v>118</v>
      </c>
      <c r="AI136" s="18" t="n">
        <v>116</v>
      </c>
      <c r="AJ136" s="18" t="n">
        <v>114</v>
      </c>
      <c r="AK136" s="18" t="n">
        <v>111</v>
      </c>
      <c r="AL136" s="18" t="n">
        <v>107</v>
      </c>
      <c r="AM136" s="18" t="n">
        <v>104</v>
      </c>
      <c r="AN136" s="18" t="n">
        <v>103</v>
      </c>
      <c r="AO136" s="18" t="n">
        <v>100</v>
      </c>
      <c r="AP136" s="18" t="n">
        <v>97</v>
      </c>
      <c r="AQ136" s="18" t="n">
        <v>96</v>
      </c>
      <c r="AR136" s="18" t="n">
        <v>99</v>
      </c>
      <c r="AS136" s="18" t="n">
        <v>95</v>
      </c>
      <c r="AT136" s="18" t="n">
        <v>93</v>
      </c>
      <c r="AU136" s="18" t="n">
        <v>82</v>
      </c>
      <c r="AV136" s="18" t="n">
        <v>50</v>
      </c>
      <c r="AW136" s="18" t="n">
        <v>32</v>
      </c>
      <c r="AX136" s="18" t="n">
        <v>39</v>
      </c>
      <c r="AY136" s="18" t="n">
        <v>51</v>
      </c>
      <c r="AZ136" s="18" t="n">
        <v>72</v>
      </c>
      <c r="BA136" s="18" t="n">
        <v>67</v>
      </c>
      <c r="BB136" s="18" t="n">
        <v>52</v>
      </c>
      <c r="BC136" s="18" t="n">
        <v>52</v>
      </c>
      <c r="BD136" s="18" t="n">
        <v>39</v>
      </c>
      <c r="BE136" s="18" t="n">
        <v>61</v>
      </c>
      <c r="BF136" s="18" t="n">
        <v>87</v>
      </c>
      <c r="BG136" s="18" t="n">
        <v>51</v>
      </c>
      <c r="BH136" s="18" t="n">
        <v>26</v>
      </c>
      <c r="BI136" s="18" t="n">
        <v>35</v>
      </c>
      <c r="BJ136" s="18" t="n">
        <v>35</v>
      </c>
      <c r="BK136" s="18" t="n">
        <v>24</v>
      </c>
      <c r="BL136" s="18" t="n">
        <v>44</v>
      </c>
      <c r="BM136" s="18" t="n">
        <v>60</v>
      </c>
      <c r="BN136" s="18" t="n">
        <v>55</v>
      </c>
      <c r="BO136" s="18" t="n">
        <v>57</v>
      </c>
      <c r="BP136" s="18" t="n">
        <v>42</v>
      </c>
      <c r="BQ136" s="18" t="n">
        <v>5</v>
      </c>
      <c r="BR136" s="18" t="n">
        <v>4</v>
      </c>
      <c r="BS136" s="18" t="n">
        <v>9</v>
      </c>
      <c r="BT136" s="18" t="n">
        <v>11</v>
      </c>
      <c r="BU136" s="18" t="n">
        <v>25</v>
      </c>
      <c r="BV136" s="18" t="n">
        <v>23</v>
      </c>
      <c r="BW136" s="18" t="n">
        <v>68</v>
      </c>
      <c r="BX136" s="18" t="n">
        <v>102</v>
      </c>
      <c r="BY136" s="18" t="n">
        <v>49</v>
      </c>
      <c r="BZ136" s="18" t="n">
        <v>44</v>
      </c>
      <c r="CA136" s="18" t="n">
        <v>160</v>
      </c>
      <c r="CB136" s="18" t="n">
        <v>207</v>
      </c>
      <c r="CC136" s="18" t="n">
        <v>178</v>
      </c>
      <c r="CD136" s="18" t="n">
        <v>118</v>
      </c>
      <c r="CE136" s="18" t="n">
        <v>109</v>
      </c>
      <c r="CF136" s="18" t="n">
        <v>109</v>
      </c>
      <c r="CG136" s="18" t="n">
        <v>108</v>
      </c>
      <c r="CH136" s="18" t="n">
        <v>118</v>
      </c>
      <c r="CI136" s="18" t="n">
        <v>132</v>
      </c>
      <c r="CJ136" s="18" t="n">
        <v>115</v>
      </c>
      <c r="CK136" s="18" t="n">
        <v>104</v>
      </c>
      <c r="CL136" s="18" t="n">
        <v>71</v>
      </c>
      <c r="CM136" s="18" t="n">
        <v>100</v>
      </c>
      <c r="CN136" s="18" t="n">
        <v>110</v>
      </c>
      <c r="CO136" s="18" t="n">
        <v>95</v>
      </c>
      <c r="CP136" s="18" t="n">
        <v>113</v>
      </c>
      <c r="CQ136" s="18" t="n">
        <v>107</v>
      </c>
      <c r="CR136" s="18" t="n">
        <v>107</v>
      </c>
      <c r="CS136" s="18" t="n">
        <v>111</v>
      </c>
      <c r="CT136" s="18" t="n">
        <v>123</v>
      </c>
      <c r="CU136" s="18" t="n">
        <v>111</v>
      </c>
      <c r="CV136" s="18" t="n">
        <v>103</v>
      </c>
      <c r="CW136" s="18" t="n">
        <v>117</v>
      </c>
      <c r="CX136" s="18" t="n">
        <v>104</v>
      </c>
      <c r="CY136" s="18" t="n">
        <v>108</v>
      </c>
      <c r="CZ136" s="18" t="n">
        <v>110</v>
      </c>
      <c r="DA136" s="18" t="n">
        <v>116</v>
      </c>
      <c r="DB136" s="18" t="n">
        <v>112</v>
      </c>
      <c r="DC136" s="18" t="n">
        <v>118</v>
      </c>
      <c r="DD136" s="18" t="n">
        <v>118</v>
      </c>
      <c r="DE136" s="18" t="n">
        <v>122</v>
      </c>
      <c r="DF136" s="18" t="n">
        <v>118</v>
      </c>
      <c r="DG136" s="18" t="n">
        <v>122</v>
      </c>
      <c r="DH136" s="18" t="n">
        <v>146</v>
      </c>
      <c r="DI136" s="18" t="n">
        <v>188</v>
      </c>
      <c r="DJ136" s="18" t="n">
        <v>195</v>
      </c>
      <c r="DK136" s="18" t="n">
        <v>154</v>
      </c>
      <c r="DL136" s="18" t="n">
        <v>91</v>
      </c>
      <c r="DM136" s="18" t="n">
        <v>51</v>
      </c>
      <c r="DN136" s="18" t="n">
        <v>59</v>
      </c>
      <c r="DO136" s="18" t="n">
        <v>104</v>
      </c>
      <c r="DP136" s="18" t="n">
        <v>115</v>
      </c>
      <c r="DQ136" s="18" t="n">
        <v>111</v>
      </c>
      <c r="DR136" s="18" t="n">
        <v>143</v>
      </c>
      <c r="DS136" s="18" t="n">
        <v>149</v>
      </c>
      <c r="DT136" s="18" t="n">
        <v>101</v>
      </c>
      <c r="DU136" s="18" t="n">
        <v>45</v>
      </c>
      <c r="DV136" s="18" t="n">
        <v>15</v>
      </c>
      <c r="DW136" s="18" t="n">
        <v>11</v>
      </c>
      <c r="DX136" s="18" t="n">
        <v>21</v>
      </c>
      <c r="DY136" s="18" t="n">
        <v>33</v>
      </c>
      <c r="DZ136" s="18" t="n">
        <v>31</v>
      </c>
      <c r="EA136" s="18" t="n">
        <v>42</v>
      </c>
      <c r="EB136" s="18" t="n">
        <v>38</v>
      </c>
      <c r="EC136" s="18" t="n">
        <v>24</v>
      </c>
      <c r="ED136" s="18" t="n">
        <v>5</v>
      </c>
      <c r="EE136" s="18" t="n">
        <v>9</v>
      </c>
      <c r="EF136" s="18" t="n">
        <v>97</v>
      </c>
      <c r="EG136" s="18" t="n">
        <v>167</v>
      </c>
      <c r="EH136" s="18" t="n">
        <v>172</v>
      </c>
      <c r="EI136" s="18" t="n">
        <v>160</v>
      </c>
      <c r="EJ136" s="18" t="n">
        <v>167</v>
      </c>
      <c r="EK136" s="18" t="n">
        <v>168</v>
      </c>
      <c r="EL136" s="18" t="n">
        <v>165</v>
      </c>
      <c r="EM136" s="18" t="n">
        <v>171</v>
      </c>
      <c r="EN136" s="18" t="n">
        <v>172</v>
      </c>
      <c r="EO136" s="18" t="n">
        <v>145</v>
      </c>
      <c r="EP136" s="18" t="n">
        <v>127</v>
      </c>
      <c r="EQ136" s="18" t="n">
        <v>131</v>
      </c>
      <c r="ER136" s="18" t="n">
        <v>138</v>
      </c>
      <c r="ES136" s="18" t="n">
        <v>123</v>
      </c>
      <c r="ET136" s="18" t="n">
        <v>109</v>
      </c>
      <c r="EU136" s="18" t="n">
        <v>107</v>
      </c>
      <c r="EV136" s="18" t="n">
        <v>111</v>
      </c>
      <c r="EW136" s="18" t="n">
        <v>116</v>
      </c>
      <c r="EX136" s="18" t="n">
        <v>116</v>
      </c>
      <c r="EY136" s="18" t="n">
        <v>116</v>
      </c>
      <c r="EZ136" s="18" t="n">
        <v>116</v>
      </c>
      <c r="FA136" s="18" t="n">
        <v>114</v>
      </c>
      <c r="FB136" s="18" t="n">
        <v>110</v>
      </c>
      <c r="FC136" s="18" t="n">
        <v>106</v>
      </c>
      <c r="FD136" s="18" t="n">
        <v>102</v>
      </c>
      <c r="FE136" s="18" t="n">
        <v>103</v>
      </c>
      <c r="FF136" s="18" t="n">
        <v>106</v>
      </c>
      <c r="FG136" s="18" t="n">
        <v>110</v>
      </c>
      <c r="FH136" s="18" t="n">
        <v>117</v>
      </c>
      <c r="FI136" s="18" t="n">
        <v>128</v>
      </c>
      <c r="FJ136" s="18" t="n">
        <v>143</v>
      </c>
      <c r="FK136" s="18" t="n">
        <v>167</v>
      </c>
      <c r="FL136" s="18" t="n">
        <v>160</v>
      </c>
      <c r="FM136" s="18" t="n">
        <v>146</v>
      </c>
      <c r="FN136" s="18" t="n">
        <v>139</v>
      </c>
      <c r="FO136" s="18" t="n">
        <v>124</v>
      </c>
      <c r="FP136" s="18" t="n">
        <v>94</v>
      </c>
      <c r="FQ136" s="18" t="n">
        <v>92</v>
      </c>
      <c r="FR136" s="18" t="n">
        <v>120</v>
      </c>
      <c r="FS136" s="18" t="n">
        <v>117</v>
      </c>
    </row>
    <row r="137" customFormat="false" ht="10.5" hidden="false" customHeight="true" outlineLevel="0" collapsed="false">
      <c r="B137" s="17" t="n">
        <v>245</v>
      </c>
      <c r="C137" s="18" t="n">
        <v>138</v>
      </c>
      <c r="D137" s="18" t="n">
        <v>138</v>
      </c>
      <c r="E137" s="18" t="n">
        <v>139</v>
      </c>
      <c r="F137" s="18" t="n">
        <v>145</v>
      </c>
      <c r="G137" s="18" t="n">
        <v>139</v>
      </c>
      <c r="H137" s="18" t="n">
        <v>141</v>
      </c>
      <c r="I137" s="18" t="n">
        <v>143</v>
      </c>
      <c r="J137" s="18" t="n">
        <v>143</v>
      </c>
      <c r="K137" s="18" t="n">
        <v>143</v>
      </c>
      <c r="L137" s="18" t="n">
        <v>145</v>
      </c>
      <c r="M137" s="18" t="n">
        <v>145</v>
      </c>
      <c r="N137" s="18" t="n">
        <v>144</v>
      </c>
      <c r="O137" s="18" t="n">
        <v>144</v>
      </c>
      <c r="P137" s="18" t="n">
        <v>146</v>
      </c>
      <c r="Q137" s="18" t="n">
        <v>148</v>
      </c>
      <c r="R137" s="18" t="n">
        <v>148</v>
      </c>
      <c r="S137" s="18" t="n">
        <v>146</v>
      </c>
      <c r="T137" s="18" t="n">
        <v>145</v>
      </c>
      <c r="U137" s="18" t="n">
        <v>144</v>
      </c>
      <c r="V137" s="18" t="n">
        <v>148</v>
      </c>
      <c r="W137" s="18" t="n">
        <v>150</v>
      </c>
      <c r="X137" s="18" t="n">
        <v>149</v>
      </c>
      <c r="Y137" s="18" t="n">
        <v>150</v>
      </c>
      <c r="Z137" s="18" t="n">
        <v>150</v>
      </c>
      <c r="AA137" s="18" t="n">
        <v>148</v>
      </c>
      <c r="AB137" s="18" t="n">
        <v>146</v>
      </c>
      <c r="AC137" s="18" t="n">
        <v>145</v>
      </c>
      <c r="AD137" s="18" t="n">
        <v>141</v>
      </c>
      <c r="AE137" s="18" t="n">
        <v>135</v>
      </c>
      <c r="AF137" s="18" t="n">
        <v>129</v>
      </c>
      <c r="AG137" s="18" t="n">
        <v>123</v>
      </c>
      <c r="AH137" s="18" t="n">
        <v>120</v>
      </c>
      <c r="AI137" s="18" t="n">
        <v>117</v>
      </c>
      <c r="AJ137" s="18" t="n">
        <v>116</v>
      </c>
      <c r="AK137" s="18" t="n">
        <v>114</v>
      </c>
      <c r="AL137" s="18" t="n">
        <v>110</v>
      </c>
      <c r="AM137" s="18" t="n">
        <v>107</v>
      </c>
      <c r="AN137" s="18" t="n">
        <v>104</v>
      </c>
      <c r="AO137" s="18" t="n">
        <v>103</v>
      </c>
      <c r="AP137" s="18" t="n">
        <v>100</v>
      </c>
      <c r="AQ137" s="18" t="n">
        <v>96</v>
      </c>
      <c r="AR137" s="18" t="n">
        <v>97</v>
      </c>
      <c r="AS137" s="18" t="n">
        <v>96</v>
      </c>
      <c r="AT137" s="18" t="n">
        <v>94</v>
      </c>
      <c r="AU137" s="18" t="n">
        <v>81</v>
      </c>
      <c r="AV137" s="18" t="n">
        <v>35</v>
      </c>
      <c r="AW137" s="18" t="n">
        <v>37</v>
      </c>
      <c r="AX137" s="18" t="n">
        <v>33</v>
      </c>
      <c r="AY137" s="18" t="n">
        <v>31</v>
      </c>
      <c r="AZ137" s="18" t="n">
        <v>63</v>
      </c>
      <c r="BA137" s="18" t="n">
        <v>51</v>
      </c>
      <c r="BB137" s="18" t="n">
        <v>51</v>
      </c>
      <c r="BC137" s="18" t="n">
        <v>43</v>
      </c>
      <c r="BD137" s="18" t="n">
        <v>44</v>
      </c>
      <c r="BE137" s="18" t="n">
        <v>35</v>
      </c>
      <c r="BF137" s="18" t="n">
        <v>53</v>
      </c>
      <c r="BG137" s="18" t="n">
        <v>30</v>
      </c>
      <c r="BH137" s="18" t="n">
        <v>25</v>
      </c>
      <c r="BI137" s="18" t="n">
        <v>20</v>
      </c>
      <c r="BJ137" s="18" t="n">
        <v>32</v>
      </c>
      <c r="BK137" s="18" t="n">
        <v>30</v>
      </c>
      <c r="BL137" s="18" t="n">
        <v>45</v>
      </c>
      <c r="BM137" s="18" t="n">
        <v>57</v>
      </c>
      <c r="BN137" s="18" t="n">
        <v>60</v>
      </c>
      <c r="BO137" s="18" t="n">
        <v>50</v>
      </c>
      <c r="BP137" s="18" t="n">
        <v>30</v>
      </c>
      <c r="BQ137" s="18" t="n">
        <v>4</v>
      </c>
      <c r="BR137" s="18" t="n">
        <v>3</v>
      </c>
      <c r="BS137" s="18" t="n">
        <v>18</v>
      </c>
      <c r="BT137" s="18" t="n">
        <v>22</v>
      </c>
      <c r="BU137" s="18" t="n">
        <v>24</v>
      </c>
      <c r="BV137" s="18" t="n">
        <v>61</v>
      </c>
      <c r="BW137" s="18" t="n">
        <v>85</v>
      </c>
      <c r="BX137" s="18" t="n">
        <v>46</v>
      </c>
      <c r="BY137" s="18" t="n">
        <v>64</v>
      </c>
      <c r="BZ137" s="18" t="n">
        <v>159</v>
      </c>
      <c r="CA137" s="18" t="n">
        <v>220</v>
      </c>
      <c r="CB137" s="18" t="n">
        <v>164</v>
      </c>
      <c r="CC137" s="18" t="n">
        <v>117</v>
      </c>
      <c r="CD137" s="18" t="n">
        <v>111</v>
      </c>
      <c r="CE137" s="18" t="n">
        <v>117</v>
      </c>
      <c r="CF137" s="18" t="n">
        <v>110</v>
      </c>
      <c r="CG137" s="18" t="n">
        <v>104</v>
      </c>
      <c r="CH137" s="18" t="n">
        <v>114</v>
      </c>
      <c r="CI137" s="18" t="n">
        <v>117</v>
      </c>
      <c r="CJ137" s="18" t="n">
        <v>108</v>
      </c>
      <c r="CK137" s="18" t="n">
        <v>97</v>
      </c>
      <c r="CL137" s="18" t="n">
        <v>95</v>
      </c>
      <c r="CM137" s="18" t="n">
        <v>95</v>
      </c>
      <c r="CN137" s="18" t="n">
        <v>104</v>
      </c>
      <c r="CO137" s="18" t="n">
        <v>95</v>
      </c>
      <c r="CP137" s="18" t="n">
        <v>114</v>
      </c>
      <c r="CQ137" s="18" t="n">
        <v>109</v>
      </c>
      <c r="CR137" s="18" t="n">
        <v>117</v>
      </c>
      <c r="CS137" s="18" t="n">
        <v>129</v>
      </c>
      <c r="CT137" s="18" t="n">
        <v>120</v>
      </c>
      <c r="CU137" s="18" t="n">
        <v>104</v>
      </c>
      <c r="CV137" s="18" t="n">
        <v>102</v>
      </c>
      <c r="CW137" s="18" t="n">
        <v>110</v>
      </c>
      <c r="CX137" s="18" t="n">
        <v>106</v>
      </c>
      <c r="CY137" s="18" t="n">
        <v>106</v>
      </c>
      <c r="CZ137" s="18" t="n">
        <v>108</v>
      </c>
      <c r="DA137" s="18" t="n">
        <v>111</v>
      </c>
      <c r="DB137" s="18" t="n">
        <v>100</v>
      </c>
      <c r="DC137" s="18" t="n">
        <v>110</v>
      </c>
      <c r="DD137" s="18" t="n">
        <v>105</v>
      </c>
      <c r="DE137" s="18" t="n">
        <v>110</v>
      </c>
      <c r="DF137" s="18" t="n">
        <v>127</v>
      </c>
      <c r="DG137" s="18" t="n">
        <v>133</v>
      </c>
      <c r="DH137" s="18" t="n">
        <v>151</v>
      </c>
      <c r="DI137" s="18" t="n">
        <v>196</v>
      </c>
      <c r="DJ137" s="18" t="n">
        <v>160</v>
      </c>
      <c r="DK137" s="18" t="n">
        <v>73</v>
      </c>
      <c r="DL137" s="18" t="n">
        <v>20</v>
      </c>
      <c r="DM137" s="18" t="n">
        <v>2</v>
      </c>
      <c r="DN137" s="18" t="n">
        <v>8</v>
      </c>
      <c r="DO137" s="18" t="n">
        <v>38</v>
      </c>
      <c r="DP137" s="18" t="n">
        <v>47</v>
      </c>
      <c r="DQ137" s="18" t="n">
        <v>56</v>
      </c>
      <c r="DR137" s="18" t="n">
        <v>87</v>
      </c>
      <c r="DS137" s="18" t="n">
        <v>122</v>
      </c>
      <c r="DT137" s="18" t="n">
        <v>145</v>
      </c>
      <c r="DU137" s="18" t="n">
        <v>111</v>
      </c>
      <c r="DV137" s="18" t="n">
        <v>64</v>
      </c>
      <c r="DW137" s="18" t="n">
        <v>18</v>
      </c>
      <c r="DX137" s="18" t="n">
        <v>4</v>
      </c>
      <c r="DY137" s="18" t="n">
        <v>19</v>
      </c>
      <c r="DZ137" s="18" t="n">
        <v>32</v>
      </c>
      <c r="EA137" s="18" t="n">
        <v>49</v>
      </c>
      <c r="EB137" s="18" t="n">
        <v>42</v>
      </c>
      <c r="EC137" s="18" t="n">
        <v>36</v>
      </c>
      <c r="ED137" s="18" t="n">
        <v>15</v>
      </c>
      <c r="EE137" s="18" t="n">
        <v>0</v>
      </c>
      <c r="EF137" s="18" t="n">
        <v>26</v>
      </c>
      <c r="EG137" s="18" t="n">
        <v>137</v>
      </c>
      <c r="EH137" s="18" t="n">
        <v>186</v>
      </c>
      <c r="EI137" s="18" t="n">
        <v>174</v>
      </c>
      <c r="EJ137" s="18" t="n">
        <v>166</v>
      </c>
      <c r="EK137" s="18" t="n">
        <v>170</v>
      </c>
      <c r="EL137" s="18" t="n">
        <v>172</v>
      </c>
      <c r="EM137" s="18" t="n">
        <v>184</v>
      </c>
      <c r="EN137" s="18" t="n">
        <v>175</v>
      </c>
      <c r="EO137" s="18" t="n">
        <v>142</v>
      </c>
      <c r="EP137" s="18" t="n">
        <v>132</v>
      </c>
      <c r="EQ137" s="18" t="n">
        <v>145</v>
      </c>
      <c r="ER137" s="18" t="n">
        <v>145</v>
      </c>
      <c r="ES137" s="18" t="n">
        <v>121</v>
      </c>
      <c r="ET137" s="18" t="n">
        <v>109</v>
      </c>
      <c r="EU137" s="18" t="n">
        <v>110</v>
      </c>
      <c r="EV137" s="18" t="n">
        <v>111</v>
      </c>
      <c r="EW137" s="18" t="n">
        <v>115</v>
      </c>
      <c r="EX137" s="18" t="n">
        <v>119</v>
      </c>
      <c r="EY137" s="18" t="n">
        <v>122</v>
      </c>
      <c r="EZ137" s="18" t="n">
        <v>118</v>
      </c>
      <c r="FA137" s="18" t="n">
        <v>114</v>
      </c>
      <c r="FB137" s="18" t="n">
        <v>109</v>
      </c>
      <c r="FC137" s="18" t="n">
        <v>102</v>
      </c>
      <c r="FD137" s="18" t="n">
        <v>99</v>
      </c>
      <c r="FE137" s="18" t="n">
        <v>100</v>
      </c>
      <c r="FF137" s="18" t="n">
        <v>104</v>
      </c>
      <c r="FG137" s="18" t="n">
        <v>110</v>
      </c>
      <c r="FH137" s="18" t="n">
        <v>122</v>
      </c>
      <c r="FI137" s="18" t="n">
        <v>138</v>
      </c>
      <c r="FJ137" s="18" t="n">
        <v>153</v>
      </c>
      <c r="FK137" s="18" t="n">
        <v>156</v>
      </c>
      <c r="FL137" s="18" t="n">
        <v>165</v>
      </c>
      <c r="FM137" s="18" t="n">
        <v>148</v>
      </c>
      <c r="FN137" s="18" t="n">
        <v>150</v>
      </c>
      <c r="FO137" s="18" t="n">
        <v>151</v>
      </c>
      <c r="FP137" s="18" t="n">
        <v>115</v>
      </c>
      <c r="FQ137" s="18" t="n">
        <v>100</v>
      </c>
      <c r="FR137" s="18" t="n">
        <v>117</v>
      </c>
      <c r="FS137" s="18" t="n">
        <v>94</v>
      </c>
    </row>
    <row r="138" customFormat="false" ht="10.5" hidden="false" customHeight="true" outlineLevel="0" collapsed="false">
      <c r="B138" s="17" t="n">
        <v>246</v>
      </c>
      <c r="C138" s="18" t="n">
        <v>135</v>
      </c>
      <c r="D138" s="18" t="n">
        <v>131</v>
      </c>
      <c r="E138" s="18" t="n">
        <v>132</v>
      </c>
      <c r="F138" s="18" t="n">
        <v>137</v>
      </c>
      <c r="G138" s="18" t="n">
        <v>131</v>
      </c>
      <c r="H138" s="18" t="n">
        <v>136</v>
      </c>
      <c r="I138" s="18" t="n">
        <v>137</v>
      </c>
      <c r="J138" s="18" t="n">
        <v>139</v>
      </c>
      <c r="K138" s="18" t="n">
        <v>142</v>
      </c>
      <c r="L138" s="18" t="n">
        <v>146</v>
      </c>
      <c r="M138" s="18" t="n">
        <v>148</v>
      </c>
      <c r="N138" s="18" t="n">
        <v>144</v>
      </c>
      <c r="O138" s="18" t="n">
        <v>141</v>
      </c>
      <c r="P138" s="18" t="n">
        <v>145</v>
      </c>
      <c r="Q138" s="18" t="n">
        <v>146</v>
      </c>
      <c r="R138" s="18" t="n">
        <v>146</v>
      </c>
      <c r="S138" s="18" t="n">
        <v>145</v>
      </c>
      <c r="T138" s="18" t="n">
        <v>148</v>
      </c>
      <c r="U138" s="18" t="n">
        <v>148</v>
      </c>
      <c r="V138" s="18" t="n">
        <v>149</v>
      </c>
      <c r="W138" s="18" t="n">
        <v>149</v>
      </c>
      <c r="X138" s="18" t="n">
        <v>153</v>
      </c>
      <c r="Y138" s="18" t="n">
        <v>156</v>
      </c>
      <c r="Z138" s="18" t="n">
        <v>156</v>
      </c>
      <c r="AA138" s="18" t="n">
        <v>152</v>
      </c>
      <c r="AB138" s="18" t="n">
        <v>149</v>
      </c>
      <c r="AC138" s="18" t="n">
        <v>144</v>
      </c>
      <c r="AD138" s="18" t="n">
        <v>142</v>
      </c>
      <c r="AE138" s="18" t="n">
        <v>142</v>
      </c>
      <c r="AF138" s="18" t="n">
        <v>137</v>
      </c>
      <c r="AG138" s="18" t="n">
        <v>131</v>
      </c>
      <c r="AH138" s="18" t="n">
        <v>125</v>
      </c>
      <c r="AI138" s="18" t="n">
        <v>123</v>
      </c>
      <c r="AJ138" s="18" t="n">
        <v>122</v>
      </c>
      <c r="AK138" s="18" t="n">
        <v>120</v>
      </c>
      <c r="AL138" s="18" t="n">
        <v>116</v>
      </c>
      <c r="AM138" s="18" t="n">
        <v>111</v>
      </c>
      <c r="AN138" s="18" t="n">
        <v>111</v>
      </c>
      <c r="AO138" s="18" t="n">
        <v>107</v>
      </c>
      <c r="AP138" s="18" t="n">
        <v>101</v>
      </c>
      <c r="AQ138" s="18" t="n">
        <v>95</v>
      </c>
      <c r="AR138" s="18" t="n">
        <v>96</v>
      </c>
      <c r="AS138" s="18" t="n">
        <v>100</v>
      </c>
      <c r="AT138" s="18" t="n">
        <v>93</v>
      </c>
      <c r="AU138" s="18" t="n">
        <v>66</v>
      </c>
      <c r="AV138" s="18" t="n">
        <v>18</v>
      </c>
      <c r="AW138" s="18" t="n">
        <v>45</v>
      </c>
      <c r="AX138" s="18" t="n">
        <v>42</v>
      </c>
      <c r="AY138" s="18" t="n">
        <v>38</v>
      </c>
      <c r="AZ138" s="18" t="n">
        <v>59</v>
      </c>
      <c r="BA138" s="18" t="n">
        <v>52</v>
      </c>
      <c r="BB138" s="18" t="n">
        <v>58</v>
      </c>
      <c r="BC138" s="18" t="n">
        <v>53</v>
      </c>
      <c r="BD138" s="18" t="n">
        <v>35</v>
      </c>
      <c r="BE138" s="18" t="n">
        <v>17</v>
      </c>
      <c r="BF138" s="18" t="n">
        <v>11</v>
      </c>
      <c r="BG138" s="18" t="n">
        <v>19</v>
      </c>
      <c r="BH138" s="18" t="n">
        <v>25</v>
      </c>
      <c r="BI138" s="18" t="n">
        <v>17</v>
      </c>
      <c r="BJ138" s="18" t="n">
        <v>25</v>
      </c>
      <c r="BK138" s="18" t="n">
        <v>35</v>
      </c>
      <c r="BL138" s="18" t="n">
        <v>46</v>
      </c>
      <c r="BM138" s="18" t="n">
        <v>53</v>
      </c>
      <c r="BN138" s="18" t="n">
        <v>60</v>
      </c>
      <c r="BO138" s="18" t="n">
        <v>32</v>
      </c>
      <c r="BP138" s="18" t="n">
        <v>9</v>
      </c>
      <c r="BQ138" s="18" t="n">
        <v>10</v>
      </c>
      <c r="BR138" s="18" t="n">
        <v>17</v>
      </c>
      <c r="BS138" s="18" t="n">
        <v>17</v>
      </c>
      <c r="BT138" s="18" t="n">
        <v>16</v>
      </c>
      <c r="BU138" s="18" t="n">
        <v>50</v>
      </c>
      <c r="BV138" s="18" t="n">
        <v>93</v>
      </c>
      <c r="BW138" s="18" t="n">
        <v>53</v>
      </c>
      <c r="BX138" s="18" t="n">
        <v>61</v>
      </c>
      <c r="BY138" s="18" t="n">
        <v>179</v>
      </c>
      <c r="BZ138" s="18" t="n">
        <v>213</v>
      </c>
      <c r="CA138" s="18" t="n">
        <v>173</v>
      </c>
      <c r="CB138" s="18" t="n">
        <v>111</v>
      </c>
      <c r="CC138" s="18" t="n">
        <v>110</v>
      </c>
      <c r="CD138" s="18" t="n">
        <v>139</v>
      </c>
      <c r="CE138" s="18" t="n">
        <v>121</v>
      </c>
      <c r="CF138" s="18" t="n">
        <v>120</v>
      </c>
      <c r="CG138" s="18" t="n">
        <v>116</v>
      </c>
      <c r="CH138" s="18" t="n">
        <v>107</v>
      </c>
      <c r="CI138" s="18" t="n">
        <v>110</v>
      </c>
      <c r="CJ138" s="18" t="n">
        <v>128</v>
      </c>
      <c r="CK138" s="18" t="n">
        <v>103</v>
      </c>
      <c r="CL138" s="18" t="n">
        <v>103</v>
      </c>
      <c r="CM138" s="18" t="n">
        <v>101</v>
      </c>
      <c r="CN138" s="18" t="n">
        <v>121</v>
      </c>
      <c r="CO138" s="18" t="n">
        <v>120</v>
      </c>
      <c r="CP138" s="18" t="n">
        <v>118</v>
      </c>
      <c r="CQ138" s="18" t="n">
        <v>106</v>
      </c>
      <c r="CR138" s="18" t="n">
        <v>118</v>
      </c>
      <c r="CS138" s="18" t="n">
        <v>111</v>
      </c>
      <c r="CT138" s="18" t="n">
        <v>109</v>
      </c>
      <c r="CU138" s="18" t="n">
        <v>111</v>
      </c>
      <c r="CV138" s="18" t="n">
        <v>104</v>
      </c>
      <c r="CW138" s="18" t="n">
        <v>117</v>
      </c>
      <c r="CX138" s="18" t="n">
        <v>111</v>
      </c>
      <c r="CY138" s="18" t="n">
        <v>109</v>
      </c>
      <c r="CZ138" s="18" t="n">
        <v>92</v>
      </c>
      <c r="DA138" s="18" t="n">
        <v>101</v>
      </c>
      <c r="DB138" s="18" t="n">
        <v>124</v>
      </c>
      <c r="DC138" s="18" t="n">
        <v>124</v>
      </c>
      <c r="DD138" s="18" t="n">
        <v>113</v>
      </c>
      <c r="DE138" s="18" t="n">
        <v>122</v>
      </c>
      <c r="DF138" s="18" t="n">
        <v>118</v>
      </c>
      <c r="DG138" s="18" t="n">
        <v>136</v>
      </c>
      <c r="DH138" s="18" t="n">
        <v>172</v>
      </c>
      <c r="DI138" s="18" t="n">
        <v>174</v>
      </c>
      <c r="DJ138" s="18" t="n">
        <v>87</v>
      </c>
      <c r="DK138" s="18" t="n">
        <v>22</v>
      </c>
      <c r="DL138" s="18" t="n">
        <v>23</v>
      </c>
      <c r="DM138" s="18" t="n">
        <v>15</v>
      </c>
      <c r="DN138" s="18" t="n">
        <v>30</v>
      </c>
      <c r="DO138" s="18" t="n">
        <v>51</v>
      </c>
      <c r="DP138" s="18" t="n">
        <v>43</v>
      </c>
      <c r="DQ138" s="18" t="n">
        <v>51</v>
      </c>
      <c r="DR138" s="18" t="n">
        <v>74</v>
      </c>
      <c r="DS138" s="18" t="n">
        <v>102</v>
      </c>
      <c r="DT138" s="18" t="n">
        <v>143</v>
      </c>
      <c r="DU138" s="18" t="n">
        <v>153</v>
      </c>
      <c r="DV138" s="18" t="n">
        <v>132</v>
      </c>
      <c r="DW138" s="18" t="n">
        <v>73</v>
      </c>
      <c r="DX138" s="18" t="n">
        <v>9</v>
      </c>
      <c r="DY138" s="18" t="n">
        <v>3</v>
      </c>
      <c r="DZ138" s="18" t="n">
        <v>24</v>
      </c>
      <c r="EA138" s="18" t="n">
        <v>38</v>
      </c>
      <c r="EB138" s="18" t="n">
        <v>38</v>
      </c>
      <c r="EC138" s="18" t="n">
        <v>43</v>
      </c>
      <c r="ED138" s="18" t="n">
        <v>28</v>
      </c>
      <c r="EE138" s="18" t="n">
        <v>8</v>
      </c>
      <c r="EF138" s="18" t="n">
        <v>1</v>
      </c>
      <c r="EG138" s="18" t="n">
        <v>82</v>
      </c>
      <c r="EH138" s="18" t="n">
        <v>165</v>
      </c>
      <c r="EI138" s="18" t="n">
        <v>188</v>
      </c>
      <c r="EJ138" s="18" t="n">
        <v>170</v>
      </c>
      <c r="EK138" s="18" t="n">
        <v>167</v>
      </c>
      <c r="EL138" s="18" t="n">
        <v>153</v>
      </c>
      <c r="EM138" s="18" t="n">
        <v>172</v>
      </c>
      <c r="EN138" s="18" t="n">
        <v>160</v>
      </c>
      <c r="EO138" s="18" t="n">
        <v>132</v>
      </c>
      <c r="EP138" s="18" t="n">
        <v>146</v>
      </c>
      <c r="EQ138" s="18" t="n">
        <v>165</v>
      </c>
      <c r="ER138" s="18" t="n">
        <v>143</v>
      </c>
      <c r="ES138" s="18" t="n">
        <v>107</v>
      </c>
      <c r="ET138" s="18" t="n">
        <v>111</v>
      </c>
      <c r="EU138" s="18" t="n">
        <v>115</v>
      </c>
      <c r="EV138" s="18" t="n">
        <v>112</v>
      </c>
      <c r="EW138" s="18" t="n">
        <v>112</v>
      </c>
      <c r="EX138" s="18" t="n">
        <v>116</v>
      </c>
      <c r="EY138" s="18" t="n">
        <v>117</v>
      </c>
      <c r="EZ138" s="18" t="n">
        <v>116</v>
      </c>
      <c r="FA138" s="18" t="n">
        <v>115</v>
      </c>
      <c r="FB138" s="18" t="n">
        <v>108</v>
      </c>
      <c r="FC138" s="18" t="n">
        <v>100</v>
      </c>
      <c r="FD138" s="18" t="n">
        <v>98</v>
      </c>
      <c r="FE138" s="18" t="n">
        <v>104</v>
      </c>
      <c r="FF138" s="18" t="n">
        <v>112</v>
      </c>
      <c r="FG138" s="18" t="n">
        <v>116</v>
      </c>
      <c r="FH138" s="18" t="n">
        <v>122</v>
      </c>
      <c r="FI138" s="18" t="n">
        <v>136</v>
      </c>
      <c r="FJ138" s="18" t="n">
        <v>154</v>
      </c>
      <c r="FK138" s="18" t="n">
        <v>174</v>
      </c>
      <c r="FL138" s="18" t="n">
        <v>181</v>
      </c>
      <c r="FM138" s="18" t="n">
        <v>164</v>
      </c>
      <c r="FN138" s="18" t="n">
        <v>157</v>
      </c>
      <c r="FO138" s="18" t="n">
        <v>160</v>
      </c>
      <c r="FP138" s="18" t="n">
        <v>145</v>
      </c>
      <c r="FQ138" s="18" t="n">
        <v>137</v>
      </c>
      <c r="FR138" s="18" t="n">
        <v>141</v>
      </c>
      <c r="FS138" s="18" t="n">
        <v>95</v>
      </c>
    </row>
  </sheetData>
  <conditionalFormatting sqref="C4:FS138">
    <cfRule type="colorScale" priority="2">
      <colorScale>
        <cfvo type="num" val="0"/>
        <cfvo type="num" val="255"/>
        <color rgb="FF000000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0"/>
    <col collapsed="false" customWidth="true" hidden="false" outlineLevel="0" max="11" min="4" style="0" width="5.51"/>
    <col collapsed="false" customWidth="true" hidden="false" outlineLevel="0" max="13" min="12" style="0" width="9"/>
    <col collapsed="false" customWidth="true" hidden="false" outlineLevel="0" max="17" min="16" style="0" width="10"/>
    <col collapsed="false" customWidth="true" hidden="false" outlineLevel="0" max="25" min="18" style="0" width="5.51"/>
    <col collapsed="false" customWidth="true" hidden="false" outlineLevel="0" max="27" min="26" style="0" width="9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3" customFormat="false" ht="15" hidden="false" customHeight="false" outlineLevel="0" collapsed="false">
      <c r="AD3" s="2" t="s">
        <v>156</v>
      </c>
    </row>
    <row r="4" customFormat="false" ht="15" hidden="false" customHeight="false" outlineLevel="0" collapsed="false">
      <c r="B4" s="13" t="s">
        <v>157</v>
      </c>
      <c r="P4" s="13" t="s">
        <v>158</v>
      </c>
    </row>
    <row r="5" customFormat="false" ht="15" hidden="false" customHeight="false" outlineLevel="0" collapsed="false">
      <c r="B5" s="14" t="s">
        <v>159</v>
      </c>
      <c r="C5" s="29" t="n">
        <v>350.818186</v>
      </c>
      <c r="P5" s="14" t="s">
        <v>159</v>
      </c>
      <c r="Q5" s="29" t="n">
        <v>422.23</v>
      </c>
    </row>
    <row r="6" customFormat="false" ht="15" hidden="false" customHeight="false" outlineLevel="0" collapsed="false">
      <c r="B6" s="14" t="s">
        <v>160</v>
      </c>
      <c r="C6" s="29" t="n">
        <v>163.658437</v>
      </c>
      <c r="P6" s="14" t="s">
        <v>160</v>
      </c>
      <c r="Q6" s="29" t="n">
        <v>195.11</v>
      </c>
    </row>
    <row r="7" customFormat="false" ht="15" hidden="false" customHeight="false" outlineLevel="0" collapsed="false">
      <c r="B7" s="14" t="s">
        <v>161</v>
      </c>
      <c r="C7" s="30" t="n">
        <f aca="false">AVERAGE(M13:M372)</f>
        <v>0.855555555555556</v>
      </c>
      <c r="P7" s="14" t="s">
        <v>161</v>
      </c>
      <c r="Q7" s="30" t="n">
        <f aca="false">AVERAGE(AA13:AA372)</f>
        <v>0.672222222222222</v>
      </c>
    </row>
    <row r="8" customFormat="false" ht="15" hidden="false" customHeight="false" outlineLevel="0" collapsed="false">
      <c r="B8" s="14" t="s">
        <v>162</v>
      </c>
      <c r="C8" s="21" t="str">
        <f aca="false">IF(C7&gt;=cob_min,"robot","rechazado")</f>
        <v>robot</v>
      </c>
      <c r="P8" s="14" t="s">
        <v>162</v>
      </c>
      <c r="Q8" s="21" t="str">
        <f aca="false">IF(Q7&gt;=cob_min,"robot","rechazado")</f>
        <v>rechazado</v>
      </c>
    </row>
    <row r="9" customFormat="false" ht="15" hidden="false" customHeight="false" outlineLevel="0" collapsed="false">
      <c r="B9" s="14" t="s">
        <v>163</v>
      </c>
      <c r="C9" s="31" t="n">
        <v>0.847222</v>
      </c>
      <c r="E9" s="2" t="s">
        <v>164</v>
      </c>
      <c r="P9" s="14" t="s">
        <v>163</v>
      </c>
      <c r="Q9" s="31" t="s">
        <v>48</v>
      </c>
      <c r="S9" s="2" t="s">
        <v>165</v>
      </c>
    </row>
    <row r="10" customFormat="false" ht="15" hidden="false" customHeight="false" outlineLevel="0" collapsed="false">
      <c r="B10" s="14" t="s">
        <v>166</v>
      </c>
      <c r="C10" s="20" t="n">
        <f aca="false">cob_min</f>
        <v>0.82</v>
      </c>
      <c r="P10" s="14" t="s">
        <v>166</v>
      </c>
      <c r="Q10" s="20" t="n">
        <f aca="false">cob_min</f>
        <v>0.82</v>
      </c>
    </row>
    <row r="11" customFormat="false" ht="15" hidden="false" customHeight="false" outlineLevel="0" collapsed="false">
      <c r="D11" s="2" t="s">
        <v>167</v>
      </c>
      <c r="E11" s="2"/>
      <c r="F11" s="2"/>
      <c r="G11" s="2"/>
      <c r="H11" s="2"/>
      <c r="I11" s="2"/>
      <c r="J11" s="2"/>
      <c r="K11" s="2"/>
      <c r="R11" s="2" t="s">
        <v>167</v>
      </c>
      <c r="S11" s="2"/>
      <c r="T11" s="2"/>
      <c r="U11" s="2"/>
      <c r="V11" s="2"/>
      <c r="W11" s="2"/>
      <c r="X11" s="2"/>
      <c r="Y11" s="2"/>
    </row>
    <row r="12" customFormat="false" ht="15" hidden="false" customHeight="false" outlineLevel="0" collapsed="false">
      <c r="B12" s="6" t="s">
        <v>168</v>
      </c>
      <c r="C12" s="6" t="s">
        <v>169</v>
      </c>
      <c r="D12" s="32" t="n">
        <f aca="false">IF(r0_i+0&lt;r1_i,r0_i+0,"")</f>
        <v>37</v>
      </c>
      <c r="E12" s="32" t="n">
        <f aca="false">IF(r0_i+1&lt;r1_i,r0_i+1,"")</f>
        <v>38</v>
      </c>
      <c r="F12" s="32" t="n">
        <f aca="false">IF(r0_i+2&lt;r1_i,r0_i+2,"")</f>
        <v>39</v>
      </c>
      <c r="G12" s="32" t="n">
        <f aca="false">IF(r0_i+3&lt;r1_i,r0_i+3,"")</f>
        <v>40</v>
      </c>
      <c r="H12" s="32" t="n">
        <f aca="false">IF(r0_i+4&lt;r1_i,r0_i+4,"")</f>
        <v>41</v>
      </c>
      <c r="I12" s="32" t="n">
        <f aca="false">IF(r0_i+5&lt;r1_i,r0_i+5,"")</f>
        <v>42</v>
      </c>
      <c r="J12" s="32" t="n">
        <f aca="false">IF(r0_i+6&lt;r1_i,r0_i+6,"")</f>
        <v>43</v>
      </c>
      <c r="K12" s="32" t="n">
        <f aca="false">IF(r0_i+7&lt;r1_i,r0_i+7,"")</f>
        <v>44</v>
      </c>
      <c r="L12" s="6" t="s">
        <v>170</v>
      </c>
      <c r="M12" s="6" t="s">
        <v>171</v>
      </c>
      <c r="N12" s="6" t="s">
        <v>166</v>
      </c>
      <c r="P12" s="6" t="s">
        <v>168</v>
      </c>
      <c r="Q12" s="6" t="s">
        <v>169</v>
      </c>
      <c r="R12" s="32" t="n">
        <f aca="false">IF(r0_i+0&lt;r1_i,r0_i+0,"")</f>
        <v>37</v>
      </c>
      <c r="S12" s="32" t="n">
        <f aca="false">IF(r0_i+1&lt;r1_i,r0_i+1,"")</f>
        <v>38</v>
      </c>
      <c r="T12" s="32" t="n">
        <f aca="false">IF(r0_i+2&lt;r1_i,r0_i+2,"")</f>
        <v>39</v>
      </c>
      <c r="U12" s="32" t="n">
        <f aca="false">IF(r0_i+3&lt;r1_i,r0_i+3,"")</f>
        <v>40</v>
      </c>
      <c r="V12" s="32" t="n">
        <f aca="false">IF(r0_i+4&lt;r1_i,r0_i+4,"")</f>
        <v>41</v>
      </c>
      <c r="W12" s="32" t="n">
        <f aca="false">IF(r0_i+5&lt;r1_i,r0_i+5,"")</f>
        <v>42</v>
      </c>
      <c r="X12" s="32" t="n">
        <f aca="false">IF(r0_i+6&lt;r1_i,r0_i+6,"")</f>
        <v>43</v>
      </c>
      <c r="Y12" s="32" t="n">
        <f aca="false">IF(r0_i+7&lt;r1_i,r0_i+7,"")</f>
        <v>44</v>
      </c>
      <c r="Z12" s="6" t="s">
        <v>170</v>
      </c>
      <c r="AA12" s="6" t="s">
        <v>171</v>
      </c>
      <c r="AB12" s="6" t="s">
        <v>166</v>
      </c>
    </row>
    <row r="13" customFormat="false" ht="15" hidden="false" customHeight="false" outlineLevel="0" collapsed="false">
      <c r="B13" s="24" t="n">
        <v>0</v>
      </c>
      <c r="C13" s="24" t="n">
        <f aca="false">B13*360/360</f>
        <v>0</v>
      </c>
      <c r="D13" s="18" t="n">
        <f aca="false">IF(D$12="","",INDEX(ImgF,ROUND(C$6+D$12*SIN(RADIANS(C13)),0)-ImgF_y0+1,ROUND(C$5+D$12*COS(RADIANS(C13)),0)-ImgF_x0+1))</f>
        <v>56</v>
      </c>
      <c r="E13" s="18" t="n">
        <f aca="false">IF(E$12="","",INDEX(ImgF,ROUND(C$6+E$12*SIN(RADIANS(C13)),0)-ImgF_y0+1,ROUND(C$5+E$12*COS(RADIANS(C13)),0)-ImgF_x0+1))</f>
        <v>28</v>
      </c>
      <c r="F13" s="18" t="n">
        <f aca="false">IF(F$12="","",INDEX(ImgF,ROUND(C$6+F$12*SIN(RADIANS(C13)),0)-ImgF_y0+1,ROUND(C$5+F$12*COS(RADIANS(C13)),0)-ImgF_x0+1))</f>
        <v>75</v>
      </c>
      <c r="G13" s="18" t="n">
        <f aca="false">IF(G$12="","",INDEX(ImgF,ROUND(C$6+G$12*SIN(RADIANS(C13)),0)-ImgF_y0+1,ROUND(C$5+G$12*COS(RADIANS(C13)),0)-ImgF_x0+1))</f>
        <v>52</v>
      </c>
      <c r="H13" s="18" t="n">
        <f aca="false">IF(H$12="","",INDEX(ImgF,ROUND(C$6+H$12*SIN(RADIANS(C13)),0)-ImgF_y0+1,ROUND(C$5+H$12*COS(RADIANS(C13)),0)-ImgF_x0+1))</f>
        <v>21</v>
      </c>
      <c r="I13" s="18" t="n">
        <f aca="false">IF(I$12="","",INDEX(ImgF,ROUND(C$6+I$12*SIN(RADIANS(C13)),0)-ImgF_y0+1,ROUND(C$5+I$12*COS(RADIANS(C13)),0)-ImgF_x0+1))</f>
        <v>18</v>
      </c>
      <c r="J13" s="18" t="n">
        <f aca="false">IF(J$12="","",INDEX(ImgF,ROUND(C$6+J$12*SIN(RADIANS(C13)),0)-ImgF_y0+1,ROUND(C$5+J$12*COS(RADIANS(C13)),0)-ImgF_x0+1))</f>
        <v>19</v>
      </c>
      <c r="K13" s="18" t="n">
        <f aca="false">IF(K$12="","",INDEX(ImgF,ROUND(C$6+K$12*SIN(RADIANS(C13)),0)-ImgF_y0+1,ROUND(C$5+K$12*COS(RADIANS(C13)),0)-ImgF_x0+1))</f>
        <v>28</v>
      </c>
      <c r="L13" s="24" t="n">
        <f aca="false">MIN(D13:K13)</f>
        <v>18</v>
      </c>
      <c r="M13" s="33" t="n">
        <f aca="false">IF(L13&lt;oscuro,1,0)</f>
        <v>1</v>
      </c>
      <c r="N13" s="22" t="n">
        <f aca="false">oscuro</f>
        <v>68</v>
      </c>
      <c r="P13" s="24" t="n">
        <v>0</v>
      </c>
      <c r="Q13" s="24" t="n">
        <f aca="false">P13*360/360</f>
        <v>0</v>
      </c>
      <c r="R13" s="22" t="n">
        <f aca="false">IF(R$12="","",INDEX(ImgF,ROUND(Q$6+R$12*SIN(RADIANS(Q13)),0)-ImgF_y0+1,ROUND(Q$5+R$12*COS(RADIANS(Q13)),0)-ImgF_x0+1))</f>
        <v>23</v>
      </c>
      <c r="S13" s="22" t="n">
        <f aca="false">IF(S$12="","",INDEX(ImgF,ROUND(Q$6+S$12*SIN(RADIANS(Q13)),0)-ImgF_y0+1,ROUND(Q$5+S$12*COS(RADIANS(Q13)),0)-ImgF_x0+1))</f>
        <v>115</v>
      </c>
      <c r="T13" s="22" t="n">
        <f aca="false">IF(T$12="","",INDEX(ImgF,ROUND(Q$6+T$12*SIN(RADIANS(Q13)),0)-ImgF_y0+1,ROUND(Q$5+T$12*COS(RADIANS(Q13)),0)-ImgF_x0+1))</f>
        <v>162</v>
      </c>
      <c r="U13" s="22" t="n">
        <f aca="false">IF(U$12="","",INDEX(ImgF,ROUND(Q$6+U$12*SIN(RADIANS(Q13)),0)-ImgF_y0+1,ROUND(Q$5+U$12*COS(RADIANS(Q13)),0)-ImgF_x0+1))</f>
        <v>131</v>
      </c>
      <c r="V13" s="22" t="n">
        <f aca="false">IF(V$12="","",INDEX(ImgF,ROUND(Q$6+V$12*SIN(RADIANS(Q13)),0)-ImgF_y0+1,ROUND(Q$5+V$12*COS(RADIANS(Q13)),0)-ImgF_x0+1))</f>
        <v>35</v>
      </c>
      <c r="W13" s="22" t="n">
        <f aca="false">IF(W$12="","",INDEX(ImgF,ROUND(Q$6+W$12*SIN(RADIANS(Q13)),0)-ImgF_y0+1,ROUND(Q$5+W$12*COS(RADIANS(Q13)),0)-ImgF_x0+1))</f>
        <v>2</v>
      </c>
      <c r="X13" s="22" t="n">
        <f aca="false">IF(X$12="","",INDEX(ImgF,ROUND(Q$6+X$12*SIN(RADIANS(Q13)),0)-ImgF_y0+1,ROUND(Q$5+X$12*COS(RADIANS(Q13)),0)-ImgF_x0+1))</f>
        <v>2</v>
      </c>
      <c r="Y13" s="22" t="n">
        <f aca="false">IF(Y$12="","",INDEX(ImgF,ROUND(Q$6+Y$12*SIN(RADIANS(Q13)),0)-ImgF_y0+1,ROUND(Q$5+Y$12*COS(RADIANS(Q13)),0)-ImgF_x0+1))</f>
        <v>19</v>
      </c>
      <c r="Z13" s="24" t="n">
        <f aca="false">MIN(R13:Y13)</f>
        <v>2</v>
      </c>
      <c r="AA13" s="33" t="n">
        <f aca="false">IF(Z13&lt;oscuro,1,0)</f>
        <v>1</v>
      </c>
      <c r="AB13" s="22" t="n">
        <f aca="false">oscuro</f>
        <v>68</v>
      </c>
    </row>
    <row r="14" customFormat="false" ht="15" hidden="false" customHeight="false" outlineLevel="0" collapsed="false">
      <c r="B14" s="24" t="n">
        <v>1</v>
      </c>
      <c r="C14" s="24" t="n">
        <f aca="false">B14*360/360</f>
        <v>1</v>
      </c>
      <c r="D14" s="18" t="n">
        <f aca="false">IF(D$12="","",INDEX(ImgF,ROUND(C$6+D$12*SIN(RADIANS(C14)),0)-ImgF_y0+1,ROUND(C$5+D$12*COS(RADIANS(C14)),0)-ImgF_x0+1))</f>
        <v>56</v>
      </c>
      <c r="E14" s="18" t="n">
        <f aca="false">IF(E$12="","",INDEX(ImgF,ROUND(C$6+E$12*SIN(RADIANS(C14)),0)-ImgF_y0+1,ROUND(C$5+E$12*COS(RADIANS(C14)),0)-ImgF_x0+1))</f>
        <v>28</v>
      </c>
      <c r="F14" s="18" t="n">
        <f aca="false">IF(F$12="","",INDEX(ImgF,ROUND(C$6+F$12*SIN(RADIANS(C14)),0)-ImgF_y0+1,ROUND(C$5+F$12*COS(RADIANS(C14)),0)-ImgF_x0+1))</f>
        <v>75</v>
      </c>
      <c r="G14" s="18" t="n">
        <f aca="false">IF(G$12="","",INDEX(ImgF,ROUND(C$6+G$12*SIN(RADIANS(C14)),0)-ImgF_y0+1,ROUND(C$5+G$12*COS(RADIANS(C14)),0)-ImgF_x0+1))</f>
        <v>52</v>
      </c>
      <c r="H14" s="18" t="n">
        <f aca="false">IF(H$12="","",INDEX(ImgF,ROUND(C$6+H$12*SIN(RADIANS(C14)),0)-ImgF_y0+1,ROUND(C$5+H$12*COS(RADIANS(C14)),0)-ImgF_x0+1))</f>
        <v>21</v>
      </c>
      <c r="I14" s="18" t="n">
        <f aca="false">IF(I$12="","",INDEX(ImgF,ROUND(C$6+I$12*SIN(RADIANS(C14)),0)-ImgF_y0+1,ROUND(C$5+I$12*COS(RADIANS(C14)),0)-ImgF_x0+1))</f>
        <v>18</v>
      </c>
      <c r="J14" s="18" t="n">
        <f aca="false">IF(J$12="","",INDEX(ImgF,ROUND(C$6+J$12*SIN(RADIANS(C14)),0)-ImgF_y0+1,ROUND(C$5+J$12*COS(RADIANS(C14)),0)-ImgF_x0+1))</f>
        <v>19</v>
      </c>
      <c r="K14" s="18" t="n">
        <f aca="false">IF(K$12="","",INDEX(ImgF,ROUND(C$6+K$12*SIN(RADIANS(C14)),0)-ImgF_y0+1,ROUND(C$5+K$12*COS(RADIANS(C14)),0)-ImgF_x0+1))</f>
        <v>28</v>
      </c>
      <c r="L14" s="24" t="n">
        <f aca="false">MIN(D14:K14)</f>
        <v>18</v>
      </c>
      <c r="M14" s="33" t="n">
        <f aca="false">IF(L14&lt;oscuro,1,0)</f>
        <v>1</v>
      </c>
      <c r="N14" s="22" t="n">
        <f aca="false">oscuro</f>
        <v>68</v>
      </c>
      <c r="P14" s="24" t="n">
        <v>1</v>
      </c>
      <c r="Q14" s="24" t="n">
        <f aca="false">P14*360/360</f>
        <v>1</v>
      </c>
      <c r="R14" s="22" t="n">
        <f aca="false">IF(R$12="","",INDEX(ImgF,ROUND(Q$6+R$12*SIN(RADIANS(Q14)),0)-ImgF_y0+1,ROUND(Q$5+R$12*COS(RADIANS(Q14)),0)-ImgF_x0+1))</f>
        <v>23</v>
      </c>
      <c r="S14" s="22" t="n">
        <f aca="false">IF(S$12="","",INDEX(ImgF,ROUND(Q$6+S$12*SIN(RADIANS(Q14)),0)-ImgF_y0+1,ROUND(Q$5+S$12*COS(RADIANS(Q14)),0)-ImgF_x0+1))</f>
        <v>28</v>
      </c>
      <c r="T14" s="22" t="n">
        <f aca="false">IF(T$12="","",INDEX(ImgF,ROUND(Q$6+T$12*SIN(RADIANS(Q14)),0)-ImgF_y0+1,ROUND(Q$5+T$12*COS(RADIANS(Q14)),0)-ImgF_x0+1))</f>
        <v>90</v>
      </c>
      <c r="U14" s="22" t="n">
        <f aca="false">IF(U$12="","",INDEX(ImgF,ROUND(Q$6+U$12*SIN(RADIANS(Q14)),0)-ImgF_y0+1,ROUND(Q$5+U$12*COS(RADIANS(Q14)),0)-ImgF_x0+1))</f>
        <v>86</v>
      </c>
      <c r="V14" s="22" t="n">
        <f aca="false">IF(V$12="","",INDEX(ImgF,ROUND(Q$6+V$12*SIN(RADIANS(Q14)),0)-ImgF_y0+1,ROUND(Q$5+V$12*COS(RADIANS(Q14)),0)-ImgF_x0+1))</f>
        <v>18</v>
      </c>
      <c r="W14" s="22" t="n">
        <f aca="false">IF(W$12="","",INDEX(ImgF,ROUND(Q$6+W$12*SIN(RADIANS(Q14)),0)-ImgF_y0+1,ROUND(Q$5+W$12*COS(RADIANS(Q14)),0)-ImgF_x0+1))</f>
        <v>8</v>
      </c>
      <c r="X14" s="22" t="n">
        <f aca="false">IF(X$12="","",INDEX(ImgF,ROUND(Q$6+X$12*SIN(RADIANS(Q14)),0)-ImgF_y0+1,ROUND(Q$5+X$12*COS(RADIANS(Q14)),0)-ImgF_x0+1))</f>
        <v>9</v>
      </c>
      <c r="Y14" s="22" t="n">
        <f aca="false">IF(Y$12="","",INDEX(ImgF,ROUND(Q$6+Y$12*SIN(RADIANS(Q14)),0)-ImgF_y0+1,ROUND(Q$5+Y$12*COS(RADIANS(Q14)),0)-ImgF_x0+1))</f>
        <v>4</v>
      </c>
      <c r="Z14" s="24" t="n">
        <f aca="false">MIN(R14:Y14)</f>
        <v>4</v>
      </c>
      <c r="AA14" s="33" t="n">
        <f aca="false">IF(Z14&lt;oscuro,1,0)</f>
        <v>1</v>
      </c>
      <c r="AB14" s="22" t="n">
        <f aca="false">oscuro</f>
        <v>68</v>
      </c>
    </row>
    <row r="15" customFormat="false" ht="15" hidden="false" customHeight="false" outlineLevel="0" collapsed="false">
      <c r="B15" s="24" t="n">
        <v>2</v>
      </c>
      <c r="C15" s="24" t="n">
        <f aca="false">B15*360/360</f>
        <v>2</v>
      </c>
      <c r="D15" s="18" t="n">
        <f aca="false">IF(D$12="","",INDEX(ImgF,ROUND(C$6+D$12*SIN(RADIANS(C15)),0)-ImgF_y0+1,ROUND(C$5+D$12*COS(RADIANS(C15)),0)-ImgF_x0+1))</f>
        <v>72</v>
      </c>
      <c r="E15" s="18" t="n">
        <f aca="false">IF(E$12="","",INDEX(ImgF,ROUND(C$6+E$12*SIN(RADIANS(C15)),0)-ImgF_y0+1,ROUND(C$5+E$12*COS(RADIANS(C15)),0)-ImgF_x0+1))</f>
        <v>21</v>
      </c>
      <c r="F15" s="18" t="n">
        <f aca="false">IF(F$12="","",INDEX(ImgF,ROUND(C$6+F$12*SIN(RADIANS(C15)),0)-ImgF_y0+1,ROUND(C$5+F$12*COS(RADIANS(C15)),0)-ImgF_x0+1))</f>
        <v>78</v>
      </c>
      <c r="G15" s="18" t="n">
        <f aca="false">IF(G$12="","",INDEX(ImgF,ROUND(C$6+G$12*SIN(RADIANS(C15)),0)-ImgF_y0+1,ROUND(C$5+G$12*COS(RADIANS(C15)),0)-ImgF_x0+1))</f>
        <v>59</v>
      </c>
      <c r="H15" s="18" t="n">
        <f aca="false">IF(H$12="","",INDEX(ImgF,ROUND(C$6+H$12*SIN(RADIANS(C15)),0)-ImgF_y0+1,ROUND(C$5+H$12*COS(RADIANS(C15)),0)-ImgF_x0+1))</f>
        <v>21</v>
      </c>
      <c r="I15" s="18" t="n">
        <f aca="false">IF(I$12="","",INDEX(ImgF,ROUND(C$6+I$12*SIN(RADIANS(C15)),0)-ImgF_y0+1,ROUND(C$5+I$12*COS(RADIANS(C15)),0)-ImgF_x0+1))</f>
        <v>15</v>
      </c>
      <c r="J15" s="18" t="n">
        <f aca="false">IF(J$12="","",INDEX(ImgF,ROUND(C$6+J$12*SIN(RADIANS(C15)),0)-ImgF_y0+1,ROUND(C$5+J$12*COS(RADIANS(C15)),0)-ImgF_x0+1))</f>
        <v>9</v>
      </c>
      <c r="K15" s="18" t="n">
        <f aca="false">IF(K$12="","",INDEX(ImgF,ROUND(C$6+K$12*SIN(RADIANS(C15)),0)-ImgF_y0+1,ROUND(C$5+K$12*COS(RADIANS(C15)),0)-ImgF_x0+1))</f>
        <v>4</v>
      </c>
      <c r="L15" s="24" t="n">
        <f aca="false">MIN(D15:K15)</f>
        <v>4</v>
      </c>
      <c r="M15" s="33" t="n">
        <f aca="false">IF(L15&lt;oscuro,1,0)</f>
        <v>1</v>
      </c>
      <c r="N15" s="22" t="n">
        <f aca="false">oscuro</f>
        <v>68</v>
      </c>
      <c r="P15" s="24" t="n">
        <v>2</v>
      </c>
      <c r="Q15" s="24" t="n">
        <f aca="false">P15*360/360</f>
        <v>2</v>
      </c>
      <c r="R15" s="22" t="n">
        <f aca="false">IF(R$12="","",INDEX(ImgF,ROUND(Q$6+R$12*SIN(RADIANS(Q15)),0)-ImgF_y0+1,ROUND(Q$5+R$12*COS(RADIANS(Q15)),0)-ImgF_x0+1))</f>
        <v>23</v>
      </c>
      <c r="S15" s="22" t="n">
        <f aca="false">IF(S$12="","",INDEX(ImgF,ROUND(Q$6+S$12*SIN(RADIANS(Q15)),0)-ImgF_y0+1,ROUND(Q$5+S$12*COS(RADIANS(Q15)),0)-ImgF_x0+1))</f>
        <v>28</v>
      </c>
      <c r="T15" s="22" t="n">
        <f aca="false">IF(T$12="","",INDEX(ImgF,ROUND(Q$6+T$12*SIN(RADIANS(Q15)),0)-ImgF_y0+1,ROUND(Q$5+T$12*COS(RADIANS(Q15)),0)-ImgF_x0+1))</f>
        <v>90</v>
      </c>
      <c r="U15" s="22" t="n">
        <f aca="false">IF(U$12="","",INDEX(ImgF,ROUND(Q$6+U$12*SIN(RADIANS(Q15)),0)-ImgF_y0+1,ROUND(Q$5+U$12*COS(RADIANS(Q15)),0)-ImgF_x0+1))</f>
        <v>5</v>
      </c>
      <c r="V15" s="22" t="n">
        <f aca="false">IF(V$12="","",INDEX(ImgF,ROUND(Q$6+V$12*SIN(RADIANS(Q15)),0)-ImgF_y0+1,ROUND(Q$5+V$12*COS(RADIANS(Q15)),0)-ImgF_x0+1))</f>
        <v>10</v>
      </c>
      <c r="W15" s="22" t="n">
        <f aca="false">IF(W$12="","",INDEX(ImgF,ROUND(Q$6+W$12*SIN(RADIANS(Q15)),0)-ImgF_y0+1,ROUND(Q$5+W$12*COS(RADIANS(Q15)),0)-ImgF_x0+1))</f>
        <v>14</v>
      </c>
      <c r="X15" s="22" t="n">
        <f aca="false">IF(X$12="","",INDEX(ImgF,ROUND(Q$6+X$12*SIN(RADIANS(Q15)),0)-ImgF_y0+1,ROUND(Q$5+X$12*COS(RADIANS(Q15)),0)-ImgF_x0+1))</f>
        <v>18</v>
      </c>
      <c r="Y15" s="22" t="n">
        <f aca="false">IF(Y$12="","",INDEX(ImgF,ROUND(Q$6+Y$12*SIN(RADIANS(Q15)),0)-ImgF_y0+1,ROUND(Q$5+Y$12*COS(RADIANS(Q15)),0)-ImgF_x0+1))</f>
        <v>9</v>
      </c>
      <c r="Z15" s="24" t="n">
        <f aca="false">MIN(R15:Y15)</f>
        <v>5</v>
      </c>
      <c r="AA15" s="33" t="n">
        <f aca="false">IF(Z15&lt;oscuro,1,0)</f>
        <v>1</v>
      </c>
      <c r="AB15" s="22" t="n">
        <f aca="false">oscuro</f>
        <v>68</v>
      </c>
    </row>
    <row r="16" customFormat="false" ht="15" hidden="false" customHeight="false" outlineLevel="0" collapsed="false">
      <c r="B16" s="24" t="n">
        <v>3</v>
      </c>
      <c r="C16" s="24" t="n">
        <f aca="false">B16*360/360</f>
        <v>3</v>
      </c>
      <c r="D16" s="18" t="n">
        <f aca="false">IF(D$12="","",INDEX(ImgF,ROUND(C$6+D$12*SIN(RADIANS(C16)),0)-ImgF_y0+1,ROUND(C$5+D$12*COS(RADIANS(C16)),0)-ImgF_x0+1))</f>
        <v>84</v>
      </c>
      <c r="E16" s="18" t="n">
        <f aca="false">IF(E$12="","",INDEX(ImgF,ROUND(C$6+E$12*SIN(RADIANS(C16)),0)-ImgF_y0+1,ROUND(C$5+E$12*COS(RADIANS(C16)),0)-ImgF_x0+1))</f>
        <v>14</v>
      </c>
      <c r="F16" s="18" t="n">
        <f aca="false">IF(F$12="","",INDEX(ImgF,ROUND(C$6+F$12*SIN(RADIANS(C16)),0)-ImgF_y0+1,ROUND(C$5+F$12*COS(RADIANS(C16)),0)-ImgF_x0+1))</f>
        <v>64</v>
      </c>
      <c r="G16" s="18" t="n">
        <f aca="false">IF(G$12="","",INDEX(ImgF,ROUND(C$6+G$12*SIN(RADIANS(C16)),0)-ImgF_y0+1,ROUND(C$5+G$12*COS(RADIANS(C16)),0)-ImgF_x0+1))</f>
        <v>57</v>
      </c>
      <c r="H16" s="18" t="n">
        <f aca="false">IF(H$12="","",INDEX(ImgF,ROUND(C$6+H$12*SIN(RADIANS(C16)),0)-ImgF_y0+1,ROUND(C$5+H$12*COS(RADIANS(C16)),0)-ImgF_x0+1))</f>
        <v>17</v>
      </c>
      <c r="I16" s="18" t="n">
        <f aca="false">IF(I$12="","",INDEX(ImgF,ROUND(C$6+I$12*SIN(RADIANS(C16)),0)-ImgF_y0+1,ROUND(C$5+I$12*COS(RADIANS(C16)),0)-ImgF_x0+1))</f>
        <v>9</v>
      </c>
      <c r="J16" s="18" t="n">
        <f aca="false">IF(J$12="","",INDEX(ImgF,ROUND(C$6+J$12*SIN(RADIANS(C16)),0)-ImgF_y0+1,ROUND(C$5+J$12*COS(RADIANS(C16)),0)-ImgF_x0+1))</f>
        <v>11</v>
      </c>
      <c r="K16" s="18" t="n">
        <f aca="false">IF(K$12="","",INDEX(ImgF,ROUND(C$6+K$12*SIN(RADIANS(C16)),0)-ImgF_y0+1,ROUND(C$5+K$12*COS(RADIANS(C16)),0)-ImgF_x0+1))</f>
        <v>21</v>
      </c>
      <c r="L16" s="24" t="n">
        <f aca="false">MIN(D16:K16)</f>
        <v>9</v>
      </c>
      <c r="M16" s="33" t="n">
        <f aca="false">IF(L16&lt;oscuro,1,0)</f>
        <v>1</v>
      </c>
      <c r="N16" s="22" t="n">
        <f aca="false">oscuro</f>
        <v>68</v>
      </c>
      <c r="P16" s="24" t="n">
        <v>3</v>
      </c>
      <c r="Q16" s="24" t="n">
        <f aca="false">P16*360/360</f>
        <v>3</v>
      </c>
      <c r="R16" s="22" t="n">
        <f aca="false">IF(R$12="","",INDEX(ImgF,ROUND(Q$6+R$12*SIN(RADIANS(Q16)),0)-ImgF_y0+1,ROUND(Q$5+R$12*COS(RADIANS(Q16)),0)-ImgF_x0+1))</f>
        <v>90</v>
      </c>
      <c r="S16" s="22" t="n">
        <f aca="false">IF(S$12="","",INDEX(ImgF,ROUND(Q$6+S$12*SIN(RADIANS(Q16)),0)-ImgF_y0+1,ROUND(Q$5+S$12*COS(RADIANS(Q16)),0)-ImgF_x0+1))</f>
        <v>30</v>
      </c>
      <c r="T16" s="22" t="n">
        <f aca="false">IF(T$12="","",INDEX(ImgF,ROUND(Q$6+T$12*SIN(RADIANS(Q16)),0)-ImgF_y0+1,ROUND(Q$5+T$12*COS(RADIANS(Q16)),0)-ImgF_x0+1))</f>
        <v>5</v>
      </c>
      <c r="U16" s="22" t="n">
        <f aca="false">IF(U$12="","",INDEX(ImgF,ROUND(Q$6+U$12*SIN(RADIANS(Q16)),0)-ImgF_y0+1,ROUND(Q$5+U$12*COS(RADIANS(Q16)),0)-ImgF_x0+1))</f>
        <v>5</v>
      </c>
      <c r="V16" s="22" t="n">
        <f aca="false">IF(V$12="","",INDEX(ImgF,ROUND(Q$6+V$12*SIN(RADIANS(Q16)),0)-ImgF_y0+1,ROUND(Q$5+V$12*COS(RADIANS(Q16)),0)-ImgF_x0+1))</f>
        <v>10</v>
      </c>
      <c r="W16" s="22" t="n">
        <f aca="false">IF(W$12="","",INDEX(ImgF,ROUND(Q$6+W$12*SIN(RADIANS(Q16)),0)-ImgF_y0+1,ROUND(Q$5+W$12*COS(RADIANS(Q16)),0)-ImgF_x0+1))</f>
        <v>14</v>
      </c>
      <c r="X16" s="22" t="n">
        <f aca="false">IF(X$12="","",INDEX(ImgF,ROUND(Q$6+X$12*SIN(RADIANS(Q16)),0)-ImgF_y0+1,ROUND(Q$5+X$12*COS(RADIANS(Q16)),0)-ImgF_x0+1))</f>
        <v>18</v>
      </c>
      <c r="Y16" s="22" t="n">
        <f aca="false">IF(Y$12="","",INDEX(ImgF,ROUND(Q$6+Y$12*SIN(RADIANS(Q16)),0)-ImgF_y0+1,ROUND(Q$5+Y$12*COS(RADIANS(Q16)),0)-ImgF_x0+1))</f>
        <v>9</v>
      </c>
      <c r="Z16" s="24" t="n">
        <f aca="false">MIN(R16:Y16)</f>
        <v>5</v>
      </c>
      <c r="AA16" s="33" t="n">
        <f aca="false">IF(Z16&lt;oscuro,1,0)</f>
        <v>1</v>
      </c>
      <c r="AB16" s="22" t="n">
        <f aca="false">oscuro</f>
        <v>68</v>
      </c>
    </row>
    <row r="17" customFormat="false" ht="15" hidden="false" customHeight="false" outlineLevel="0" collapsed="false">
      <c r="B17" s="24" t="n">
        <v>4</v>
      </c>
      <c r="C17" s="24" t="n">
        <f aca="false">B17*360/360</f>
        <v>4</v>
      </c>
      <c r="D17" s="18" t="n">
        <f aca="false">IF(D$12="","",INDEX(ImgF,ROUND(C$6+D$12*SIN(RADIANS(C17)),0)-ImgF_y0+1,ROUND(C$5+D$12*COS(RADIANS(C17)),0)-ImgF_x0+1))</f>
        <v>84</v>
      </c>
      <c r="E17" s="18" t="n">
        <f aca="false">IF(E$12="","",INDEX(ImgF,ROUND(C$6+E$12*SIN(RADIANS(C17)),0)-ImgF_y0+1,ROUND(C$5+E$12*COS(RADIANS(C17)),0)-ImgF_x0+1))</f>
        <v>14</v>
      </c>
      <c r="F17" s="18" t="n">
        <f aca="false">IF(F$12="","",INDEX(ImgF,ROUND(C$6+F$12*SIN(RADIANS(C17)),0)-ImgF_y0+1,ROUND(C$5+F$12*COS(RADIANS(C17)),0)-ImgF_x0+1))</f>
        <v>64</v>
      </c>
      <c r="G17" s="18" t="n">
        <f aca="false">IF(G$12="","",INDEX(ImgF,ROUND(C$6+G$12*SIN(RADIANS(C17)),0)-ImgF_y0+1,ROUND(C$5+G$12*COS(RADIANS(C17)),0)-ImgF_x0+1))</f>
        <v>57</v>
      </c>
      <c r="H17" s="18" t="n">
        <f aca="false">IF(H$12="","",INDEX(ImgF,ROUND(C$6+H$12*SIN(RADIANS(C17)),0)-ImgF_y0+1,ROUND(C$5+H$12*COS(RADIANS(C17)),0)-ImgF_x0+1))</f>
        <v>18</v>
      </c>
      <c r="I17" s="18" t="n">
        <f aca="false">IF(I$12="","",INDEX(ImgF,ROUND(C$6+I$12*SIN(RADIANS(C17)),0)-ImgF_y0+1,ROUND(C$5+I$12*COS(RADIANS(C17)),0)-ImgF_x0+1))</f>
        <v>9</v>
      </c>
      <c r="J17" s="18" t="n">
        <f aca="false">IF(J$12="","",INDEX(ImgF,ROUND(C$6+J$12*SIN(RADIANS(C17)),0)-ImgF_y0+1,ROUND(C$5+J$12*COS(RADIANS(C17)),0)-ImgF_x0+1))</f>
        <v>14</v>
      </c>
      <c r="K17" s="18" t="n">
        <f aca="false">IF(K$12="","",INDEX(ImgF,ROUND(C$6+K$12*SIN(RADIANS(C17)),0)-ImgF_y0+1,ROUND(C$5+K$12*COS(RADIANS(C17)),0)-ImgF_x0+1))</f>
        <v>35</v>
      </c>
      <c r="L17" s="24" t="n">
        <f aca="false">MIN(D17:K17)</f>
        <v>9</v>
      </c>
      <c r="M17" s="33" t="n">
        <f aca="false">IF(L17&lt;oscuro,1,0)</f>
        <v>1</v>
      </c>
      <c r="N17" s="22" t="n">
        <f aca="false">oscuro</f>
        <v>68</v>
      </c>
      <c r="P17" s="24" t="n">
        <v>4</v>
      </c>
      <c r="Q17" s="24" t="n">
        <f aca="false">P17*360/360</f>
        <v>4</v>
      </c>
      <c r="R17" s="22" t="n">
        <f aca="false">IF(R$12="","",INDEX(ImgF,ROUND(Q$6+R$12*SIN(RADIANS(Q17)),0)-ImgF_y0+1,ROUND(Q$5+R$12*COS(RADIANS(Q17)),0)-ImgF_x0+1))</f>
        <v>86</v>
      </c>
      <c r="S17" s="22" t="n">
        <f aca="false">IF(S$12="","",INDEX(ImgF,ROUND(Q$6+S$12*SIN(RADIANS(Q17)),0)-ImgF_y0+1,ROUND(Q$5+S$12*COS(RADIANS(Q17)),0)-ImgF_x0+1))</f>
        <v>59</v>
      </c>
      <c r="T17" s="22" t="n">
        <f aca="false">IF(T$12="","",INDEX(ImgF,ROUND(Q$6+T$12*SIN(RADIANS(Q17)),0)-ImgF_y0+1,ROUND(Q$5+T$12*COS(RADIANS(Q17)),0)-ImgF_x0+1))</f>
        <v>24</v>
      </c>
      <c r="U17" s="22" t="n">
        <f aca="false">IF(U$12="","",INDEX(ImgF,ROUND(Q$6+U$12*SIN(RADIANS(Q17)),0)-ImgF_y0+1,ROUND(Q$5+U$12*COS(RADIANS(Q17)),0)-ImgF_x0+1))</f>
        <v>10</v>
      </c>
      <c r="V17" s="22" t="n">
        <f aca="false">IF(V$12="","",INDEX(ImgF,ROUND(Q$6+V$12*SIN(RADIANS(Q17)),0)-ImgF_y0+1,ROUND(Q$5+V$12*COS(RADIANS(Q17)),0)-ImgF_x0+1))</f>
        <v>17</v>
      </c>
      <c r="W17" s="22" t="n">
        <f aca="false">IF(W$12="","",INDEX(ImgF,ROUND(Q$6+W$12*SIN(RADIANS(Q17)),0)-ImgF_y0+1,ROUND(Q$5+W$12*COS(RADIANS(Q17)),0)-ImgF_x0+1))</f>
        <v>21</v>
      </c>
      <c r="X17" s="22" t="n">
        <f aca="false">IF(X$12="","",INDEX(ImgF,ROUND(Q$6+X$12*SIN(RADIANS(Q17)),0)-ImgF_y0+1,ROUND(Q$5+X$12*COS(RADIANS(Q17)),0)-ImgF_x0+1))</f>
        <v>19</v>
      </c>
      <c r="Y17" s="22" t="n">
        <f aca="false">IF(Y$12="","",INDEX(ImgF,ROUND(Q$6+Y$12*SIN(RADIANS(Q17)),0)-ImgF_y0+1,ROUND(Q$5+Y$12*COS(RADIANS(Q17)),0)-ImgF_x0+1))</f>
        <v>17</v>
      </c>
      <c r="Z17" s="24" t="n">
        <f aca="false">MIN(R17:Y17)</f>
        <v>10</v>
      </c>
      <c r="AA17" s="33" t="n">
        <f aca="false">IF(Z17&lt;oscuro,1,0)</f>
        <v>1</v>
      </c>
      <c r="AB17" s="22" t="n">
        <f aca="false">oscuro</f>
        <v>68</v>
      </c>
    </row>
    <row r="18" customFormat="false" ht="15" hidden="false" customHeight="false" outlineLevel="0" collapsed="false">
      <c r="B18" s="24" t="n">
        <v>5</v>
      </c>
      <c r="C18" s="24" t="n">
        <f aca="false">B18*360/360</f>
        <v>5</v>
      </c>
      <c r="D18" s="18" t="n">
        <f aca="false">IF(D$12="","",INDEX(ImgF,ROUND(C$6+D$12*SIN(RADIANS(C18)),0)-ImgF_y0+1,ROUND(C$5+D$12*COS(RADIANS(C18)),0)-ImgF_x0+1))</f>
        <v>97</v>
      </c>
      <c r="E18" s="18" t="n">
        <f aca="false">IF(E$12="","",INDEX(ImgF,ROUND(C$6+E$12*SIN(RADIANS(C18)),0)-ImgF_y0+1,ROUND(C$5+E$12*COS(RADIANS(C18)),0)-ImgF_x0+1))</f>
        <v>14</v>
      </c>
      <c r="F18" s="18" t="n">
        <f aca="false">IF(F$12="","",INDEX(ImgF,ROUND(C$6+F$12*SIN(RADIANS(C18)),0)-ImgF_y0+1,ROUND(C$5+F$12*COS(RADIANS(C18)),0)-ImgF_x0+1))</f>
        <v>71</v>
      </c>
      <c r="G18" s="18" t="n">
        <f aca="false">IF(G$12="","",INDEX(ImgF,ROUND(C$6+G$12*SIN(RADIANS(C18)),0)-ImgF_y0+1,ROUND(C$5+G$12*COS(RADIANS(C18)),0)-ImgF_x0+1))</f>
        <v>77</v>
      </c>
      <c r="H18" s="18" t="n">
        <f aca="false">IF(H$12="","",INDEX(ImgF,ROUND(C$6+H$12*SIN(RADIANS(C18)),0)-ImgF_y0+1,ROUND(C$5+H$12*COS(RADIANS(C18)),0)-ImgF_x0+1))</f>
        <v>18</v>
      </c>
      <c r="I18" s="18" t="n">
        <f aca="false">IF(I$12="","",INDEX(ImgF,ROUND(C$6+I$12*SIN(RADIANS(C18)),0)-ImgF_y0+1,ROUND(C$5+I$12*COS(RADIANS(C18)),0)-ImgF_x0+1))</f>
        <v>9</v>
      </c>
      <c r="J18" s="18" t="n">
        <f aca="false">IF(J$12="","",INDEX(ImgF,ROUND(C$6+J$12*SIN(RADIANS(C18)),0)-ImgF_y0+1,ROUND(C$5+J$12*COS(RADIANS(C18)),0)-ImgF_x0+1))</f>
        <v>14</v>
      </c>
      <c r="K18" s="18" t="n">
        <f aca="false">IF(K$12="","",INDEX(ImgF,ROUND(C$6+K$12*SIN(RADIANS(C18)),0)-ImgF_y0+1,ROUND(C$5+K$12*COS(RADIANS(C18)),0)-ImgF_x0+1))</f>
        <v>35</v>
      </c>
      <c r="L18" s="24" t="n">
        <f aca="false">MIN(D18:K18)</f>
        <v>9</v>
      </c>
      <c r="M18" s="33" t="n">
        <f aca="false">IF(L18&lt;oscuro,1,0)</f>
        <v>1</v>
      </c>
      <c r="N18" s="22" t="n">
        <f aca="false">oscuro</f>
        <v>68</v>
      </c>
      <c r="P18" s="24" t="n">
        <v>5</v>
      </c>
      <c r="Q18" s="24" t="n">
        <f aca="false">P18*360/360</f>
        <v>5</v>
      </c>
      <c r="R18" s="22" t="n">
        <f aca="false">IF(R$12="","",INDEX(ImgF,ROUND(Q$6+R$12*SIN(RADIANS(Q18)),0)-ImgF_y0+1,ROUND(Q$5+R$12*COS(RADIANS(Q18)),0)-ImgF_x0+1))</f>
        <v>86</v>
      </c>
      <c r="S18" s="22" t="n">
        <f aca="false">IF(S$12="","",INDEX(ImgF,ROUND(Q$6+S$12*SIN(RADIANS(Q18)),0)-ImgF_y0+1,ROUND(Q$5+S$12*COS(RADIANS(Q18)),0)-ImgF_x0+1))</f>
        <v>59</v>
      </c>
      <c r="T18" s="22" t="n">
        <f aca="false">IF(T$12="","",INDEX(ImgF,ROUND(Q$6+T$12*SIN(RADIANS(Q18)),0)-ImgF_y0+1,ROUND(Q$5+T$12*COS(RADIANS(Q18)),0)-ImgF_x0+1))</f>
        <v>64</v>
      </c>
      <c r="U18" s="22" t="n">
        <f aca="false">IF(U$12="","",INDEX(ImgF,ROUND(Q$6+U$12*SIN(RADIANS(Q18)),0)-ImgF_y0+1,ROUND(Q$5+U$12*COS(RADIANS(Q18)),0)-ImgF_x0+1))</f>
        <v>36</v>
      </c>
      <c r="V18" s="22" t="n">
        <f aca="false">IF(V$12="","",INDEX(ImgF,ROUND(Q$6+V$12*SIN(RADIANS(Q18)),0)-ImgF_y0+1,ROUND(Q$5+V$12*COS(RADIANS(Q18)),0)-ImgF_x0+1))</f>
        <v>24</v>
      </c>
      <c r="W18" s="22" t="n">
        <f aca="false">IF(W$12="","",INDEX(ImgF,ROUND(Q$6+W$12*SIN(RADIANS(Q18)),0)-ImgF_y0+1,ROUND(Q$5+W$12*COS(RADIANS(Q18)),0)-ImgF_x0+1))</f>
        <v>19</v>
      </c>
      <c r="X18" s="22" t="n">
        <f aca="false">IF(X$12="","",INDEX(ImgF,ROUND(Q$6+X$12*SIN(RADIANS(Q18)),0)-ImgF_y0+1,ROUND(Q$5+X$12*COS(RADIANS(Q18)),0)-ImgF_x0+1))</f>
        <v>12</v>
      </c>
      <c r="Y18" s="22" t="n">
        <f aca="false">IF(Y$12="","",INDEX(ImgF,ROUND(Q$6+Y$12*SIN(RADIANS(Q18)),0)-ImgF_y0+1,ROUND(Q$5+Y$12*COS(RADIANS(Q18)),0)-ImgF_x0+1))</f>
        <v>11</v>
      </c>
      <c r="Z18" s="24" t="n">
        <f aca="false">MIN(R18:Y18)</f>
        <v>11</v>
      </c>
      <c r="AA18" s="33" t="n">
        <f aca="false">IF(Z18&lt;oscuro,1,0)</f>
        <v>1</v>
      </c>
      <c r="AB18" s="22" t="n">
        <f aca="false">oscuro</f>
        <v>68</v>
      </c>
    </row>
    <row r="19" customFormat="false" ht="15" hidden="false" customHeight="false" outlineLevel="0" collapsed="false">
      <c r="B19" s="24" t="n">
        <v>6</v>
      </c>
      <c r="C19" s="24" t="n">
        <f aca="false">B19*360/360</f>
        <v>6</v>
      </c>
      <c r="D19" s="18" t="n">
        <f aca="false">IF(D$12="","",INDEX(ImgF,ROUND(C$6+D$12*SIN(RADIANS(C19)),0)-ImgF_y0+1,ROUND(C$5+D$12*COS(RADIANS(C19)),0)-ImgF_x0+1))</f>
        <v>94</v>
      </c>
      <c r="E19" s="18" t="n">
        <f aca="false">IF(E$12="","",INDEX(ImgF,ROUND(C$6+E$12*SIN(RADIANS(C19)),0)-ImgF_y0+1,ROUND(C$5+E$12*COS(RADIANS(C19)),0)-ImgF_x0+1))</f>
        <v>19</v>
      </c>
      <c r="F19" s="18" t="n">
        <f aca="false">IF(F$12="","",INDEX(ImgF,ROUND(C$6+F$12*SIN(RADIANS(C19)),0)-ImgF_y0+1,ROUND(C$5+F$12*COS(RADIANS(C19)),0)-ImgF_x0+1))</f>
        <v>52</v>
      </c>
      <c r="G19" s="18" t="n">
        <f aca="false">IF(G$12="","",INDEX(ImgF,ROUND(C$6+G$12*SIN(RADIANS(C19)),0)-ImgF_y0+1,ROUND(C$5+G$12*COS(RADIANS(C19)),0)-ImgF_x0+1))</f>
        <v>85</v>
      </c>
      <c r="H19" s="18" t="n">
        <f aca="false">IF(H$12="","",INDEX(ImgF,ROUND(C$6+H$12*SIN(RADIANS(C19)),0)-ImgF_y0+1,ROUND(C$5+H$12*COS(RADIANS(C19)),0)-ImgF_x0+1))</f>
        <v>25</v>
      </c>
      <c r="I19" s="18" t="n">
        <f aca="false">IF(I$12="","",INDEX(ImgF,ROUND(C$6+I$12*SIN(RADIANS(C19)),0)-ImgF_y0+1,ROUND(C$5+I$12*COS(RADIANS(C19)),0)-ImgF_x0+1))</f>
        <v>14</v>
      </c>
      <c r="J19" s="18" t="n">
        <f aca="false">IF(J$12="","",INDEX(ImgF,ROUND(C$6+J$12*SIN(RADIANS(C19)),0)-ImgF_y0+1,ROUND(C$5+J$12*COS(RADIANS(C19)),0)-ImgF_x0+1))</f>
        <v>16</v>
      </c>
      <c r="K19" s="18" t="n">
        <f aca="false">IF(K$12="","",INDEX(ImgF,ROUND(C$6+K$12*SIN(RADIANS(C19)),0)-ImgF_y0+1,ROUND(C$5+K$12*COS(RADIANS(C19)),0)-ImgF_x0+1))</f>
        <v>24</v>
      </c>
      <c r="L19" s="24" t="n">
        <f aca="false">MIN(D19:K19)</f>
        <v>14</v>
      </c>
      <c r="M19" s="33" t="n">
        <f aca="false">IF(L19&lt;oscuro,1,0)</f>
        <v>1</v>
      </c>
      <c r="N19" s="22" t="n">
        <f aca="false">oscuro</f>
        <v>68</v>
      </c>
      <c r="P19" s="24" t="n">
        <v>6</v>
      </c>
      <c r="Q19" s="24" t="n">
        <f aca="false">P19*360/360</f>
        <v>6</v>
      </c>
      <c r="R19" s="22" t="n">
        <f aca="false">IF(R$12="","",INDEX(ImgF,ROUND(Q$6+R$12*SIN(RADIANS(Q19)),0)-ImgF_y0+1,ROUND(Q$5+R$12*COS(RADIANS(Q19)),0)-ImgF_x0+1))</f>
        <v>50</v>
      </c>
      <c r="S19" s="22" t="n">
        <f aca="false">IF(S$12="","",INDEX(ImgF,ROUND(Q$6+S$12*SIN(RADIANS(Q19)),0)-ImgF_y0+1,ROUND(Q$5+S$12*COS(RADIANS(Q19)),0)-ImgF_x0+1))</f>
        <v>60</v>
      </c>
      <c r="T19" s="22" t="n">
        <f aca="false">IF(T$12="","",INDEX(ImgF,ROUND(Q$6+T$12*SIN(RADIANS(Q19)),0)-ImgF_y0+1,ROUND(Q$5+T$12*COS(RADIANS(Q19)),0)-ImgF_x0+1))</f>
        <v>64</v>
      </c>
      <c r="U19" s="22" t="n">
        <f aca="false">IF(U$12="","",INDEX(ImgF,ROUND(Q$6+U$12*SIN(RADIANS(Q19)),0)-ImgF_y0+1,ROUND(Q$5+U$12*COS(RADIANS(Q19)),0)-ImgF_x0+1))</f>
        <v>36</v>
      </c>
      <c r="V19" s="22" t="n">
        <f aca="false">IF(V$12="","",INDEX(ImgF,ROUND(Q$6+V$12*SIN(RADIANS(Q19)),0)-ImgF_y0+1,ROUND(Q$5+V$12*COS(RADIANS(Q19)),0)-ImgF_x0+1))</f>
        <v>24</v>
      </c>
      <c r="W19" s="22" t="n">
        <f aca="false">IF(W$12="","",INDEX(ImgF,ROUND(Q$6+W$12*SIN(RADIANS(Q19)),0)-ImgF_y0+1,ROUND(Q$5+W$12*COS(RADIANS(Q19)),0)-ImgF_x0+1))</f>
        <v>17</v>
      </c>
      <c r="X19" s="22" t="n">
        <f aca="false">IF(X$12="","",INDEX(ImgF,ROUND(Q$6+X$12*SIN(RADIANS(Q19)),0)-ImgF_y0+1,ROUND(Q$5+X$12*COS(RADIANS(Q19)),0)-ImgF_x0+1))</f>
        <v>15</v>
      </c>
      <c r="Y19" s="22" t="n">
        <f aca="false">IF(Y$12="","",INDEX(ImgF,ROUND(Q$6+Y$12*SIN(RADIANS(Q19)),0)-ImgF_y0+1,ROUND(Q$5+Y$12*COS(RADIANS(Q19)),0)-ImgF_x0+1))</f>
        <v>12</v>
      </c>
      <c r="Z19" s="24" t="n">
        <f aca="false">MIN(R19:Y19)</f>
        <v>12</v>
      </c>
      <c r="AA19" s="33" t="n">
        <f aca="false">IF(Z19&lt;oscuro,1,0)</f>
        <v>1</v>
      </c>
      <c r="AB19" s="22" t="n">
        <f aca="false">oscuro</f>
        <v>68</v>
      </c>
    </row>
    <row r="20" customFormat="false" ht="15" hidden="false" customHeight="false" outlineLevel="0" collapsed="false">
      <c r="B20" s="24" t="n">
        <v>7</v>
      </c>
      <c r="C20" s="24" t="n">
        <f aca="false">B20*360/360</f>
        <v>7</v>
      </c>
      <c r="D20" s="18" t="n">
        <f aca="false">IF(D$12="","",INDEX(ImgF,ROUND(C$6+D$12*SIN(RADIANS(C20)),0)-ImgF_y0+1,ROUND(C$5+D$12*COS(RADIANS(C20)),0)-ImgF_x0+1))</f>
        <v>94</v>
      </c>
      <c r="E20" s="18" t="n">
        <f aca="false">IF(E$12="","",INDEX(ImgF,ROUND(C$6+E$12*SIN(RADIANS(C20)),0)-ImgF_y0+1,ROUND(C$5+E$12*COS(RADIANS(C20)),0)-ImgF_x0+1))</f>
        <v>19</v>
      </c>
      <c r="F20" s="18" t="n">
        <f aca="false">IF(F$12="","",INDEX(ImgF,ROUND(C$6+F$12*SIN(RADIANS(C20)),0)-ImgF_y0+1,ROUND(C$5+F$12*COS(RADIANS(C20)),0)-ImgF_x0+1))</f>
        <v>52</v>
      </c>
      <c r="G20" s="18" t="n">
        <f aca="false">IF(G$12="","",INDEX(ImgF,ROUND(C$6+G$12*SIN(RADIANS(C20)),0)-ImgF_y0+1,ROUND(C$5+G$12*COS(RADIANS(C20)),0)-ImgF_x0+1))</f>
        <v>79</v>
      </c>
      <c r="H20" s="18" t="n">
        <f aca="false">IF(H$12="","",INDEX(ImgF,ROUND(C$6+H$12*SIN(RADIANS(C20)),0)-ImgF_y0+1,ROUND(C$5+H$12*COS(RADIANS(C20)),0)-ImgF_x0+1))</f>
        <v>24</v>
      </c>
      <c r="I20" s="18" t="n">
        <f aca="false">IF(I$12="","",INDEX(ImgF,ROUND(C$6+I$12*SIN(RADIANS(C20)),0)-ImgF_y0+1,ROUND(C$5+I$12*COS(RADIANS(C20)),0)-ImgF_x0+1))</f>
        <v>8</v>
      </c>
      <c r="J20" s="18" t="n">
        <f aca="false">IF(J$12="","",INDEX(ImgF,ROUND(C$6+J$12*SIN(RADIANS(C20)),0)-ImgF_y0+1,ROUND(C$5+J$12*COS(RADIANS(C20)),0)-ImgF_x0+1))</f>
        <v>8</v>
      </c>
      <c r="K20" s="18" t="n">
        <f aca="false">IF(K$12="","",INDEX(ImgF,ROUND(C$6+K$12*SIN(RADIANS(C20)),0)-ImgF_y0+1,ROUND(C$5+K$12*COS(RADIANS(C20)),0)-ImgF_x0+1))</f>
        <v>16</v>
      </c>
      <c r="L20" s="24" t="n">
        <f aca="false">MIN(D20:K20)</f>
        <v>8</v>
      </c>
      <c r="M20" s="33" t="n">
        <f aca="false">IF(L20&lt;oscuro,1,0)</f>
        <v>1</v>
      </c>
      <c r="N20" s="22" t="n">
        <f aca="false">oscuro</f>
        <v>68</v>
      </c>
      <c r="P20" s="24" t="n">
        <v>7</v>
      </c>
      <c r="Q20" s="24" t="n">
        <f aca="false">P20*360/360</f>
        <v>7</v>
      </c>
      <c r="R20" s="22" t="n">
        <f aca="false">IF(R$12="","",INDEX(ImgF,ROUND(Q$6+R$12*SIN(RADIANS(Q20)),0)-ImgF_y0+1,ROUND(Q$5+R$12*COS(RADIANS(Q20)),0)-ImgF_x0+1))</f>
        <v>60</v>
      </c>
      <c r="S20" s="22" t="n">
        <f aca="false">IF(S$12="","",INDEX(ImgF,ROUND(Q$6+S$12*SIN(RADIANS(Q20)),0)-ImgF_y0+1,ROUND(Q$5+S$12*COS(RADIANS(Q20)),0)-ImgF_x0+1))</f>
        <v>63</v>
      </c>
      <c r="T20" s="22" t="n">
        <f aca="false">IF(T$12="","",INDEX(ImgF,ROUND(Q$6+T$12*SIN(RADIANS(Q20)),0)-ImgF_y0+1,ROUND(Q$5+T$12*COS(RADIANS(Q20)),0)-ImgF_x0+1))</f>
        <v>65</v>
      </c>
      <c r="U20" s="22" t="n">
        <f aca="false">IF(U$12="","",INDEX(ImgF,ROUND(Q$6+U$12*SIN(RADIANS(Q20)),0)-ImgF_y0+1,ROUND(Q$5+U$12*COS(RADIANS(Q20)),0)-ImgF_x0+1))</f>
        <v>56</v>
      </c>
      <c r="V20" s="22" t="n">
        <f aca="false">IF(V$12="","",INDEX(ImgF,ROUND(Q$6+V$12*SIN(RADIANS(Q20)),0)-ImgF_y0+1,ROUND(Q$5+V$12*COS(RADIANS(Q20)),0)-ImgF_x0+1))</f>
        <v>40</v>
      </c>
      <c r="W20" s="22" t="n">
        <f aca="false">IF(W$12="","",INDEX(ImgF,ROUND(Q$6+W$12*SIN(RADIANS(Q20)),0)-ImgF_y0+1,ROUND(Q$5+W$12*COS(RADIANS(Q20)),0)-ImgF_x0+1))</f>
        <v>17</v>
      </c>
      <c r="X20" s="22" t="n">
        <f aca="false">IF(X$12="","",INDEX(ImgF,ROUND(Q$6+X$12*SIN(RADIANS(Q20)),0)-ImgF_y0+1,ROUND(Q$5+X$12*COS(RADIANS(Q20)),0)-ImgF_x0+1))</f>
        <v>15</v>
      </c>
      <c r="Y20" s="22" t="n">
        <f aca="false">IF(Y$12="","",INDEX(ImgF,ROUND(Q$6+Y$12*SIN(RADIANS(Q20)),0)-ImgF_y0+1,ROUND(Q$5+Y$12*COS(RADIANS(Q20)),0)-ImgF_x0+1))</f>
        <v>12</v>
      </c>
      <c r="Z20" s="24" t="n">
        <f aca="false">MIN(R20:Y20)</f>
        <v>12</v>
      </c>
      <c r="AA20" s="33" t="n">
        <f aca="false">IF(Z20&lt;oscuro,1,0)</f>
        <v>1</v>
      </c>
      <c r="AB20" s="22" t="n">
        <f aca="false">oscuro</f>
        <v>68</v>
      </c>
    </row>
    <row r="21" customFormat="false" ht="15" hidden="false" customHeight="false" outlineLevel="0" collapsed="false">
      <c r="B21" s="24" t="n">
        <v>8</v>
      </c>
      <c r="C21" s="24" t="n">
        <f aca="false">B21*360/360</f>
        <v>8</v>
      </c>
      <c r="D21" s="18" t="n">
        <f aca="false">IF(D$12="","",INDEX(ImgF,ROUND(C$6+D$12*SIN(RADIANS(C21)),0)-ImgF_y0+1,ROUND(C$5+D$12*COS(RADIANS(C21)),0)-ImgF_x0+1))</f>
        <v>150</v>
      </c>
      <c r="E21" s="18" t="n">
        <f aca="false">IF(E$12="","",INDEX(ImgF,ROUND(C$6+E$12*SIN(RADIANS(C21)),0)-ImgF_y0+1,ROUND(C$5+E$12*COS(RADIANS(C21)),0)-ImgF_x0+1))</f>
        <v>111</v>
      </c>
      <c r="F21" s="18" t="n">
        <f aca="false">IF(F$12="","",INDEX(ImgF,ROUND(C$6+F$12*SIN(RADIANS(C21)),0)-ImgF_y0+1,ROUND(C$5+F$12*COS(RADIANS(C21)),0)-ImgF_x0+1))</f>
        <v>29</v>
      </c>
      <c r="G21" s="18" t="n">
        <f aca="false">IF(G$12="","",INDEX(ImgF,ROUND(C$6+G$12*SIN(RADIANS(C21)),0)-ImgF_y0+1,ROUND(C$5+G$12*COS(RADIANS(C21)),0)-ImgF_x0+1))</f>
        <v>46</v>
      </c>
      <c r="H21" s="18" t="n">
        <f aca="false">IF(H$12="","",INDEX(ImgF,ROUND(C$6+H$12*SIN(RADIANS(C21)),0)-ImgF_y0+1,ROUND(C$5+H$12*COS(RADIANS(C21)),0)-ImgF_x0+1))</f>
        <v>79</v>
      </c>
      <c r="I21" s="18" t="n">
        <f aca="false">IF(I$12="","",INDEX(ImgF,ROUND(C$6+I$12*SIN(RADIANS(C21)),0)-ImgF_y0+1,ROUND(C$5+I$12*COS(RADIANS(C21)),0)-ImgF_x0+1))</f>
        <v>24</v>
      </c>
      <c r="J21" s="18" t="n">
        <f aca="false">IF(J$12="","",INDEX(ImgF,ROUND(C$6+J$12*SIN(RADIANS(C21)),0)-ImgF_y0+1,ROUND(C$5+J$12*COS(RADIANS(C21)),0)-ImgF_x0+1))</f>
        <v>8</v>
      </c>
      <c r="K21" s="18" t="n">
        <f aca="false">IF(K$12="","",INDEX(ImgF,ROUND(C$6+K$12*SIN(RADIANS(C21)),0)-ImgF_y0+1,ROUND(C$5+K$12*COS(RADIANS(C21)),0)-ImgF_x0+1))</f>
        <v>14</v>
      </c>
      <c r="L21" s="24" t="n">
        <f aca="false">MIN(D21:K21)</f>
        <v>8</v>
      </c>
      <c r="M21" s="33" t="n">
        <f aca="false">IF(L21&lt;oscuro,1,0)</f>
        <v>1</v>
      </c>
      <c r="N21" s="22" t="n">
        <f aca="false">oscuro</f>
        <v>68</v>
      </c>
      <c r="P21" s="24" t="n">
        <v>8</v>
      </c>
      <c r="Q21" s="24" t="n">
        <f aca="false">P21*360/360</f>
        <v>8</v>
      </c>
      <c r="R21" s="22" t="n">
        <f aca="false">IF(R$12="","",INDEX(ImgF,ROUND(Q$6+R$12*SIN(RADIANS(Q21)),0)-ImgF_y0+1,ROUND(Q$5+R$12*COS(RADIANS(Q21)),0)-ImgF_x0+1))</f>
        <v>60</v>
      </c>
      <c r="S21" s="22" t="n">
        <f aca="false">IF(S$12="","",INDEX(ImgF,ROUND(Q$6+S$12*SIN(RADIANS(Q21)),0)-ImgF_y0+1,ROUND(Q$5+S$12*COS(RADIANS(Q21)),0)-ImgF_x0+1))</f>
        <v>63</v>
      </c>
      <c r="T21" s="22" t="n">
        <f aca="false">IF(T$12="","",INDEX(ImgF,ROUND(Q$6+T$12*SIN(RADIANS(Q21)),0)-ImgF_y0+1,ROUND(Q$5+T$12*COS(RADIANS(Q21)),0)-ImgF_x0+1))</f>
        <v>72</v>
      </c>
      <c r="U21" s="22" t="n">
        <f aca="false">IF(U$12="","",INDEX(ImgF,ROUND(Q$6+U$12*SIN(RADIANS(Q21)),0)-ImgF_y0+1,ROUND(Q$5+U$12*COS(RADIANS(Q21)),0)-ImgF_x0+1))</f>
        <v>71</v>
      </c>
      <c r="V21" s="22" t="n">
        <f aca="false">IF(V$12="","",INDEX(ImgF,ROUND(Q$6+V$12*SIN(RADIANS(Q21)),0)-ImgF_y0+1,ROUND(Q$5+V$12*COS(RADIANS(Q21)),0)-ImgF_x0+1))</f>
        <v>64</v>
      </c>
      <c r="W21" s="22" t="n">
        <f aca="false">IF(W$12="","",INDEX(ImgF,ROUND(Q$6+W$12*SIN(RADIANS(Q21)),0)-ImgF_y0+1,ROUND(Q$5+W$12*COS(RADIANS(Q21)),0)-ImgF_x0+1))</f>
        <v>36</v>
      </c>
      <c r="X21" s="22" t="n">
        <f aca="false">IF(X$12="","",INDEX(ImgF,ROUND(Q$6+X$12*SIN(RADIANS(Q21)),0)-ImgF_y0+1,ROUND(Q$5+X$12*COS(RADIANS(Q21)),0)-ImgF_x0+1))</f>
        <v>16</v>
      </c>
      <c r="Y21" s="22" t="n">
        <f aca="false">IF(Y$12="","",INDEX(ImgF,ROUND(Q$6+Y$12*SIN(RADIANS(Q21)),0)-ImgF_y0+1,ROUND(Q$5+Y$12*COS(RADIANS(Q21)),0)-ImgF_x0+1))</f>
        <v>4</v>
      </c>
      <c r="Z21" s="24" t="n">
        <f aca="false">MIN(R21:Y21)</f>
        <v>4</v>
      </c>
      <c r="AA21" s="33" t="n">
        <f aca="false">IF(Z21&lt;oscuro,1,0)</f>
        <v>1</v>
      </c>
      <c r="AB21" s="22" t="n">
        <f aca="false">oscuro</f>
        <v>68</v>
      </c>
    </row>
    <row r="22" customFormat="false" ht="15" hidden="false" customHeight="false" outlineLevel="0" collapsed="false">
      <c r="B22" s="24" t="n">
        <v>9</v>
      </c>
      <c r="C22" s="24" t="n">
        <f aca="false">B22*360/360</f>
        <v>9</v>
      </c>
      <c r="D22" s="18" t="n">
        <f aca="false">IF(D$12="","",INDEX(ImgF,ROUND(C$6+D$12*SIN(RADIANS(C22)),0)-ImgF_y0+1,ROUND(C$5+D$12*COS(RADIANS(C22)),0)-ImgF_x0+1))</f>
        <v>150</v>
      </c>
      <c r="E22" s="18" t="n">
        <f aca="false">IF(E$12="","",INDEX(ImgF,ROUND(C$6+E$12*SIN(RADIANS(C22)),0)-ImgF_y0+1,ROUND(C$5+E$12*COS(RADIANS(C22)),0)-ImgF_x0+1))</f>
        <v>117</v>
      </c>
      <c r="F22" s="18" t="n">
        <f aca="false">IF(F$12="","",INDEX(ImgF,ROUND(C$6+F$12*SIN(RADIANS(C22)),0)-ImgF_y0+1,ROUND(C$5+F$12*COS(RADIANS(C22)),0)-ImgF_x0+1))</f>
        <v>32</v>
      </c>
      <c r="G22" s="18" t="n">
        <f aca="false">IF(G$12="","",INDEX(ImgF,ROUND(C$6+G$12*SIN(RADIANS(C22)),0)-ImgF_y0+1,ROUND(C$5+G$12*COS(RADIANS(C22)),0)-ImgF_x0+1))</f>
        <v>33</v>
      </c>
      <c r="H22" s="18" t="n">
        <f aca="false">IF(H$12="","",INDEX(ImgF,ROUND(C$6+H$12*SIN(RADIANS(C22)),0)-ImgF_y0+1,ROUND(C$5+H$12*COS(RADIANS(C22)),0)-ImgF_x0+1))</f>
        <v>85</v>
      </c>
      <c r="I22" s="18" t="n">
        <f aca="false">IF(I$12="","",INDEX(ImgF,ROUND(C$6+I$12*SIN(RADIANS(C22)),0)-ImgF_y0+1,ROUND(C$5+I$12*COS(RADIANS(C22)),0)-ImgF_x0+1))</f>
        <v>24</v>
      </c>
      <c r="J22" s="18" t="n">
        <f aca="false">IF(J$12="","",INDEX(ImgF,ROUND(C$6+J$12*SIN(RADIANS(C22)),0)-ImgF_y0+1,ROUND(C$5+J$12*COS(RADIANS(C22)),0)-ImgF_x0+1))</f>
        <v>8</v>
      </c>
      <c r="K22" s="18" t="n">
        <f aca="false">IF(K$12="","",INDEX(ImgF,ROUND(C$6+K$12*SIN(RADIANS(C22)),0)-ImgF_y0+1,ROUND(C$5+K$12*COS(RADIANS(C22)),0)-ImgF_x0+1))</f>
        <v>15</v>
      </c>
      <c r="L22" s="24" t="n">
        <f aca="false">MIN(D22:K22)</f>
        <v>8</v>
      </c>
      <c r="M22" s="33" t="n">
        <f aca="false">IF(L22&lt;oscuro,1,0)</f>
        <v>1</v>
      </c>
      <c r="N22" s="22" t="n">
        <f aca="false">oscuro</f>
        <v>68</v>
      </c>
      <c r="P22" s="24" t="n">
        <v>9</v>
      </c>
      <c r="Q22" s="24" t="n">
        <f aca="false">P22*360/360</f>
        <v>9</v>
      </c>
      <c r="R22" s="22" t="n">
        <f aca="false">IF(R$12="","",INDEX(ImgF,ROUND(Q$6+R$12*SIN(RADIANS(Q22)),0)-ImgF_y0+1,ROUND(Q$5+R$12*COS(RADIANS(Q22)),0)-ImgF_x0+1))</f>
        <v>73</v>
      </c>
      <c r="S22" s="22" t="n">
        <f aca="false">IF(S$12="","",INDEX(ImgF,ROUND(Q$6+S$12*SIN(RADIANS(Q22)),0)-ImgF_y0+1,ROUND(Q$5+S$12*COS(RADIANS(Q22)),0)-ImgF_x0+1))</f>
        <v>70</v>
      </c>
      <c r="T22" s="22" t="n">
        <f aca="false">IF(T$12="","",INDEX(ImgF,ROUND(Q$6+T$12*SIN(RADIANS(Q22)),0)-ImgF_y0+1,ROUND(Q$5+T$12*COS(RADIANS(Q22)),0)-ImgF_x0+1))</f>
        <v>72</v>
      </c>
      <c r="U22" s="22" t="n">
        <f aca="false">IF(U$12="","",INDEX(ImgF,ROUND(Q$6+U$12*SIN(RADIANS(Q22)),0)-ImgF_y0+1,ROUND(Q$5+U$12*COS(RADIANS(Q22)),0)-ImgF_x0+1))</f>
        <v>71</v>
      </c>
      <c r="V22" s="22" t="n">
        <f aca="false">IF(V$12="","",INDEX(ImgF,ROUND(Q$6+V$12*SIN(RADIANS(Q22)),0)-ImgF_y0+1,ROUND(Q$5+V$12*COS(RADIANS(Q22)),0)-ImgF_x0+1))</f>
        <v>73</v>
      </c>
      <c r="W22" s="22" t="n">
        <f aca="false">IF(W$12="","",INDEX(ImgF,ROUND(Q$6+W$12*SIN(RADIANS(Q22)),0)-ImgF_y0+1,ROUND(Q$5+W$12*COS(RADIANS(Q22)),0)-ImgF_x0+1))</f>
        <v>61</v>
      </c>
      <c r="X22" s="22" t="n">
        <f aca="false">IF(X$12="","",INDEX(ImgF,ROUND(Q$6+X$12*SIN(RADIANS(Q22)),0)-ImgF_y0+1,ROUND(Q$5+X$12*COS(RADIANS(Q22)),0)-ImgF_x0+1))</f>
        <v>46</v>
      </c>
      <c r="Y22" s="22" t="n">
        <f aca="false">IF(Y$12="","",INDEX(ImgF,ROUND(Q$6+Y$12*SIN(RADIANS(Q22)),0)-ImgF_y0+1,ROUND(Q$5+Y$12*COS(RADIANS(Q22)),0)-ImgF_x0+1))</f>
        <v>21</v>
      </c>
      <c r="Z22" s="24" t="n">
        <f aca="false">MIN(R22:Y22)</f>
        <v>21</v>
      </c>
      <c r="AA22" s="33" t="n">
        <f aca="false">IF(Z22&lt;oscuro,1,0)</f>
        <v>1</v>
      </c>
      <c r="AB22" s="22" t="n">
        <f aca="false">oscuro</f>
        <v>68</v>
      </c>
    </row>
    <row r="23" customFormat="false" ht="15" hidden="false" customHeight="false" outlineLevel="0" collapsed="false">
      <c r="B23" s="24" t="n">
        <v>10</v>
      </c>
      <c r="C23" s="24" t="n">
        <f aca="false">B23*360/360</f>
        <v>10</v>
      </c>
      <c r="D23" s="18" t="n">
        <f aca="false">IF(D$12="","",INDEX(ImgF,ROUND(C$6+D$12*SIN(RADIANS(C23)),0)-ImgF_y0+1,ROUND(C$5+D$12*COS(RADIANS(C23)),0)-ImgF_x0+1))</f>
        <v>144</v>
      </c>
      <c r="E23" s="18" t="n">
        <f aca="false">IF(E$12="","",INDEX(ImgF,ROUND(C$6+E$12*SIN(RADIANS(C23)),0)-ImgF_y0+1,ROUND(C$5+E$12*COS(RADIANS(C23)),0)-ImgF_x0+1))</f>
        <v>117</v>
      </c>
      <c r="F23" s="18" t="n">
        <f aca="false">IF(F$12="","",INDEX(ImgF,ROUND(C$6+F$12*SIN(RADIANS(C23)),0)-ImgF_y0+1,ROUND(C$5+F$12*COS(RADIANS(C23)),0)-ImgF_x0+1))</f>
        <v>32</v>
      </c>
      <c r="G23" s="18" t="n">
        <f aca="false">IF(G$12="","",INDEX(ImgF,ROUND(C$6+G$12*SIN(RADIANS(C23)),0)-ImgF_y0+1,ROUND(C$5+G$12*COS(RADIANS(C23)),0)-ImgF_x0+1))</f>
        <v>37</v>
      </c>
      <c r="H23" s="18" t="n">
        <f aca="false">IF(H$12="","",INDEX(ImgF,ROUND(C$6+H$12*SIN(RADIANS(C23)),0)-ImgF_y0+1,ROUND(C$5+H$12*COS(RADIANS(C23)),0)-ImgF_x0+1))</f>
        <v>88</v>
      </c>
      <c r="I23" s="18" t="n">
        <f aca="false">IF(I$12="","",INDEX(ImgF,ROUND(C$6+I$12*SIN(RADIANS(C23)),0)-ImgF_y0+1,ROUND(C$5+I$12*COS(RADIANS(C23)),0)-ImgF_x0+1))</f>
        <v>25</v>
      </c>
      <c r="J23" s="18" t="n">
        <f aca="false">IF(J$12="","",INDEX(ImgF,ROUND(C$6+J$12*SIN(RADIANS(C23)),0)-ImgF_y0+1,ROUND(C$5+J$12*COS(RADIANS(C23)),0)-ImgF_x0+1))</f>
        <v>9</v>
      </c>
      <c r="K23" s="18" t="n">
        <f aca="false">IF(K$12="","",INDEX(ImgF,ROUND(C$6+K$12*SIN(RADIANS(C23)),0)-ImgF_y0+1,ROUND(C$5+K$12*COS(RADIANS(C23)),0)-ImgF_x0+1))</f>
        <v>15</v>
      </c>
      <c r="L23" s="24" t="n">
        <f aca="false">MIN(D23:K23)</f>
        <v>9</v>
      </c>
      <c r="M23" s="33" t="n">
        <f aca="false">IF(L23&lt;oscuro,1,0)</f>
        <v>1</v>
      </c>
      <c r="N23" s="22" t="n">
        <f aca="false">oscuro</f>
        <v>68</v>
      </c>
      <c r="P23" s="24" t="n">
        <v>10</v>
      </c>
      <c r="Q23" s="24" t="n">
        <f aca="false">P23*360/360</f>
        <v>10</v>
      </c>
      <c r="R23" s="22" t="n">
        <f aca="false">IF(R$12="","",INDEX(ImgF,ROUND(Q$6+R$12*SIN(RADIANS(Q23)),0)-ImgF_y0+1,ROUND(Q$5+R$12*COS(RADIANS(Q23)),0)-ImgF_x0+1))</f>
        <v>85</v>
      </c>
      <c r="S23" s="22" t="n">
        <f aca="false">IF(S$12="","",INDEX(ImgF,ROUND(Q$6+S$12*SIN(RADIANS(Q23)),0)-ImgF_y0+1,ROUND(Q$5+S$12*COS(RADIANS(Q23)),0)-ImgF_x0+1))</f>
        <v>80</v>
      </c>
      <c r="T23" s="22" t="n">
        <f aca="false">IF(T$12="","",INDEX(ImgF,ROUND(Q$6+T$12*SIN(RADIANS(Q23)),0)-ImgF_y0+1,ROUND(Q$5+T$12*COS(RADIANS(Q23)),0)-ImgF_x0+1))</f>
        <v>77</v>
      </c>
      <c r="U23" s="22" t="n">
        <f aca="false">IF(U$12="","",INDEX(ImgF,ROUND(Q$6+U$12*SIN(RADIANS(Q23)),0)-ImgF_y0+1,ROUND(Q$5+U$12*COS(RADIANS(Q23)),0)-ImgF_x0+1))</f>
        <v>75</v>
      </c>
      <c r="V23" s="22" t="n">
        <f aca="false">IF(V$12="","",INDEX(ImgF,ROUND(Q$6+V$12*SIN(RADIANS(Q23)),0)-ImgF_y0+1,ROUND(Q$5+V$12*COS(RADIANS(Q23)),0)-ImgF_x0+1))</f>
        <v>73</v>
      </c>
      <c r="W23" s="22" t="n">
        <f aca="false">IF(W$12="","",INDEX(ImgF,ROUND(Q$6+W$12*SIN(RADIANS(Q23)),0)-ImgF_y0+1,ROUND(Q$5+W$12*COS(RADIANS(Q23)),0)-ImgF_x0+1))</f>
        <v>61</v>
      </c>
      <c r="X23" s="22" t="n">
        <f aca="false">IF(X$12="","",INDEX(ImgF,ROUND(Q$6+X$12*SIN(RADIANS(Q23)),0)-ImgF_y0+1,ROUND(Q$5+X$12*COS(RADIANS(Q23)),0)-ImgF_x0+1))</f>
        <v>75</v>
      </c>
      <c r="Y23" s="22" t="n">
        <f aca="false">IF(Y$12="","",INDEX(ImgF,ROUND(Q$6+Y$12*SIN(RADIANS(Q23)),0)-ImgF_y0+1,ROUND(Q$5+Y$12*COS(RADIANS(Q23)),0)-ImgF_x0+1))</f>
        <v>58</v>
      </c>
      <c r="Z23" s="24" t="n">
        <f aca="false">MIN(R23:Y23)</f>
        <v>58</v>
      </c>
      <c r="AA23" s="33" t="n">
        <f aca="false">IF(Z23&lt;oscuro,1,0)</f>
        <v>1</v>
      </c>
      <c r="AB23" s="22" t="n">
        <f aca="false">oscuro</f>
        <v>68</v>
      </c>
    </row>
    <row r="24" customFormat="false" ht="15" hidden="false" customHeight="false" outlineLevel="0" collapsed="false">
      <c r="B24" s="24" t="n">
        <v>11</v>
      </c>
      <c r="C24" s="24" t="n">
        <f aca="false">B24*360/360</f>
        <v>11</v>
      </c>
      <c r="D24" s="18" t="n">
        <f aca="false">IF(D$12="","",INDEX(ImgF,ROUND(C$6+D$12*SIN(RADIANS(C24)),0)-ImgF_y0+1,ROUND(C$5+D$12*COS(RADIANS(C24)),0)-ImgF_x0+1))</f>
        <v>149</v>
      </c>
      <c r="E24" s="18" t="n">
        <f aca="false">IF(E$12="","",INDEX(ImgF,ROUND(C$6+E$12*SIN(RADIANS(C24)),0)-ImgF_y0+1,ROUND(C$5+E$12*COS(RADIANS(C24)),0)-ImgF_x0+1))</f>
        <v>125</v>
      </c>
      <c r="F24" s="18" t="n">
        <f aca="false">IF(F$12="","",INDEX(ImgF,ROUND(C$6+F$12*SIN(RADIANS(C24)),0)-ImgF_y0+1,ROUND(C$5+F$12*COS(RADIANS(C24)),0)-ImgF_x0+1))</f>
        <v>52</v>
      </c>
      <c r="G24" s="18" t="n">
        <f aca="false">IF(G$12="","",INDEX(ImgF,ROUND(C$6+G$12*SIN(RADIANS(C24)),0)-ImgF_y0+1,ROUND(C$5+G$12*COS(RADIANS(C24)),0)-ImgF_x0+1))</f>
        <v>37</v>
      </c>
      <c r="H24" s="18" t="n">
        <f aca="false">IF(H$12="","",INDEX(ImgF,ROUND(C$6+H$12*SIN(RADIANS(C24)),0)-ImgF_y0+1,ROUND(C$5+H$12*COS(RADIANS(C24)),0)-ImgF_x0+1))</f>
        <v>88</v>
      </c>
      <c r="I24" s="18" t="n">
        <f aca="false">IF(I$12="","",INDEX(ImgF,ROUND(C$6+I$12*SIN(RADIANS(C24)),0)-ImgF_y0+1,ROUND(C$5+I$12*COS(RADIANS(C24)),0)-ImgF_x0+1))</f>
        <v>25</v>
      </c>
      <c r="J24" s="18" t="n">
        <f aca="false">IF(J$12="","",INDEX(ImgF,ROUND(C$6+J$12*SIN(RADIANS(C24)),0)-ImgF_y0+1,ROUND(C$5+J$12*COS(RADIANS(C24)),0)-ImgF_x0+1))</f>
        <v>9</v>
      </c>
      <c r="K24" s="18" t="n">
        <f aca="false">IF(K$12="","",INDEX(ImgF,ROUND(C$6+K$12*SIN(RADIANS(C24)),0)-ImgF_y0+1,ROUND(C$5+K$12*COS(RADIANS(C24)),0)-ImgF_x0+1))</f>
        <v>17</v>
      </c>
      <c r="L24" s="24" t="n">
        <f aca="false">MIN(D24:K24)</f>
        <v>9</v>
      </c>
      <c r="M24" s="33" t="n">
        <f aca="false">IF(L24&lt;oscuro,1,0)</f>
        <v>1</v>
      </c>
      <c r="N24" s="22" t="n">
        <f aca="false">oscuro</f>
        <v>68</v>
      </c>
      <c r="P24" s="24" t="n">
        <v>11</v>
      </c>
      <c r="Q24" s="24" t="n">
        <f aca="false">P24*360/360</f>
        <v>11</v>
      </c>
      <c r="R24" s="22" t="n">
        <f aca="false">IF(R$12="","",INDEX(ImgF,ROUND(Q$6+R$12*SIN(RADIANS(Q24)),0)-ImgF_y0+1,ROUND(Q$5+R$12*COS(RADIANS(Q24)),0)-ImgF_x0+1))</f>
        <v>85</v>
      </c>
      <c r="S24" s="22" t="n">
        <f aca="false">IF(S$12="","",INDEX(ImgF,ROUND(Q$6+S$12*SIN(RADIANS(Q24)),0)-ImgF_y0+1,ROUND(Q$5+S$12*COS(RADIANS(Q24)),0)-ImgF_x0+1))</f>
        <v>80</v>
      </c>
      <c r="T24" s="22" t="n">
        <f aca="false">IF(T$12="","",INDEX(ImgF,ROUND(Q$6+T$12*SIN(RADIANS(Q24)),0)-ImgF_y0+1,ROUND(Q$5+T$12*COS(RADIANS(Q24)),0)-ImgF_x0+1))</f>
        <v>77</v>
      </c>
      <c r="U24" s="22" t="n">
        <f aca="false">IF(U$12="","",INDEX(ImgF,ROUND(Q$6+U$12*SIN(RADIANS(Q24)),0)-ImgF_y0+1,ROUND(Q$5+U$12*COS(RADIANS(Q24)),0)-ImgF_x0+1))</f>
        <v>77</v>
      </c>
      <c r="V24" s="22" t="n">
        <f aca="false">IF(V$12="","",INDEX(ImgF,ROUND(Q$6+V$12*SIN(RADIANS(Q24)),0)-ImgF_y0+1,ROUND(Q$5+V$12*COS(RADIANS(Q24)),0)-ImgF_x0+1))</f>
        <v>75</v>
      </c>
      <c r="W24" s="22" t="n">
        <f aca="false">IF(W$12="","",INDEX(ImgF,ROUND(Q$6+W$12*SIN(RADIANS(Q24)),0)-ImgF_y0+1,ROUND(Q$5+W$12*COS(RADIANS(Q24)),0)-ImgF_x0+1))</f>
        <v>75</v>
      </c>
      <c r="X24" s="22" t="n">
        <f aca="false">IF(X$12="","",INDEX(ImgF,ROUND(Q$6+X$12*SIN(RADIANS(Q24)),0)-ImgF_y0+1,ROUND(Q$5+X$12*COS(RADIANS(Q24)),0)-ImgF_x0+1))</f>
        <v>78</v>
      </c>
      <c r="Y24" s="22" t="n">
        <f aca="false">IF(Y$12="","",INDEX(ImgF,ROUND(Q$6+Y$12*SIN(RADIANS(Q24)),0)-ImgF_y0+1,ROUND(Q$5+Y$12*COS(RADIANS(Q24)),0)-ImgF_x0+1))</f>
        <v>80</v>
      </c>
      <c r="Z24" s="24" t="n">
        <f aca="false">MIN(R24:Y24)</f>
        <v>75</v>
      </c>
      <c r="AA24" s="33" t="n">
        <f aca="false">IF(Z24&lt;oscuro,1,0)</f>
        <v>0</v>
      </c>
      <c r="AB24" s="22" t="n">
        <f aca="false">oscuro</f>
        <v>68</v>
      </c>
    </row>
    <row r="25" customFormat="false" ht="15" hidden="false" customHeight="false" outlineLevel="0" collapsed="false">
      <c r="B25" s="24" t="n">
        <v>12</v>
      </c>
      <c r="C25" s="24" t="n">
        <f aca="false">B25*360/360</f>
        <v>12</v>
      </c>
      <c r="D25" s="18" t="n">
        <f aca="false">IF(D$12="","",INDEX(ImgF,ROUND(C$6+D$12*SIN(RADIANS(C25)),0)-ImgF_y0+1,ROUND(C$5+D$12*COS(RADIANS(C25)),0)-ImgF_x0+1))</f>
        <v>149</v>
      </c>
      <c r="E25" s="18" t="n">
        <f aca="false">IF(E$12="","",INDEX(ImgF,ROUND(C$6+E$12*SIN(RADIANS(C25)),0)-ImgF_y0+1,ROUND(C$5+E$12*COS(RADIANS(C25)),0)-ImgF_x0+1))</f>
        <v>134</v>
      </c>
      <c r="F25" s="18" t="n">
        <f aca="false">IF(F$12="","",INDEX(ImgF,ROUND(C$6+F$12*SIN(RADIANS(C25)),0)-ImgF_y0+1,ROUND(C$5+F$12*COS(RADIANS(C25)),0)-ImgF_x0+1))</f>
        <v>64</v>
      </c>
      <c r="G25" s="18" t="n">
        <f aca="false">IF(G$12="","",INDEX(ImgF,ROUND(C$6+G$12*SIN(RADIANS(C25)),0)-ImgF_y0+1,ROUND(C$5+G$12*COS(RADIANS(C25)),0)-ImgF_x0+1))</f>
        <v>25</v>
      </c>
      <c r="H25" s="18" t="n">
        <f aca="false">IF(H$12="","",INDEX(ImgF,ROUND(C$6+H$12*SIN(RADIANS(C25)),0)-ImgF_y0+1,ROUND(C$5+H$12*COS(RADIANS(C25)),0)-ImgF_x0+1))</f>
        <v>85</v>
      </c>
      <c r="I25" s="18" t="n">
        <f aca="false">IF(I$12="","",INDEX(ImgF,ROUND(C$6+I$12*SIN(RADIANS(C25)),0)-ImgF_y0+1,ROUND(C$5+I$12*COS(RADIANS(C25)),0)-ImgF_x0+1))</f>
        <v>25</v>
      </c>
      <c r="J25" s="18" t="n">
        <f aca="false">IF(J$12="","",INDEX(ImgF,ROUND(C$6+J$12*SIN(RADIANS(C25)),0)-ImgF_y0+1,ROUND(C$5+J$12*COS(RADIANS(C25)),0)-ImgF_x0+1))</f>
        <v>10</v>
      </c>
      <c r="K25" s="18" t="n">
        <f aca="false">IF(K$12="","",INDEX(ImgF,ROUND(C$6+K$12*SIN(RADIANS(C25)),0)-ImgF_y0+1,ROUND(C$5+K$12*COS(RADIANS(C25)),0)-ImgF_x0+1))</f>
        <v>22</v>
      </c>
      <c r="L25" s="24" t="n">
        <f aca="false">MIN(D25:K25)</f>
        <v>10</v>
      </c>
      <c r="M25" s="33" t="n">
        <f aca="false">IF(L25&lt;oscuro,1,0)</f>
        <v>1</v>
      </c>
      <c r="N25" s="22" t="n">
        <f aca="false">oscuro</f>
        <v>68</v>
      </c>
      <c r="P25" s="24" t="n">
        <v>12</v>
      </c>
      <c r="Q25" s="24" t="n">
        <f aca="false">P25*360/360</f>
        <v>12</v>
      </c>
      <c r="R25" s="22" t="n">
        <f aca="false">IF(R$12="","",INDEX(ImgF,ROUND(Q$6+R$12*SIN(RADIANS(Q25)),0)-ImgF_y0+1,ROUND(Q$5+R$12*COS(RADIANS(Q25)),0)-ImgF_x0+1))</f>
        <v>89</v>
      </c>
      <c r="S25" s="22" t="n">
        <f aca="false">IF(S$12="","",INDEX(ImgF,ROUND(Q$6+S$12*SIN(RADIANS(Q25)),0)-ImgF_y0+1,ROUND(Q$5+S$12*COS(RADIANS(Q25)),0)-ImgF_x0+1))</f>
        <v>87</v>
      </c>
      <c r="T25" s="22" t="n">
        <f aca="false">IF(T$12="","",INDEX(ImgF,ROUND(Q$6+T$12*SIN(RADIANS(Q25)),0)-ImgF_y0+1,ROUND(Q$5+T$12*COS(RADIANS(Q25)),0)-ImgF_x0+1))</f>
        <v>82</v>
      </c>
      <c r="U25" s="22" t="n">
        <f aca="false">IF(U$12="","",INDEX(ImgF,ROUND(Q$6+U$12*SIN(RADIANS(Q25)),0)-ImgF_y0+1,ROUND(Q$5+U$12*COS(RADIANS(Q25)),0)-ImgF_x0+1))</f>
        <v>77</v>
      </c>
      <c r="V25" s="22" t="n">
        <f aca="false">IF(V$12="","",INDEX(ImgF,ROUND(Q$6+V$12*SIN(RADIANS(Q25)),0)-ImgF_y0+1,ROUND(Q$5+V$12*COS(RADIANS(Q25)),0)-ImgF_x0+1))</f>
        <v>80</v>
      </c>
      <c r="W25" s="22" t="n">
        <f aca="false">IF(W$12="","",INDEX(ImgF,ROUND(Q$6+W$12*SIN(RADIANS(Q25)),0)-ImgF_y0+1,ROUND(Q$5+W$12*COS(RADIANS(Q25)),0)-ImgF_x0+1))</f>
        <v>79</v>
      </c>
      <c r="X25" s="22" t="n">
        <f aca="false">IF(X$12="","",INDEX(ImgF,ROUND(Q$6+X$12*SIN(RADIANS(Q25)),0)-ImgF_y0+1,ROUND(Q$5+X$12*COS(RADIANS(Q25)),0)-ImgF_x0+1))</f>
        <v>80</v>
      </c>
      <c r="Y25" s="22" t="n">
        <f aca="false">IF(Y$12="","",INDEX(ImgF,ROUND(Q$6+Y$12*SIN(RADIANS(Q25)),0)-ImgF_y0+1,ROUND(Q$5+Y$12*COS(RADIANS(Q25)),0)-ImgF_x0+1))</f>
        <v>80</v>
      </c>
      <c r="Z25" s="24" t="n">
        <f aca="false">MIN(R25:Y25)</f>
        <v>77</v>
      </c>
      <c r="AA25" s="33" t="n">
        <f aca="false">IF(Z25&lt;oscuro,1,0)</f>
        <v>0</v>
      </c>
      <c r="AB25" s="22" t="n">
        <f aca="false">oscuro</f>
        <v>68</v>
      </c>
    </row>
    <row r="26" customFormat="false" ht="15" hidden="false" customHeight="false" outlineLevel="0" collapsed="false">
      <c r="B26" s="24" t="n">
        <v>13</v>
      </c>
      <c r="C26" s="24" t="n">
        <f aca="false">B26*360/360</f>
        <v>13</v>
      </c>
      <c r="D26" s="18" t="n">
        <f aca="false">IF(D$12="","",INDEX(ImgF,ROUND(C$6+D$12*SIN(RADIANS(C26)),0)-ImgF_y0+1,ROUND(C$5+D$12*COS(RADIANS(C26)),0)-ImgF_x0+1))</f>
        <v>135</v>
      </c>
      <c r="E26" s="18" t="n">
        <f aca="false">IF(E$12="","",INDEX(ImgF,ROUND(C$6+E$12*SIN(RADIANS(C26)),0)-ImgF_y0+1,ROUND(C$5+E$12*COS(RADIANS(C26)),0)-ImgF_x0+1))</f>
        <v>134</v>
      </c>
      <c r="F26" s="18" t="n">
        <f aca="false">IF(F$12="","",INDEX(ImgF,ROUND(C$6+F$12*SIN(RADIANS(C26)),0)-ImgF_y0+1,ROUND(C$5+F$12*COS(RADIANS(C26)),0)-ImgF_x0+1))</f>
        <v>64</v>
      </c>
      <c r="G26" s="18" t="n">
        <f aca="false">IF(G$12="","",INDEX(ImgF,ROUND(C$6+G$12*SIN(RADIANS(C26)),0)-ImgF_y0+1,ROUND(C$5+G$12*COS(RADIANS(C26)),0)-ImgF_x0+1))</f>
        <v>46</v>
      </c>
      <c r="H26" s="18" t="n">
        <f aca="false">IF(H$12="","",INDEX(ImgF,ROUND(C$6+H$12*SIN(RADIANS(C26)),0)-ImgF_y0+1,ROUND(C$5+H$12*COS(RADIANS(C26)),0)-ImgF_x0+1))</f>
        <v>97</v>
      </c>
      <c r="I26" s="18" t="n">
        <f aca="false">IF(I$12="","",INDEX(ImgF,ROUND(C$6+I$12*SIN(RADIANS(C26)),0)-ImgF_y0+1,ROUND(C$5+I$12*COS(RADIANS(C26)),0)-ImgF_x0+1))</f>
        <v>23</v>
      </c>
      <c r="J26" s="18" t="n">
        <f aca="false">IF(J$12="","",INDEX(ImgF,ROUND(C$6+J$12*SIN(RADIANS(C26)),0)-ImgF_y0+1,ROUND(C$5+J$12*COS(RADIANS(C26)),0)-ImgF_x0+1))</f>
        <v>10</v>
      </c>
      <c r="K26" s="18" t="n">
        <f aca="false">IF(K$12="","",INDEX(ImgF,ROUND(C$6+K$12*SIN(RADIANS(C26)),0)-ImgF_y0+1,ROUND(C$5+K$12*COS(RADIANS(C26)),0)-ImgF_x0+1))</f>
        <v>23</v>
      </c>
      <c r="L26" s="24" t="n">
        <f aca="false">MIN(D26:K26)</f>
        <v>10</v>
      </c>
      <c r="M26" s="33" t="n">
        <f aca="false">IF(L26&lt;oscuro,1,0)</f>
        <v>1</v>
      </c>
      <c r="N26" s="22" t="n">
        <f aca="false">oscuro</f>
        <v>68</v>
      </c>
      <c r="P26" s="24" t="n">
        <v>13</v>
      </c>
      <c r="Q26" s="24" t="n">
        <f aca="false">P26*360/360</f>
        <v>13</v>
      </c>
      <c r="R26" s="22" t="n">
        <f aca="false">IF(R$12="","",INDEX(ImgF,ROUND(Q$6+R$12*SIN(RADIANS(Q26)),0)-ImgF_y0+1,ROUND(Q$5+R$12*COS(RADIANS(Q26)),0)-ImgF_x0+1))</f>
        <v>89</v>
      </c>
      <c r="S26" s="22" t="n">
        <f aca="false">IF(S$12="","",INDEX(ImgF,ROUND(Q$6+S$12*SIN(RADIANS(Q26)),0)-ImgF_y0+1,ROUND(Q$5+S$12*COS(RADIANS(Q26)),0)-ImgF_x0+1))</f>
        <v>81</v>
      </c>
      <c r="T26" s="22" t="n">
        <f aca="false">IF(T$12="","",INDEX(ImgF,ROUND(Q$6+T$12*SIN(RADIANS(Q26)),0)-ImgF_y0+1,ROUND(Q$5+T$12*COS(RADIANS(Q26)),0)-ImgF_x0+1))</f>
        <v>80</v>
      </c>
      <c r="U26" s="22" t="n">
        <f aca="false">IF(U$12="","",INDEX(ImgF,ROUND(Q$6+U$12*SIN(RADIANS(Q26)),0)-ImgF_y0+1,ROUND(Q$5+U$12*COS(RADIANS(Q26)),0)-ImgF_x0+1))</f>
        <v>80</v>
      </c>
      <c r="V26" s="22" t="n">
        <f aca="false">IF(V$12="","",INDEX(ImgF,ROUND(Q$6+V$12*SIN(RADIANS(Q26)),0)-ImgF_y0+1,ROUND(Q$5+V$12*COS(RADIANS(Q26)),0)-ImgF_x0+1))</f>
        <v>80</v>
      </c>
      <c r="W26" s="22" t="n">
        <f aca="false">IF(W$12="","",INDEX(ImgF,ROUND(Q$6+W$12*SIN(RADIANS(Q26)),0)-ImgF_y0+1,ROUND(Q$5+W$12*COS(RADIANS(Q26)),0)-ImgF_x0+1))</f>
        <v>88</v>
      </c>
      <c r="X26" s="22" t="n">
        <f aca="false">IF(X$12="","",INDEX(ImgF,ROUND(Q$6+X$12*SIN(RADIANS(Q26)),0)-ImgF_y0+1,ROUND(Q$5+X$12*COS(RADIANS(Q26)),0)-ImgF_x0+1))</f>
        <v>78</v>
      </c>
      <c r="Y26" s="22" t="n">
        <f aca="false">IF(Y$12="","",INDEX(ImgF,ROUND(Q$6+Y$12*SIN(RADIANS(Q26)),0)-ImgF_y0+1,ROUND(Q$5+Y$12*COS(RADIANS(Q26)),0)-ImgF_x0+1))</f>
        <v>78</v>
      </c>
      <c r="Z26" s="24" t="n">
        <f aca="false">MIN(R26:Y26)</f>
        <v>78</v>
      </c>
      <c r="AA26" s="33" t="n">
        <f aca="false">IF(Z26&lt;oscuro,1,0)</f>
        <v>0</v>
      </c>
      <c r="AB26" s="22" t="n">
        <f aca="false">oscuro</f>
        <v>68</v>
      </c>
    </row>
    <row r="27" customFormat="false" ht="15" hidden="false" customHeight="false" outlineLevel="0" collapsed="false">
      <c r="B27" s="24" t="n">
        <v>14</v>
      </c>
      <c r="C27" s="24" t="n">
        <f aca="false">B27*360/360</f>
        <v>14</v>
      </c>
      <c r="D27" s="18" t="n">
        <f aca="false">IF(D$12="","",INDEX(ImgF,ROUND(C$6+D$12*SIN(RADIANS(C27)),0)-ImgF_y0+1,ROUND(C$5+D$12*COS(RADIANS(C27)),0)-ImgF_x0+1))</f>
        <v>129</v>
      </c>
      <c r="E27" s="18" t="n">
        <f aca="false">IF(E$12="","",INDEX(ImgF,ROUND(C$6+E$12*SIN(RADIANS(C27)),0)-ImgF_y0+1,ROUND(C$5+E$12*COS(RADIANS(C27)),0)-ImgF_x0+1))</f>
        <v>129</v>
      </c>
      <c r="F27" s="18" t="n">
        <f aca="false">IF(F$12="","",INDEX(ImgF,ROUND(C$6+F$12*SIN(RADIANS(C27)),0)-ImgF_y0+1,ROUND(C$5+F$12*COS(RADIANS(C27)),0)-ImgF_x0+1))</f>
        <v>71</v>
      </c>
      <c r="G27" s="18" t="n">
        <f aca="false">IF(G$12="","",INDEX(ImgF,ROUND(C$6+G$12*SIN(RADIANS(C27)),0)-ImgF_y0+1,ROUND(C$5+G$12*COS(RADIANS(C27)),0)-ImgF_x0+1))</f>
        <v>46</v>
      </c>
      <c r="H27" s="18" t="n">
        <f aca="false">IF(H$12="","",INDEX(ImgF,ROUND(C$6+H$12*SIN(RADIANS(C27)),0)-ImgF_y0+1,ROUND(C$5+H$12*COS(RADIANS(C27)),0)-ImgF_x0+1))</f>
        <v>106</v>
      </c>
      <c r="I27" s="18" t="n">
        <f aca="false">IF(I$12="","",INDEX(ImgF,ROUND(C$6+I$12*SIN(RADIANS(C27)),0)-ImgF_y0+1,ROUND(C$5+I$12*COS(RADIANS(C27)),0)-ImgF_x0+1))</f>
        <v>16</v>
      </c>
      <c r="J27" s="18" t="n">
        <f aca="false">IF(J$12="","",INDEX(ImgF,ROUND(C$6+J$12*SIN(RADIANS(C27)),0)-ImgF_y0+1,ROUND(C$5+J$12*COS(RADIANS(C27)),0)-ImgF_x0+1))</f>
        <v>8</v>
      </c>
      <c r="K27" s="18" t="n">
        <f aca="false">IF(K$12="","",INDEX(ImgF,ROUND(C$6+K$12*SIN(RADIANS(C27)),0)-ImgF_y0+1,ROUND(C$5+K$12*COS(RADIANS(C27)),0)-ImgF_x0+1))</f>
        <v>23</v>
      </c>
      <c r="L27" s="24" t="n">
        <f aca="false">MIN(D27:K27)</f>
        <v>8</v>
      </c>
      <c r="M27" s="33" t="n">
        <f aca="false">IF(L27&lt;oscuro,1,0)</f>
        <v>1</v>
      </c>
      <c r="N27" s="22" t="n">
        <f aca="false">oscuro</f>
        <v>68</v>
      </c>
      <c r="P27" s="24" t="n">
        <v>14</v>
      </c>
      <c r="Q27" s="24" t="n">
        <f aca="false">P27*360/360</f>
        <v>14</v>
      </c>
      <c r="R27" s="22" t="n">
        <f aca="false">IF(R$12="","",INDEX(ImgF,ROUND(Q$6+R$12*SIN(RADIANS(Q27)),0)-ImgF_y0+1,ROUND(Q$5+R$12*COS(RADIANS(Q27)),0)-ImgF_x0+1))</f>
        <v>87</v>
      </c>
      <c r="S27" s="22" t="n">
        <f aca="false">IF(S$12="","",INDEX(ImgF,ROUND(Q$6+S$12*SIN(RADIANS(Q27)),0)-ImgF_y0+1,ROUND(Q$5+S$12*COS(RADIANS(Q27)),0)-ImgF_x0+1))</f>
        <v>81</v>
      </c>
      <c r="T27" s="22" t="n">
        <f aca="false">IF(T$12="","",INDEX(ImgF,ROUND(Q$6+T$12*SIN(RADIANS(Q27)),0)-ImgF_y0+1,ROUND(Q$5+T$12*COS(RADIANS(Q27)),0)-ImgF_x0+1))</f>
        <v>81</v>
      </c>
      <c r="U27" s="22" t="n">
        <f aca="false">IF(U$12="","",INDEX(ImgF,ROUND(Q$6+U$12*SIN(RADIANS(Q27)),0)-ImgF_y0+1,ROUND(Q$5+U$12*COS(RADIANS(Q27)),0)-ImgF_x0+1))</f>
        <v>84</v>
      </c>
      <c r="V27" s="22" t="n">
        <f aca="false">IF(V$12="","",INDEX(ImgF,ROUND(Q$6+V$12*SIN(RADIANS(Q27)),0)-ImgF_y0+1,ROUND(Q$5+V$12*COS(RADIANS(Q27)),0)-ImgF_x0+1))</f>
        <v>87</v>
      </c>
      <c r="W27" s="22" t="n">
        <f aca="false">IF(W$12="","",INDEX(ImgF,ROUND(Q$6+W$12*SIN(RADIANS(Q27)),0)-ImgF_y0+1,ROUND(Q$5+W$12*COS(RADIANS(Q27)),0)-ImgF_x0+1))</f>
        <v>88</v>
      </c>
      <c r="X27" s="22" t="n">
        <f aca="false">IF(X$12="","",INDEX(ImgF,ROUND(Q$6+X$12*SIN(RADIANS(Q27)),0)-ImgF_y0+1,ROUND(Q$5+X$12*COS(RADIANS(Q27)),0)-ImgF_x0+1))</f>
        <v>82</v>
      </c>
      <c r="Y27" s="22" t="n">
        <f aca="false">IF(Y$12="","",INDEX(ImgF,ROUND(Q$6+Y$12*SIN(RADIANS(Q27)),0)-ImgF_y0+1,ROUND(Q$5+Y$12*COS(RADIANS(Q27)),0)-ImgF_x0+1))</f>
        <v>84</v>
      </c>
      <c r="Z27" s="24" t="n">
        <f aca="false">MIN(R27:Y27)</f>
        <v>81</v>
      </c>
      <c r="AA27" s="33" t="n">
        <f aca="false">IF(Z27&lt;oscuro,1,0)</f>
        <v>0</v>
      </c>
      <c r="AB27" s="22" t="n">
        <f aca="false">oscuro</f>
        <v>68</v>
      </c>
    </row>
    <row r="28" customFormat="false" ht="15" hidden="false" customHeight="false" outlineLevel="0" collapsed="false">
      <c r="B28" s="24" t="n">
        <v>15</v>
      </c>
      <c r="C28" s="24" t="n">
        <f aca="false">B28*360/360</f>
        <v>15</v>
      </c>
      <c r="D28" s="18" t="n">
        <f aca="false">IF(D$12="","",INDEX(ImgF,ROUND(C$6+D$12*SIN(RADIANS(C28)),0)-ImgF_y0+1,ROUND(C$5+D$12*COS(RADIANS(C28)),0)-ImgF_x0+1))</f>
        <v>129</v>
      </c>
      <c r="E28" s="18" t="n">
        <f aca="false">IF(E$12="","",INDEX(ImgF,ROUND(C$6+E$12*SIN(RADIANS(C28)),0)-ImgF_y0+1,ROUND(C$5+E$12*COS(RADIANS(C28)),0)-ImgF_x0+1))</f>
        <v>129</v>
      </c>
      <c r="F28" s="18" t="n">
        <f aca="false">IF(F$12="","",INDEX(ImgF,ROUND(C$6+F$12*SIN(RADIANS(C28)),0)-ImgF_y0+1,ROUND(C$5+F$12*COS(RADIANS(C28)),0)-ImgF_x0+1))</f>
        <v>81</v>
      </c>
      <c r="G28" s="18" t="n">
        <f aca="false">IF(G$12="","",INDEX(ImgF,ROUND(C$6+G$12*SIN(RADIANS(C28)),0)-ImgF_y0+1,ROUND(C$5+G$12*COS(RADIANS(C28)),0)-ImgF_x0+1))</f>
        <v>51</v>
      </c>
      <c r="H28" s="18" t="n">
        <f aca="false">IF(H$12="","",INDEX(ImgF,ROUND(C$6+H$12*SIN(RADIANS(C28)),0)-ImgF_y0+1,ROUND(C$5+H$12*COS(RADIANS(C28)),0)-ImgF_x0+1))</f>
        <v>57</v>
      </c>
      <c r="I28" s="18" t="n">
        <f aca="false">IF(I$12="","",INDEX(ImgF,ROUND(C$6+I$12*SIN(RADIANS(C28)),0)-ImgF_y0+1,ROUND(C$5+I$12*COS(RADIANS(C28)),0)-ImgF_x0+1))</f>
        <v>115</v>
      </c>
      <c r="J28" s="18" t="n">
        <f aca="false">IF(J$12="","",INDEX(ImgF,ROUND(C$6+J$12*SIN(RADIANS(C28)),0)-ImgF_y0+1,ROUND(C$5+J$12*COS(RADIANS(C28)),0)-ImgF_x0+1))</f>
        <v>16</v>
      </c>
      <c r="K28" s="18" t="n">
        <f aca="false">IF(K$12="","",INDEX(ImgF,ROUND(C$6+K$12*SIN(RADIANS(C28)),0)-ImgF_y0+1,ROUND(C$5+K$12*COS(RADIANS(C28)),0)-ImgF_x0+1))</f>
        <v>16</v>
      </c>
      <c r="L28" s="24" t="n">
        <f aca="false">MIN(D28:K28)</f>
        <v>16</v>
      </c>
      <c r="M28" s="33" t="n">
        <f aca="false">IF(L28&lt;oscuro,1,0)</f>
        <v>1</v>
      </c>
      <c r="N28" s="22" t="n">
        <f aca="false">oscuro</f>
        <v>68</v>
      </c>
      <c r="P28" s="24" t="n">
        <v>15</v>
      </c>
      <c r="Q28" s="24" t="n">
        <f aca="false">P28*360/360</f>
        <v>15</v>
      </c>
      <c r="R28" s="22" t="n">
        <f aca="false">IF(R$12="","",INDEX(ImgF,ROUND(Q$6+R$12*SIN(RADIANS(Q28)),0)-ImgF_y0+1,ROUND(Q$5+R$12*COS(RADIANS(Q28)),0)-ImgF_x0+1))</f>
        <v>90</v>
      </c>
      <c r="S28" s="22" t="n">
        <f aca="false">IF(S$12="","",INDEX(ImgF,ROUND(Q$6+S$12*SIN(RADIANS(Q28)),0)-ImgF_y0+1,ROUND(Q$5+S$12*COS(RADIANS(Q28)),0)-ImgF_x0+1))</f>
        <v>82</v>
      </c>
      <c r="T28" s="22" t="n">
        <f aca="false">IF(T$12="","",INDEX(ImgF,ROUND(Q$6+T$12*SIN(RADIANS(Q28)),0)-ImgF_y0+1,ROUND(Q$5+T$12*COS(RADIANS(Q28)),0)-ImgF_x0+1))</f>
        <v>81</v>
      </c>
      <c r="U28" s="22" t="n">
        <f aca="false">IF(U$12="","",INDEX(ImgF,ROUND(Q$6+U$12*SIN(RADIANS(Q28)),0)-ImgF_y0+1,ROUND(Q$5+U$12*COS(RADIANS(Q28)),0)-ImgF_x0+1))</f>
        <v>84</v>
      </c>
      <c r="V28" s="22" t="n">
        <f aca="false">IF(V$12="","",INDEX(ImgF,ROUND(Q$6+V$12*SIN(RADIANS(Q28)),0)-ImgF_y0+1,ROUND(Q$5+V$12*COS(RADIANS(Q28)),0)-ImgF_x0+1))</f>
        <v>93</v>
      </c>
      <c r="W28" s="22" t="n">
        <f aca="false">IF(W$12="","",INDEX(ImgF,ROUND(Q$6+W$12*SIN(RADIANS(Q28)),0)-ImgF_y0+1,ROUND(Q$5+W$12*COS(RADIANS(Q28)),0)-ImgF_x0+1))</f>
        <v>92</v>
      </c>
      <c r="X28" s="22" t="n">
        <f aca="false">IF(X$12="","",INDEX(ImgF,ROUND(Q$6+X$12*SIN(RADIANS(Q28)),0)-ImgF_y0+1,ROUND(Q$5+X$12*COS(RADIANS(Q28)),0)-ImgF_x0+1))</f>
        <v>82</v>
      </c>
      <c r="Y28" s="22" t="n">
        <f aca="false">IF(Y$12="","",INDEX(ImgF,ROUND(Q$6+Y$12*SIN(RADIANS(Q28)),0)-ImgF_y0+1,ROUND(Q$5+Y$12*COS(RADIANS(Q28)),0)-ImgF_x0+1))</f>
        <v>84</v>
      </c>
      <c r="Z28" s="24" t="n">
        <f aca="false">MIN(R28:Y28)</f>
        <v>81</v>
      </c>
      <c r="AA28" s="33" t="n">
        <f aca="false">IF(Z28&lt;oscuro,1,0)</f>
        <v>0</v>
      </c>
      <c r="AB28" s="22" t="n">
        <f aca="false">oscuro</f>
        <v>68</v>
      </c>
    </row>
    <row r="29" customFormat="false" ht="15" hidden="false" customHeight="false" outlineLevel="0" collapsed="false">
      <c r="B29" s="24" t="n">
        <v>16</v>
      </c>
      <c r="C29" s="24" t="n">
        <f aca="false">B29*360/360</f>
        <v>16</v>
      </c>
      <c r="D29" s="18" t="n">
        <f aca="false">IF(D$12="","",INDEX(ImgF,ROUND(C$6+D$12*SIN(RADIANS(C29)),0)-ImgF_y0+1,ROUND(C$5+D$12*COS(RADIANS(C29)),0)-ImgF_x0+1))</f>
        <v>31</v>
      </c>
      <c r="E29" s="18" t="n">
        <f aca="false">IF(E$12="","",INDEX(ImgF,ROUND(C$6+E$12*SIN(RADIANS(C29)),0)-ImgF_y0+1,ROUND(C$5+E$12*COS(RADIANS(C29)),0)-ImgF_x0+1))</f>
        <v>54</v>
      </c>
      <c r="F29" s="18" t="n">
        <f aca="false">IF(F$12="","",INDEX(ImgF,ROUND(C$6+F$12*SIN(RADIANS(C29)),0)-ImgF_y0+1,ROUND(C$5+F$12*COS(RADIANS(C29)),0)-ImgF_x0+1))</f>
        <v>81</v>
      </c>
      <c r="G29" s="18" t="n">
        <f aca="false">IF(G$12="","",INDEX(ImgF,ROUND(C$6+G$12*SIN(RADIANS(C29)),0)-ImgF_y0+1,ROUND(C$5+G$12*COS(RADIANS(C29)),0)-ImgF_x0+1))</f>
        <v>49</v>
      </c>
      <c r="H29" s="18" t="n">
        <f aca="false">IF(H$12="","",INDEX(ImgF,ROUND(C$6+H$12*SIN(RADIANS(C29)),0)-ImgF_y0+1,ROUND(C$5+H$12*COS(RADIANS(C29)),0)-ImgF_x0+1))</f>
        <v>96</v>
      </c>
      <c r="I29" s="18" t="n">
        <f aca="false">IF(I$12="","",INDEX(ImgF,ROUND(C$6+I$12*SIN(RADIANS(C29)),0)-ImgF_y0+1,ROUND(C$5+I$12*COS(RADIANS(C29)),0)-ImgF_x0+1))</f>
        <v>115</v>
      </c>
      <c r="J29" s="18" t="n">
        <f aca="false">IF(J$12="","",INDEX(ImgF,ROUND(C$6+J$12*SIN(RADIANS(C29)),0)-ImgF_y0+1,ROUND(C$5+J$12*COS(RADIANS(C29)),0)-ImgF_x0+1))</f>
        <v>15</v>
      </c>
      <c r="K29" s="18" t="n">
        <f aca="false">IF(K$12="","",INDEX(ImgF,ROUND(C$6+K$12*SIN(RADIANS(C29)),0)-ImgF_y0+1,ROUND(C$5+K$12*COS(RADIANS(C29)),0)-ImgF_x0+1))</f>
        <v>11</v>
      </c>
      <c r="L29" s="24" t="n">
        <f aca="false">MIN(D29:K29)</f>
        <v>11</v>
      </c>
      <c r="M29" s="33" t="n">
        <f aca="false">IF(L29&lt;oscuro,1,0)</f>
        <v>1</v>
      </c>
      <c r="N29" s="22" t="n">
        <f aca="false">oscuro</f>
        <v>68</v>
      </c>
      <c r="P29" s="24" t="n">
        <v>16</v>
      </c>
      <c r="Q29" s="24" t="n">
        <f aca="false">P29*360/360</f>
        <v>16</v>
      </c>
      <c r="R29" s="22" t="n">
        <f aca="false">IF(R$12="","",INDEX(ImgF,ROUND(Q$6+R$12*SIN(RADIANS(Q29)),0)-ImgF_y0+1,ROUND(Q$5+R$12*COS(RADIANS(Q29)),0)-ImgF_x0+1))</f>
        <v>90</v>
      </c>
      <c r="S29" s="22" t="n">
        <f aca="false">IF(S$12="","",INDEX(ImgF,ROUND(Q$6+S$12*SIN(RADIANS(Q29)),0)-ImgF_y0+1,ROUND(Q$5+S$12*COS(RADIANS(Q29)),0)-ImgF_x0+1))</f>
        <v>92</v>
      </c>
      <c r="T29" s="22" t="n">
        <f aca="false">IF(T$12="","",INDEX(ImgF,ROUND(Q$6+T$12*SIN(RADIANS(Q29)),0)-ImgF_y0+1,ROUND(Q$5+T$12*COS(RADIANS(Q29)),0)-ImgF_x0+1))</f>
        <v>90</v>
      </c>
      <c r="U29" s="22" t="n">
        <f aca="false">IF(U$12="","",INDEX(ImgF,ROUND(Q$6+U$12*SIN(RADIANS(Q29)),0)-ImgF_y0+1,ROUND(Q$5+U$12*COS(RADIANS(Q29)),0)-ImgF_x0+1))</f>
        <v>90</v>
      </c>
      <c r="V29" s="22" t="n">
        <f aca="false">IF(V$12="","",INDEX(ImgF,ROUND(Q$6+V$12*SIN(RADIANS(Q29)),0)-ImgF_y0+1,ROUND(Q$5+V$12*COS(RADIANS(Q29)),0)-ImgF_x0+1))</f>
        <v>93</v>
      </c>
      <c r="W29" s="22" t="n">
        <f aca="false">IF(W$12="","",INDEX(ImgF,ROUND(Q$6+W$12*SIN(RADIANS(Q29)),0)-ImgF_y0+1,ROUND(Q$5+W$12*COS(RADIANS(Q29)),0)-ImgF_x0+1))</f>
        <v>93</v>
      </c>
      <c r="X29" s="22" t="n">
        <f aca="false">IF(X$12="","",INDEX(ImgF,ROUND(Q$6+X$12*SIN(RADIANS(Q29)),0)-ImgF_y0+1,ROUND(Q$5+X$12*COS(RADIANS(Q29)),0)-ImgF_x0+1))</f>
        <v>93</v>
      </c>
      <c r="Y29" s="22" t="n">
        <f aca="false">IF(Y$12="","",INDEX(ImgF,ROUND(Q$6+Y$12*SIN(RADIANS(Q29)),0)-ImgF_y0+1,ROUND(Q$5+Y$12*COS(RADIANS(Q29)),0)-ImgF_x0+1))</f>
        <v>87</v>
      </c>
      <c r="Z29" s="24" t="n">
        <f aca="false">MIN(R29:Y29)</f>
        <v>87</v>
      </c>
      <c r="AA29" s="33" t="n">
        <f aca="false">IF(Z29&lt;oscuro,1,0)</f>
        <v>0</v>
      </c>
      <c r="AB29" s="22" t="n">
        <f aca="false">oscuro</f>
        <v>68</v>
      </c>
    </row>
    <row r="30" customFormat="false" ht="15" hidden="false" customHeight="false" outlineLevel="0" collapsed="false">
      <c r="B30" s="24" t="n">
        <v>17</v>
      </c>
      <c r="C30" s="24" t="n">
        <f aca="false">B30*360/360</f>
        <v>17</v>
      </c>
      <c r="D30" s="18" t="n">
        <f aca="false">IF(D$12="","",INDEX(ImgF,ROUND(C$6+D$12*SIN(RADIANS(C30)),0)-ImgF_y0+1,ROUND(C$5+D$12*COS(RADIANS(C30)),0)-ImgF_x0+1))</f>
        <v>31</v>
      </c>
      <c r="E30" s="18" t="n">
        <f aca="false">IF(E$12="","",INDEX(ImgF,ROUND(C$6+E$12*SIN(RADIANS(C30)),0)-ImgF_y0+1,ROUND(C$5+E$12*COS(RADIANS(C30)),0)-ImgF_x0+1))</f>
        <v>5</v>
      </c>
      <c r="F30" s="18" t="n">
        <f aca="false">IF(F$12="","",INDEX(ImgF,ROUND(C$6+F$12*SIN(RADIANS(C30)),0)-ImgF_y0+1,ROUND(C$5+F$12*COS(RADIANS(C30)),0)-ImgF_x0+1))</f>
        <v>40</v>
      </c>
      <c r="G30" s="18" t="n">
        <f aca="false">IF(G$12="","",INDEX(ImgF,ROUND(C$6+G$12*SIN(RADIANS(C30)),0)-ImgF_y0+1,ROUND(C$5+G$12*COS(RADIANS(C30)),0)-ImgF_x0+1))</f>
        <v>49</v>
      </c>
      <c r="H30" s="18" t="n">
        <f aca="false">IF(H$12="","",INDEX(ImgF,ROUND(C$6+H$12*SIN(RADIANS(C30)),0)-ImgF_y0+1,ROUND(C$5+H$12*COS(RADIANS(C30)),0)-ImgF_x0+1))</f>
        <v>141</v>
      </c>
      <c r="I30" s="18" t="n">
        <f aca="false">IF(I$12="","",INDEX(ImgF,ROUND(C$6+I$12*SIN(RADIANS(C30)),0)-ImgF_y0+1,ROUND(C$5+I$12*COS(RADIANS(C30)),0)-ImgF_x0+1))</f>
        <v>88</v>
      </c>
      <c r="J30" s="18" t="n">
        <f aca="false">IF(J$12="","",INDEX(ImgF,ROUND(C$6+J$12*SIN(RADIANS(C30)),0)-ImgF_y0+1,ROUND(C$5+J$12*COS(RADIANS(C30)),0)-ImgF_x0+1))</f>
        <v>15</v>
      </c>
      <c r="K30" s="18" t="n">
        <f aca="false">IF(K$12="","",INDEX(ImgF,ROUND(C$6+K$12*SIN(RADIANS(C30)),0)-ImgF_y0+1,ROUND(C$5+K$12*COS(RADIANS(C30)),0)-ImgF_x0+1))</f>
        <v>9</v>
      </c>
      <c r="L30" s="24" t="n">
        <f aca="false">MIN(D30:K30)</f>
        <v>5</v>
      </c>
      <c r="M30" s="33" t="n">
        <f aca="false">IF(L30&lt;oscuro,1,0)</f>
        <v>1</v>
      </c>
      <c r="N30" s="22" t="n">
        <f aca="false">oscuro</f>
        <v>68</v>
      </c>
      <c r="P30" s="24" t="n">
        <v>17</v>
      </c>
      <c r="Q30" s="24" t="n">
        <f aca="false">P30*360/360</f>
        <v>17</v>
      </c>
      <c r="R30" s="22" t="n">
        <f aca="false">IF(R$12="","",INDEX(ImgF,ROUND(Q$6+R$12*SIN(RADIANS(Q30)),0)-ImgF_y0+1,ROUND(Q$5+R$12*COS(RADIANS(Q30)),0)-ImgF_x0+1))</f>
        <v>100</v>
      </c>
      <c r="S30" s="22" t="n">
        <f aca="false">IF(S$12="","",INDEX(ImgF,ROUND(Q$6+S$12*SIN(RADIANS(Q30)),0)-ImgF_y0+1,ROUND(Q$5+S$12*COS(RADIANS(Q30)),0)-ImgF_x0+1))</f>
        <v>92</v>
      </c>
      <c r="T30" s="22" t="n">
        <f aca="false">IF(T$12="","",INDEX(ImgF,ROUND(Q$6+T$12*SIN(RADIANS(Q30)),0)-ImgF_y0+1,ROUND(Q$5+T$12*COS(RADIANS(Q30)),0)-ImgF_x0+1))</f>
        <v>96</v>
      </c>
      <c r="U30" s="22" t="n">
        <f aca="false">IF(U$12="","",INDEX(ImgF,ROUND(Q$6+U$12*SIN(RADIANS(Q30)),0)-ImgF_y0+1,ROUND(Q$5+U$12*COS(RADIANS(Q30)),0)-ImgF_x0+1))</f>
        <v>96</v>
      </c>
      <c r="V30" s="22" t="n">
        <f aca="false">IF(V$12="","",INDEX(ImgF,ROUND(Q$6+V$12*SIN(RADIANS(Q30)),0)-ImgF_y0+1,ROUND(Q$5+V$12*COS(RADIANS(Q30)),0)-ImgF_x0+1))</f>
        <v>96</v>
      </c>
      <c r="W30" s="22" t="n">
        <f aca="false">IF(W$12="","",INDEX(ImgF,ROUND(Q$6+W$12*SIN(RADIANS(Q30)),0)-ImgF_y0+1,ROUND(Q$5+W$12*COS(RADIANS(Q30)),0)-ImgF_x0+1))</f>
        <v>95</v>
      </c>
      <c r="X30" s="22" t="n">
        <f aca="false">IF(X$12="","",INDEX(ImgF,ROUND(Q$6+X$12*SIN(RADIANS(Q30)),0)-ImgF_y0+1,ROUND(Q$5+X$12*COS(RADIANS(Q30)),0)-ImgF_x0+1))</f>
        <v>99</v>
      </c>
      <c r="Y30" s="22" t="n">
        <f aca="false">IF(Y$12="","",INDEX(ImgF,ROUND(Q$6+Y$12*SIN(RADIANS(Q30)),0)-ImgF_y0+1,ROUND(Q$5+Y$12*COS(RADIANS(Q30)),0)-ImgF_x0+1))</f>
        <v>93</v>
      </c>
      <c r="Z30" s="24" t="n">
        <f aca="false">MIN(R30:Y30)</f>
        <v>92</v>
      </c>
      <c r="AA30" s="33" t="n">
        <f aca="false">IF(Z30&lt;oscuro,1,0)</f>
        <v>0</v>
      </c>
      <c r="AB30" s="22" t="n">
        <f aca="false">oscuro</f>
        <v>68</v>
      </c>
    </row>
    <row r="31" customFormat="false" ht="15" hidden="false" customHeight="false" outlineLevel="0" collapsed="false">
      <c r="B31" s="24" t="n">
        <v>18</v>
      </c>
      <c r="C31" s="24" t="n">
        <f aca="false">B31*360/360</f>
        <v>18</v>
      </c>
      <c r="D31" s="18" t="n">
        <f aca="false">IF(D$12="","",INDEX(ImgF,ROUND(C$6+D$12*SIN(RADIANS(C31)),0)-ImgF_y0+1,ROUND(C$5+D$12*COS(RADIANS(C31)),0)-ImgF_x0+1))</f>
        <v>5</v>
      </c>
      <c r="E31" s="18" t="n">
        <f aca="false">IF(E$12="","",INDEX(ImgF,ROUND(C$6+E$12*SIN(RADIANS(C31)),0)-ImgF_y0+1,ROUND(C$5+E$12*COS(RADIANS(C31)),0)-ImgF_x0+1))</f>
        <v>5</v>
      </c>
      <c r="F31" s="18" t="n">
        <f aca="false">IF(F$12="","",INDEX(ImgF,ROUND(C$6+F$12*SIN(RADIANS(C31)),0)-ImgF_y0+1,ROUND(C$5+F$12*COS(RADIANS(C31)),0)-ImgF_x0+1))</f>
        <v>92</v>
      </c>
      <c r="G31" s="18" t="n">
        <f aca="false">IF(G$12="","",INDEX(ImgF,ROUND(C$6+G$12*SIN(RADIANS(C31)),0)-ImgF_y0+1,ROUND(C$5+G$12*COS(RADIANS(C31)),0)-ImgF_x0+1))</f>
        <v>146</v>
      </c>
      <c r="H31" s="18" t="n">
        <f aca="false">IF(H$12="","",INDEX(ImgF,ROUND(C$6+H$12*SIN(RADIANS(C31)),0)-ImgF_y0+1,ROUND(C$5+H$12*COS(RADIANS(C31)),0)-ImgF_x0+1))</f>
        <v>141</v>
      </c>
      <c r="I31" s="18" t="n">
        <f aca="false">IF(I$12="","",INDEX(ImgF,ROUND(C$6+I$12*SIN(RADIANS(C31)),0)-ImgF_y0+1,ROUND(C$5+I$12*COS(RADIANS(C31)),0)-ImgF_x0+1))</f>
        <v>77</v>
      </c>
      <c r="J31" s="18" t="n">
        <f aca="false">IF(J$12="","",INDEX(ImgF,ROUND(C$6+J$12*SIN(RADIANS(C31)),0)-ImgF_y0+1,ROUND(C$5+J$12*COS(RADIANS(C31)),0)-ImgF_x0+1))</f>
        <v>8</v>
      </c>
      <c r="K31" s="18" t="n">
        <f aca="false">IF(K$12="","",INDEX(ImgF,ROUND(C$6+K$12*SIN(RADIANS(C31)),0)-ImgF_y0+1,ROUND(C$5+K$12*COS(RADIANS(C31)),0)-ImgF_x0+1))</f>
        <v>9</v>
      </c>
      <c r="L31" s="24" t="n">
        <f aca="false">MIN(D31:K31)</f>
        <v>5</v>
      </c>
      <c r="M31" s="33" t="n">
        <f aca="false">IF(L31&lt;oscuro,1,0)</f>
        <v>1</v>
      </c>
      <c r="N31" s="22" t="n">
        <f aca="false">oscuro</f>
        <v>68</v>
      </c>
      <c r="P31" s="24" t="n">
        <v>18</v>
      </c>
      <c r="Q31" s="24" t="n">
        <f aca="false">P31*360/360</f>
        <v>18</v>
      </c>
      <c r="R31" s="22" t="n">
        <f aca="false">IF(R$12="","",INDEX(ImgF,ROUND(Q$6+R$12*SIN(RADIANS(Q31)),0)-ImgF_y0+1,ROUND(Q$5+R$12*COS(RADIANS(Q31)),0)-ImgF_x0+1))</f>
        <v>104</v>
      </c>
      <c r="S31" s="22" t="n">
        <f aca="false">IF(S$12="","",INDEX(ImgF,ROUND(Q$6+S$12*SIN(RADIANS(Q31)),0)-ImgF_y0+1,ROUND(Q$5+S$12*COS(RADIANS(Q31)),0)-ImgF_x0+1))</f>
        <v>101</v>
      </c>
      <c r="T31" s="22" t="n">
        <f aca="false">IF(T$12="","",INDEX(ImgF,ROUND(Q$6+T$12*SIN(RADIANS(Q31)),0)-ImgF_y0+1,ROUND(Q$5+T$12*COS(RADIANS(Q31)),0)-ImgF_x0+1))</f>
        <v>97</v>
      </c>
      <c r="U31" s="22" t="n">
        <f aca="false">IF(U$12="","",INDEX(ImgF,ROUND(Q$6+U$12*SIN(RADIANS(Q31)),0)-ImgF_y0+1,ROUND(Q$5+U$12*COS(RADIANS(Q31)),0)-ImgF_x0+1))</f>
        <v>96</v>
      </c>
      <c r="V31" s="22" t="n">
        <f aca="false">IF(V$12="","",INDEX(ImgF,ROUND(Q$6+V$12*SIN(RADIANS(Q31)),0)-ImgF_y0+1,ROUND(Q$5+V$12*COS(RADIANS(Q31)),0)-ImgF_x0+1))</f>
        <v>99</v>
      </c>
      <c r="W31" s="22" t="n">
        <f aca="false">IF(W$12="","",INDEX(ImgF,ROUND(Q$6+W$12*SIN(RADIANS(Q31)),0)-ImgF_y0+1,ROUND(Q$5+W$12*COS(RADIANS(Q31)),0)-ImgF_x0+1))</f>
        <v>100</v>
      </c>
      <c r="X31" s="22" t="n">
        <f aca="false">IF(X$12="","",INDEX(ImgF,ROUND(Q$6+X$12*SIN(RADIANS(Q31)),0)-ImgF_y0+1,ROUND(Q$5+X$12*COS(RADIANS(Q31)),0)-ImgF_x0+1))</f>
        <v>99</v>
      </c>
      <c r="Y31" s="22" t="n">
        <f aca="false">IF(Y$12="","",INDEX(ImgF,ROUND(Q$6+Y$12*SIN(RADIANS(Q31)),0)-ImgF_y0+1,ROUND(Q$5+Y$12*COS(RADIANS(Q31)),0)-ImgF_x0+1))</f>
        <v>97</v>
      </c>
      <c r="Z31" s="24" t="n">
        <f aca="false">MIN(R31:Y31)</f>
        <v>96</v>
      </c>
      <c r="AA31" s="33" t="n">
        <f aca="false">IF(Z31&lt;oscuro,1,0)</f>
        <v>0</v>
      </c>
      <c r="AB31" s="22" t="n">
        <f aca="false">oscuro</f>
        <v>68</v>
      </c>
    </row>
    <row r="32" customFormat="false" ht="15" hidden="false" customHeight="false" outlineLevel="0" collapsed="false">
      <c r="B32" s="24" t="n">
        <v>19</v>
      </c>
      <c r="C32" s="24" t="n">
        <f aca="false">B32*360/360</f>
        <v>19</v>
      </c>
      <c r="D32" s="18" t="n">
        <f aca="false">IF(D$12="","",INDEX(ImgF,ROUND(C$6+D$12*SIN(RADIANS(C32)),0)-ImgF_y0+1,ROUND(C$5+D$12*COS(RADIANS(C32)),0)-ImgF_x0+1))</f>
        <v>42</v>
      </c>
      <c r="E32" s="18" t="n">
        <f aca="false">IF(E$12="","",INDEX(ImgF,ROUND(C$6+E$12*SIN(RADIANS(C32)),0)-ImgF_y0+1,ROUND(C$5+E$12*COS(RADIANS(C32)),0)-ImgF_x0+1))</f>
        <v>57</v>
      </c>
      <c r="F32" s="18" t="n">
        <f aca="false">IF(F$12="","",INDEX(ImgF,ROUND(C$6+F$12*SIN(RADIANS(C32)),0)-ImgF_y0+1,ROUND(C$5+F$12*COS(RADIANS(C32)),0)-ImgF_x0+1))</f>
        <v>92</v>
      </c>
      <c r="G32" s="18" t="n">
        <f aca="false">IF(G$12="","",INDEX(ImgF,ROUND(C$6+G$12*SIN(RADIANS(C32)),0)-ImgF_y0+1,ROUND(C$5+G$12*COS(RADIANS(C32)),0)-ImgF_x0+1))</f>
        <v>162</v>
      </c>
      <c r="H32" s="18" t="n">
        <f aca="false">IF(H$12="","",INDEX(ImgF,ROUND(C$6+H$12*SIN(RADIANS(C32)),0)-ImgF_y0+1,ROUND(C$5+H$12*COS(RADIANS(C32)),0)-ImgF_x0+1))</f>
        <v>136</v>
      </c>
      <c r="I32" s="18" t="n">
        <f aca="false">IF(I$12="","",INDEX(ImgF,ROUND(C$6+I$12*SIN(RADIANS(C32)),0)-ImgF_y0+1,ROUND(C$5+I$12*COS(RADIANS(C32)),0)-ImgF_x0+1))</f>
        <v>77</v>
      </c>
      <c r="J32" s="18" t="n">
        <f aca="false">IF(J$12="","",INDEX(ImgF,ROUND(C$6+J$12*SIN(RADIANS(C32)),0)-ImgF_y0+1,ROUND(C$5+J$12*COS(RADIANS(C32)),0)-ImgF_x0+1))</f>
        <v>66</v>
      </c>
      <c r="K32" s="18" t="n">
        <f aca="false">IF(K$12="","",INDEX(ImgF,ROUND(C$6+K$12*SIN(RADIANS(C32)),0)-ImgF_y0+1,ROUND(C$5+K$12*COS(RADIANS(C32)),0)-ImgF_x0+1))</f>
        <v>3</v>
      </c>
      <c r="L32" s="24" t="n">
        <f aca="false">MIN(D32:K32)</f>
        <v>3</v>
      </c>
      <c r="M32" s="33" t="n">
        <f aca="false">IF(L32&lt;oscuro,1,0)</f>
        <v>1</v>
      </c>
      <c r="N32" s="22" t="n">
        <f aca="false">oscuro</f>
        <v>68</v>
      </c>
      <c r="P32" s="24" t="n">
        <v>19</v>
      </c>
      <c r="Q32" s="24" t="n">
        <f aca="false">P32*360/360</f>
        <v>19</v>
      </c>
      <c r="R32" s="22" t="n">
        <f aca="false">IF(R$12="","",INDEX(ImgF,ROUND(Q$6+R$12*SIN(RADIANS(Q32)),0)-ImgF_y0+1,ROUND(Q$5+R$12*COS(RADIANS(Q32)),0)-ImgF_x0+1))</f>
        <v>104</v>
      </c>
      <c r="S32" s="22" t="n">
        <f aca="false">IF(S$12="","",INDEX(ImgF,ROUND(Q$6+S$12*SIN(RADIANS(Q32)),0)-ImgF_y0+1,ROUND(Q$5+S$12*COS(RADIANS(Q32)),0)-ImgF_x0+1))</f>
        <v>101</v>
      </c>
      <c r="T32" s="22" t="n">
        <f aca="false">IF(T$12="","",INDEX(ImgF,ROUND(Q$6+T$12*SIN(RADIANS(Q32)),0)-ImgF_y0+1,ROUND(Q$5+T$12*COS(RADIANS(Q32)),0)-ImgF_x0+1))</f>
        <v>93</v>
      </c>
      <c r="U32" s="22" t="n">
        <f aca="false">IF(U$12="","",INDEX(ImgF,ROUND(Q$6+U$12*SIN(RADIANS(Q32)),0)-ImgF_y0+1,ROUND(Q$5+U$12*COS(RADIANS(Q32)),0)-ImgF_x0+1))</f>
        <v>95</v>
      </c>
      <c r="V32" s="22" t="n">
        <f aca="false">IF(V$12="","",INDEX(ImgF,ROUND(Q$6+V$12*SIN(RADIANS(Q32)),0)-ImgF_y0+1,ROUND(Q$5+V$12*COS(RADIANS(Q32)),0)-ImgF_x0+1))</f>
        <v>99</v>
      </c>
      <c r="W32" s="22" t="n">
        <f aca="false">IF(W$12="","",INDEX(ImgF,ROUND(Q$6+W$12*SIN(RADIANS(Q32)),0)-ImgF_y0+1,ROUND(Q$5+W$12*COS(RADIANS(Q32)),0)-ImgF_x0+1))</f>
        <v>96</v>
      </c>
      <c r="X32" s="22" t="n">
        <f aca="false">IF(X$12="","",INDEX(ImgF,ROUND(Q$6+X$12*SIN(RADIANS(Q32)),0)-ImgF_y0+1,ROUND(Q$5+X$12*COS(RADIANS(Q32)),0)-ImgF_x0+1))</f>
        <v>99</v>
      </c>
      <c r="Y32" s="22" t="n">
        <f aca="false">IF(Y$12="","",INDEX(ImgF,ROUND(Q$6+Y$12*SIN(RADIANS(Q32)),0)-ImgF_y0+1,ROUND(Q$5+Y$12*COS(RADIANS(Q32)),0)-ImgF_x0+1))</f>
        <v>97</v>
      </c>
      <c r="Z32" s="24" t="n">
        <f aca="false">MIN(R32:Y32)</f>
        <v>93</v>
      </c>
      <c r="AA32" s="33" t="n">
        <f aca="false">IF(Z32&lt;oscuro,1,0)</f>
        <v>0</v>
      </c>
      <c r="AB32" s="22" t="n">
        <f aca="false">oscuro</f>
        <v>68</v>
      </c>
    </row>
    <row r="33" customFormat="false" ht="15" hidden="false" customHeight="false" outlineLevel="0" collapsed="false">
      <c r="B33" s="24" t="n">
        <v>20</v>
      </c>
      <c r="C33" s="24" t="n">
        <f aca="false">B33*360/360</f>
        <v>20</v>
      </c>
      <c r="D33" s="18" t="n">
        <f aca="false">IF(D$12="","",INDEX(ImgF,ROUND(C$6+D$12*SIN(RADIANS(C33)),0)-ImgF_y0+1,ROUND(C$5+D$12*COS(RADIANS(C33)),0)-ImgF_x0+1))</f>
        <v>42</v>
      </c>
      <c r="E33" s="18" t="n">
        <f aca="false">IF(E$12="","",INDEX(ImgF,ROUND(C$6+E$12*SIN(RADIANS(C33)),0)-ImgF_y0+1,ROUND(C$5+E$12*COS(RADIANS(C33)),0)-ImgF_x0+1))</f>
        <v>173</v>
      </c>
      <c r="F33" s="18" t="n">
        <f aca="false">IF(F$12="","",INDEX(ImgF,ROUND(C$6+F$12*SIN(RADIANS(C33)),0)-ImgF_y0+1,ROUND(C$5+F$12*COS(RADIANS(C33)),0)-ImgF_x0+1))</f>
        <v>173</v>
      </c>
      <c r="G33" s="18" t="n">
        <f aca="false">IF(G$12="","",INDEX(ImgF,ROUND(C$6+G$12*SIN(RADIANS(C33)),0)-ImgF_y0+1,ROUND(C$5+G$12*COS(RADIANS(C33)),0)-ImgF_x0+1))</f>
        <v>178</v>
      </c>
      <c r="H33" s="18" t="n">
        <f aca="false">IF(H$12="","",INDEX(ImgF,ROUND(C$6+H$12*SIN(RADIANS(C33)),0)-ImgF_y0+1,ROUND(C$5+H$12*COS(RADIANS(C33)),0)-ImgF_x0+1))</f>
        <v>85</v>
      </c>
      <c r="I33" s="18" t="n">
        <f aca="false">IF(I$12="","",INDEX(ImgF,ROUND(C$6+I$12*SIN(RADIANS(C33)),0)-ImgF_y0+1,ROUND(C$5+I$12*COS(RADIANS(C33)),0)-ImgF_x0+1))</f>
        <v>124</v>
      </c>
      <c r="J33" s="18" t="n">
        <f aca="false">IF(J$12="","",INDEX(ImgF,ROUND(C$6+J$12*SIN(RADIANS(C33)),0)-ImgF_y0+1,ROUND(C$5+J$12*COS(RADIANS(C33)),0)-ImgF_x0+1))</f>
        <v>66</v>
      </c>
      <c r="K33" s="18" t="n">
        <f aca="false">IF(K$12="","",INDEX(ImgF,ROUND(C$6+K$12*SIN(RADIANS(C33)),0)-ImgF_y0+1,ROUND(C$5+K$12*COS(RADIANS(C33)),0)-ImgF_x0+1))</f>
        <v>2</v>
      </c>
      <c r="L33" s="24" t="n">
        <f aca="false">MIN(D33:K33)</f>
        <v>2</v>
      </c>
      <c r="M33" s="33" t="n">
        <f aca="false">IF(L33&lt;oscuro,1,0)</f>
        <v>1</v>
      </c>
      <c r="N33" s="22" t="n">
        <f aca="false">oscuro</f>
        <v>68</v>
      </c>
      <c r="P33" s="24" t="n">
        <v>20</v>
      </c>
      <c r="Q33" s="24" t="n">
        <f aca="false">P33*360/360</f>
        <v>20</v>
      </c>
      <c r="R33" s="22" t="n">
        <f aca="false">IF(R$12="","",INDEX(ImgF,ROUND(Q$6+R$12*SIN(RADIANS(Q33)),0)-ImgF_y0+1,ROUND(Q$5+R$12*COS(RADIANS(Q33)),0)-ImgF_x0+1))</f>
        <v>104</v>
      </c>
      <c r="S33" s="22" t="n">
        <f aca="false">IF(S$12="","",INDEX(ImgF,ROUND(Q$6+S$12*SIN(RADIANS(Q33)),0)-ImgF_y0+1,ROUND(Q$5+S$12*COS(RADIANS(Q33)),0)-ImgF_x0+1))</f>
        <v>99</v>
      </c>
      <c r="T33" s="22" t="n">
        <f aca="false">IF(T$12="","",INDEX(ImgF,ROUND(Q$6+T$12*SIN(RADIANS(Q33)),0)-ImgF_y0+1,ROUND(Q$5+T$12*COS(RADIANS(Q33)),0)-ImgF_x0+1))</f>
        <v>93</v>
      </c>
      <c r="U33" s="22" t="n">
        <f aca="false">IF(U$12="","",INDEX(ImgF,ROUND(Q$6+U$12*SIN(RADIANS(Q33)),0)-ImgF_y0+1,ROUND(Q$5+U$12*COS(RADIANS(Q33)),0)-ImgF_x0+1))</f>
        <v>92</v>
      </c>
      <c r="V33" s="22" t="n">
        <f aca="false">IF(V$12="","",INDEX(ImgF,ROUND(Q$6+V$12*SIN(RADIANS(Q33)),0)-ImgF_y0+1,ROUND(Q$5+V$12*COS(RADIANS(Q33)),0)-ImgF_x0+1))</f>
        <v>93</v>
      </c>
      <c r="W33" s="22" t="n">
        <f aca="false">IF(W$12="","",INDEX(ImgF,ROUND(Q$6+W$12*SIN(RADIANS(Q33)),0)-ImgF_y0+1,ROUND(Q$5+W$12*COS(RADIANS(Q33)),0)-ImgF_x0+1))</f>
        <v>96</v>
      </c>
      <c r="X33" s="22" t="n">
        <f aca="false">IF(X$12="","",INDEX(ImgF,ROUND(Q$6+X$12*SIN(RADIANS(Q33)),0)-ImgF_y0+1,ROUND(Q$5+X$12*COS(RADIANS(Q33)),0)-ImgF_x0+1))</f>
        <v>99</v>
      </c>
      <c r="Y33" s="22" t="n">
        <f aca="false">IF(Y$12="","",INDEX(ImgF,ROUND(Q$6+Y$12*SIN(RADIANS(Q33)),0)-ImgF_y0+1,ROUND(Q$5+Y$12*COS(RADIANS(Q33)),0)-ImgF_x0+1))</f>
        <v>103</v>
      </c>
      <c r="Z33" s="24" t="n">
        <f aca="false">MIN(R33:Y33)</f>
        <v>92</v>
      </c>
      <c r="AA33" s="33" t="n">
        <f aca="false">IF(Z33&lt;oscuro,1,0)</f>
        <v>0</v>
      </c>
      <c r="AB33" s="22" t="n">
        <f aca="false">oscuro</f>
        <v>68</v>
      </c>
    </row>
    <row r="34" customFormat="false" ht="15" hidden="false" customHeight="false" outlineLevel="0" collapsed="false">
      <c r="B34" s="24" t="n">
        <v>21</v>
      </c>
      <c r="C34" s="24" t="n">
        <f aca="false">B34*360/360</f>
        <v>21</v>
      </c>
      <c r="D34" s="18" t="n">
        <f aca="false">IF(D$12="","",INDEX(ImgF,ROUND(C$6+D$12*SIN(RADIANS(C34)),0)-ImgF_y0+1,ROUND(C$5+D$12*COS(RADIANS(C34)),0)-ImgF_x0+1))</f>
        <v>129</v>
      </c>
      <c r="E34" s="18" t="n">
        <f aca="false">IF(E$12="","",INDEX(ImgF,ROUND(C$6+E$12*SIN(RADIANS(C34)),0)-ImgF_y0+1,ROUND(C$5+E$12*COS(RADIANS(C34)),0)-ImgF_x0+1))</f>
        <v>159</v>
      </c>
      <c r="F34" s="18" t="n">
        <f aca="false">IF(F$12="","",INDEX(ImgF,ROUND(C$6+F$12*SIN(RADIANS(C34)),0)-ImgF_y0+1,ROUND(C$5+F$12*COS(RADIANS(C34)),0)-ImgF_x0+1))</f>
        <v>165</v>
      </c>
      <c r="G34" s="18" t="n">
        <f aca="false">IF(G$12="","",INDEX(ImgF,ROUND(C$6+G$12*SIN(RADIANS(C34)),0)-ImgF_y0+1,ROUND(C$5+G$12*COS(RADIANS(C34)),0)-ImgF_x0+1))</f>
        <v>148</v>
      </c>
      <c r="H34" s="18" t="n">
        <f aca="false">IF(H$12="","",INDEX(ImgF,ROUND(C$6+H$12*SIN(RADIANS(C34)),0)-ImgF_y0+1,ROUND(C$5+H$12*COS(RADIANS(C34)),0)-ImgF_x0+1))</f>
        <v>85</v>
      </c>
      <c r="I34" s="18" t="n">
        <f aca="false">IF(I$12="","",INDEX(ImgF,ROUND(C$6+I$12*SIN(RADIANS(C34)),0)-ImgF_y0+1,ROUND(C$5+I$12*COS(RADIANS(C34)),0)-ImgF_x0+1))</f>
        <v>117</v>
      </c>
      <c r="J34" s="18" t="n">
        <f aca="false">IF(J$12="","",INDEX(ImgF,ROUND(C$6+J$12*SIN(RADIANS(C34)),0)-ImgF_y0+1,ROUND(C$5+J$12*COS(RADIANS(C34)),0)-ImgF_x0+1))</f>
        <v>49</v>
      </c>
      <c r="K34" s="18" t="n">
        <f aca="false">IF(K$12="","",INDEX(ImgF,ROUND(C$6+K$12*SIN(RADIANS(C34)),0)-ImgF_y0+1,ROUND(C$5+K$12*COS(RADIANS(C34)),0)-ImgF_x0+1))</f>
        <v>2</v>
      </c>
      <c r="L34" s="24" t="n">
        <f aca="false">MIN(D34:K34)</f>
        <v>2</v>
      </c>
      <c r="M34" s="33" t="n">
        <f aca="false">IF(L34&lt;oscuro,1,0)</f>
        <v>1</v>
      </c>
      <c r="N34" s="22" t="n">
        <f aca="false">oscuro</f>
        <v>68</v>
      </c>
      <c r="P34" s="24" t="n">
        <v>21</v>
      </c>
      <c r="Q34" s="24" t="n">
        <f aca="false">P34*360/360</f>
        <v>21</v>
      </c>
      <c r="R34" s="22" t="n">
        <f aca="false">IF(R$12="","",INDEX(ImgF,ROUND(Q$6+R$12*SIN(RADIANS(Q34)),0)-ImgF_y0+1,ROUND(Q$5+R$12*COS(RADIANS(Q34)),0)-ImgF_x0+1))</f>
        <v>104</v>
      </c>
      <c r="S34" s="22" t="n">
        <f aca="false">IF(S$12="","",INDEX(ImgF,ROUND(Q$6+S$12*SIN(RADIANS(Q34)),0)-ImgF_y0+1,ROUND(Q$5+S$12*COS(RADIANS(Q34)),0)-ImgF_x0+1))</f>
        <v>95</v>
      </c>
      <c r="T34" s="22" t="n">
        <f aca="false">IF(T$12="","",INDEX(ImgF,ROUND(Q$6+T$12*SIN(RADIANS(Q34)),0)-ImgF_y0+1,ROUND(Q$5+T$12*COS(RADIANS(Q34)),0)-ImgF_x0+1))</f>
        <v>90</v>
      </c>
      <c r="U34" s="22" t="n">
        <f aca="false">IF(U$12="","",INDEX(ImgF,ROUND(Q$6+U$12*SIN(RADIANS(Q34)),0)-ImgF_y0+1,ROUND(Q$5+U$12*COS(RADIANS(Q34)),0)-ImgF_x0+1))</f>
        <v>92</v>
      </c>
      <c r="V34" s="22" t="n">
        <f aca="false">IF(V$12="","",INDEX(ImgF,ROUND(Q$6+V$12*SIN(RADIANS(Q34)),0)-ImgF_y0+1,ROUND(Q$5+V$12*COS(RADIANS(Q34)),0)-ImgF_x0+1))</f>
        <v>95</v>
      </c>
      <c r="W34" s="22" t="n">
        <f aca="false">IF(W$12="","",INDEX(ImgF,ROUND(Q$6+W$12*SIN(RADIANS(Q34)),0)-ImgF_y0+1,ROUND(Q$5+W$12*COS(RADIANS(Q34)),0)-ImgF_x0+1))</f>
        <v>95</v>
      </c>
      <c r="X34" s="22" t="n">
        <f aca="false">IF(X$12="","",INDEX(ImgF,ROUND(Q$6+X$12*SIN(RADIANS(Q34)),0)-ImgF_y0+1,ROUND(Q$5+X$12*COS(RADIANS(Q34)),0)-ImgF_x0+1))</f>
        <v>95</v>
      </c>
      <c r="Y34" s="22" t="n">
        <f aca="false">IF(Y$12="","",INDEX(ImgF,ROUND(Q$6+Y$12*SIN(RADIANS(Q34)),0)-ImgF_y0+1,ROUND(Q$5+Y$12*COS(RADIANS(Q34)),0)-ImgF_x0+1))</f>
        <v>99</v>
      </c>
      <c r="Z34" s="24" t="n">
        <f aca="false">MIN(R34:Y34)</f>
        <v>90</v>
      </c>
      <c r="AA34" s="33" t="n">
        <f aca="false">IF(Z34&lt;oscuro,1,0)</f>
        <v>0</v>
      </c>
      <c r="AB34" s="22" t="n">
        <f aca="false">oscuro</f>
        <v>68</v>
      </c>
    </row>
    <row r="35" customFormat="false" ht="15" hidden="false" customHeight="false" outlineLevel="0" collapsed="false">
      <c r="B35" s="24" t="n">
        <v>22</v>
      </c>
      <c r="C35" s="24" t="n">
        <f aca="false">B35*360/360</f>
        <v>22</v>
      </c>
      <c r="D35" s="18" t="n">
        <f aca="false">IF(D$12="","",INDEX(ImgF,ROUND(C$6+D$12*SIN(RADIANS(C35)),0)-ImgF_y0+1,ROUND(C$5+D$12*COS(RADIANS(C35)),0)-ImgF_x0+1))</f>
        <v>163</v>
      </c>
      <c r="E35" s="18" t="n">
        <f aca="false">IF(E$12="","",INDEX(ImgF,ROUND(C$6+E$12*SIN(RADIANS(C35)),0)-ImgF_y0+1,ROUND(C$5+E$12*COS(RADIANS(C35)),0)-ImgF_x0+1))</f>
        <v>173</v>
      </c>
      <c r="F35" s="18" t="n">
        <f aca="false">IF(F$12="","",INDEX(ImgF,ROUND(C$6+F$12*SIN(RADIANS(C35)),0)-ImgF_y0+1,ROUND(C$5+F$12*COS(RADIANS(C35)),0)-ImgF_x0+1))</f>
        <v>165</v>
      </c>
      <c r="G35" s="18" t="n">
        <f aca="false">IF(G$12="","",INDEX(ImgF,ROUND(C$6+G$12*SIN(RADIANS(C35)),0)-ImgF_y0+1,ROUND(C$5+G$12*COS(RADIANS(C35)),0)-ImgF_x0+1))</f>
        <v>115</v>
      </c>
      <c r="H35" s="18" t="n">
        <f aca="false">IF(H$12="","",INDEX(ImgF,ROUND(C$6+H$12*SIN(RADIANS(C35)),0)-ImgF_y0+1,ROUND(C$5+H$12*COS(RADIANS(C35)),0)-ImgF_x0+1))</f>
        <v>61</v>
      </c>
      <c r="I35" s="18" t="n">
        <f aca="false">IF(I$12="","",INDEX(ImgF,ROUND(C$6+I$12*SIN(RADIANS(C35)),0)-ImgF_y0+1,ROUND(C$5+I$12*COS(RADIANS(C35)),0)-ImgF_x0+1))</f>
        <v>117</v>
      </c>
      <c r="J35" s="18" t="n">
        <f aca="false">IF(J$12="","",INDEX(ImgF,ROUND(C$6+J$12*SIN(RADIANS(C35)),0)-ImgF_y0+1,ROUND(C$5+J$12*COS(RADIANS(C35)),0)-ImgF_x0+1))</f>
        <v>23</v>
      </c>
      <c r="K35" s="18" t="n">
        <f aca="false">IF(K$12="","",INDEX(ImgF,ROUND(C$6+K$12*SIN(RADIANS(C35)),0)-ImgF_y0+1,ROUND(C$5+K$12*COS(RADIANS(C35)),0)-ImgF_x0+1))</f>
        <v>3</v>
      </c>
      <c r="L35" s="24" t="n">
        <f aca="false">MIN(D35:K35)</f>
        <v>3</v>
      </c>
      <c r="M35" s="33" t="n">
        <f aca="false">IF(L35&lt;oscuro,1,0)</f>
        <v>1</v>
      </c>
      <c r="N35" s="22" t="n">
        <f aca="false">oscuro</f>
        <v>68</v>
      </c>
      <c r="P35" s="24" t="n">
        <v>22</v>
      </c>
      <c r="Q35" s="24" t="n">
        <f aca="false">P35*360/360</f>
        <v>22</v>
      </c>
      <c r="R35" s="22" t="n">
        <f aca="false">IF(R$12="","",INDEX(ImgF,ROUND(Q$6+R$12*SIN(RADIANS(Q35)),0)-ImgF_y0+1,ROUND(Q$5+R$12*COS(RADIANS(Q35)),0)-ImgF_x0+1))</f>
        <v>101</v>
      </c>
      <c r="S35" s="22" t="n">
        <f aca="false">IF(S$12="","",INDEX(ImgF,ROUND(Q$6+S$12*SIN(RADIANS(Q35)),0)-ImgF_y0+1,ROUND(Q$5+S$12*COS(RADIANS(Q35)),0)-ImgF_x0+1))</f>
        <v>101</v>
      </c>
      <c r="T35" s="22" t="n">
        <f aca="false">IF(T$12="","",INDEX(ImgF,ROUND(Q$6+T$12*SIN(RADIANS(Q35)),0)-ImgF_y0+1,ROUND(Q$5+T$12*COS(RADIANS(Q35)),0)-ImgF_x0+1))</f>
        <v>106</v>
      </c>
      <c r="U35" s="22" t="n">
        <f aca="false">IF(U$12="","",INDEX(ImgF,ROUND(Q$6+U$12*SIN(RADIANS(Q35)),0)-ImgF_y0+1,ROUND(Q$5+U$12*COS(RADIANS(Q35)),0)-ImgF_x0+1))</f>
        <v>102</v>
      </c>
      <c r="V35" s="22" t="n">
        <f aca="false">IF(V$12="","",INDEX(ImgF,ROUND(Q$6+V$12*SIN(RADIANS(Q35)),0)-ImgF_y0+1,ROUND(Q$5+V$12*COS(RADIANS(Q35)),0)-ImgF_x0+1))</f>
        <v>100</v>
      </c>
      <c r="W35" s="22" t="n">
        <f aca="false">IF(W$12="","",INDEX(ImgF,ROUND(Q$6+W$12*SIN(RADIANS(Q35)),0)-ImgF_y0+1,ROUND(Q$5+W$12*COS(RADIANS(Q35)),0)-ImgF_x0+1))</f>
        <v>101</v>
      </c>
      <c r="X35" s="22" t="n">
        <f aca="false">IF(X$12="","",INDEX(ImgF,ROUND(Q$6+X$12*SIN(RADIANS(Q35)),0)-ImgF_y0+1,ROUND(Q$5+X$12*COS(RADIANS(Q35)),0)-ImgF_x0+1))</f>
        <v>95</v>
      </c>
      <c r="Y35" s="22" t="n">
        <f aca="false">IF(Y$12="","",INDEX(ImgF,ROUND(Q$6+Y$12*SIN(RADIANS(Q35)),0)-ImgF_y0+1,ROUND(Q$5+Y$12*COS(RADIANS(Q35)),0)-ImgF_x0+1))</f>
        <v>109</v>
      </c>
      <c r="Z35" s="24" t="n">
        <f aca="false">MIN(R35:Y35)</f>
        <v>95</v>
      </c>
      <c r="AA35" s="33" t="n">
        <f aca="false">IF(Z35&lt;oscuro,1,0)</f>
        <v>0</v>
      </c>
      <c r="AB35" s="22" t="n">
        <f aca="false">oscuro</f>
        <v>68</v>
      </c>
    </row>
    <row r="36" customFormat="false" ht="15" hidden="false" customHeight="false" outlineLevel="0" collapsed="false">
      <c r="B36" s="24" t="n">
        <v>23</v>
      </c>
      <c r="C36" s="24" t="n">
        <f aca="false">B36*360/360</f>
        <v>23</v>
      </c>
      <c r="D36" s="18" t="n">
        <f aca="false">IF(D$12="","",INDEX(ImgF,ROUND(C$6+D$12*SIN(RADIANS(C36)),0)-ImgF_y0+1,ROUND(C$5+D$12*COS(RADIANS(C36)),0)-ImgF_x0+1))</f>
        <v>163</v>
      </c>
      <c r="E36" s="18" t="n">
        <f aca="false">IF(E$12="","",INDEX(ImgF,ROUND(C$6+E$12*SIN(RADIANS(C36)),0)-ImgF_y0+1,ROUND(C$5+E$12*COS(RADIANS(C36)),0)-ImgF_x0+1))</f>
        <v>160</v>
      </c>
      <c r="F36" s="18" t="n">
        <f aca="false">IF(F$12="","",INDEX(ImgF,ROUND(C$6+F$12*SIN(RADIANS(C36)),0)-ImgF_y0+1,ROUND(C$5+F$12*COS(RADIANS(C36)),0)-ImgF_x0+1))</f>
        <v>189</v>
      </c>
      <c r="G36" s="18" t="n">
        <f aca="false">IF(G$12="","",INDEX(ImgF,ROUND(C$6+G$12*SIN(RADIANS(C36)),0)-ImgF_y0+1,ROUND(C$5+G$12*COS(RADIANS(C36)),0)-ImgF_x0+1))</f>
        <v>115</v>
      </c>
      <c r="H36" s="18" t="n">
        <f aca="false">IF(H$12="","",INDEX(ImgF,ROUND(C$6+H$12*SIN(RADIANS(C36)),0)-ImgF_y0+1,ROUND(C$5+H$12*COS(RADIANS(C36)),0)-ImgF_x0+1))</f>
        <v>70</v>
      </c>
      <c r="I36" s="18" t="n">
        <f aca="false">IF(I$12="","",INDEX(ImgF,ROUND(C$6+I$12*SIN(RADIANS(C36)),0)-ImgF_y0+1,ROUND(C$5+I$12*COS(RADIANS(C36)),0)-ImgF_x0+1))</f>
        <v>70</v>
      </c>
      <c r="J36" s="18" t="n">
        <f aca="false">IF(J$12="","",INDEX(ImgF,ROUND(C$6+J$12*SIN(RADIANS(C36)),0)-ImgF_y0+1,ROUND(C$5+J$12*COS(RADIANS(C36)),0)-ImgF_x0+1))</f>
        <v>115</v>
      </c>
      <c r="K36" s="18" t="n">
        <f aca="false">IF(K$12="","",INDEX(ImgF,ROUND(C$6+K$12*SIN(RADIANS(C36)),0)-ImgF_y0+1,ROUND(C$5+K$12*COS(RADIANS(C36)),0)-ImgF_x0+1))</f>
        <v>16</v>
      </c>
      <c r="L36" s="24" t="n">
        <f aca="false">MIN(D36:K36)</f>
        <v>16</v>
      </c>
      <c r="M36" s="33" t="n">
        <f aca="false">IF(L36&lt;oscuro,1,0)</f>
        <v>1</v>
      </c>
      <c r="N36" s="22" t="n">
        <f aca="false">oscuro</f>
        <v>68</v>
      </c>
      <c r="P36" s="24" t="n">
        <v>23</v>
      </c>
      <c r="Q36" s="24" t="n">
        <f aca="false">P36*360/360</f>
        <v>23</v>
      </c>
      <c r="R36" s="22" t="n">
        <f aca="false">IF(R$12="","",INDEX(ImgF,ROUND(Q$6+R$12*SIN(RADIANS(Q36)),0)-ImgF_y0+1,ROUND(Q$5+R$12*COS(RADIANS(Q36)),0)-ImgF_x0+1))</f>
        <v>114</v>
      </c>
      <c r="S36" s="22" t="n">
        <f aca="false">IF(S$12="","",INDEX(ImgF,ROUND(Q$6+S$12*SIN(RADIANS(Q36)),0)-ImgF_y0+1,ROUND(Q$5+S$12*COS(RADIANS(Q36)),0)-ImgF_x0+1))</f>
        <v>109</v>
      </c>
      <c r="T36" s="22" t="n">
        <f aca="false">IF(T$12="","",INDEX(ImgF,ROUND(Q$6+T$12*SIN(RADIANS(Q36)),0)-ImgF_y0+1,ROUND(Q$5+T$12*COS(RADIANS(Q36)),0)-ImgF_x0+1))</f>
        <v>106</v>
      </c>
      <c r="U36" s="22" t="n">
        <f aca="false">IF(U$12="","",INDEX(ImgF,ROUND(Q$6+U$12*SIN(RADIANS(Q36)),0)-ImgF_y0+1,ROUND(Q$5+U$12*COS(RADIANS(Q36)),0)-ImgF_x0+1))</f>
        <v>111</v>
      </c>
      <c r="V36" s="22" t="n">
        <f aca="false">IF(V$12="","",INDEX(ImgF,ROUND(Q$6+V$12*SIN(RADIANS(Q36)),0)-ImgF_y0+1,ROUND(Q$5+V$12*COS(RADIANS(Q36)),0)-ImgF_x0+1))</f>
        <v>110</v>
      </c>
      <c r="W36" s="22" t="n">
        <f aca="false">IF(W$12="","",INDEX(ImgF,ROUND(Q$6+W$12*SIN(RADIANS(Q36)),0)-ImgF_y0+1,ROUND(Q$5+W$12*COS(RADIANS(Q36)),0)-ImgF_x0+1))</f>
        <v>108</v>
      </c>
      <c r="X36" s="22" t="n">
        <f aca="false">IF(X$12="","",INDEX(ImgF,ROUND(Q$6+X$12*SIN(RADIANS(Q36)),0)-ImgF_y0+1,ROUND(Q$5+X$12*COS(RADIANS(Q36)),0)-ImgF_x0+1))</f>
        <v>104</v>
      </c>
      <c r="Y36" s="22" t="n">
        <f aca="false">IF(Y$12="","",INDEX(ImgF,ROUND(Q$6+Y$12*SIN(RADIANS(Q36)),0)-ImgF_y0+1,ROUND(Q$5+Y$12*COS(RADIANS(Q36)),0)-ImgF_x0+1))</f>
        <v>109</v>
      </c>
      <c r="Z36" s="24" t="n">
        <f aca="false">MIN(R36:Y36)</f>
        <v>104</v>
      </c>
      <c r="AA36" s="33" t="n">
        <f aca="false">IF(Z36&lt;oscuro,1,0)</f>
        <v>0</v>
      </c>
      <c r="AB36" s="22" t="n">
        <f aca="false">oscuro</f>
        <v>68</v>
      </c>
    </row>
    <row r="37" customFormat="false" ht="15" hidden="false" customHeight="false" outlineLevel="0" collapsed="false">
      <c r="B37" s="24" t="n">
        <v>24</v>
      </c>
      <c r="C37" s="24" t="n">
        <f aca="false">B37*360/360</f>
        <v>24</v>
      </c>
      <c r="D37" s="18" t="n">
        <f aca="false">IF(D$12="","",INDEX(ImgF,ROUND(C$6+D$12*SIN(RADIANS(C37)),0)-ImgF_y0+1,ROUND(C$5+D$12*COS(RADIANS(C37)),0)-ImgF_x0+1))</f>
        <v>165</v>
      </c>
      <c r="E37" s="18" t="n">
        <f aca="false">IF(E$12="","",INDEX(ImgF,ROUND(C$6+E$12*SIN(RADIANS(C37)),0)-ImgF_y0+1,ROUND(C$5+E$12*COS(RADIANS(C37)),0)-ImgF_x0+1))</f>
        <v>160</v>
      </c>
      <c r="F37" s="18" t="n">
        <f aca="false">IF(F$12="","",INDEX(ImgF,ROUND(C$6+F$12*SIN(RADIANS(C37)),0)-ImgF_y0+1,ROUND(C$5+F$12*COS(RADIANS(C37)),0)-ImgF_x0+1))</f>
        <v>166</v>
      </c>
      <c r="G37" s="18" t="n">
        <f aca="false">IF(G$12="","",INDEX(ImgF,ROUND(C$6+G$12*SIN(RADIANS(C37)),0)-ImgF_y0+1,ROUND(C$5+G$12*COS(RADIANS(C37)),0)-ImgF_x0+1))</f>
        <v>220</v>
      </c>
      <c r="H37" s="18" t="n">
        <f aca="false">IF(H$12="","",INDEX(ImgF,ROUND(C$6+H$12*SIN(RADIANS(C37)),0)-ImgF_y0+1,ROUND(C$5+H$12*COS(RADIANS(C37)),0)-ImgF_x0+1))</f>
        <v>95</v>
      </c>
      <c r="I37" s="18" t="n">
        <f aca="false">IF(I$12="","",INDEX(ImgF,ROUND(C$6+I$12*SIN(RADIANS(C37)),0)-ImgF_y0+1,ROUND(C$5+I$12*COS(RADIANS(C37)),0)-ImgF_x0+1))</f>
        <v>96</v>
      </c>
      <c r="J37" s="18" t="n">
        <f aca="false">IF(J$12="","",INDEX(ImgF,ROUND(C$6+J$12*SIN(RADIANS(C37)),0)-ImgF_y0+1,ROUND(C$5+J$12*COS(RADIANS(C37)),0)-ImgF_x0+1))</f>
        <v>97</v>
      </c>
      <c r="K37" s="18" t="n">
        <f aca="false">IF(K$12="","",INDEX(ImgF,ROUND(C$6+K$12*SIN(RADIANS(C37)),0)-ImgF_y0+1,ROUND(C$5+K$12*COS(RADIANS(C37)),0)-ImgF_x0+1))</f>
        <v>12</v>
      </c>
      <c r="L37" s="24" t="n">
        <f aca="false">MIN(D37:K37)</f>
        <v>12</v>
      </c>
      <c r="M37" s="33" t="n">
        <f aca="false">IF(L37&lt;oscuro,1,0)</f>
        <v>1</v>
      </c>
      <c r="N37" s="22" t="n">
        <f aca="false">oscuro</f>
        <v>68</v>
      </c>
      <c r="P37" s="24" t="n">
        <v>24</v>
      </c>
      <c r="Q37" s="24" t="n">
        <f aca="false">P37*360/360</f>
        <v>24</v>
      </c>
      <c r="R37" s="22" t="n">
        <f aca="false">IF(R$12="","",INDEX(ImgF,ROUND(Q$6+R$12*SIN(RADIANS(Q37)),0)-ImgF_y0+1,ROUND(Q$5+R$12*COS(RADIANS(Q37)),0)-ImgF_x0+1))</f>
        <v>114</v>
      </c>
      <c r="S37" s="22" t="n">
        <f aca="false">IF(S$12="","",INDEX(ImgF,ROUND(Q$6+S$12*SIN(RADIANS(Q37)),0)-ImgF_y0+1,ROUND(Q$5+S$12*COS(RADIANS(Q37)),0)-ImgF_x0+1))</f>
        <v>113</v>
      </c>
      <c r="T37" s="22" t="n">
        <f aca="false">IF(T$12="","",INDEX(ImgF,ROUND(Q$6+T$12*SIN(RADIANS(Q37)),0)-ImgF_y0+1,ROUND(Q$5+T$12*COS(RADIANS(Q37)),0)-ImgF_x0+1))</f>
        <v>111</v>
      </c>
      <c r="U37" s="22" t="n">
        <f aca="false">IF(U$12="","",INDEX(ImgF,ROUND(Q$6+U$12*SIN(RADIANS(Q37)),0)-ImgF_y0+1,ROUND(Q$5+U$12*COS(RADIANS(Q37)),0)-ImgF_x0+1))</f>
        <v>111</v>
      </c>
      <c r="V37" s="22" t="n">
        <f aca="false">IF(V$12="","",INDEX(ImgF,ROUND(Q$6+V$12*SIN(RADIANS(Q37)),0)-ImgF_y0+1,ROUND(Q$5+V$12*COS(RADIANS(Q37)),0)-ImgF_x0+1))</f>
        <v>117</v>
      </c>
      <c r="W37" s="22" t="n">
        <f aca="false">IF(W$12="","",INDEX(ImgF,ROUND(Q$6+W$12*SIN(RADIANS(Q37)),0)-ImgF_y0+1,ROUND(Q$5+W$12*COS(RADIANS(Q37)),0)-ImgF_x0+1))</f>
        <v>108</v>
      </c>
      <c r="X37" s="22" t="n">
        <f aca="false">IF(X$12="","",INDEX(ImgF,ROUND(Q$6+X$12*SIN(RADIANS(Q37)),0)-ImgF_y0+1,ROUND(Q$5+X$12*COS(RADIANS(Q37)),0)-ImgF_x0+1))</f>
        <v>115</v>
      </c>
      <c r="Y37" s="22" t="n">
        <f aca="false">IF(Y$12="","",INDEX(ImgF,ROUND(Q$6+Y$12*SIN(RADIANS(Q37)),0)-ImgF_y0+1,ROUND(Q$5+Y$12*COS(RADIANS(Q37)),0)-ImgF_x0+1))</f>
        <v>115</v>
      </c>
      <c r="Z37" s="24" t="n">
        <f aca="false">MIN(R37:Y37)</f>
        <v>108</v>
      </c>
      <c r="AA37" s="33" t="n">
        <f aca="false">IF(Z37&lt;oscuro,1,0)</f>
        <v>0</v>
      </c>
      <c r="AB37" s="22" t="n">
        <f aca="false">oscuro</f>
        <v>68</v>
      </c>
    </row>
    <row r="38" customFormat="false" ht="15" hidden="false" customHeight="false" outlineLevel="0" collapsed="false">
      <c r="B38" s="24" t="n">
        <v>25</v>
      </c>
      <c r="C38" s="24" t="n">
        <f aca="false">B38*360/360</f>
        <v>25</v>
      </c>
      <c r="D38" s="18" t="n">
        <f aca="false">IF(D$12="","",INDEX(ImgF,ROUND(C$6+D$12*SIN(RADIANS(C38)),0)-ImgF_y0+1,ROUND(C$5+D$12*COS(RADIANS(C38)),0)-ImgF_x0+1))</f>
        <v>177</v>
      </c>
      <c r="E38" s="18" t="n">
        <f aca="false">IF(E$12="","",INDEX(ImgF,ROUND(C$6+E$12*SIN(RADIANS(C38)),0)-ImgF_y0+1,ROUND(C$5+E$12*COS(RADIANS(C38)),0)-ImgF_x0+1))</f>
        <v>125</v>
      </c>
      <c r="F38" s="18" t="n">
        <f aca="false">IF(F$12="","",INDEX(ImgF,ROUND(C$6+F$12*SIN(RADIANS(C38)),0)-ImgF_y0+1,ROUND(C$5+F$12*COS(RADIANS(C38)),0)-ImgF_x0+1))</f>
        <v>166</v>
      </c>
      <c r="G38" s="18" t="n">
        <f aca="false">IF(G$12="","",INDEX(ImgF,ROUND(C$6+G$12*SIN(RADIANS(C38)),0)-ImgF_y0+1,ROUND(C$5+G$12*COS(RADIANS(C38)),0)-ImgF_x0+1))</f>
        <v>227</v>
      </c>
      <c r="H38" s="18" t="n">
        <f aca="false">IF(H$12="","",INDEX(ImgF,ROUND(C$6+H$12*SIN(RADIANS(C38)),0)-ImgF_y0+1,ROUND(C$5+H$12*COS(RADIANS(C38)),0)-ImgF_x0+1))</f>
        <v>81</v>
      </c>
      <c r="I38" s="18" t="n">
        <f aca="false">IF(I$12="","",INDEX(ImgF,ROUND(C$6+I$12*SIN(RADIANS(C38)),0)-ImgF_y0+1,ROUND(C$5+I$12*COS(RADIANS(C38)),0)-ImgF_x0+1))</f>
        <v>96</v>
      </c>
      <c r="J38" s="18" t="n">
        <f aca="false">IF(J$12="","",INDEX(ImgF,ROUND(C$6+J$12*SIN(RADIANS(C38)),0)-ImgF_y0+1,ROUND(C$5+J$12*COS(RADIANS(C38)),0)-ImgF_x0+1))</f>
        <v>65</v>
      </c>
      <c r="K38" s="18" t="n">
        <f aca="false">IF(K$12="","",INDEX(ImgF,ROUND(C$6+K$12*SIN(RADIANS(C38)),0)-ImgF_y0+1,ROUND(C$5+K$12*COS(RADIANS(C38)),0)-ImgF_x0+1))</f>
        <v>12</v>
      </c>
      <c r="L38" s="24" t="n">
        <f aca="false">MIN(D38:K38)</f>
        <v>12</v>
      </c>
      <c r="M38" s="33" t="n">
        <f aca="false">IF(L38&lt;oscuro,1,0)</f>
        <v>1</v>
      </c>
      <c r="N38" s="22" t="n">
        <f aca="false">oscuro</f>
        <v>68</v>
      </c>
      <c r="P38" s="24" t="n">
        <v>25</v>
      </c>
      <c r="Q38" s="24" t="n">
        <f aca="false">P38*360/360</f>
        <v>25</v>
      </c>
      <c r="R38" s="22" t="n">
        <f aca="false">IF(R$12="","",INDEX(ImgF,ROUND(Q$6+R$12*SIN(RADIANS(Q38)),0)-ImgF_y0+1,ROUND(Q$5+R$12*COS(RADIANS(Q38)),0)-ImgF_x0+1))</f>
        <v>118</v>
      </c>
      <c r="S38" s="22" t="n">
        <f aca="false">IF(S$12="","",INDEX(ImgF,ROUND(Q$6+S$12*SIN(RADIANS(Q38)),0)-ImgF_y0+1,ROUND(Q$5+S$12*COS(RADIANS(Q38)),0)-ImgF_x0+1))</f>
        <v>113</v>
      </c>
      <c r="T38" s="22" t="n">
        <f aca="false">IF(T$12="","",INDEX(ImgF,ROUND(Q$6+T$12*SIN(RADIANS(Q38)),0)-ImgF_y0+1,ROUND(Q$5+T$12*COS(RADIANS(Q38)),0)-ImgF_x0+1))</f>
        <v>116</v>
      </c>
      <c r="U38" s="22" t="n">
        <f aca="false">IF(U$12="","",INDEX(ImgF,ROUND(Q$6+U$12*SIN(RADIANS(Q38)),0)-ImgF_y0+1,ROUND(Q$5+U$12*COS(RADIANS(Q38)),0)-ImgF_x0+1))</f>
        <v>116</v>
      </c>
      <c r="V38" s="22" t="n">
        <f aca="false">IF(V$12="","",INDEX(ImgF,ROUND(Q$6+V$12*SIN(RADIANS(Q38)),0)-ImgF_y0+1,ROUND(Q$5+V$12*COS(RADIANS(Q38)),0)-ImgF_x0+1))</f>
        <v>120</v>
      </c>
      <c r="W38" s="22" t="n">
        <f aca="false">IF(W$12="","",INDEX(ImgF,ROUND(Q$6+W$12*SIN(RADIANS(Q38)),0)-ImgF_y0+1,ROUND(Q$5+W$12*COS(RADIANS(Q38)),0)-ImgF_x0+1))</f>
        <v>123</v>
      </c>
      <c r="X38" s="22" t="n">
        <f aca="false">IF(X$12="","",INDEX(ImgF,ROUND(Q$6+X$12*SIN(RADIANS(Q38)),0)-ImgF_y0+1,ROUND(Q$5+X$12*COS(RADIANS(Q38)),0)-ImgF_x0+1))</f>
        <v>117</v>
      </c>
      <c r="Y38" s="22" t="n">
        <f aca="false">IF(Y$12="","",INDEX(ImgF,ROUND(Q$6+Y$12*SIN(RADIANS(Q38)),0)-ImgF_y0+1,ROUND(Q$5+Y$12*COS(RADIANS(Q38)),0)-ImgF_x0+1))</f>
        <v>106</v>
      </c>
      <c r="Z38" s="24" t="n">
        <f aca="false">MIN(R38:Y38)</f>
        <v>106</v>
      </c>
      <c r="AA38" s="33" t="n">
        <f aca="false">IF(Z38&lt;oscuro,1,0)</f>
        <v>0</v>
      </c>
      <c r="AB38" s="22" t="n">
        <f aca="false">oscuro</f>
        <v>68</v>
      </c>
    </row>
    <row r="39" customFormat="false" ht="15" hidden="false" customHeight="false" outlineLevel="0" collapsed="false">
      <c r="B39" s="24" t="n">
        <v>26</v>
      </c>
      <c r="C39" s="24" t="n">
        <f aca="false">B39*360/360</f>
        <v>26</v>
      </c>
      <c r="D39" s="18" t="n">
        <f aca="false">IF(D$12="","",INDEX(ImgF,ROUND(C$6+D$12*SIN(RADIANS(C39)),0)-ImgF_y0+1,ROUND(C$5+D$12*COS(RADIANS(C39)),0)-ImgF_x0+1))</f>
        <v>158</v>
      </c>
      <c r="E39" s="18" t="n">
        <f aca="false">IF(E$12="","",INDEX(ImgF,ROUND(C$6+E$12*SIN(RADIANS(C39)),0)-ImgF_y0+1,ROUND(C$5+E$12*COS(RADIANS(C39)),0)-ImgF_x0+1))</f>
        <v>125</v>
      </c>
      <c r="F39" s="18" t="n">
        <f aca="false">IF(F$12="","",INDEX(ImgF,ROUND(C$6+F$12*SIN(RADIANS(C39)),0)-ImgF_y0+1,ROUND(C$5+F$12*COS(RADIANS(C39)),0)-ImgF_x0+1))</f>
        <v>227</v>
      </c>
      <c r="G39" s="18" t="n">
        <f aca="false">IF(G$12="","",INDEX(ImgF,ROUND(C$6+G$12*SIN(RADIANS(C39)),0)-ImgF_y0+1,ROUND(C$5+G$12*COS(RADIANS(C39)),0)-ImgF_x0+1))</f>
        <v>227</v>
      </c>
      <c r="H39" s="18" t="n">
        <f aca="false">IF(H$12="","",INDEX(ImgF,ROUND(C$6+H$12*SIN(RADIANS(C39)),0)-ImgF_y0+1,ROUND(C$5+H$12*COS(RADIANS(C39)),0)-ImgF_x0+1))</f>
        <v>66</v>
      </c>
      <c r="I39" s="18" t="n">
        <f aca="false">IF(I$12="","",INDEX(ImgF,ROUND(C$6+I$12*SIN(RADIANS(C39)),0)-ImgF_y0+1,ROUND(C$5+I$12*COS(RADIANS(C39)),0)-ImgF_x0+1))</f>
        <v>107</v>
      </c>
      <c r="J39" s="18" t="n">
        <f aca="false">IF(J$12="","",INDEX(ImgF,ROUND(C$6+J$12*SIN(RADIANS(C39)),0)-ImgF_y0+1,ROUND(C$5+J$12*COS(RADIANS(C39)),0)-ImgF_x0+1))</f>
        <v>120</v>
      </c>
      <c r="K39" s="18" t="n">
        <f aca="false">IF(K$12="","",INDEX(ImgF,ROUND(C$6+K$12*SIN(RADIANS(C39)),0)-ImgF_y0+1,ROUND(C$5+K$12*COS(RADIANS(C39)),0)-ImgF_x0+1))</f>
        <v>43</v>
      </c>
      <c r="L39" s="24" t="n">
        <f aca="false">MIN(D39:K39)</f>
        <v>43</v>
      </c>
      <c r="M39" s="33" t="n">
        <f aca="false">IF(L39&lt;oscuro,1,0)</f>
        <v>1</v>
      </c>
      <c r="N39" s="22" t="n">
        <f aca="false">oscuro</f>
        <v>68</v>
      </c>
      <c r="P39" s="24" t="n">
        <v>26</v>
      </c>
      <c r="Q39" s="24" t="n">
        <f aca="false">P39*360/360</f>
        <v>26</v>
      </c>
      <c r="R39" s="22" t="n">
        <f aca="false">IF(R$12="","",INDEX(ImgF,ROUND(Q$6+R$12*SIN(RADIANS(Q39)),0)-ImgF_y0+1,ROUND(Q$5+R$12*COS(RADIANS(Q39)),0)-ImgF_x0+1))</f>
        <v>117</v>
      </c>
      <c r="S39" s="22" t="n">
        <f aca="false">IF(S$12="","",INDEX(ImgF,ROUND(Q$6+S$12*SIN(RADIANS(Q39)),0)-ImgF_y0+1,ROUND(Q$5+S$12*COS(RADIANS(Q39)),0)-ImgF_x0+1))</f>
        <v>117</v>
      </c>
      <c r="T39" s="22" t="n">
        <f aca="false">IF(T$12="","",INDEX(ImgF,ROUND(Q$6+T$12*SIN(RADIANS(Q39)),0)-ImgF_y0+1,ROUND(Q$5+T$12*COS(RADIANS(Q39)),0)-ImgF_x0+1))</f>
        <v>113</v>
      </c>
      <c r="U39" s="22" t="n">
        <f aca="false">IF(U$12="","",INDEX(ImgF,ROUND(Q$6+U$12*SIN(RADIANS(Q39)),0)-ImgF_y0+1,ROUND(Q$5+U$12*COS(RADIANS(Q39)),0)-ImgF_x0+1))</f>
        <v>123</v>
      </c>
      <c r="V39" s="22" t="n">
        <f aca="false">IF(V$12="","",INDEX(ImgF,ROUND(Q$6+V$12*SIN(RADIANS(Q39)),0)-ImgF_y0+1,ROUND(Q$5+V$12*COS(RADIANS(Q39)),0)-ImgF_x0+1))</f>
        <v>125</v>
      </c>
      <c r="W39" s="22" t="n">
        <f aca="false">IF(W$12="","",INDEX(ImgF,ROUND(Q$6+W$12*SIN(RADIANS(Q39)),0)-ImgF_y0+1,ROUND(Q$5+W$12*COS(RADIANS(Q39)),0)-ImgF_x0+1))</f>
        <v>109</v>
      </c>
      <c r="X39" s="22" t="n">
        <f aca="false">IF(X$12="","",INDEX(ImgF,ROUND(Q$6+X$12*SIN(RADIANS(Q39)),0)-ImgF_y0+1,ROUND(Q$5+X$12*COS(RADIANS(Q39)),0)-ImgF_x0+1))</f>
        <v>109</v>
      </c>
      <c r="Y39" s="22" t="n">
        <f aca="false">IF(Y$12="","",INDEX(ImgF,ROUND(Q$6+Y$12*SIN(RADIANS(Q39)),0)-ImgF_y0+1,ROUND(Q$5+Y$12*COS(RADIANS(Q39)),0)-ImgF_x0+1))</f>
        <v>106</v>
      </c>
      <c r="Z39" s="24" t="n">
        <f aca="false">MIN(R39:Y39)</f>
        <v>106</v>
      </c>
      <c r="AA39" s="33" t="n">
        <f aca="false">IF(Z39&lt;oscuro,1,0)</f>
        <v>0</v>
      </c>
      <c r="AB39" s="22" t="n">
        <f aca="false">oscuro</f>
        <v>68</v>
      </c>
    </row>
    <row r="40" customFormat="false" ht="15" hidden="false" customHeight="false" outlineLevel="0" collapsed="false">
      <c r="B40" s="24" t="n">
        <v>27</v>
      </c>
      <c r="C40" s="24" t="n">
        <f aca="false">B40*360/360</f>
        <v>27</v>
      </c>
      <c r="D40" s="18" t="n">
        <f aca="false">IF(D$12="","",INDEX(ImgF,ROUND(C$6+D$12*SIN(RADIANS(C40)),0)-ImgF_y0+1,ROUND(C$5+D$12*COS(RADIANS(C40)),0)-ImgF_x0+1))</f>
        <v>158</v>
      </c>
      <c r="E40" s="18" t="n">
        <f aca="false">IF(E$12="","",INDEX(ImgF,ROUND(C$6+E$12*SIN(RADIANS(C40)),0)-ImgF_y0+1,ROUND(C$5+E$12*COS(RADIANS(C40)),0)-ImgF_x0+1))</f>
        <v>171</v>
      </c>
      <c r="F40" s="18" t="n">
        <f aca="false">IF(F$12="","",INDEX(ImgF,ROUND(C$6+F$12*SIN(RADIANS(C40)),0)-ImgF_y0+1,ROUND(C$5+F$12*COS(RADIANS(C40)),0)-ImgF_x0+1))</f>
        <v>227</v>
      </c>
      <c r="G40" s="18" t="n">
        <f aca="false">IF(G$12="","",INDEX(ImgF,ROUND(C$6+G$12*SIN(RADIANS(C40)),0)-ImgF_y0+1,ROUND(C$5+G$12*COS(RADIANS(C40)),0)-ImgF_x0+1))</f>
        <v>228</v>
      </c>
      <c r="H40" s="18" t="n">
        <f aca="false">IF(H$12="","",INDEX(ImgF,ROUND(C$6+H$12*SIN(RADIANS(C40)),0)-ImgF_y0+1,ROUND(C$5+H$12*COS(RADIANS(C40)),0)-ImgF_x0+1))</f>
        <v>189</v>
      </c>
      <c r="I40" s="18" t="n">
        <f aca="false">IF(I$12="","",INDEX(ImgF,ROUND(C$6+I$12*SIN(RADIANS(C40)),0)-ImgF_y0+1,ROUND(C$5+I$12*COS(RADIANS(C40)),0)-ImgF_x0+1))</f>
        <v>77</v>
      </c>
      <c r="J40" s="18" t="n">
        <f aca="false">IF(J$12="","",INDEX(ImgF,ROUND(C$6+J$12*SIN(RADIANS(C40)),0)-ImgF_y0+1,ROUND(C$5+J$12*COS(RADIANS(C40)),0)-ImgF_x0+1))</f>
        <v>120</v>
      </c>
      <c r="K40" s="18" t="n">
        <f aca="false">IF(K$12="","",INDEX(ImgF,ROUND(C$6+K$12*SIN(RADIANS(C40)),0)-ImgF_y0+1,ROUND(C$5+K$12*COS(RADIANS(C40)),0)-ImgF_x0+1))</f>
        <v>18</v>
      </c>
      <c r="L40" s="24" t="n">
        <f aca="false">MIN(D40:K40)</f>
        <v>18</v>
      </c>
      <c r="M40" s="33" t="n">
        <f aca="false">IF(L40&lt;oscuro,1,0)</f>
        <v>1</v>
      </c>
      <c r="N40" s="22" t="n">
        <f aca="false">oscuro</f>
        <v>68</v>
      </c>
      <c r="P40" s="24" t="n">
        <v>27</v>
      </c>
      <c r="Q40" s="24" t="n">
        <f aca="false">P40*360/360</f>
        <v>27</v>
      </c>
      <c r="R40" s="22" t="n">
        <f aca="false">IF(R$12="","",INDEX(ImgF,ROUND(Q$6+R$12*SIN(RADIANS(Q40)),0)-ImgF_y0+1,ROUND(Q$5+R$12*COS(RADIANS(Q40)),0)-ImgF_x0+1))</f>
        <v>118</v>
      </c>
      <c r="S40" s="22" t="n">
        <f aca="false">IF(S$12="","",INDEX(ImgF,ROUND(Q$6+S$12*SIN(RADIANS(Q40)),0)-ImgF_y0+1,ROUND(Q$5+S$12*COS(RADIANS(Q40)),0)-ImgF_x0+1))</f>
        <v>117</v>
      </c>
      <c r="T40" s="22" t="n">
        <f aca="false">IF(T$12="","",INDEX(ImgF,ROUND(Q$6+T$12*SIN(RADIANS(Q40)),0)-ImgF_y0+1,ROUND(Q$5+T$12*COS(RADIANS(Q40)),0)-ImgF_x0+1))</f>
        <v>118</v>
      </c>
      <c r="U40" s="22" t="n">
        <f aca="false">IF(U$12="","",INDEX(ImgF,ROUND(Q$6+U$12*SIN(RADIANS(Q40)),0)-ImgF_y0+1,ROUND(Q$5+U$12*COS(RADIANS(Q40)),0)-ImgF_x0+1))</f>
        <v>123</v>
      </c>
      <c r="V40" s="22" t="n">
        <f aca="false">IF(V$12="","",INDEX(ImgF,ROUND(Q$6+V$12*SIN(RADIANS(Q40)),0)-ImgF_y0+1,ROUND(Q$5+V$12*COS(RADIANS(Q40)),0)-ImgF_x0+1))</f>
        <v>113</v>
      </c>
      <c r="W40" s="22" t="n">
        <f aca="false">IF(W$12="","",INDEX(ImgF,ROUND(Q$6+W$12*SIN(RADIANS(Q40)),0)-ImgF_y0+1,ROUND(Q$5+W$12*COS(RADIANS(Q40)),0)-ImgF_x0+1))</f>
        <v>109</v>
      </c>
      <c r="X40" s="22" t="n">
        <f aca="false">IF(X$12="","",INDEX(ImgF,ROUND(Q$6+X$12*SIN(RADIANS(Q40)),0)-ImgF_y0+1,ROUND(Q$5+X$12*COS(RADIANS(Q40)),0)-ImgF_x0+1))</f>
        <v>100</v>
      </c>
      <c r="Y40" s="22" t="n">
        <f aca="false">IF(Y$12="","",INDEX(ImgF,ROUND(Q$6+Y$12*SIN(RADIANS(Q40)),0)-ImgF_y0+1,ROUND(Q$5+Y$12*COS(RADIANS(Q40)),0)-ImgF_x0+1))</f>
        <v>100</v>
      </c>
      <c r="Z40" s="24" t="n">
        <f aca="false">MIN(R40:Y40)</f>
        <v>100</v>
      </c>
      <c r="AA40" s="33" t="n">
        <f aca="false">IF(Z40&lt;oscuro,1,0)</f>
        <v>0</v>
      </c>
      <c r="AB40" s="22" t="n">
        <f aca="false">oscuro</f>
        <v>68</v>
      </c>
    </row>
    <row r="41" customFormat="false" ht="15" hidden="false" customHeight="false" outlineLevel="0" collapsed="false">
      <c r="B41" s="24" t="n">
        <v>28</v>
      </c>
      <c r="C41" s="24" t="n">
        <f aca="false">B41*360/360</f>
        <v>28</v>
      </c>
      <c r="D41" s="18" t="n">
        <f aca="false">IF(D$12="","",INDEX(ImgF,ROUND(C$6+D$12*SIN(RADIANS(C41)),0)-ImgF_y0+1,ROUND(C$5+D$12*COS(RADIANS(C41)),0)-ImgF_x0+1))</f>
        <v>148</v>
      </c>
      <c r="E41" s="18" t="n">
        <f aca="false">IF(E$12="","",INDEX(ImgF,ROUND(C$6+E$12*SIN(RADIANS(C41)),0)-ImgF_y0+1,ROUND(C$5+E$12*COS(RADIANS(C41)),0)-ImgF_x0+1))</f>
        <v>141</v>
      </c>
      <c r="F41" s="18" t="n">
        <f aca="false">IF(F$12="","",INDEX(ImgF,ROUND(C$6+F$12*SIN(RADIANS(C41)),0)-ImgF_y0+1,ROUND(C$5+F$12*COS(RADIANS(C41)),0)-ImgF_x0+1))</f>
        <v>132</v>
      </c>
      <c r="G41" s="18" t="n">
        <f aca="false">IF(G$12="","",INDEX(ImgF,ROUND(C$6+G$12*SIN(RADIANS(C41)),0)-ImgF_y0+1,ROUND(C$5+G$12*COS(RADIANS(C41)),0)-ImgF_x0+1))</f>
        <v>228</v>
      </c>
      <c r="H41" s="18" t="n">
        <f aca="false">IF(H$12="","",INDEX(ImgF,ROUND(C$6+H$12*SIN(RADIANS(C41)),0)-ImgF_y0+1,ROUND(C$5+H$12*COS(RADIANS(C41)),0)-ImgF_x0+1))</f>
        <v>130</v>
      </c>
      <c r="I41" s="18" t="n">
        <f aca="false">IF(I$12="","",INDEX(ImgF,ROUND(C$6+I$12*SIN(RADIANS(C41)),0)-ImgF_y0+1,ROUND(C$5+I$12*COS(RADIANS(C41)),0)-ImgF_x0+1))</f>
        <v>77</v>
      </c>
      <c r="J41" s="18" t="n">
        <f aca="false">IF(J$12="","",INDEX(ImgF,ROUND(C$6+J$12*SIN(RADIANS(C41)),0)-ImgF_y0+1,ROUND(C$5+J$12*COS(RADIANS(C41)),0)-ImgF_x0+1))</f>
        <v>124</v>
      </c>
      <c r="K41" s="18" t="n">
        <f aca="false">IF(K$12="","",INDEX(ImgF,ROUND(C$6+K$12*SIN(RADIANS(C41)),0)-ImgF_y0+1,ROUND(C$5+K$12*COS(RADIANS(C41)),0)-ImgF_x0+1))</f>
        <v>18</v>
      </c>
      <c r="L41" s="24" t="n">
        <f aca="false">MIN(D41:K41)</f>
        <v>18</v>
      </c>
      <c r="M41" s="33" t="n">
        <f aca="false">IF(L41&lt;oscuro,1,0)</f>
        <v>1</v>
      </c>
      <c r="N41" s="22" t="n">
        <f aca="false">oscuro</f>
        <v>68</v>
      </c>
      <c r="P41" s="24" t="n">
        <v>28</v>
      </c>
      <c r="Q41" s="24" t="n">
        <f aca="false">P41*360/360</f>
        <v>28</v>
      </c>
      <c r="R41" s="22" t="n">
        <f aca="false">IF(R$12="","",INDEX(ImgF,ROUND(Q$6+R$12*SIN(RADIANS(Q41)),0)-ImgF_y0+1,ROUND(Q$5+R$12*COS(RADIANS(Q41)),0)-ImgF_x0+1))</f>
        <v>118</v>
      </c>
      <c r="S41" s="22" t="n">
        <f aca="false">IF(S$12="","",INDEX(ImgF,ROUND(Q$6+S$12*SIN(RADIANS(Q41)),0)-ImgF_y0+1,ROUND(Q$5+S$12*COS(RADIANS(Q41)),0)-ImgF_x0+1))</f>
        <v>118</v>
      </c>
      <c r="T41" s="22" t="n">
        <f aca="false">IF(T$12="","",INDEX(ImgF,ROUND(Q$6+T$12*SIN(RADIANS(Q41)),0)-ImgF_y0+1,ROUND(Q$5+T$12*COS(RADIANS(Q41)),0)-ImgF_x0+1))</f>
        <v>118</v>
      </c>
      <c r="U41" s="22" t="n">
        <f aca="false">IF(U$12="","",INDEX(ImgF,ROUND(Q$6+U$12*SIN(RADIANS(Q41)),0)-ImgF_y0+1,ROUND(Q$5+U$12*COS(RADIANS(Q41)),0)-ImgF_x0+1))</f>
        <v>121</v>
      </c>
      <c r="V41" s="22" t="n">
        <f aca="false">IF(V$12="","",INDEX(ImgF,ROUND(Q$6+V$12*SIN(RADIANS(Q41)),0)-ImgF_y0+1,ROUND(Q$5+V$12*COS(RADIANS(Q41)),0)-ImgF_x0+1))</f>
        <v>121</v>
      </c>
      <c r="W41" s="22" t="n">
        <f aca="false">IF(W$12="","",INDEX(ImgF,ROUND(Q$6+W$12*SIN(RADIANS(Q41)),0)-ImgF_y0+1,ROUND(Q$5+W$12*COS(RADIANS(Q41)),0)-ImgF_x0+1))</f>
        <v>96</v>
      </c>
      <c r="X41" s="22" t="n">
        <f aca="false">IF(X$12="","",INDEX(ImgF,ROUND(Q$6+X$12*SIN(RADIANS(Q41)),0)-ImgF_y0+1,ROUND(Q$5+X$12*COS(RADIANS(Q41)),0)-ImgF_x0+1))</f>
        <v>89</v>
      </c>
      <c r="Y41" s="22" t="n">
        <f aca="false">IF(Y$12="","",INDEX(ImgF,ROUND(Q$6+Y$12*SIN(RADIANS(Q41)),0)-ImgF_y0+1,ROUND(Q$5+Y$12*COS(RADIANS(Q41)),0)-ImgF_x0+1))</f>
        <v>131</v>
      </c>
      <c r="Z41" s="24" t="n">
        <f aca="false">MIN(R41:Y41)</f>
        <v>89</v>
      </c>
      <c r="AA41" s="33" t="n">
        <f aca="false">IF(Z41&lt;oscuro,1,0)</f>
        <v>0</v>
      </c>
      <c r="AB41" s="22" t="n">
        <f aca="false">oscuro</f>
        <v>68</v>
      </c>
    </row>
    <row r="42" customFormat="false" ht="15" hidden="false" customHeight="false" outlineLevel="0" collapsed="false">
      <c r="B42" s="24" t="n">
        <v>29</v>
      </c>
      <c r="C42" s="24" t="n">
        <f aca="false">B42*360/360</f>
        <v>29</v>
      </c>
      <c r="D42" s="18" t="n">
        <f aca="false">IF(D$12="","",INDEX(ImgF,ROUND(C$6+D$12*SIN(RADIANS(C42)),0)-ImgF_y0+1,ROUND(C$5+D$12*COS(RADIANS(C42)),0)-ImgF_x0+1))</f>
        <v>152</v>
      </c>
      <c r="E42" s="18" t="n">
        <f aca="false">IF(E$12="","",INDEX(ImgF,ROUND(C$6+E$12*SIN(RADIANS(C42)),0)-ImgF_y0+1,ROUND(C$5+E$12*COS(RADIANS(C42)),0)-ImgF_x0+1))</f>
        <v>130</v>
      </c>
      <c r="F42" s="18" t="n">
        <f aca="false">IF(F$12="","",INDEX(ImgF,ROUND(C$6+F$12*SIN(RADIANS(C42)),0)-ImgF_y0+1,ROUND(C$5+F$12*COS(RADIANS(C42)),0)-ImgF_x0+1))</f>
        <v>174</v>
      </c>
      <c r="G42" s="18" t="n">
        <f aca="false">IF(G$12="","",INDEX(ImgF,ROUND(C$6+G$12*SIN(RADIANS(C42)),0)-ImgF_y0+1,ROUND(C$5+G$12*COS(RADIANS(C42)),0)-ImgF_x0+1))</f>
        <v>231</v>
      </c>
      <c r="H42" s="18" t="n">
        <f aca="false">IF(H$12="","",INDEX(ImgF,ROUND(C$6+H$12*SIN(RADIANS(C42)),0)-ImgF_y0+1,ROUND(C$5+H$12*COS(RADIANS(C42)),0)-ImgF_x0+1))</f>
        <v>97</v>
      </c>
      <c r="I42" s="18" t="n">
        <f aca="false">IF(I$12="","",INDEX(ImgF,ROUND(C$6+I$12*SIN(RADIANS(C42)),0)-ImgF_y0+1,ROUND(C$5+I$12*COS(RADIANS(C42)),0)-ImgF_x0+1))</f>
        <v>97</v>
      </c>
      <c r="J42" s="18" t="n">
        <f aca="false">IF(J$12="","",INDEX(ImgF,ROUND(C$6+J$12*SIN(RADIANS(C42)),0)-ImgF_y0+1,ROUND(C$5+J$12*COS(RADIANS(C42)),0)-ImgF_x0+1))</f>
        <v>127</v>
      </c>
      <c r="K42" s="18" t="n">
        <f aca="false">IF(K$12="","",INDEX(ImgF,ROUND(C$6+K$12*SIN(RADIANS(C42)),0)-ImgF_y0+1,ROUND(C$5+K$12*COS(RADIANS(C42)),0)-ImgF_x0+1))</f>
        <v>70</v>
      </c>
      <c r="L42" s="24" t="n">
        <f aca="false">MIN(D42:K42)</f>
        <v>70</v>
      </c>
      <c r="M42" s="33" t="n">
        <f aca="false">IF(L42&lt;oscuro,1,0)</f>
        <v>0</v>
      </c>
      <c r="N42" s="22" t="n">
        <f aca="false">oscuro</f>
        <v>68</v>
      </c>
      <c r="P42" s="24" t="n">
        <v>29</v>
      </c>
      <c r="Q42" s="24" t="n">
        <f aca="false">P42*360/360</f>
        <v>29</v>
      </c>
      <c r="R42" s="22" t="n">
        <f aca="false">IF(R$12="","",INDEX(ImgF,ROUND(Q$6+R$12*SIN(RADIANS(Q42)),0)-ImgF_y0+1,ROUND(Q$5+R$12*COS(RADIANS(Q42)),0)-ImgF_x0+1))</f>
        <v>124</v>
      </c>
      <c r="S42" s="22" t="n">
        <f aca="false">IF(S$12="","",INDEX(ImgF,ROUND(Q$6+S$12*SIN(RADIANS(Q42)),0)-ImgF_y0+1,ROUND(Q$5+S$12*COS(RADIANS(Q42)),0)-ImgF_x0+1))</f>
        <v>127</v>
      </c>
      <c r="T42" s="22" t="n">
        <f aca="false">IF(T$12="","",INDEX(ImgF,ROUND(Q$6+T$12*SIN(RADIANS(Q42)),0)-ImgF_y0+1,ROUND(Q$5+T$12*COS(RADIANS(Q42)),0)-ImgF_x0+1))</f>
        <v>120</v>
      </c>
      <c r="U42" s="22" t="n">
        <f aca="false">IF(U$12="","",INDEX(ImgF,ROUND(Q$6+U$12*SIN(RADIANS(Q42)),0)-ImgF_y0+1,ROUND(Q$5+U$12*COS(RADIANS(Q42)),0)-ImgF_x0+1))</f>
        <v>129</v>
      </c>
      <c r="V42" s="22" t="n">
        <f aca="false">IF(V$12="","",INDEX(ImgF,ROUND(Q$6+V$12*SIN(RADIANS(Q42)),0)-ImgF_y0+1,ROUND(Q$5+V$12*COS(RADIANS(Q42)),0)-ImgF_x0+1))</f>
        <v>118</v>
      </c>
      <c r="W42" s="22" t="n">
        <f aca="false">IF(W$12="","",INDEX(ImgF,ROUND(Q$6+W$12*SIN(RADIANS(Q42)),0)-ImgF_y0+1,ROUND(Q$5+W$12*COS(RADIANS(Q42)),0)-ImgF_x0+1))</f>
        <v>96</v>
      </c>
      <c r="X42" s="22" t="n">
        <f aca="false">IF(X$12="","",INDEX(ImgF,ROUND(Q$6+X$12*SIN(RADIANS(Q42)),0)-ImgF_y0+1,ROUND(Q$5+X$12*COS(RADIANS(Q42)),0)-ImgF_x0+1))</f>
        <v>128</v>
      </c>
      <c r="Y42" s="22" t="n">
        <f aca="false">IF(Y$12="","",INDEX(ImgF,ROUND(Q$6+Y$12*SIN(RADIANS(Q42)),0)-ImgF_y0+1,ROUND(Q$5+Y$12*COS(RADIANS(Q42)),0)-ImgF_x0+1))</f>
        <v>131</v>
      </c>
      <c r="Z42" s="24" t="n">
        <f aca="false">MIN(R42:Y42)</f>
        <v>96</v>
      </c>
      <c r="AA42" s="33" t="n">
        <f aca="false">IF(Z42&lt;oscuro,1,0)</f>
        <v>0</v>
      </c>
      <c r="AB42" s="22" t="n">
        <f aca="false">oscuro</f>
        <v>68</v>
      </c>
    </row>
    <row r="43" customFormat="false" ht="15" hidden="false" customHeight="false" outlineLevel="0" collapsed="false">
      <c r="B43" s="24" t="n">
        <v>30</v>
      </c>
      <c r="C43" s="24" t="n">
        <f aca="false">B43*360/360</f>
        <v>30</v>
      </c>
      <c r="D43" s="18" t="n">
        <f aca="false">IF(D$12="","",INDEX(ImgF,ROUND(C$6+D$12*SIN(RADIANS(C43)),0)-ImgF_y0+1,ROUND(C$5+D$12*COS(RADIANS(C43)),0)-ImgF_x0+1))</f>
        <v>152</v>
      </c>
      <c r="E43" s="18" t="n">
        <f aca="false">IF(E$12="","",INDEX(ImgF,ROUND(C$6+E$12*SIN(RADIANS(C43)),0)-ImgF_y0+1,ROUND(C$5+E$12*COS(RADIANS(C43)),0)-ImgF_x0+1))</f>
        <v>148</v>
      </c>
      <c r="F43" s="18" t="n">
        <f aca="false">IF(F$12="","",INDEX(ImgF,ROUND(C$6+F$12*SIN(RADIANS(C43)),0)-ImgF_y0+1,ROUND(C$5+F$12*COS(RADIANS(C43)),0)-ImgF_x0+1))</f>
        <v>174</v>
      </c>
      <c r="G43" s="18" t="n">
        <f aca="false">IF(G$12="","",INDEX(ImgF,ROUND(C$6+G$12*SIN(RADIANS(C43)),0)-ImgF_y0+1,ROUND(C$5+G$12*COS(RADIANS(C43)),0)-ImgF_x0+1))</f>
        <v>215</v>
      </c>
      <c r="H43" s="18" t="n">
        <f aca="false">IF(H$12="","",INDEX(ImgF,ROUND(C$6+H$12*SIN(RADIANS(C43)),0)-ImgF_y0+1,ROUND(C$5+H$12*COS(RADIANS(C43)),0)-ImgF_x0+1))</f>
        <v>222</v>
      </c>
      <c r="I43" s="18" t="n">
        <f aca="false">IF(I$12="","",INDEX(ImgF,ROUND(C$6+I$12*SIN(RADIANS(C43)),0)-ImgF_y0+1,ROUND(C$5+I$12*COS(RADIANS(C43)),0)-ImgF_x0+1))</f>
        <v>77</v>
      </c>
      <c r="J43" s="18" t="n">
        <f aca="false">IF(J$12="","",INDEX(ImgF,ROUND(C$6+J$12*SIN(RADIANS(C43)),0)-ImgF_y0+1,ROUND(C$5+J$12*COS(RADIANS(C43)),0)-ImgF_x0+1))</f>
        <v>127</v>
      </c>
      <c r="K43" s="18" t="n">
        <f aca="false">IF(K$12="","",INDEX(ImgF,ROUND(C$6+K$12*SIN(RADIANS(C43)),0)-ImgF_y0+1,ROUND(C$5+K$12*COS(RADIANS(C43)),0)-ImgF_x0+1))</f>
        <v>42</v>
      </c>
      <c r="L43" s="24" t="n">
        <f aca="false">MIN(D43:K43)</f>
        <v>42</v>
      </c>
      <c r="M43" s="33" t="n">
        <f aca="false">IF(L43&lt;oscuro,1,0)</f>
        <v>1</v>
      </c>
      <c r="N43" s="22" t="n">
        <f aca="false">oscuro</f>
        <v>68</v>
      </c>
      <c r="P43" s="24" t="n">
        <v>30</v>
      </c>
      <c r="Q43" s="24" t="n">
        <f aca="false">P43*360/360</f>
        <v>30</v>
      </c>
      <c r="R43" s="22" t="n">
        <f aca="false">IF(R$12="","",INDEX(ImgF,ROUND(Q$6+R$12*SIN(RADIANS(Q43)),0)-ImgF_y0+1,ROUND(Q$5+R$12*COS(RADIANS(Q43)),0)-ImgF_x0+1))</f>
        <v>131</v>
      </c>
      <c r="S43" s="22" t="n">
        <f aca="false">IF(S$12="","",INDEX(ImgF,ROUND(Q$6+S$12*SIN(RADIANS(Q43)),0)-ImgF_y0+1,ROUND(Q$5+S$12*COS(RADIANS(Q43)),0)-ImgF_x0+1))</f>
        <v>127</v>
      </c>
      <c r="T43" s="22" t="n">
        <f aca="false">IF(T$12="","",INDEX(ImgF,ROUND(Q$6+T$12*SIN(RADIANS(Q43)),0)-ImgF_y0+1,ROUND(Q$5+T$12*COS(RADIANS(Q43)),0)-ImgF_x0+1))</f>
        <v>128</v>
      </c>
      <c r="U43" s="22" t="n">
        <f aca="false">IF(U$12="","",INDEX(ImgF,ROUND(Q$6+U$12*SIN(RADIANS(Q43)),0)-ImgF_y0+1,ROUND(Q$5+U$12*COS(RADIANS(Q43)),0)-ImgF_x0+1))</f>
        <v>129</v>
      </c>
      <c r="V43" s="22" t="n">
        <f aca="false">IF(V$12="","",INDEX(ImgF,ROUND(Q$6+V$12*SIN(RADIANS(Q43)),0)-ImgF_y0+1,ROUND(Q$5+V$12*COS(RADIANS(Q43)),0)-ImgF_x0+1))</f>
        <v>132</v>
      </c>
      <c r="W43" s="22" t="n">
        <f aca="false">IF(W$12="","",INDEX(ImgF,ROUND(Q$6+W$12*SIN(RADIANS(Q43)),0)-ImgF_y0+1,ROUND(Q$5+W$12*COS(RADIANS(Q43)),0)-ImgF_x0+1))</f>
        <v>125</v>
      </c>
      <c r="X43" s="22" t="n">
        <f aca="false">IF(X$12="","",INDEX(ImgF,ROUND(Q$6+X$12*SIN(RADIANS(Q43)),0)-ImgF_y0+1,ROUND(Q$5+X$12*COS(RADIANS(Q43)),0)-ImgF_x0+1))</f>
        <v>136</v>
      </c>
      <c r="Y43" s="22" t="n">
        <f aca="false">IF(Y$12="","",INDEX(ImgF,ROUND(Q$6+Y$12*SIN(RADIANS(Q43)),0)-ImgF_y0+1,ROUND(Q$5+Y$12*COS(RADIANS(Q43)),0)-ImgF_x0+1))</f>
        <v>142</v>
      </c>
      <c r="Z43" s="24" t="n">
        <f aca="false">MIN(R43:Y43)</f>
        <v>125</v>
      </c>
      <c r="AA43" s="33" t="n">
        <f aca="false">IF(Z43&lt;oscuro,1,0)</f>
        <v>0</v>
      </c>
      <c r="AB43" s="22" t="n">
        <f aca="false">oscuro</f>
        <v>68</v>
      </c>
    </row>
    <row r="44" customFormat="false" ht="15" hidden="false" customHeight="false" outlineLevel="0" collapsed="false">
      <c r="B44" s="24" t="n">
        <v>31</v>
      </c>
      <c r="C44" s="24" t="n">
        <f aca="false">B44*360/360</f>
        <v>31</v>
      </c>
      <c r="D44" s="18" t="n">
        <f aca="false">IF(D$12="","",INDEX(ImgF,ROUND(C$6+D$12*SIN(RADIANS(C44)),0)-ImgF_y0+1,ROUND(C$5+D$12*COS(RADIANS(C44)),0)-ImgF_x0+1))</f>
        <v>179</v>
      </c>
      <c r="E44" s="18" t="n">
        <f aca="false">IF(E$12="","",INDEX(ImgF,ROUND(C$6+E$12*SIN(RADIANS(C44)),0)-ImgF_y0+1,ROUND(C$5+E$12*COS(RADIANS(C44)),0)-ImgF_x0+1))</f>
        <v>179</v>
      </c>
      <c r="F44" s="18" t="n">
        <f aca="false">IF(F$12="","",INDEX(ImgF,ROUND(C$6+F$12*SIN(RADIANS(C44)),0)-ImgF_y0+1,ROUND(C$5+F$12*COS(RADIANS(C44)),0)-ImgF_x0+1))</f>
        <v>120</v>
      </c>
      <c r="G44" s="18" t="n">
        <f aca="false">IF(G$12="","",INDEX(ImgF,ROUND(C$6+G$12*SIN(RADIANS(C44)),0)-ImgF_y0+1,ROUND(C$5+G$12*COS(RADIANS(C44)),0)-ImgF_x0+1))</f>
        <v>215</v>
      </c>
      <c r="H44" s="18" t="n">
        <f aca="false">IF(H$12="","",INDEX(ImgF,ROUND(C$6+H$12*SIN(RADIANS(C44)),0)-ImgF_y0+1,ROUND(C$5+H$12*COS(RADIANS(C44)),0)-ImgF_x0+1))</f>
        <v>171</v>
      </c>
      <c r="I44" s="18" t="n">
        <f aca="false">IF(I$12="","",INDEX(ImgF,ROUND(C$6+I$12*SIN(RADIANS(C44)),0)-ImgF_y0+1,ROUND(C$5+I$12*COS(RADIANS(C44)),0)-ImgF_x0+1))</f>
        <v>77</v>
      </c>
      <c r="J44" s="18" t="n">
        <f aca="false">IF(J$12="","",INDEX(ImgF,ROUND(C$6+J$12*SIN(RADIANS(C44)),0)-ImgF_y0+1,ROUND(C$5+J$12*COS(RADIANS(C44)),0)-ImgF_x0+1))</f>
        <v>127</v>
      </c>
      <c r="K44" s="18" t="n">
        <f aca="false">IF(K$12="","",INDEX(ImgF,ROUND(C$6+K$12*SIN(RADIANS(C44)),0)-ImgF_y0+1,ROUND(C$5+K$12*COS(RADIANS(C44)),0)-ImgF_x0+1))</f>
        <v>42</v>
      </c>
      <c r="L44" s="24" t="n">
        <f aca="false">MIN(D44:K44)</f>
        <v>42</v>
      </c>
      <c r="M44" s="33" t="n">
        <f aca="false">IF(L44&lt;oscuro,1,0)</f>
        <v>1</v>
      </c>
      <c r="N44" s="22" t="n">
        <f aca="false">oscuro</f>
        <v>68</v>
      </c>
      <c r="P44" s="24" t="n">
        <v>31</v>
      </c>
      <c r="Q44" s="24" t="n">
        <f aca="false">P44*360/360</f>
        <v>31</v>
      </c>
      <c r="R44" s="22" t="n">
        <f aca="false">IF(R$12="","",INDEX(ImgF,ROUND(Q$6+R$12*SIN(RADIANS(Q44)),0)-ImgF_y0+1,ROUND(Q$5+R$12*COS(RADIANS(Q44)),0)-ImgF_x0+1))</f>
        <v>131</v>
      </c>
      <c r="S44" s="22" t="n">
        <f aca="false">IF(S$12="","",INDEX(ImgF,ROUND(Q$6+S$12*SIN(RADIANS(Q44)),0)-ImgF_y0+1,ROUND(Q$5+S$12*COS(RADIANS(Q44)),0)-ImgF_x0+1))</f>
        <v>128</v>
      </c>
      <c r="T44" s="22" t="n">
        <f aca="false">IF(T$12="","",INDEX(ImgF,ROUND(Q$6+T$12*SIN(RADIANS(Q44)),0)-ImgF_y0+1,ROUND(Q$5+T$12*COS(RADIANS(Q44)),0)-ImgF_x0+1))</f>
        <v>128</v>
      </c>
      <c r="U44" s="22" t="n">
        <f aca="false">IF(U$12="","",INDEX(ImgF,ROUND(Q$6+U$12*SIN(RADIANS(Q44)),0)-ImgF_y0+1,ROUND(Q$5+U$12*COS(RADIANS(Q44)),0)-ImgF_x0+1))</f>
        <v>134</v>
      </c>
      <c r="V44" s="22" t="n">
        <f aca="false">IF(V$12="","",INDEX(ImgF,ROUND(Q$6+V$12*SIN(RADIANS(Q44)),0)-ImgF_y0+1,ROUND(Q$5+V$12*COS(RADIANS(Q44)),0)-ImgF_x0+1))</f>
        <v>134</v>
      </c>
      <c r="W44" s="22" t="n">
        <f aca="false">IF(W$12="","",INDEX(ImgF,ROUND(Q$6+W$12*SIN(RADIANS(Q44)),0)-ImgF_y0+1,ROUND(Q$5+W$12*COS(RADIANS(Q44)),0)-ImgF_x0+1))</f>
        <v>135</v>
      </c>
      <c r="X44" s="22" t="n">
        <f aca="false">IF(X$12="","",INDEX(ImgF,ROUND(Q$6+X$12*SIN(RADIANS(Q44)),0)-ImgF_y0+1,ROUND(Q$5+X$12*COS(RADIANS(Q44)),0)-ImgF_x0+1))</f>
        <v>136</v>
      </c>
      <c r="Y44" s="22" t="n">
        <f aca="false">IF(Y$12="","",INDEX(ImgF,ROUND(Q$6+Y$12*SIN(RADIANS(Q44)),0)-ImgF_y0+1,ROUND(Q$5+Y$12*COS(RADIANS(Q44)),0)-ImgF_x0+1))</f>
        <v>124</v>
      </c>
      <c r="Z44" s="24" t="n">
        <f aca="false">MIN(R44:Y44)</f>
        <v>124</v>
      </c>
      <c r="AA44" s="33" t="n">
        <f aca="false">IF(Z44&lt;oscuro,1,0)</f>
        <v>0</v>
      </c>
      <c r="AB44" s="22" t="n">
        <f aca="false">oscuro</f>
        <v>68</v>
      </c>
    </row>
    <row r="45" customFormat="false" ht="15" hidden="false" customHeight="false" outlineLevel="0" collapsed="false">
      <c r="B45" s="24" t="n">
        <v>32</v>
      </c>
      <c r="C45" s="24" t="n">
        <f aca="false">B45*360/360</f>
        <v>32</v>
      </c>
      <c r="D45" s="18" t="n">
        <f aca="false">IF(D$12="","",INDEX(ImgF,ROUND(C$6+D$12*SIN(RADIANS(C45)),0)-ImgF_y0+1,ROUND(C$5+D$12*COS(RADIANS(C45)),0)-ImgF_x0+1))</f>
        <v>173</v>
      </c>
      <c r="E45" s="18" t="n">
        <f aca="false">IF(E$12="","",INDEX(ImgF,ROUND(C$6+E$12*SIN(RADIANS(C45)),0)-ImgF_y0+1,ROUND(C$5+E$12*COS(RADIANS(C45)),0)-ImgF_x0+1))</f>
        <v>163</v>
      </c>
      <c r="F45" s="18" t="n">
        <f aca="false">IF(F$12="","",INDEX(ImgF,ROUND(C$6+F$12*SIN(RADIANS(C45)),0)-ImgF_y0+1,ROUND(C$5+F$12*COS(RADIANS(C45)),0)-ImgF_x0+1))</f>
        <v>120</v>
      </c>
      <c r="G45" s="18" t="n">
        <f aca="false">IF(G$12="","",INDEX(ImgF,ROUND(C$6+G$12*SIN(RADIANS(C45)),0)-ImgF_y0+1,ROUND(C$5+G$12*COS(RADIANS(C45)),0)-ImgF_x0+1))</f>
        <v>214</v>
      </c>
      <c r="H45" s="18" t="n">
        <f aca="false">IF(H$12="","",INDEX(ImgF,ROUND(C$6+H$12*SIN(RADIANS(C45)),0)-ImgF_y0+1,ROUND(C$5+H$12*COS(RADIANS(C45)),0)-ImgF_x0+1))</f>
        <v>171</v>
      </c>
      <c r="I45" s="18" t="n">
        <f aca="false">IF(I$12="","",INDEX(ImgF,ROUND(C$6+I$12*SIN(RADIANS(C45)),0)-ImgF_y0+1,ROUND(C$5+I$12*COS(RADIANS(C45)),0)-ImgF_x0+1))</f>
        <v>97</v>
      </c>
      <c r="J45" s="18" t="n">
        <f aca="false">IF(J$12="","",INDEX(ImgF,ROUND(C$6+J$12*SIN(RADIANS(C45)),0)-ImgF_y0+1,ROUND(C$5+J$12*COS(RADIANS(C45)),0)-ImgF_x0+1))</f>
        <v>86</v>
      </c>
      <c r="K45" s="18" t="n">
        <f aca="false">IF(K$12="","",INDEX(ImgF,ROUND(C$6+K$12*SIN(RADIANS(C45)),0)-ImgF_y0+1,ROUND(C$5+K$12*COS(RADIANS(C45)),0)-ImgF_x0+1))</f>
        <v>92</v>
      </c>
      <c r="L45" s="24" t="n">
        <f aca="false">MIN(D45:K45)</f>
        <v>86</v>
      </c>
      <c r="M45" s="33" t="n">
        <f aca="false">IF(L45&lt;oscuro,1,0)</f>
        <v>0</v>
      </c>
      <c r="N45" s="22" t="n">
        <f aca="false">oscuro</f>
        <v>68</v>
      </c>
      <c r="P45" s="24" t="n">
        <v>32</v>
      </c>
      <c r="Q45" s="24" t="n">
        <f aca="false">P45*360/360</f>
        <v>32</v>
      </c>
      <c r="R45" s="22" t="n">
        <f aca="false">IF(R$12="","",INDEX(ImgF,ROUND(Q$6+R$12*SIN(RADIANS(Q45)),0)-ImgF_y0+1,ROUND(Q$5+R$12*COS(RADIANS(Q45)),0)-ImgF_x0+1))</f>
        <v>134</v>
      </c>
      <c r="S45" s="22" t="n">
        <f aca="false">IF(S$12="","",INDEX(ImgF,ROUND(Q$6+S$12*SIN(RADIANS(Q45)),0)-ImgF_y0+1,ROUND(Q$5+S$12*COS(RADIANS(Q45)),0)-ImgF_x0+1))</f>
        <v>134</v>
      </c>
      <c r="T45" s="22" t="n">
        <f aca="false">IF(T$12="","",INDEX(ImgF,ROUND(Q$6+T$12*SIN(RADIANS(Q45)),0)-ImgF_y0+1,ROUND(Q$5+T$12*COS(RADIANS(Q45)),0)-ImgF_x0+1))</f>
        <v>129</v>
      </c>
      <c r="U45" s="22" t="n">
        <f aca="false">IF(U$12="","",INDEX(ImgF,ROUND(Q$6+U$12*SIN(RADIANS(Q45)),0)-ImgF_y0+1,ROUND(Q$5+U$12*COS(RADIANS(Q45)),0)-ImgF_x0+1))</f>
        <v>128</v>
      </c>
      <c r="V45" s="22" t="n">
        <f aca="false">IF(V$12="","",INDEX(ImgF,ROUND(Q$6+V$12*SIN(RADIANS(Q45)),0)-ImgF_y0+1,ROUND(Q$5+V$12*COS(RADIANS(Q45)),0)-ImgF_x0+1))</f>
        <v>136</v>
      </c>
      <c r="W45" s="22" t="n">
        <f aca="false">IF(W$12="","",INDEX(ImgF,ROUND(Q$6+W$12*SIN(RADIANS(Q45)),0)-ImgF_y0+1,ROUND(Q$5+W$12*COS(RADIANS(Q45)),0)-ImgF_x0+1))</f>
        <v>135</v>
      </c>
      <c r="X45" s="22" t="n">
        <f aca="false">IF(X$12="","",INDEX(ImgF,ROUND(Q$6+X$12*SIN(RADIANS(Q45)),0)-ImgF_y0+1,ROUND(Q$5+X$12*COS(RADIANS(Q45)),0)-ImgF_x0+1))</f>
        <v>125</v>
      </c>
      <c r="Y45" s="22" t="n">
        <f aca="false">IF(Y$12="","",INDEX(ImgF,ROUND(Q$6+Y$12*SIN(RADIANS(Q45)),0)-ImgF_y0+1,ROUND(Q$5+Y$12*COS(RADIANS(Q45)),0)-ImgF_x0+1))</f>
        <v>124</v>
      </c>
      <c r="Z45" s="24" t="n">
        <f aca="false">MIN(R45:Y45)</f>
        <v>124</v>
      </c>
      <c r="AA45" s="33" t="n">
        <f aca="false">IF(Z45&lt;oscuro,1,0)</f>
        <v>0</v>
      </c>
      <c r="AB45" s="22" t="n">
        <f aca="false">oscuro</f>
        <v>68</v>
      </c>
    </row>
    <row r="46" customFormat="false" ht="15" hidden="false" customHeight="false" outlineLevel="0" collapsed="false">
      <c r="B46" s="24" t="n">
        <v>33</v>
      </c>
      <c r="C46" s="24" t="n">
        <f aca="false">B46*360/360</f>
        <v>33</v>
      </c>
      <c r="D46" s="18" t="n">
        <f aca="false">IF(D$12="","",INDEX(ImgF,ROUND(C$6+D$12*SIN(RADIANS(C46)),0)-ImgF_y0+1,ROUND(C$5+D$12*COS(RADIANS(C46)),0)-ImgF_x0+1))</f>
        <v>158</v>
      </c>
      <c r="E46" s="18" t="n">
        <f aca="false">IF(E$12="","",INDEX(ImgF,ROUND(C$6+E$12*SIN(RADIANS(C46)),0)-ImgF_y0+1,ROUND(C$5+E$12*COS(RADIANS(C46)),0)-ImgF_x0+1))</f>
        <v>163</v>
      </c>
      <c r="F46" s="18" t="n">
        <f aca="false">IF(F$12="","",INDEX(ImgF,ROUND(C$6+F$12*SIN(RADIANS(C46)),0)-ImgF_y0+1,ROUND(C$5+F$12*COS(RADIANS(C46)),0)-ImgF_x0+1))</f>
        <v>141</v>
      </c>
      <c r="G46" s="18" t="n">
        <f aca="false">IF(G$12="","",INDEX(ImgF,ROUND(C$6+G$12*SIN(RADIANS(C46)),0)-ImgF_y0+1,ROUND(C$5+G$12*COS(RADIANS(C46)),0)-ImgF_x0+1))</f>
        <v>141</v>
      </c>
      <c r="H46" s="18" t="n">
        <f aca="false">IF(H$12="","",INDEX(ImgF,ROUND(C$6+H$12*SIN(RADIANS(C46)),0)-ImgF_y0+1,ROUND(C$5+H$12*COS(RADIANS(C46)),0)-ImgF_x0+1))</f>
        <v>215</v>
      </c>
      <c r="I46" s="18" t="n">
        <f aca="false">IF(I$12="","",INDEX(ImgF,ROUND(C$6+I$12*SIN(RADIANS(C46)),0)-ImgF_y0+1,ROUND(C$5+I$12*COS(RADIANS(C46)),0)-ImgF_x0+1))</f>
        <v>63</v>
      </c>
      <c r="J46" s="18" t="n">
        <f aca="false">IF(J$12="","",INDEX(ImgF,ROUND(C$6+J$12*SIN(RADIANS(C46)),0)-ImgF_y0+1,ROUND(C$5+J$12*COS(RADIANS(C46)),0)-ImgF_x0+1))</f>
        <v>115</v>
      </c>
      <c r="K46" s="18" t="n">
        <f aca="false">IF(K$12="","",INDEX(ImgF,ROUND(C$6+K$12*SIN(RADIANS(C46)),0)-ImgF_y0+1,ROUND(C$5+K$12*COS(RADIANS(C46)),0)-ImgF_x0+1))</f>
        <v>51</v>
      </c>
      <c r="L46" s="24" t="n">
        <f aca="false">MIN(D46:K46)</f>
        <v>51</v>
      </c>
      <c r="M46" s="33" t="n">
        <f aca="false">IF(L46&lt;oscuro,1,0)</f>
        <v>1</v>
      </c>
      <c r="N46" s="22" t="n">
        <f aca="false">oscuro</f>
        <v>68</v>
      </c>
      <c r="P46" s="24" t="n">
        <v>33</v>
      </c>
      <c r="Q46" s="24" t="n">
        <f aca="false">P46*360/360</f>
        <v>33</v>
      </c>
      <c r="R46" s="22" t="n">
        <f aca="false">IF(R$12="","",INDEX(ImgF,ROUND(Q$6+R$12*SIN(RADIANS(Q46)),0)-ImgF_y0+1,ROUND(Q$5+R$12*COS(RADIANS(Q46)),0)-ImgF_x0+1))</f>
        <v>135</v>
      </c>
      <c r="S46" s="22" t="n">
        <f aca="false">IF(S$12="","",INDEX(ImgF,ROUND(Q$6+S$12*SIN(RADIANS(Q46)),0)-ImgF_y0+1,ROUND(Q$5+S$12*COS(RADIANS(Q46)),0)-ImgF_x0+1))</f>
        <v>127</v>
      </c>
      <c r="T46" s="22" t="n">
        <f aca="false">IF(T$12="","",INDEX(ImgF,ROUND(Q$6+T$12*SIN(RADIANS(Q46)),0)-ImgF_y0+1,ROUND(Q$5+T$12*COS(RADIANS(Q46)),0)-ImgF_x0+1))</f>
        <v>129</v>
      </c>
      <c r="U46" s="22" t="n">
        <f aca="false">IF(U$12="","",INDEX(ImgF,ROUND(Q$6+U$12*SIN(RADIANS(Q46)),0)-ImgF_y0+1,ROUND(Q$5+U$12*COS(RADIANS(Q46)),0)-ImgF_x0+1))</f>
        <v>135</v>
      </c>
      <c r="V46" s="22" t="n">
        <f aca="false">IF(V$12="","",INDEX(ImgF,ROUND(Q$6+V$12*SIN(RADIANS(Q46)),0)-ImgF_y0+1,ROUND(Q$5+V$12*COS(RADIANS(Q46)),0)-ImgF_x0+1))</f>
        <v>136</v>
      </c>
      <c r="W46" s="22" t="n">
        <f aca="false">IF(W$12="","",INDEX(ImgF,ROUND(Q$6+W$12*SIN(RADIANS(Q46)),0)-ImgF_y0+1,ROUND(Q$5+W$12*COS(RADIANS(Q46)),0)-ImgF_x0+1))</f>
        <v>132</v>
      </c>
      <c r="X46" s="22" t="n">
        <f aca="false">IF(X$12="","",INDEX(ImgF,ROUND(Q$6+X$12*SIN(RADIANS(Q46)),0)-ImgF_y0+1,ROUND(Q$5+X$12*COS(RADIANS(Q46)),0)-ImgF_x0+1))</f>
        <v>137</v>
      </c>
      <c r="Y46" s="22" t="n">
        <f aca="false">IF(Y$12="","",INDEX(ImgF,ROUND(Q$6+Y$12*SIN(RADIANS(Q46)),0)-ImgF_y0+1,ROUND(Q$5+Y$12*COS(RADIANS(Q46)),0)-ImgF_x0+1))</f>
        <v>132</v>
      </c>
      <c r="Z46" s="24" t="n">
        <f aca="false">MIN(R46:Y46)</f>
        <v>127</v>
      </c>
      <c r="AA46" s="33" t="n">
        <f aca="false">IF(Z46&lt;oscuro,1,0)</f>
        <v>0</v>
      </c>
      <c r="AB46" s="22" t="n">
        <f aca="false">oscuro</f>
        <v>68</v>
      </c>
    </row>
    <row r="47" customFormat="false" ht="15" hidden="false" customHeight="false" outlineLevel="0" collapsed="false">
      <c r="B47" s="24" t="n">
        <v>34</v>
      </c>
      <c r="C47" s="24" t="n">
        <f aca="false">B47*360/360</f>
        <v>34</v>
      </c>
      <c r="D47" s="18" t="n">
        <f aca="false">IF(D$12="","",INDEX(ImgF,ROUND(C$6+D$12*SIN(RADIANS(C47)),0)-ImgF_y0+1,ROUND(C$5+D$12*COS(RADIANS(C47)),0)-ImgF_x0+1))</f>
        <v>163</v>
      </c>
      <c r="E47" s="18" t="n">
        <f aca="false">IF(E$12="","",INDEX(ImgF,ROUND(C$6+E$12*SIN(RADIANS(C47)),0)-ImgF_y0+1,ROUND(C$5+E$12*COS(RADIANS(C47)),0)-ImgF_x0+1))</f>
        <v>188</v>
      </c>
      <c r="F47" s="18" t="n">
        <f aca="false">IF(F$12="","",INDEX(ImgF,ROUND(C$6+F$12*SIN(RADIANS(C47)),0)-ImgF_y0+1,ROUND(C$5+F$12*COS(RADIANS(C47)),0)-ImgF_x0+1))</f>
        <v>164</v>
      </c>
      <c r="G47" s="18" t="n">
        <f aca="false">IF(G$12="","",INDEX(ImgF,ROUND(C$6+G$12*SIN(RADIANS(C47)),0)-ImgF_y0+1,ROUND(C$5+G$12*COS(RADIANS(C47)),0)-ImgF_x0+1))</f>
        <v>193</v>
      </c>
      <c r="H47" s="18" t="n">
        <f aca="false">IF(H$12="","",INDEX(ImgF,ROUND(C$6+H$12*SIN(RADIANS(C47)),0)-ImgF_y0+1,ROUND(C$5+H$12*COS(RADIANS(C47)),0)-ImgF_x0+1))</f>
        <v>185</v>
      </c>
      <c r="I47" s="18" t="n">
        <f aca="false">IF(I$12="","",INDEX(ImgF,ROUND(C$6+I$12*SIN(RADIANS(C47)),0)-ImgF_y0+1,ROUND(C$5+I$12*COS(RADIANS(C47)),0)-ImgF_x0+1))</f>
        <v>63</v>
      </c>
      <c r="J47" s="18" t="n">
        <f aca="false">IF(J$12="","",INDEX(ImgF,ROUND(C$6+J$12*SIN(RADIANS(C47)),0)-ImgF_y0+1,ROUND(C$5+J$12*COS(RADIANS(C47)),0)-ImgF_x0+1))</f>
        <v>106</v>
      </c>
      <c r="K47" s="18" t="n">
        <f aca="false">IF(K$12="","",INDEX(ImgF,ROUND(C$6+K$12*SIN(RADIANS(C47)),0)-ImgF_y0+1,ROUND(C$5+K$12*COS(RADIANS(C47)),0)-ImgF_x0+1))</f>
        <v>130</v>
      </c>
      <c r="L47" s="24" t="n">
        <f aca="false">MIN(D47:K47)</f>
        <v>63</v>
      </c>
      <c r="M47" s="33" t="n">
        <f aca="false">IF(L47&lt;oscuro,1,0)</f>
        <v>1</v>
      </c>
      <c r="N47" s="22" t="n">
        <f aca="false">oscuro</f>
        <v>68</v>
      </c>
      <c r="P47" s="24" t="n">
        <v>34</v>
      </c>
      <c r="Q47" s="24" t="n">
        <f aca="false">P47*360/360</f>
        <v>34</v>
      </c>
      <c r="R47" s="22" t="n">
        <f aca="false">IF(R$12="","",INDEX(ImgF,ROUND(Q$6+R$12*SIN(RADIANS(Q47)),0)-ImgF_y0+1,ROUND(Q$5+R$12*COS(RADIANS(Q47)),0)-ImgF_x0+1))</f>
        <v>130</v>
      </c>
      <c r="S47" s="22" t="n">
        <f aca="false">IF(S$12="","",INDEX(ImgF,ROUND(Q$6+S$12*SIN(RADIANS(Q47)),0)-ImgF_y0+1,ROUND(Q$5+S$12*COS(RADIANS(Q47)),0)-ImgF_x0+1))</f>
        <v>127</v>
      </c>
      <c r="T47" s="22" t="n">
        <f aca="false">IF(T$12="","",INDEX(ImgF,ROUND(Q$6+T$12*SIN(RADIANS(Q47)),0)-ImgF_y0+1,ROUND(Q$5+T$12*COS(RADIANS(Q47)),0)-ImgF_x0+1))</f>
        <v>132</v>
      </c>
      <c r="U47" s="22" t="n">
        <f aca="false">IF(U$12="","",INDEX(ImgF,ROUND(Q$6+U$12*SIN(RADIANS(Q47)),0)-ImgF_y0+1,ROUND(Q$5+U$12*COS(RADIANS(Q47)),0)-ImgF_x0+1))</f>
        <v>132</v>
      </c>
      <c r="V47" s="22" t="n">
        <f aca="false">IF(V$12="","",INDEX(ImgF,ROUND(Q$6+V$12*SIN(RADIANS(Q47)),0)-ImgF_y0+1,ROUND(Q$5+V$12*COS(RADIANS(Q47)),0)-ImgF_x0+1))</f>
        <v>134</v>
      </c>
      <c r="W47" s="22" t="n">
        <f aca="false">IF(W$12="","",INDEX(ImgF,ROUND(Q$6+W$12*SIN(RADIANS(Q47)),0)-ImgF_y0+1,ROUND(Q$5+W$12*COS(RADIANS(Q47)),0)-ImgF_x0+1))</f>
        <v>139</v>
      </c>
      <c r="X47" s="22" t="n">
        <f aca="false">IF(X$12="","",INDEX(ImgF,ROUND(Q$6+X$12*SIN(RADIANS(Q47)),0)-ImgF_y0+1,ROUND(Q$5+X$12*COS(RADIANS(Q47)),0)-ImgF_x0+1))</f>
        <v>137</v>
      </c>
      <c r="Y47" s="22" t="n">
        <f aca="false">IF(Y$12="","",INDEX(ImgF,ROUND(Q$6+Y$12*SIN(RADIANS(Q47)),0)-ImgF_y0+1,ROUND(Q$5+Y$12*COS(RADIANS(Q47)),0)-ImgF_x0+1))</f>
        <v>137</v>
      </c>
      <c r="Z47" s="24" t="n">
        <f aca="false">MIN(R47:Y47)</f>
        <v>127</v>
      </c>
      <c r="AA47" s="33" t="n">
        <f aca="false">IF(Z47&lt;oscuro,1,0)</f>
        <v>0</v>
      </c>
      <c r="AB47" s="22" t="n">
        <f aca="false">oscuro</f>
        <v>68</v>
      </c>
    </row>
    <row r="48" customFormat="false" ht="15" hidden="false" customHeight="false" outlineLevel="0" collapsed="false">
      <c r="B48" s="24" t="n">
        <v>35</v>
      </c>
      <c r="C48" s="24" t="n">
        <f aca="false">B48*360/360</f>
        <v>35</v>
      </c>
      <c r="D48" s="18" t="n">
        <f aca="false">IF(D$12="","",INDEX(ImgF,ROUND(C$6+D$12*SIN(RADIANS(C48)),0)-ImgF_y0+1,ROUND(C$5+D$12*COS(RADIANS(C48)),0)-ImgF_x0+1))</f>
        <v>177</v>
      </c>
      <c r="E48" s="18" t="n">
        <f aca="false">IF(E$12="","",INDEX(ImgF,ROUND(C$6+E$12*SIN(RADIANS(C48)),0)-ImgF_y0+1,ROUND(C$5+E$12*COS(RADIANS(C48)),0)-ImgF_x0+1))</f>
        <v>188</v>
      </c>
      <c r="F48" s="18" t="n">
        <f aca="false">IF(F$12="","",INDEX(ImgF,ROUND(C$6+F$12*SIN(RADIANS(C48)),0)-ImgF_y0+1,ROUND(C$5+F$12*COS(RADIANS(C48)),0)-ImgF_x0+1))</f>
        <v>123</v>
      </c>
      <c r="G48" s="18" t="n">
        <f aca="false">IF(G$12="","",INDEX(ImgF,ROUND(C$6+G$12*SIN(RADIANS(C48)),0)-ImgF_y0+1,ROUND(C$5+G$12*COS(RADIANS(C48)),0)-ImgF_x0+1))</f>
        <v>226</v>
      </c>
      <c r="H48" s="18" t="n">
        <f aca="false">IF(H$12="","",INDEX(ImgF,ROUND(C$6+H$12*SIN(RADIANS(C48)),0)-ImgF_y0+1,ROUND(C$5+H$12*COS(RADIANS(C48)),0)-ImgF_x0+1))</f>
        <v>226</v>
      </c>
      <c r="I48" s="18" t="n">
        <f aca="false">IF(I$12="","",INDEX(ImgF,ROUND(C$6+I$12*SIN(RADIANS(C48)),0)-ImgF_y0+1,ROUND(C$5+I$12*COS(RADIANS(C48)),0)-ImgF_x0+1))</f>
        <v>102</v>
      </c>
      <c r="J48" s="18" t="n">
        <f aca="false">IF(J$12="","",INDEX(ImgF,ROUND(C$6+J$12*SIN(RADIANS(C48)),0)-ImgF_y0+1,ROUND(C$5+J$12*COS(RADIANS(C48)),0)-ImgF_x0+1))</f>
        <v>106</v>
      </c>
      <c r="K48" s="18" t="n">
        <f aca="false">IF(K$12="","",INDEX(ImgF,ROUND(C$6+K$12*SIN(RADIANS(C48)),0)-ImgF_y0+1,ROUND(C$5+K$12*COS(RADIANS(C48)),0)-ImgF_x0+1))</f>
        <v>78</v>
      </c>
      <c r="L48" s="24" t="n">
        <f aca="false">MIN(D48:K48)</f>
        <v>78</v>
      </c>
      <c r="M48" s="33" t="n">
        <f aca="false">IF(L48&lt;oscuro,1,0)</f>
        <v>0</v>
      </c>
      <c r="N48" s="22" t="n">
        <f aca="false">oscuro</f>
        <v>68</v>
      </c>
      <c r="P48" s="24" t="n">
        <v>35</v>
      </c>
      <c r="Q48" s="24" t="n">
        <f aca="false">P48*360/360</f>
        <v>35</v>
      </c>
      <c r="R48" s="22" t="n">
        <f aca="false">IF(R$12="","",INDEX(ImgF,ROUND(Q$6+R$12*SIN(RADIANS(Q48)),0)-ImgF_y0+1,ROUND(Q$5+R$12*COS(RADIANS(Q48)),0)-ImgF_x0+1))</f>
        <v>130</v>
      </c>
      <c r="S48" s="22" t="n">
        <f aca="false">IF(S$12="","",INDEX(ImgF,ROUND(Q$6+S$12*SIN(RADIANS(Q48)),0)-ImgF_y0+1,ROUND(Q$5+S$12*COS(RADIANS(Q48)),0)-ImgF_x0+1))</f>
        <v>134</v>
      </c>
      <c r="T48" s="22" t="n">
        <f aca="false">IF(T$12="","",INDEX(ImgF,ROUND(Q$6+T$12*SIN(RADIANS(Q48)),0)-ImgF_y0+1,ROUND(Q$5+T$12*COS(RADIANS(Q48)),0)-ImgF_x0+1))</f>
        <v>129</v>
      </c>
      <c r="U48" s="22" t="n">
        <f aca="false">IF(U$12="","",INDEX(ImgF,ROUND(Q$6+U$12*SIN(RADIANS(Q48)),0)-ImgF_y0+1,ROUND(Q$5+U$12*COS(RADIANS(Q48)),0)-ImgF_x0+1))</f>
        <v>138</v>
      </c>
      <c r="V48" s="22" t="n">
        <f aca="false">IF(V$12="","",INDEX(ImgF,ROUND(Q$6+V$12*SIN(RADIANS(Q48)),0)-ImgF_y0+1,ROUND(Q$5+V$12*COS(RADIANS(Q48)),0)-ImgF_x0+1))</f>
        <v>142</v>
      </c>
      <c r="W48" s="22" t="n">
        <f aca="false">IF(W$12="","",INDEX(ImgF,ROUND(Q$6+W$12*SIN(RADIANS(Q48)),0)-ImgF_y0+1,ROUND(Q$5+W$12*COS(RADIANS(Q48)),0)-ImgF_x0+1))</f>
        <v>139</v>
      </c>
      <c r="X48" s="22" t="n">
        <f aca="false">IF(X$12="","",INDEX(ImgF,ROUND(Q$6+X$12*SIN(RADIANS(Q48)),0)-ImgF_y0+1,ROUND(Q$5+X$12*COS(RADIANS(Q48)),0)-ImgF_x0+1))</f>
        <v>144</v>
      </c>
      <c r="Y48" s="22" t="n">
        <f aca="false">IF(Y$12="","",INDEX(ImgF,ROUND(Q$6+Y$12*SIN(RADIANS(Q48)),0)-ImgF_y0+1,ROUND(Q$5+Y$12*COS(RADIANS(Q48)),0)-ImgF_x0+1))</f>
        <v>141</v>
      </c>
      <c r="Z48" s="24" t="n">
        <f aca="false">MIN(R48:Y48)</f>
        <v>129</v>
      </c>
      <c r="AA48" s="33" t="n">
        <f aca="false">IF(Z48&lt;oscuro,1,0)</f>
        <v>0</v>
      </c>
      <c r="AB48" s="22" t="n">
        <f aca="false">oscuro</f>
        <v>68</v>
      </c>
    </row>
    <row r="49" customFormat="false" ht="15" hidden="false" customHeight="false" outlineLevel="0" collapsed="false">
      <c r="B49" s="24" t="n">
        <v>36</v>
      </c>
      <c r="C49" s="24" t="n">
        <f aca="false">B49*360/360</f>
        <v>36</v>
      </c>
      <c r="D49" s="18" t="n">
        <f aca="false">IF(D$12="","",INDEX(ImgF,ROUND(C$6+D$12*SIN(RADIANS(C49)),0)-ImgF_y0+1,ROUND(C$5+D$12*COS(RADIANS(C49)),0)-ImgF_x0+1))</f>
        <v>177</v>
      </c>
      <c r="E49" s="18" t="n">
        <f aca="false">IF(E$12="","",INDEX(ImgF,ROUND(C$6+E$12*SIN(RADIANS(C49)),0)-ImgF_y0+1,ROUND(C$5+E$12*COS(RADIANS(C49)),0)-ImgF_x0+1))</f>
        <v>126</v>
      </c>
      <c r="F49" s="18" t="n">
        <f aca="false">IF(F$12="","",INDEX(ImgF,ROUND(C$6+F$12*SIN(RADIANS(C49)),0)-ImgF_y0+1,ROUND(C$5+F$12*COS(RADIANS(C49)),0)-ImgF_x0+1))</f>
        <v>147</v>
      </c>
      <c r="G49" s="18" t="n">
        <f aca="false">IF(G$12="","",INDEX(ImgF,ROUND(C$6+G$12*SIN(RADIANS(C49)),0)-ImgF_y0+1,ROUND(C$5+G$12*COS(RADIANS(C49)),0)-ImgF_x0+1))</f>
        <v>178</v>
      </c>
      <c r="H49" s="18" t="n">
        <f aca="false">IF(H$12="","",INDEX(ImgF,ROUND(C$6+H$12*SIN(RADIANS(C49)),0)-ImgF_y0+1,ROUND(C$5+H$12*COS(RADIANS(C49)),0)-ImgF_x0+1))</f>
        <v>215</v>
      </c>
      <c r="I49" s="18" t="n">
        <f aca="false">IF(I$12="","",INDEX(ImgF,ROUND(C$6+I$12*SIN(RADIANS(C49)),0)-ImgF_y0+1,ROUND(C$5+I$12*COS(RADIANS(C49)),0)-ImgF_x0+1))</f>
        <v>102</v>
      </c>
      <c r="J49" s="18" t="n">
        <f aca="false">IF(J$12="","",INDEX(ImgF,ROUND(C$6+J$12*SIN(RADIANS(C49)),0)-ImgF_y0+1,ROUND(C$5+J$12*COS(RADIANS(C49)),0)-ImgF_x0+1))</f>
        <v>151</v>
      </c>
      <c r="K49" s="18" t="n">
        <f aca="false">IF(K$12="","",INDEX(ImgF,ROUND(C$6+K$12*SIN(RADIANS(C49)),0)-ImgF_y0+1,ROUND(C$5+K$12*COS(RADIANS(C49)),0)-ImgF_x0+1))</f>
        <v>145</v>
      </c>
      <c r="L49" s="24" t="n">
        <f aca="false">MIN(D49:K49)</f>
        <v>102</v>
      </c>
      <c r="M49" s="33" t="n">
        <f aca="false">IF(L49&lt;oscuro,1,0)</f>
        <v>0</v>
      </c>
      <c r="N49" s="22" t="n">
        <f aca="false">oscuro</f>
        <v>68</v>
      </c>
      <c r="P49" s="24" t="n">
        <v>36</v>
      </c>
      <c r="Q49" s="24" t="n">
        <f aca="false">P49*360/360</f>
        <v>36</v>
      </c>
      <c r="R49" s="22" t="n">
        <f aca="false">IF(R$12="","",INDEX(ImgF,ROUND(Q$6+R$12*SIN(RADIANS(Q49)),0)-ImgF_y0+1,ROUND(Q$5+R$12*COS(RADIANS(Q49)),0)-ImgF_x0+1))</f>
        <v>142</v>
      </c>
      <c r="S49" s="22" t="n">
        <f aca="false">IF(S$12="","",INDEX(ImgF,ROUND(Q$6+S$12*SIN(RADIANS(Q49)),0)-ImgF_y0+1,ROUND(Q$5+S$12*COS(RADIANS(Q49)),0)-ImgF_x0+1))</f>
        <v>134</v>
      </c>
      <c r="T49" s="22" t="n">
        <f aca="false">IF(T$12="","",INDEX(ImgF,ROUND(Q$6+T$12*SIN(RADIANS(Q49)),0)-ImgF_y0+1,ROUND(Q$5+T$12*COS(RADIANS(Q49)),0)-ImgF_x0+1))</f>
        <v>139</v>
      </c>
      <c r="U49" s="22" t="n">
        <f aca="false">IF(U$12="","",INDEX(ImgF,ROUND(Q$6+U$12*SIN(RADIANS(Q49)),0)-ImgF_y0+1,ROUND(Q$5+U$12*COS(RADIANS(Q49)),0)-ImgF_x0+1))</f>
        <v>142</v>
      </c>
      <c r="V49" s="22" t="n">
        <f aca="false">IF(V$12="","",INDEX(ImgF,ROUND(Q$6+V$12*SIN(RADIANS(Q49)),0)-ImgF_y0+1,ROUND(Q$5+V$12*COS(RADIANS(Q49)),0)-ImgF_x0+1))</f>
        <v>142</v>
      </c>
      <c r="W49" s="22" t="n">
        <f aca="false">IF(W$12="","",INDEX(ImgF,ROUND(Q$6+W$12*SIN(RADIANS(Q49)),0)-ImgF_y0+1,ROUND(Q$5+W$12*COS(RADIANS(Q49)),0)-ImgF_x0+1))</f>
        <v>144</v>
      </c>
      <c r="X49" s="22" t="n">
        <f aca="false">IF(X$12="","",INDEX(ImgF,ROUND(Q$6+X$12*SIN(RADIANS(Q49)),0)-ImgF_y0+1,ROUND(Q$5+X$12*COS(RADIANS(Q49)),0)-ImgF_x0+1))</f>
        <v>144</v>
      </c>
      <c r="Y49" s="22" t="n">
        <f aca="false">IF(Y$12="","",INDEX(ImgF,ROUND(Q$6+Y$12*SIN(RADIANS(Q49)),0)-ImgF_y0+1,ROUND(Q$5+Y$12*COS(RADIANS(Q49)),0)-ImgF_x0+1))</f>
        <v>156</v>
      </c>
      <c r="Z49" s="24" t="n">
        <f aca="false">MIN(R49:Y49)</f>
        <v>134</v>
      </c>
      <c r="AA49" s="33" t="n">
        <f aca="false">IF(Z49&lt;oscuro,1,0)</f>
        <v>0</v>
      </c>
      <c r="AB49" s="22" t="n">
        <f aca="false">oscuro</f>
        <v>68</v>
      </c>
    </row>
    <row r="50" customFormat="false" ht="15" hidden="false" customHeight="false" outlineLevel="0" collapsed="false">
      <c r="B50" s="24" t="n">
        <v>37</v>
      </c>
      <c r="C50" s="24" t="n">
        <f aca="false">B50*360/360</f>
        <v>37</v>
      </c>
      <c r="D50" s="18" t="n">
        <f aca="false">IF(D$12="","",INDEX(ImgF,ROUND(C$6+D$12*SIN(RADIANS(C50)),0)-ImgF_y0+1,ROUND(C$5+D$12*COS(RADIANS(C50)),0)-ImgF_x0+1))</f>
        <v>145</v>
      </c>
      <c r="E50" s="18" t="n">
        <f aca="false">IF(E$12="","",INDEX(ImgF,ROUND(C$6+E$12*SIN(RADIANS(C50)),0)-ImgF_y0+1,ROUND(C$5+E$12*COS(RADIANS(C50)),0)-ImgF_x0+1))</f>
        <v>135</v>
      </c>
      <c r="F50" s="18" t="n">
        <f aca="false">IF(F$12="","",INDEX(ImgF,ROUND(C$6+F$12*SIN(RADIANS(C50)),0)-ImgF_y0+1,ROUND(C$5+F$12*COS(RADIANS(C50)),0)-ImgF_x0+1))</f>
        <v>147</v>
      </c>
      <c r="G50" s="18" t="n">
        <f aca="false">IF(G$12="","",INDEX(ImgF,ROUND(C$6+G$12*SIN(RADIANS(C50)),0)-ImgF_y0+1,ROUND(C$5+G$12*COS(RADIANS(C50)),0)-ImgF_x0+1))</f>
        <v>206</v>
      </c>
      <c r="H50" s="18" t="n">
        <f aca="false">IF(H$12="","",INDEX(ImgF,ROUND(C$6+H$12*SIN(RADIANS(C50)),0)-ImgF_y0+1,ROUND(C$5+H$12*COS(RADIANS(C50)),0)-ImgF_x0+1))</f>
        <v>215</v>
      </c>
      <c r="I50" s="18" t="n">
        <f aca="false">IF(I$12="","",INDEX(ImgF,ROUND(C$6+I$12*SIN(RADIANS(C50)),0)-ImgF_y0+1,ROUND(C$5+I$12*COS(RADIANS(C50)),0)-ImgF_x0+1))</f>
        <v>165</v>
      </c>
      <c r="J50" s="18" t="n">
        <f aca="false">IF(J$12="","",INDEX(ImgF,ROUND(C$6+J$12*SIN(RADIANS(C50)),0)-ImgF_y0+1,ROUND(C$5+J$12*COS(RADIANS(C50)),0)-ImgF_x0+1))</f>
        <v>100</v>
      </c>
      <c r="K50" s="18" t="n">
        <f aca="false">IF(K$12="","",INDEX(ImgF,ROUND(C$6+K$12*SIN(RADIANS(C50)),0)-ImgF_y0+1,ROUND(C$5+K$12*COS(RADIANS(C50)),0)-ImgF_x0+1))</f>
        <v>145</v>
      </c>
      <c r="L50" s="24" t="n">
        <f aca="false">MIN(D50:K50)</f>
        <v>100</v>
      </c>
      <c r="M50" s="33" t="n">
        <f aca="false">IF(L50&lt;oscuro,1,0)</f>
        <v>0</v>
      </c>
      <c r="N50" s="22" t="n">
        <f aca="false">oscuro</f>
        <v>68</v>
      </c>
      <c r="P50" s="24" t="n">
        <v>37</v>
      </c>
      <c r="Q50" s="24" t="n">
        <f aca="false">P50*360/360</f>
        <v>37</v>
      </c>
      <c r="R50" s="22" t="n">
        <f aca="false">IF(R$12="","",INDEX(ImgF,ROUND(Q$6+R$12*SIN(RADIANS(Q50)),0)-ImgF_y0+1,ROUND(Q$5+R$12*COS(RADIANS(Q50)),0)-ImgF_x0+1))</f>
        <v>142</v>
      </c>
      <c r="S50" s="22" t="n">
        <f aca="false">IF(S$12="","",INDEX(ImgF,ROUND(Q$6+S$12*SIN(RADIANS(Q50)),0)-ImgF_y0+1,ROUND(Q$5+S$12*COS(RADIANS(Q50)),0)-ImgF_x0+1))</f>
        <v>144</v>
      </c>
      <c r="T50" s="22" t="n">
        <f aca="false">IF(T$12="","",INDEX(ImgF,ROUND(Q$6+T$12*SIN(RADIANS(Q50)),0)-ImgF_y0+1,ROUND(Q$5+T$12*COS(RADIANS(Q50)),0)-ImgF_x0+1))</f>
        <v>158</v>
      </c>
      <c r="U50" s="22" t="n">
        <f aca="false">IF(U$12="","",INDEX(ImgF,ROUND(Q$6+U$12*SIN(RADIANS(Q50)),0)-ImgF_y0+1,ROUND(Q$5+U$12*COS(RADIANS(Q50)),0)-ImgF_x0+1))</f>
        <v>148</v>
      </c>
      <c r="V50" s="22" t="n">
        <f aca="false">IF(V$12="","",INDEX(ImgF,ROUND(Q$6+V$12*SIN(RADIANS(Q50)),0)-ImgF_y0+1,ROUND(Q$5+V$12*COS(RADIANS(Q50)),0)-ImgF_x0+1))</f>
        <v>150</v>
      </c>
      <c r="W50" s="22" t="n">
        <f aca="false">IF(W$12="","",INDEX(ImgF,ROUND(Q$6+W$12*SIN(RADIANS(Q50)),0)-ImgF_y0+1,ROUND(Q$5+W$12*COS(RADIANS(Q50)),0)-ImgF_x0+1))</f>
        <v>144</v>
      </c>
      <c r="X50" s="22" t="n">
        <f aca="false">IF(X$12="","",INDEX(ImgF,ROUND(Q$6+X$12*SIN(RADIANS(Q50)),0)-ImgF_y0+1,ROUND(Q$5+X$12*COS(RADIANS(Q50)),0)-ImgF_x0+1))</f>
        <v>151</v>
      </c>
      <c r="Y50" s="22" t="n">
        <f aca="false">IF(Y$12="","",INDEX(ImgF,ROUND(Q$6+Y$12*SIN(RADIANS(Q50)),0)-ImgF_y0+1,ROUND(Q$5+Y$12*COS(RADIANS(Q50)),0)-ImgF_x0+1))</f>
        <v>157</v>
      </c>
      <c r="Z50" s="24" t="n">
        <f aca="false">MIN(R50:Y50)</f>
        <v>142</v>
      </c>
      <c r="AA50" s="33" t="n">
        <f aca="false">IF(Z50&lt;oscuro,1,0)</f>
        <v>0</v>
      </c>
      <c r="AB50" s="22" t="n">
        <f aca="false">oscuro</f>
        <v>68</v>
      </c>
    </row>
    <row r="51" customFormat="false" ht="15" hidden="false" customHeight="false" outlineLevel="0" collapsed="false">
      <c r="B51" s="24" t="n">
        <v>38</v>
      </c>
      <c r="C51" s="24" t="n">
        <f aca="false">B51*360/360</f>
        <v>38</v>
      </c>
      <c r="D51" s="18" t="n">
        <f aca="false">IF(D$12="","",INDEX(ImgF,ROUND(C$6+D$12*SIN(RADIANS(C51)),0)-ImgF_y0+1,ROUND(C$5+D$12*COS(RADIANS(C51)),0)-ImgF_x0+1))</f>
        <v>145</v>
      </c>
      <c r="E51" s="18" t="n">
        <f aca="false">IF(E$12="","",INDEX(ImgF,ROUND(C$6+E$12*SIN(RADIANS(C51)),0)-ImgF_y0+1,ROUND(C$5+E$12*COS(RADIANS(C51)),0)-ImgF_x0+1))</f>
        <v>135</v>
      </c>
      <c r="F51" s="18" t="n">
        <f aca="false">IF(F$12="","",INDEX(ImgF,ROUND(C$6+F$12*SIN(RADIANS(C51)),0)-ImgF_y0+1,ROUND(C$5+F$12*COS(RADIANS(C51)),0)-ImgF_x0+1))</f>
        <v>173</v>
      </c>
      <c r="G51" s="18" t="n">
        <f aca="false">IF(G$12="","",INDEX(ImgF,ROUND(C$6+G$12*SIN(RADIANS(C51)),0)-ImgF_y0+1,ROUND(C$5+G$12*COS(RADIANS(C51)),0)-ImgF_x0+1))</f>
        <v>173</v>
      </c>
      <c r="H51" s="18" t="n">
        <f aca="false">IF(H$12="","",INDEX(ImgF,ROUND(C$6+H$12*SIN(RADIANS(C51)),0)-ImgF_y0+1,ROUND(C$5+H$12*COS(RADIANS(C51)),0)-ImgF_x0+1))</f>
        <v>238</v>
      </c>
      <c r="I51" s="18" t="n">
        <f aca="false">IF(I$12="","",INDEX(ImgF,ROUND(C$6+I$12*SIN(RADIANS(C51)),0)-ImgF_y0+1,ROUND(C$5+I$12*COS(RADIANS(C51)),0)-ImgF_x0+1))</f>
        <v>93</v>
      </c>
      <c r="J51" s="18" t="n">
        <f aca="false">IF(J$12="","",INDEX(ImgF,ROUND(C$6+J$12*SIN(RADIANS(C51)),0)-ImgF_y0+1,ROUND(C$5+J$12*COS(RADIANS(C51)),0)-ImgF_x0+1))</f>
        <v>100</v>
      </c>
      <c r="K51" s="18" t="n">
        <f aca="false">IF(K$12="","",INDEX(ImgF,ROUND(C$6+K$12*SIN(RADIANS(C51)),0)-ImgF_y0+1,ROUND(C$5+K$12*COS(RADIANS(C51)),0)-ImgF_x0+1))</f>
        <v>153</v>
      </c>
      <c r="L51" s="24" t="n">
        <f aca="false">MIN(D51:K51)</f>
        <v>93</v>
      </c>
      <c r="M51" s="33" t="n">
        <f aca="false">IF(L51&lt;oscuro,1,0)</f>
        <v>0</v>
      </c>
      <c r="N51" s="22" t="n">
        <f aca="false">oscuro</f>
        <v>68</v>
      </c>
      <c r="P51" s="24" t="n">
        <v>38</v>
      </c>
      <c r="Q51" s="24" t="n">
        <f aca="false">P51*360/360</f>
        <v>38</v>
      </c>
      <c r="R51" s="22" t="n">
        <f aca="false">IF(R$12="","",INDEX(ImgF,ROUND(Q$6+R$12*SIN(RADIANS(Q51)),0)-ImgF_y0+1,ROUND(Q$5+R$12*COS(RADIANS(Q51)),0)-ImgF_x0+1))</f>
        <v>150</v>
      </c>
      <c r="S51" s="22" t="n">
        <f aca="false">IF(S$12="","",INDEX(ImgF,ROUND(Q$6+S$12*SIN(RADIANS(Q51)),0)-ImgF_y0+1,ROUND(Q$5+S$12*COS(RADIANS(Q51)),0)-ImgF_x0+1))</f>
        <v>160</v>
      </c>
      <c r="T51" s="22" t="n">
        <f aca="false">IF(T$12="","",INDEX(ImgF,ROUND(Q$6+T$12*SIN(RADIANS(Q51)),0)-ImgF_y0+1,ROUND(Q$5+T$12*COS(RADIANS(Q51)),0)-ImgF_x0+1))</f>
        <v>158</v>
      </c>
      <c r="U51" s="22" t="n">
        <f aca="false">IF(U$12="","",INDEX(ImgF,ROUND(Q$6+U$12*SIN(RADIANS(Q51)),0)-ImgF_y0+1,ROUND(Q$5+U$12*COS(RADIANS(Q51)),0)-ImgF_x0+1))</f>
        <v>151</v>
      </c>
      <c r="V51" s="22" t="n">
        <f aca="false">IF(V$12="","",INDEX(ImgF,ROUND(Q$6+V$12*SIN(RADIANS(Q51)),0)-ImgF_y0+1,ROUND(Q$5+V$12*COS(RADIANS(Q51)),0)-ImgF_x0+1))</f>
        <v>150</v>
      </c>
      <c r="W51" s="22" t="n">
        <f aca="false">IF(W$12="","",INDEX(ImgF,ROUND(Q$6+W$12*SIN(RADIANS(Q51)),0)-ImgF_y0+1,ROUND(Q$5+W$12*COS(RADIANS(Q51)),0)-ImgF_x0+1))</f>
        <v>150</v>
      </c>
      <c r="X51" s="22" t="n">
        <f aca="false">IF(X$12="","",INDEX(ImgF,ROUND(Q$6+X$12*SIN(RADIANS(Q51)),0)-ImgF_y0+1,ROUND(Q$5+X$12*COS(RADIANS(Q51)),0)-ImgF_x0+1))</f>
        <v>153</v>
      </c>
      <c r="Y51" s="22" t="n">
        <f aca="false">IF(Y$12="","",INDEX(ImgF,ROUND(Q$6+Y$12*SIN(RADIANS(Q51)),0)-ImgF_y0+1,ROUND(Q$5+Y$12*COS(RADIANS(Q51)),0)-ImgF_x0+1))</f>
        <v>157</v>
      </c>
      <c r="Z51" s="24" t="n">
        <f aca="false">MIN(R51:Y51)</f>
        <v>150</v>
      </c>
      <c r="AA51" s="33" t="n">
        <f aca="false">IF(Z51&lt;oscuro,1,0)</f>
        <v>0</v>
      </c>
      <c r="AB51" s="22" t="n">
        <f aca="false">oscuro</f>
        <v>68</v>
      </c>
    </row>
    <row r="52" customFormat="false" ht="15" hidden="false" customHeight="false" outlineLevel="0" collapsed="false">
      <c r="B52" s="24" t="n">
        <v>39</v>
      </c>
      <c r="C52" s="24" t="n">
        <f aca="false">B52*360/360</f>
        <v>39</v>
      </c>
      <c r="D52" s="18" t="n">
        <f aca="false">IF(D$12="","",INDEX(ImgF,ROUND(C$6+D$12*SIN(RADIANS(C52)),0)-ImgF_y0+1,ROUND(C$5+D$12*COS(RADIANS(C52)),0)-ImgF_x0+1))</f>
        <v>137</v>
      </c>
      <c r="E52" s="18" t="n">
        <f aca="false">IF(E$12="","",INDEX(ImgF,ROUND(C$6+E$12*SIN(RADIANS(C52)),0)-ImgF_y0+1,ROUND(C$5+E$12*COS(RADIANS(C52)),0)-ImgF_x0+1))</f>
        <v>151</v>
      </c>
      <c r="F52" s="18" t="n">
        <f aca="false">IF(F$12="","",INDEX(ImgF,ROUND(C$6+F$12*SIN(RADIANS(C52)),0)-ImgF_y0+1,ROUND(C$5+F$12*COS(RADIANS(C52)),0)-ImgF_x0+1))</f>
        <v>158</v>
      </c>
      <c r="G52" s="18" t="n">
        <f aca="false">IF(G$12="","",INDEX(ImgF,ROUND(C$6+G$12*SIN(RADIANS(C52)),0)-ImgF_y0+1,ROUND(C$5+G$12*COS(RADIANS(C52)),0)-ImgF_x0+1))</f>
        <v>210</v>
      </c>
      <c r="H52" s="18" t="n">
        <f aca="false">IF(H$12="","",INDEX(ImgF,ROUND(C$6+H$12*SIN(RADIANS(C52)),0)-ImgF_y0+1,ROUND(C$5+H$12*COS(RADIANS(C52)),0)-ImgF_x0+1))</f>
        <v>238</v>
      </c>
      <c r="I52" s="18" t="n">
        <f aca="false">IF(I$12="","",INDEX(ImgF,ROUND(C$6+I$12*SIN(RADIANS(C52)),0)-ImgF_y0+1,ROUND(C$5+I$12*COS(RADIANS(C52)),0)-ImgF_x0+1))</f>
        <v>203</v>
      </c>
      <c r="J52" s="18" t="n">
        <f aca="false">IF(J$12="","",INDEX(ImgF,ROUND(C$6+J$12*SIN(RADIANS(C52)),0)-ImgF_y0+1,ROUND(C$5+J$12*COS(RADIANS(C52)),0)-ImgF_x0+1))</f>
        <v>90</v>
      </c>
      <c r="K52" s="18" t="n">
        <f aca="false">IF(K$12="","",INDEX(ImgF,ROUND(C$6+K$12*SIN(RADIANS(C52)),0)-ImgF_y0+1,ROUND(C$5+K$12*COS(RADIANS(C52)),0)-ImgF_x0+1))</f>
        <v>153</v>
      </c>
      <c r="L52" s="24" t="n">
        <f aca="false">MIN(D52:K52)</f>
        <v>90</v>
      </c>
      <c r="M52" s="33" t="n">
        <f aca="false">IF(L52&lt;oscuro,1,0)</f>
        <v>0</v>
      </c>
      <c r="N52" s="22" t="n">
        <f aca="false">oscuro</f>
        <v>68</v>
      </c>
      <c r="P52" s="24" t="n">
        <v>39</v>
      </c>
      <c r="Q52" s="24" t="n">
        <f aca="false">P52*360/360</f>
        <v>39</v>
      </c>
      <c r="R52" s="22" t="n">
        <f aca="false">IF(R$12="","",INDEX(ImgF,ROUND(Q$6+R$12*SIN(RADIANS(Q52)),0)-ImgF_y0+1,ROUND(Q$5+R$12*COS(RADIANS(Q52)),0)-ImgF_x0+1))</f>
        <v>150</v>
      </c>
      <c r="S52" s="22" t="n">
        <f aca="false">IF(S$12="","",INDEX(ImgF,ROUND(Q$6+S$12*SIN(RADIANS(Q52)),0)-ImgF_y0+1,ROUND(Q$5+S$12*COS(RADIANS(Q52)),0)-ImgF_x0+1))</f>
        <v>160</v>
      </c>
      <c r="T52" s="22" t="n">
        <f aca="false">IF(T$12="","",INDEX(ImgF,ROUND(Q$6+T$12*SIN(RADIANS(Q52)),0)-ImgF_y0+1,ROUND(Q$5+T$12*COS(RADIANS(Q52)),0)-ImgF_x0+1))</f>
        <v>158</v>
      </c>
      <c r="U52" s="22" t="n">
        <f aca="false">IF(U$12="","",INDEX(ImgF,ROUND(Q$6+U$12*SIN(RADIANS(Q52)),0)-ImgF_y0+1,ROUND(Q$5+U$12*COS(RADIANS(Q52)),0)-ImgF_x0+1))</f>
        <v>158</v>
      </c>
      <c r="V52" s="22" t="n">
        <f aca="false">IF(V$12="","",INDEX(ImgF,ROUND(Q$6+V$12*SIN(RADIANS(Q52)),0)-ImgF_y0+1,ROUND(Q$5+V$12*COS(RADIANS(Q52)),0)-ImgF_x0+1))</f>
        <v>151</v>
      </c>
      <c r="W52" s="22" t="n">
        <f aca="false">IF(W$12="","",INDEX(ImgF,ROUND(Q$6+W$12*SIN(RADIANS(Q52)),0)-ImgF_y0+1,ROUND(Q$5+W$12*COS(RADIANS(Q52)),0)-ImgF_x0+1))</f>
        <v>146</v>
      </c>
      <c r="X52" s="22" t="n">
        <f aca="false">IF(X$12="","",INDEX(ImgF,ROUND(Q$6+X$12*SIN(RADIANS(Q52)),0)-ImgF_y0+1,ROUND(Q$5+X$12*COS(RADIANS(Q52)),0)-ImgF_x0+1))</f>
        <v>153</v>
      </c>
      <c r="Y52" s="22" t="n">
        <f aca="false">IF(Y$12="","",INDEX(ImgF,ROUND(Q$6+Y$12*SIN(RADIANS(Q52)),0)-ImgF_y0+1,ROUND(Q$5+Y$12*COS(RADIANS(Q52)),0)-ImgF_x0+1))</f>
        <v>148</v>
      </c>
      <c r="Z52" s="24" t="n">
        <f aca="false">MIN(R52:Y52)</f>
        <v>146</v>
      </c>
      <c r="AA52" s="33" t="n">
        <f aca="false">IF(Z52&lt;oscuro,1,0)</f>
        <v>0</v>
      </c>
      <c r="AB52" s="22" t="n">
        <f aca="false">oscuro</f>
        <v>68</v>
      </c>
    </row>
    <row r="53" customFormat="false" ht="15" hidden="false" customHeight="false" outlineLevel="0" collapsed="false">
      <c r="B53" s="24" t="n">
        <v>40</v>
      </c>
      <c r="C53" s="24" t="n">
        <f aca="false">B53*360/360</f>
        <v>40</v>
      </c>
      <c r="D53" s="18" t="n">
        <f aca="false">IF(D$12="","",INDEX(ImgF,ROUND(C$6+D$12*SIN(RADIANS(C53)),0)-ImgF_y0+1,ROUND(C$5+D$12*COS(RADIANS(C53)),0)-ImgF_x0+1))</f>
        <v>123</v>
      </c>
      <c r="E53" s="18" t="n">
        <f aca="false">IF(E$12="","",INDEX(ImgF,ROUND(C$6+E$12*SIN(RADIANS(C53)),0)-ImgF_y0+1,ROUND(C$5+E$12*COS(RADIANS(C53)),0)-ImgF_x0+1))</f>
        <v>151</v>
      </c>
      <c r="F53" s="18" t="n">
        <f aca="false">IF(F$12="","",INDEX(ImgF,ROUND(C$6+F$12*SIN(RADIANS(C53)),0)-ImgF_y0+1,ROUND(C$5+F$12*COS(RADIANS(C53)),0)-ImgF_x0+1))</f>
        <v>166</v>
      </c>
      <c r="G53" s="18" t="n">
        <f aca="false">IF(G$12="","",INDEX(ImgF,ROUND(C$6+G$12*SIN(RADIANS(C53)),0)-ImgF_y0+1,ROUND(C$5+G$12*COS(RADIANS(C53)),0)-ImgF_x0+1))</f>
        <v>166</v>
      </c>
      <c r="H53" s="18" t="n">
        <f aca="false">IF(H$12="","",INDEX(ImgF,ROUND(C$6+H$12*SIN(RADIANS(C53)),0)-ImgF_y0+1,ROUND(C$5+H$12*COS(RADIANS(C53)),0)-ImgF_x0+1))</f>
        <v>233</v>
      </c>
      <c r="I53" s="18" t="n">
        <f aca="false">IF(I$12="","",INDEX(ImgF,ROUND(C$6+I$12*SIN(RADIANS(C53)),0)-ImgF_y0+1,ROUND(C$5+I$12*COS(RADIANS(C53)),0)-ImgF_x0+1))</f>
        <v>94</v>
      </c>
      <c r="J53" s="18" t="n">
        <f aca="false">IF(J$12="","",INDEX(ImgF,ROUND(C$6+J$12*SIN(RADIANS(C53)),0)-ImgF_y0+1,ROUND(C$5+J$12*COS(RADIANS(C53)),0)-ImgF_x0+1))</f>
        <v>90</v>
      </c>
      <c r="K53" s="18" t="n">
        <f aca="false">IF(K$12="","",INDEX(ImgF,ROUND(C$6+K$12*SIN(RADIANS(C53)),0)-ImgF_y0+1,ROUND(C$5+K$12*COS(RADIANS(C53)),0)-ImgF_x0+1))</f>
        <v>104</v>
      </c>
      <c r="L53" s="24" t="n">
        <f aca="false">MIN(D53:K53)</f>
        <v>90</v>
      </c>
      <c r="M53" s="33" t="n">
        <f aca="false">IF(L53&lt;oscuro,1,0)</f>
        <v>0</v>
      </c>
      <c r="N53" s="22" t="n">
        <f aca="false">oscuro</f>
        <v>68</v>
      </c>
      <c r="P53" s="24" t="n">
        <v>40</v>
      </c>
      <c r="Q53" s="24" t="n">
        <f aca="false">P53*360/360</f>
        <v>40</v>
      </c>
      <c r="R53" s="22" t="n">
        <f aca="false">IF(R$12="","",INDEX(ImgF,ROUND(Q$6+R$12*SIN(RADIANS(Q53)),0)-ImgF_y0+1,ROUND(Q$5+R$12*COS(RADIANS(Q53)),0)-ImgF_x0+1))</f>
        <v>157</v>
      </c>
      <c r="S53" s="22" t="n">
        <f aca="false">IF(S$12="","",INDEX(ImgF,ROUND(Q$6+S$12*SIN(RADIANS(Q53)),0)-ImgF_y0+1,ROUND(Q$5+S$12*COS(RADIANS(Q53)),0)-ImgF_x0+1))</f>
        <v>157</v>
      </c>
      <c r="T53" s="22" t="n">
        <f aca="false">IF(T$12="","",INDEX(ImgF,ROUND(Q$6+T$12*SIN(RADIANS(Q53)),0)-ImgF_y0+1,ROUND(Q$5+T$12*COS(RADIANS(Q53)),0)-ImgF_x0+1))</f>
        <v>162</v>
      </c>
      <c r="U53" s="22" t="n">
        <f aca="false">IF(U$12="","",INDEX(ImgF,ROUND(Q$6+U$12*SIN(RADIANS(Q53)),0)-ImgF_y0+1,ROUND(Q$5+U$12*COS(RADIANS(Q53)),0)-ImgF_x0+1))</f>
        <v>159</v>
      </c>
      <c r="V53" s="22" t="n">
        <f aca="false">IF(V$12="","",INDEX(ImgF,ROUND(Q$6+V$12*SIN(RADIANS(Q53)),0)-ImgF_y0+1,ROUND(Q$5+V$12*COS(RADIANS(Q53)),0)-ImgF_x0+1))</f>
        <v>151</v>
      </c>
      <c r="W53" s="22" t="n">
        <f aca="false">IF(W$12="","",INDEX(ImgF,ROUND(Q$6+W$12*SIN(RADIANS(Q53)),0)-ImgF_y0+1,ROUND(Q$5+W$12*COS(RADIANS(Q53)),0)-ImgF_x0+1))</f>
        <v>150</v>
      </c>
      <c r="X53" s="22" t="n">
        <f aca="false">IF(X$12="","",INDEX(ImgF,ROUND(Q$6+X$12*SIN(RADIANS(Q53)),0)-ImgF_y0+1,ROUND(Q$5+X$12*COS(RADIANS(Q53)),0)-ImgF_x0+1))</f>
        <v>149</v>
      </c>
      <c r="Y53" s="22" t="n">
        <f aca="false">IF(Y$12="","",INDEX(ImgF,ROUND(Q$6+Y$12*SIN(RADIANS(Q53)),0)-ImgF_y0+1,ROUND(Q$5+Y$12*COS(RADIANS(Q53)),0)-ImgF_x0+1))</f>
        <v>148</v>
      </c>
      <c r="Z53" s="24" t="n">
        <f aca="false">MIN(R53:Y53)</f>
        <v>148</v>
      </c>
      <c r="AA53" s="33" t="n">
        <f aca="false">IF(Z53&lt;oscuro,1,0)</f>
        <v>0</v>
      </c>
      <c r="AB53" s="22" t="n">
        <f aca="false">oscuro</f>
        <v>68</v>
      </c>
    </row>
    <row r="54" customFormat="false" ht="15" hidden="false" customHeight="false" outlineLevel="0" collapsed="false">
      <c r="B54" s="24" t="n">
        <v>41</v>
      </c>
      <c r="C54" s="24" t="n">
        <f aca="false">B54*360/360</f>
        <v>41</v>
      </c>
      <c r="D54" s="18" t="n">
        <f aca="false">IF(D$12="","",INDEX(ImgF,ROUND(C$6+D$12*SIN(RADIANS(C54)),0)-ImgF_y0+1,ROUND(C$5+D$12*COS(RADIANS(C54)),0)-ImgF_x0+1))</f>
        <v>125</v>
      </c>
      <c r="E54" s="18" t="n">
        <f aca="false">IF(E$12="","",INDEX(ImgF,ROUND(C$6+E$12*SIN(RADIANS(C54)),0)-ImgF_y0+1,ROUND(C$5+E$12*COS(RADIANS(C54)),0)-ImgF_x0+1))</f>
        <v>174</v>
      </c>
      <c r="F54" s="18" t="n">
        <f aca="false">IF(F$12="","",INDEX(ImgF,ROUND(C$6+F$12*SIN(RADIANS(C54)),0)-ImgF_y0+1,ROUND(C$5+F$12*COS(RADIANS(C54)),0)-ImgF_x0+1))</f>
        <v>182</v>
      </c>
      <c r="G54" s="18" t="n">
        <f aca="false">IF(G$12="","",INDEX(ImgF,ROUND(C$6+G$12*SIN(RADIANS(C54)),0)-ImgF_y0+1,ROUND(C$5+G$12*COS(RADIANS(C54)),0)-ImgF_x0+1))</f>
        <v>162</v>
      </c>
      <c r="H54" s="18" t="n">
        <f aca="false">IF(H$12="","",INDEX(ImgF,ROUND(C$6+H$12*SIN(RADIANS(C54)),0)-ImgF_y0+1,ROUND(C$5+H$12*COS(RADIANS(C54)),0)-ImgF_x0+1))</f>
        <v>208</v>
      </c>
      <c r="I54" s="18" t="n">
        <f aca="false">IF(I$12="","",INDEX(ImgF,ROUND(C$6+I$12*SIN(RADIANS(C54)),0)-ImgF_y0+1,ROUND(C$5+I$12*COS(RADIANS(C54)),0)-ImgF_x0+1))</f>
        <v>94</v>
      </c>
      <c r="J54" s="18" t="n">
        <f aca="false">IF(J$12="","",INDEX(ImgF,ROUND(C$6+J$12*SIN(RADIANS(C54)),0)-ImgF_y0+1,ROUND(C$5+J$12*COS(RADIANS(C54)),0)-ImgF_x0+1))</f>
        <v>80</v>
      </c>
      <c r="K54" s="18" t="n">
        <f aca="false">IF(K$12="","",INDEX(ImgF,ROUND(C$6+K$12*SIN(RADIANS(C54)),0)-ImgF_y0+1,ROUND(C$5+K$12*COS(RADIANS(C54)),0)-ImgF_x0+1))</f>
        <v>122</v>
      </c>
      <c r="L54" s="24" t="n">
        <f aca="false">MIN(D54:K54)</f>
        <v>80</v>
      </c>
      <c r="M54" s="33" t="n">
        <f aca="false">IF(L54&lt;oscuro,1,0)</f>
        <v>0</v>
      </c>
      <c r="N54" s="22" t="n">
        <f aca="false">oscuro</f>
        <v>68</v>
      </c>
      <c r="P54" s="24" t="n">
        <v>41</v>
      </c>
      <c r="Q54" s="24" t="n">
        <f aca="false">P54*360/360</f>
        <v>41</v>
      </c>
      <c r="R54" s="22" t="n">
        <f aca="false">IF(R$12="","",INDEX(ImgF,ROUND(Q$6+R$12*SIN(RADIANS(Q54)),0)-ImgF_y0+1,ROUND(Q$5+R$12*COS(RADIANS(Q54)),0)-ImgF_x0+1))</f>
        <v>152</v>
      </c>
      <c r="S54" s="22" t="n">
        <f aca="false">IF(S$12="","",INDEX(ImgF,ROUND(Q$6+S$12*SIN(RADIANS(Q54)),0)-ImgF_y0+1,ROUND(Q$5+S$12*COS(RADIANS(Q54)),0)-ImgF_x0+1))</f>
        <v>157</v>
      </c>
      <c r="T54" s="22" t="n">
        <f aca="false">IF(T$12="","",INDEX(ImgF,ROUND(Q$6+T$12*SIN(RADIANS(Q54)),0)-ImgF_y0+1,ROUND(Q$5+T$12*COS(RADIANS(Q54)),0)-ImgF_x0+1))</f>
        <v>160</v>
      </c>
      <c r="U54" s="22" t="n">
        <f aca="false">IF(U$12="","",INDEX(ImgF,ROUND(Q$6+U$12*SIN(RADIANS(Q54)),0)-ImgF_y0+1,ROUND(Q$5+U$12*COS(RADIANS(Q54)),0)-ImgF_x0+1))</f>
        <v>160</v>
      </c>
      <c r="V54" s="22" t="n">
        <f aca="false">IF(V$12="","",INDEX(ImgF,ROUND(Q$6+V$12*SIN(RADIANS(Q54)),0)-ImgF_y0+1,ROUND(Q$5+V$12*COS(RADIANS(Q54)),0)-ImgF_x0+1))</f>
        <v>162</v>
      </c>
      <c r="W54" s="22" t="n">
        <f aca="false">IF(W$12="","",INDEX(ImgF,ROUND(Q$6+W$12*SIN(RADIANS(Q54)),0)-ImgF_y0+1,ROUND(Q$5+W$12*COS(RADIANS(Q54)),0)-ImgF_x0+1))</f>
        <v>148</v>
      </c>
      <c r="X54" s="22" t="n">
        <f aca="false">IF(X$12="","",INDEX(ImgF,ROUND(Q$6+X$12*SIN(RADIANS(Q54)),0)-ImgF_y0+1,ROUND(Q$5+X$12*COS(RADIANS(Q54)),0)-ImgF_x0+1))</f>
        <v>149</v>
      </c>
      <c r="Y54" s="22" t="n">
        <f aca="false">IF(Y$12="","",INDEX(ImgF,ROUND(Q$6+Y$12*SIN(RADIANS(Q54)),0)-ImgF_y0+1,ROUND(Q$5+Y$12*COS(RADIANS(Q54)),0)-ImgF_x0+1))</f>
        <v>149</v>
      </c>
      <c r="Z54" s="24" t="n">
        <f aca="false">MIN(R54:Y54)</f>
        <v>148</v>
      </c>
      <c r="AA54" s="33" t="n">
        <f aca="false">IF(Z54&lt;oscuro,1,0)</f>
        <v>0</v>
      </c>
      <c r="AB54" s="22" t="n">
        <f aca="false">oscuro</f>
        <v>68</v>
      </c>
    </row>
    <row r="55" customFormat="false" ht="15" hidden="false" customHeight="false" outlineLevel="0" collapsed="false">
      <c r="B55" s="24" t="n">
        <v>42</v>
      </c>
      <c r="C55" s="24" t="n">
        <f aca="false">B55*360/360</f>
        <v>42</v>
      </c>
      <c r="D55" s="18" t="n">
        <f aca="false">IF(D$12="","",INDEX(ImgF,ROUND(C$6+D$12*SIN(RADIANS(C55)),0)-ImgF_y0+1,ROUND(C$5+D$12*COS(RADIANS(C55)),0)-ImgF_x0+1))</f>
        <v>132</v>
      </c>
      <c r="E55" s="18" t="n">
        <f aca="false">IF(E$12="","",INDEX(ImgF,ROUND(C$6+E$12*SIN(RADIANS(C55)),0)-ImgF_y0+1,ROUND(C$5+E$12*COS(RADIANS(C55)),0)-ImgF_x0+1))</f>
        <v>174</v>
      </c>
      <c r="F55" s="18" t="n">
        <f aca="false">IF(F$12="","",INDEX(ImgF,ROUND(C$6+F$12*SIN(RADIANS(C55)),0)-ImgF_y0+1,ROUND(C$5+F$12*COS(RADIANS(C55)),0)-ImgF_x0+1))</f>
        <v>139</v>
      </c>
      <c r="G55" s="18" t="n">
        <f aca="false">IF(G$12="","",INDEX(ImgF,ROUND(C$6+G$12*SIN(RADIANS(C55)),0)-ImgF_y0+1,ROUND(C$5+G$12*COS(RADIANS(C55)),0)-ImgF_x0+1))</f>
        <v>162</v>
      </c>
      <c r="H55" s="18" t="n">
        <f aca="false">IF(H$12="","",INDEX(ImgF,ROUND(C$6+H$12*SIN(RADIANS(C55)),0)-ImgF_y0+1,ROUND(C$5+H$12*COS(RADIANS(C55)),0)-ImgF_x0+1))</f>
        <v>221</v>
      </c>
      <c r="I55" s="18" t="n">
        <f aca="false">IF(I$12="","",INDEX(ImgF,ROUND(C$6+I$12*SIN(RADIANS(C55)),0)-ImgF_y0+1,ROUND(C$5+I$12*COS(RADIANS(C55)),0)-ImgF_x0+1))</f>
        <v>139</v>
      </c>
      <c r="J55" s="18" t="n">
        <f aca="false">IF(J$12="","",INDEX(ImgF,ROUND(C$6+J$12*SIN(RADIANS(C55)),0)-ImgF_y0+1,ROUND(C$5+J$12*COS(RADIANS(C55)),0)-ImgF_x0+1))</f>
        <v>80</v>
      </c>
      <c r="K55" s="18" t="n">
        <f aca="false">IF(K$12="","",INDEX(ImgF,ROUND(C$6+K$12*SIN(RADIANS(C55)),0)-ImgF_y0+1,ROUND(C$5+K$12*COS(RADIANS(C55)),0)-ImgF_x0+1))</f>
        <v>122</v>
      </c>
      <c r="L55" s="24" t="n">
        <f aca="false">MIN(D55:K55)</f>
        <v>80</v>
      </c>
      <c r="M55" s="33" t="n">
        <f aca="false">IF(L55&lt;oscuro,1,0)</f>
        <v>0</v>
      </c>
      <c r="N55" s="22" t="n">
        <f aca="false">oscuro</f>
        <v>68</v>
      </c>
      <c r="P55" s="24" t="n">
        <v>42</v>
      </c>
      <c r="Q55" s="24" t="n">
        <f aca="false">P55*360/360</f>
        <v>42</v>
      </c>
      <c r="R55" s="22" t="n">
        <f aca="false">IF(R$12="","",INDEX(ImgF,ROUND(Q$6+R$12*SIN(RADIANS(Q55)),0)-ImgF_y0+1,ROUND(Q$5+R$12*COS(RADIANS(Q55)),0)-ImgF_x0+1))</f>
        <v>153</v>
      </c>
      <c r="S55" s="22" t="n">
        <f aca="false">IF(S$12="","",INDEX(ImgF,ROUND(Q$6+S$12*SIN(RADIANS(Q55)),0)-ImgF_y0+1,ROUND(Q$5+S$12*COS(RADIANS(Q55)),0)-ImgF_x0+1))</f>
        <v>156</v>
      </c>
      <c r="T55" s="22" t="n">
        <f aca="false">IF(T$12="","",INDEX(ImgF,ROUND(Q$6+T$12*SIN(RADIANS(Q55)),0)-ImgF_y0+1,ROUND(Q$5+T$12*COS(RADIANS(Q55)),0)-ImgF_x0+1))</f>
        <v>156</v>
      </c>
      <c r="U55" s="22" t="n">
        <f aca="false">IF(U$12="","",INDEX(ImgF,ROUND(Q$6+U$12*SIN(RADIANS(Q55)),0)-ImgF_y0+1,ROUND(Q$5+U$12*COS(RADIANS(Q55)),0)-ImgF_x0+1))</f>
        <v>159</v>
      </c>
      <c r="V55" s="22" t="n">
        <f aca="false">IF(V$12="","",INDEX(ImgF,ROUND(Q$6+V$12*SIN(RADIANS(Q55)),0)-ImgF_y0+1,ROUND(Q$5+V$12*COS(RADIANS(Q55)),0)-ImgF_x0+1))</f>
        <v>155</v>
      </c>
      <c r="W55" s="22" t="n">
        <f aca="false">IF(W$12="","",INDEX(ImgF,ROUND(Q$6+W$12*SIN(RADIANS(Q55)),0)-ImgF_y0+1,ROUND(Q$5+W$12*COS(RADIANS(Q55)),0)-ImgF_x0+1))</f>
        <v>155</v>
      </c>
      <c r="X55" s="22" t="n">
        <f aca="false">IF(X$12="","",INDEX(ImgF,ROUND(Q$6+X$12*SIN(RADIANS(Q55)),0)-ImgF_y0+1,ROUND(Q$5+X$12*COS(RADIANS(Q55)),0)-ImgF_x0+1))</f>
        <v>142</v>
      </c>
      <c r="Y55" s="22" t="n">
        <f aca="false">IF(Y$12="","",INDEX(ImgF,ROUND(Q$6+Y$12*SIN(RADIANS(Q55)),0)-ImgF_y0+1,ROUND(Q$5+Y$12*COS(RADIANS(Q55)),0)-ImgF_x0+1))</f>
        <v>132</v>
      </c>
      <c r="Z55" s="24" t="n">
        <f aca="false">MIN(R55:Y55)</f>
        <v>132</v>
      </c>
      <c r="AA55" s="33" t="n">
        <f aca="false">IF(Z55&lt;oscuro,1,0)</f>
        <v>0</v>
      </c>
      <c r="AB55" s="22" t="n">
        <f aca="false">oscuro</f>
        <v>68</v>
      </c>
    </row>
    <row r="56" customFormat="false" ht="15" hidden="false" customHeight="false" outlineLevel="0" collapsed="false">
      <c r="B56" s="24" t="n">
        <v>43</v>
      </c>
      <c r="C56" s="24" t="n">
        <f aca="false">B56*360/360</f>
        <v>43</v>
      </c>
      <c r="D56" s="18" t="n">
        <f aca="false">IF(D$12="","",INDEX(ImgF,ROUND(C$6+D$12*SIN(RADIANS(C56)),0)-ImgF_y0+1,ROUND(C$5+D$12*COS(RADIANS(C56)),0)-ImgF_x0+1))</f>
        <v>165</v>
      </c>
      <c r="E56" s="18" t="n">
        <f aca="false">IF(E$12="","",INDEX(ImgF,ROUND(C$6+E$12*SIN(RADIANS(C56)),0)-ImgF_y0+1,ROUND(C$5+E$12*COS(RADIANS(C56)),0)-ImgF_x0+1))</f>
        <v>163</v>
      </c>
      <c r="F56" s="18" t="n">
        <f aca="false">IF(F$12="","",INDEX(ImgF,ROUND(C$6+F$12*SIN(RADIANS(C56)),0)-ImgF_y0+1,ROUND(C$5+F$12*COS(RADIANS(C56)),0)-ImgF_x0+1))</f>
        <v>163</v>
      </c>
      <c r="G56" s="18" t="n">
        <f aca="false">IF(G$12="","",INDEX(ImgF,ROUND(C$6+G$12*SIN(RADIANS(C56)),0)-ImgF_y0+1,ROUND(C$5+G$12*COS(RADIANS(C56)),0)-ImgF_x0+1))</f>
        <v>165</v>
      </c>
      <c r="H56" s="18" t="n">
        <f aca="false">IF(H$12="","",INDEX(ImgF,ROUND(C$6+H$12*SIN(RADIANS(C56)),0)-ImgF_y0+1,ROUND(C$5+H$12*COS(RADIANS(C56)),0)-ImgF_x0+1))</f>
        <v>236</v>
      </c>
      <c r="I56" s="18" t="n">
        <f aca="false">IF(I$12="","",INDEX(ImgF,ROUND(C$6+I$12*SIN(RADIANS(C56)),0)-ImgF_y0+1,ROUND(C$5+I$12*COS(RADIANS(C56)),0)-ImgF_x0+1))</f>
        <v>139</v>
      </c>
      <c r="J56" s="18" t="n">
        <f aca="false">IF(J$12="","",INDEX(ImgF,ROUND(C$6+J$12*SIN(RADIANS(C56)),0)-ImgF_y0+1,ROUND(C$5+J$12*COS(RADIANS(C56)),0)-ImgF_x0+1))</f>
        <v>82</v>
      </c>
      <c r="K56" s="18" t="n">
        <f aca="false">IF(K$12="","",INDEX(ImgF,ROUND(C$6+K$12*SIN(RADIANS(C56)),0)-ImgF_y0+1,ROUND(C$5+K$12*COS(RADIANS(C56)),0)-ImgF_x0+1))</f>
        <v>134</v>
      </c>
      <c r="L56" s="24" t="n">
        <f aca="false">MIN(D56:K56)</f>
        <v>82</v>
      </c>
      <c r="M56" s="33" t="n">
        <f aca="false">IF(L56&lt;oscuro,1,0)</f>
        <v>0</v>
      </c>
      <c r="N56" s="22" t="n">
        <f aca="false">oscuro</f>
        <v>68</v>
      </c>
      <c r="P56" s="24" t="n">
        <v>43</v>
      </c>
      <c r="Q56" s="24" t="n">
        <f aca="false">P56*360/360</f>
        <v>43</v>
      </c>
      <c r="R56" s="22" t="n">
        <f aca="false">IF(R$12="","",INDEX(ImgF,ROUND(Q$6+R$12*SIN(RADIANS(Q56)),0)-ImgF_y0+1,ROUND(Q$5+R$12*COS(RADIANS(Q56)),0)-ImgF_x0+1))</f>
        <v>155</v>
      </c>
      <c r="S56" s="22" t="n">
        <f aca="false">IF(S$12="","",INDEX(ImgF,ROUND(Q$6+S$12*SIN(RADIANS(Q56)),0)-ImgF_y0+1,ROUND(Q$5+S$12*COS(RADIANS(Q56)),0)-ImgF_x0+1))</f>
        <v>156</v>
      </c>
      <c r="T56" s="22" t="n">
        <f aca="false">IF(T$12="","",INDEX(ImgF,ROUND(Q$6+T$12*SIN(RADIANS(Q56)),0)-ImgF_y0+1,ROUND(Q$5+T$12*COS(RADIANS(Q56)),0)-ImgF_x0+1))</f>
        <v>155</v>
      </c>
      <c r="U56" s="22" t="n">
        <f aca="false">IF(U$12="","",INDEX(ImgF,ROUND(Q$6+U$12*SIN(RADIANS(Q56)),0)-ImgF_y0+1,ROUND(Q$5+U$12*COS(RADIANS(Q56)),0)-ImgF_x0+1))</f>
        <v>155</v>
      </c>
      <c r="V56" s="22" t="n">
        <f aca="false">IF(V$12="","",INDEX(ImgF,ROUND(Q$6+V$12*SIN(RADIANS(Q56)),0)-ImgF_y0+1,ROUND(Q$5+V$12*COS(RADIANS(Q56)),0)-ImgF_x0+1))</f>
        <v>156</v>
      </c>
      <c r="W56" s="22" t="n">
        <f aca="false">IF(W$12="","",INDEX(ImgF,ROUND(Q$6+W$12*SIN(RADIANS(Q56)),0)-ImgF_y0+1,ROUND(Q$5+W$12*COS(RADIANS(Q56)),0)-ImgF_x0+1))</f>
        <v>146</v>
      </c>
      <c r="X56" s="22" t="n">
        <f aca="false">IF(X$12="","",INDEX(ImgF,ROUND(Q$6+X$12*SIN(RADIANS(Q56)),0)-ImgF_y0+1,ROUND(Q$5+X$12*COS(RADIANS(Q56)),0)-ImgF_x0+1))</f>
        <v>142</v>
      </c>
      <c r="Y56" s="22" t="n">
        <f aca="false">IF(Y$12="","",INDEX(ImgF,ROUND(Q$6+Y$12*SIN(RADIANS(Q56)),0)-ImgF_y0+1,ROUND(Q$5+Y$12*COS(RADIANS(Q56)),0)-ImgF_x0+1))</f>
        <v>146</v>
      </c>
      <c r="Z56" s="24" t="n">
        <f aca="false">MIN(R56:Y56)</f>
        <v>142</v>
      </c>
      <c r="AA56" s="33" t="n">
        <f aca="false">IF(Z56&lt;oscuro,1,0)</f>
        <v>0</v>
      </c>
      <c r="AB56" s="22" t="n">
        <f aca="false">oscuro</f>
        <v>68</v>
      </c>
    </row>
    <row r="57" customFormat="false" ht="15" hidden="false" customHeight="false" outlineLevel="0" collapsed="false">
      <c r="B57" s="24" t="n">
        <v>44</v>
      </c>
      <c r="C57" s="24" t="n">
        <f aca="false">B57*360/360</f>
        <v>44</v>
      </c>
      <c r="D57" s="18" t="n">
        <f aca="false">IF(D$12="","",INDEX(ImgF,ROUND(C$6+D$12*SIN(RADIANS(C57)),0)-ImgF_y0+1,ROUND(C$5+D$12*COS(RADIANS(C57)),0)-ImgF_x0+1))</f>
        <v>143</v>
      </c>
      <c r="E57" s="18" t="n">
        <f aca="false">IF(E$12="","",INDEX(ImgF,ROUND(C$6+E$12*SIN(RADIANS(C57)),0)-ImgF_y0+1,ROUND(C$5+E$12*COS(RADIANS(C57)),0)-ImgF_x0+1))</f>
        <v>157</v>
      </c>
      <c r="F57" s="18" t="n">
        <f aca="false">IF(F$12="","",INDEX(ImgF,ROUND(C$6+F$12*SIN(RADIANS(C57)),0)-ImgF_y0+1,ROUND(C$5+F$12*COS(RADIANS(C57)),0)-ImgF_x0+1))</f>
        <v>158</v>
      </c>
      <c r="G57" s="18" t="n">
        <f aca="false">IF(G$12="","",INDEX(ImgF,ROUND(C$6+G$12*SIN(RADIANS(C57)),0)-ImgF_y0+1,ROUND(C$5+G$12*COS(RADIANS(C57)),0)-ImgF_x0+1))</f>
        <v>165</v>
      </c>
      <c r="H57" s="18" t="n">
        <f aca="false">IF(H$12="","",INDEX(ImgF,ROUND(C$6+H$12*SIN(RADIANS(C57)),0)-ImgF_y0+1,ROUND(C$5+H$12*COS(RADIANS(C57)),0)-ImgF_x0+1))</f>
        <v>223</v>
      </c>
      <c r="I57" s="18" t="n">
        <f aca="false">IF(I$12="","",INDEX(ImgF,ROUND(C$6+I$12*SIN(RADIANS(C57)),0)-ImgF_y0+1,ROUND(C$5+I$12*COS(RADIANS(C57)),0)-ImgF_x0+1))</f>
        <v>148</v>
      </c>
      <c r="J57" s="18" t="n">
        <f aca="false">IF(J$12="","",INDEX(ImgF,ROUND(C$6+J$12*SIN(RADIANS(C57)),0)-ImgF_y0+1,ROUND(C$5+J$12*COS(RADIANS(C57)),0)-ImgF_x0+1))</f>
        <v>137</v>
      </c>
      <c r="K57" s="18" t="n">
        <f aca="false">IF(K$12="","",INDEX(ImgF,ROUND(C$6+K$12*SIN(RADIANS(C57)),0)-ImgF_y0+1,ROUND(C$5+K$12*COS(RADIANS(C57)),0)-ImgF_x0+1))</f>
        <v>137</v>
      </c>
      <c r="L57" s="24" t="n">
        <f aca="false">MIN(D57:K57)</f>
        <v>137</v>
      </c>
      <c r="M57" s="33" t="n">
        <f aca="false">IF(L57&lt;oscuro,1,0)</f>
        <v>0</v>
      </c>
      <c r="N57" s="22" t="n">
        <f aca="false">oscuro</f>
        <v>68</v>
      </c>
      <c r="P57" s="24" t="n">
        <v>44</v>
      </c>
      <c r="Q57" s="24" t="n">
        <f aca="false">P57*360/360</f>
        <v>44</v>
      </c>
      <c r="R57" s="22" t="n">
        <f aca="false">IF(R$12="","",INDEX(ImgF,ROUND(Q$6+R$12*SIN(RADIANS(Q57)),0)-ImgF_y0+1,ROUND(Q$5+R$12*COS(RADIANS(Q57)),0)-ImgF_x0+1))</f>
        <v>163</v>
      </c>
      <c r="S57" s="22" t="n">
        <f aca="false">IF(S$12="","",INDEX(ImgF,ROUND(Q$6+S$12*SIN(RADIANS(Q57)),0)-ImgF_y0+1,ROUND(Q$5+S$12*COS(RADIANS(Q57)),0)-ImgF_x0+1))</f>
        <v>160</v>
      </c>
      <c r="T57" s="22" t="n">
        <f aca="false">IF(T$12="","",INDEX(ImgF,ROUND(Q$6+T$12*SIN(RADIANS(Q57)),0)-ImgF_y0+1,ROUND(Q$5+T$12*COS(RADIANS(Q57)),0)-ImgF_x0+1))</f>
        <v>160</v>
      </c>
      <c r="U57" s="22" t="n">
        <f aca="false">IF(U$12="","",INDEX(ImgF,ROUND(Q$6+U$12*SIN(RADIANS(Q57)),0)-ImgF_y0+1,ROUND(Q$5+U$12*COS(RADIANS(Q57)),0)-ImgF_x0+1))</f>
        <v>153</v>
      </c>
      <c r="V57" s="22" t="n">
        <f aca="false">IF(V$12="","",INDEX(ImgF,ROUND(Q$6+V$12*SIN(RADIANS(Q57)),0)-ImgF_y0+1,ROUND(Q$5+V$12*COS(RADIANS(Q57)),0)-ImgF_x0+1))</f>
        <v>150</v>
      </c>
      <c r="W57" s="22" t="n">
        <f aca="false">IF(W$12="","",INDEX(ImgF,ROUND(Q$6+W$12*SIN(RADIANS(Q57)),0)-ImgF_y0+1,ROUND(Q$5+W$12*COS(RADIANS(Q57)),0)-ImgF_x0+1))</f>
        <v>150</v>
      </c>
      <c r="X57" s="22" t="n">
        <f aca="false">IF(X$12="","",INDEX(ImgF,ROUND(Q$6+X$12*SIN(RADIANS(Q57)),0)-ImgF_y0+1,ROUND(Q$5+X$12*COS(RADIANS(Q57)),0)-ImgF_x0+1))</f>
        <v>158</v>
      </c>
      <c r="Y57" s="22" t="n">
        <f aca="false">IF(Y$12="","",INDEX(ImgF,ROUND(Q$6+Y$12*SIN(RADIANS(Q57)),0)-ImgF_y0+1,ROUND(Q$5+Y$12*COS(RADIANS(Q57)),0)-ImgF_x0+1))</f>
        <v>150</v>
      </c>
      <c r="Z57" s="24" t="n">
        <f aca="false">MIN(R57:Y57)</f>
        <v>150</v>
      </c>
      <c r="AA57" s="33" t="n">
        <f aca="false">IF(Z57&lt;oscuro,1,0)</f>
        <v>0</v>
      </c>
      <c r="AB57" s="22" t="n">
        <f aca="false">oscuro</f>
        <v>68</v>
      </c>
    </row>
    <row r="58" customFormat="false" ht="15" hidden="false" customHeight="false" outlineLevel="0" collapsed="false">
      <c r="B58" s="24" t="n">
        <v>45</v>
      </c>
      <c r="C58" s="24" t="n">
        <f aca="false">B58*360/360</f>
        <v>45</v>
      </c>
      <c r="D58" s="18" t="n">
        <f aca="false">IF(D$12="","",INDEX(ImgF,ROUND(C$6+D$12*SIN(RADIANS(C58)),0)-ImgF_y0+1,ROUND(C$5+D$12*COS(RADIANS(C58)),0)-ImgF_x0+1))</f>
        <v>118</v>
      </c>
      <c r="E58" s="18" t="n">
        <f aca="false">IF(E$12="","",INDEX(ImgF,ROUND(C$6+E$12*SIN(RADIANS(C58)),0)-ImgF_y0+1,ROUND(C$5+E$12*COS(RADIANS(C58)),0)-ImgF_x0+1))</f>
        <v>160</v>
      </c>
      <c r="F58" s="18" t="n">
        <f aca="false">IF(F$12="","",INDEX(ImgF,ROUND(C$6+F$12*SIN(RADIANS(C58)),0)-ImgF_y0+1,ROUND(C$5+F$12*COS(RADIANS(C58)),0)-ImgF_x0+1))</f>
        <v>160</v>
      </c>
      <c r="G58" s="18" t="n">
        <f aca="false">IF(G$12="","",INDEX(ImgF,ROUND(C$6+G$12*SIN(RADIANS(C58)),0)-ImgF_y0+1,ROUND(C$5+G$12*COS(RADIANS(C58)),0)-ImgF_x0+1))</f>
        <v>142</v>
      </c>
      <c r="H58" s="18" t="n">
        <f aca="false">IF(H$12="","",INDEX(ImgF,ROUND(C$6+H$12*SIN(RADIANS(C58)),0)-ImgF_y0+1,ROUND(C$5+H$12*COS(RADIANS(C58)),0)-ImgF_x0+1))</f>
        <v>240</v>
      </c>
      <c r="I58" s="18" t="n">
        <f aca="false">IF(I$12="","",INDEX(ImgF,ROUND(C$6+I$12*SIN(RADIANS(C58)),0)-ImgF_y0+1,ROUND(C$5+I$12*COS(RADIANS(C58)),0)-ImgF_x0+1))</f>
        <v>148</v>
      </c>
      <c r="J58" s="18" t="n">
        <f aca="false">IF(J$12="","",INDEX(ImgF,ROUND(C$6+J$12*SIN(RADIANS(C58)),0)-ImgF_y0+1,ROUND(C$5+J$12*COS(RADIANS(C58)),0)-ImgF_x0+1))</f>
        <v>67</v>
      </c>
      <c r="K58" s="18" t="n">
        <f aca="false">IF(K$12="","",INDEX(ImgF,ROUND(C$6+K$12*SIN(RADIANS(C58)),0)-ImgF_y0+1,ROUND(C$5+K$12*COS(RADIANS(C58)),0)-ImgF_x0+1))</f>
        <v>131</v>
      </c>
      <c r="L58" s="24" t="n">
        <f aca="false">MIN(D58:K58)</f>
        <v>67</v>
      </c>
      <c r="M58" s="33" t="n">
        <f aca="false">IF(L58&lt;oscuro,1,0)</f>
        <v>1</v>
      </c>
      <c r="N58" s="22" t="n">
        <f aca="false">oscuro</f>
        <v>68</v>
      </c>
      <c r="P58" s="24" t="n">
        <v>45</v>
      </c>
      <c r="Q58" s="24" t="n">
        <f aca="false">P58*360/360</f>
        <v>45</v>
      </c>
      <c r="R58" s="22" t="n">
        <f aca="false">IF(R$12="","",INDEX(ImgF,ROUND(Q$6+R$12*SIN(RADIANS(Q58)),0)-ImgF_y0+1,ROUND(Q$5+R$12*COS(RADIANS(Q58)),0)-ImgF_x0+1))</f>
        <v>164</v>
      </c>
      <c r="S58" s="22" t="n">
        <f aca="false">IF(S$12="","",INDEX(ImgF,ROUND(Q$6+S$12*SIN(RADIANS(Q58)),0)-ImgF_y0+1,ROUND(Q$5+S$12*COS(RADIANS(Q58)),0)-ImgF_x0+1))</f>
        <v>167</v>
      </c>
      <c r="T58" s="22" t="n">
        <f aca="false">IF(T$12="","",INDEX(ImgF,ROUND(Q$6+T$12*SIN(RADIANS(Q58)),0)-ImgF_y0+1,ROUND(Q$5+T$12*COS(RADIANS(Q58)),0)-ImgF_x0+1))</f>
        <v>160</v>
      </c>
      <c r="U58" s="22" t="n">
        <f aca="false">IF(U$12="","",INDEX(ImgF,ROUND(Q$6+U$12*SIN(RADIANS(Q58)),0)-ImgF_y0+1,ROUND(Q$5+U$12*COS(RADIANS(Q58)),0)-ImgF_x0+1))</f>
        <v>153</v>
      </c>
      <c r="V58" s="22" t="n">
        <f aca="false">IF(V$12="","",INDEX(ImgF,ROUND(Q$6+V$12*SIN(RADIANS(Q58)),0)-ImgF_y0+1,ROUND(Q$5+V$12*COS(RADIANS(Q58)),0)-ImgF_x0+1))</f>
        <v>155</v>
      </c>
      <c r="W58" s="22" t="n">
        <f aca="false">IF(W$12="","",INDEX(ImgF,ROUND(Q$6+W$12*SIN(RADIANS(Q58)),0)-ImgF_y0+1,ROUND(Q$5+W$12*COS(RADIANS(Q58)),0)-ImgF_x0+1))</f>
        <v>155</v>
      </c>
      <c r="X58" s="22" t="n">
        <f aca="false">IF(X$12="","",INDEX(ImgF,ROUND(Q$6+X$12*SIN(RADIANS(Q58)),0)-ImgF_y0+1,ROUND(Q$5+X$12*COS(RADIANS(Q58)),0)-ImgF_x0+1))</f>
        <v>165</v>
      </c>
      <c r="Y58" s="22" t="n">
        <f aca="false">IF(Y$12="","",INDEX(ImgF,ROUND(Q$6+Y$12*SIN(RADIANS(Q58)),0)-ImgF_y0+1,ROUND(Q$5+Y$12*COS(RADIANS(Q58)),0)-ImgF_x0+1))</f>
        <v>165</v>
      </c>
      <c r="Z58" s="24" t="n">
        <f aca="false">MIN(R58:Y58)</f>
        <v>153</v>
      </c>
      <c r="AA58" s="33" t="n">
        <f aca="false">IF(Z58&lt;oscuro,1,0)</f>
        <v>0</v>
      </c>
      <c r="AB58" s="22" t="n">
        <f aca="false">oscuro</f>
        <v>68</v>
      </c>
    </row>
    <row r="59" customFormat="false" ht="15" hidden="false" customHeight="false" outlineLevel="0" collapsed="false">
      <c r="B59" s="24" t="n">
        <v>46</v>
      </c>
      <c r="C59" s="24" t="n">
        <f aca="false">B59*360/360</f>
        <v>46</v>
      </c>
      <c r="D59" s="18" t="n">
        <f aca="false">IF(D$12="","",INDEX(ImgF,ROUND(C$6+D$12*SIN(RADIANS(C59)),0)-ImgF_y0+1,ROUND(C$5+D$12*COS(RADIANS(C59)),0)-ImgF_x0+1))</f>
        <v>118</v>
      </c>
      <c r="E59" s="18" t="n">
        <f aca="false">IF(E$12="","",INDEX(ImgF,ROUND(C$6+E$12*SIN(RADIANS(C59)),0)-ImgF_y0+1,ROUND(C$5+E$12*COS(RADIANS(C59)),0)-ImgF_x0+1))</f>
        <v>130</v>
      </c>
      <c r="F59" s="18" t="n">
        <f aca="false">IF(F$12="","",INDEX(ImgF,ROUND(C$6+F$12*SIN(RADIANS(C59)),0)-ImgF_y0+1,ROUND(C$5+F$12*COS(RADIANS(C59)),0)-ImgF_x0+1))</f>
        <v>137</v>
      </c>
      <c r="G59" s="18" t="n">
        <f aca="false">IF(G$12="","",INDEX(ImgF,ROUND(C$6+G$12*SIN(RADIANS(C59)),0)-ImgF_y0+1,ROUND(C$5+G$12*COS(RADIANS(C59)),0)-ImgF_x0+1))</f>
        <v>142</v>
      </c>
      <c r="H59" s="18" t="n">
        <f aca="false">IF(H$12="","",INDEX(ImgF,ROUND(C$6+H$12*SIN(RADIANS(C59)),0)-ImgF_y0+1,ROUND(C$5+H$12*COS(RADIANS(C59)),0)-ImgF_x0+1))</f>
        <v>182</v>
      </c>
      <c r="I59" s="18" t="n">
        <f aca="false">IF(I$12="","",INDEX(ImgF,ROUND(C$6+I$12*SIN(RADIANS(C59)),0)-ImgF_y0+1,ROUND(C$5+I$12*COS(RADIANS(C59)),0)-ImgF_x0+1))</f>
        <v>146</v>
      </c>
      <c r="J59" s="18" t="n">
        <f aca="false">IF(J$12="","",INDEX(ImgF,ROUND(C$6+J$12*SIN(RADIANS(C59)),0)-ImgF_y0+1,ROUND(C$5+J$12*COS(RADIANS(C59)),0)-ImgF_x0+1))</f>
        <v>110</v>
      </c>
      <c r="K59" s="18" t="n">
        <f aca="false">IF(K$12="","",INDEX(ImgF,ROUND(C$6+K$12*SIN(RADIANS(C59)),0)-ImgF_y0+1,ROUND(C$5+K$12*COS(RADIANS(C59)),0)-ImgF_x0+1))</f>
        <v>110</v>
      </c>
      <c r="L59" s="24" t="n">
        <f aca="false">MIN(D59:K59)</f>
        <v>110</v>
      </c>
      <c r="M59" s="33" t="n">
        <f aca="false">IF(L59&lt;oscuro,1,0)</f>
        <v>0</v>
      </c>
      <c r="N59" s="22" t="n">
        <f aca="false">oscuro</f>
        <v>68</v>
      </c>
      <c r="P59" s="24" t="n">
        <v>46</v>
      </c>
      <c r="Q59" s="24" t="n">
        <f aca="false">P59*360/360</f>
        <v>46</v>
      </c>
      <c r="R59" s="22" t="n">
        <f aca="false">IF(R$12="","",INDEX(ImgF,ROUND(Q$6+R$12*SIN(RADIANS(Q59)),0)-ImgF_y0+1,ROUND(Q$5+R$12*COS(RADIANS(Q59)),0)-ImgF_x0+1))</f>
        <v>169</v>
      </c>
      <c r="S59" s="22" t="n">
        <f aca="false">IF(S$12="","",INDEX(ImgF,ROUND(Q$6+S$12*SIN(RADIANS(Q59)),0)-ImgF_y0+1,ROUND(Q$5+S$12*COS(RADIANS(Q59)),0)-ImgF_x0+1))</f>
        <v>167</v>
      </c>
      <c r="T59" s="22" t="n">
        <f aca="false">IF(T$12="","",INDEX(ImgF,ROUND(Q$6+T$12*SIN(RADIANS(Q59)),0)-ImgF_y0+1,ROUND(Q$5+T$12*COS(RADIANS(Q59)),0)-ImgF_x0+1))</f>
        <v>170</v>
      </c>
      <c r="U59" s="22" t="n">
        <f aca="false">IF(U$12="","",INDEX(ImgF,ROUND(Q$6+U$12*SIN(RADIANS(Q59)),0)-ImgF_y0+1,ROUND(Q$5+U$12*COS(RADIANS(Q59)),0)-ImgF_x0+1))</f>
        <v>166</v>
      </c>
      <c r="V59" s="22" t="n">
        <f aca="false">IF(V$12="","",INDEX(ImgF,ROUND(Q$6+V$12*SIN(RADIANS(Q59)),0)-ImgF_y0+1,ROUND(Q$5+V$12*COS(RADIANS(Q59)),0)-ImgF_x0+1))</f>
        <v>160</v>
      </c>
      <c r="W59" s="22" t="n">
        <f aca="false">IF(W$12="","",INDEX(ImgF,ROUND(Q$6+W$12*SIN(RADIANS(Q59)),0)-ImgF_y0+1,ROUND(Q$5+W$12*COS(RADIANS(Q59)),0)-ImgF_x0+1))</f>
        <v>160</v>
      </c>
      <c r="X59" s="22" t="n">
        <f aca="false">IF(X$12="","",INDEX(ImgF,ROUND(Q$6+X$12*SIN(RADIANS(Q59)),0)-ImgF_y0+1,ROUND(Q$5+X$12*COS(RADIANS(Q59)),0)-ImgF_x0+1))</f>
        <v>161</v>
      </c>
      <c r="Y59" s="22" t="n">
        <f aca="false">IF(Y$12="","",INDEX(ImgF,ROUND(Q$6+Y$12*SIN(RADIANS(Q59)),0)-ImgF_y0+1,ROUND(Q$5+Y$12*COS(RADIANS(Q59)),0)-ImgF_x0+1))</f>
        <v>171</v>
      </c>
      <c r="Z59" s="24" t="n">
        <f aca="false">MIN(R59:Y59)</f>
        <v>160</v>
      </c>
      <c r="AA59" s="33" t="n">
        <f aca="false">IF(Z59&lt;oscuro,1,0)</f>
        <v>0</v>
      </c>
      <c r="AB59" s="22" t="n">
        <f aca="false">oscuro</f>
        <v>68</v>
      </c>
    </row>
    <row r="60" customFormat="false" ht="15" hidden="false" customHeight="false" outlineLevel="0" collapsed="false">
      <c r="B60" s="24" t="n">
        <v>47</v>
      </c>
      <c r="C60" s="24" t="n">
        <f aca="false">B60*360/360</f>
        <v>47</v>
      </c>
      <c r="D60" s="18" t="n">
        <f aca="false">IF(D$12="","",INDEX(ImgF,ROUND(C$6+D$12*SIN(RADIANS(C60)),0)-ImgF_y0+1,ROUND(C$5+D$12*COS(RADIANS(C60)),0)-ImgF_x0+1))</f>
        <v>83</v>
      </c>
      <c r="E60" s="18" t="n">
        <f aca="false">IF(E$12="","",INDEX(ImgF,ROUND(C$6+E$12*SIN(RADIANS(C60)),0)-ImgF_y0+1,ROUND(C$5+E$12*COS(RADIANS(C60)),0)-ImgF_x0+1))</f>
        <v>130</v>
      </c>
      <c r="F60" s="18" t="n">
        <f aca="false">IF(F$12="","",INDEX(ImgF,ROUND(C$6+F$12*SIN(RADIANS(C60)),0)-ImgF_y0+1,ROUND(C$5+F$12*COS(RADIANS(C60)),0)-ImgF_x0+1))</f>
        <v>134</v>
      </c>
      <c r="G60" s="18" t="n">
        <f aca="false">IF(G$12="","",INDEX(ImgF,ROUND(C$6+G$12*SIN(RADIANS(C60)),0)-ImgF_y0+1,ROUND(C$5+G$12*COS(RADIANS(C60)),0)-ImgF_x0+1))</f>
        <v>110</v>
      </c>
      <c r="H60" s="18" t="n">
        <f aca="false">IF(H$12="","",INDEX(ImgF,ROUND(C$6+H$12*SIN(RADIANS(C60)),0)-ImgF_y0+1,ROUND(C$5+H$12*COS(RADIANS(C60)),0)-ImgF_x0+1))</f>
        <v>241</v>
      </c>
      <c r="I60" s="18" t="n">
        <f aca="false">IF(I$12="","",INDEX(ImgF,ROUND(C$6+I$12*SIN(RADIANS(C60)),0)-ImgF_y0+1,ROUND(C$5+I$12*COS(RADIANS(C60)),0)-ImgF_x0+1))</f>
        <v>241</v>
      </c>
      <c r="J60" s="18" t="n">
        <f aca="false">IF(J$12="","",INDEX(ImgF,ROUND(C$6+J$12*SIN(RADIANS(C60)),0)-ImgF_y0+1,ROUND(C$5+J$12*COS(RADIANS(C60)),0)-ImgF_x0+1))</f>
        <v>60</v>
      </c>
      <c r="K60" s="18" t="n">
        <f aca="false">IF(K$12="","",INDEX(ImgF,ROUND(C$6+K$12*SIN(RADIANS(C60)),0)-ImgF_y0+1,ROUND(C$5+K$12*COS(RADIANS(C60)),0)-ImgF_x0+1))</f>
        <v>128</v>
      </c>
      <c r="L60" s="24" t="n">
        <f aca="false">MIN(D60:K60)</f>
        <v>60</v>
      </c>
      <c r="M60" s="33" t="n">
        <f aca="false">IF(L60&lt;oscuro,1,0)</f>
        <v>1</v>
      </c>
      <c r="N60" s="22" t="n">
        <f aca="false">oscuro</f>
        <v>68</v>
      </c>
      <c r="P60" s="24" t="n">
        <v>47</v>
      </c>
      <c r="Q60" s="24" t="n">
        <f aca="false">P60*360/360</f>
        <v>47</v>
      </c>
      <c r="R60" s="22" t="n">
        <f aca="false">IF(R$12="","",INDEX(ImgF,ROUND(Q$6+R$12*SIN(RADIANS(Q60)),0)-ImgF_y0+1,ROUND(Q$5+R$12*COS(RADIANS(Q60)),0)-ImgF_x0+1))</f>
        <v>166</v>
      </c>
      <c r="S60" s="22" t="n">
        <f aca="false">IF(S$12="","",INDEX(ImgF,ROUND(Q$6+S$12*SIN(RADIANS(Q60)),0)-ImgF_y0+1,ROUND(Q$5+S$12*COS(RADIANS(Q60)),0)-ImgF_x0+1))</f>
        <v>169</v>
      </c>
      <c r="T60" s="22" t="n">
        <f aca="false">IF(T$12="","",INDEX(ImgF,ROUND(Q$6+T$12*SIN(RADIANS(Q60)),0)-ImgF_y0+1,ROUND(Q$5+T$12*COS(RADIANS(Q60)),0)-ImgF_x0+1))</f>
        <v>175</v>
      </c>
      <c r="U60" s="22" t="n">
        <f aca="false">IF(U$12="","",INDEX(ImgF,ROUND(Q$6+U$12*SIN(RADIANS(Q60)),0)-ImgF_y0+1,ROUND(Q$5+U$12*COS(RADIANS(Q60)),0)-ImgF_x0+1))</f>
        <v>166</v>
      </c>
      <c r="V60" s="22" t="n">
        <f aca="false">IF(V$12="","",INDEX(ImgF,ROUND(Q$6+V$12*SIN(RADIANS(Q60)),0)-ImgF_y0+1,ROUND(Q$5+V$12*COS(RADIANS(Q60)),0)-ImgF_x0+1))</f>
        <v>178</v>
      </c>
      <c r="W60" s="22" t="n">
        <f aca="false">IF(W$12="","",INDEX(ImgF,ROUND(Q$6+W$12*SIN(RADIANS(Q60)),0)-ImgF_y0+1,ROUND(Q$5+W$12*COS(RADIANS(Q60)),0)-ImgF_x0+1))</f>
        <v>165</v>
      </c>
      <c r="X60" s="22" t="n">
        <f aca="false">IF(X$12="","",INDEX(ImgF,ROUND(Q$6+X$12*SIN(RADIANS(Q60)),0)-ImgF_y0+1,ROUND(Q$5+X$12*COS(RADIANS(Q60)),0)-ImgF_x0+1))</f>
        <v>159</v>
      </c>
      <c r="Y60" s="22" t="n">
        <f aca="false">IF(Y$12="","",INDEX(ImgF,ROUND(Q$6+Y$12*SIN(RADIANS(Q60)),0)-ImgF_y0+1,ROUND(Q$5+Y$12*COS(RADIANS(Q60)),0)-ImgF_x0+1))</f>
        <v>159</v>
      </c>
      <c r="Z60" s="24" t="n">
        <f aca="false">MIN(R60:Y60)</f>
        <v>159</v>
      </c>
      <c r="AA60" s="33" t="n">
        <f aca="false">IF(Z60&lt;oscuro,1,0)</f>
        <v>0</v>
      </c>
      <c r="AB60" s="22" t="n">
        <f aca="false">oscuro</f>
        <v>68</v>
      </c>
    </row>
    <row r="61" customFormat="false" ht="15" hidden="false" customHeight="false" outlineLevel="0" collapsed="false">
      <c r="B61" s="24" t="n">
        <v>48</v>
      </c>
      <c r="C61" s="24" t="n">
        <f aca="false">B61*360/360</f>
        <v>48</v>
      </c>
      <c r="D61" s="18" t="n">
        <f aca="false">IF(D$12="","",INDEX(ImgF,ROUND(C$6+D$12*SIN(RADIANS(C61)),0)-ImgF_y0+1,ROUND(C$5+D$12*COS(RADIANS(C61)),0)-ImgF_x0+1))</f>
        <v>83</v>
      </c>
      <c r="E61" s="18" t="n">
        <f aca="false">IF(E$12="","",INDEX(ImgF,ROUND(C$6+E$12*SIN(RADIANS(C61)),0)-ImgF_y0+1,ROUND(C$5+E$12*COS(RADIANS(C61)),0)-ImgF_x0+1))</f>
        <v>96</v>
      </c>
      <c r="F61" s="18" t="n">
        <f aca="false">IF(F$12="","",INDEX(ImgF,ROUND(C$6+F$12*SIN(RADIANS(C61)),0)-ImgF_y0+1,ROUND(C$5+F$12*COS(RADIANS(C61)),0)-ImgF_x0+1))</f>
        <v>110</v>
      </c>
      <c r="G61" s="18" t="n">
        <f aca="false">IF(G$12="","",INDEX(ImgF,ROUND(C$6+G$12*SIN(RADIANS(C61)),0)-ImgF_y0+1,ROUND(C$5+G$12*COS(RADIANS(C61)),0)-ImgF_x0+1))</f>
        <v>110</v>
      </c>
      <c r="H61" s="18" t="n">
        <f aca="false">IF(H$12="","",INDEX(ImgF,ROUND(C$6+H$12*SIN(RADIANS(C61)),0)-ImgF_y0+1,ROUND(C$5+H$12*COS(RADIANS(C61)),0)-ImgF_x0+1))</f>
        <v>192</v>
      </c>
      <c r="I61" s="18" t="n">
        <f aca="false">IF(I$12="","",INDEX(ImgF,ROUND(C$6+I$12*SIN(RADIANS(C61)),0)-ImgF_y0+1,ROUND(C$5+I$12*COS(RADIANS(C61)),0)-ImgF_x0+1))</f>
        <v>142</v>
      </c>
      <c r="J61" s="18" t="n">
        <f aca="false">IF(J$12="","",INDEX(ImgF,ROUND(C$6+J$12*SIN(RADIANS(C61)),0)-ImgF_y0+1,ROUND(C$5+J$12*COS(RADIANS(C61)),0)-ImgF_x0+1))</f>
        <v>111</v>
      </c>
      <c r="K61" s="18" t="n">
        <f aca="false">IF(K$12="","",INDEX(ImgF,ROUND(C$6+K$12*SIN(RADIANS(C61)),0)-ImgF_y0+1,ROUND(C$5+K$12*COS(RADIANS(C61)),0)-ImgF_x0+1))</f>
        <v>111</v>
      </c>
      <c r="L61" s="24" t="n">
        <f aca="false">MIN(D61:K61)</f>
        <v>83</v>
      </c>
      <c r="M61" s="33" t="n">
        <f aca="false">IF(L61&lt;oscuro,1,0)</f>
        <v>0</v>
      </c>
      <c r="N61" s="22" t="n">
        <f aca="false">oscuro</f>
        <v>68</v>
      </c>
      <c r="P61" s="24" t="n">
        <v>48</v>
      </c>
      <c r="Q61" s="24" t="n">
        <f aca="false">P61*360/360</f>
        <v>48</v>
      </c>
      <c r="R61" s="22" t="n">
        <f aca="false">IF(R$12="","",INDEX(ImgF,ROUND(Q$6+R$12*SIN(RADIANS(Q61)),0)-ImgF_y0+1,ROUND(Q$5+R$12*COS(RADIANS(Q61)),0)-ImgF_x0+1))</f>
        <v>162</v>
      </c>
      <c r="S61" s="22" t="n">
        <f aca="false">IF(S$12="","",INDEX(ImgF,ROUND(Q$6+S$12*SIN(RADIANS(Q61)),0)-ImgF_y0+1,ROUND(Q$5+S$12*COS(RADIANS(Q61)),0)-ImgF_x0+1))</f>
        <v>169</v>
      </c>
      <c r="T61" s="22" t="n">
        <f aca="false">IF(T$12="","",INDEX(ImgF,ROUND(Q$6+T$12*SIN(RADIANS(Q61)),0)-ImgF_y0+1,ROUND(Q$5+T$12*COS(RADIANS(Q61)),0)-ImgF_x0+1))</f>
        <v>182</v>
      </c>
      <c r="U61" s="22" t="n">
        <f aca="false">IF(U$12="","",INDEX(ImgF,ROUND(Q$6+U$12*SIN(RADIANS(Q61)),0)-ImgF_y0+1,ROUND(Q$5+U$12*COS(RADIANS(Q61)),0)-ImgF_x0+1))</f>
        <v>178</v>
      </c>
      <c r="V61" s="22" t="n">
        <f aca="false">IF(V$12="","",INDEX(ImgF,ROUND(Q$6+V$12*SIN(RADIANS(Q61)),0)-ImgF_y0+1,ROUND(Q$5+V$12*COS(RADIANS(Q61)),0)-ImgF_x0+1))</f>
        <v>181</v>
      </c>
      <c r="W61" s="22" t="n">
        <f aca="false">IF(W$12="","",INDEX(ImgF,ROUND(Q$6+W$12*SIN(RADIANS(Q61)),0)-ImgF_y0+1,ROUND(Q$5+W$12*COS(RADIANS(Q61)),0)-ImgF_x0+1))</f>
        <v>181</v>
      </c>
      <c r="X61" s="22" t="n">
        <f aca="false">IF(X$12="","",INDEX(ImgF,ROUND(Q$6+X$12*SIN(RADIANS(Q61)),0)-ImgF_y0+1,ROUND(Q$5+X$12*COS(RADIANS(Q61)),0)-ImgF_x0+1))</f>
        <v>155</v>
      </c>
      <c r="Y61" s="22" t="n">
        <f aca="false">IF(Y$12="","",INDEX(ImgF,ROUND(Q$6+Y$12*SIN(RADIANS(Q61)),0)-ImgF_y0+1,ROUND(Q$5+Y$12*COS(RADIANS(Q61)),0)-ImgF_x0+1))</f>
        <v>161</v>
      </c>
      <c r="Z61" s="24" t="n">
        <f aca="false">MIN(R61:Y61)</f>
        <v>155</v>
      </c>
      <c r="AA61" s="33" t="n">
        <f aca="false">IF(Z61&lt;oscuro,1,0)</f>
        <v>0</v>
      </c>
      <c r="AB61" s="22" t="n">
        <f aca="false">oscuro</f>
        <v>68</v>
      </c>
    </row>
    <row r="62" customFormat="false" ht="15" hidden="false" customHeight="false" outlineLevel="0" collapsed="false">
      <c r="B62" s="24" t="n">
        <v>49</v>
      </c>
      <c r="C62" s="24" t="n">
        <f aca="false">B62*360/360</f>
        <v>49</v>
      </c>
      <c r="D62" s="18" t="n">
        <f aca="false">IF(D$12="","",INDEX(ImgF,ROUND(C$6+D$12*SIN(RADIANS(C62)),0)-ImgF_y0+1,ROUND(C$5+D$12*COS(RADIANS(C62)),0)-ImgF_x0+1))</f>
        <v>106</v>
      </c>
      <c r="E62" s="18" t="n">
        <f aca="false">IF(E$12="","",INDEX(ImgF,ROUND(C$6+E$12*SIN(RADIANS(C62)),0)-ImgF_y0+1,ROUND(C$5+E$12*COS(RADIANS(C62)),0)-ImgF_x0+1))</f>
        <v>96</v>
      </c>
      <c r="F62" s="18" t="n">
        <f aca="false">IF(F$12="","",INDEX(ImgF,ROUND(C$6+F$12*SIN(RADIANS(C62)),0)-ImgF_y0+1,ROUND(C$5+F$12*COS(RADIANS(C62)),0)-ImgF_x0+1))</f>
        <v>111</v>
      </c>
      <c r="G62" s="18" t="n">
        <f aca="false">IF(G$12="","",INDEX(ImgF,ROUND(C$6+G$12*SIN(RADIANS(C62)),0)-ImgF_y0+1,ROUND(C$5+G$12*COS(RADIANS(C62)),0)-ImgF_x0+1))</f>
        <v>118</v>
      </c>
      <c r="H62" s="18" t="n">
        <f aca="false">IF(H$12="","",INDEX(ImgF,ROUND(C$6+H$12*SIN(RADIANS(C62)),0)-ImgF_y0+1,ROUND(C$5+H$12*COS(RADIANS(C62)),0)-ImgF_x0+1))</f>
        <v>247</v>
      </c>
      <c r="I62" s="18" t="n">
        <f aca="false">IF(I$12="","",INDEX(ImgF,ROUND(C$6+I$12*SIN(RADIANS(C62)),0)-ImgF_y0+1,ROUND(C$5+I$12*COS(RADIANS(C62)),0)-ImgF_x0+1))</f>
        <v>247</v>
      </c>
      <c r="J62" s="18" t="n">
        <f aca="false">IF(J$12="","",INDEX(ImgF,ROUND(C$6+J$12*SIN(RADIANS(C62)),0)-ImgF_y0+1,ROUND(C$5+J$12*COS(RADIANS(C62)),0)-ImgF_x0+1))</f>
        <v>73</v>
      </c>
      <c r="K62" s="18" t="n">
        <f aca="false">IF(K$12="","",INDEX(ImgF,ROUND(C$6+K$12*SIN(RADIANS(C62)),0)-ImgF_y0+1,ROUND(C$5+K$12*COS(RADIANS(C62)),0)-ImgF_x0+1))</f>
        <v>128</v>
      </c>
      <c r="L62" s="24" t="n">
        <f aca="false">MIN(D62:K62)</f>
        <v>73</v>
      </c>
      <c r="M62" s="33" t="n">
        <f aca="false">IF(L62&lt;oscuro,1,0)</f>
        <v>0</v>
      </c>
      <c r="N62" s="22" t="n">
        <f aca="false">oscuro</f>
        <v>68</v>
      </c>
      <c r="P62" s="24" t="n">
        <v>49</v>
      </c>
      <c r="Q62" s="24" t="n">
        <f aca="false">P62*360/360</f>
        <v>49</v>
      </c>
      <c r="R62" s="22" t="n">
        <f aca="false">IF(R$12="","",INDEX(ImgF,ROUND(Q$6+R$12*SIN(RADIANS(Q62)),0)-ImgF_y0+1,ROUND(Q$5+R$12*COS(RADIANS(Q62)),0)-ImgF_x0+1))</f>
        <v>162</v>
      </c>
      <c r="S62" s="22" t="n">
        <f aca="false">IF(S$12="","",INDEX(ImgF,ROUND(Q$6+S$12*SIN(RADIANS(Q62)),0)-ImgF_y0+1,ROUND(Q$5+S$12*COS(RADIANS(Q62)),0)-ImgF_x0+1))</f>
        <v>171</v>
      </c>
      <c r="T62" s="22" t="n">
        <f aca="false">IF(T$12="","",INDEX(ImgF,ROUND(Q$6+T$12*SIN(RADIANS(Q62)),0)-ImgF_y0+1,ROUND(Q$5+T$12*COS(RADIANS(Q62)),0)-ImgF_x0+1))</f>
        <v>159</v>
      </c>
      <c r="U62" s="22" t="n">
        <f aca="false">IF(U$12="","",INDEX(ImgF,ROUND(Q$6+U$12*SIN(RADIANS(Q62)),0)-ImgF_y0+1,ROUND(Q$5+U$12*COS(RADIANS(Q62)),0)-ImgF_x0+1))</f>
        <v>159</v>
      </c>
      <c r="V62" s="22" t="n">
        <f aca="false">IF(V$12="","",INDEX(ImgF,ROUND(Q$6+V$12*SIN(RADIANS(Q62)),0)-ImgF_y0+1,ROUND(Q$5+V$12*COS(RADIANS(Q62)),0)-ImgF_x0+1))</f>
        <v>177</v>
      </c>
      <c r="W62" s="22" t="n">
        <f aca="false">IF(W$12="","",INDEX(ImgF,ROUND(Q$6+W$12*SIN(RADIANS(Q62)),0)-ImgF_y0+1,ROUND(Q$5+W$12*COS(RADIANS(Q62)),0)-ImgF_x0+1))</f>
        <v>174</v>
      </c>
      <c r="X62" s="22" t="n">
        <f aca="false">IF(X$12="","",INDEX(ImgF,ROUND(Q$6+X$12*SIN(RADIANS(Q62)),0)-ImgF_y0+1,ROUND(Q$5+X$12*COS(RADIANS(Q62)),0)-ImgF_x0+1))</f>
        <v>157</v>
      </c>
      <c r="Y62" s="22" t="n">
        <f aca="false">IF(Y$12="","",INDEX(ImgF,ROUND(Q$6+Y$12*SIN(RADIANS(Q62)),0)-ImgF_y0+1,ROUND(Q$5+Y$12*COS(RADIANS(Q62)),0)-ImgF_x0+1))</f>
        <v>150</v>
      </c>
      <c r="Z62" s="24" t="n">
        <f aca="false">MIN(R62:Y62)</f>
        <v>150</v>
      </c>
      <c r="AA62" s="33" t="n">
        <f aca="false">IF(Z62&lt;oscuro,1,0)</f>
        <v>0</v>
      </c>
      <c r="AB62" s="22" t="n">
        <f aca="false">oscuro</f>
        <v>68</v>
      </c>
    </row>
    <row r="63" customFormat="false" ht="15" hidden="false" customHeight="false" outlineLevel="0" collapsed="false">
      <c r="B63" s="24" t="n">
        <v>50</v>
      </c>
      <c r="C63" s="24" t="n">
        <f aca="false">B63*360/360</f>
        <v>50</v>
      </c>
      <c r="D63" s="18" t="n">
        <f aca="false">IF(D$12="","",INDEX(ImgF,ROUND(C$6+D$12*SIN(RADIANS(C63)),0)-ImgF_y0+1,ROUND(C$5+D$12*COS(RADIANS(C63)),0)-ImgF_x0+1))</f>
        <v>106</v>
      </c>
      <c r="E63" s="18" t="n">
        <f aca="false">IF(E$12="","",INDEX(ImgF,ROUND(C$6+E$12*SIN(RADIANS(C63)),0)-ImgF_y0+1,ROUND(C$5+E$12*COS(RADIANS(C63)),0)-ImgF_x0+1))</f>
        <v>132</v>
      </c>
      <c r="F63" s="18" t="n">
        <f aca="false">IF(F$12="","",INDEX(ImgF,ROUND(C$6+F$12*SIN(RADIANS(C63)),0)-ImgF_y0+1,ROUND(C$5+F$12*COS(RADIANS(C63)),0)-ImgF_x0+1))</f>
        <v>93</v>
      </c>
      <c r="G63" s="18" t="n">
        <f aca="false">IF(G$12="","",INDEX(ImgF,ROUND(C$6+G$12*SIN(RADIANS(C63)),0)-ImgF_y0+1,ROUND(C$5+G$12*COS(RADIANS(C63)),0)-ImgF_x0+1))</f>
        <v>118</v>
      </c>
      <c r="H63" s="18" t="n">
        <f aca="false">IF(H$12="","",INDEX(ImgF,ROUND(C$6+H$12*SIN(RADIANS(C63)),0)-ImgF_y0+1,ROUND(C$5+H$12*COS(RADIANS(C63)),0)-ImgF_x0+1))</f>
        <v>209</v>
      </c>
      <c r="I63" s="18" t="n">
        <f aca="false">IF(I$12="","",INDEX(ImgF,ROUND(C$6+I$12*SIN(RADIANS(C63)),0)-ImgF_y0+1,ROUND(C$5+I$12*COS(RADIANS(C63)),0)-ImgF_x0+1))</f>
        <v>150</v>
      </c>
      <c r="J63" s="18" t="n">
        <f aca="false">IF(J$12="","",INDEX(ImgF,ROUND(C$6+J$12*SIN(RADIANS(C63)),0)-ImgF_y0+1,ROUND(C$5+J$12*COS(RADIANS(C63)),0)-ImgF_x0+1))</f>
        <v>80</v>
      </c>
      <c r="K63" s="18" t="n">
        <f aca="false">IF(K$12="","",INDEX(ImgF,ROUND(C$6+K$12*SIN(RADIANS(C63)),0)-ImgF_y0+1,ROUND(C$5+K$12*COS(RADIANS(C63)),0)-ImgF_x0+1))</f>
        <v>132</v>
      </c>
      <c r="L63" s="24" t="n">
        <f aca="false">MIN(D63:K63)</f>
        <v>80</v>
      </c>
      <c r="M63" s="33" t="n">
        <f aca="false">IF(L63&lt;oscuro,1,0)</f>
        <v>0</v>
      </c>
      <c r="N63" s="22" t="n">
        <f aca="false">oscuro</f>
        <v>68</v>
      </c>
      <c r="P63" s="24" t="n">
        <v>50</v>
      </c>
      <c r="Q63" s="24" t="n">
        <f aca="false">P63*360/360</f>
        <v>50</v>
      </c>
      <c r="R63" s="22" t="n">
        <f aca="false">IF(R$12="","",INDEX(ImgF,ROUND(Q$6+R$12*SIN(RADIANS(Q63)),0)-ImgF_y0+1,ROUND(Q$5+R$12*COS(RADIANS(Q63)),0)-ImgF_x0+1))</f>
        <v>172</v>
      </c>
      <c r="S63" s="22" t="n">
        <f aca="false">IF(S$12="","",INDEX(ImgF,ROUND(Q$6+S$12*SIN(RADIANS(Q63)),0)-ImgF_y0+1,ROUND(Q$5+S$12*COS(RADIANS(Q63)),0)-ImgF_x0+1))</f>
        <v>171</v>
      </c>
      <c r="T63" s="22" t="n">
        <f aca="false">IF(T$12="","",INDEX(ImgF,ROUND(Q$6+T$12*SIN(RADIANS(Q63)),0)-ImgF_y0+1,ROUND(Q$5+T$12*COS(RADIANS(Q63)),0)-ImgF_x0+1))</f>
        <v>137</v>
      </c>
      <c r="U63" s="22" t="n">
        <f aca="false">IF(U$12="","",INDEX(ImgF,ROUND(Q$6+U$12*SIN(RADIANS(Q63)),0)-ImgF_y0+1,ROUND(Q$5+U$12*COS(RADIANS(Q63)),0)-ImgF_x0+1))</f>
        <v>146</v>
      </c>
      <c r="V63" s="22" t="n">
        <f aca="false">IF(V$12="","",INDEX(ImgF,ROUND(Q$6+V$12*SIN(RADIANS(Q63)),0)-ImgF_y0+1,ROUND(Q$5+V$12*COS(RADIANS(Q63)),0)-ImgF_x0+1))</f>
        <v>173</v>
      </c>
      <c r="W63" s="22" t="n">
        <f aca="false">IF(W$12="","",INDEX(ImgF,ROUND(Q$6+W$12*SIN(RADIANS(Q63)),0)-ImgF_y0+1,ROUND(Q$5+W$12*COS(RADIANS(Q63)),0)-ImgF_x0+1))</f>
        <v>173</v>
      </c>
      <c r="X63" s="22" t="n">
        <f aca="false">IF(X$12="","",INDEX(ImgF,ROUND(Q$6+X$12*SIN(RADIANS(Q63)),0)-ImgF_y0+1,ROUND(Q$5+X$12*COS(RADIANS(Q63)),0)-ImgF_x0+1))</f>
        <v>157</v>
      </c>
      <c r="Y63" s="22" t="n">
        <f aca="false">IF(Y$12="","",INDEX(ImgF,ROUND(Q$6+Y$12*SIN(RADIANS(Q63)),0)-ImgF_y0+1,ROUND(Q$5+Y$12*COS(RADIANS(Q63)),0)-ImgF_x0+1))</f>
        <v>153</v>
      </c>
      <c r="Z63" s="24" t="n">
        <f aca="false">MIN(R63:Y63)</f>
        <v>137</v>
      </c>
      <c r="AA63" s="33" t="n">
        <f aca="false">IF(Z63&lt;oscuro,1,0)</f>
        <v>0</v>
      </c>
      <c r="AB63" s="22" t="n">
        <f aca="false">oscuro</f>
        <v>68</v>
      </c>
    </row>
    <row r="64" customFormat="false" ht="15" hidden="false" customHeight="false" outlineLevel="0" collapsed="false">
      <c r="B64" s="24" t="n">
        <v>51</v>
      </c>
      <c r="C64" s="24" t="n">
        <f aca="false">B64*360/360</f>
        <v>51</v>
      </c>
      <c r="D64" s="18" t="n">
        <f aca="false">IF(D$12="","",INDEX(ImgF,ROUND(C$6+D$12*SIN(RADIANS(C64)),0)-ImgF_y0+1,ROUND(C$5+D$12*COS(RADIANS(C64)),0)-ImgF_x0+1))</f>
        <v>97</v>
      </c>
      <c r="E64" s="18" t="n">
        <f aca="false">IF(E$12="","",INDEX(ImgF,ROUND(C$6+E$12*SIN(RADIANS(C64)),0)-ImgF_y0+1,ROUND(C$5+E$12*COS(RADIANS(C64)),0)-ImgF_x0+1))</f>
        <v>132</v>
      </c>
      <c r="F64" s="18" t="n">
        <f aca="false">IF(F$12="","",INDEX(ImgF,ROUND(C$6+F$12*SIN(RADIANS(C64)),0)-ImgF_y0+1,ROUND(C$5+F$12*COS(RADIANS(C64)),0)-ImgF_x0+1))</f>
        <v>119</v>
      </c>
      <c r="G64" s="18" t="n">
        <f aca="false">IF(G$12="","",INDEX(ImgF,ROUND(C$6+G$12*SIN(RADIANS(C64)),0)-ImgF_y0+1,ROUND(C$5+G$12*COS(RADIANS(C64)),0)-ImgF_x0+1))</f>
        <v>125</v>
      </c>
      <c r="H64" s="18" t="n">
        <f aca="false">IF(H$12="","",INDEX(ImgF,ROUND(C$6+H$12*SIN(RADIANS(C64)),0)-ImgF_y0+1,ROUND(C$5+H$12*COS(RADIANS(C64)),0)-ImgF_x0+1))</f>
        <v>242</v>
      </c>
      <c r="I64" s="18" t="n">
        <f aca="false">IF(I$12="","",INDEX(ImgF,ROUND(C$6+I$12*SIN(RADIANS(C64)),0)-ImgF_y0+1,ROUND(C$5+I$12*COS(RADIANS(C64)),0)-ImgF_x0+1))</f>
        <v>242</v>
      </c>
      <c r="J64" s="18" t="n">
        <f aca="false">IF(J$12="","",INDEX(ImgF,ROUND(C$6+J$12*SIN(RADIANS(C64)),0)-ImgF_y0+1,ROUND(C$5+J$12*COS(RADIANS(C64)),0)-ImgF_x0+1))</f>
        <v>80</v>
      </c>
      <c r="K64" s="18" t="n">
        <f aca="false">IF(K$12="","",INDEX(ImgF,ROUND(C$6+K$12*SIN(RADIANS(C64)),0)-ImgF_y0+1,ROUND(C$5+K$12*COS(RADIANS(C64)),0)-ImgF_x0+1))</f>
        <v>132</v>
      </c>
      <c r="L64" s="24" t="n">
        <f aca="false">MIN(D64:K64)</f>
        <v>80</v>
      </c>
      <c r="M64" s="33" t="n">
        <f aca="false">IF(L64&lt;oscuro,1,0)</f>
        <v>0</v>
      </c>
      <c r="N64" s="22" t="n">
        <f aca="false">oscuro</f>
        <v>68</v>
      </c>
      <c r="P64" s="24" t="n">
        <v>51</v>
      </c>
      <c r="Q64" s="24" t="n">
        <f aca="false">P64*360/360</f>
        <v>51</v>
      </c>
      <c r="R64" s="22" t="n">
        <f aca="false">IF(R$12="","",INDEX(ImgF,ROUND(Q$6+R$12*SIN(RADIANS(Q64)),0)-ImgF_y0+1,ROUND(Q$5+R$12*COS(RADIANS(Q64)),0)-ImgF_x0+1))</f>
        <v>171</v>
      </c>
      <c r="S64" s="22" t="n">
        <f aca="false">IF(S$12="","",INDEX(ImgF,ROUND(Q$6+S$12*SIN(RADIANS(Q64)),0)-ImgF_y0+1,ROUND(Q$5+S$12*COS(RADIANS(Q64)),0)-ImgF_x0+1))</f>
        <v>132</v>
      </c>
      <c r="T64" s="22" t="n">
        <f aca="false">IF(T$12="","",INDEX(ImgF,ROUND(Q$6+T$12*SIN(RADIANS(Q64)),0)-ImgF_y0+1,ROUND(Q$5+T$12*COS(RADIANS(Q64)),0)-ImgF_x0+1))</f>
        <v>137</v>
      </c>
      <c r="U64" s="22" t="n">
        <f aca="false">IF(U$12="","",INDEX(ImgF,ROUND(Q$6+U$12*SIN(RADIANS(Q64)),0)-ImgF_y0+1,ROUND(Q$5+U$12*COS(RADIANS(Q64)),0)-ImgF_x0+1))</f>
        <v>109</v>
      </c>
      <c r="V64" s="22" t="n">
        <f aca="false">IF(V$12="","",INDEX(ImgF,ROUND(Q$6+V$12*SIN(RADIANS(Q64)),0)-ImgF_y0+1,ROUND(Q$5+V$12*COS(RADIANS(Q64)),0)-ImgF_x0+1))</f>
        <v>138</v>
      </c>
      <c r="W64" s="22" t="n">
        <f aca="false">IF(W$12="","",INDEX(ImgF,ROUND(Q$6+W$12*SIN(RADIANS(Q64)),0)-ImgF_y0+1,ROUND(Q$5+W$12*COS(RADIANS(Q64)),0)-ImgF_x0+1))</f>
        <v>153</v>
      </c>
      <c r="X64" s="22" t="n">
        <f aca="false">IF(X$12="","",INDEX(ImgF,ROUND(Q$6+X$12*SIN(RADIANS(Q64)),0)-ImgF_y0+1,ROUND(Q$5+X$12*COS(RADIANS(Q64)),0)-ImgF_x0+1))</f>
        <v>134</v>
      </c>
      <c r="Y64" s="22" t="n">
        <f aca="false">IF(Y$12="","",INDEX(ImgF,ROUND(Q$6+Y$12*SIN(RADIANS(Q64)),0)-ImgF_y0+1,ROUND(Q$5+Y$12*COS(RADIANS(Q64)),0)-ImgF_x0+1))</f>
        <v>144</v>
      </c>
      <c r="Z64" s="24" t="n">
        <f aca="false">MIN(R64:Y64)</f>
        <v>109</v>
      </c>
      <c r="AA64" s="33" t="n">
        <f aca="false">IF(Z64&lt;oscuro,1,0)</f>
        <v>0</v>
      </c>
      <c r="AB64" s="22" t="n">
        <f aca="false">oscuro</f>
        <v>68</v>
      </c>
    </row>
    <row r="65" customFormat="false" ht="15" hidden="false" customHeight="false" outlineLevel="0" collapsed="false">
      <c r="B65" s="24" t="n">
        <v>52</v>
      </c>
      <c r="C65" s="24" t="n">
        <f aca="false">B65*360/360</f>
        <v>52</v>
      </c>
      <c r="D65" s="18" t="n">
        <f aca="false">IF(D$12="","",INDEX(ImgF,ROUND(C$6+D$12*SIN(RADIANS(C65)),0)-ImgF_y0+1,ROUND(C$5+D$12*COS(RADIANS(C65)),0)-ImgF_x0+1))</f>
        <v>113</v>
      </c>
      <c r="E65" s="18" t="n">
        <f aca="false">IF(E$12="","",INDEX(ImgF,ROUND(C$6+E$12*SIN(RADIANS(C65)),0)-ImgF_y0+1,ROUND(C$5+E$12*COS(RADIANS(C65)),0)-ImgF_x0+1))</f>
        <v>122</v>
      </c>
      <c r="F65" s="18" t="n">
        <f aca="false">IF(F$12="","",INDEX(ImgF,ROUND(C$6+F$12*SIN(RADIANS(C65)),0)-ImgF_y0+1,ROUND(C$5+F$12*COS(RADIANS(C65)),0)-ImgF_x0+1))</f>
        <v>119</v>
      </c>
      <c r="G65" s="18" t="n">
        <f aca="false">IF(G$12="","",INDEX(ImgF,ROUND(C$6+G$12*SIN(RADIANS(C65)),0)-ImgF_y0+1,ROUND(C$5+G$12*COS(RADIANS(C65)),0)-ImgF_x0+1))</f>
        <v>114</v>
      </c>
      <c r="H65" s="18" t="n">
        <f aca="false">IF(H$12="","",INDEX(ImgF,ROUND(C$6+H$12*SIN(RADIANS(C65)),0)-ImgF_y0+1,ROUND(C$5+H$12*COS(RADIANS(C65)),0)-ImgF_x0+1))</f>
        <v>224</v>
      </c>
      <c r="I65" s="18" t="n">
        <f aca="false">IF(I$12="","",INDEX(ImgF,ROUND(C$6+I$12*SIN(RADIANS(C65)),0)-ImgF_y0+1,ROUND(C$5+I$12*COS(RADIANS(C65)),0)-ImgF_x0+1))</f>
        <v>125</v>
      </c>
      <c r="J65" s="18" t="n">
        <f aca="false">IF(J$12="","",INDEX(ImgF,ROUND(C$6+J$12*SIN(RADIANS(C65)),0)-ImgF_y0+1,ROUND(C$5+J$12*COS(RADIANS(C65)),0)-ImgF_x0+1))</f>
        <v>79</v>
      </c>
      <c r="K65" s="18" t="n">
        <f aca="false">IF(K$12="","",INDEX(ImgF,ROUND(C$6+K$12*SIN(RADIANS(C65)),0)-ImgF_y0+1,ROUND(C$5+K$12*COS(RADIANS(C65)),0)-ImgF_x0+1))</f>
        <v>138</v>
      </c>
      <c r="L65" s="24" t="n">
        <f aca="false">MIN(D65:K65)</f>
        <v>79</v>
      </c>
      <c r="M65" s="33" t="n">
        <f aca="false">IF(L65&lt;oscuro,1,0)</f>
        <v>0</v>
      </c>
      <c r="N65" s="22" t="n">
        <f aca="false">oscuro</f>
        <v>68</v>
      </c>
      <c r="P65" s="24" t="n">
        <v>52</v>
      </c>
      <c r="Q65" s="24" t="n">
        <f aca="false">P65*360/360</f>
        <v>52</v>
      </c>
      <c r="R65" s="22" t="n">
        <f aca="false">IF(R$12="","",INDEX(ImgF,ROUND(Q$6+R$12*SIN(RADIANS(Q65)),0)-ImgF_y0+1,ROUND(Q$5+R$12*COS(RADIANS(Q65)),0)-ImgF_x0+1))</f>
        <v>170</v>
      </c>
      <c r="S65" s="22" t="n">
        <f aca="false">IF(S$12="","",INDEX(ImgF,ROUND(Q$6+S$12*SIN(RADIANS(Q65)),0)-ImgF_y0+1,ROUND(Q$5+S$12*COS(RADIANS(Q65)),0)-ImgF_x0+1))</f>
        <v>132</v>
      </c>
      <c r="T65" s="22" t="n">
        <f aca="false">IF(T$12="","",INDEX(ImgF,ROUND(Q$6+T$12*SIN(RADIANS(Q65)),0)-ImgF_y0+1,ROUND(Q$5+T$12*COS(RADIANS(Q65)),0)-ImgF_x0+1))</f>
        <v>104</v>
      </c>
      <c r="U65" s="22" t="n">
        <f aca="false">IF(U$12="","",INDEX(ImgF,ROUND(Q$6+U$12*SIN(RADIANS(Q65)),0)-ImgF_y0+1,ROUND(Q$5+U$12*COS(RADIANS(Q65)),0)-ImgF_x0+1))</f>
        <v>106</v>
      </c>
      <c r="V65" s="22" t="n">
        <f aca="false">IF(V$12="","",INDEX(ImgF,ROUND(Q$6+V$12*SIN(RADIANS(Q65)),0)-ImgF_y0+1,ROUND(Q$5+V$12*COS(RADIANS(Q65)),0)-ImgF_x0+1))</f>
        <v>106</v>
      </c>
      <c r="W65" s="22" t="n">
        <f aca="false">IF(W$12="","",INDEX(ImgF,ROUND(Q$6+W$12*SIN(RADIANS(Q65)),0)-ImgF_y0+1,ROUND(Q$5+W$12*COS(RADIANS(Q65)),0)-ImgF_x0+1))</f>
        <v>131</v>
      </c>
      <c r="X65" s="22" t="n">
        <f aca="false">IF(X$12="","",INDEX(ImgF,ROUND(Q$6+X$12*SIN(RADIANS(Q65)),0)-ImgF_y0+1,ROUND(Q$5+X$12*COS(RADIANS(Q65)),0)-ImgF_x0+1))</f>
        <v>134</v>
      </c>
      <c r="Y65" s="22" t="n">
        <f aca="false">IF(Y$12="","",INDEX(ImgF,ROUND(Q$6+Y$12*SIN(RADIANS(Q65)),0)-ImgF_y0+1,ROUND(Q$5+Y$12*COS(RADIANS(Q65)),0)-ImgF_x0+1))</f>
        <v>130</v>
      </c>
      <c r="Z65" s="24" t="n">
        <f aca="false">MIN(R65:Y65)</f>
        <v>104</v>
      </c>
      <c r="AA65" s="33" t="n">
        <f aca="false">IF(Z65&lt;oscuro,1,0)</f>
        <v>0</v>
      </c>
      <c r="AB65" s="22" t="n">
        <f aca="false">oscuro</f>
        <v>68</v>
      </c>
    </row>
    <row r="66" customFormat="false" ht="15" hidden="false" customHeight="false" outlineLevel="0" collapsed="false">
      <c r="B66" s="24" t="n">
        <v>53</v>
      </c>
      <c r="C66" s="24" t="n">
        <f aca="false">B66*360/360</f>
        <v>53</v>
      </c>
      <c r="D66" s="18" t="n">
        <f aca="false">IF(D$12="","",INDEX(ImgF,ROUND(C$6+D$12*SIN(RADIANS(C66)),0)-ImgF_y0+1,ROUND(C$5+D$12*COS(RADIANS(C66)),0)-ImgF_x0+1))</f>
        <v>90</v>
      </c>
      <c r="E66" s="18" t="n">
        <f aca="false">IF(E$12="","",INDEX(ImgF,ROUND(C$6+E$12*SIN(RADIANS(C66)),0)-ImgF_y0+1,ROUND(C$5+E$12*COS(RADIANS(C66)),0)-ImgF_x0+1))</f>
        <v>122</v>
      </c>
      <c r="F66" s="18" t="n">
        <f aca="false">IF(F$12="","",INDEX(ImgF,ROUND(C$6+F$12*SIN(RADIANS(C66)),0)-ImgF_y0+1,ROUND(C$5+F$12*COS(RADIANS(C66)),0)-ImgF_x0+1))</f>
        <v>140</v>
      </c>
      <c r="G66" s="18" t="n">
        <f aca="false">IF(G$12="","",INDEX(ImgF,ROUND(C$6+G$12*SIN(RADIANS(C66)),0)-ImgF_y0+1,ROUND(C$5+G$12*COS(RADIANS(C66)),0)-ImgF_x0+1))</f>
        <v>126</v>
      </c>
      <c r="H66" s="18" t="n">
        <f aca="false">IF(H$12="","",INDEX(ImgF,ROUND(C$6+H$12*SIN(RADIANS(C66)),0)-ImgF_y0+1,ROUND(C$5+H$12*COS(RADIANS(C66)),0)-ImgF_x0+1))</f>
        <v>126</v>
      </c>
      <c r="I66" s="18" t="n">
        <f aca="false">IF(I$12="","",INDEX(ImgF,ROUND(C$6+I$12*SIN(RADIANS(C66)),0)-ImgF_y0+1,ROUND(C$5+I$12*COS(RADIANS(C66)),0)-ImgF_x0+1))</f>
        <v>215</v>
      </c>
      <c r="J66" s="18" t="n">
        <f aca="false">IF(J$12="","",INDEX(ImgF,ROUND(C$6+J$12*SIN(RADIANS(C66)),0)-ImgF_y0+1,ROUND(C$5+J$12*COS(RADIANS(C66)),0)-ImgF_x0+1))</f>
        <v>79</v>
      </c>
      <c r="K66" s="18" t="n">
        <f aca="false">IF(K$12="","",INDEX(ImgF,ROUND(C$6+K$12*SIN(RADIANS(C66)),0)-ImgF_y0+1,ROUND(C$5+K$12*COS(RADIANS(C66)),0)-ImgF_x0+1))</f>
        <v>143</v>
      </c>
      <c r="L66" s="24" t="n">
        <f aca="false">MIN(D66:K66)</f>
        <v>79</v>
      </c>
      <c r="M66" s="33" t="n">
        <f aca="false">IF(L66&lt;oscuro,1,0)</f>
        <v>0</v>
      </c>
      <c r="N66" s="22" t="n">
        <f aca="false">oscuro</f>
        <v>68</v>
      </c>
      <c r="P66" s="24" t="n">
        <v>53</v>
      </c>
      <c r="Q66" s="24" t="n">
        <f aca="false">P66*360/360</f>
        <v>53</v>
      </c>
      <c r="R66" s="22" t="n">
        <f aca="false">IF(R$12="","",INDEX(ImgF,ROUND(Q$6+R$12*SIN(RADIANS(Q66)),0)-ImgF_y0+1,ROUND(Q$5+R$12*COS(RADIANS(Q66)),0)-ImgF_x0+1))</f>
        <v>143</v>
      </c>
      <c r="S66" s="22" t="n">
        <f aca="false">IF(S$12="","",INDEX(ImgF,ROUND(Q$6+S$12*SIN(RADIANS(Q66)),0)-ImgF_y0+1,ROUND(Q$5+S$12*COS(RADIANS(Q66)),0)-ImgF_x0+1))</f>
        <v>138</v>
      </c>
      <c r="T66" s="22" t="n">
        <f aca="false">IF(T$12="","",INDEX(ImgF,ROUND(Q$6+T$12*SIN(RADIANS(Q66)),0)-ImgF_y0+1,ROUND(Q$5+T$12*COS(RADIANS(Q66)),0)-ImgF_x0+1))</f>
        <v>104</v>
      </c>
      <c r="U66" s="22" t="n">
        <f aca="false">IF(U$12="","",INDEX(ImgF,ROUND(Q$6+U$12*SIN(RADIANS(Q66)),0)-ImgF_y0+1,ROUND(Q$5+U$12*COS(RADIANS(Q66)),0)-ImgF_x0+1))</f>
        <v>107</v>
      </c>
      <c r="V66" s="22" t="n">
        <f aca="false">IF(V$12="","",INDEX(ImgF,ROUND(Q$6+V$12*SIN(RADIANS(Q66)),0)-ImgF_y0+1,ROUND(Q$5+V$12*COS(RADIANS(Q66)),0)-ImgF_x0+1))</f>
        <v>102</v>
      </c>
      <c r="W66" s="22" t="n">
        <f aca="false">IF(W$12="","",INDEX(ImgF,ROUND(Q$6+W$12*SIN(RADIANS(Q66)),0)-ImgF_y0+1,ROUND(Q$5+W$12*COS(RADIANS(Q66)),0)-ImgF_x0+1))</f>
        <v>130</v>
      </c>
      <c r="X66" s="22" t="n">
        <f aca="false">IF(X$12="","",INDEX(ImgF,ROUND(Q$6+X$12*SIN(RADIANS(Q66)),0)-ImgF_y0+1,ROUND(Q$5+X$12*COS(RADIANS(Q66)),0)-ImgF_x0+1))</f>
        <v>130</v>
      </c>
      <c r="Y66" s="22" t="n">
        <f aca="false">IF(Y$12="","",INDEX(ImgF,ROUND(Q$6+Y$12*SIN(RADIANS(Q66)),0)-ImgF_y0+1,ROUND(Q$5+Y$12*COS(RADIANS(Q66)),0)-ImgF_x0+1))</f>
        <v>130</v>
      </c>
      <c r="Z66" s="24" t="n">
        <f aca="false">MIN(R66:Y66)</f>
        <v>102</v>
      </c>
      <c r="AA66" s="33" t="n">
        <f aca="false">IF(Z66&lt;oscuro,1,0)</f>
        <v>0</v>
      </c>
      <c r="AB66" s="22" t="n">
        <f aca="false">oscuro</f>
        <v>68</v>
      </c>
    </row>
    <row r="67" customFormat="false" ht="15" hidden="false" customHeight="false" outlineLevel="0" collapsed="false">
      <c r="B67" s="24" t="n">
        <v>54</v>
      </c>
      <c r="C67" s="24" t="n">
        <f aca="false">B67*360/360</f>
        <v>54</v>
      </c>
      <c r="D67" s="18" t="n">
        <f aca="false">IF(D$12="","",INDEX(ImgF,ROUND(C$6+D$12*SIN(RADIANS(C67)),0)-ImgF_y0+1,ROUND(C$5+D$12*COS(RADIANS(C67)),0)-ImgF_x0+1))</f>
        <v>97</v>
      </c>
      <c r="E67" s="18" t="n">
        <f aca="false">IF(E$12="","",INDEX(ImgF,ROUND(C$6+E$12*SIN(RADIANS(C67)),0)-ImgF_y0+1,ROUND(C$5+E$12*COS(RADIANS(C67)),0)-ImgF_x0+1))</f>
        <v>97</v>
      </c>
      <c r="F67" s="18" t="n">
        <f aca="false">IF(F$12="","",INDEX(ImgF,ROUND(C$6+F$12*SIN(RADIANS(C67)),0)-ImgF_y0+1,ROUND(C$5+F$12*COS(RADIANS(C67)),0)-ImgF_x0+1))</f>
        <v>140</v>
      </c>
      <c r="G67" s="18" t="n">
        <f aca="false">IF(G$12="","",INDEX(ImgF,ROUND(C$6+G$12*SIN(RADIANS(C67)),0)-ImgF_y0+1,ROUND(C$5+G$12*COS(RADIANS(C67)),0)-ImgF_x0+1))</f>
        <v>101</v>
      </c>
      <c r="H67" s="18" t="n">
        <f aca="false">IF(H$12="","",INDEX(ImgF,ROUND(C$6+H$12*SIN(RADIANS(C67)),0)-ImgF_y0+1,ROUND(C$5+H$12*COS(RADIANS(C67)),0)-ImgF_x0+1))</f>
        <v>231</v>
      </c>
      <c r="I67" s="18" t="n">
        <f aca="false">IF(I$12="","",INDEX(ImgF,ROUND(C$6+I$12*SIN(RADIANS(C67)),0)-ImgF_y0+1,ROUND(C$5+I$12*COS(RADIANS(C67)),0)-ImgF_x0+1))</f>
        <v>95</v>
      </c>
      <c r="J67" s="18" t="n">
        <f aca="false">IF(J$12="","",INDEX(ImgF,ROUND(C$6+J$12*SIN(RADIANS(C67)),0)-ImgF_y0+1,ROUND(C$5+J$12*COS(RADIANS(C67)),0)-ImgF_x0+1))</f>
        <v>95</v>
      </c>
      <c r="K67" s="18" t="n">
        <f aca="false">IF(K$12="","",INDEX(ImgF,ROUND(C$6+K$12*SIN(RADIANS(C67)),0)-ImgF_y0+1,ROUND(C$5+K$12*COS(RADIANS(C67)),0)-ImgF_x0+1))</f>
        <v>143</v>
      </c>
      <c r="L67" s="24" t="n">
        <f aca="false">MIN(D67:K67)</f>
        <v>95</v>
      </c>
      <c r="M67" s="33" t="n">
        <f aca="false">IF(L67&lt;oscuro,1,0)</f>
        <v>0</v>
      </c>
      <c r="N67" s="22" t="n">
        <f aca="false">oscuro</f>
        <v>68</v>
      </c>
      <c r="P67" s="24" t="n">
        <v>54</v>
      </c>
      <c r="Q67" s="24" t="n">
        <f aca="false">P67*360/360</f>
        <v>54</v>
      </c>
      <c r="R67" s="22" t="n">
        <f aca="false">IF(R$12="","",INDEX(ImgF,ROUND(Q$6+R$12*SIN(RADIANS(Q67)),0)-ImgF_y0+1,ROUND(Q$5+R$12*COS(RADIANS(Q67)),0)-ImgF_x0+1))</f>
        <v>143</v>
      </c>
      <c r="S67" s="22" t="n">
        <f aca="false">IF(S$12="","",INDEX(ImgF,ROUND(Q$6+S$12*SIN(RADIANS(Q67)),0)-ImgF_y0+1,ROUND(Q$5+S$12*COS(RADIANS(Q67)),0)-ImgF_x0+1))</f>
        <v>110</v>
      </c>
      <c r="T67" s="22" t="n">
        <f aca="false">IF(T$12="","",INDEX(ImgF,ROUND(Q$6+T$12*SIN(RADIANS(Q67)),0)-ImgF_y0+1,ROUND(Q$5+T$12*COS(RADIANS(Q67)),0)-ImgF_x0+1))</f>
        <v>111</v>
      </c>
      <c r="U67" s="22" t="n">
        <f aca="false">IF(U$12="","",INDEX(ImgF,ROUND(Q$6+U$12*SIN(RADIANS(Q67)),0)-ImgF_y0+1,ROUND(Q$5+U$12*COS(RADIANS(Q67)),0)-ImgF_x0+1))</f>
        <v>107</v>
      </c>
      <c r="V67" s="22" t="n">
        <f aca="false">IF(V$12="","",INDEX(ImgF,ROUND(Q$6+V$12*SIN(RADIANS(Q67)),0)-ImgF_y0+1,ROUND(Q$5+V$12*COS(RADIANS(Q67)),0)-ImgF_x0+1))</f>
        <v>100</v>
      </c>
      <c r="W67" s="22" t="n">
        <f aca="false">IF(W$12="","",INDEX(ImgF,ROUND(Q$6+W$12*SIN(RADIANS(Q67)),0)-ImgF_y0+1,ROUND(Q$5+W$12*COS(RADIANS(Q67)),0)-ImgF_x0+1))</f>
        <v>101</v>
      </c>
      <c r="X67" s="22" t="n">
        <f aca="false">IF(X$12="","",INDEX(ImgF,ROUND(Q$6+X$12*SIN(RADIANS(Q67)),0)-ImgF_y0+1,ROUND(Q$5+X$12*COS(RADIANS(Q67)),0)-ImgF_x0+1))</f>
        <v>125</v>
      </c>
      <c r="Y67" s="22" t="n">
        <f aca="false">IF(Y$12="","",INDEX(ImgF,ROUND(Q$6+Y$12*SIN(RADIANS(Q67)),0)-ImgF_y0+1,ROUND(Q$5+Y$12*COS(RADIANS(Q67)),0)-ImgF_x0+1))</f>
        <v>118</v>
      </c>
      <c r="Z67" s="24" t="n">
        <f aca="false">MIN(R67:Y67)</f>
        <v>100</v>
      </c>
      <c r="AA67" s="33" t="n">
        <f aca="false">IF(Z67&lt;oscuro,1,0)</f>
        <v>0</v>
      </c>
      <c r="AB67" s="22" t="n">
        <f aca="false">oscuro</f>
        <v>68</v>
      </c>
    </row>
    <row r="68" customFormat="false" ht="15" hidden="false" customHeight="false" outlineLevel="0" collapsed="false">
      <c r="B68" s="24" t="n">
        <v>55</v>
      </c>
      <c r="C68" s="24" t="n">
        <f aca="false">B68*360/360</f>
        <v>55</v>
      </c>
      <c r="D68" s="18" t="n">
        <f aca="false">IF(D$12="","",INDEX(ImgF,ROUND(C$6+D$12*SIN(RADIANS(C68)),0)-ImgF_y0+1,ROUND(C$5+D$12*COS(RADIANS(C68)),0)-ImgF_x0+1))</f>
        <v>132</v>
      </c>
      <c r="E68" s="18" t="n">
        <f aca="false">IF(E$12="","",INDEX(ImgF,ROUND(C$6+E$12*SIN(RADIANS(C68)),0)-ImgF_y0+1,ROUND(C$5+E$12*COS(RADIANS(C68)),0)-ImgF_x0+1))</f>
        <v>113</v>
      </c>
      <c r="F68" s="18" t="n">
        <f aca="false">IF(F$12="","",INDEX(ImgF,ROUND(C$6+F$12*SIN(RADIANS(C68)),0)-ImgF_y0+1,ROUND(C$5+F$12*COS(RADIANS(C68)),0)-ImgF_x0+1))</f>
        <v>88</v>
      </c>
      <c r="G68" s="18" t="n">
        <f aca="false">IF(G$12="","",INDEX(ImgF,ROUND(C$6+G$12*SIN(RADIANS(C68)),0)-ImgF_y0+1,ROUND(C$5+G$12*COS(RADIANS(C68)),0)-ImgF_x0+1))</f>
        <v>101</v>
      </c>
      <c r="H68" s="18" t="n">
        <f aca="false">IF(H$12="","",INDEX(ImgF,ROUND(C$6+H$12*SIN(RADIANS(C68)),0)-ImgF_y0+1,ROUND(C$5+H$12*COS(RADIANS(C68)),0)-ImgF_x0+1))</f>
        <v>166</v>
      </c>
      <c r="I68" s="18" t="n">
        <f aca="false">IF(I$12="","",INDEX(ImgF,ROUND(C$6+I$12*SIN(RADIANS(C68)),0)-ImgF_y0+1,ROUND(C$5+I$12*COS(RADIANS(C68)),0)-ImgF_x0+1))</f>
        <v>214</v>
      </c>
      <c r="J68" s="18" t="n">
        <f aca="false">IF(J$12="","",INDEX(ImgF,ROUND(C$6+J$12*SIN(RADIANS(C68)),0)-ImgF_y0+1,ROUND(C$5+J$12*COS(RADIANS(C68)),0)-ImgF_x0+1))</f>
        <v>87</v>
      </c>
      <c r="K68" s="18" t="n">
        <f aca="false">IF(K$12="","",INDEX(ImgF,ROUND(C$6+K$12*SIN(RADIANS(C68)),0)-ImgF_y0+1,ROUND(C$5+K$12*COS(RADIANS(C68)),0)-ImgF_x0+1))</f>
        <v>132</v>
      </c>
      <c r="L68" s="24" t="n">
        <f aca="false">MIN(D68:K68)</f>
        <v>87</v>
      </c>
      <c r="M68" s="33" t="n">
        <f aca="false">IF(L68&lt;oscuro,1,0)</f>
        <v>0</v>
      </c>
      <c r="N68" s="22" t="n">
        <f aca="false">oscuro</f>
        <v>68</v>
      </c>
      <c r="P68" s="24" t="n">
        <v>55</v>
      </c>
      <c r="Q68" s="24" t="n">
        <f aca="false">P68*360/360</f>
        <v>55</v>
      </c>
      <c r="R68" s="22" t="n">
        <f aca="false">IF(R$12="","",INDEX(ImgF,ROUND(Q$6+R$12*SIN(RADIANS(Q68)),0)-ImgF_y0+1,ROUND(Q$5+R$12*COS(RADIANS(Q68)),0)-ImgF_x0+1))</f>
        <v>138</v>
      </c>
      <c r="S68" s="22" t="n">
        <f aca="false">IF(S$12="","",INDEX(ImgF,ROUND(Q$6+S$12*SIN(RADIANS(Q68)),0)-ImgF_y0+1,ROUND(Q$5+S$12*COS(RADIANS(Q68)),0)-ImgF_x0+1))</f>
        <v>114</v>
      </c>
      <c r="T68" s="22" t="n">
        <f aca="false">IF(T$12="","",INDEX(ImgF,ROUND(Q$6+T$12*SIN(RADIANS(Q68)),0)-ImgF_y0+1,ROUND(Q$5+T$12*COS(RADIANS(Q68)),0)-ImgF_x0+1))</f>
        <v>111</v>
      </c>
      <c r="U68" s="22" t="n">
        <f aca="false">IF(U$12="","",INDEX(ImgF,ROUND(Q$6+U$12*SIN(RADIANS(Q68)),0)-ImgF_y0+1,ROUND(Q$5+U$12*COS(RADIANS(Q68)),0)-ImgF_x0+1))</f>
        <v>111</v>
      </c>
      <c r="V68" s="22" t="n">
        <f aca="false">IF(V$12="","",INDEX(ImgF,ROUND(Q$6+V$12*SIN(RADIANS(Q68)),0)-ImgF_y0+1,ROUND(Q$5+V$12*COS(RADIANS(Q68)),0)-ImgF_x0+1))</f>
        <v>94</v>
      </c>
      <c r="W68" s="22" t="n">
        <f aca="false">IF(W$12="","",INDEX(ImgF,ROUND(Q$6+W$12*SIN(RADIANS(Q68)),0)-ImgF_y0+1,ROUND(Q$5+W$12*COS(RADIANS(Q68)),0)-ImgF_x0+1))</f>
        <v>106</v>
      </c>
      <c r="X68" s="22" t="n">
        <f aca="false">IF(X$12="","",INDEX(ImgF,ROUND(Q$6+X$12*SIN(RADIANS(Q68)),0)-ImgF_y0+1,ROUND(Q$5+X$12*COS(RADIANS(Q68)),0)-ImgF_x0+1))</f>
        <v>111</v>
      </c>
      <c r="Y68" s="22" t="n">
        <f aca="false">IF(Y$12="","",INDEX(ImgF,ROUND(Q$6+Y$12*SIN(RADIANS(Q68)),0)-ImgF_y0+1,ROUND(Q$5+Y$12*COS(RADIANS(Q68)),0)-ImgF_x0+1))</f>
        <v>120</v>
      </c>
      <c r="Z68" s="24" t="n">
        <f aca="false">MIN(R68:Y68)</f>
        <v>94</v>
      </c>
      <c r="AA68" s="33" t="n">
        <f aca="false">IF(Z68&lt;oscuro,1,0)</f>
        <v>0</v>
      </c>
      <c r="AB68" s="22" t="n">
        <f aca="false">oscuro</f>
        <v>68</v>
      </c>
    </row>
    <row r="69" customFormat="false" ht="15" hidden="false" customHeight="false" outlineLevel="0" collapsed="false">
      <c r="B69" s="24" t="n">
        <v>56</v>
      </c>
      <c r="C69" s="24" t="n">
        <f aca="false">B69*360/360</f>
        <v>56</v>
      </c>
      <c r="D69" s="18" t="n">
        <f aca="false">IF(D$12="","",INDEX(ImgF,ROUND(C$6+D$12*SIN(RADIANS(C69)),0)-ImgF_y0+1,ROUND(C$5+D$12*COS(RADIANS(C69)),0)-ImgF_x0+1))</f>
        <v>132</v>
      </c>
      <c r="E69" s="18" t="n">
        <f aca="false">IF(E$12="","",INDEX(ImgF,ROUND(C$6+E$12*SIN(RADIANS(C69)),0)-ImgF_y0+1,ROUND(C$5+E$12*COS(RADIANS(C69)),0)-ImgF_x0+1))</f>
        <v>115</v>
      </c>
      <c r="F69" s="18" t="n">
        <f aca="false">IF(F$12="","",INDEX(ImgF,ROUND(C$6+F$12*SIN(RADIANS(C69)),0)-ImgF_y0+1,ROUND(C$5+F$12*COS(RADIANS(C69)),0)-ImgF_x0+1))</f>
        <v>88</v>
      </c>
      <c r="G69" s="18" t="n">
        <f aca="false">IF(G$12="","",INDEX(ImgF,ROUND(C$6+G$12*SIN(RADIANS(C69)),0)-ImgF_y0+1,ROUND(C$5+G$12*COS(RADIANS(C69)),0)-ImgF_x0+1))</f>
        <v>105</v>
      </c>
      <c r="H69" s="18" t="n">
        <f aca="false">IF(H$12="","",INDEX(ImgF,ROUND(C$6+H$12*SIN(RADIANS(C69)),0)-ImgF_y0+1,ROUND(C$5+H$12*COS(RADIANS(C69)),0)-ImgF_x0+1))</f>
        <v>229</v>
      </c>
      <c r="I69" s="18" t="n">
        <f aca="false">IF(I$12="","",INDEX(ImgF,ROUND(C$6+I$12*SIN(RADIANS(C69)),0)-ImgF_y0+1,ROUND(C$5+I$12*COS(RADIANS(C69)),0)-ImgF_x0+1))</f>
        <v>229</v>
      </c>
      <c r="J69" s="18" t="n">
        <f aca="false">IF(J$12="","",INDEX(ImgF,ROUND(C$6+J$12*SIN(RADIANS(C69)),0)-ImgF_y0+1,ROUND(C$5+J$12*COS(RADIANS(C69)),0)-ImgF_x0+1))</f>
        <v>87</v>
      </c>
      <c r="K69" s="18" t="n">
        <f aca="false">IF(K$12="","",INDEX(ImgF,ROUND(C$6+K$12*SIN(RADIANS(C69)),0)-ImgF_y0+1,ROUND(C$5+K$12*COS(RADIANS(C69)),0)-ImgF_x0+1))</f>
        <v>97</v>
      </c>
      <c r="L69" s="24" t="n">
        <f aca="false">MIN(D69:K69)</f>
        <v>87</v>
      </c>
      <c r="M69" s="33" t="n">
        <f aca="false">IF(L69&lt;oscuro,1,0)</f>
        <v>0</v>
      </c>
      <c r="N69" s="22" t="n">
        <f aca="false">oscuro</f>
        <v>68</v>
      </c>
      <c r="P69" s="24" t="n">
        <v>56</v>
      </c>
      <c r="Q69" s="24" t="n">
        <f aca="false">P69*360/360</f>
        <v>56</v>
      </c>
      <c r="R69" s="22" t="n">
        <f aca="false">IF(R$12="","",INDEX(ImgF,ROUND(Q$6+R$12*SIN(RADIANS(Q69)),0)-ImgF_y0+1,ROUND(Q$5+R$12*COS(RADIANS(Q69)),0)-ImgF_x0+1))</f>
        <v>113</v>
      </c>
      <c r="S69" s="22" t="n">
        <f aca="false">IF(S$12="","",INDEX(ImgF,ROUND(Q$6+S$12*SIN(RADIANS(Q69)),0)-ImgF_y0+1,ROUND(Q$5+S$12*COS(RADIANS(Q69)),0)-ImgF_x0+1))</f>
        <v>101</v>
      </c>
      <c r="T69" s="22" t="n">
        <f aca="false">IF(T$12="","",INDEX(ImgF,ROUND(Q$6+T$12*SIN(RADIANS(Q69)),0)-ImgF_y0+1,ROUND(Q$5+T$12*COS(RADIANS(Q69)),0)-ImgF_x0+1))</f>
        <v>108</v>
      </c>
      <c r="U69" s="22" t="n">
        <f aca="false">IF(U$12="","",INDEX(ImgF,ROUND(Q$6+U$12*SIN(RADIANS(Q69)),0)-ImgF_y0+1,ROUND(Q$5+U$12*COS(RADIANS(Q69)),0)-ImgF_x0+1))</f>
        <v>111</v>
      </c>
      <c r="V69" s="22" t="n">
        <f aca="false">IF(V$12="","",INDEX(ImgF,ROUND(Q$6+V$12*SIN(RADIANS(Q69)),0)-ImgF_y0+1,ROUND(Q$5+V$12*COS(RADIANS(Q69)),0)-ImgF_x0+1))</f>
        <v>103</v>
      </c>
      <c r="W69" s="22" t="n">
        <f aca="false">IF(W$12="","",INDEX(ImgF,ROUND(Q$6+W$12*SIN(RADIANS(Q69)),0)-ImgF_y0+1,ROUND(Q$5+W$12*COS(RADIANS(Q69)),0)-ImgF_x0+1))</f>
        <v>106</v>
      </c>
      <c r="X69" s="22" t="n">
        <f aca="false">IF(X$12="","",INDEX(ImgF,ROUND(Q$6+X$12*SIN(RADIANS(Q69)),0)-ImgF_y0+1,ROUND(Q$5+X$12*COS(RADIANS(Q69)),0)-ImgF_x0+1))</f>
        <v>115</v>
      </c>
      <c r="Y69" s="22" t="n">
        <f aca="false">IF(Y$12="","",INDEX(ImgF,ROUND(Q$6+Y$12*SIN(RADIANS(Q69)),0)-ImgF_y0+1,ROUND(Q$5+Y$12*COS(RADIANS(Q69)),0)-ImgF_x0+1))</f>
        <v>108</v>
      </c>
      <c r="Z69" s="24" t="n">
        <f aca="false">MIN(R69:Y69)</f>
        <v>101</v>
      </c>
      <c r="AA69" s="33" t="n">
        <f aca="false">IF(Z69&lt;oscuro,1,0)</f>
        <v>0</v>
      </c>
      <c r="AB69" s="22" t="n">
        <f aca="false">oscuro</f>
        <v>68</v>
      </c>
    </row>
    <row r="70" customFormat="false" ht="15" hidden="false" customHeight="false" outlineLevel="0" collapsed="false">
      <c r="B70" s="24" t="n">
        <v>57</v>
      </c>
      <c r="C70" s="24" t="n">
        <f aca="false">B70*360/360</f>
        <v>57</v>
      </c>
      <c r="D70" s="18" t="n">
        <f aca="false">IF(D$12="","",INDEX(ImgF,ROUND(C$6+D$12*SIN(RADIANS(C70)),0)-ImgF_y0+1,ROUND(C$5+D$12*COS(RADIANS(C70)),0)-ImgF_x0+1))</f>
        <v>114</v>
      </c>
      <c r="E70" s="18" t="n">
        <f aca="false">IF(E$12="","",INDEX(ImgF,ROUND(C$6+E$12*SIN(RADIANS(C70)),0)-ImgF_y0+1,ROUND(C$5+E$12*COS(RADIANS(C70)),0)-ImgF_x0+1))</f>
        <v>89</v>
      </c>
      <c r="F70" s="18" t="n">
        <f aca="false">IF(F$12="","",INDEX(ImgF,ROUND(C$6+F$12*SIN(RADIANS(C70)),0)-ImgF_y0+1,ROUND(C$5+F$12*COS(RADIANS(C70)),0)-ImgF_x0+1))</f>
        <v>89</v>
      </c>
      <c r="G70" s="18" t="n">
        <f aca="false">IF(G$12="","",INDEX(ImgF,ROUND(C$6+G$12*SIN(RADIANS(C70)),0)-ImgF_y0+1,ROUND(C$5+G$12*COS(RADIANS(C70)),0)-ImgF_x0+1))</f>
        <v>105</v>
      </c>
      <c r="H70" s="18" t="n">
        <f aca="false">IF(H$12="","",INDEX(ImgF,ROUND(C$6+H$12*SIN(RADIANS(C70)),0)-ImgF_y0+1,ROUND(C$5+H$12*COS(RADIANS(C70)),0)-ImgF_x0+1))</f>
        <v>192</v>
      </c>
      <c r="I70" s="18" t="n">
        <f aca="false">IF(I$12="","",INDEX(ImgF,ROUND(C$6+I$12*SIN(RADIANS(C70)),0)-ImgF_y0+1,ROUND(C$5+I$12*COS(RADIANS(C70)),0)-ImgF_x0+1))</f>
        <v>159</v>
      </c>
      <c r="J70" s="18" t="n">
        <f aca="false">IF(J$12="","",INDEX(ImgF,ROUND(C$6+J$12*SIN(RADIANS(C70)),0)-ImgF_y0+1,ROUND(C$5+J$12*COS(RADIANS(C70)),0)-ImgF_x0+1))</f>
        <v>68</v>
      </c>
      <c r="K70" s="18" t="n">
        <f aca="false">IF(K$12="","",INDEX(ImgF,ROUND(C$6+K$12*SIN(RADIANS(C70)),0)-ImgF_y0+1,ROUND(C$5+K$12*COS(RADIANS(C70)),0)-ImgF_x0+1))</f>
        <v>111</v>
      </c>
      <c r="L70" s="24" t="n">
        <f aca="false">MIN(D70:K70)</f>
        <v>68</v>
      </c>
      <c r="M70" s="33" t="n">
        <f aca="false">IF(L70&lt;oscuro,1,0)</f>
        <v>0</v>
      </c>
      <c r="N70" s="22" t="n">
        <f aca="false">oscuro</f>
        <v>68</v>
      </c>
      <c r="P70" s="24" t="n">
        <v>57</v>
      </c>
      <c r="Q70" s="24" t="n">
        <f aca="false">P70*360/360</f>
        <v>57</v>
      </c>
      <c r="R70" s="22" t="n">
        <f aca="false">IF(R$12="","",INDEX(ImgF,ROUND(Q$6+R$12*SIN(RADIANS(Q70)),0)-ImgF_y0+1,ROUND(Q$5+R$12*COS(RADIANS(Q70)),0)-ImgF_x0+1))</f>
        <v>115</v>
      </c>
      <c r="S70" s="22" t="n">
        <f aca="false">IF(S$12="","",INDEX(ImgF,ROUND(Q$6+S$12*SIN(RADIANS(Q70)),0)-ImgF_y0+1,ROUND(Q$5+S$12*COS(RADIANS(Q70)),0)-ImgF_x0+1))</f>
        <v>101</v>
      </c>
      <c r="T70" s="22" t="n">
        <f aca="false">IF(T$12="","",INDEX(ImgF,ROUND(Q$6+T$12*SIN(RADIANS(Q70)),0)-ImgF_y0+1,ROUND(Q$5+T$12*COS(RADIANS(Q70)),0)-ImgF_x0+1))</f>
        <v>102</v>
      </c>
      <c r="U70" s="22" t="n">
        <f aca="false">IF(U$12="","",INDEX(ImgF,ROUND(Q$6+U$12*SIN(RADIANS(Q70)),0)-ImgF_y0+1,ROUND(Q$5+U$12*COS(RADIANS(Q70)),0)-ImgF_x0+1))</f>
        <v>106</v>
      </c>
      <c r="V70" s="22" t="n">
        <f aca="false">IF(V$12="","",INDEX(ImgF,ROUND(Q$6+V$12*SIN(RADIANS(Q70)),0)-ImgF_y0+1,ROUND(Q$5+V$12*COS(RADIANS(Q70)),0)-ImgF_x0+1))</f>
        <v>103</v>
      </c>
      <c r="W70" s="22" t="n">
        <f aca="false">IF(W$12="","",INDEX(ImgF,ROUND(Q$6+W$12*SIN(RADIANS(Q70)),0)-ImgF_y0+1,ROUND(Q$5+W$12*COS(RADIANS(Q70)),0)-ImgF_x0+1))</f>
        <v>104</v>
      </c>
      <c r="X70" s="22" t="n">
        <f aca="false">IF(X$12="","",INDEX(ImgF,ROUND(Q$6+X$12*SIN(RADIANS(Q70)),0)-ImgF_y0+1,ROUND(Q$5+X$12*COS(RADIANS(Q70)),0)-ImgF_x0+1))</f>
        <v>115</v>
      </c>
      <c r="Y70" s="22" t="n">
        <f aca="false">IF(Y$12="","",INDEX(ImgF,ROUND(Q$6+Y$12*SIN(RADIANS(Q70)),0)-ImgF_y0+1,ROUND(Q$5+Y$12*COS(RADIANS(Q70)),0)-ImgF_x0+1))</f>
        <v>111</v>
      </c>
      <c r="Z70" s="24" t="n">
        <f aca="false">MIN(R70:Y70)</f>
        <v>101</v>
      </c>
      <c r="AA70" s="33" t="n">
        <f aca="false">IF(Z70&lt;oscuro,1,0)</f>
        <v>0</v>
      </c>
      <c r="AB70" s="22" t="n">
        <f aca="false">oscuro</f>
        <v>68</v>
      </c>
    </row>
    <row r="71" customFormat="false" ht="15" hidden="false" customHeight="false" outlineLevel="0" collapsed="false">
      <c r="B71" s="24" t="n">
        <v>58</v>
      </c>
      <c r="C71" s="24" t="n">
        <f aca="false">B71*360/360</f>
        <v>58</v>
      </c>
      <c r="D71" s="18" t="n">
        <f aca="false">IF(D$12="","",INDEX(ImgF,ROUND(C$6+D$12*SIN(RADIANS(C71)),0)-ImgF_y0+1,ROUND(C$5+D$12*COS(RADIANS(C71)),0)-ImgF_x0+1))</f>
        <v>136</v>
      </c>
      <c r="E71" s="18" t="n">
        <f aca="false">IF(E$12="","",INDEX(ImgF,ROUND(C$6+E$12*SIN(RADIANS(C71)),0)-ImgF_y0+1,ROUND(C$5+E$12*COS(RADIANS(C71)),0)-ImgF_x0+1))</f>
        <v>90</v>
      </c>
      <c r="F71" s="18" t="n">
        <f aca="false">IF(F$12="","",INDEX(ImgF,ROUND(C$6+F$12*SIN(RADIANS(C71)),0)-ImgF_y0+1,ROUND(C$5+F$12*COS(RADIANS(C71)),0)-ImgF_x0+1))</f>
        <v>101</v>
      </c>
      <c r="G71" s="18" t="n">
        <f aca="false">IF(G$12="","",INDEX(ImgF,ROUND(C$6+G$12*SIN(RADIANS(C71)),0)-ImgF_y0+1,ROUND(C$5+G$12*COS(RADIANS(C71)),0)-ImgF_x0+1))</f>
        <v>135</v>
      </c>
      <c r="H71" s="18" t="n">
        <f aca="false">IF(H$12="","",INDEX(ImgF,ROUND(C$6+H$12*SIN(RADIANS(C71)),0)-ImgF_y0+1,ROUND(C$5+H$12*COS(RADIANS(C71)),0)-ImgF_x0+1))</f>
        <v>192</v>
      </c>
      <c r="I71" s="18" t="n">
        <f aca="false">IF(I$12="","",INDEX(ImgF,ROUND(C$6+I$12*SIN(RADIANS(C71)),0)-ImgF_y0+1,ROUND(C$5+I$12*COS(RADIANS(C71)),0)-ImgF_x0+1))</f>
        <v>220</v>
      </c>
      <c r="J71" s="18" t="n">
        <f aca="false">IF(J$12="","",INDEX(ImgF,ROUND(C$6+J$12*SIN(RADIANS(C71)),0)-ImgF_y0+1,ROUND(C$5+J$12*COS(RADIANS(C71)),0)-ImgF_x0+1))</f>
        <v>68</v>
      </c>
      <c r="K71" s="18" t="n">
        <f aca="false">IF(K$12="","",INDEX(ImgF,ROUND(C$6+K$12*SIN(RADIANS(C71)),0)-ImgF_y0+1,ROUND(C$5+K$12*COS(RADIANS(C71)),0)-ImgF_x0+1))</f>
        <v>101</v>
      </c>
      <c r="L71" s="24" t="n">
        <f aca="false">MIN(D71:K71)</f>
        <v>68</v>
      </c>
      <c r="M71" s="33" t="n">
        <f aca="false">IF(L71&lt;oscuro,1,0)</f>
        <v>0</v>
      </c>
      <c r="N71" s="22" t="n">
        <f aca="false">oscuro</f>
        <v>68</v>
      </c>
      <c r="P71" s="24" t="n">
        <v>58</v>
      </c>
      <c r="Q71" s="24" t="n">
        <f aca="false">P71*360/360</f>
        <v>58</v>
      </c>
      <c r="R71" s="22" t="n">
        <f aca="false">IF(R$12="","",INDEX(ImgF,ROUND(Q$6+R$12*SIN(RADIANS(Q71)),0)-ImgF_y0+1,ROUND(Q$5+R$12*COS(RADIANS(Q71)),0)-ImgF_x0+1))</f>
        <v>115</v>
      </c>
      <c r="S71" s="22" t="n">
        <f aca="false">IF(S$12="","",INDEX(ImgF,ROUND(Q$6+S$12*SIN(RADIANS(Q71)),0)-ImgF_y0+1,ROUND(Q$5+S$12*COS(RADIANS(Q71)),0)-ImgF_x0+1))</f>
        <v>102</v>
      </c>
      <c r="T71" s="22" t="n">
        <f aca="false">IF(T$12="","",INDEX(ImgF,ROUND(Q$6+T$12*SIN(RADIANS(Q71)),0)-ImgF_y0+1,ROUND(Q$5+T$12*COS(RADIANS(Q71)),0)-ImgF_x0+1))</f>
        <v>102</v>
      </c>
      <c r="U71" s="22" t="n">
        <f aca="false">IF(U$12="","",INDEX(ImgF,ROUND(Q$6+U$12*SIN(RADIANS(Q71)),0)-ImgF_y0+1,ROUND(Q$5+U$12*COS(RADIANS(Q71)),0)-ImgF_x0+1))</f>
        <v>99</v>
      </c>
      <c r="V71" s="22" t="n">
        <f aca="false">IF(V$12="","",INDEX(ImgF,ROUND(Q$6+V$12*SIN(RADIANS(Q71)),0)-ImgF_y0+1,ROUND(Q$5+V$12*COS(RADIANS(Q71)),0)-ImgF_x0+1))</f>
        <v>103</v>
      </c>
      <c r="W71" s="22" t="n">
        <f aca="false">IF(W$12="","",INDEX(ImgF,ROUND(Q$6+W$12*SIN(RADIANS(Q71)),0)-ImgF_y0+1,ROUND(Q$5+W$12*COS(RADIANS(Q71)),0)-ImgF_x0+1))</f>
        <v>103</v>
      </c>
      <c r="X71" s="22" t="n">
        <f aca="false">IF(X$12="","",INDEX(ImgF,ROUND(Q$6+X$12*SIN(RADIANS(Q71)),0)-ImgF_y0+1,ROUND(Q$5+X$12*COS(RADIANS(Q71)),0)-ImgF_x0+1))</f>
        <v>114</v>
      </c>
      <c r="Y71" s="22" t="n">
        <f aca="false">IF(Y$12="","",INDEX(ImgF,ROUND(Q$6+Y$12*SIN(RADIANS(Q71)),0)-ImgF_y0+1,ROUND(Q$5+Y$12*COS(RADIANS(Q71)),0)-ImgF_x0+1))</f>
        <v>111</v>
      </c>
      <c r="Z71" s="24" t="n">
        <f aca="false">MIN(R71:Y71)</f>
        <v>99</v>
      </c>
      <c r="AA71" s="33" t="n">
        <f aca="false">IF(Z71&lt;oscuro,1,0)</f>
        <v>0</v>
      </c>
      <c r="AB71" s="22" t="n">
        <f aca="false">oscuro</f>
        <v>68</v>
      </c>
    </row>
    <row r="72" customFormat="false" ht="15" hidden="false" customHeight="false" outlineLevel="0" collapsed="false">
      <c r="B72" s="24" t="n">
        <v>59</v>
      </c>
      <c r="C72" s="24" t="n">
        <f aca="false">B72*360/360</f>
        <v>59</v>
      </c>
      <c r="D72" s="18" t="n">
        <f aca="false">IF(D$12="","",INDEX(ImgF,ROUND(C$6+D$12*SIN(RADIANS(C72)),0)-ImgF_y0+1,ROUND(C$5+D$12*COS(RADIANS(C72)),0)-ImgF_x0+1))</f>
        <v>136</v>
      </c>
      <c r="E72" s="18" t="n">
        <f aca="false">IF(E$12="","",INDEX(ImgF,ROUND(C$6+E$12*SIN(RADIANS(C72)),0)-ImgF_y0+1,ROUND(C$5+E$12*COS(RADIANS(C72)),0)-ImgF_x0+1))</f>
        <v>97</v>
      </c>
      <c r="F72" s="18" t="n">
        <f aca="false">IF(F$12="","",INDEX(ImgF,ROUND(C$6+F$12*SIN(RADIANS(C72)),0)-ImgF_y0+1,ROUND(C$5+F$12*COS(RADIANS(C72)),0)-ImgF_x0+1))</f>
        <v>101</v>
      </c>
      <c r="G72" s="18" t="n">
        <f aca="false">IF(G$12="","",INDEX(ImgF,ROUND(C$6+G$12*SIN(RADIANS(C72)),0)-ImgF_y0+1,ROUND(C$5+G$12*COS(RADIANS(C72)),0)-ImgF_x0+1))</f>
        <v>76</v>
      </c>
      <c r="H72" s="18" t="n">
        <f aca="false">IF(H$12="","",INDEX(ImgF,ROUND(C$6+H$12*SIN(RADIANS(C72)),0)-ImgF_y0+1,ROUND(C$5+H$12*COS(RADIANS(C72)),0)-ImgF_x0+1))</f>
        <v>238</v>
      </c>
      <c r="I72" s="18" t="n">
        <f aca="false">IF(I$12="","",INDEX(ImgF,ROUND(C$6+I$12*SIN(RADIANS(C72)),0)-ImgF_y0+1,ROUND(C$5+I$12*COS(RADIANS(C72)),0)-ImgF_x0+1))</f>
        <v>199</v>
      </c>
      <c r="J72" s="18" t="n">
        <f aca="false">IF(J$12="","",INDEX(ImgF,ROUND(C$6+J$12*SIN(RADIANS(C72)),0)-ImgF_y0+1,ROUND(C$5+J$12*COS(RADIANS(C72)),0)-ImgF_x0+1))</f>
        <v>78</v>
      </c>
      <c r="K72" s="18" t="n">
        <f aca="false">IF(K$12="","",INDEX(ImgF,ROUND(C$6+K$12*SIN(RADIANS(C72)),0)-ImgF_y0+1,ROUND(C$5+K$12*COS(RADIANS(C72)),0)-ImgF_x0+1))</f>
        <v>78</v>
      </c>
      <c r="L72" s="24" t="n">
        <f aca="false">MIN(D72:K72)</f>
        <v>76</v>
      </c>
      <c r="M72" s="33" t="n">
        <f aca="false">IF(L72&lt;oscuro,1,0)</f>
        <v>0</v>
      </c>
      <c r="N72" s="22" t="n">
        <f aca="false">oscuro</f>
        <v>68</v>
      </c>
      <c r="P72" s="24" t="n">
        <v>59</v>
      </c>
      <c r="Q72" s="24" t="n">
        <f aca="false">P72*360/360</f>
        <v>59</v>
      </c>
      <c r="R72" s="22" t="n">
        <f aca="false">IF(R$12="","",INDEX(ImgF,ROUND(Q$6+R$12*SIN(RADIANS(Q72)),0)-ImgF_y0+1,ROUND(Q$5+R$12*COS(RADIANS(Q72)),0)-ImgF_x0+1))</f>
        <v>107</v>
      </c>
      <c r="S72" s="22" t="n">
        <f aca="false">IF(S$12="","",INDEX(ImgF,ROUND(Q$6+S$12*SIN(RADIANS(Q72)),0)-ImgF_y0+1,ROUND(Q$5+S$12*COS(RADIANS(Q72)),0)-ImgF_x0+1))</f>
        <v>100</v>
      </c>
      <c r="T72" s="22" t="n">
        <f aca="false">IF(T$12="","",INDEX(ImgF,ROUND(Q$6+T$12*SIN(RADIANS(Q72)),0)-ImgF_y0+1,ROUND(Q$5+T$12*COS(RADIANS(Q72)),0)-ImgF_x0+1))</f>
        <v>97</v>
      </c>
      <c r="U72" s="22" t="n">
        <f aca="false">IF(U$12="","",INDEX(ImgF,ROUND(Q$6+U$12*SIN(RADIANS(Q72)),0)-ImgF_y0+1,ROUND(Q$5+U$12*COS(RADIANS(Q72)),0)-ImgF_x0+1))</f>
        <v>99</v>
      </c>
      <c r="V72" s="22" t="n">
        <f aca="false">IF(V$12="","",INDEX(ImgF,ROUND(Q$6+V$12*SIN(RADIANS(Q72)),0)-ImgF_y0+1,ROUND(Q$5+V$12*COS(RADIANS(Q72)),0)-ImgF_x0+1))</f>
        <v>97</v>
      </c>
      <c r="W72" s="22" t="n">
        <f aca="false">IF(W$12="","",INDEX(ImgF,ROUND(Q$6+W$12*SIN(RADIANS(Q72)),0)-ImgF_y0+1,ROUND(Q$5+W$12*COS(RADIANS(Q72)),0)-ImgF_x0+1))</f>
        <v>103</v>
      </c>
      <c r="X72" s="22" t="n">
        <f aca="false">IF(X$12="","",INDEX(ImgF,ROUND(Q$6+X$12*SIN(RADIANS(Q72)),0)-ImgF_y0+1,ROUND(Q$5+X$12*COS(RADIANS(Q72)),0)-ImgF_x0+1))</f>
        <v>104</v>
      </c>
      <c r="Y72" s="22" t="n">
        <f aca="false">IF(Y$12="","",INDEX(ImgF,ROUND(Q$6+Y$12*SIN(RADIANS(Q72)),0)-ImgF_y0+1,ROUND(Q$5+Y$12*COS(RADIANS(Q72)),0)-ImgF_x0+1))</f>
        <v>110</v>
      </c>
      <c r="Z72" s="24" t="n">
        <f aca="false">MIN(R72:Y72)</f>
        <v>97</v>
      </c>
      <c r="AA72" s="33" t="n">
        <f aca="false">IF(Z72&lt;oscuro,1,0)</f>
        <v>0</v>
      </c>
      <c r="AB72" s="22" t="n">
        <f aca="false">oscuro</f>
        <v>68</v>
      </c>
    </row>
    <row r="73" customFormat="false" ht="15" hidden="false" customHeight="false" outlineLevel="0" collapsed="false">
      <c r="B73" s="24" t="n">
        <v>60</v>
      </c>
      <c r="C73" s="24" t="n">
        <f aca="false">B73*360/360</f>
        <v>60</v>
      </c>
      <c r="D73" s="18" t="n">
        <f aca="false">IF(D$12="","",INDEX(ImgF,ROUND(C$6+D$12*SIN(RADIANS(C73)),0)-ImgF_y0+1,ROUND(C$5+D$12*COS(RADIANS(C73)),0)-ImgF_x0+1))</f>
        <v>111</v>
      </c>
      <c r="E73" s="18" t="n">
        <f aca="false">IF(E$12="","",INDEX(ImgF,ROUND(C$6+E$12*SIN(RADIANS(C73)),0)-ImgF_y0+1,ROUND(C$5+E$12*COS(RADIANS(C73)),0)-ImgF_x0+1))</f>
        <v>101</v>
      </c>
      <c r="F73" s="18" t="n">
        <f aca="false">IF(F$12="","",INDEX(ImgF,ROUND(C$6+F$12*SIN(RADIANS(C73)),0)-ImgF_y0+1,ROUND(C$5+F$12*COS(RADIANS(C73)),0)-ImgF_x0+1))</f>
        <v>101</v>
      </c>
      <c r="G73" s="18" t="n">
        <f aca="false">IF(G$12="","",INDEX(ImgF,ROUND(C$6+G$12*SIN(RADIANS(C73)),0)-ImgF_y0+1,ROUND(C$5+G$12*COS(RADIANS(C73)),0)-ImgF_x0+1))</f>
        <v>76</v>
      </c>
      <c r="H73" s="18" t="n">
        <f aca="false">IF(H$12="","",INDEX(ImgF,ROUND(C$6+H$12*SIN(RADIANS(C73)),0)-ImgF_y0+1,ROUND(C$5+H$12*COS(RADIANS(C73)),0)-ImgF_x0+1))</f>
        <v>173</v>
      </c>
      <c r="I73" s="18" t="n">
        <f aca="false">IF(I$12="","",INDEX(ImgF,ROUND(C$6+I$12*SIN(RADIANS(C73)),0)-ImgF_y0+1,ROUND(C$5+I$12*COS(RADIANS(C73)),0)-ImgF_x0+1))</f>
        <v>199</v>
      </c>
      <c r="J73" s="18" t="n">
        <f aca="false">IF(J$12="","",INDEX(ImgF,ROUND(C$6+J$12*SIN(RADIANS(C73)),0)-ImgF_y0+1,ROUND(C$5+J$12*COS(RADIANS(C73)),0)-ImgF_x0+1))</f>
        <v>90</v>
      </c>
      <c r="K73" s="18" t="n">
        <f aca="false">IF(K$12="","",INDEX(ImgF,ROUND(C$6+K$12*SIN(RADIANS(C73)),0)-ImgF_y0+1,ROUND(C$5+K$12*COS(RADIANS(C73)),0)-ImgF_x0+1))</f>
        <v>128</v>
      </c>
      <c r="L73" s="24" t="n">
        <f aca="false">MIN(D73:K73)</f>
        <v>76</v>
      </c>
      <c r="M73" s="33" t="n">
        <f aca="false">IF(L73&lt;oscuro,1,0)</f>
        <v>0</v>
      </c>
      <c r="N73" s="22" t="n">
        <f aca="false">oscuro</f>
        <v>68</v>
      </c>
      <c r="P73" s="24" t="n">
        <v>60</v>
      </c>
      <c r="Q73" s="24" t="n">
        <f aca="false">P73*360/360</f>
        <v>60</v>
      </c>
      <c r="R73" s="22" t="n">
        <f aca="false">IF(R$12="","",INDEX(ImgF,ROUND(Q$6+R$12*SIN(RADIANS(Q73)),0)-ImgF_y0+1,ROUND(Q$5+R$12*COS(RADIANS(Q73)),0)-ImgF_x0+1))</f>
        <v>107</v>
      </c>
      <c r="S73" s="22" t="n">
        <f aca="false">IF(S$12="","",INDEX(ImgF,ROUND(Q$6+S$12*SIN(RADIANS(Q73)),0)-ImgF_y0+1,ROUND(Q$5+S$12*COS(RADIANS(Q73)),0)-ImgF_x0+1))</f>
        <v>104</v>
      </c>
      <c r="T73" s="22" t="n">
        <f aca="false">IF(T$12="","",INDEX(ImgF,ROUND(Q$6+T$12*SIN(RADIANS(Q73)),0)-ImgF_y0+1,ROUND(Q$5+T$12*COS(RADIANS(Q73)),0)-ImgF_x0+1))</f>
        <v>97</v>
      </c>
      <c r="U73" s="22" t="n">
        <f aca="false">IF(U$12="","",INDEX(ImgF,ROUND(Q$6+U$12*SIN(RADIANS(Q73)),0)-ImgF_y0+1,ROUND(Q$5+U$12*COS(RADIANS(Q73)),0)-ImgF_x0+1))</f>
        <v>100</v>
      </c>
      <c r="V73" s="22" t="n">
        <f aca="false">IF(V$12="","",INDEX(ImgF,ROUND(Q$6+V$12*SIN(RADIANS(Q73)),0)-ImgF_y0+1,ROUND(Q$5+V$12*COS(RADIANS(Q73)),0)-ImgF_x0+1))</f>
        <v>100</v>
      </c>
      <c r="W73" s="22" t="n">
        <f aca="false">IF(W$12="","",INDEX(ImgF,ROUND(Q$6+W$12*SIN(RADIANS(Q73)),0)-ImgF_y0+1,ROUND(Q$5+W$12*COS(RADIANS(Q73)),0)-ImgF_x0+1))</f>
        <v>100</v>
      </c>
      <c r="X73" s="22" t="n">
        <f aca="false">IF(X$12="","",INDEX(ImgF,ROUND(Q$6+X$12*SIN(RADIANS(Q73)),0)-ImgF_y0+1,ROUND(Q$5+X$12*COS(RADIANS(Q73)),0)-ImgF_x0+1))</f>
        <v>104</v>
      </c>
      <c r="Y73" s="22" t="n">
        <f aca="false">IF(Y$12="","",INDEX(ImgF,ROUND(Q$6+Y$12*SIN(RADIANS(Q73)),0)-ImgF_y0+1,ROUND(Q$5+Y$12*COS(RADIANS(Q73)),0)-ImgF_x0+1))</f>
        <v>106</v>
      </c>
      <c r="Z73" s="24" t="n">
        <f aca="false">MIN(R73:Y73)</f>
        <v>97</v>
      </c>
      <c r="AA73" s="33" t="n">
        <f aca="false">IF(Z73&lt;oscuro,1,0)</f>
        <v>0</v>
      </c>
      <c r="AB73" s="22" t="n">
        <f aca="false">oscuro</f>
        <v>68</v>
      </c>
    </row>
    <row r="74" customFormat="false" ht="15" hidden="false" customHeight="false" outlineLevel="0" collapsed="false">
      <c r="B74" s="24" t="n">
        <v>61</v>
      </c>
      <c r="C74" s="24" t="n">
        <f aca="false">B74*360/360</f>
        <v>61</v>
      </c>
      <c r="D74" s="18" t="n">
        <f aca="false">IF(D$12="","",INDEX(ImgF,ROUND(C$6+D$12*SIN(RADIANS(C74)),0)-ImgF_y0+1,ROUND(C$5+D$12*COS(RADIANS(C74)),0)-ImgF_x0+1))</f>
        <v>111</v>
      </c>
      <c r="E74" s="18" t="n">
        <f aca="false">IF(E$12="","",INDEX(ImgF,ROUND(C$6+E$12*SIN(RADIANS(C74)),0)-ImgF_y0+1,ROUND(C$5+E$12*COS(RADIANS(C74)),0)-ImgF_x0+1))</f>
        <v>113</v>
      </c>
      <c r="F74" s="18" t="n">
        <f aca="false">IF(F$12="","",INDEX(ImgF,ROUND(C$6+F$12*SIN(RADIANS(C74)),0)-ImgF_y0+1,ROUND(C$5+F$12*COS(RADIANS(C74)),0)-ImgF_x0+1))</f>
        <v>81</v>
      </c>
      <c r="G74" s="18" t="n">
        <f aca="false">IF(G$12="","",INDEX(ImgF,ROUND(C$6+G$12*SIN(RADIANS(C74)),0)-ImgF_y0+1,ROUND(C$5+G$12*COS(RADIANS(C74)),0)-ImgF_x0+1))</f>
        <v>118</v>
      </c>
      <c r="H74" s="18" t="n">
        <f aca="false">IF(H$12="","",INDEX(ImgF,ROUND(C$6+H$12*SIN(RADIANS(C74)),0)-ImgF_y0+1,ROUND(C$5+H$12*COS(RADIANS(C74)),0)-ImgF_x0+1))</f>
        <v>232</v>
      </c>
      <c r="I74" s="18" t="n">
        <f aca="false">IF(I$12="","",INDEX(ImgF,ROUND(C$6+I$12*SIN(RADIANS(C74)),0)-ImgF_y0+1,ROUND(C$5+I$12*COS(RADIANS(C74)),0)-ImgF_x0+1))</f>
        <v>232</v>
      </c>
      <c r="J74" s="18" t="n">
        <f aca="false">IF(J$12="","",INDEX(ImgF,ROUND(C$6+J$12*SIN(RADIANS(C74)),0)-ImgF_y0+1,ROUND(C$5+J$12*COS(RADIANS(C74)),0)-ImgF_x0+1))</f>
        <v>90</v>
      </c>
      <c r="K74" s="18" t="n">
        <f aca="false">IF(K$12="","",INDEX(ImgF,ROUND(C$6+K$12*SIN(RADIANS(C74)),0)-ImgF_y0+1,ROUND(C$5+K$12*COS(RADIANS(C74)),0)-ImgF_x0+1))</f>
        <v>103</v>
      </c>
      <c r="L74" s="24" t="n">
        <f aca="false">MIN(D74:K74)</f>
        <v>81</v>
      </c>
      <c r="M74" s="33" t="n">
        <f aca="false">IF(L74&lt;oscuro,1,0)</f>
        <v>0</v>
      </c>
      <c r="N74" s="22" t="n">
        <f aca="false">oscuro</f>
        <v>68</v>
      </c>
      <c r="P74" s="24" t="n">
        <v>61</v>
      </c>
      <c r="Q74" s="24" t="n">
        <f aca="false">P74*360/360</f>
        <v>61</v>
      </c>
      <c r="R74" s="22" t="n">
        <f aca="false">IF(R$12="","",INDEX(ImgF,ROUND(Q$6+R$12*SIN(RADIANS(Q74)),0)-ImgF_y0+1,ROUND(Q$5+R$12*COS(RADIANS(Q74)),0)-ImgF_x0+1))</f>
        <v>110</v>
      </c>
      <c r="S74" s="22" t="n">
        <f aca="false">IF(S$12="","",INDEX(ImgF,ROUND(Q$6+S$12*SIN(RADIANS(Q74)),0)-ImgF_y0+1,ROUND(Q$5+S$12*COS(RADIANS(Q74)),0)-ImgF_x0+1))</f>
        <v>104</v>
      </c>
      <c r="T74" s="22" t="n">
        <f aca="false">IF(T$12="","",INDEX(ImgF,ROUND(Q$6+T$12*SIN(RADIANS(Q74)),0)-ImgF_y0+1,ROUND(Q$5+T$12*COS(RADIANS(Q74)),0)-ImgF_x0+1))</f>
        <v>106</v>
      </c>
      <c r="U74" s="22" t="n">
        <f aca="false">IF(U$12="","",INDEX(ImgF,ROUND(Q$6+U$12*SIN(RADIANS(Q74)),0)-ImgF_y0+1,ROUND(Q$5+U$12*COS(RADIANS(Q74)),0)-ImgF_x0+1))</f>
        <v>100</v>
      </c>
      <c r="V74" s="22" t="n">
        <f aca="false">IF(V$12="","",INDEX(ImgF,ROUND(Q$6+V$12*SIN(RADIANS(Q74)),0)-ImgF_y0+1,ROUND(Q$5+V$12*COS(RADIANS(Q74)),0)-ImgF_x0+1))</f>
        <v>102</v>
      </c>
      <c r="W74" s="22" t="n">
        <f aca="false">IF(W$12="","",INDEX(ImgF,ROUND(Q$6+W$12*SIN(RADIANS(Q74)),0)-ImgF_y0+1,ROUND(Q$5+W$12*COS(RADIANS(Q74)),0)-ImgF_x0+1))</f>
        <v>97</v>
      </c>
      <c r="X74" s="22" t="n">
        <f aca="false">IF(X$12="","",INDEX(ImgF,ROUND(Q$6+X$12*SIN(RADIANS(Q74)),0)-ImgF_y0+1,ROUND(Q$5+X$12*COS(RADIANS(Q74)),0)-ImgF_x0+1))</f>
        <v>107</v>
      </c>
      <c r="Y74" s="22" t="n">
        <f aca="false">IF(Y$12="","",INDEX(ImgF,ROUND(Q$6+Y$12*SIN(RADIANS(Q74)),0)-ImgF_y0+1,ROUND(Q$5+Y$12*COS(RADIANS(Q74)),0)-ImgF_x0+1))</f>
        <v>113</v>
      </c>
      <c r="Z74" s="24" t="n">
        <f aca="false">MIN(R74:Y74)</f>
        <v>97</v>
      </c>
      <c r="AA74" s="33" t="n">
        <f aca="false">IF(Z74&lt;oscuro,1,0)</f>
        <v>0</v>
      </c>
      <c r="AB74" s="22" t="n">
        <f aca="false">oscuro</f>
        <v>68</v>
      </c>
    </row>
    <row r="75" customFormat="false" ht="15" hidden="false" customHeight="false" outlineLevel="0" collapsed="false">
      <c r="B75" s="24" t="n">
        <v>62</v>
      </c>
      <c r="C75" s="24" t="n">
        <f aca="false">B75*360/360</f>
        <v>62</v>
      </c>
      <c r="D75" s="18" t="n">
        <f aca="false">IF(D$12="","",INDEX(ImgF,ROUND(C$6+D$12*SIN(RADIANS(C75)),0)-ImgF_y0+1,ROUND(C$5+D$12*COS(RADIANS(C75)),0)-ImgF_x0+1))</f>
        <v>85</v>
      </c>
      <c r="E75" s="18" t="n">
        <f aca="false">IF(E$12="","",INDEX(ImgF,ROUND(C$6+E$12*SIN(RADIANS(C75)),0)-ImgF_y0+1,ROUND(C$5+E$12*COS(RADIANS(C75)),0)-ImgF_x0+1))</f>
        <v>113</v>
      </c>
      <c r="F75" s="18" t="n">
        <f aca="false">IF(F$12="","",INDEX(ImgF,ROUND(C$6+F$12*SIN(RADIANS(C75)),0)-ImgF_y0+1,ROUND(C$5+F$12*COS(RADIANS(C75)),0)-ImgF_x0+1))</f>
        <v>114</v>
      </c>
      <c r="G75" s="18" t="n">
        <f aca="false">IF(G$12="","",INDEX(ImgF,ROUND(C$6+G$12*SIN(RADIANS(C75)),0)-ImgF_y0+1,ROUND(C$5+G$12*COS(RADIANS(C75)),0)-ImgF_x0+1))</f>
        <v>118</v>
      </c>
      <c r="H75" s="18" t="n">
        <f aca="false">IF(H$12="","",INDEX(ImgF,ROUND(C$6+H$12*SIN(RADIANS(C75)),0)-ImgF_y0+1,ROUND(C$5+H$12*COS(RADIANS(C75)),0)-ImgF_x0+1))</f>
        <v>206</v>
      </c>
      <c r="I75" s="18" t="n">
        <f aca="false">IF(I$12="","",INDEX(ImgF,ROUND(C$6+I$12*SIN(RADIANS(C75)),0)-ImgF_y0+1,ROUND(C$5+I$12*COS(RADIANS(C75)),0)-ImgF_x0+1))</f>
        <v>144</v>
      </c>
      <c r="J75" s="18" t="n">
        <f aca="false">IF(J$12="","",INDEX(ImgF,ROUND(C$6+J$12*SIN(RADIANS(C75)),0)-ImgF_y0+1,ROUND(C$5+J$12*COS(RADIANS(C75)),0)-ImgF_x0+1))</f>
        <v>66</v>
      </c>
      <c r="K75" s="18" t="n">
        <f aca="false">IF(K$12="","",INDEX(ImgF,ROUND(C$6+K$12*SIN(RADIANS(C75)),0)-ImgF_y0+1,ROUND(C$5+K$12*COS(RADIANS(C75)),0)-ImgF_x0+1))</f>
        <v>118</v>
      </c>
      <c r="L75" s="24" t="n">
        <f aca="false">MIN(D75:K75)</f>
        <v>66</v>
      </c>
      <c r="M75" s="33" t="n">
        <f aca="false">IF(L75&lt;oscuro,1,0)</f>
        <v>1</v>
      </c>
      <c r="N75" s="22" t="n">
        <f aca="false">oscuro</f>
        <v>68</v>
      </c>
      <c r="P75" s="24" t="n">
        <v>62</v>
      </c>
      <c r="Q75" s="24" t="n">
        <f aca="false">P75*360/360</f>
        <v>62</v>
      </c>
      <c r="R75" s="22" t="n">
        <f aca="false">IF(R$12="","",INDEX(ImgF,ROUND(Q$6+R$12*SIN(RADIANS(Q75)),0)-ImgF_y0+1,ROUND(Q$5+R$12*COS(RADIANS(Q75)),0)-ImgF_x0+1))</f>
        <v>113</v>
      </c>
      <c r="S75" s="22" t="n">
        <f aca="false">IF(S$12="","",INDEX(ImgF,ROUND(Q$6+S$12*SIN(RADIANS(Q75)),0)-ImgF_y0+1,ROUND(Q$5+S$12*COS(RADIANS(Q75)),0)-ImgF_x0+1))</f>
        <v>111</v>
      </c>
      <c r="T75" s="22" t="n">
        <f aca="false">IF(T$12="","",INDEX(ImgF,ROUND(Q$6+T$12*SIN(RADIANS(Q75)),0)-ImgF_y0+1,ROUND(Q$5+T$12*COS(RADIANS(Q75)),0)-ImgF_x0+1))</f>
        <v>107</v>
      </c>
      <c r="U75" s="22" t="n">
        <f aca="false">IF(U$12="","",INDEX(ImgF,ROUND(Q$6+U$12*SIN(RADIANS(Q75)),0)-ImgF_y0+1,ROUND(Q$5+U$12*COS(RADIANS(Q75)),0)-ImgF_x0+1))</f>
        <v>107</v>
      </c>
      <c r="V75" s="22" t="n">
        <f aca="false">IF(V$12="","",INDEX(ImgF,ROUND(Q$6+V$12*SIN(RADIANS(Q75)),0)-ImgF_y0+1,ROUND(Q$5+V$12*COS(RADIANS(Q75)),0)-ImgF_x0+1))</f>
        <v>107</v>
      </c>
      <c r="W75" s="22" t="n">
        <f aca="false">IF(W$12="","",INDEX(ImgF,ROUND(Q$6+W$12*SIN(RADIANS(Q75)),0)-ImgF_y0+1,ROUND(Q$5+W$12*COS(RADIANS(Q75)),0)-ImgF_x0+1))</f>
        <v>101</v>
      </c>
      <c r="X75" s="22" t="n">
        <f aca="false">IF(X$12="","",INDEX(ImgF,ROUND(Q$6+X$12*SIN(RADIANS(Q75)),0)-ImgF_y0+1,ROUND(Q$5+X$12*COS(RADIANS(Q75)),0)-ImgF_x0+1))</f>
        <v>107</v>
      </c>
      <c r="Y75" s="22" t="n">
        <f aca="false">IF(Y$12="","",INDEX(ImgF,ROUND(Q$6+Y$12*SIN(RADIANS(Q75)),0)-ImgF_y0+1,ROUND(Q$5+Y$12*COS(RADIANS(Q75)),0)-ImgF_x0+1))</f>
        <v>113</v>
      </c>
      <c r="Z75" s="24" t="n">
        <f aca="false">MIN(R75:Y75)</f>
        <v>101</v>
      </c>
      <c r="AA75" s="33" t="n">
        <f aca="false">IF(Z75&lt;oscuro,1,0)</f>
        <v>0</v>
      </c>
      <c r="AB75" s="22" t="n">
        <f aca="false">oscuro</f>
        <v>68</v>
      </c>
    </row>
    <row r="76" customFormat="false" ht="15" hidden="false" customHeight="false" outlineLevel="0" collapsed="false">
      <c r="B76" s="24" t="n">
        <v>63</v>
      </c>
      <c r="C76" s="24" t="n">
        <f aca="false">B76*360/360</f>
        <v>63</v>
      </c>
      <c r="D76" s="18" t="n">
        <f aca="false">IF(D$12="","",INDEX(ImgF,ROUND(C$6+D$12*SIN(RADIANS(C76)),0)-ImgF_y0+1,ROUND(C$5+D$12*COS(RADIANS(C76)),0)-ImgF_x0+1))</f>
        <v>109</v>
      </c>
      <c r="E76" s="18" t="n">
        <f aca="false">IF(E$12="","",INDEX(ImgF,ROUND(C$6+E$12*SIN(RADIANS(C76)),0)-ImgF_y0+1,ROUND(C$5+E$12*COS(RADIANS(C76)),0)-ImgF_x0+1))</f>
        <v>118</v>
      </c>
      <c r="F76" s="18" t="n">
        <f aca="false">IF(F$12="","",INDEX(ImgF,ROUND(C$6+F$12*SIN(RADIANS(C76)),0)-ImgF_y0+1,ROUND(C$5+F$12*COS(RADIANS(C76)),0)-ImgF_x0+1))</f>
        <v>114</v>
      </c>
      <c r="G76" s="18" t="n">
        <f aca="false">IF(G$12="","",INDEX(ImgF,ROUND(C$6+G$12*SIN(RADIANS(C76)),0)-ImgF_y0+1,ROUND(C$5+G$12*COS(RADIANS(C76)),0)-ImgF_x0+1))</f>
        <v>85</v>
      </c>
      <c r="H76" s="18" t="n">
        <f aca="false">IF(H$12="","",INDEX(ImgF,ROUND(C$6+H$12*SIN(RADIANS(C76)),0)-ImgF_y0+1,ROUND(C$5+H$12*COS(RADIANS(C76)),0)-ImgF_x0+1))</f>
        <v>150</v>
      </c>
      <c r="I76" s="18" t="n">
        <f aca="false">IF(I$12="","",INDEX(ImgF,ROUND(C$6+I$12*SIN(RADIANS(C76)),0)-ImgF_y0+1,ROUND(C$5+I$12*COS(RADIANS(C76)),0)-ImgF_x0+1))</f>
        <v>192</v>
      </c>
      <c r="J76" s="18" t="n">
        <f aca="false">IF(J$12="","",INDEX(ImgF,ROUND(C$6+J$12*SIN(RADIANS(C76)),0)-ImgF_y0+1,ROUND(C$5+J$12*COS(RADIANS(C76)),0)-ImgF_x0+1))</f>
        <v>85</v>
      </c>
      <c r="K76" s="18" t="n">
        <f aca="false">IF(K$12="","",INDEX(ImgF,ROUND(C$6+K$12*SIN(RADIANS(C76)),0)-ImgF_y0+1,ROUND(C$5+K$12*COS(RADIANS(C76)),0)-ImgF_x0+1))</f>
        <v>118</v>
      </c>
      <c r="L76" s="24" t="n">
        <f aca="false">MIN(D76:K76)</f>
        <v>85</v>
      </c>
      <c r="M76" s="33" t="n">
        <f aca="false">IF(L76&lt;oscuro,1,0)</f>
        <v>0</v>
      </c>
      <c r="N76" s="22" t="n">
        <f aca="false">oscuro</f>
        <v>68</v>
      </c>
      <c r="P76" s="24" t="n">
        <v>63</v>
      </c>
      <c r="Q76" s="24" t="n">
        <f aca="false">P76*360/360</f>
        <v>63</v>
      </c>
      <c r="R76" s="22" t="n">
        <f aca="false">IF(R$12="","",INDEX(ImgF,ROUND(Q$6+R$12*SIN(RADIANS(Q76)),0)-ImgF_y0+1,ROUND(Q$5+R$12*COS(RADIANS(Q76)),0)-ImgF_x0+1))</f>
        <v>120</v>
      </c>
      <c r="S76" s="22" t="n">
        <f aca="false">IF(S$12="","",INDEX(ImgF,ROUND(Q$6+S$12*SIN(RADIANS(Q76)),0)-ImgF_y0+1,ROUND(Q$5+S$12*COS(RADIANS(Q76)),0)-ImgF_x0+1))</f>
        <v>129</v>
      </c>
      <c r="T76" s="22" t="n">
        <f aca="false">IF(T$12="","",INDEX(ImgF,ROUND(Q$6+T$12*SIN(RADIANS(Q76)),0)-ImgF_y0+1,ROUND(Q$5+T$12*COS(RADIANS(Q76)),0)-ImgF_x0+1))</f>
        <v>110</v>
      </c>
      <c r="U76" s="22" t="n">
        <f aca="false">IF(U$12="","",INDEX(ImgF,ROUND(Q$6+U$12*SIN(RADIANS(Q76)),0)-ImgF_y0+1,ROUND(Q$5+U$12*COS(RADIANS(Q76)),0)-ImgF_x0+1))</f>
        <v>106</v>
      </c>
      <c r="V76" s="22" t="n">
        <f aca="false">IF(V$12="","",INDEX(ImgF,ROUND(Q$6+V$12*SIN(RADIANS(Q76)),0)-ImgF_y0+1,ROUND(Q$5+V$12*COS(RADIANS(Q76)),0)-ImgF_x0+1))</f>
        <v>103</v>
      </c>
      <c r="W76" s="22" t="n">
        <f aca="false">IF(W$12="","",INDEX(ImgF,ROUND(Q$6+W$12*SIN(RADIANS(Q76)),0)-ImgF_y0+1,ROUND(Q$5+W$12*COS(RADIANS(Q76)),0)-ImgF_x0+1))</f>
        <v>110</v>
      </c>
      <c r="X76" s="22" t="n">
        <f aca="false">IF(X$12="","",INDEX(ImgF,ROUND(Q$6+X$12*SIN(RADIANS(Q76)),0)-ImgF_y0+1,ROUND(Q$5+X$12*COS(RADIANS(Q76)),0)-ImgF_x0+1))</f>
        <v>107</v>
      </c>
      <c r="Y76" s="22" t="n">
        <f aca="false">IF(Y$12="","",INDEX(ImgF,ROUND(Q$6+Y$12*SIN(RADIANS(Q76)),0)-ImgF_y0+1,ROUND(Q$5+Y$12*COS(RADIANS(Q76)),0)-ImgF_x0+1))</f>
        <v>116</v>
      </c>
      <c r="Z76" s="24" t="n">
        <f aca="false">MIN(R76:Y76)</f>
        <v>103</v>
      </c>
      <c r="AA76" s="33" t="n">
        <f aca="false">IF(Z76&lt;oscuro,1,0)</f>
        <v>0</v>
      </c>
      <c r="AB76" s="22" t="n">
        <f aca="false">oscuro</f>
        <v>68</v>
      </c>
    </row>
    <row r="77" customFormat="false" ht="15" hidden="false" customHeight="false" outlineLevel="0" collapsed="false">
      <c r="B77" s="24" t="n">
        <v>64</v>
      </c>
      <c r="C77" s="24" t="n">
        <f aca="false">B77*360/360</f>
        <v>64</v>
      </c>
      <c r="D77" s="18" t="n">
        <f aca="false">IF(D$12="","",INDEX(ImgF,ROUND(C$6+D$12*SIN(RADIANS(C77)),0)-ImgF_y0+1,ROUND(C$5+D$12*COS(RADIANS(C77)),0)-ImgF_x0+1))</f>
        <v>134</v>
      </c>
      <c r="E77" s="18" t="n">
        <f aca="false">IF(E$12="","",INDEX(ImgF,ROUND(C$6+E$12*SIN(RADIANS(C77)),0)-ImgF_y0+1,ROUND(C$5+E$12*COS(RADIANS(C77)),0)-ImgF_x0+1))</f>
        <v>114</v>
      </c>
      <c r="F77" s="18" t="n">
        <f aca="false">IF(F$12="","",INDEX(ImgF,ROUND(C$6+F$12*SIN(RADIANS(C77)),0)-ImgF_y0+1,ROUND(C$5+F$12*COS(RADIANS(C77)),0)-ImgF_x0+1))</f>
        <v>81</v>
      </c>
      <c r="G77" s="18" t="n">
        <f aca="false">IF(G$12="","",INDEX(ImgF,ROUND(C$6+G$12*SIN(RADIANS(C77)),0)-ImgF_y0+1,ROUND(C$5+G$12*COS(RADIANS(C77)),0)-ImgF_x0+1))</f>
        <v>102</v>
      </c>
      <c r="H77" s="18" t="n">
        <f aca="false">IF(H$12="","",INDEX(ImgF,ROUND(C$6+H$12*SIN(RADIANS(C77)),0)-ImgF_y0+1,ROUND(C$5+H$12*COS(RADIANS(C77)),0)-ImgF_x0+1))</f>
        <v>217</v>
      </c>
      <c r="I77" s="18" t="n">
        <f aca="false">IF(I$12="","",INDEX(ImgF,ROUND(C$6+I$12*SIN(RADIANS(C77)),0)-ImgF_y0+1,ROUND(C$5+I$12*COS(RADIANS(C77)),0)-ImgF_x0+1))</f>
        <v>217</v>
      </c>
      <c r="J77" s="18" t="n">
        <f aca="false">IF(J$12="","",INDEX(ImgF,ROUND(C$6+J$12*SIN(RADIANS(C77)),0)-ImgF_y0+1,ROUND(C$5+J$12*COS(RADIANS(C77)),0)-ImgF_x0+1))</f>
        <v>85</v>
      </c>
      <c r="K77" s="18" t="n">
        <f aca="false">IF(K$12="","",INDEX(ImgF,ROUND(C$6+K$12*SIN(RADIANS(C77)),0)-ImgF_y0+1,ROUND(C$5+K$12*COS(RADIANS(C77)),0)-ImgF_x0+1))</f>
        <v>109</v>
      </c>
      <c r="L77" s="24" t="n">
        <f aca="false">MIN(D77:K77)</f>
        <v>81</v>
      </c>
      <c r="M77" s="33" t="n">
        <f aca="false">IF(L77&lt;oscuro,1,0)</f>
        <v>0</v>
      </c>
      <c r="N77" s="22" t="n">
        <f aca="false">oscuro</f>
        <v>68</v>
      </c>
      <c r="P77" s="24" t="n">
        <v>64</v>
      </c>
      <c r="Q77" s="24" t="n">
        <f aca="false">P77*360/360</f>
        <v>64</v>
      </c>
      <c r="R77" s="22" t="n">
        <f aca="false">IF(R$12="","",INDEX(ImgF,ROUND(Q$6+R$12*SIN(RADIANS(Q77)),0)-ImgF_y0+1,ROUND(Q$5+R$12*COS(RADIANS(Q77)),0)-ImgF_x0+1))</f>
        <v>118</v>
      </c>
      <c r="S77" s="22" t="n">
        <f aca="false">IF(S$12="","",INDEX(ImgF,ROUND(Q$6+S$12*SIN(RADIANS(Q77)),0)-ImgF_y0+1,ROUND(Q$5+S$12*COS(RADIANS(Q77)),0)-ImgF_x0+1))</f>
        <v>129</v>
      </c>
      <c r="T77" s="22" t="n">
        <f aca="false">IF(T$12="","",INDEX(ImgF,ROUND(Q$6+T$12*SIN(RADIANS(Q77)),0)-ImgF_y0+1,ROUND(Q$5+T$12*COS(RADIANS(Q77)),0)-ImgF_x0+1))</f>
        <v>127</v>
      </c>
      <c r="U77" s="22" t="n">
        <f aca="false">IF(U$12="","",INDEX(ImgF,ROUND(Q$6+U$12*SIN(RADIANS(Q77)),0)-ImgF_y0+1,ROUND(Q$5+U$12*COS(RADIANS(Q77)),0)-ImgF_x0+1))</f>
        <v>106</v>
      </c>
      <c r="V77" s="22" t="n">
        <f aca="false">IF(V$12="","",INDEX(ImgF,ROUND(Q$6+V$12*SIN(RADIANS(Q77)),0)-ImgF_y0+1,ROUND(Q$5+V$12*COS(RADIANS(Q77)),0)-ImgF_x0+1))</f>
        <v>102</v>
      </c>
      <c r="W77" s="22" t="n">
        <f aca="false">IF(W$12="","",INDEX(ImgF,ROUND(Q$6+W$12*SIN(RADIANS(Q77)),0)-ImgF_y0+1,ROUND(Q$5+W$12*COS(RADIANS(Q77)),0)-ImgF_x0+1))</f>
        <v>110</v>
      </c>
      <c r="X77" s="22" t="n">
        <f aca="false">IF(X$12="","",INDEX(ImgF,ROUND(Q$6+X$12*SIN(RADIANS(Q77)),0)-ImgF_y0+1,ROUND(Q$5+X$12*COS(RADIANS(Q77)),0)-ImgF_x0+1))</f>
        <v>122</v>
      </c>
      <c r="Y77" s="22" t="n">
        <f aca="false">IF(Y$12="","",INDEX(ImgF,ROUND(Q$6+Y$12*SIN(RADIANS(Q77)),0)-ImgF_y0+1,ROUND(Q$5+Y$12*COS(RADIANS(Q77)),0)-ImgF_x0+1))</f>
        <v>127</v>
      </c>
      <c r="Z77" s="24" t="n">
        <f aca="false">MIN(R77:Y77)</f>
        <v>102</v>
      </c>
      <c r="AA77" s="33" t="n">
        <f aca="false">IF(Z77&lt;oscuro,1,0)</f>
        <v>0</v>
      </c>
      <c r="AB77" s="22" t="n">
        <f aca="false">oscuro</f>
        <v>68</v>
      </c>
    </row>
    <row r="78" customFormat="false" ht="15" hidden="false" customHeight="false" outlineLevel="0" collapsed="false">
      <c r="B78" s="24" t="n">
        <v>65</v>
      </c>
      <c r="C78" s="24" t="n">
        <f aca="false">B78*360/360</f>
        <v>65</v>
      </c>
      <c r="D78" s="18" t="n">
        <f aca="false">IF(D$12="","",INDEX(ImgF,ROUND(C$6+D$12*SIN(RADIANS(C78)),0)-ImgF_y0+1,ROUND(C$5+D$12*COS(RADIANS(C78)),0)-ImgF_x0+1))</f>
        <v>130</v>
      </c>
      <c r="E78" s="18" t="n">
        <f aca="false">IF(E$12="","",INDEX(ImgF,ROUND(C$6+E$12*SIN(RADIANS(C78)),0)-ImgF_y0+1,ROUND(C$5+E$12*COS(RADIANS(C78)),0)-ImgF_x0+1))</f>
        <v>114</v>
      </c>
      <c r="F78" s="18" t="n">
        <f aca="false">IF(F$12="","",INDEX(ImgF,ROUND(C$6+F$12*SIN(RADIANS(C78)),0)-ImgF_y0+1,ROUND(C$5+F$12*COS(RADIANS(C78)),0)-ImgF_x0+1))</f>
        <v>86</v>
      </c>
      <c r="G78" s="18" t="n">
        <f aca="false">IF(G$12="","",INDEX(ImgF,ROUND(C$6+G$12*SIN(RADIANS(C78)),0)-ImgF_y0+1,ROUND(C$5+G$12*COS(RADIANS(C78)),0)-ImgF_x0+1))</f>
        <v>102</v>
      </c>
      <c r="H78" s="18" t="n">
        <f aca="false">IF(H$12="","",INDEX(ImgF,ROUND(C$6+H$12*SIN(RADIANS(C78)),0)-ImgF_y0+1,ROUND(C$5+H$12*COS(RADIANS(C78)),0)-ImgF_x0+1))</f>
        <v>221</v>
      </c>
      <c r="I78" s="18" t="n">
        <f aca="false">IF(I$12="","",INDEX(ImgF,ROUND(C$6+I$12*SIN(RADIANS(C78)),0)-ImgF_y0+1,ROUND(C$5+I$12*COS(RADIANS(C78)),0)-ImgF_x0+1))</f>
        <v>135</v>
      </c>
      <c r="J78" s="18" t="n">
        <f aca="false">IF(J$12="","",INDEX(ImgF,ROUND(C$6+J$12*SIN(RADIANS(C78)),0)-ImgF_y0+1,ROUND(C$5+J$12*COS(RADIANS(C78)),0)-ImgF_x0+1))</f>
        <v>99</v>
      </c>
      <c r="K78" s="18" t="n">
        <f aca="false">IF(K$12="","",INDEX(ImgF,ROUND(C$6+K$12*SIN(RADIANS(C78)),0)-ImgF_y0+1,ROUND(C$5+K$12*COS(RADIANS(C78)),0)-ImgF_x0+1))</f>
        <v>131</v>
      </c>
      <c r="L78" s="24" t="n">
        <f aca="false">MIN(D78:K78)</f>
        <v>86</v>
      </c>
      <c r="M78" s="33" t="n">
        <f aca="false">IF(L78&lt;oscuro,1,0)</f>
        <v>0</v>
      </c>
      <c r="N78" s="22" t="n">
        <f aca="false">oscuro</f>
        <v>68</v>
      </c>
      <c r="P78" s="24" t="n">
        <v>65</v>
      </c>
      <c r="Q78" s="24" t="n">
        <f aca="false">P78*360/360</f>
        <v>65</v>
      </c>
      <c r="R78" s="22" t="n">
        <f aca="false">IF(R$12="","",INDEX(ImgF,ROUND(Q$6+R$12*SIN(RADIANS(Q78)),0)-ImgF_y0+1,ROUND(Q$5+R$12*COS(RADIANS(Q78)),0)-ImgF_x0+1))</f>
        <v>125</v>
      </c>
      <c r="S78" s="22" t="n">
        <f aca="false">IF(S$12="","",INDEX(ImgF,ROUND(Q$6+S$12*SIN(RADIANS(Q78)),0)-ImgF_y0+1,ROUND(Q$5+S$12*COS(RADIANS(Q78)),0)-ImgF_x0+1))</f>
        <v>137</v>
      </c>
      <c r="T78" s="22" t="n">
        <f aca="false">IF(T$12="","",INDEX(ImgF,ROUND(Q$6+T$12*SIN(RADIANS(Q78)),0)-ImgF_y0+1,ROUND(Q$5+T$12*COS(RADIANS(Q78)),0)-ImgF_x0+1))</f>
        <v>127</v>
      </c>
      <c r="U78" s="22" t="n">
        <f aca="false">IF(U$12="","",INDEX(ImgF,ROUND(Q$6+U$12*SIN(RADIANS(Q78)),0)-ImgF_y0+1,ROUND(Q$5+U$12*COS(RADIANS(Q78)),0)-ImgF_x0+1))</f>
        <v>111</v>
      </c>
      <c r="V78" s="22" t="n">
        <f aca="false">IF(V$12="","",INDEX(ImgF,ROUND(Q$6+V$12*SIN(RADIANS(Q78)),0)-ImgF_y0+1,ROUND(Q$5+V$12*COS(RADIANS(Q78)),0)-ImgF_x0+1))</f>
        <v>102</v>
      </c>
      <c r="W78" s="22" t="n">
        <f aca="false">IF(W$12="","",INDEX(ImgF,ROUND(Q$6+W$12*SIN(RADIANS(Q78)),0)-ImgF_y0+1,ROUND(Q$5+W$12*COS(RADIANS(Q78)),0)-ImgF_x0+1))</f>
        <v>117</v>
      </c>
      <c r="X78" s="22" t="n">
        <f aca="false">IF(X$12="","",INDEX(ImgF,ROUND(Q$6+X$12*SIN(RADIANS(Q78)),0)-ImgF_y0+1,ROUND(Q$5+X$12*COS(RADIANS(Q78)),0)-ImgF_x0+1))</f>
        <v>138</v>
      </c>
      <c r="Y78" s="22" t="n">
        <f aca="false">IF(Y$12="","",INDEX(ImgF,ROUND(Q$6+Y$12*SIN(RADIANS(Q78)),0)-ImgF_y0+1,ROUND(Q$5+Y$12*COS(RADIANS(Q78)),0)-ImgF_x0+1))</f>
        <v>131</v>
      </c>
      <c r="Z78" s="24" t="n">
        <f aca="false">MIN(R78:Y78)</f>
        <v>102</v>
      </c>
      <c r="AA78" s="33" t="n">
        <f aca="false">IF(Z78&lt;oscuro,1,0)</f>
        <v>0</v>
      </c>
      <c r="AB78" s="22" t="n">
        <f aca="false">oscuro</f>
        <v>68</v>
      </c>
    </row>
    <row r="79" customFormat="false" ht="15" hidden="false" customHeight="false" outlineLevel="0" collapsed="false">
      <c r="B79" s="24" t="n">
        <v>66</v>
      </c>
      <c r="C79" s="24" t="n">
        <f aca="false">B79*360/360</f>
        <v>66</v>
      </c>
      <c r="D79" s="18" t="n">
        <f aca="false">IF(D$12="","",INDEX(ImgF,ROUND(C$6+D$12*SIN(RADIANS(C79)),0)-ImgF_y0+1,ROUND(C$5+D$12*COS(RADIANS(C79)),0)-ImgF_x0+1))</f>
        <v>130</v>
      </c>
      <c r="E79" s="18" t="n">
        <f aca="false">IF(E$12="","",INDEX(ImgF,ROUND(C$6+E$12*SIN(RADIANS(C79)),0)-ImgF_y0+1,ROUND(C$5+E$12*COS(RADIANS(C79)),0)-ImgF_x0+1))</f>
        <v>109</v>
      </c>
      <c r="F79" s="18" t="n">
        <f aca="false">IF(F$12="","",INDEX(ImgF,ROUND(C$6+F$12*SIN(RADIANS(C79)),0)-ImgF_y0+1,ROUND(C$5+F$12*COS(RADIANS(C79)),0)-ImgF_x0+1))</f>
        <v>86</v>
      </c>
      <c r="G79" s="18" t="n">
        <f aca="false">IF(G$12="","",INDEX(ImgF,ROUND(C$6+G$12*SIN(RADIANS(C79)),0)-ImgF_y0+1,ROUND(C$5+G$12*COS(RADIANS(C79)),0)-ImgF_x0+1))</f>
        <v>99</v>
      </c>
      <c r="H79" s="18" t="n">
        <f aca="false">IF(H$12="","",INDEX(ImgF,ROUND(C$6+H$12*SIN(RADIANS(C79)),0)-ImgF_y0+1,ROUND(C$5+H$12*COS(RADIANS(C79)),0)-ImgF_x0+1))</f>
        <v>206</v>
      </c>
      <c r="I79" s="18" t="n">
        <f aca="false">IF(I$12="","",INDEX(ImgF,ROUND(C$6+I$12*SIN(RADIANS(C79)),0)-ImgF_y0+1,ROUND(C$5+I$12*COS(RADIANS(C79)),0)-ImgF_x0+1))</f>
        <v>165</v>
      </c>
      <c r="J79" s="18" t="n">
        <f aca="false">IF(J$12="","",INDEX(ImgF,ROUND(C$6+J$12*SIN(RADIANS(C79)),0)-ImgF_y0+1,ROUND(C$5+J$12*COS(RADIANS(C79)),0)-ImgF_x0+1))</f>
        <v>77</v>
      </c>
      <c r="K79" s="18" t="n">
        <f aca="false">IF(K$12="","",INDEX(ImgF,ROUND(C$6+K$12*SIN(RADIANS(C79)),0)-ImgF_y0+1,ROUND(C$5+K$12*COS(RADIANS(C79)),0)-ImgF_x0+1))</f>
        <v>131</v>
      </c>
      <c r="L79" s="24" t="n">
        <f aca="false">MIN(D79:K79)</f>
        <v>77</v>
      </c>
      <c r="M79" s="33" t="n">
        <f aca="false">IF(L79&lt;oscuro,1,0)</f>
        <v>0</v>
      </c>
      <c r="N79" s="22" t="n">
        <f aca="false">oscuro</f>
        <v>68</v>
      </c>
      <c r="P79" s="24" t="n">
        <v>66</v>
      </c>
      <c r="Q79" s="24" t="n">
        <f aca="false">P79*360/360</f>
        <v>66</v>
      </c>
      <c r="R79" s="22" t="n">
        <f aca="false">IF(R$12="","",INDEX(ImgF,ROUND(Q$6+R$12*SIN(RADIANS(Q79)),0)-ImgF_y0+1,ROUND(Q$5+R$12*COS(RADIANS(Q79)),0)-ImgF_x0+1))</f>
        <v>111</v>
      </c>
      <c r="S79" s="22" t="n">
        <f aca="false">IF(S$12="","",INDEX(ImgF,ROUND(Q$6+S$12*SIN(RADIANS(Q79)),0)-ImgF_y0+1,ROUND(Q$5+S$12*COS(RADIANS(Q79)),0)-ImgF_x0+1))</f>
        <v>137</v>
      </c>
      <c r="T79" s="22" t="n">
        <f aca="false">IF(T$12="","",INDEX(ImgF,ROUND(Q$6+T$12*SIN(RADIANS(Q79)),0)-ImgF_y0+1,ROUND(Q$5+T$12*COS(RADIANS(Q79)),0)-ImgF_x0+1))</f>
        <v>136</v>
      </c>
      <c r="U79" s="22" t="n">
        <f aca="false">IF(U$12="","",INDEX(ImgF,ROUND(Q$6+U$12*SIN(RADIANS(Q79)),0)-ImgF_y0+1,ROUND(Q$5+U$12*COS(RADIANS(Q79)),0)-ImgF_x0+1))</f>
        <v>148</v>
      </c>
      <c r="V79" s="22" t="n">
        <f aca="false">IF(V$12="","",INDEX(ImgF,ROUND(Q$6+V$12*SIN(RADIANS(Q79)),0)-ImgF_y0+1,ROUND(Q$5+V$12*COS(RADIANS(Q79)),0)-ImgF_x0+1))</f>
        <v>125</v>
      </c>
      <c r="W79" s="22" t="n">
        <f aca="false">IF(W$12="","",INDEX(ImgF,ROUND(Q$6+W$12*SIN(RADIANS(Q79)),0)-ImgF_y0+1,ROUND(Q$5+W$12*COS(RADIANS(Q79)),0)-ImgF_x0+1))</f>
        <v>125</v>
      </c>
      <c r="X79" s="22" t="n">
        <f aca="false">IF(X$12="","",INDEX(ImgF,ROUND(Q$6+X$12*SIN(RADIANS(Q79)),0)-ImgF_y0+1,ROUND(Q$5+X$12*COS(RADIANS(Q79)),0)-ImgF_x0+1))</f>
        <v>138</v>
      </c>
      <c r="Y79" s="22" t="n">
        <f aca="false">IF(Y$12="","",INDEX(ImgF,ROUND(Q$6+Y$12*SIN(RADIANS(Q79)),0)-ImgF_y0+1,ROUND(Q$5+Y$12*COS(RADIANS(Q79)),0)-ImgF_x0+1))</f>
        <v>148</v>
      </c>
      <c r="Z79" s="24" t="n">
        <f aca="false">MIN(R79:Y79)</f>
        <v>111</v>
      </c>
      <c r="AA79" s="33" t="n">
        <f aca="false">IF(Z79&lt;oscuro,1,0)</f>
        <v>0</v>
      </c>
      <c r="AB79" s="22" t="n">
        <f aca="false">oscuro</f>
        <v>68</v>
      </c>
    </row>
    <row r="80" customFormat="false" ht="15" hidden="false" customHeight="false" outlineLevel="0" collapsed="false">
      <c r="B80" s="24" t="n">
        <v>67</v>
      </c>
      <c r="C80" s="24" t="n">
        <f aca="false">B80*360/360</f>
        <v>67</v>
      </c>
      <c r="D80" s="18" t="n">
        <f aca="false">IF(D$12="","",INDEX(ImgF,ROUND(C$6+D$12*SIN(RADIANS(C80)),0)-ImgF_y0+1,ROUND(C$5+D$12*COS(RADIANS(C80)),0)-ImgF_x0+1))</f>
        <v>124</v>
      </c>
      <c r="E80" s="18" t="n">
        <f aca="false">IF(E$12="","",INDEX(ImgF,ROUND(C$6+E$12*SIN(RADIANS(C80)),0)-ImgF_y0+1,ROUND(C$5+E$12*COS(RADIANS(C80)),0)-ImgF_x0+1))</f>
        <v>101</v>
      </c>
      <c r="F80" s="18" t="n">
        <f aca="false">IF(F$12="","",INDEX(ImgF,ROUND(C$6+F$12*SIN(RADIANS(C80)),0)-ImgF_y0+1,ROUND(C$5+F$12*COS(RADIANS(C80)),0)-ImgF_x0+1))</f>
        <v>95</v>
      </c>
      <c r="G80" s="18" t="n">
        <f aca="false">IF(G$12="","",INDEX(ImgF,ROUND(C$6+G$12*SIN(RADIANS(C80)),0)-ImgF_y0+1,ROUND(C$5+G$12*COS(RADIANS(C80)),0)-ImgF_x0+1))</f>
        <v>95</v>
      </c>
      <c r="H80" s="18" t="n">
        <f aca="false">IF(H$12="","",INDEX(ImgF,ROUND(C$6+H$12*SIN(RADIANS(C80)),0)-ImgF_y0+1,ROUND(C$5+H$12*COS(RADIANS(C80)),0)-ImgF_x0+1))</f>
        <v>206</v>
      </c>
      <c r="I80" s="18" t="n">
        <f aca="false">IF(I$12="","",INDEX(ImgF,ROUND(C$6+I$12*SIN(RADIANS(C80)),0)-ImgF_y0+1,ROUND(C$5+I$12*COS(RADIANS(C80)),0)-ImgF_x0+1))</f>
        <v>185</v>
      </c>
      <c r="J80" s="18" t="n">
        <f aca="false">IF(J$12="","",INDEX(ImgF,ROUND(C$6+J$12*SIN(RADIANS(C80)),0)-ImgF_y0+1,ROUND(C$5+J$12*COS(RADIANS(C80)),0)-ImgF_x0+1))</f>
        <v>77</v>
      </c>
      <c r="K80" s="18" t="n">
        <f aca="false">IF(K$12="","",INDEX(ImgF,ROUND(C$6+K$12*SIN(RADIANS(C80)),0)-ImgF_y0+1,ROUND(C$5+K$12*COS(RADIANS(C80)),0)-ImgF_x0+1))</f>
        <v>135</v>
      </c>
      <c r="L80" s="24" t="n">
        <f aca="false">MIN(D80:K80)</f>
        <v>77</v>
      </c>
      <c r="M80" s="33" t="n">
        <f aca="false">IF(L80&lt;oscuro,1,0)</f>
        <v>0</v>
      </c>
      <c r="N80" s="22" t="n">
        <f aca="false">oscuro</f>
        <v>68</v>
      </c>
      <c r="P80" s="24" t="n">
        <v>67</v>
      </c>
      <c r="Q80" s="24" t="n">
        <f aca="false">P80*360/360</f>
        <v>67</v>
      </c>
      <c r="R80" s="22" t="n">
        <f aca="false">IF(R$12="","",INDEX(ImgF,ROUND(Q$6+R$12*SIN(RADIANS(Q80)),0)-ImgF_y0+1,ROUND(Q$5+R$12*COS(RADIANS(Q80)),0)-ImgF_x0+1))</f>
        <v>111</v>
      </c>
      <c r="S80" s="22" t="n">
        <f aca="false">IF(S$12="","",INDEX(ImgF,ROUND(Q$6+S$12*SIN(RADIANS(Q80)),0)-ImgF_y0+1,ROUND(Q$5+S$12*COS(RADIANS(Q80)),0)-ImgF_x0+1))</f>
        <v>135</v>
      </c>
      <c r="T80" s="22" t="n">
        <f aca="false">IF(T$12="","",INDEX(ImgF,ROUND(Q$6+T$12*SIN(RADIANS(Q80)),0)-ImgF_y0+1,ROUND(Q$5+T$12*COS(RADIANS(Q80)),0)-ImgF_x0+1))</f>
        <v>170</v>
      </c>
      <c r="U80" s="22" t="n">
        <f aca="false">IF(U$12="","",INDEX(ImgF,ROUND(Q$6+U$12*SIN(RADIANS(Q80)),0)-ImgF_y0+1,ROUND(Q$5+U$12*COS(RADIANS(Q80)),0)-ImgF_x0+1))</f>
        <v>148</v>
      </c>
      <c r="V80" s="22" t="n">
        <f aca="false">IF(V$12="","",INDEX(ImgF,ROUND(Q$6+V$12*SIN(RADIANS(Q80)),0)-ImgF_y0+1,ROUND(Q$5+V$12*COS(RADIANS(Q80)),0)-ImgF_x0+1))</f>
        <v>158</v>
      </c>
      <c r="W80" s="22" t="n">
        <f aca="false">IF(W$12="","",INDEX(ImgF,ROUND(Q$6+W$12*SIN(RADIANS(Q80)),0)-ImgF_y0+1,ROUND(Q$5+W$12*COS(RADIANS(Q80)),0)-ImgF_x0+1))</f>
        <v>155</v>
      </c>
      <c r="X80" s="22" t="n">
        <f aca="false">IF(X$12="","",INDEX(ImgF,ROUND(Q$6+X$12*SIN(RADIANS(Q80)),0)-ImgF_y0+1,ROUND(Q$5+X$12*COS(RADIANS(Q80)),0)-ImgF_x0+1))</f>
        <v>163</v>
      </c>
      <c r="Y80" s="22" t="n">
        <f aca="false">IF(Y$12="","",INDEX(ImgF,ROUND(Q$6+Y$12*SIN(RADIANS(Q80)),0)-ImgF_y0+1,ROUND(Q$5+Y$12*COS(RADIANS(Q80)),0)-ImgF_x0+1))</f>
        <v>170</v>
      </c>
      <c r="Z80" s="24" t="n">
        <f aca="false">MIN(R80:Y80)</f>
        <v>111</v>
      </c>
      <c r="AA80" s="33" t="n">
        <f aca="false">IF(Z80&lt;oscuro,1,0)</f>
        <v>0</v>
      </c>
      <c r="AB80" s="22" t="n">
        <f aca="false">oscuro</f>
        <v>68</v>
      </c>
    </row>
    <row r="81" customFormat="false" ht="15" hidden="false" customHeight="false" outlineLevel="0" collapsed="false">
      <c r="B81" s="24" t="n">
        <v>68</v>
      </c>
      <c r="C81" s="24" t="n">
        <f aca="false">B81*360/360</f>
        <v>68</v>
      </c>
      <c r="D81" s="18" t="n">
        <f aca="false">IF(D$12="","",INDEX(ImgF,ROUND(C$6+D$12*SIN(RADIANS(C81)),0)-ImgF_y0+1,ROUND(C$5+D$12*COS(RADIANS(C81)),0)-ImgF_x0+1))</f>
        <v>124</v>
      </c>
      <c r="E81" s="18" t="n">
        <f aca="false">IF(E$12="","",INDEX(ImgF,ROUND(C$6+E$12*SIN(RADIANS(C81)),0)-ImgF_y0+1,ROUND(C$5+E$12*COS(RADIANS(C81)),0)-ImgF_x0+1))</f>
        <v>116</v>
      </c>
      <c r="F81" s="18" t="n">
        <f aca="false">IF(F$12="","",INDEX(ImgF,ROUND(C$6+F$12*SIN(RADIANS(C81)),0)-ImgF_y0+1,ROUND(C$5+F$12*COS(RADIANS(C81)),0)-ImgF_x0+1))</f>
        <v>107</v>
      </c>
      <c r="G81" s="18" t="n">
        <f aca="false">IF(G$12="","",INDEX(ImgF,ROUND(C$6+G$12*SIN(RADIANS(C81)),0)-ImgF_y0+1,ROUND(C$5+G$12*COS(RADIANS(C81)),0)-ImgF_x0+1))</f>
        <v>178</v>
      </c>
      <c r="H81" s="18" t="n">
        <f aca="false">IF(H$12="","",INDEX(ImgF,ROUND(C$6+H$12*SIN(RADIANS(C81)),0)-ImgF_y0+1,ROUND(C$5+H$12*COS(RADIANS(C81)),0)-ImgF_x0+1))</f>
        <v>221</v>
      </c>
      <c r="I81" s="18" t="n">
        <f aca="false">IF(I$12="","",INDEX(ImgF,ROUND(C$6+I$12*SIN(RADIANS(C81)),0)-ImgF_y0+1,ROUND(C$5+I$12*COS(RADIANS(C81)),0)-ImgF_x0+1))</f>
        <v>74</v>
      </c>
      <c r="J81" s="18" t="n">
        <f aca="false">IF(J$12="","",INDEX(ImgF,ROUND(C$6+J$12*SIN(RADIANS(C81)),0)-ImgF_y0+1,ROUND(C$5+J$12*COS(RADIANS(C81)),0)-ImgF_x0+1))</f>
        <v>129</v>
      </c>
      <c r="K81" s="18" t="n">
        <f aca="false">IF(K$12="","",INDEX(ImgF,ROUND(C$6+K$12*SIN(RADIANS(C81)),0)-ImgF_y0+1,ROUND(C$5+K$12*COS(RADIANS(C81)),0)-ImgF_x0+1))</f>
        <v>129</v>
      </c>
      <c r="L81" s="24" t="n">
        <f aca="false">MIN(D81:K81)</f>
        <v>74</v>
      </c>
      <c r="M81" s="33" t="n">
        <f aca="false">IF(L81&lt;oscuro,1,0)</f>
        <v>0</v>
      </c>
      <c r="N81" s="22" t="n">
        <f aca="false">oscuro</f>
        <v>68</v>
      </c>
      <c r="P81" s="24" t="n">
        <v>68</v>
      </c>
      <c r="Q81" s="24" t="n">
        <f aca="false">P81*360/360</f>
        <v>68</v>
      </c>
      <c r="R81" s="22" t="n">
        <f aca="false">IF(R$12="","",INDEX(ImgF,ROUND(Q$6+R$12*SIN(RADIANS(Q81)),0)-ImgF_y0+1,ROUND(Q$5+R$12*COS(RADIANS(Q81)),0)-ImgF_x0+1))</f>
        <v>113</v>
      </c>
      <c r="S81" s="22" t="n">
        <f aca="false">IF(S$12="","",INDEX(ImgF,ROUND(Q$6+S$12*SIN(RADIANS(Q81)),0)-ImgF_y0+1,ROUND(Q$5+S$12*COS(RADIANS(Q81)),0)-ImgF_x0+1))</f>
        <v>128</v>
      </c>
      <c r="T81" s="22" t="n">
        <f aca="false">IF(T$12="","",INDEX(ImgF,ROUND(Q$6+T$12*SIN(RADIANS(Q81)),0)-ImgF_y0+1,ROUND(Q$5+T$12*COS(RADIANS(Q81)),0)-ImgF_x0+1))</f>
        <v>170</v>
      </c>
      <c r="U81" s="22" t="n">
        <f aca="false">IF(U$12="","",INDEX(ImgF,ROUND(Q$6+U$12*SIN(RADIANS(Q81)),0)-ImgF_y0+1,ROUND(Q$5+U$12*COS(RADIANS(Q81)),0)-ImgF_x0+1))</f>
        <v>164</v>
      </c>
      <c r="V81" s="22" t="n">
        <f aca="false">IF(V$12="","",INDEX(ImgF,ROUND(Q$6+V$12*SIN(RADIANS(Q81)),0)-ImgF_y0+1,ROUND(Q$5+V$12*COS(RADIANS(Q81)),0)-ImgF_x0+1))</f>
        <v>158</v>
      </c>
      <c r="W81" s="22" t="n">
        <f aca="false">IF(W$12="","",INDEX(ImgF,ROUND(Q$6+W$12*SIN(RADIANS(Q81)),0)-ImgF_y0+1,ROUND(Q$5+W$12*COS(RADIANS(Q81)),0)-ImgF_x0+1))</f>
        <v>165</v>
      </c>
      <c r="X81" s="22" t="n">
        <f aca="false">IF(X$12="","",INDEX(ImgF,ROUND(Q$6+X$12*SIN(RADIANS(Q81)),0)-ImgF_y0+1,ROUND(Q$5+X$12*COS(RADIANS(Q81)),0)-ImgF_x0+1))</f>
        <v>174</v>
      </c>
      <c r="Y81" s="22" t="n">
        <f aca="false">IF(Y$12="","",INDEX(ImgF,ROUND(Q$6+Y$12*SIN(RADIANS(Q81)),0)-ImgF_y0+1,ROUND(Q$5+Y$12*COS(RADIANS(Q81)),0)-ImgF_x0+1))</f>
        <v>170</v>
      </c>
      <c r="Z81" s="24" t="n">
        <f aca="false">MIN(R81:Y81)</f>
        <v>113</v>
      </c>
      <c r="AA81" s="33" t="n">
        <f aca="false">IF(Z81&lt;oscuro,1,0)</f>
        <v>0</v>
      </c>
      <c r="AB81" s="22" t="n">
        <f aca="false">oscuro</f>
        <v>68</v>
      </c>
    </row>
    <row r="82" customFormat="false" ht="15" hidden="false" customHeight="false" outlineLevel="0" collapsed="false">
      <c r="B82" s="24" t="n">
        <v>69</v>
      </c>
      <c r="C82" s="24" t="n">
        <f aca="false">B82*360/360</f>
        <v>69</v>
      </c>
      <c r="D82" s="18" t="n">
        <f aca="false">IF(D$12="","",INDEX(ImgF,ROUND(C$6+D$12*SIN(RADIANS(C82)),0)-ImgF_y0+1,ROUND(C$5+D$12*COS(RADIANS(C82)),0)-ImgF_x0+1))</f>
        <v>151</v>
      </c>
      <c r="E82" s="18" t="n">
        <f aca="false">IF(E$12="","",INDEX(ImgF,ROUND(C$6+E$12*SIN(RADIANS(C82)),0)-ImgF_y0+1,ROUND(C$5+E$12*COS(RADIANS(C82)),0)-ImgF_x0+1))</f>
        <v>132</v>
      </c>
      <c r="F82" s="18" t="n">
        <f aca="false">IF(F$12="","",INDEX(ImgF,ROUND(C$6+F$12*SIN(RADIANS(C82)),0)-ImgF_y0+1,ROUND(C$5+F$12*COS(RADIANS(C82)),0)-ImgF_x0+1))</f>
        <v>107</v>
      </c>
      <c r="G82" s="18" t="n">
        <f aca="false">IF(G$12="","",INDEX(ImgF,ROUND(C$6+G$12*SIN(RADIANS(C82)),0)-ImgF_y0+1,ROUND(C$5+G$12*COS(RADIANS(C82)),0)-ImgF_x0+1))</f>
        <v>111</v>
      </c>
      <c r="H82" s="18" t="n">
        <f aca="false">IF(H$12="","",INDEX(ImgF,ROUND(C$6+H$12*SIN(RADIANS(C82)),0)-ImgF_y0+1,ROUND(C$5+H$12*COS(RADIANS(C82)),0)-ImgF_x0+1))</f>
        <v>221</v>
      </c>
      <c r="I82" s="18" t="n">
        <f aca="false">IF(I$12="","",INDEX(ImgF,ROUND(C$6+I$12*SIN(RADIANS(C82)),0)-ImgF_y0+1,ROUND(C$5+I$12*COS(RADIANS(C82)),0)-ImgF_x0+1))</f>
        <v>111</v>
      </c>
      <c r="J82" s="18" t="n">
        <f aca="false">IF(J$12="","",INDEX(ImgF,ROUND(C$6+J$12*SIN(RADIANS(C82)),0)-ImgF_y0+1,ROUND(C$5+J$12*COS(RADIANS(C82)),0)-ImgF_x0+1))</f>
        <v>110</v>
      </c>
      <c r="K82" s="18" t="n">
        <f aca="false">IF(K$12="","",INDEX(ImgF,ROUND(C$6+K$12*SIN(RADIANS(C82)),0)-ImgF_y0+1,ROUND(C$5+K$12*COS(RADIANS(C82)),0)-ImgF_x0+1))</f>
        <v>111</v>
      </c>
      <c r="L82" s="24" t="n">
        <f aca="false">MIN(D82:K82)</f>
        <v>107</v>
      </c>
      <c r="M82" s="33" t="n">
        <f aca="false">IF(L82&lt;oscuro,1,0)</f>
        <v>0</v>
      </c>
      <c r="N82" s="22" t="n">
        <f aca="false">oscuro</f>
        <v>68</v>
      </c>
      <c r="P82" s="24" t="n">
        <v>69</v>
      </c>
      <c r="Q82" s="24" t="n">
        <f aca="false">P82*360/360</f>
        <v>69</v>
      </c>
      <c r="R82" s="22" t="n">
        <f aca="false">IF(R$12="","",INDEX(ImgF,ROUND(Q$6+R$12*SIN(RADIANS(Q82)),0)-ImgF_y0+1,ROUND(Q$5+R$12*COS(RADIANS(Q82)),0)-ImgF_x0+1))</f>
        <v>141</v>
      </c>
      <c r="S82" s="22" t="n">
        <f aca="false">IF(S$12="","",INDEX(ImgF,ROUND(Q$6+S$12*SIN(RADIANS(Q82)),0)-ImgF_y0+1,ROUND(Q$5+S$12*COS(RADIANS(Q82)),0)-ImgF_x0+1))</f>
        <v>178</v>
      </c>
      <c r="T82" s="22" t="n">
        <f aca="false">IF(T$12="","",INDEX(ImgF,ROUND(Q$6+T$12*SIN(RADIANS(Q82)),0)-ImgF_y0+1,ROUND(Q$5+T$12*COS(RADIANS(Q82)),0)-ImgF_x0+1))</f>
        <v>182</v>
      </c>
      <c r="U82" s="22" t="n">
        <f aca="false">IF(U$12="","",INDEX(ImgF,ROUND(Q$6+U$12*SIN(RADIANS(Q82)),0)-ImgF_y0+1,ROUND(Q$5+U$12*COS(RADIANS(Q82)),0)-ImgF_x0+1))</f>
        <v>164</v>
      </c>
      <c r="V82" s="22" t="n">
        <f aca="false">IF(V$12="","",INDEX(ImgF,ROUND(Q$6+V$12*SIN(RADIANS(Q82)),0)-ImgF_y0+1,ROUND(Q$5+V$12*COS(RADIANS(Q82)),0)-ImgF_x0+1))</f>
        <v>165</v>
      </c>
      <c r="W82" s="22" t="n">
        <f aca="false">IF(W$12="","",INDEX(ImgF,ROUND(Q$6+W$12*SIN(RADIANS(Q82)),0)-ImgF_y0+1,ROUND(Q$5+W$12*COS(RADIANS(Q82)),0)-ImgF_x0+1))</f>
        <v>155</v>
      </c>
      <c r="X82" s="22" t="n">
        <f aca="false">IF(X$12="","",INDEX(ImgF,ROUND(Q$6+X$12*SIN(RADIANS(Q82)),0)-ImgF_y0+1,ROUND(Q$5+X$12*COS(RADIANS(Q82)),0)-ImgF_x0+1))</f>
        <v>174</v>
      </c>
      <c r="Y82" s="22" t="n">
        <f aca="false">IF(Y$12="","",INDEX(ImgF,ROUND(Q$6+Y$12*SIN(RADIANS(Q82)),0)-ImgF_y0+1,ROUND(Q$5+Y$12*COS(RADIANS(Q82)),0)-ImgF_x0+1))</f>
        <v>172</v>
      </c>
      <c r="Z82" s="24" t="n">
        <f aca="false">MIN(R82:Y82)</f>
        <v>141</v>
      </c>
      <c r="AA82" s="33" t="n">
        <f aca="false">IF(Z82&lt;oscuro,1,0)</f>
        <v>0</v>
      </c>
      <c r="AB82" s="22" t="n">
        <f aca="false">oscuro</f>
        <v>68</v>
      </c>
    </row>
    <row r="83" customFormat="false" ht="15" hidden="false" customHeight="false" outlineLevel="0" collapsed="false">
      <c r="B83" s="24" t="n">
        <v>70</v>
      </c>
      <c r="C83" s="24" t="n">
        <f aca="false">B83*360/360</f>
        <v>70</v>
      </c>
      <c r="D83" s="18" t="n">
        <f aca="false">IF(D$12="","",INDEX(ImgF,ROUND(C$6+D$12*SIN(RADIANS(C83)),0)-ImgF_y0+1,ROUND(C$5+D$12*COS(RADIANS(C83)),0)-ImgF_x0+1))</f>
        <v>146</v>
      </c>
      <c r="E83" s="18" t="n">
        <f aca="false">IF(E$12="","",INDEX(ImgF,ROUND(C$6+E$12*SIN(RADIANS(C83)),0)-ImgF_y0+1,ROUND(C$5+E$12*COS(RADIANS(C83)),0)-ImgF_x0+1))</f>
        <v>132</v>
      </c>
      <c r="F83" s="18" t="n">
        <f aca="false">IF(F$12="","",INDEX(ImgF,ROUND(C$6+F$12*SIN(RADIANS(C83)),0)-ImgF_y0+1,ROUND(C$5+F$12*COS(RADIANS(C83)),0)-ImgF_x0+1))</f>
        <v>128</v>
      </c>
      <c r="G83" s="18" t="n">
        <f aca="false">IF(G$12="","",INDEX(ImgF,ROUND(C$6+G$12*SIN(RADIANS(C83)),0)-ImgF_y0+1,ROUND(C$5+G$12*COS(RADIANS(C83)),0)-ImgF_x0+1))</f>
        <v>110</v>
      </c>
      <c r="H83" s="18" t="n">
        <f aca="false">IF(H$12="","",INDEX(ImgF,ROUND(C$6+H$12*SIN(RADIANS(C83)),0)-ImgF_y0+1,ROUND(C$5+H$12*COS(RADIANS(C83)),0)-ImgF_x0+1))</f>
        <v>203</v>
      </c>
      <c r="I83" s="18" t="n">
        <f aca="false">IF(I$12="","",INDEX(ImgF,ROUND(C$6+I$12*SIN(RADIANS(C83)),0)-ImgF_y0+1,ROUND(C$5+I$12*COS(RADIANS(C83)),0)-ImgF_x0+1))</f>
        <v>153</v>
      </c>
      <c r="J83" s="18" t="n">
        <f aca="false">IF(J$12="","",INDEX(ImgF,ROUND(C$6+J$12*SIN(RADIANS(C83)),0)-ImgF_y0+1,ROUND(C$5+J$12*COS(RADIANS(C83)),0)-ImgF_x0+1))</f>
        <v>110</v>
      </c>
      <c r="K83" s="18" t="n">
        <f aca="false">IF(K$12="","",INDEX(ImgF,ROUND(C$6+K$12*SIN(RADIANS(C83)),0)-ImgF_y0+1,ROUND(C$5+K$12*COS(RADIANS(C83)),0)-ImgF_x0+1))</f>
        <v>139</v>
      </c>
      <c r="L83" s="24" t="n">
        <f aca="false">MIN(D83:K83)</f>
        <v>110</v>
      </c>
      <c r="M83" s="33" t="n">
        <f aca="false">IF(L83&lt;oscuro,1,0)</f>
        <v>0</v>
      </c>
      <c r="N83" s="22" t="n">
        <f aca="false">oscuro</f>
        <v>68</v>
      </c>
      <c r="P83" s="24" t="n">
        <v>70</v>
      </c>
      <c r="Q83" s="24" t="n">
        <f aca="false">P83*360/360</f>
        <v>70</v>
      </c>
      <c r="R83" s="22" t="n">
        <f aca="false">IF(R$12="","",INDEX(ImgF,ROUND(Q$6+R$12*SIN(RADIANS(Q83)),0)-ImgF_y0+1,ROUND(Q$5+R$12*COS(RADIANS(Q83)),0)-ImgF_x0+1))</f>
        <v>141</v>
      </c>
      <c r="S83" s="22" t="n">
        <f aca="false">IF(S$12="","",INDEX(ImgF,ROUND(Q$6+S$12*SIN(RADIANS(Q83)),0)-ImgF_y0+1,ROUND(Q$5+S$12*COS(RADIANS(Q83)),0)-ImgF_x0+1))</f>
        <v>171</v>
      </c>
      <c r="T83" s="22" t="n">
        <f aca="false">IF(T$12="","",INDEX(ImgF,ROUND(Q$6+T$12*SIN(RADIANS(Q83)),0)-ImgF_y0+1,ROUND(Q$5+T$12*COS(RADIANS(Q83)),0)-ImgF_x0+1))</f>
        <v>182</v>
      </c>
      <c r="U83" s="22" t="n">
        <f aca="false">IF(U$12="","",INDEX(ImgF,ROUND(Q$6+U$12*SIN(RADIANS(Q83)),0)-ImgF_y0+1,ROUND(Q$5+U$12*COS(RADIANS(Q83)),0)-ImgF_x0+1))</f>
        <v>153</v>
      </c>
      <c r="V83" s="22" t="n">
        <f aca="false">IF(V$12="","",INDEX(ImgF,ROUND(Q$6+V$12*SIN(RADIANS(Q83)),0)-ImgF_y0+1,ROUND(Q$5+V$12*COS(RADIANS(Q83)),0)-ImgF_x0+1))</f>
        <v>134</v>
      </c>
      <c r="W83" s="22" t="n">
        <f aca="false">IF(W$12="","",INDEX(ImgF,ROUND(Q$6+W$12*SIN(RADIANS(Q83)),0)-ImgF_y0+1,ROUND(Q$5+W$12*COS(RADIANS(Q83)),0)-ImgF_x0+1))</f>
        <v>157</v>
      </c>
      <c r="X83" s="22" t="n">
        <f aca="false">IF(X$12="","",INDEX(ImgF,ROUND(Q$6+X$12*SIN(RADIANS(Q83)),0)-ImgF_y0+1,ROUND(Q$5+X$12*COS(RADIANS(Q83)),0)-ImgF_x0+1))</f>
        <v>158</v>
      </c>
      <c r="Y83" s="22" t="n">
        <f aca="false">IF(Y$12="","",INDEX(ImgF,ROUND(Q$6+Y$12*SIN(RADIANS(Q83)),0)-ImgF_y0+1,ROUND(Q$5+Y$12*COS(RADIANS(Q83)),0)-ImgF_x0+1))</f>
        <v>158</v>
      </c>
      <c r="Z83" s="24" t="n">
        <f aca="false">MIN(R83:Y83)</f>
        <v>134</v>
      </c>
      <c r="AA83" s="33" t="n">
        <f aca="false">IF(Z83&lt;oscuro,1,0)</f>
        <v>0</v>
      </c>
      <c r="AB83" s="22" t="n">
        <f aca="false">oscuro</f>
        <v>68</v>
      </c>
    </row>
    <row r="84" customFormat="false" ht="15" hidden="false" customHeight="false" outlineLevel="0" collapsed="false">
      <c r="B84" s="24" t="n">
        <v>71</v>
      </c>
      <c r="C84" s="24" t="n">
        <f aca="false">B84*360/360</f>
        <v>71</v>
      </c>
      <c r="D84" s="18" t="n">
        <f aca="false">IF(D$12="","",INDEX(ImgF,ROUND(C$6+D$12*SIN(RADIANS(C84)),0)-ImgF_y0+1,ROUND(C$5+D$12*COS(RADIANS(C84)),0)-ImgF_x0+1))</f>
        <v>106</v>
      </c>
      <c r="E84" s="18" t="n">
        <f aca="false">IF(E$12="","",INDEX(ImgF,ROUND(C$6+E$12*SIN(RADIANS(C84)),0)-ImgF_y0+1,ROUND(C$5+E$12*COS(RADIANS(C84)),0)-ImgF_x0+1))</f>
        <v>99</v>
      </c>
      <c r="F84" s="18" t="n">
        <f aca="false">IF(F$12="","",INDEX(ImgF,ROUND(C$6+F$12*SIN(RADIANS(C84)),0)-ImgF_y0+1,ROUND(C$5+F$12*COS(RADIANS(C84)),0)-ImgF_x0+1))</f>
        <v>110</v>
      </c>
      <c r="G84" s="18" t="n">
        <f aca="false">IF(G$12="","",INDEX(ImgF,ROUND(C$6+G$12*SIN(RADIANS(C84)),0)-ImgF_y0+1,ROUND(C$5+G$12*COS(RADIANS(C84)),0)-ImgF_x0+1))</f>
        <v>110</v>
      </c>
      <c r="H84" s="18" t="n">
        <f aca="false">IF(H$12="","",INDEX(ImgF,ROUND(C$6+H$12*SIN(RADIANS(C84)),0)-ImgF_y0+1,ROUND(C$5+H$12*COS(RADIANS(C84)),0)-ImgF_x0+1))</f>
        <v>177</v>
      </c>
      <c r="I84" s="18" t="n">
        <f aca="false">IF(I$12="","",INDEX(ImgF,ROUND(C$6+I$12*SIN(RADIANS(C84)),0)-ImgF_y0+1,ROUND(C$5+I$12*COS(RADIANS(C84)),0)-ImgF_x0+1))</f>
        <v>179</v>
      </c>
      <c r="J84" s="18" t="n">
        <f aca="false">IF(J$12="","",INDEX(ImgF,ROUND(C$6+J$12*SIN(RADIANS(C84)),0)-ImgF_y0+1,ROUND(C$5+J$12*COS(RADIANS(C84)),0)-ImgF_x0+1))</f>
        <v>90</v>
      </c>
      <c r="K84" s="18" t="n">
        <f aca="false">IF(K$12="","",INDEX(ImgF,ROUND(C$6+K$12*SIN(RADIANS(C84)),0)-ImgF_y0+1,ROUND(C$5+K$12*COS(RADIANS(C84)),0)-ImgF_x0+1))</f>
        <v>128</v>
      </c>
      <c r="L84" s="24" t="n">
        <f aca="false">MIN(D84:K84)</f>
        <v>90</v>
      </c>
      <c r="M84" s="33" t="n">
        <f aca="false">IF(L84&lt;oscuro,1,0)</f>
        <v>0</v>
      </c>
      <c r="N84" s="22" t="n">
        <f aca="false">oscuro</f>
        <v>68</v>
      </c>
      <c r="P84" s="24" t="n">
        <v>71</v>
      </c>
      <c r="Q84" s="24" t="n">
        <f aca="false">P84*360/360</f>
        <v>71</v>
      </c>
      <c r="R84" s="22" t="n">
        <f aca="false">IF(R$12="","",INDEX(ImgF,ROUND(Q$6+R$12*SIN(RADIANS(Q84)),0)-ImgF_y0+1,ROUND(Q$5+R$12*COS(RADIANS(Q84)),0)-ImgF_x0+1))</f>
        <v>163</v>
      </c>
      <c r="S84" s="22" t="n">
        <f aca="false">IF(S$12="","",INDEX(ImgF,ROUND(Q$6+S$12*SIN(RADIANS(Q84)),0)-ImgF_y0+1,ROUND(Q$5+S$12*COS(RADIANS(Q84)),0)-ImgF_x0+1))</f>
        <v>171</v>
      </c>
      <c r="T84" s="22" t="n">
        <f aca="false">IF(T$12="","",INDEX(ImgF,ROUND(Q$6+T$12*SIN(RADIANS(Q84)),0)-ImgF_y0+1,ROUND(Q$5+T$12*COS(RADIANS(Q84)),0)-ImgF_x0+1))</f>
        <v>179</v>
      </c>
      <c r="U84" s="22" t="n">
        <f aca="false">IF(U$12="","",INDEX(ImgF,ROUND(Q$6+U$12*SIN(RADIANS(Q84)),0)-ImgF_y0+1,ROUND(Q$5+U$12*COS(RADIANS(Q84)),0)-ImgF_x0+1))</f>
        <v>155</v>
      </c>
      <c r="V84" s="22" t="n">
        <f aca="false">IF(V$12="","",INDEX(ImgF,ROUND(Q$6+V$12*SIN(RADIANS(Q84)),0)-ImgF_y0+1,ROUND(Q$5+V$12*COS(RADIANS(Q84)),0)-ImgF_x0+1))</f>
        <v>134</v>
      </c>
      <c r="W84" s="22" t="n">
        <f aca="false">IF(W$12="","",INDEX(ImgF,ROUND(Q$6+W$12*SIN(RADIANS(Q84)),0)-ImgF_y0+1,ROUND(Q$5+W$12*COS(RADIANS(Q84)),0)-ImgF_x0+1))</f>
        <v>146</v>
      </c>
      <c r="X84" s="22" t="n">
        <f aca="false">IF(X$12="","",INDEX(ImgF,ROUND(Q$6+X$12*SIN(RADIANS(Q84)),0)-ImgF_y0+1,ROUND(Q$5+X$12*COS(RADIANS(Q84)),0)-ImgF_x0+1))</f>
        <v>158</v>
      </c>
      <c r="Y84" s="22" t="n">
        <f aca="false">IF(Y$12="","",INDEX(ImgF,ROUND(Q$6+Y$12*SIN(RADIANS(Q84)),0)-ImgF_y0+1,ROUND(Q$5+Y$12*COS(RADIANS(Q84)),0)-ImgF_x0+1))</f>
        <v>167</v>
      </c>
      <c r="Z84" s="24" t="n">
        <f aca="false">MIN(R84:Y84)</f>
        <v>134</v>
      </c>
      <c r="AA84" s="33" t="n">
        <f aca="false">IF(Z84&lt;oscuro,1,0)</f>
        <v>0</v>
      </c>
      <c r="AB84" s="22" t="n">
        <f aca="false">oscuro</f>
        <v>68</v>
      </c>
    </row>
    <row r="85" customFormat="false" ht="15" hidden="false" customHeight="false" outlineLevel="0" collapsed="false">
      <c r="B85" s="24" t="n">
        <v>72</v>
      </c>
      <c r="C85" s="24" t="n">
        <f aca="false">B85*360/360</f>
        <v>72</v>
      </c>
      <c r="D85" s="18" t="n">
        <f aca="false">IF(D$12="","",INDEX(ImgF,ROUND(C$6+D$12*SIN(RADIANS(C85)),0)-ImgF_y0+1,ROUND(C$5+D$12*COS(RADIANS(C85)),0)-ImgF_x0+1))</f>
        <v>141</v>
      </c>
      <c r="E85" s="18" t="n">
        <f aca="false">IF(E$12="","",INDEX(ImgF,ROUND(C$6+E$12*SIN(RADIANS(C85)),0)-ImgF_y0+1,ROUND(C$5+E$12*COS(RADIANS(C85)),0)-ImgF_x0+1))</f>
        <v>99</v>
      </c>
      <c r="F85" s="18" t="n">
        <f aca="false">IF(F$12="","",INDEX(ImgF,ROUND(C$6+F$12*SIN(RADIANS(C85)),0)-ImgF_y0+1,ROUND(C$5+F$12*COS(RADIANS(C85)),0)-ImgF_x0+1))</f>
        <v>107</v>
      </c>
      <c r="G85" s="18" t="n">
        <f aca="false">IF(G$12="","",INDEX(ImgF,ROUND(C$6+G$12*SIN(RADIANS(C85)),0)-ImgF_y0+1,ROUND(C$5+G$12*COS(RADIANS(C85)),0)-ImgF_x0+1))</f>
        <v>151</v>
      </c>
      <c r="H85" s="18" t="n">
        <f aca="false">IF(H$12="","",INDEX(ImgF,ROUND(C$6+H$12*SIN(RADIANS(C85)),0)-ImgF_y0+1,ROUND(C$5+H$12*COS(RADIANS(C85)),0)-ImgF_x0+1))</f>
        <v>203</v>
      </c>
      <c r="I85" s="18" t="n">
        <f aca="false">IF(I$12="","",INDEX(ImgF,ROUND(C$6+I$12*SIN(RADIANS(C85)),0)-ImgF_y0+1,ROUND(C$5+I$12*COS(RADIANS(C85)),0)-ImgF_x0+1))</f>
        <v>86</v>
      </c>
      <c r="J85" s="18" t="n">
        <f aca="false">IF(J$12="","",INDEX(ImgF,ROUND(C$6+J$12*SIN(RADIANS(C85)),0)-ImgF_y0+1,ROUND(C$5+J$12*COS(RADIANS(C85)),0)-ImgF_x0+1))</f>
        <v>109</v>
      </c>
      <c r="K85" s="18" t="n">
        <f aca="false">IF(K$12="","",INDEX(ImgF,ROUND(C$6+K$12*SIN(RADIANS(C85)),0)-ImgF_y0+1,ROUND(C$5+K$12*COS(RADIANS(C85)),0)-ImgF_x0+1))</f>
        <v>94</v>
      </c>
      <c r="L85" s="24" t="n">
        <f aca="false">MIN(D85:K85)</f>
        <v>86</v>
      </c>
      <c r="M85" s="33" t="n">
        <f aca="false">IF(L85&lt;oscuro,1,0)</f>
        <v>0</v>
      </c>
      <c r="N85" s="22" t="n">
        <f aca="false">oscuro</f>
        <v>68</v>
      </c>
      <c r="P85" s="24" t="n">
        <v>72</v>
      </c>
      <c r="Q85" s="24" t="n">
        <f aca="false">P85*360/360</f>
        <v>72</v>
      </c>
      <c r="R85" s="22" t="n">
        <f aca="false">IF(R$12="","",INDEX(ImgF,ROUND(Q$6+R$12*SIN(RADIANS(Q85)),0)-ImgF_y0+1,ROUND(Q$5+R$12*COS(RADIANS(Q85)),0)-ImgF_x0+1))</f>
        <v>163</v>
      </c>
      <c r="S85" s="22" t="n">
        <f aca="false">IF(S$12="","",INDEX(ImgF,ROUND(Q$6+S$12*SIN(RADIANS(Q85)),0)-ImgF_y0+1,ROUND(Q$5+S$12*COS(RADIANS(Q85)),0)-ImgF_x0+1))</f>
        <v>172</v>
      </c>
      <c r="T85" s="22" t="n">
        <f aca="false">IF(T$12="","",INDEX(ImgF,ROUND(Q$6+T$12*SIN(RADIANS(Q85)),0)-ImgF_y0+1,ROUND(Q$5+T$12*COS(RADIANS(Q85)),0)-ImgF_x0+1))</f>
        <v>170</v>
      </c>
      <c r="U85" s="22" t="n">
        <f aca="false">IF(U$12="","",INDEX(ImgF,ROUND(Q$6+U$12*SIN(RADIANS(Q85)),0)-ImgF_y0+1,ROUND(Q$5+U$12*COS(RADIANS(Q85)),0)-ImgF_x0+1))</f>
        <v>155</v>
      </c>
      <c r="V85" s="22" t="n">
        <f aca="false">IF(V$12="","",INDEX(ImgF,ROUND(Q$6+V$12*SIN(RADIANS(Q85)),0)-ImgF_y0+1,ROUND(Q$5+V$12*COS(RADIANS(Q85)),0)-ImgF_x0+1))</f>
        <v>129</v>
      </c>
      <c r="W85" s="22" t="n">
        <f aca="false">IF(W$12="","",INDEX(ImgF,ROUND(Q$6+W$12*SIN(RADIANS(Q85)),0)-ImgF_y0+1,ROUND(Q$5+W$12*COS(RADIANS(Q85)),0)-ImgF_x0+1))</f>
        <v>143</v>
      </c>
      <c r="X85" s="22" t="n">
        <f aca="false">IF(X$12="","",INDEX(ImgF,ROUND(Q$6+X$12*SIN(RADIANS(Q85)),0)-ImgF_y0+1,ROUND(Q$5+X$12*COS(RADIANS(Q85)),0)-ImgF_x0+1))</f>
        <v>158</v>
      </c>
      <c r="Y85" s="22" t="n">
        <f aca="false">IF(Y$12="","",INDEX(ImgF,ROUND(Q$6+Y$12*SIN(RADIANS(Q85)),0)-ImgF_y0+1,ROUND(Q$5+Y$12*COS(RADIANS(Q85)),0)-ImgF_x0+1))</f>
        <v>163</v>
      </c>
      <c r="Z85" s="24" t="n">
        <f aca="false">MIN(R85:Y85)</f>
        <v>129</v>
      </c>
      <c r="AA85" s="33" t="n">
        <f aca="false">IF(Z85&lt;oscuro,1,0)</f>
        <v>0</v>
      </c>
      <c r="AB85" s="22" t="n">
        <f aca="false">oscuro</f>
        <v>68</v>
      </c>
    </row>
    <row r="86" customFormat="false" ht="15" hidden="false" customHeight="false" outlineLevel="0" collapsed="false">
      <c r="B86" s="24" t="n">
        <v>73</v>
      </c>
      <c r="C86" s="24" t="n">
        <f aca="false">B86*360/360</f>
        <v>73</v>
      </c>
      <c r="D86" s="18" t="n">
        <f aca="false">IF(D$12="","",INDEX(ImgF,ROUND(C$6+D$12*SIN(RADIANS(C86)),0)-ImgF_y0+1,ROUND(C$5+D$12*COS(RADIANS(C86)),0)-ImgF_x0+1))</f>
        <v>141</v>
      </c>
      <c r="E86" s="18" t="n">
        <f aca="false">IF(E$12="","",INDEX(ImgF,ROUND(C$6+E$12*SIN(RADIANS(C86)),0)-ImgF_y0+1,ROUND(C$5+E$12*COS(RADIANS(C86)),0)-ImgF_x0+1))</f>
        <v>111</v>
      </c>
      <c r="F86" s="18" t="n">
        <f aca="false">IF(F$12="","",INDEX(ImgF,ROUND(C$6+F$12*SIN(RADIANS(C86)),0)-ImgF_y0+1,ROUND(C$5+F$12*COS(RADIANS(C86)),0)-ImgF_x0+1))</f>
        <v>117</v>
      </c>
      <c r="G86" s="18" t="n">
        <f aca="false">IF(G$12="","",INDEX(ImgF,ROUND(C$6+G$12*SIN(RADIANS(C86)),0)-ImgF_y0+1,ROUND(C$5+G$12*COS(RADIANS(C86)),0)-ImgF_x0+1))</f>
        <v>151</v>
      </c>
      <c r="H86" s="18" t="n">
        <f aca="false">IF(H$12="","",INDEX(ImgF,ROUND(C$6+H$12*SIN(RADIANS(C86)),0)-ImgF_y0+1,ROUND(C$5+H$12*COS(RADIANS(C86)),0)-ImgF_x0+1))</f>
        <v>203</v>
      </c>
      <c r="I86" s="18" t="n">
        <f aca="false">IF(I$12="","",INDEX(ImgF,ROUND(C$6+I$12*SIN(RADIANS(C86)),0)-ImgF_y0+1,ROUND(C$5+I$12*COS(RADIANS(C86)),0)-ImgF_x0+1))</f>
        <v>94</v>
      </c>
      <c r="J86" s="18" t="n">
        <f aca="false">IF(J$12="","",INDEX(ImgF,ROUND(C$6+J$12*SIN(RADIANS(C86)),0)-ImgF_y0+1,ROUND(C$5+J$12*COS(RADIANS(C86)),0)-ImgF_x0+1))</f>
        <v>96</v>
      </c>
      <c r="K86" s="18" t="n">
        <f aca="false">IF(K$12="","",INDEX(ImgF,ROUND(C$6+K$12*SIN(RADIANS(C86)),0)-ImgF_y0+1,ROUND(C$5+K$12*COS(RADIANS(C86)),0)-ImgF_x0+1))</f>
        <v>94</v>
      </c>
      <c r="L86" s="24" t="n">
        <f aca="false">MIN(D86:K86)</f>
        <v>94</v>
      </c>
      <c r="M86" s="33" t="n">
        <f aca="false">IF(L86&lt;oscuro,1,0)</f>
        <v>0</v>
      </c>
      <c r="N86" s="22" t="n">
        <f aca="false">oscuro</f>
        <v>68</v>
      </c>
      <c r="P86" s="24" t="n">
        <v>73</v>
      </c>
      <c r="Q86" s="24" t="n">
        <f aca="false">P86*360/360</f>
        <v>73</v>
      </c>
      <c r="R86" s="22" t="n">
        <f aca="false">IF(R$12="","",INDEX(ImgF,ROUND(Q$6+R$12*SIN(RADIANS(Q86)),0)-ImgF_y0+1,ROUND(Q$5+R$12*COS(RADIANS(Q86)),0)-ImgF_x0+1))</f>
        <v>169</v>
      </c>
      <c r="S86" s="22" t="n">
        <f aca="false">IF(S$12="","",INDEX(ImgF,ROUND(Q$6+S$12*SIN(RADIANS(Q86)),0)-ImgF_y0+1,ROUND(Q$5+S$12*COS(RADIANS(Q86)),0)-ImgF_x0+1))</f>
        <v>169</v>
      </c>
      <c r="T86" s="22" t="n">
        <f aca="false">IF(T$12="","",INDEX(ImgF,ROUND(Q$6+T$12*SIN(RADIANS(Q86)),0)-ImgF_y0+1,ROUND(Q$5+T$12*COS(RADIANS(Q86)),0)-ImgF_x0+1))</f>
        <v>170</v>
      </c>
      <c r="U86" s="22" t="n">
        <f aca="false">IF(U$12="","",INDEX(ImgF,ROUND(Q$6+U$12*SIN(RADIANS(Q86)),0)-ImgF_y0+1,ROUND(Q$5+U$12*COS(RADIANS(Q86)),0)-ImgF_x0+1))</f>
        <v>162</v>
      </c>
      <c r="V86" s="22" t="n">
        <f aca="false">IF(V$12="","",INDEX(ImgF,ROUND(Q$6+V$12*SIN(RADIANS(Q86)),0)-ImgF_y0+1,ROUND(Q$5+V$12*COS(RADIANS(Q86)),0)-ImgF_x0+1))</f>
        <v>151</v>
      </c>
      <c r="W86" s="22" t="n">
        <f aca="false">IF(W$12="","",INDEX(ImgF,ROUND(Q$6+W$12*SIN(RADIANS(Q86)),0)-ImgF_y0+1,ROUND(Q$5+W$12*COS(RADIANS(Q86)),0)-ImgF_x0+1))</f>
        <v>143</v>
      </c>
      <c r="X86" s="22" t="n">
        <f aca="false">IF(X$12="","",INDEX(ImgF,ROUND(Q$6+X$12*SIN(RADIANS(Q86)),0)-ImgF_y0+1,ROUND(Q$5+X$12*COS(RADIANS(Q86)),0)-ImgF_x0+1))</f>
        <v>164</v>
      </c>
      <c r="Y86" s="22" t="n">
        <f aca="false">IF(Y$12="","",INDEX(ImgF,ROUND(Q$6+Y$12*SIN(RADIANS(Q86)),0)-ImgF_y0+1,ROUND(Q$5+Y$12*COS(RADIANS(Q86)),0)-ImgF_x0+1))</f>
        <v>170</v>
      </c>
      <c r="Z86" s="24" t="n">
        <f aca="false">MIN(R86:Y86)</f>
        <v>143</v>
      </c>
      <c r="AA86" s="33" t="n">
        <f aca="false">IF(Z86&lt;oscuro,1,0)</f>
        <v>0</v>
      </c>
      <c r="AB86" s="22" t="n">
        <f aca="false">oscuro</f>
        <v>68</v>
      </c>
    </row>
    <row r="87" customFormat="false" ht="15" hidden="false" customHeight="false" outlineLevel="0" collapsed="false">
      <c r="B87" s="24" t="n">
        <v>74</v>
      </c>
      <c r="C87" s="24" t="n">
        <f aca="false">B87*360/360</f>
        <v>74</v>
      </c>
      <c r="D87" s="18" t="n">
        <f aca="false">IF(D$12="","",INDEX(ImgF,ROUND(C$6+D$12*SIN(RADIANS(C87)),0)-ImgF_y0+1,ROUND(C$5+D$12*COS(RADIANS(C87)),0)-ImgF_x0+1))</f>
        <v>169</v>
      </c>
      <c r="E87" s="18" t="n">
        <f aca="false">IF(E$12="","",INDEX(ImgF,ROUND(C$6+E$12*SIN(RADIANS(C87)),0)-ImgF_y0+1,ROUND(C$5+E$12*COS(RADIANS(C87)),0)-ImgF_x0+1))</f>
        <v>155</v>
      </c>
      <c r="F87" s="18" t="n">
        <f aca="false">IF(F$12="","",INDEX(ImgF,ROUND(C$6+F$12*SIN(RADIANS(C87)),0)-ImgF_y0+1,ROUND(C$5+F$12*COS(RADIANS(C87)),0)-ImgF_x0+1))</f>
        <v>117</v>
      </c>
      <c r="G87" s="18" t="n">
        <f aca="false">IF(G$12="","",INDEX(ImgF,ROUND(C$6+G$12*SIN(RADIANS(C87)),0)-ImgF_y0+1,ROUND(C$5+G$12*COS(RADIANS(C87)),0)-ImgF_x0+1))</f>
        <v>169</v>
      </c>
      <c r="H87" s="18" t="n">
        <f aca="false">IF(H$12="","",INDEX(ImgF,ROUND(C$6+H$12*SIN(RADIANS(C87)),0)-ImgF_y0+1,ROUND(C$5+H$12*COS(RADIANS(C87)),0)-ImgF_x0+1))</f>
        <v>221</v>
      </c>
      <c r="I87" s="18" t="n">
        <f aca="false">IF(I$12="","",INDEX(ImgF,ROUND(C$6+I$12*SIN(RADIANS(C87)),0)-ImgF_y0+1,ROUND(C$5+I$12*COS(RADIANS(C87)),0)-ImgF_x0+1))</f>
        <v>111</v>
      </c>
      <c r="J87" s="18" t="n">
        <f aca="false">IF(J$12="","",INDEX(ImgF,ROUND(C$6+J$12*SIN(RADIANS(C87)),0)-ImgF_y0+1,ROUND(C$5+J$12*COS(RADIANS(C87)),0)-ImgF_x0+1))</f>
        <v>96</v>
      </c>
      <c r="K87" s="18" t="n">
        <f aca="false">IF(K$12="","",INDEX(ImgF,ROUND(C$6+K$12*SIN(RADIANS(C87)),0)-ImgF_y0+1,ROUND(C$5+K$12*COS(RADIANS(C87)),0)-ImgF_x0+1))</f>
        <v>113</v>
      </c>
      <c r="L87" s="24" t="n">
        <f aca="false">MIN(D87:K87)</f>
        <v>96</v>
      </c>
      <c r="M87" s="33" t="n">
        <f aca="false">IF(L87&lt;oscuro,1,0)</f>
        <v>0</v>
      </c>
      <c r="N87" s="22" t="n">
        <f aca="false">oscuro</f>
        <v>68</v>
      </c>
      <c r="P87" s="24" t="n">
        <v>74</v>
      </c>
      <c r="Q87" s="24" t="n">
        <f aca="false">P87*360/360</f>
        <v>74</v>
      </c>
      <c r="R87" s="22" t="n">
        <f aca="false">IF(R$12="","",INDEX(ImgF,ROUND(Q$6+R$12*SIN(RADIANS(Q87)),0)-ImgF_y0+1,ROUND(Q$5+R$12*COS(RADIANS(Q87)),0)-ImgF_x0+1))</f>
        <v>160</v>
      </c>
      <c r="S87" s="22" t="n">
        <f aca="false">IF(S$12="","",INDEX(ImgF,ROUND(Q$6+S$12*SIN(RADIANS(Q87)),0)-ImgF_y0+1,ROUND(Q$5+S$12*COS(RADIANS(Q87)),0)-ImgF_x0+1))</f>
        <v>166</v>
      </c>
      <c r="T87" s="22" t="n">
        <f aca="false">IF(T$12="","",INDEX(ImgF,ROUND(Q$6+T$12*SIN(RADIANS(Q87)),0)-ImgF_y0+1,ROUND(Q$5+T$12*COS(RADIANS(Q87)),0)-ImgF_x0+1))</f>
        <v>167</v>
      </c>
      <c r="U87" s="22" t="n">
        <f aca="false">IF(U$12="","",INDEX(ImgF,ROUND(Q$6+U$12*SIN(RADIANS(Q87)),0)-ImgF_y0+1,ROUND(Q$5+U$12*COS(RADIANS(Q87)),0)-ImgF_x0+1))</f>
        <v>167</v>
      </c>
      <c r="V87" s="22" t="n">
        <f aca="false">IF(V$12="","",INDEX(ImgF,ROUND(Q$6+V$12*SIN(RADIANS(Q87)),0)-ImgF_y0+1,ROUND(Q$5+V$12*COS(RADIANS(Q87)),0)-ImgF_x0+1))</f>
        <v>152</v>
      </c>
      <c r="W87" s="22" t="n">
        <f aca="false">IF(W$12="","",INDEX(ImgF,ROUND(Q$6+W$12*SIN(RADIANS(Q87)),0)-ImgF_y0+1,ROUND(Q$5+W$12*COS(RADIANS(Q87)),0)-ImgF_x0+1))</f>
        <v>152</v>
      </c>
      <c r="X87" s="22" t="n">
        <f aca="false">IF(X$12="","",INDEX(ImgF,ROUND(Q$6+X$12*SIN(RADIANS(Q87)),0)-ImgF_y0+1,ROUND(Q$5+X$12*COS(RADIANS(Q87)),0)-ImgF_x0+1))</f>
        <v>173</v>
      </c>
      <c r="Y87" s="22" t="n">
        <f aca="false">IF(Y$12="","",INDEX(ImgF,ROUND(Q$6+Y$12*SIN(RADIANS(Q87)),0)-ImgF_y0+1,ROUND(Q$5+Y$12*COS(RADIANS(Q87)),0)-ImgF_x0+1))</f>
        <v>166</v>
      </c>
      <c r="Z87" s="24" t="n">
        <f aca="false">MIN(R87:Y87)</f>
        <v>152</v>
      </c>
      <c r="AA87" s="33" t="n">
        <f aca="false">IF(Z87&lt;oscuro,1,0)</f>
        <v>0</v>
      </c>
      <c r="AB87" s="22" t="n">
        <f aca="false">oscuro</f>
        <v>68</v>
      </c>
    </row>
    <row r="88" customFormat="false" ht="15" hidden="false" customHeight="false" outlineLevel="0" collapsed="false">
      <c r="B88" s="24" t="n">
        <v>75</v>
      </c>
      <c r="C88" s="24" t="n">
        <f aca="false">B88*360/360</f>
        <v>75</v>
      </c>
      <c r="D88" s="18" t="n">
        <f aca="false">IF(D$12="","",INDEX(ImgF,ROUND(C$6+D$12*SIN(RADIANS(C88)),0)-ImgF_y0+1,ROUND(C$5+D$12*COS(RADIANS(C88)),0)-ImgF_x0+1))</f>
        <v>179</v>
      </c>
      <c r="E88" s="18" t="n">
        <f aca="false">IF(E$12="","",INDEX(ImgF,ROUND(C$6+E$12*SIN(RADIANS(C88)),0)-ImgF_y0+1,ROUND(C$5+E$12*COS(RADIANS(C88)),0)-ImgF_x0+1))</f>
        <v>155</v>
      </c>
      <c r="F88" s="18" t="n">
        <f aca="false">IF(F$12="","",INDEX(ImgF,ROUND(C$6+F$12*SIN(RADIANS(C88)),0)-ImgF_y0+1,ROUND(C$5+F$12*COS(RADIANS(C88)),0)-ImgF_x0+1))</f>
        <v>135</v>
      </c>
      <c r="G88" s="18" t="n">
        <f aca="false">IF(G$12="","",INDEX(ImgF,ROUND(C$6+G$12*SIN(RADIANS(C88)),0)-ImgF_y0+1,ROUND(C$5+G$12*COS(RADIANS(C88)),0)-ImgF_x0+1))</f>
        <v>166</v>
      </c>
      <c r="H88" s="18" t="n">
        <f aca="false">IF(H$12="","",INDEX(ImgF,ROUND(C$6+H$12*SIN(RADIANS(C88)),0)-ImgF_y0+1,ROUND(C$5+H$12*COS(RADIANS(C88)),0)-ImgF_x0+1))</f>
        <v>201</v>
      </c>
      <c r="I88" s="18" t="n">
        <f aca="false">IF(I$12="","",INDEX(ImgF,ROUND(C$6+I$12*SIN(RADIANS(C88)),0)-ImgF_y0+1,ROUND(C$5+I$12*COS(RADIANS(C88)),0)-ImgF_x0+1))</f>
        <v>111</v>
      </c>
      <c r="J88" s="18" t="n">
        <f aca="false">IF(J$12="","",INDEX(ImgF,ROUND(C$6+J$12*SIN(RADIANS(C88)),0)-ImgF_y0+1,ROUND(C$5+J$12*COS(RADIANS(C88)),0)-ImgF_x0+1))</f>
        <v>77</v>
      </c>
      <c r="K88" s="18" t="n">
        <f aca="false">IF(K$12="","",INDEX(ImgF,ROUND(C$6+K$12*SIN(RADIANS(C88)),0)-ImgF_y0+1,ROUND(C$5+K$12*COS(RADIANS(C88)),0)-ImgF_x0+1))</f>
        <v>123</v>
      </c>
      <c r="L88" s="24" t="n">
        <f aca="false">MIN(D88:K88)</f>
        <v>77</v>
      </c>
      <c r="M88" s="33" t="n">
        <f aca="false">IF(L88&lt;oscuro,1,0)</f>
        <v>0</v>
      </c>
      <c r="N88" s="22" t="n">
        <f aca="false">oscuro</f>
        <v>68</v>
      </c>
      <c r="P88" s="24" t="n">
        <v>75</v>
      </c>
      <c r="Q88" s="24" t="n">
        <f aca="false">P88*360/360</f>
        <v>75</v>
      </c>
      <c r="R88" s="22" t="n">
        <f aca="false">IF(R$12="","",INDEX(ImgF,ROUND(Q$6+R$12*SIN(RADIANS(Q88)),0)-ImgF_y0+1,ROUND(Q$5+R$12*COS(RADIANS(Q88)),0)-ImgF_x0+1))</f>
        <v>160</v>
      </c>
      <c r="S88" s="22" t="n">
        <f aca="false">IF(S$12="","",INDEX(ImgF,ROUND(Q$6+S$12*SIN(RADIANS(Q88)),0)-ImgF_y0+1,ROUND(Q$5+S$12*COS(RADIANS(Q88)),0)-ImgF_x0+1))</f>
        <v>163</v>
      </c>
      <c r="T88" s="22" t="n">
        <f aca="false">IF(T$12="","",INDEX(ImgF,ROUND(Q$6+T$12*SIN(RADIANS(Q88)),0)-ImgF_y0+1,ROUND(Q$5+T$12*COS(RADIANS(Q88)),0)-ImgF_x0+1))</f>
        <v>166</v>
      </c>
      <c r="U88" s="22" t="n">
        <f aca="false">IF(U$12="","",INDEX(ImgF,ROUND(Q$6+U$12*SIN(RADIANS(Q88)),0)-ImgF_y0+1,ROUND(Q$5+U$12*COS(RADIANS(Q88)),0)-ImgF_x0+1))</f>
        <v>167</v>
      </c>
      <c r="V88" s="22" t="n">
        <f aca="false">IF(V$12="","",INDEX(ImgF,ROUND(Q$6+V$12*SIN(RADIANS(Q88)),0)-ImgF_y0+1,ROUND(Q$5+V$12*COS(RADIANS(Q88)),0)-ImgF_x0+1))</f>
        <v>155</v>
      </c>
      <c r="W88" s="22" t="n">
        <f aca="false">IF(W$12="","",INDEX(ImgF,ROUND(Q$6+W$12*SIN(RADIANS(Q88)),0)-ImgF_y0+1,ROUND(Q$5+W$12*COS(RADIANS(Q88)),0)-ImgF_x0+1))</f>
        <v>166</v>
      </c>
      <c r="X88" s="22" t="n">
        <f aca="false">IF(X$12="","",INDEX(ImgF,ROUND(Q$6+X$12*SIN(RADIANS(Q88)),0)-ImgF_y0+1,ROUND(Q$5+X$12*COS(RADIANS(Q88)),0)-ImgF_x0+1))</f>
        <v>150</v>
      </c>
      <c r="Y88" s="22" t="n">
        <f aca="false">IF(Y$12="","",INDEX(ImgF,ROUND(Q$6+Y$12*SIN(RADIANS(Q88)),0)-ImgF_y0+1,ROUND(Q$5+Y$12*COS(RADIANS(Q88)),0)-ImgF_x0+1))</f>
        <v>167</v>
      </c>
      <c r="Z88" s="24" t="n">
        <f aca="false">MIN(R88:Y88)</f>
        <v>150</v>
      </c>
      <c r="AA88" s="33" t="n">
        <f aca="false">IF(Z88&lt;oscuro,1,0)</f>
        <v>0</v>
      </c>
      <c r="AB88" s="22" t="n">
        <f aca="false">oscuro</f>
        <v>68</v>
      </c>
    </row>
    <row r="89" customFormat="false" ht="15" hidden="false" customHeight="false" outlineLevel="0" collapsed="false">
      <c r="B89" s="24" t="n">
        <v>76</v>
      </c>
      <c r="C89" s="24" t="n">
        <f aca="false">B89*360/360</f>
        <v>76</v>
      </c>
      <c r="D89" s="18" t="n">
        <f aca="false">IF(D$12="","",INDEX(ImgF,ROUND(C$6+D$12*SIN(RADIANS(C89)),0)-ImgF_y0+1,ROUND(C$5+D$12*COS(RADIANS(C89)),0)-ImgF_x0+1))</f>
        <v>160</v>
      </c>
      <c r="E89" s="18" t="n">
        <f aca="false">IF(E$12="","",INDEX(ImgF,ROUND(C$6+E$12*SIN(RADIANS(C89)),0)-ImgF_y0+1,ROUND(C$5+E$12*COS(RADIANS(C89)),0)-ImgF_x0+1))</f>
        <v>143</v>
      </c>
      <c r="F89" s="18" t="n">
        <f aca="false">IF(F$12="","",INDEX(ImgF,ROUND(C$6+F$12*SIN(RADIANS(C89)),0)-ImgF_y0+1,ROUND(C$5+F$12*COS(RADIANS(C89)),0)-ImgF_x0+1))</f>
        <v>143</v>
      </c>
      <c r="G89" s="18" t="n">
        <f aca="false">IF(G$12="","",INDEX(ImgF,ROUND(C$6+G$12*SIN(RADIANS(C89)),0)-ImgF_y0+1,ROUND(C$5+G$12*COS(RADIANS(C89)),0)-ImgF_x0+1))</f>
        <v>141</v>
      </c>
      <c r="H89" s="18" t="n">
        <f aca="false">IF(H$12="","",INDEX(ImgF,ROUND(C$6+H$12*SIN(RADIANS(C89)),0)-ImgF_y0+1,ROUND(C$5+H$12*COS(RADIANS(C89)),0)-ImgF_x0+1))</f>
        <v>201</v>
      </c>
      <c r="I89" s="18" t="n">
        <f aca="false">IF(I$12="","",INDEX(ImgF,ROUND(C$6+I$12*SIN(RADIANS(C89)),0)-ImgF_y0+1,ROUND(C$5+I$12*COS(RADIANS(C89)),0)-ImgF_x0+1))</f>
        <v>130</v>
      </c>
      <c r="J89" s="18" t="n">
        <f aca="false">IF(J$12="","",INDEX(ImgF,ROUND(C$6+J$12*SIN(RADIANS(C89)),0)-ImgF_y0+1,ROUND(C$5+J$12*COS(RADIANS(C89)),0)-ImgF_x0+1))</f>
        <v>70</v>
      </c>
      <c r="K89" s="18" t="n">
        <f aca="false">IF(K$12="","",INDEX(ImgF,ROUND(C$6+K$12*SIN(RADIANS(C89)),0)-ImgF_y0+1,ROUND(C$5+K$12*COS(RADIANS(C89)),0)-ImgF_x0+1))</f>
        <v>124</v>
      </c>
      <c r="L89" s="24" t="n">
        <f aca="false">MIN(D89:K89)</f>
        <v>70</v>
      </c>
      <c r="M89" s="33" t="n">
        <f aca="false">IF(L89&lt;oscuro,1,0)</f>
        <v>0</v>
      </c>
      <c r="N89" s="22" t="n">
        <f aca="false">oscuro</f>
        <v>68</v>
      </c>
      <c r="P89" s="24" t="n">
        <v>76</v>
      </c>
      <c r="Q89" s="24" t="n">
        <f aca="false">P89*360/360</f>
        <v>76</v>
      </c>
      <c r="R89" s="22" t="n">
        <f aca="false">IF(R$12="","",INDEX(ImgF,ROUND(Q$6+R$12*SIN(RADIANS(Q89)),0)-ImgF_y0+1,ROUND(Q$5+R$12*COS(RADIANS(Q89)),0)-ImgF_x0+1))</f>
        <v>149</v>
      </c>
      <c r="S89" s="22" t="n">
        <f aca="false">IF(S$12="","",INDEX(ImgF,ROUND(Q$6+S$12*SIN(RADIANS(Q89)),0)-ImgF_y0+1,ROUND(Q$5+S$12*COS(RADIANS(Q89)),0)-ImgF_x0+1))</f>
        <v>157</v>
      </c>
      <c r="T89" s="22" t="n">
        <f aca="false">IF(T$12="","",INDEX(ImgF,ROUND(Q$6+T$12*SIN(RADIANS(Q89)),0)-ImgF_y0+1,ROUND(Q$5+T$12*COS(RADIANS(Q89)),0)-ImgF_x0+1))</f>
        <v>166</v>
      </c>
      <c r="U89" s="22" t="n">
        <f aca="false">IF(U$12="","",INDEX(ImgF,ROUND(Q$6+U$12*SIN(RADIANS(Q89)),0)-ImgF_y0+1,ROUND(Q$5+U$12*COS(RADIANS(Q89)),0)-ImgF_x0+1))</f>
        <v>169</v>
      </c>
      <c r="V89" s="22" t="n">
        <f aca="false">IF(V$12="","",INDEX(ImgF,ROUND(Q$6+V$12*SIN(RADIANS(Q89)),0)-ImgF_y0+1,ROUND(Q$5+V$12*COS(RADIANS(Q89)),0)-ImgF_x0+1))</f>
        <v>174</v>
      </c>
      <c r="W89" s="22" t="n">
        <f aca="false">IF(W$12="","",INDEX(ImgF,ROUND(Q$6+W$12*SIN(RADIANS(Q89)),0)-ImgF_y0+1,ROUND(Q$5+W$12*COS(RADIANS(Q89)),0)-ImgF_x0+1))</f>
        <v>153</v>
      </c>
      <c r="X89" s="22" t="n">
        <f aca="false">IF(X$12="","",INDEX(ImgF,ROUND(Q$6+X$12*SIN(RADIANS(Q89)),0)-ImgF_y0+1,ROUND(Q$5+X$12*COS(RADIANS(Q89)),0)-ImgF_x0+1))</f>
        <v>150</v>
      </c>
      <c r="Y89" s="22" t="n">
        <f aca="false">IF(Y$12="","",INDEX(ImgF,ROUND(Q$6+Y$12*SIN(RADIANS(Q89)),0)-ImgF_y0+1,ROUND(Q$5+Y$12*COS(RADIANS(Q89)),0)-ImgF_x0+1))</f>
        <v>156</v>
      </c>
      <c r="Z89" s="24" t="n">
        <f aca="false">MIN(R89:Y89)</f>
        <v>149</v>
      </c>
      <c r="AA89" s="33" t="n">
        <f aca="false">IF(Z89&lt;oscuro,1,0)</f>
        <v>0</v>
      </c>
      <c r="AB89" s="22" t="n">
        <f aca="false">oscuro</f>
        <v>68</v>
      </c>
    </row>
    <row r="90" customFormat="false" ht="15" hidden="false" customHeight="false" outlineLevel="0" collapsed="false">
      <c r="B90" s="24" t="n">
        <v>77</v>
      </c>
      <c r="C90" s="24" t="n">
        <f aca="false">B90*360/360</f>
        <v>77</v>
      </c>
      <c r="D90" s="18" t="n">
        <f aca="false">IF(D$12="","",INDEX(ImgF,ROUND(C$6+D$12*SIN(RADIANS(C90)),0)-ImgF_y0+1,ROUND(C$5+D$12*COS(RADIANS(C90)),0)-ImgF_x0+1))</f>
        <v>173</v>
      </c>
      <c r="E90" s="18" t="n">
        <f aca="false">IF(E$12="","",INDEX(ImgF,ROUND(C$6+E$12*SIN(RADIANS(C90)),0)-ImgF_y0+1,ROUND(C$5+E$12*COS(RADIANS(C90)),0)-ImgF_x0+1))</f>
        <v>173</v>
      </c>
      <c r="F90" s="18" t="n">
        <f aca="false">IF(F$12="","",INDEX(ImgF,ROUND(C$6+F$12*SIN(RADIANS(C90)),0)-ImgF_y0+1,ROUND(C$5+F$12*COS(RADIANS(C90)),0)-ImgF_x0+1))</f>
        <v>141</v>
      </c>
      <c r="G90" s="18" t="n">
        <f aca="false">IF(G$12="","",INDEX(ImgF,ROUND(C$6+G$12*SIN(RADIANS(C90)),0)-ImgF_y0+1,ROUND(C$5+G$12*COS(RADIANS(C90)),0)-ImgF_x0+1))</f>
        <v>182</v>
      </c>
      <c r="H90" s="18" t="n">
        <f aca="false">IF(H$12="","",INDEX(ImgF,ROUND(C$6+H$12*SIN(RADIANS(C90)),0)-ImgF_y0+1,ROUND(C$5+H$12*COS(RADIANS(C90)),0)-ImgF_x0+1))</f>
        <v>146</v>
      </c>
      <c r="I90" s="18" t="n">
        <f aca="false">IF(I$12="","",INDEX(ImgF,ROUND(C$6+I$12*SIN(RADIANS(C90)),0)-ImgF_y0+1,ROUND(C$5+I$12*COS(RADIANS(C90)),0)-ImgF_x0+1))</f>
        <v>79</v>
      </c>
      <c r="J90" s="18" t="n">
        <f aca="false">IF(J$12="","",INDEX(ImgF,ROUND(C$6+J$12*SIN(RADIANS(C90)),0)-ImgF_y0+1,ROUND(C$5+J$12*COS(RADIANS(C90)),0)-ImgF_x0+1))</f>
        <v>127</v>
      </c>
      <c r="K90" s="18" t="n">
        <f aca="false">IF(K$12="","",INDEX(ImgF,ROUND(C$6+K$12*SIN(RADIANS(C90)),0)-ImgF_y0+1,ROUND(C$5+K$12*COS(RADIANS(C90)),0)-ImgF_x0+1))</f>
        <v>84</v>
      </c>
      <c r="L90" s="24" t="n">
        <f aca="false">MIN(D90:K90)</f>
        <v>79</v>
      </c>
      <c r="M90" s="33" t="n">
        <f aca="false">IF(L90&lt;oscuro,1,0)</f>
        <v>0</v>
      </c>
      <c r="N90" s="22" t="n">
        <f aca="false">oscuro</f>
        <v>68</v>
      </c>
      <c r="P90" s="24" t="n">
        <v>77</v>
      </c>
      <c r="Q90" s="24" t="n">
        <f aca="false">P90*360/360</f>
        <v>77</v>
      </c>
      <c r="R90" s="22" t="n">
        <f aca="false">IF(R$12="","",INDEX(ImgF,ROUND(Q$6+R$12*SIN(RADIANS(Q90)),0)-ImgF_y0+1,ROUND(Q$5+R$12*COS(RADIANS(Q90)),0)-ImgF_x0+1))</f>
        <v>149</v>
      </c>
      <c r="S90" s="22" t="n">
        <f aca="false">IF(S$12="","",INDEX(ImgF,ROUND(Q$6+S$12*SIN(RADIANS(Q90)),0)-ImgF_y0+1,ROUND(Q$5+S$12*COS(RADIANS(Q90)),0)-ImgF_x0+1))</f>
        <v>157</v>
      </c>
      <c r="T90" s="22" t="n">
        <f aca="false">IF(T$12="","",INDEX(ImgF,ROUND(Q$6+T$12*SIN(RADIANS(Q90)),0)-ImgF_y0+1,ROUND(Q$5+T$12*COS(RADIANS(Q90)),0)-ImgF_x0+1))</f>
        <v>153</v>
      </c>
      <c r="U90" s="22" t="n">
        <f aca="false">IF(U$12="","",INDEX(ImgF,ROUND(Q$6+U$12*SIN(RADIANS(Q90)),0)-ImgF_y0+1,ROUND(Q$5+U$12*COS(RADIANS(Q90)),0)-ImgF_x0+1))</f>
        <v>156</v>
      </c>
      <c r="V90" s="22" t="n">
        <f aca="false">IF(V$12="","",INDEX(ImgF,ROUND(Q$6+V$12*SIN(RADIANS(Q90)),0)-ImgF_y0+1,ROUND(Q$5+V$12*COS(RADIANS(Q90)),0)-ImgF_x0+1))</f>
        <v>160</v>
      </c>
      <c r="W90" s="22" t="n">
        <f aca="false">IF(W$12="","",INDEX(ImgF,ROUND(Q$6+W$12*SIN(RADIANS(Q90)),0)-ImgF_y0+1,ROUND(Q$5+W$12*COS(RADIANS(Q90)),0)-ImgF_x0+1))</f>
        <v>153</v>
      </c>
      <c r="X90" s="22" t="n">
        <f aca="false">IF(X$12="","",INDEX(ImgF,ROUND(Q$6+X$12*SIN(RADIANS(Q90)),0)-ImgF_y0+1,ROUND(Q$5+X$12*COS(RADIANS(Q90)),0)-ImgF_x0+1))</f>
        <v>158</v>
      </c>
      <c r="Y90" s="22" t="n">
        <f aca="false">IF(Y$12="","",INDEX(ImgF,ROUND(Q$6+Y$12*SIN(RADIANS(Q90)),0)-ImgF_y0+1,ROUND(Q$5+Y$12*COS(RADIANS(Q90)),0)-ImgF_x0+1))</f>
        <v>163</v>
      </c>
      <c r="Z90" s="24" t="n">
        <f aca="false">MIN(R90:Y90)</f>
        <v>149</v>
      </c>
      <c r="AA90" s="33" t="n">
        <f aca="false">IF(Z90&lt;oscuro,1,0)</f>
        <v>0</v>
      </c>
      <c r="AB90" s="22" t="n">
        <f aca="false">oscuro</f>
        <v>68</v>
      </c>
    </row>
    <row r="91" customFormat="false" ht="15" hidden="false" customHeight="false" outlineLevel="0" collapsed="false">
      <c r="B91" s="24" t="n">
        <v>78</v>
      </c>
      <c r="C91" s="24" t="n">
        <f aca="false">B91*360/360</f>
        <v>78</v>
      </c>
      <c r="D91" s="18" t="n">
        <f aca="false">IF(D$12="","",INDEX(ImgF,ROUND(C$6+D$12*SIN(RADIANS(C91)),0)-ImgF_y0+1,ROUND(C$5+D$12*COS(RADIANS(C91)),0)-ImgF_x0+1))</f>
        <v>173</v>
      </c>
      <c r="E91" s="18" t="n">
        <f aca="false">IF(E$12="","",INDEX(ImgF,ROUND(C$6+E$12*SIN(RADIANS(C91)),0)-ImgF_y0+1,ROUND(C$5+E$12*COS(RADIANS(C91)),0)-ImgF_x0+1))</f>
        <v>173</v>
      </c>
      <c r="F91" s="18" t="n">
        <f aca="false">IF(F$12="","",INDEX(ImgF,ROUND(C$6+F$12*SIN(RADIANS(C91)),0)-ImgF_y0+1,ROUND(C$5+F$12*COS(RADIANS(C91)),0)-ImgF_x0+1))</f>
        <v>166</v>
      </c>
      <c r="G91" s="18" t="n">
        <f aca="false">IF(G$12="","",INDEX(ImgF,ROUND(C$6+G$12*SIN(RADIANS(C91)),0)-ImgF_y0+1,ROUND(C$5+G$12*COS(RADIANS(C91)),0)-ImgF_x0+1))</f>
        <v>177</v>
      </c>
      <c r="H91" s="18" t="n">
        <f aca="false">IF(H$12="","",INDEX(ImgF,ROUND(C$6+H$12*SIN(RADIANS(C91)),0)-ImgF_y0+1,ROUND(C$5+H$12*COS(RADIANS(C91)),0)-ImgF_x0+1))</f>
        <v>156</v>
      </c>
      <c r="I91" s="18" t="n">
        <f aca="false">IF(I$12="","",INDEX(ImgF,ROUND(C$6+I$12*SIN(RADIANS(C91)),0)-ImgF_y0+1,ROUND(C$5+I$12*COS(RADIANS(C91)),0)-ImgF_x0+1))</f>
        <v>79</v>
      </c>
      <c r="J91" s="18" t="n">
        <f aca="false">IF(J$12="","",INDEX(ImgF,ROUND(C$6+J$12*SIN(RADIANS(C91)),0)-ImgF_y0+1,ROUND(C$5+J$12*COS(RADIANS(C91)),0)-ImgF_x0+1))</f>
        <v>127</v>
      </c>
      <c r="K91" s="18" t="n">
        <f aca="false">IF(K$12="","",INDEX(ImgF,ROUND(C$6+K$12*SIN(RADIANS(C91)),0)-ImgF_y0+1,ROUND(C$5+K$12*COS(RADIANS(C91)),0)-ImgF_x0+1))</f>
        <v>78</v>
      </c>
      <c r="L91" s="24" t="n">
        <f aca="false">MIN(D91:K91)</f>
        <v>78</v>
      </c>
      <c r="M91" s="33" t="n">
        <f aca="false">IF(L91&lt;oscuro,1,0)</f>
        <v>0</v>
      </c>
      <c r="N91" s="22" t="n">
        <f aca="false">oscuro</f>
        <v>68</v>
      </c>
      <c r="P91" s="24" t="n">
        <v>78</v>
      </c>
      <c r="Q91" s="24" t="n">
        <f aca="false">P91*360/360</f>
        <v>78</v>
      </c>
      <c r="R91" s="22" t="n">
        <f aca="false">IF(R$12="","",INDEX(ImgF,ROUND(Q$6+R$12*SIN(RADIANS(Q91)),0)-ImgF_y0+1,ROUND(Q$5+R$12*COS(RADIANS(Q91)),0)-ImgF_x0+1))</f>
        <v>159</v>
      </c>
      <c r="S91" s="22" t="n">
        <f aca="false">IF(S$12="","",INDEX(ImgF,ROUND(Q$6+S$12*SIN(RADIANS(Q91)),0)-ImgF_y0+1,ROUND(Q$5+S$12*COS(RADIANS(Q91)),0)-ImgF_x0+1))</f>
        <v>152</v>
      </c>
      <c r="T91" s="22" t="n">
        <f aca="false">IF(T$12="","",INDEX(ImgF,ROUND(Q$6+T$12*SIN(RADIANS(Q91)),0)-ImgF_y0+1,ROUND(Q$5+T$12*COS(RADIANS(Q91)),0)-ImgF_x0+1))</f>
        <v>158</v>
      </c>
      <c r="U91" s="22" t="n">
        <f aca="false">IF(U$12="","",INDEX(ImgF,ROUND(Q$6+U$12*SIN(RADIANS(Q91)),0)-ImgF_y0+1,ROUND(Q$5+U$12*COS(RADIANS(Q91)),0)-ImgF_x0+1))</f>
        <v>156</v>
      </c>
      <c r="V91" s="22" t="n">
        <f aca="false">IF(V$12="","",INDEX(ImgF,ROUND(Q$6+V$12*SIN(RADIANS(Q91)),0)-ImgF_y0+1,ROUND(Q$5+V$12*COS(RADIANS(Q91)),0)-ImgF_x0+1))</f>
        <v>160</v>
      </c>
      <c r="W91" s="22" t="n">
        <f aca="false">IF(W$12="","",INDEX(ImgF,ROUND(Q$6+W$12*SIN(RADIANS(Q91)),0)-ImgF_y0+1,ROUND(Q$5+W$12*COS(RADIANS(Q91)),0)-ImgF_x0+1))</f>
        <v>153</v>
      </c>
      <c r="X91" s="22" t="n">
        <f aca="false">IF(X$12="","",INDEX(ImgF,ROUND(Q$6+X$12*SIN(RADIANS(Q91)),0)-ImgF_y0+1,ROUND(Q$5+X$12*COS(RADIANS(Q91)),0)-ImgF_x0+1))</f>
        <v>170</v>
      </c>
      <c r="Y91" s="22" t="n">
        <f aca="false">IF(Y$12="","",INDEX(ImgF,ROUND(Q$6+Y$12*SIN(RADIANS(Q91)),0)-ImgF_y0+1,ROUND(Q$5+Y$12*COS(RADIANS(Q91)),0)-ImgF_x0+1))</f>
        <v>175</v>
      </c>
      <c r="Z91" s="24" t="n">
        <f aca="false">MIN(R91:Y91)</f>
        <v>152</v>
      </c>
      <c r="AA91" s="33" t="n">
        <f aca="false">IF(Z91&lt;oscuro,1,0)</f>
        <v>0</v>
      </c>
      <c r="AB91" s="22" t="n">
        <f aca="false">oscuro</f>
        <v>68</v>
      </c>
    </row>
    <row r="92" customFormat="false" ht="15" hidden="false" customHeight="false" outlineLevel="0" collapsed="false">
      <c r="B92" s="24" t="n">
        <v>79</v>
      </c>
      <c r="C92" s="24" t="n">
        <f aca="false">B92*360/360</f>
        <v>79</v>
      </c>
      <c r="D92" s="18" t="n">
        <f aca="false">IF(D$12="","",INDEX(ImgF,ROUND(C$6+D$12*SIN(RADIANS(C92)),0)-ImgF_y0+1,ROUND(C$5+D$12*COS(RADIANS(C92)),0)-ImgF_x0+1))</f>
        <v>115</v>
      </c>
      <c r="E92" s="18" t="n">
        <f aca="false">IF(E$12="","",INDEX(ImgF,ROUND(C$6+E$12*SIN(RADIANS(C92)),0)-ImgF_y0+1,ROUND(C$5+E$12*COS(RADIANS(C92)),0)-ImgF_x0+1))</f>
        <v>149</v>
      </c>
      <c r="F92" s="18" t="n">
        <f aca="false">IF(F$12="","",INDEX(ImgF,ROUND(C$6+F$12*SIN(RADIANS(C92)),0)-ImgF_y0+1,ROUND(C$5+F$12*COS(RADIANS(C92)),0)-ImgF_x0+1))</f>
        <v>178</v>
      </c>
      <c r="G92" s="18" t="n">
        <f aca="false">IF(G$12="","",INDEX(ImgF,ROUND(C$6+G$12*SIN(RADIANS(C92)),0)-ImgF_y0+1,ROUND(C$5+G$12*COS(RADIANS(C92)),0)-ImgF_x0+1))</f>
        <v>178</v>
      </c>
      <c r="H92" s="18" t="n">
        <f aca="false">IF(H$12="","",INDEX(ImgF,ROUND(C$6+H$12*SIN(RADIANS(C92)),0)-ImgF_y0+1,ROUND(C$5+H$12*COS(RADIANS(C92)),0)-ImgF_x0+1))</f>
        <v>156</v>
      </c>
      <c r="I92" s="18" t="n">
        <f aca="false">IF(I$12="","",INDEX(ImgF,ROUND(C$6+I$12*SIN(RADIANS(C92)),0)-ImgF_y0+1,ROUND(C$5+I$12*COS(RADIANS(C92)),0)-ImgF_x0+1))</f>
        <v>74</v>
      </c>
      <c r="J92" s="18" t="n">
        <f aca="false">IF(J$12="","",INDEX(ImgF,ROUND(C$6+J$12*SIN(RADIANS(C92)),0)-ImgF_y0+1,ROUND(C$5+J$12*COS(RADIANS(C92)),0)-ImgF_x0+1))</f>
        <v>111</v>
      </c>
      <c r="K92" s="18" t="n">
        <f aca="false">IF(K$12="","",INDEX(ImgF,ROUND(C$6+K$12*SIN(RADIANS(C92)),0)-ImgF_y0+1,ROUND(C$5+K$12*COS(RADIANS(C92)),0)-ImgF_x0+1))</f>
        <v>81</v>
      </c>
      <c r="L92" s="24" t="n">
        <f aca="false">MIN(D92:K92)</f>
        <v>74</v>
      </c>
      <c r="M92" s="33" t="n">
        <f aca="false">IF(L92&lt;oscuro,1,0)</f>
        <v>0</v>
      </c>
      <c r="N92" s="22" t="n">
        <f aca="false">oscuro</f>
        <v>68</v>
      </c>
      <c r="P92" s="24" t="n">
        <v>79</v>
      </c>
      <c r="Q92" s="24" t="n">
        <f aca="false">P92*360/360</f>
        <v>79</v>
      </c>
      <c r="R92" s="22" t="n">
        <f aca="false">IF(R$12="","",INDEX(ImgF,ROUND(Q$6+R$12*SIN(RADIANS(Q92)),0)-ImgF_y0+1,ROUND(Q$5+R$12*COS(RADIANS(Q92)),0)-ImgF_x0+1))</f>
        <v>158</v>
      </c>
      <c r="S92" s="22" t="n">
        <f aca="false">IF(S$12="","",INDEX(ImgF,ROUND(Q$6+S$12*SIN(RADIANS(Q92)),0)-ImgF_y0+1,ROUND(Q$5+S$12*COS(RADIANS(Q92)),0)-ImgF_x0+1))</f>
        <v>149</v>
      </c>
      <c r="T92" s="22" t="n">
        <f aca="false">IF(T$12="","",INDEX(ImgF,ROUND(Q$6+T$12*SIN(RADIANS(Q92)),0)-ImgF_y0+1,ROUND(Q$5+T$12*COS(RADIANS(Q92)),0)-ImgF_x0+1))</f>
        <v>158</v>
      </c>
      <c r="U92" s="22" t="n">
        <f aca="false">IF(U$12="","",INDEX(ImgF,ROUND(Q$6+U$12*SIN(RADIANS(Q92)),0)-ImgF_y0+1,ROUND(Q$5+U$12*COS(RADIANS(Q92)),0)-ImgF_x0+1))</f>
        <v>167</v>
      </c>
      <c r="V92" s="22" t="n">
        <f aca="false">IF(V$12="","",INDEX(ImgF,ROUND(Q$6+V$12*SIN(RADIANS(Q92)),0)-ImgF_y0+1,ROUND(Q$5+V$12*COS(RADIANS(Q92)),0)-ImgF_x0+1))</f>
        <v>165</v>
      </c>
      <c r="W92" s="22" t="n">
        <f aca="false">IF(W$12="","",INDEX(ImgF,ROUND(Q$6+W$12*SIN(RADIANS(Q92)),0)-ImgF_y0+1,ROUND(Q$5+W$12*COS(RADIANS(Q92)),0)-ImgF_x0+1))</f>
        <v>153</v>
      </c>
      <c r="X92" s="22" t="n">
        <f aca="false">IF(X$12="","",INDEX(ImgF,ROUND(Q$6+X$12*SIN(RADIANS(Q92)),0)-ImgF_y0+1,ROUND(Q$5+X$12*COS(RADIANS(Q92)),0)-ImgF_x0+1))</f>
        <v>178</v>
      </c>
      <c r="Y92" s="22" t="n">
        <f aca="false">IF(Y$12="","",INDEX(ImgF,ROUND(Q$6+Y$12*SIN(RADIANS(Q92)),0)-ImgF_y0+1,ROUND(Q$5+Y$12*COS(RADIANS(Q92)),0)-ImgF_x0+1))</f>
        <v>175</v>
      </c>
      <c r="Z92" s="24" t="n">
        <f aca="false">MIN(R92:Y92)</f>
        <v>149</v>
      </c>
      <c r="AA92" s="33" t="n">
        <f aca="false">IF(Z92&lt;oscuro,1,0)</f>
        <v>0</v>
      </c>
      <c r="AB92" s="22" t="n">
        <f aca="false">oscuro</f>
        <v>68</v>
      </c>
    </row>
    <row r="93" customFormat="false" ht="15" hidden="false" customHeight="false" outlineLevel="0" collapsed="false">
      <c r="B93" s="24" t="n">
        <v>80</v>
      </c>
      <c r="C93" s="24" t="n">
        <f aca="false">B93*360/360</f>
        <v>80</v>
      </c>
      <c r="D93" s="18" t="n">
        <f aca="false">IF(D$12="","",INDEX(ImgF,ROUND(C$6+D$12*SIN(RADIANS(C93)),0)-ImgF_y0+1,ROUND(C$5+D$12*COS(RADIANS(C93)),0)-ImgF_x0+1))</f>
        <v>23</v>
      </c>
      <c r="E93" s="18" t="n">
        <f aca="false">IF(E$12="","",INDEX(ImgF,ROUND(C$6+E$12*SIN(RADIANS(C93)),0)-ImgF_y0+1,ROUND(C$5+E$12*COS(RADIANS(C93)),0)-ImgF_x0+1))</f>
        <v>64</v>
      </c>
      <c r="F93" s="18" t="n">
        <f aca="false">IF(F$12="","",INDEX(ImgF,ROUND(C$6+F$12*SIN(RADIANS(C93)),0)-ImgF_y0+1,ROUND(C$5+F$12*COS(RADIANS(C93)),0)-ImgF_x0+1))</f>
        <v>178</v>
      </c>
      <c r="G93" s="18" t="n">
        <f aca="false">IF(G$12="","",INDEX(ImgF,ROUND(C$6+G$12*SIN(RADIANS(C93)),0)-ImgF_y0+1,ROUND(C$5+G$12*COS(RADIANS(C93)),0)-ImgF_x0+1))</f>
        <v>178</v>
      </c>
      <c r="H93" s="18" t="n">
        <f aca="false">IF(H$12="","",INDEX(ImgF,ROUND(C$6+H$12*SIN(RADIANS(C93)),0)-ImgF_y0+1,ROUND(C$5+H$12*COS(RADIANS(C93)),0)-ImgF_x0+1))</f>
        <v>150</v>
      </c>
      <c r="I93" s="18" t="n">
        <f aca="false">IF(I$12="","",INDEX(ImgF,ROUND(C$6+I$12*SIN(RADIANS(C93)),0)-ImgF_y0+1,ROUND(C$5+I$12*COS(RADIANS(C93)),0)-ImgF_x0+1))</f>
        <v>63</v>
      </c>
      <c r="J93" s="18" t="n">
        <f aca="false">IF(J$12="","",INDEX(ImgF,ROUND(C$6+J$12*SIN(RADIANS(C93)),0)-ImgF_y0+1,ROUND(C$5+J$12*COS(RADIANS(C93)),0)-ImgF_x0+1))</f>
        <v>115</v>
      </c>
      <c r="K93" s="18" t="n">
        <f aca="false">IF(K$12="","",INDEX(ImgF,ROUND(C$6+K$12*SIN(RADIANS(C93)),0)-ImgF_y0+1,ROUND(C$5+K$12*COS(RADIANS(C93)),0)-ImgF_x0+1))</f>
        <v>74</v>
      </c>
      <c r="L93" s="24" t="n">
        <f aca="false">MIN(D93:K93)</f>
        <v>23</v>
      </c>
      <c r="M93" s="33" t="n">
        <f aca="false">IF(L93&lt;oscuro,1,0)</f>
        <v>1</v>
      </c>
      <c r="N93" s="22" t="n">
        <f aca="false">oscuro</f>
        <v>68</v>
      </c>
      <c r="P93" s="24" t="n">
        <v>80</v>
      </c>
      <c r="Q93" s="24" t="n">
        <f aca="false">P93*360/360</f>
        <v>80</v>
      </c>
      <c r="R93" s="22" t="n">
        <f aca="false">IF(R$12="","",INDEX(ImgF,ROUND(Q$6+R$12*SIN(RADIANS(Q93)),0)-ImgF_y0+1,ROUND(Q$5+R$12*COS(RADIANS(Q93)),0)-ImgF_x0+1))</f>
        <v>149</v>
      </c>
      <c r="S93" s="22" t="n">
        <f aca="false">IF(S$12="","",INDEX(ImgF,ROUND(Q$6+S$12*SIN(RADIANS(Q93)),0)-ImgF_y0+1,ROUND(Q$5+S$12*COS(RADIANS(Q93)),0)-ImgF_x0+1))</f>
        <v>157</v>
      </c>
      <c r="T93" s="22" t="n">
        <f aca="false">IF(T$12="","",INDEX(ImgF,ROUND(Q$6+T$12*SIN(RADIANS(Q93)),0)-ImgF_y0+1,ROUND(Q$5+T$12*COS(RADIANS(Q93)),0)-ImgF_x0+1))</f>
        <v>162</v>
      </c>
      <c r="U93" s="22" t="n">
        <f aca="false">IF(U$12="","",INDEX(ImgF,ROUND(Q$6+U$12*SIN(RADIANS(Q93)),0)-ImgF_y0+1,ROUND(Q$5+U$12*COS(RADIANS(Q93)),0)-ImgF_x0+1))</f>
        <v>174</v>
      </c>
      <c r="V93" s="22" t="n">
        <f aca="false">IF(V$12="","",INDEX(ImgF,ROUND(Q$6+V$12*SIN(RADIANS(Q93)),0)-ImgF_y0+1,ROUND(Q$5+V$12*COS(RADIANS(Q93)),0)-ImgF_x0+1))</f>
        <v>174</v>
      </c>
      <c r="W93" s="22" t="n">
        <f aca="false">IF(W$12="","",INDEX(ImgF,ROUND(Q$6+W$12*SIN(RADIANS(Q93)),0)-ImgF_y0+1,ROUND(Q$5+W$12*COS(RADIANS(Q93)),0)-ImgF_x0+1))</f>
        <v>153</v>
      </c>
      <c r="X93" s="22" t="n">
        <f aca="false">IF(X$12="","",INDEX(ImgF,ROUND(Q$6+X$12*SIN(RADIANS(Q93)),0)-ImgF_y0+1,ROUND(Q$5+X$12*COS(RADIANS(Q93)),0)-ImgF_x0+1))</f>
        <v>178</v>
      </c>
      <c r="Y93" s="22" t="n">
        <f aca="false">IF(Y$12="","",INDEX(ImgF,ROUND(Q$6+Y$12*SIN(RADIANS(Q93)),0)-ImgF_y0+1,ROUND(Q$5+Y$12*COS(RADIANS(Q93)),0)-ImgF_x0+1))</f>
        <v>171</v>
      </c>
      <c r="Z93" s="24" t="n">
        <f aca="false">MIN(R93:Y93)</f>
        <v>149</v>
      </c>
      <c r="AA93" s="33" t="n">
        <f aca="false">IF(Z93&lt;oscuro,1,0)</f>
        <v>0</v>
      </c>
      <c r="AB93" s="22" t="n">
        <f aca="false">oscuro</f>
        <v>68</v>
      </c>
    </row>
    <row r="94" customFormat="false" ht="15" hidden="false" customHeight="false" outlineLevel="0" collapsed="false">
      <c r="B94" s="24" t="n">
        <v>81</v>
      </c>
      <c r="C94" s="24" t="n">
        <f aca="false">B94*360/360</f>
        <v>81</v>
      </c>
      <c r="D94" s="18" t="n">
        <f aca="false">IF(D$12="","",INDEX(ImgF,ROUND(C$6+D$12*SIN(RADIANS(C94)),0)-ImgF_y0+1,ROUND(C$5+D$12*COS(RADIANS(C94)),0)-ImgF_x0+1))</f>
        <v>23</v>
      </c>
      <c r="E94" s="18" t="n">
        <f aca="false">IF(E$12="","",INDEX(ImgF,ROUND(C$6+E$12*SIN(RADIANS(C94)),0)-ImgF_y0+1,ROUND(C$5+E$12*COS(RADIANS(C94)),0)-ImgF_x0+1))</f>
        <v>64</v>
      </c>
      <c r="F94" s="18" t="n">
        <f aca="false">IF(F$12="","",INDEX(ImgF,ROUND(C$6+F$12*SIN(RADIANS(C94)),0)-ImgF_y0+1,ROUND(C$5+F$12*COS(RADIANS(C94)),0)-ImgF_x0+1))</f>
        <v>120</v>
      </c>
      <c r="G94" s="18" t="n">
        <f aca="false">IF(G$12="","",INDEX(ImgF,ROUND(C$6+G$12*SIN(RADIANS(C94)),0)-ImgF_y0+1,ROUND(C$5+G$12*COS(RADIANS(C94)),0)-ImgF_x0+1))</f>
        <v>174</v>
      </c>
      <c r="H94" s="18" t="n">
        <f aca="false">IF(H$12="","",INDEX(ImgF,ROUND(C$6+H$12*SIN(RADIANS(C94)),0)-ImgF_y0+1,ROUND(C$5+H$12*COS(RADIANS(C94)),0)-ImgF_x0+1))</f>
        <v>155</v>
      </c>
      <c r="I94" s="18" t="n">
        <f aca="false">IF(I$12="","",INDEX(ImgF,ROUND(C$6+I$12*SIN(RADIANS(C94)),0)-ImgF_y0+1,ROUND(C$5+I$12*COS(RADIANS(C94)),0)-ImgF_x0+1))</f>
        <v>106</v>
      </c>
      <c r="J94" s="18" t="n">
        <f aca="false">IF(J$12="","",INDEX(ImgF,ROUND(C$6+J$12*SIN(RADIANS(C94)),0)-ImgF_y0+1,ROUND(C$5+J$12*COS(RADIANS(C94)),0)-ImgF_x0+1))</f>
        <v>115</v>
      </c>
      <c r="K94" s="18" t="n">
        <f aca="false">IF(K$12="","",INDEX(ImgF,ROUND(C$6+K$12*SIN(RADIANS(C94)),0)-ImgF_y0+1,ROUND(C$5+K$12*COS(RADIANS(C94)),0)-ImgF_x0+1))</f>
        <v>74</v>
      </c>
      <c r="L94" s="24" t="n">
        <f aca="false">MIN(D94:K94)</f>
        <v>23</v>
      </c>
      <c r="M94" s="33" t="n">
        <f aca="false">IF(L94&lt;oscuro,1,0)</f>
        <v>1</v>
      </c>
      <c r="N94" s="22" t="n">
        <f aca="false">oscuro</f>
        <v>68</v>
      </c>
      <c r="P94" s="24" t="n">
        <v>81</v>
      </c>
      <c r="Q94" s="24" t="n">
        <f aca="false">P94*360/360</f>
        <v>81</v>
      </c>
      <c r="R94" s="22" t="n">
        <f aca="false">IF(R$12="","",INDEX(ImgF,ROUND(Q$6+R$12*SIN(RADIANS(Q94)),0)-ImgF_y0+1,ROUND(Q$5+R$12*COS(RADIANS(Q94)),0)-ImgF_x0+1))</f>
        <v>150</v>
      </c>
      <c r="S94" s="22" t="n">
        <f aca="false">IF(S$12="","",INDEX(ImgF,ROUND(Q$6+S$12*SIN(RADIANS(Q94)),0)-ImgF_y0+1,ROUND(Q$5+S$12*COS(RADIANS(Q94)),0)-ImgF_x0+1))</f>
        <v>157</v>
      </c>
      <c r="T94" s="22" t="n">
        <f aca="false">IF(T$12="","",INDEX(ImgF,ROUND(Q$6+T$12*SIN(RADIANS(Q94)),0)-ImgF_y0+1,ROUND(Q$5+T$12*COS(RADIANS(Q94)),0)-ImgF_x0+1))</f>
        <v>162</v>
      </c>
      <c r="U94" s="22" t="n">
        <f aca="false">IF(U$12="","",INDEX(ImgF,ROUND(Q$6+U$12*SIN(RADIANS(Q94)),0)-ImgF_y0+1,ROUND(Q$5+U$12*COS(RADIANS(Q94)),0)-ImgF_x0+1))</f>
        <v>172</v>
      </c>
      <c r="V94" s="22" t="n">
        <f aca="false">IF(V$12="","",INDEX(ImgF,ROUND(Q$6+V$12*SIN(RADIANS(Q94)),0)-ImgF_y0+1,ROUND(Q$5+V$12*COS(RADIANS(Q94)),0)-ImgF_x0+1))</f>
        <v>175</v>
      </c>
      <c r="W94" s="22" t="n">
        <f aca="false">IF(W$12="","",INDEX(ImgF,ROUND(Q$6+W$12*SIN(RADIANS(Q94)),0)-ImgF_y0+1,ROUND(Q$5+W$12*COS(RADIANS(Q94)),0)-ImgF_x0+1))</f>
        <v>141</v>
      </c>
      <c r="X94" s="22" t="n">
        <f aca="false">IF(X$12="","",INDEX(ImgF,ROUND(Q$6+X$12*SIN(RADIANS(Q94)),0)-ImgF_y0+1,ROUND(Q$5+X$12*COS(RADIANS(Q94)),0)-ImgF_x0+1))</f>
        <v>78</v>
      </c>
      <c r="Y94" s="22" t="n">
        <f aca="false">IF(Y$12="","",INDEX(ImgF,ROUND(Q$6+Y$12*SIN(RADIANS(Q94)),0)-ImgF_y0+1,ROUND(Q$5+Y$12*COS(RADIANS(Q94)),0)-ImgF_x0+1))</f>
        <v>18</v>
      </c>
      <c r="Z94" s="24" t="n">
        <f aca="false">MIN(R94:Y94)</f>
        <v>18</v>
      </c>
      <c r="AA94" s="33" t="n">
        <f aca="false">IF(Z94&lt;oscuro,1,0)</f>
        <v>1</v>
      </c>
      <c r="AB94" s="22" t="n">
        <f aca="false">oscuro</f>
        <v>68</v>
      </c>
    </row>
    <row r="95" customFormat="false" ht="15" hidden="false" customHeight="false" outlineLevel="0" collapsed="false">
      <c r="B95" s="24" t="n">
        <v>82</v>
      </c>
      <c r="C95" s="24" t="n">
        <f aca="false">B95*360/360</f>
        <v>82</v>
      </c>
      <c r="D95" s="18" t="n">
        <f aca="false">IF(D$12="","",INDEX(ImgF,ROUND(C$6+D$12*SIN(RADIANS(C95)),0)-ImgF_y0+1,ROUND(C$5+D$12*COS(RADIANS(C95)),0)-ImgF_x0+1))</f>
        <v>15</v>
      </c>
      <c r="E95" s="18" t="n">
        <f aca="false">IF(E$12="","",INDEX(ImgF,ROUND(C$6+E$12*SIN(RADIANS(C95)),0)-ImgF_y0+1,ROUND(C$5+E$12*COS(RADIANS(C95)),0)-ImgF_x0+1))</f>
        <v>6</v>
      </c>
      <c r="F95" s="18" t="n">
        <f aca="false">IF(F$12="","",INDEX(ImgF,ROUND(C$6+F$12*SIN(RADIANS(C95)),0)-ImgF_y0+1,ROUND(C$5+F$12*COS(RADIANS(C95)),0)-ImgF_x0+1))</f>
        <v>38</v>
      </c>
      <c r="G95" s="18" t="n">
        <f aca="false">IF(G$12="","",INDEX(ImgF,ROUND(C$6+G$12*SIN(RADIANS(C95)),0)-ImgF_y0+1,ROUND(C$5+G$12*COS(RADIANS(C95)),0)-ImgF_x0+1))</f>
        <v>116</v>
      </c>
      <c r="H95" s="18" t="n">
        <f aca="false">IF(H$12="","",INDEX(ImgF,ROUND(C$6+H$12*SIN(RADIANS(C95)),0)-ImgF_y0+1,ROUND(C$5+H$12*COS(RADIANS(C95)),0)-ImgF_x0+1))</f>
        <v>155</v>
      </c>
      <c r="I95" s="18" t="n">
        <f aca="false">IF(I$12="","",INDEX(ImgF,ROUND(C$6+I$12*SIN(RADIANS(C95)),0)-ImgF_y0+1,ROUND(C$5+I$12*COS(RADIANS(C95)),0)-ImgF_x0+1))</f>
        <v>106</v>
      </c>
      <c r="J95" s="18" t="n">
        <f aca="false">IF(J$12="","",INDEX(ImgF,ROUND(C$6+J$12*SIN(RADIANS(C95)),0)-ImgF_y0+1,ROUND(C$5+J$12*COS(RADIANS(C95)),0)-ImgF_x0+1))</f>
        <v>121</v>
      </c>
      <c r="K95" s="18" t="n">
        <f aca="false">IF(K$12="","",INDEX(ImgF,ROUND(C$6+K$12*SIN(RADIANS(C95)),0)-ImgF_y0+1,ROUND(C$5+K$12*COS(RADIANS(C95)),0)-ImgF_x0+1))</f>
        <v>71</v>
      </c>
      <c r="L95" s="24" t="n">
        <f aca="false">MIN(D95:K95)</f>
        <v>6</v>
      </c>
      <c r="M95" s="33" t="n">
        <f aca="false">IF(L95&lt;oscuro,1,0)</f>
        <v>1</v>
      </c>
      <c r="N95" s="22" t="n">
        <f aca="false">oscuro</f>
        <v>68</v>
      </c>
      <c r="P95" s="24" t="n">
        <v>82</v>
      </c>
      <c r="Q95" s="24" t="n">
        <f aca="false">P95*360/360</f>
        <v>82</v>
      </c>
      <c r="R95" s="22" t="n">
        <f aca="false">IF(R$12="","",INDEX(ImgF,ROUND(Q$6+R$12*SIN(RADIANS(Q95)),0)-ImgF_y0+1,ROUND(Q$5+R$12*COS(RADIANS(Q95)),0)-ImgF_x0+1))</f>
        <v>156</v>
      </c>
      <c r="S95" s="22" t="n">
        <f aca="false">IF(S$12="","",INDEX(ImgF,ROUND(Q$6+S$12*SIN(RADIANS(Q95)),0)-ImgF_y0+1,ROUND(Q$5+S$12*COS(RADIANS(Q95)),0)-ImgF_x0+1))</f>
        <v>157</v>
      </c>
      <c r="T95" s="22" t="n">
        <f aca="false">IF(T$12="","",INDEX(ImgF,ROUND(Q$6+T$12*SIN(RADIANS(Q95)),0)-ImgF_y0+1,ROUND(Q$5+T$12*COS(RADIANS(Q95)),0)-ImgF_x0+1))</f>
        <v>162</v>
      </c>
      <c r="U95" s="22" t="n">
        <f aca="false">IF(U$12="","",INDEX(ImgF,ROUND(Q$6+U$12*SIN(RADIANS(Q95)),0)-ImgF_y0+1,ROUND(Q$5+U$12*COS(RADIANS(Q95)),0)-ImgF_x0+1))</f>
        <v>172</v>
      </c>
      <c r="V95" s="22" t="n">
        <f aca="false">IF(V$12="","",INDEX(ImgF,ROUND(Q$6+V$12*SIN(RADIANS(Q95)),0)-ImgF_y0+1,ROUND(Q$5+V$12*COS(RADIANS(Q95)),0)-ImgF_x0+1))</f>
        <v>148</v>
      </c>
      <c r="W95" s="22" t="n">
        <f aca="false">IF(W$12="","",INDEX(ImgF,ROUND(Q$6+W$12*SIN(RADIANS(Q95)),0)-ImgF_y0+1,ROUND(Q$5+W$12*COS(RADIANS(Q95)),0)-ImgF_x0+1))</f>
        <v>66</v>
      </c>
      <c r="X95" s="22" t="n">
        <f aca="false">IF(X$12="","",INDEX(ImgF,ROUND(Q$6+X$12*SIN(RADIANS(Q95)),0)-ImgF_y0+1,ROUND(Q$5+X$12*COS(RADIANS(Q95)),0)-ImgF_x0+1))</f>
        <v>6</v>
      </c>
      <c r="Y95" s="22" t="n">
        <f aca="false">IF(Y$12="","",INDEX(ImgF,ROUND(Q$6+Y$12*SIN(RADIANS(Q95)),0)-ImgF_y0+1,ROUND(Q$5+Y$12*COS(RADIANS(Q95)),0)-ImgF_x0+1))</f>
        <v>9</v>
      </c>
      <c r="Z95" s="24" t="n">
        <f aca="false">MIN(R95:Y95)</f>
        <v>6</v>
      </c>
      <c r="AA95" s="33" t="n">
        <f aca="false">IF(Z95&lt;oscuro,1,0)</f>
        <v>1</v>
      </c>
      <c r="AB95" s="22" t="n">
        <f aca="false">oscuro</f>
        <v>68</v>
      </c>
    </row>
    <row r="96" customFormat="false" ht="15" hidden="false" customHeight="false" outlineLevel="0" collapsed="false">
      <c r="B96" s="24" t="n">
        <v>83</v>
      </c>
      <c r="C96" s="24" t="n">
        <f aca="false">B96*360/360</f>
        <v>83</v>
      </c>
      <c r="D96" s="18" t="n">
        <f aca="false">IF(D$12="","",INDEX(ImgF,ROUND(C$6+D$12*SIN(RADIANS(C96)),0)-ImgF_y0+1,ROUND(C$5+D$12*COS(RADIANS(C96)),0)-ImgF_x0+1))</f>
        <v>46</v>
      </c>
      <c r="E96" s="18" t="n">
        <f aca="false">IF(E$12="","",INDEX(ImgF,ROUND(C$6+E$12*SIN(RADIANS(C96)),0)-ImgF_y0+1,ROUND(C$5+E$12*COS(RADIANS(C96)),0)-ImgF_x0+1))</f>
        <v>31</v>
      </c>
      <c r="F96" s="18" t="n">
        <f aca="false">IF(F$12="","",INDEX(ImgF,ROUND(C$6+F$12*SIN(RADIANS(C96)),0)-ImgF_y0+1,ROUND(C$5+F$12*COS(RADIANS(C96)),0)-ImgF_x0+1))</f>
        <v>38</v>
      </c>
      <c r="G96" s="18" t="n">
        <f aca="false">IF(G$12="","",INDEX(ImgF,ROUND(C$6+G$12*SIN(RADIANS(C96)),0)-ImgF_y0+1,ROUND(C$5+G$12*COS(RADIANS(C96)),0)-ImgF_x0+1))</f>
        <v>116</v>
      </c>
      <c r="H96" s="18" t="n">
        <f aca="false">IF(H$12="","",INDEX(ImgF,ROUND(C$6+H$12*SIN(RADIANS(C96)),0)-ImgF_y0+1,ROUND(C$5+H$12*COS(RADIANS(C96)),0)-ImgF_x0+1))</f>
        <v>164</v>
      </c>
      <c r="I96" s="18" t="n">
        <f aca="false">IF(I$12="","",INDEX(ImgF,ROUND(C$6+I$12*SIN(RADIANS(C96)),0)-ImgF_y0+1,ROUND(C$5+I$12*COS(RADIANS(C96)),0)-ImgF_x0+1))</f>
        <v>134</v>
      </c>
      <c r="J96" s="18" t="n">
        <f aca="false">IF(J$12="","",INDEX(ImgF,ROUND(C$6+J$12*SIN(RADIANS(C96)),0)-ImgF_y0+1,ROUND(C$5+J$12*COS(RADIANS(C96)),0)-ImgF_x0+1))</f>
        <v>118</v>
      </c>
      <c r="K96" s="18" t="n">
        <f aca="false">IF(K$12="","",INDEX(ImgF,ROUND(C$6+K$12*SIN(RADIANS(C96)),0)-ImgF_y0+1,ROUND(C$5+K$12*COS(RADIANS(C96)),0)-ImgF_x0+1))</f>
        <v>59</v>
      </c>
      <c r="L96" s="24" t="n">
        <f aca="false">MIN(D96:K96)</f>
        <v>31</v>
      </c>
      <c r="M96" s="33" t="n">
        <f aca="false">IF(L96&lt;oscuro,1,0)</f>
        <v>1</v>
      </c>
      <c r="N96" s="22" t="n">
        <f aca="false">oscuro</f>
        <v>68</v>
      </c>
      <c r="P96" s="24" t="n">
        <v>83</v>
      </c>
      <c r="Q96" s="24" t="n">
        <f aca="false">P96*360/360</f>
        <v>83</v>
      </c>
      <c r="R96" s="22" t="n">
        <f aca="false">IF(R$12="","",INDEX(ImgF,ROUND(Q$6+R$12*SIN(RADIANS(Q96)),0)-ImgF_y0+1,ROUND(Q$5+R$12*COS(RADIANS(Q96)),0)-ImgF_x0+1))</f>
        <v>156</v>
      </c>
      <c r="S96" s="22" t="n">
        <f aca="false">IF(S$12="","",INDEX(ImgF,ROUND(Q$6+S$12*SIN(RADIANS(Q96)),0)-ImgF_y0+1,ROUND(Q$5+S$12*COS(RADIANS(Q96)),0)-ImgF_x0+1))</f>
        <v>175</v>
      </c>
      <c r="T96" s="22" t="n">
        <f aca="false">IF(T$12="","",INDEX(ImgF,ROUND(Q$6+T$12*SIN(RADIANS(Q96)),0)-ImgF_y0+1,ROUND(Q$5+T$12*COS(RADIANS(Q96)),0)-ImgF_x0+1))</f>
        <v>178</v>
      </c>
      <c r="U96" s="22" t="n">
        <f aca="false">IF(U$12="","",INDEX(ImgF,ROUND(Q$6+U$12*SIN(RADIANS(Q96)),0)-ImgF_y0+1,ROUND(Q$5+U$12*COS(RADIANS(Q96)),0)-ImgF_x0+1))</f>
        <v>135</v>
      </c>
      <c r="V96" s="22" t="n">
        <f aca="false">IF(V$12="","",INDEX(ImgF,ROUND(Q$6+V$12*SIN(RADIANS(Q96)),0)-ImgF_y0+1,ROUND(Q$5+V$12*COS(RADIANS(Q96)),0)-ImgF_x0+1))</f>
        <v>58</v>
      </c>
      <c r="W96" s="22" t="n">
        <f aca="false">IF(W$12="","",INDEX(ImgF,ROUND(Q$6+W$12*SIN(RADIANS(Q96)),0)-ImgF_y0+1,ROUND(Q$5+W$12*COS(RADIANS(Q96)),0)-ImgF_x0+1))</f>
        <v>11</v>
      </c>
      <c r="X96" s="22" t="n">
        <f aca="false">IF(X$12="","",INDEX(ImgF,ROUND(Q$6+X$12*SIN(RADIANS(Q96)),0)-ImgF_y0+1,ROUND(Q$5+X$12*COS(RADIANS(Q96)),0)-ImgF_x0+1))</f>
        <v>4</v>
      </c>
      <c r="Y96" s="22" t="n">
        <f aca="false">IF(Y$12="","",INDEX(ImgF,ROUND(Q$6+Y$12*SIN(RADIANS(Q96)),0)-ImgF_y0+1,ROUND(Q$5+Y$12*COS(RADIANS(Q96)),0)-ImgF_x0+1))</f>
        <v>9</v>
      </c>
      <c r="Z96" s="24" t="n">
        <f aca="false">MIN(R96:Y96)</f>
        <v>4</v>
      </c>
      <c r="AA96" s="33" t="n">
        <f aca="false">IF(Z96&lt;oscuro,1,0)</f>
        <v>1</v>
      </c>
      <c r="AB96" s="22" t="n">
        <f aca="false">oscuro</f>
        <v>68</v>
      </c>
    </row>
    <row r="97" customFormat="false" ht="15" hidden="false" customHeight="false" outlineLevel="0" collapsed="false">
      <c r="B97" s="24" t="n">
        <v>84</v>
      </c>
      <c r="C97" s="24" t="n">
        <f aca="false">B97*360/360</f>
        <v>84</v>
      </c>
      <c r="D97" s="18" t="n">
        <f aca="false">IF(D$12="","",INDEX(ImgF,ROUND(C$6+D$12*SIN(RADIANS(C97)),0)-ImgF_y0+1,ROUND(C$5+D$12*COS(RADIANS(C97)),0)-ImgF_x0+1))</f>
        <v>46</v>
      </c>
      <c r="E97" s="18" t="n">
        <f aca="false">IF(E$12="","",INDEX(ImgF,ROUND(C$6+E$12*SIN(RADIANS(C97)),0)-ImgF_y0+1,ROUND(C$5+E$12*COS(RADIANS(C97)),0)-ImgF_x0+1))</f>
        <v>31</v>
      </c>
      <c r="F97" s="18" t="n">
        <f aca="false">IF(F$12="","",INDEX(ImgF,ROUND(C$6+F$12*SIN(RADIANS(C97)),0)-ImgF_y0+1,ROUND(C$5+F$12*COS(RADIANS(C97)),0)-ImgF_x0+1))</f>
        <v>46</v>
      </c>
      <c r="G97" s="18" t="n">
        <f aca="false">IF(G$12="","",INDEX(ImgF,ROUND(C$6+G$12*SIN(RADIANS(C97)),0)-ImgF_y0+1,ROUND(C$5+G$12*COS(RADIANS(C97)),0)-ImgF_x0+1))</f>
        <v>87</v>
      </c>
      <c r="H97" s="18" t="n">
        <f aca="false">IF(H$12="","",INDEX(ImgF,ROUND(C$6+H$12*SIN(RADIANS(C97)),0)-ImgF_y0+1,ROUND(C$5+H$12*COS(RADIANS(C97)),0)-ImgF_x0+1))</f>
        <v>146</v>
      </c>
      <c r="I97" s="18" t="n">
        <f aca="false">IF(I$12="","",INDEX(ImgF,ROUND(C$6+I$12*SIN(RADIANS(C97)),0)-ImgF_y0+1,ROUND(C$5+I$12*COS(RADIANS(C97)),0)-ImgF_x0+1))</f>
        <v>152</v>
      </c>
      <c r="J97" s="18" t="n">
        <f aca="false">IF(J$12="","",INDEX(ImgF,ROUND(C$6+J$12*SIN(RADIANS(C97)),0)-ImgF_y0+1,ROUND(C$5+J$12*COS(RADIANS(C97)),0)-ImgF_x0+1))</f>
        <v>131</v>
      </c>
      <c r="K97" s="18" t="n">
        <f aca="false">IF(K$12="","",INDEX(ImgF,ROUND(C$6+K$12*SIN(RADIANS(C97)),0)-ImgF_y0+1,ROUND(C$5+K$12*COS(RADIANS(C97)),0)-ImgF_x0+1))</f>
        <v>57</v>
      </c>
      <c r="L97" s="24" t="n">
        <f aca="false">MIN(D97:K97)</f>
        <v>31</v>
      </c>
      <c r="M97" s="33" t="n">
        <f aca="false">IF(L97&lt;oscuro,1,0)</f>
        <v>1</v>
      </c>
      <c r="N97" s="22" t="n">
        <f aca="false">oscuro</f>
        <v>68</v>
      </c>
      <c r="P97" s="24" t="n">
        <v>84</v>
      </c>
      <c r="Q97" s="24" t="n">
        <f aca="false">P97*360/360</f>
        <v>84</v>
      </c>
      <c r="R97" s="22" t="n">
        <f aca="false">IF(R$12="","",INDEX(ImgF,ROUND(Q$6+R$12*SIN(RADIANS(Q97)),0)-ImgF_y0+1,ROUND(Q$5+R$12*COS(RADIANS(Q97)),0)-ImgF_x0+1))</f>
        <v>153</v>
      </c>
      <c r="S97" s="22" t="n">
        <f aca="false">IF(S$12="","",INDEX(ImgF,ROUND(Q$6+S$12*SIN(RADIANS(Q97)),0)-ImgF_y0+1,ROUND(Q$5+S$12*COS(RADIANS(Q97)),0)-ImgF_x0+1))</f>
        <v>163</v>
      </c>
      <c r="T97" s="22" t="n">
        <f aca="false">IF(T$12="","",INDEX(ImgF,ROUND(Q$6+T$12*SIN(RADIANS(Q97)),0)-ImgF_y0+1,ROUND(Q$5+T$12*COS(RADIANS(Q97)),0)-ImgF_x0+1))</f>
        <v>124</v>
      </c>
      <c r="U97" s="22" t="n">
        <f aca="false">IF(U$12="","",INDEX(ImgF,ROUND(Q$6+U$12*SIN(RADIANS(Q97)),0)-ImgF_y0+1,ROUND(Q$5+U$12*COS(RADIANS(Q97)),0)-ImgF_x0+1))</f>
        <v>53</v>
      </c>
      <c r="V97" s="22" t="n">
        <f aca="false">IF(V$12="","",INDEX(ImgF,ROUND(Q$6+V$12*SIN(RADIANS(Q97)),0)-ImgF_y0+1,ROUND(Q$5+V$12*COS(RADIANS(Q97)),0)-ImgF_x0+1))</f>
        <v>58</v>
      </c>
      <c r="W97" s="22" t="n">
        <f aca="false">IF(W$12="","",INDEX(ImgF,ROUND(Q$6+W$12*SIN(RADIANS(Q97)),0)-ImgF_y0+1,ROUND(Q$5+W$12*COS(RADIANS(Q97)),0)-ImgF_x0+1))</f>
        <v>11</v>
      </c>
      <c r="X97" s="22" t="n">
        <f aca="false">IF(X$12="","",INDEX(ImgF,ROUND(Q$6+X$12*SIN(RADIANS(Q97)),0)-ImgF_y0+1,ROUND(Q$5+X$12*COS(RADIANS(Q97)),0)-ImgF_x0+1))</f>
        <v>4</v>
      </c>
      <c r="Y97" s="22" t="n">
        <f aca="false">IF(Y$12="","",INDEX(ImgF,ROUND(Q$6+Y$12*SIN(RADIANS(Q97)),0)-ImgF_y0+1,ROUND(Q$5+Y$12*COS(RADIANS(Q97)),0)-ImgF_x0+1))</f>
        <v>14</v>
      </c>
      <c r="Z97" s="24" t="n">
        <f aca="false">MIN(R97:Y97)</f>
        <v>4</v>
      </c>
      <c r="AA97" s="33" t="n">
        <f aca="false">IF(Z97&lt;oscuro,1,0)</f>
        <v>1</v>
      </c>
      <c r="AB97" s="22" t="n">
        <f aca="false">oscuro</f>
        <v>68</v>
      </c>
    </row>
    <row r="98" customFormat="false" ht="15" hidden="false" customHeight="false" outlineLevel="0" collapsed="false">
      <c r="B98" s="24" t="n">
        <v>85</v>
      </c>
      <c r="C98" s="24" t="n">
        <f aca="false">B98*360/360</f>
        <v>85</v>
      </c>
      <c r="D98" s="18" t="n">
        <f aca="false">IF(D$12="","",INDEX(ImgF,ROUND(C$6+D$12*SIN(RADIANS(C98)),0)-ImgF_y0+1,ROUND(C$5+D$12*COS(RADIANS(C98)),0)-ImgF_x0+1))</f>
        <v>39</v>
      </c>
      <c r="E98" s="18" t="n">
        <f aca="false">IF(E$12="","",INDEX(ImgF,ROUND(C$6+E$12*SIN(RADIANS(C98)),0)-ImgF_y0+1,ROUND(C$5+E$12*COS(RADIANS(C98)),0)-ImgF_x0+1))</f>
        <v>66</v>
      </c>
      <c r="F98" s="18" t="n">
        <f aca="false">IF(F$12="","",INDEX(ImgF,ROUND(C$6+F$12*SIN(RADIANS(C98)),0)-ImgF_y0+1,ROUND(C$5+F$12*COS(RADIANS(C98)),0)-ImgF_x0+1))</f>
        <v>92</v>
      </c>
      <c r="G98" s="18" t="n">
        <f aca="false">IF(G$12="","",INDEX(ImgF,ROUND(C$6+G$12*SIN(RADIANS(C98)),0)-ImgF_y0+1,ROUND(C$5+G$12*COS(RADIANS(C98)),0)-ImgF_x0+1))</f>
        <v>90</v>
      </c>
      <c r="H98" s="18" t="n">
        <f aca="false">IF(H$12="","",INDEX(ImgF,ROUND(C$6+H$12*SIN(RADIANS(C98)),0)-ImgF_y0+1,ROUND(C$5+H$12*COS(RADIANS(C98)),0)-ImgF_x0+1))</f>
        <v>156</v>
      </c>
      <c r="I98" s="18" t="n">
        <f aca="false">IF(I$12="","",INDEX(ImgF,ROUND(C$6+I$12*SIN(RADIANS(C98)),0)-ImgF_y0+1,ROUND(C$5+I$12*COS(RADIANS(C98)),0)-ImgF_x0+1))</f>
        <v>156</v>
      </c>
      <c r="J98" s="18" t="n">
        <f aca="false">IF(J$12="","",INDEX(ImgF,ROUND(C$6+J$12*SIN(RADIANS(C98)),0)-ImgF_y0+1,ROUND(C$5+J$12*COS(RADIANS(C98)),0)-ImgF_x0+1))</f>
        <v>131</v>
      </c>
      <c r="K98" s="18" t="n">
        <f aca="false">IF(K$12="","",INDEX(ImgF,ROUND(C$6+K$12*SIN(RADIANS(C98)),0)-ImgF_y0+1,ROUND(C$5+K$12*COS(RADIANS(C98)),0)-ImgF_x0+1))</f>
        <v>57</v>
      </c>
      <c r="L98" s="24" t="n">
        <f aca="false">MIN(D98:K98)</f>
        <v>39</v>
      </c>
      <c r="M98" s="33" t="n">
        <f aca="false">IF(L98&lt;oscuro,1,0)</f>
        <v>1</v>
      </c>
      <c r="N98" s="22" t="n">
        <f aca="false">oscuro</f>
        <v>68</v>
      </c>
      <c r="P98" s="24" t="n">
        <v>85</v>
      </c>
      <c r="Q98" s="24" t="n">
        <f aca="false">P98*360/360</f>
        <v>85</v>
      </c>
      <c r="R98" s="22" t="n">
        <f aca="false">IF(R$12="","",INDEX(ImgF,ROUND(Q$6+R$12*SIN(RADIANS(Q98)),0)-ImgF_y0+1,ROUND(Q$5+R$12*COS(RADIANS(Q98)),0)-ImgF_x0+1))</f>
        <v>162</v>
      </c>
      <c r="S98" s="22" t="n">
        <f aca="false">IF(S$12="","",INDEX(ImgF,ROUND(Q$6+S$12*SIN(RADIANS(Q98)),0)-ImgF_y0+1,ROUND(Q$5+S$12*COS(RADIANS(Q98)),0)-ImgF_x0+1))</f>
        <v>163</v>
      </c>
      <c r="T98" s="22" t="n">
        <f aca="false">IF(T$12="","",INDEX(ImgF,ROUND(Q$6+T$12*SIN(RADIANS(Q98)),0)-ImgF_y0+1,ROUND(Q$5+T$12*COS(RADIANS(Q98)),0)-ImgF_x0+1))</f>
        <v>124</v>
      </c>
      <c r="U98" s="22" t="n">
        <f aca="false">IF(U$12="","",INDEX(ImgF,ROUND(Q$6+U$12*SIN(RADIANS(Q98)),0)-ImgF_y0+1,ROUND(Q$5+U$12*COS(RADIANS(Q98)),0)-ImgF_x0+1))</f>
        <v>53</v>
      </c>
      <c r="V98" s="22" t="n">
        <f aca="false">IF(V$12="","",INDEX(ImgF,ROUND(Q$6+V$12*SIN(RADIANS(Q98)),0)-ImgF_y0+1,ROUND(Q$5+V$12*COS(RADIANS(Q98)),0)-ImgF_x0+1))</f>
        <v>6</v>
      </c>
      <c r="W98" s="22" t="n">
        <f aca="false">IF(W$12="","",INDEX(ImgF,ROUND(Q$6+W$12*SIN(RADIANS(Q98)),0)-ImgF_y0+1,ROUND(Q$5+W$12*COS(RADIANS(Q98)),0)-ImgF_x0+1))</f>
        <v>9</v>
      </c>
      <c r="X98" s="22" t="n">
        <f aca="false">IF(X$12="","",INDEX(ImgF,ROUND(Q$6+X$12*SIN(RADIANS(Q98)),0)-ImgF_y0+1,ROUND(Q$5+X$12*COS(RADIANS(Q98)),0)-ImgF_x0+1))</f>
        <v>22</v>
      </c>
      <c r="Y98" s="22" t="n">
        <f aca="false">IF(Y$12="","",INDEX(ImgF,ROUND(Q$6+Y$12*SIN(RADIANS(Q98)),0)-ImgF_y0+1,ROUND(Q$5+Y$12*COS(RADIANS(Q98)),0)-ImgF_x0+1))</f>
        <v>25</v>
      </c>
      <c r="Z98" s="24" t="n">
        <f aca="false">MIN(R98:Y98)</f>
        <v>6</v>
      </c>
      <c r="AA98" s="33" t="n">
        <f aca="false">IF(Z98&lt;oscuro,1,0)</f>
        <v>1</v>
      </c>
      <c r="AB98" s="22" t="n">
        <f aca="false">oscuro</f>
        <v>68</v>
      </c>
    </row>
    <row r="99" customFormat="false" ht="15" hidden="false" customHeight="false" outlineLevel="0" collapsed="false">
      <c r="B99" s="24" t="n">
        <v>86</v>
      </c>
      <c r="C99" s="24" t="n">
        <f aca="false">B99*360/360</f>
        <v>86</v>
      </c>
      <c r="D99" s="18" t="n">
        <f aca="false">IF(D$12="","",INDEX(ImgF,ROUND(C$6+D$12*SIN(RADIANS(C99)),0)-ImgF_y0+1,ROUND(C$5+D$12*COS(RADIANS(C99)),0)-ImgF_x0+1))</f>
        <v>30</v>
      </c>
      <c r="E99" s="18" t="n">
        <f aca="false">IF(E$12="","",INDEX(ImgF,ROUND(C$6+E$12*SIN(RADIANS(C99)),0)-ImgF_y0+1,ROUND(C$5+E$12*COS(RADIANS(C99)),0)-ImgF_x0+1))</f>
        <v>75</v>
      </c>
      <c r="F99" s="18" t="n">
        <f aca="false">IF(F$12="","",INDEX(ImgF,ROUND(C$6+F$12*SIN(RADIANS(C99)),0)-ImgF_y0+1,ROUND(C$5+F$12*COS(RADIANS(C99)),0)-ImgF_x0+1))</f>
        <v>92</v>
      </c>
      <c r="G99" s="18" t="n">
        <f aca="false">IF(G$12="","",INDEX(ImgF,ROUND(C$6+G$12*SIN(RADIANS(C99)),0)-ImgF_y0+1,ROUND(C$5+G$12*COS(RADIANS(C99)),0)-ImgF_x0+1))</f>
        <v>90</v>
      </c>
      <c r="H99" s="18" t="n">
        <f aca="false">IF(H$12="","",INDEX(ImgF,ROUND(C$6+H$12*SIN(RADIANS(C99)),0)-ImgF_y0+1,ROUND(C$5+H$12*COS(RADIANS(C99)),0)-ImgF_x0+1))</f>
        <v>156</v>
      </c>
      <c r="I99" s="18" t="n">
        <f aca="false">IF(I$12="","",INDEX(ImgF,ROUND(C$6+I$12*SIN(RADIANS(C99)),0)-ImgF_y0+1,ROUND(C$5+I$12*COS(RADIANS(C99)),0)-ImgF_x0+1))</f>
        <v>132</v>
      </c>
      <c r="J99" s="18" t="n">
        <f aca="false">IF(J$12="","",INDEX(ImgF,ROUND(C$6+J$12*SIN(RADIANS(C99)),0)-ImgF_y0+1,ROUND(C$5+J$12*COS(RADIANS(C99)),0)-ImgF_x0+1))</f>
        <v>64</v>
      </c>
      <c r="K99" s="18" t="n">
        <f aca="false">IF(K$12="","",INDEX(ImgF,ROUND(C$6+K$12*SIN(RADIANS(C99)),0)-ImgF_y0+1,ROUND(C$5+K$12*COS(RADIANS(C99)),0)-ImgF_x0+1))</f>
        <v>58</v>
      </c>
      <c r="L99" s="24" t="n">
        <f aca="false">MIN(D99:K99)</f>
        <v>30</v>
      </c>
      <c r="M99" s="33" t="n">
        <f aca="false">IF(L99&lt;oscuro,1,0)</f>
        <v>1</v>
      </c>
      <c r="N99" s="22" t="n">
        <f aca="false">oscuro</f>
        <v>68</v>
      </c>
      <c r="P99" s="24" t="n">
        <v>86</v>
      </c>
      <c r="Q99" s="24" t="n">
        <f aca="false">P99*360/360</f>
        <v>86</v>
      </c>
      <c r="R99" s="22" t="n">
        <f aca="false">IF(R$12="","",INDEX(ImgF,ROUND(Q$6+R$12*SIN(RADIANS(Q99)),0)-ImgF_y0+1,ROUND(Q$5+R$12*COS(RADIANS(Q99)),0)-ImgF_x0+1))</f>
        <v>162</v>
      </c>
      <c r="S99" s="22" t="n">
        <f aca="false">IF(S$12="","",INDEX(ImgF,ROUND(Q$6+S$12*SIN(RADIANS(Q99)),0)-ImgF_y0+1,ROUND(Q$5+S$12*COS(RADIANS(Q99)),0)-ImgF_x0+1))</f>
        <v>122</v>
      </c>
      <c r="T99" s="22" t="n">
        <f aca="false">IF(T$12="","",INDEX(ImgF,ROUND(Q$6+T$12*SIN(RADIANS(Q99)),0)-ImgF_y0+1,ROUND(Q$5+T$12*COS(RADIANS(Q99)),0)-ImgF_x0+1))</f>
        <v>35</v>
      </c>
      <c r="U99" s="22" t="n">
        <f aca="false">IF(U$12="","",INDEX(ImgF,ROUND(Q$6+U$12*SIN(RADIANS(Q99)),0)-ImgF_y0+1,ROUND(Q$5+U$12*COS(RADIANS(Q99)),0)-ImgF_x0+1))</f>
        <v>4</v>
      </c>
      <c r="V99" s="22" t="n">
        <f aca="false">IF(V$12="","",INDEX(ImgF,ROUND(Q$6+V$12*SIN(RADIANS(Q99)),0)-ImgF_y0+1,ROUND(Q$5+V$12*COS(RADIANS(Q99)),0)-ImgF_x0+1))</f>
        <v>12</v>
      </c>
      <c r="W99" s="22" t="n">
        <f aca="false">IF(W$12="","",INDEX(ImgF,ROUND(Q$6+W$12*SIN(RADIANS(Q99)),0)-ImgF_y0+1,ROUND(Q$5+W$12*COS(RADIANS(Q99)),0)-ImgF_x0+1))</f>
        <v>16</v>
      </c>
      <c r="X99" s="22" t="n">
        <f aca="false">IF(X$12="","",INDEX(ImgF,ROUND(Q$6+X$12*SIN(RADIANS(Q99)),0)-ImgF_y0+1,ROUND(Q$5+X$12*COS(RADIANS(Q99)),0)-ImgF_x0+1))</f>
        <v>28</v>
      </c>
      <c r="Y99" s="22" t="n">
        <f aca="false">IF(Y$12="","",INDEX(ImgF,ROUND(Q$6+Y$12*SIN(RADIANS(Q99)),0)-ImgF_y0+1,ROUND(Q$5+Y$12*COS(RADIANS(Q99)),0)-ImgF_x0+1))</f>
        <v>40</v>
      </c>
      <c r="Z99" s="24" t="n">
        <f aca="false">MIN(R99:Y99)</f>
        <v>4</v>
      </c>
      <c r="AA99" s="33" t="n">
        <f aca="false">IF(Z99&lt;oscuro,1,0)</f>
        <v>1</v>
      </c>
      <c r="AB99" s="22" t="n">
        <f aca="false">oscuro</f>
        <v>68</v>
      </c>
    </row>
    <row r="100" customFormat="false" ht="15" hidden="false" customHeight="false" outlineLevel="0" collapsed="false">
      <c r="B100" s="24" t="n">
        <v>87</v>
      </c>
      <c r="C100" s="24" t="n">
        <f aca="false">B100*360/360</f>
        <v>87</v>
      </c>
      <c r="D100" s="18" t="n">
        <f aca="false">IF(D$12="","",INDEX(ImgF,ROUND(C$6+D$12*SIN(RADIANS(C100)),0)-ImgF_y0+1,ROUND(C$5+D$12*COS(RADIANS(C100)),0)-ImgF_x0+1))</f>
        <v>30</v>
      </c>
      <c r="E100" s="18" t="n">
        <f aca="false">IF(E$12="","",INDEX(ImgF,ROUND(C$6+E$12*SIN(RADIANS(C100)),0)-ImgF_y0+1,ROUND(C$5+E$12*COS(RADIANS(C100)),0)-ImgF_x0+1))</f>
        <v>75</v>
      </c>
      <c r="F100" s="18" t="n">
        <f aca="false">IF(F$12="","",INDEX(ImgF,ROUND(C$6+F$12*SIN(RADIANS(C100)),0)-ImgF_y0+1,ROUND(C$5+F$12*COS(RADIANS(C100)),0)-ImgF_x0+1))</f>
        <v>90</v>
      </c>
      <c r="G100" s="18" t="n">
        <f aca="false">IF(G$12="","",INDEX(ImgF,ROUND(C$6+G$12*SIN(RADIANS(C100)),0)-ImgF_y0+1,ROUND(C$5+G$12*COS(RADIANS(C100)),0)-ImgF_x0+1))</f>
        <v>67</v>
      </c>
      <c r="H100" s="18" t="n">
        <f aca="false">IF(H$12="","",INDEX(ImgF,ROUND(C$6+H$12*SIN(RADIANS(C100)),0)-ImgF_y0+1,ROUND(C$5+H$12*COS(RADIANS(C100)),0)-ImgF_x0+1))</f>
        <v>146</v>
      </c>
      <c r="I100" s="18" t="n">
        <f aca="false">IF(I$12="","",INDEX(ImgF,ROUND(C$6+I$12*SIN(RADIANS(C100)),0)-ImgF_y0+1,ROUND(C$5+I$12*COS(RADIANS(C100)),0)-ImgF_x0+1))</f>
        <v>139</v>
      </c>
      <c r="J100" s="18" t="n">
        <f aca="false">IF(J$12="","",INDEX(ImgF,ROUND(C$6+J$12*SIN(RADIANS(C100)),0)-ImgF_y0+1,ROUND(C$5+J$12*COS(RADIANS(C100)),0)-ImgF_x0+1))</f>
        <v>84</v>
      </c>
      <c r="K100" s="18" t="n">
        <f aca="false">IF(K$12="","",INDEX(ImgF,ROUND(C$6+K$12*SIN(RADIANS(C100)),0)-ImgF_y0+1,ROUND(C$5+K$12*COS(RADIANS(C100)),0)-ImgF_x0+1))</f>
        <v>59</v>
      </c>
      <c r="L100" s="24" t="n">
        <f aca="false">MIN(D100:K100)</f>
        <v>30</v>
      </c>
      <c r="M100" s="33" t="n">
        <f aca="false">IF(L100&lt;oscuro,1,0)</f>
        <v>1</v>
      </c>
      <c r="N100" s="22" t="n">
        <f aca="false">oscuro</f>
        <v>68</v>
      </c>
      <c r="P100" s="24" t="n">
        <v>87</v>
      </c>
      <c r="Q100" s="24" t="n">
        <f aca="false">P100*360/360</f>
        <v>87</v>
      </c>
      <c r="R100" s="22" t="n">
        <f aca="false">IF(R$12="","",INDEX(ImgF,ROUND(Q$6+R$12*SIN(RADIANS(Q100)),0)-ImgF_y0+1,ROUND(Q$5+R$12*COS(RADIANS(Q100)),0)-ImgF_x0+1))</f>
        <v>115</v>
      </c>
      <c r="S100" s="22" t="n">
        <f aca="false">IF(S$12="","",INDEX(ImgF,ROUND(Q$6+S$12*SIN(RADIANS(Q100)),0)-ImgF_y0+1,ROUND(Q$5+S$12*COS(RADIANS(Q100)),0)-ImgF_x0+1))</f>
        <v>50</v>
      </c>
      <c r="T100" s="22" t="n">
        <f aca="false">IF(T$12="","",INDEX(ImgF,ROUND(Q$6+T$12*SIN(RADIANS(Q100)),0)-ImgF_y0+1,ROUND(Q$5+T$12*COS(RADIANS(Q100)),0)-ImgF_x0+1))</f>
        <v>3</v>
      </c>
      <c r="U100" s="22" t="n">
        <f aca="false">IF(U$12="","",INDEX(ImgF,ROUND(Q$6+U$12*SIN(RADIANS(Q100)),0)-ImgF_y0+1,ROUND(Q$5+U$12*COS(RADIANS(Q100)),0)-ImgF_x0+1))</f>
        <v>10</v>
      </c>
      <c r="V100" s="22" t="n">
        <f aca="false">IF(V$12="","",INDEX(ImgF,ROUND(Q$6+V$12*SIN(RADIANS(Q100)),0)-ImgF_y0+1,ROUND(Q$5+V$12*COS(RADIANS(Q100)),0)-ImgF_x0+1))</f>
        <v>21</v>
      </c>
      <c r="W100" s="22" t="n">
        <f aca="false">IF(W$12="","",INDEX(ImgF,ROUND(Q$6+W$12*SIN(RADIANS(Q100)),0)-ImgF_y0+1,ROUND(Q$5+W$12*COS(RADIANS(Q100)),0)-ImgF_x0+1))</f>
        <v>35</v>
      </c>
      <c r="X100" s="22" t="n">
        <f aca="false">IF(X$12="","",INDEX(ImgF,ROUND(Q$6+X$12*SIN(RADIANS(Q100)),0)-ImgF_y0+1,ROUND(Q$5+X$12*COS(RADIANS(Q100)),0)-ImgF_x0+1))</f>
        <v>39</v>
      </c>
      <c r="Y100" s="22" t="n">
        <f aca="false">IF(Y$12="","",INDEX(ImgF,ROUND(Q$6+Y$12*SIN(RADIANS(Q100)),0)-ImgF_y0+1,ROUND(Q$5+Y$12*COS(RADIANS(Q100)),0)-ImgF_x0+1))</f>
        <v>40</v>
      </c>
      <c r="Z100" s="24" t="n">
        <f aca="false">MIN(R100:Y100)</f>
        <v>3</v>
      </c>
      <c r="AA100" s="33" t="n">
        <f aca="false">IF(Z100&lt;oscuro,1,0)</f>
        <v>1</v>
      </c>
      <c r="AB100" s="22" t="n">
        <f aca="false">oscuro</f>
        <v>68</v>
      </c>
    </row>
    <row r="101" customFormat="false" ht="15" hidden="false" customHeight="false" outlineLevel="0" collapsed="false">
      <c r="B101" s="24" t="n">
        <v>88</v>
      </c>
      <c r="C101" s="24" t="n">
        <f aca="false">B101*360/360</f>
        <v>88</v>
      </c>
      <c r="D101" s="18" t="n">
        <f aca="false">IF(D$12="","",INDEX(ImgF,ROUND(C$6+D$12*SIN(RADIANS(C101)),0)-ImgF_y0+1,ROUND(C$5+D$12*COS(RADIANS(C101)),0)-ImgF_x0+1))</f>
        <v>47</v>
      </c>
      <c r="E101" s="18" t="n">
        <f aca="false">IF(E$12="","",INDEX(ImgF,ROUND(C$6+E$12*SIN(RADIANS(C101)),0)-ImgF_y0+1,ROUND(C$5+E$12*COS(RADIANS(C101)),0)-ImgF_x0+1))</f>
        <v>81</v>
      </c>
      <c r="F101" s="18" t="n">
        <f aca="false">IF(F$12="","",INDEX(ImgF,ROUND(C$6+F$12*SIN(RADIANS(C101)),0)-ImgF_y0+1,ROUND(C$5+F$12*COS(RADIANS(C101)),0)-ImgF_x0+1))</f>
        <v>80</v>
      </c>
      <c r="G101" s="18" t="n">
        <f aca="false">IF(G$12="","",INDEX(ImgF,ROUND(C$6+G$12*SIN(RADIANS(C101)),0)-ImgF_y0+1,ROUND(C$5+G$12*COS(RADIANS(C101)),0)-ImgF_x0+1))</f>
        <v>68</v>
      </c>
      <c r="H101" s="18" t="n">
        <f aca="false">IF(H$12="","",INDEX(ImgF,ROUND(C$6+H$12*SIN(RADIANS(C101)),0)-ImgF_y0+1,ROUND(C$5+H$12*COS(RADIANS(C101)),0)-ImgF_x0+1))</f>
        <v>134</v>
      </c>
      <c r="I101" s="18" t="n">
        <f aca="false">IF(I$12="","",INDEX(ImgF,ROUND(C$6+I$12*SIN(RADIANS(C101)),0)-ImgF_y0+1,ROUND(C$5+I$12*COS(RADIANS(C101)),0)-ImgF_x0+1))</f>
        <v>127</v>
      </c>
      <c r="J101" s="18" t="n">
        <f aca="false">IF(J$12="","",INDEX(ImgF,ROUND(C$6+J$12*SIN(RADIANS(C101)),0)-ImgF_y0+1,ROUND(C$5+J$12*COS(RADIANS(C101)),0)-ImgF_x0+1))</f>
        <v>68</v>
      </c>
      <c r="K101" s="18" t="n">
        <f aca="false">IF(K$12="","",INDEX(ImgF,ROUND(C$6+K$12*SIN(RADIANS(C101)),0)-ImgF_y0+1,ROUND(C$5+K$12*COS(RADIANS(C101)),0)-ImgF_x0+1))</f>
        <v>53</v>
      </c>
      <c r="L101" s="24" t="n">
        <f aca="false">MIN(D101:K101)</f>
        <v>47</v>
      </c>
      <c r="M101" s="33" t="n">
        <f aca="false">IF(L101&lt;oscuro,1,0)</f>
        <v>1</v>
      </c>
      <c r="N101" s="22" t="n">
        <f aca="false">oscuro</f>
        <v>68</v>
      </c>
      <c r="P101" s="24" t="n">
        <v>88</v>
      </c>
      <c r="Q101" s="24" t="n">
        <f aca="false">P101*360/360</f>
        <v>88</v>
      </c>
      <c r="R101" s="22" t="n">
        <f aca="false">IF(R$12="","",INDEX(ImgF,ROUND(Q$6+R$12*SIN(RADIANS(Q101)),0)-ImgF_y0+1,ROUND(Q$5+R$12*COS(RADIANS(Q101)),0)-ImgF_x0+1))</f>
        <v>115</v>
      </c>
      <c r="S101" s="22" t="n">
        <f aca="false">IF(S$12="","",INDEX(ImgF,ROUND(Q$6+S$12*SIN(RADIANS(Q101)),0)-ImgF_y0+1,ROUND(Q$5+S$12*COS(RADIANS(Q101)),0)-ImgF_x0+1))</f>
        <v>50</v>
      </c>
      <c r="T101" s="22" t="n">
        <f aca="false">IF(T$12="","",INDEX(ImgF,ROUND(Q$6+T$12*SIN(RADIANS(Q101)),0)-ImgF_y0+1,ROUND(Q$5+T$12*COS(RADIANS(Q101)),0)-ImgF_x0+1))</f>
        <v>3</v>
      </c>
      <c r="U101" s="22" t="n">
        <f aca="false">IF(U$12="","",INDEX(ImgF,ROUND(Q$6+U$12*SIN(RADIANS(Q101)),0)-ImgF_y0+1,ROUND(Q$5+U$12*COS(RADIANS(Q101)),0)-ImgF_x0+1))</f>
        <v>10</v>
      </c>
      <c r="V101" s="22" t="n">
        <f aca="false">IF(V$12="","",INDEX(ImgF,ROUND(Q$6+V$12*SIN(RADIANS(Q101)),0)-ImgF_y0+1,ROUND(Q$5+V$12*COS(RADIANS(Q101)),0)-ImgF_x0+1))</f>
        <v>21</v>
      </c>
      <c r="W101" s="22" t="n">
        <f aca="false">IF(W$12="","",INDEX(ImgF,ROUND(Q$6+W$12*SIN(RADIANS(Q101)),0)-ImgF_y0+1,ROUND(Q$5+W$12*COS(RADIANS(Q101)),0)-ImgF_x0+1))</f>
        <v>35</v>
      </c>
      <c r="X101" s="22" t="n">
        <f aca="false">IF(X$12="","",INDEX(ImgF,ROUND(Q$6+X$12*SIN(RADIANS(Q101)),0)-ImgF_y0+1,ROUND(Q$5+X$12*COS(RADIANS(Q101)),0)-ImgF_x0+1))</f>
        <v>39</v>
      </c>
      <c r="Y101" s="22" t="n">
        <f aca="false">IF(Y$12="","",INDEX(ImgF,ROUND(Q$6+Y$12*SIN(RADIANS(Q101)),0)-ImgF_y0+1,ROUND(Q$5+Y$12*COS(RADIANS(Q101)),0)-ImgF_x0+1))</f>
        <v>37</v>
      </c>
      <c r="Z101" s="24" t="n">
        <f aca="false">MIN(R101:Y101)</f>
        <v>3</v>
      </c>
      <c r="AA101" s="33" t="n">
        <f aca="false">IF(Z101&lt;oscuro,1,0)</f>
        <v>1</v>
      </c>
      <c r="AB101" s="22" t="n">
        <f aca="false">oscuro</f>
        <v>68</v>
      </c>
    </row>
    <row r="102" customFormat="false" ht="15" hidden="false" customHeight="false" outlineLevel="0" collapsed="false">
      <c r="B102" s="24" t="n">
        <v>89</v>
      </c>
      <c r="C102" s="24" t="n">
        <f aca="false">B102*360/360</f>
        <v>89</v>
      </c>
      <c r="D102" s="18" t="n">
        <f aca="false">IF(D$12="","",INDEX(ImgF,ROUND(C$6+D$12*SIN(RADIANS(C102)),0)-ImgF_y0+1,ROUND(C$5+D$12*COS(RADIANS(C102)),0)-ImgF_x0+1))</f>
        <v>57</v>
      </c>
      <c r="E102" s="18" t="n">
        <f aca="false">IF(E$12="","",INDEX(ImgF,ROUND(C$6+E$12*SIN(RADIANS(C102)),0)-ImgF_y0+1,ROUND(C$5+E$12*COS(RADIANS(C102)),0)-ImgF_x0+1))</f>
        <v>75</v>
      </c>
      <c r="F102" s="18" t="n">
        <f aca="false">IF(F$12="","",INDEX(ImgF,ROUND(C$6+F$12*SIN(RADIANS(C102)),0)-ImgF_y0+1,ROUND(C$5+F$12*COS(RADIANS(C102)),0)-ImgF_x0+1))</f>
        <v>64</v>
      </c>
      <c r="G102" s="18" t="n">
        <f aca="false">IF(G$12="","",INDEX(ImgF,ROUND(C$6+G$12*SIN(RADIANS(C102)),0)-ImgF_y0+1,ROUND(C$5+G$12*COS(RADIANS(C102)),0)-ImgF_x0+1))</f>
        <v>68</v>
      </c>
      <c r="H102" s="18" t="n">
        <f aca="false">IF(H$12="","",INDEX(ImgF,ROUND(C$6+H$12*SIN(RADIANS(C102)),0)-ImgF_y0+1,ROUND(C$5+H$12*COS(RADIANS(C102)),0)-ImgF_x0+1))</f>
        <v>134</v>
      </c>
      <c r="I102" s="18" t="n">
        <f aca="false">IF(I$12="","",INDEX(ImgF,ROUND(C$6+I$12*SIN(RADIANS(C102)),0)-ImgF_y0+1,ROUND(C$5+I$12*COS(RADIANS(C102)),0)-ImgF_x0+1))</f>
        <v>127</v>
      </c>
      <c r="J102" s="18" t="n">
        <f aca="false">IF(J$12="","",INDEX(ImgF,ROUND(C$6+J$12*SIN(RADIANS(C102)),0)-ImgF_y0+1,ROUND(C$5+J$12*COS(RADIANS(C102)),0)-ImgF_x0+1))</f>
        <v>68</v>
      </c>
      <c r="K102" s="18" t="n">
        <f aca="false">IF(K$12="","",INDEX(ImgF,ROUND(C$6+K$12*SIN(RADIANS(C102)),0)-ImgF_y0+1,ROUND(C$5+K$12*COS(RADIANS(C102)),0)-ImgF_x0+1))</f>
        <v>53</v>
      </c>
      <c r="L102" s="24" t="n">
        <f aca="false">MIN(D102:K102)</f>
        <v>53</v>
      </c>
      <c r="M102" s="33" t="n">
        <f aca="false">IF(L102&lt;oscuro,1,0)</f>
        <v>1</v>
      </c>
      <c r="N102" s="22" t="n">
        <f aca="false">oscuro</f>
        <v>68</v>
      </c>
      <c r="P102" s="24" t="n">
        <v>89</v>
      </c>
      <c r="Q102" s="24" t="n">
        <f aca="false">P102*360/360</f>
        <v>89</v>
      </c>
      <c r="R102" s="22" t="n">
        <f aca="false">IF(R$12="","",INDEX(ImgF,ROUND(Q$6+R$12*SIN(RADIANS(Q102)),0)-ImgF_y0+1,ROUND(Q$5+R$12*COS(RADIANS(Q102)),0)-ImgF_x0+1))</f>
        <v>52</v>
      </c>
      <c r="S102" s="22" t="n">
        <f aca="false">IF(S$12="","",INDEX(ImgF,ROUND(Q$6+S$12*SIN(RADIANS(Q102)),0)-ImgF_y0+1,ROUND(Q$5+S$12*COS(RADIANS(Q102)),0)-ImgF_x0+1))</f>
        <v>23</v>
      </c>
      <c r="T102" s="22" t="n">
        <f aca="false">IF(T$12="","",INDEX(ImgF,ROUND(Q$6+T$12*SIN(RADIANS(Q102)),0)-ImgF_y0+1,ROUND(Q$5+T$12*COS(RADIANS(Q102)),0)-ImgF_x0+1))</f>
        <v>30</v>
      </c>
      <c r="U102" s="22" t="n">
        <f aca="false">IF(U$12="","",INDEX(ImgF,ROUND(Q$6+U$12*SIN(RADIANS(Q102)),0)-ImgF_y0+1,ROUND(Q$5+U$12*COS(RADIANS(Q102)),0)-ImgF_x0+1))</f>
        <v>28</v>
      </c>
      <c r="V102" s="22" t="n">
        <f aca="false">IF(V$12="","",INDEX(ImgF,ROUND(Q$6+V$12*SIN(RADIANS(Q102)),0)-ImgF_y0+1,ROUND(Q$5+V$12*COS(RADIANS(Q102)),0)-ImgF_x0+1))</f>
        <v>28</v>
      </c>
      <c r="W102" s="22" t="n">
        <f aca="false">IF(W$12="","",INDEX(ImgF,ROUND(Q$6+W$12*SIN(RADIANS(Q102)),0)-ImgF_y0+1,ROUND(Q$5+W$12*COS(RADIANS(Q102)),0)-ImgF_x0+1))</f>
        <v>46</v>
      </c>
      <c r="X102" s="22" t="n">
        <f aca="false">IF(X$12="","",INDEX(ImgF,ROUND(Q$6+X$12*SIN(RADIANS(Q102)),0)-ImgF_y0+1,ROUND(Q$5+X$12*COS(RADIANS(Q102)),0)-ImgF_x0+1))</f>
        <v>43</v>
      </c>
      <c r="Y102" s="22" t="n">
        <f aca="false">IF(Y$12="","",INDEX(ImgF,ROUND(Q$6+Y$12*SIN(RADIANS(Q102)),0)-ImgF_y0+1,ROUND(Q$5+Y$12*COS(RADIANS(Q102)),0)-ImgF_x0+1))</f>
        <v>33</v>
      </c>
      <c r="Z102" s="24" t="n">
        <f aca="false">MIN(R102:Y102)</f>
        <v>23</v>
      </c>
      <c r="AA102" s="33" t="n">
        <f aca="false">IF(Z102&lt;oscuro,1,0)</f>
        <v>1</v>
      </c>
      <c r="AB102" s="22" t="n">
        <f aca="false">oscuro</f>
        <v>68</v>
      </c>
    </row>
    <row r="103" customFormat="false" ht="15" hidden="false" customHeight="false" outlineLevel="0" collapsed="false">
      <c r="B103" s="24" t="n">
        <v>90</v>
      </c>
      <c r="C103" s="24" t="n">
        <f aca="false">B103*360/360</f>
        <v>90</v>
      </c>
      <c r="D103" s="18" t="n">
        <f aca="false">IF(D$12="","",INDEX(ImgF,ROUND(C$6+D$12*SIN(RADIANS(C103)),0)-ImgF_y0+1,ROUND(C$5+D$12*COS(RADIANS(C103)),0)-ImgF_x0+1))</f>
        <v>57</v>
      </c>
      <c r="E103" s="18" t="n">
        <f aca="false">IF(E$12="","",INDEX(ImgF,ROUND(C$6+E$12*SIN(RADIANS(C103)),0)-ImgF_y0+1,ROUND(C$5+E$12*COS(RADIANS(C103)),0)-ImgF_x0+1))</f>
        <v>75</v>
      </c>
      <c r="F103" s="18" t="n">
        <f aca="false">IF(F$12="","",INDEX(ImgF,ROUND(C$6+F$12*SIN(RADIANS(C103)),0)-ImgF_y0+1,ROUND(C$5+F$12*COS(RADIANS(C103)),0)-ImgF_x0+1))</f>
        <v>64</v>
      </c>
      <c r="G103" s="18" t="n">
        <f aca="false">IF(G$12="","",INDEX(ImgF,ROUND(C$6+G$12*SIN(RADIANS(C103)),0)-ImgF_y0+1,ROUND(C$5+G$12*COS(RADIANS(C103)),0)-ImgF_x0+1))</f>
        <v>79</v>
      </c>
      <c r="H103" s="18" t="n">
        <f aca="false">IF(H$12="","",INDEX(ImgF,ROUND(C$6+H$12*SIN(RADIANS(C103)),0)-ImgF_y0+1,ROUND(C$5+H$12*COS(RADIANS(C103)),0)-ImgF_x0+1))</f>
        <v>123</v>
      </c>
      <c r="I103" s="18" t="n">
        <f aca="false">IF(I$12="","",INDEX(ImgF,ROUND(C$6+I$12*SIN(RADIANS(C103)),0)-ImgF_y0+1,ROUND(C$5+I$12*COS(RADIANS(C103)),0)-ImgF_x0+1))</f>
        <v>85</v>
      </c>
      <c r="J103" s="18" t="n">
        <f aca="false">IF(J$12="","",INDEX(ImgF,ROUND(C$6+J$12*SIN(RADIANS(C103)),0)-ImgF_y0+1,ROUND(C$5+J$12*COS(RADIANS(C103)),0)-ImgF_x0+1))</f>
        <v>54</v>
      </c>
      <c r="K103" s="18" t="n">
        <f aca="false">IF(K$12="","",INDEX(ImgF,ROUND(C$6+K$12*SIN(RADIANS(C103)),0)-ImgF_y0+1,ROUND(C$5+K$12*COS(RADIANS(C103)),0)-ImgF_x0+1))</f>
        <v>54</v>
      </c>
      <c r="L103" s="24" t="n">
        <f aca="false">MIN(D103:K103)</f>
        <v>54</v>
      </c>
      <c r="M103" s="33" t="n">
        <f aca="false">IF(L103&lt;oscuro,1,0)</f>
        <v>1</v>
      </c>
      <c r="N103" s="22" t="n">
        <f aca="false">oscuro</f>
        <v>68</v>
      </c>
      <c r="P103" s="24" t="n">
        <v>90</v>
      </c>
      <c r="Q103" s="24" t="n">
        <f aca="false">P103*360/360</f>
        <v>90</v>
      </c>
      <c r="R103" s="22" t="n">
        <f aca="false">IF(R$12="","",INDEX(ImgF,ROUND(Q$6+R$12*SIN(RADIANS(Q103)),0)-ImgF_y0+1,ROUND(Q$5+R$12*COS(RADIANS(Q103)),0)-ImgF_x0+1))</f>
        <v>24</v>
      </c>
      <c r="S103" s="22" t="n">
        <f aca="false">IF(S$12="","",INDEX(ImgF,ROUND(Q$6+S$12*SIN(RADIANS(Q103)),0)-ImgF_y0+1,ROUND(Q$5+S$12*COS(RADIANS(Q103)),0)-ImgF_x0+1))</f>
        <v>21</v>
      </c>
      <c r="T103" s="22" t="n">
        <f aca="false">IF(T$12="","",INDEX(ImgF,ROUND(Q$6+T$12*SIN(RADIANS(Q103)),0)-ImgF_y0+1,ROUND(Q$5+T$12*COS(RADIANS(Q103)),0)-ImgF_x0+1))</f>
        <v>31</v>
      </c>
      <c r="U103" s="22" t="n">
        <f aca="false">IF(U$12="","",INDEX(ImgF,ROUND(Q$6+U$12*SIN(RADIANS(Q103)),0)-ImgF_y0+1,ROUND(Q$5+U$12*COS(RADIANS(Q103)),0)-ImgF_x0+1))</f>
        <v>32</v>
      </c>
      <c r="V103" s="22" t="n">
        <f aca="false">IF(V$12="","",INDEX(ImgF,ROUND(Q$6+V$12*SIN(RADIANS(Q103)),0)-ImgF_y0+1,ROUND(Q$5+V$12*COS(RADIANS(Q103)),0)-ImgF_x0+1))</f>
        <v>42</v>
      </c>
      <c r="W103" s="22" t="n">
        <f aca="false">IF(W$12="","",INDEX(ImgF,ROUND(Q$6+W$12*SIN(RADIANS(Q103)),0)-ImgF_y0+1,ROUND(Q$5+W$12*COS(RADIANS(Q103)),0)-ImgF_x0+1))</f>
        <v>44</v>
      </c>
      <c r="X103" s="22" t="n">
        <f aca="false">IF(X$12="","",INDEX(ImgF,ROUND(Q$6+X$12*SIN(RADIANS(Q103)),0)-ImgF_y0+1,ROUND(Q$5+X$12*COS(RADIANS(Q103)),0)-ImgF_x0+1))</f>
        <v>30</v>
      </c>
      <c r="Y103" s="22" t="n">
        <f aca="false">IF(Y$12="","",INDEX(ImgF,ROUND(Q$6+Y$12*SIN(RADIANS(Q103)),0)-ImgF_y0+1,ROUND(Q$5+Y$12*COS(RADIANS(Q103)),0)-ImgF_x0+1))</f>
        <v>16</v>
      </c>
      <c r="Z103" s="24" t="n">
        <f aca="false">MIN(R103:Y103)</f>
        <v>16</v>
      </c>
      <c r="AA103" s="33" t="n">
        <f aca="false">IF(Z103&lt;oscuro,1,0)</f>
        <v>1</v>
      </c>
      <c r="AB103" s="22" t="n">
        <f aca="false">oscuro</f>
        <v>68</v>
      </c>
    </row>
    <row r="104" customFormat="false" ht="15" hidden="false" customHeight="false" outlineLevel="0" collapsed="false">
      <c r="B104" s="24" t="n">
        <v>91</v>
      </c>
      <c r="C104" s="24" t="n">
        <f aca="false">B104*360/360</f>
        <v>91</v>
      </c>
      <c r="D104" s="18" t="n">
        <f aca="false">IF(D$12="","",INDEX(ImgF,ROUND(C$6+D$12*SIN(RADIANS(C104)),0)-ImgF_y0+1,ROUND(C$5+D$12*COS(RADIANS(C104)),0)-ImgF_x0+1))</f>
        <v>51</v>
      </c>
      <c r="E104" s="18" t="n">
        <f aca="false">IF(E$12="","",INDEX(ImgF,ROUND(C$6+E$12*SIN(RADIANS(C104)),0)-ImgF_y0+1,ROUND(C$5+E$12*COS(RADIANS(C104)),0)-ImgF_x0+1))</f>
        <v>71</v>
      </c>
      <c r="F104" s="18" t="n">
        <f aca="false">IF(F$12="","",INDEX(ImgF,ROUND(C$6+F$12*SIN(RADIANS(C104)),0)-ImgF_y0+1,ROUND(C$5+F$12*COS(RADIANS(C104)),0)-ImgF_x0+1))</f>
        <v>63</v>
      </c>
      <c r="G104" s="18" t="n">
        <f aca="false">IF(G$12="","",INDEX(ImgF,ROUND(C$6+G$12*SIN(RADIANS(C104)),0)-ImgF_y0+1,ROUND(C$5+G$12*COS(RADIANS(C104)),0)-ImgF_x0+1))</f>
        <v>109</v>
      </c>
      <c r="H104" s="18" t="n">
        <f aca="false">IF(H$12="","",INDEX(ImgF,ROUND(C$6+H$12*SIN(RADIANS(C104)),0)-ImgF_y0+1,ROUND(C$5+H$12*COS(RADIANS(C104)),0)-ImgF_x0+1))</f>
        <v>131</v>
      </c>
      <c r="I104" s="18" t="n">
        <f aca="false">IF(I$12="","",INDEX(ImgF,ROUND(C$6+I$12*SIN(RADIANS(C104)),0)-ImgF_y0+1,ROUND(C$5+I$12*COS(RADIANS(C104)),0)-ImgF_x0+1))</f>
        <v>73</v>
      </c>
      <c r="J104" s="18" t="n">
        <f aca="false">IF(J$12="","",INDEX(ImgF,ROUND(C$6+J$12*SIN(RADIANS(C104)),0)-ImgF_y0+1,ROUND(C$5+J$12*COS(RADIANS(C104)),0)-ImgF_x0+1))</f>
        <v>53</v>
      </c>
      <c r="K104" s="18" t="n">
        <f aca="false">IF(K$12="","",INDEX(ImgF,ROUND(C$6+K$12*SIN(RADIANS(C104)),0)-ImgF_y0+1,ROUND(C$5+K$12*COS(RADIANS(C104)),0)-ImgF_x0+1))</f>
        <v>56</v>
      </c>
      <c r="L104" s="24" t="n">
        <f aca="false">MIN(D104:K104)</f>
        <v>51</v>
      </c>
      <c r="M104" s="33" t="n">
        <f aca="false">IF(L104&lt;oscuro,1,0)</f>
        <v>1</v>
      </c>
      <c r="N104" s="22" t="n">
        <f aca="false">oscuro</f>
        <v>68</v>
      </c>
      <c r="P104" s="24" t="n">
        <v>91</v>
      </c>
      <c r="Q104" s="24" t="n">
        <f aca="false">P104*360/360</f>
        <v>91</v>
      </c>
      <c r="R104" s="22" t="n">
        <f aca="false">IF(R$12="","",INDEX(ImgF,ROUND(Q$6+R$12*SIN(RADIANS(Q104)),0)-ImgF_y0+1,ROUND(Q$5+R$12*COS(RADIANS(Q104)),0)-ImgF_x0+1))</f>
        <v>24</v>
      </c>
      <c r="S104" s="22" t="n">
        <f aca="false">IF(S$12="","",INDEX(ImgF,ROUND(Q$6+S$12*SIN(RADIANS(Q104)),0)-ImgF_y0+1,ROUND(Q$5+S$12*COS(RADIANS(Q104)),0)-ImgF_x0+1))</f>
        <v>21</v>
      </c>
      <c r="T104" s="22" t="n">
        <f aca="false">IF(T$12="","",INDEX(ImgF,ROUND(Q$6+T$12*SIN(RADIANS(Q104)),0)-ImgF_y0+1,ROUND(Q$5+T$12*COS(RADIANS(Q104)),0)-ImgF_x0+1))</f>
        <v>31</v>
      </c>
      <c r="U104" s="22" t="n">
        <f aca="false">IF(U$12="","",INDEX(ImgF,ROUND(Q$6+U$12*SIN(RADIANS(Q104)),0)-ImgF_y0+1,ROUND(Q$5+U$12*COS(RADIANS(Q104)),0)-ImgF_x0+1))</f>
        <v>32</v>
      </c>
      <c r="V104" s="22" t="n">
        <f aca="false">IF(V$12="","",INDEX(ImgF,ROUND(Q$6+V$12*SIN(RADIANS(Q104)),0)-ImgF_y0+1,ROUND(Q$5+V$12*COS(RADIANS(Q104)),0)-ImgF_x0+1))</f>
        <v>42</v>
      </c>
      <c r="W104" s="22" t="n">
        <f aca="false">IF(W$12="","",INDEX(ImgF,ROUND(Q$6+W$12*SIN(RADIANS(Q104)),0)-ImgF_y0+1,ROUND(Q$5+W$12*COS(RADIANS(Q104)),0)-ImgF_x0+1))</f>
        <v>43</v>
      </c>
      <c r="X104" s="22" t="n">
        <f aca="false">IF(X$12="","",INDEX(ImgF,ROUND(Q$6+X$12*SIN(RADIANS(Q104)),0)-ImgF_y0+1,ROUND(Q$5+X$12*COS(RADIANS(Q104)),0)-ImgF_x0+1))</f>
        <v>18</v>
      </c>
      <c r="Y104" s="22" t="n">
        <f aca="false">IF(Y$12="","",INDEX(ImgF,ROUND(Q$6+Y$12*SIN(RADIANS(Q104)),0)-ImgF_y0+1,ROUND(Q$5+Y$12*COS(RADIANS(Q104)),0)-ImgF_x0+1))</f>
        <v>11</v>
      </c>
      <c r="Z104" s="24" t="n">
        <f aca="false">MIN(R104:Y104)</f>
        <v>11</v>
      </c>
      <c r="AA104" s="33" t="n">
        <f aca="false">IF(Z104&lt;oscuro,1,0)</f>
        <v>1</v>
      </c>
      <c r="AB104" s="22" t="n">
        <f aca="false">oscuro</f>
        <v>68</v>
      </c>
    </row>
    <row r="105" customFormat="false" ht="15" hidden="false" customHeight="false" outlineLevel="0" collapsed="false">
      <c r="B105" s="24" t="n">
        <v>92</v>
      </c>
      <c r="C105" s="24" t="n">
        <f aca="false">B105*360/360</f>
        <v>92</v>
      </c>
      <c r="D105" s="18" t="n">
        <f aca="false">IF(D$12="","",INDEX(ImgF,ROUND(C$6+D$12*SIN(RADIANS(C105)),0)-ImgF_y0+1,ROUND(C$5+D$12*COS(RADIANS(C105)),0)-ImgF_x0+1))</f>
        <v>51</v>
      </c>
      <c r="E105" s="18" t="n">
        <f aca="false">IF(E$12="","",INDEX(ImgF,ROUND(C$6+E$12*SIN(RADIANS(C105)),0)-ImgF_y0+1,ROUND(C$5+E$12*COS(RADIANS(C105)),0)-ImgF_x0+1))</f>
        <v>53</v>
      </c>
      <c r="F105" s="18" t="n">
        <f aca="false">IF(F$12="","",INDEX(ImgF,ROUND(C$6+F$12*SIN(RADIANS(C105)),0)-ImgF_y0+1,ROUND(C$5+F$12*COS(RADIANS(C105)),0)-ImgF_x0+1))</f>
        <v>60</v>
      </c>
      <c r="G105" s="18" t="n">
        <f aca="false">IF(G$12="","",INDEX(ImgF,ROUND(C$6+G$12*SIN(RADIANS(C105)),0)-ImgF_y0+1,ROUND(C$5+G$12*COS(RADIANS(C105)),0)-ImgF_x0+1))</f>
        <v>128</v>
      </c>
      <c r="H105" s="18" t="n">
        <f aca="false">IF(H$12="","",INDEX(ImgF,ROUND(C$6+H$12*SIN(RADIANS(C105)),0)-ImgF_y0+1,ROUND(C$5+H$12*COS(RADIANS(C105)),0)-ImgF_x0+1))</f>
        <v>135</v>
      </c>
      <c r="I105" s="18" t="n">
        <f aca="false">IF(I$12="","",INDEX(ImgF,ROUND(C$6+I$12*SIN(RADIANS(C105)),0)-ImgF_y0+1,ROUND(C$5+I$12*COS(RADIANS(C105)),0)-ImgF_x0+1))</f>
        <v>67</v>
      </c>
      <c r="J105" s="18" t="n">
        <f aca="false">IF(J$12="","",INDEX(ImgF,ROUND(C$6+J$12*SIN(RADIANS(C105)),0)-ImgF_y0+1,ROUND(C$5+J$12*COS(RADIANS(C105)),0)-ImgF_x0+1))</f>
        <v>59</v>
      </c>
      <c r="K105" s="18" t="n">
        <f aca="false">IF(K$12="","",INDEX(ImgF,ROUND(C$6+K$12*SIN(RADIANS(C105)),0)-ImgF_y0+1,ROUND(C$5+K$12*COS(RADIANS(C105)),0)-ImgF_x0+1))</f>
        <v>52</v>
      </c>
      <c r="L105" s="24" t="n">
        <f aca="false">MIN(D105:K105)</f>
        <v>51</v>
      </c>
      <c r="M105" s="33" t="n">
        <f aca="false">IF(L105&lt;oscuro,1,0)</f>
        <v>1</v>
      </c>
      <c r="N105" s="22" t="n">
        <f aca="false">oscuro</f>
        <v>68</v>
      </c>
      <c r="P105" s="24" t="n">
        <v>92</v>
      </c>
      <c r="Q105" s="24" t="n">
        <f aca="false">P105*360/360</f>
        <v>92</v>
      </c>
      <c r="R105" s="22" t="n">
        <f aca="false">IF(R$12="","",INDEX(ImgF,ROUND(Q$6+R$12*SIN(RADIANS(Q105)),0)-ImgF_y0+1,ROUND(Q$5+R$12*COS(RADIANS(Q105)),0)-ImgF_x0+1))</f>
        <v>28</v>
      </c>
      <c r="S105" s="22" t="n">
        <f aca="false">IF(S$12="","",INDEX(ImgF,ROUND(Q$6+S$12*SIN(RADIANS(Q105)),0)-ImgF_y0+1,ROUND(Q$5+S$12*COS(RADIANS(Q105)),0)-ImgF_x0+1))</f>
        <v>31</v>
      </c>
      <c r="T105" s="22" t="n">
        <f aca="false">IF(T$12="","",INDEX(ImgF,ROUND(Q$6+T$12*SIN(RADIANS(Q105)),0)-ImgF_y0+1,ROUND(Q$5+T$12*COS(RADIANS(Q105)),0)-ImgF_x0+1))</f>
        <v>36</v>
      </c>
      <c r="U105" s="22" t="n">
        <f aca="false">IF(U$12="","",INDEX(ImgF,ROUND(Q$6+U$12*SIN(RADIANS(Q105)),0)-ImgF_y0+1,ROUND(Q$5+U$12*COS(RADIANS(Q105)),0)-ImgF_x0+1))</f>
        <v>40</v>
      </c>
      <c r="V105" s="22" t="n">
        <f aca="false">IF(V$12="","",INDEX(ImgF,ROUND(Q$6+V$12*SIN(RADIANS(Q105)),0)-ImgF_y0+1,ROUND(Q$5+V$12*COS(RADIANS(Q105)),0)-ImgF_x0+1))</f>
        <v>47</v>
      </c>
      <c r="W105" s="22" t="n">
        <f aca="false">IF(W$12="","",INDEX(ImgF,ROUND(Q$6+W$12*SIN(RADIANS(Q105)),0)-ImgF_y0+1,ROUND(Q$5+W$12*COS(RADIANS(Q105)),0)-ImgF_x0+1))</f>
        <v>43</v>
      </c>
      <c r="X105" s="22" t="n">
        <f aca="false">IF(X$12="","",INDEX(ImgF,ROUND(Q$6+X$12*SIN(RADIANS(Q105)),0)-ImgF_y0+1,ROUND(Q$5+X$12*COS(RADIANS(Q105)),0)-ImgF_x0+1))</f>
        <v>18</v>
      </c>
      <c r="Y105" s="22" t="n">
        <f aca="false">IF(Y$12="","",INDEX(ImgF,ROUND(Q$6+Y$12*SIN(RADIANS(Q105)),0)-ImgF_y0+1,ROUND(Q$5+Y$12*COS(RADIANS(Q105)),0)-ImgF_x0+1))</f>
        <v>11</v>
      </c>
      <c r="Z105" s="24" t="n">
        <f aca="false">MIN(R105:Y105)</f>
        <v>11</v>
      </c>
      <c r="AA105" s="33" t="n">
        <f aca="false">IF(Z105&lt;oscuro,1,0)</f>
        <v>1</v>
      </c>
      <c r="AB105" s="22" t="n">
        <f aca="false">oscuro</f>
        <v>68</v>
      </c>
    </row>
    <row r="106" customFormat="false" ht="15" hidden="false" customHeight="false" outlineLevel="0" collapsed="false">
      <c r="B106" s="24" t="n">
        <v>93</v>
      </c>
      <c r="C106" s="24" t="n">
        <f aca="false">B106*360/360</f>
        <v>93</v>
      </c>
      <c r="D106" s="18" t="n">
        <f aca="false">IF(D$12="","",INDEX(ImgF,ROUND(C$6+D$12*SIN(RADIANS(C106)),0)-ImgF_y0+1,ROUND(C$5+D$12*COS(RADIANS(C106)),0)-ImgF_x0+1))</f>
        <v>39</v>
      </c>
      <c r="E106" s="18" t="n">
        <f aca="false">IF(E$12="","",INDEX(ImgF,ROUND(C$6+E$12*SIN(RADIANS(C106)),0)-ImgF_y0+1,ROUND(C$5+E$12*COS(RADIANS(C106)),0)-ImgF_x0+1))</f>
        <v>53</v>
      </c>
      <c r="F106" s="18" t="n">
        <f aca="false">IF(F$12="","",INDEX(ImgF,ROUND(C$6+F$12*SIN(RADIANS(C106)),0)-ImgF_y0+1,ROUND(C$5+F$12*COS(RADIANS(C106)),0)-ImgF_x0+1))</f>
        <v>60</v>
      </c>
      <c r="G106" s="18" t="n">
        <f aca="false">IF(G$12="","",INDEX(ImgF,ROUND(C$6+G$12*SIN(RADIANS(C106)),0)-ImgF_y0+1,ROUND(C$5+G$12*COS(RADIANS(C106)),0)-ImgF_x0+1))</f>
        <v>128</v>
      </c>
      <c r="H106" s="18" t="n">
        <f aca="false">IF(H$12="","",INDEX(ImgF,ROUND(C$6+H$12*SIN(RADIANS(C106)),0)-ImgF_y0+1,ROUND(C$5+H$12*COS(RADIANS(C106)),0)-ImgF_x0+1))</f>
        <v>135</v>
      </c>
      <c r="I106" s="18" t="n">
        <f aca="false">IF(I$12="","",INDEX(ImgF,ROUND(C$6+I$12*SIN(RADIANS(C106)),0)-ImgF_y0+1,ROUND(C$5+I$12*COS(RADIANS(C106)),0)-ImgF_x0+1))</f>
        <v>67</v>
      </c>
      <c r="J106" s="18" t="n">
        <f aca="false">IF(J$12="","",INDEX(ImgF,ROUND(C$6+J$12*SIN(RADIANS(C106)),0)-ImgF_y0+1,ROUND(C$5+J$12*COS(RADIANS(C106)),0)-ImgF_x0+1))</f>
        <v>59</v>
      </c>
      <c r="K106" s="18" t="n">
        <f aca="false">IF(K$12="","",INDEX(ImgF,ROUND(C$6+K$12*SIN(RADIANS(C106)),0)-ImgF_y0+1,ROUND(C$5+K$12*COS(RADIANS(C106)),0)-ImgF_x0+1))</f>
        <v>52</v>
      </c>
      <c r="L106" s="24" t="n">
        <f aca="false">MIN(D106:K106)</f>
        <v>39</v>
      </c>
      <c r="M106" s="33" t="n">
        <f aca="false">IF(L106&lt;oscuro,1,0)</f>
        <v>1</v>
      </c>
      <c r="N106" s="22" t="n">
        <f aca="false">oscuro</f>
        <v>68</v>
      </c>
      <c r="P106" s="24" t="n">
        <v>93</v>
      </c>
      <c r="Q106" s="24" t="n">
        <f aca="false">P106*360/360</f>
        <v>93</v>
      </c>
      <c r="R106" s="22" t="n">
        <f aca="false">IF(R$12="","",INDEX(ImgF,ROUND(Q$6+R$12*SIN(RADIANS(Q106)),0)-ImgF_y0+1,ROUND(Q$5+R$12*COS(RADIANS(Q106)),0)-ImgF_x0+1))</f>
        <v>28</v>
      </c>
      <c r="S106" s="22" t="n">
        <f aca="false">IF(S$12="","",INDEX(ImgF,ROUND(Q$6+S$12*SIN(RADIANS(Q106)),0)-ImgF_y0+1,ROUND(Q$5+S$12*COS(RADIANS(Q106)),0)-ImgF_x0+1))</f>
        <v>39</v>
      </c>
      <c r="T106" s="22" t="n">
        <f aca="false">IF(T$12="","",INDEX(ImgF,ROUND(Q$6+T$12*SIN(RADIANS(Q106)),0)-ImgF_y0+1,ROUND(Q$5+T$12*COS(RADIANS(Q106)),0)-ImgF_x0+1))</f>
        <v>44</v>
      </c>
      <c r="U106" s="22" t="n">
        <f aca="false">IF(U$12="","",INDEX(ImgF,ROUND(Q$6+U$12*SIN(RADIANS(Q106)),0)-ImgF_y0+1,ROUND(Q$5+U$12*COS(RADIANS(Q106)),0)-ImgF_x0+1))</f>
        <v>46</v>
      </c>
      <c r="V106" s="22" t="n">
        <f aca="false">IF(V$12="","",INDEX(ImgF,ROUND(Q$6+V$12*SIN(RADIANS(Q106)),0)-ImgF_y0+1,ROUND(Q$5+V$12*COS(RADIANS(Q106)),0)-ImgF_x0+1))</f>
        <v>45</v>
      </c>
      <c r="W106" s="22" t="n">
        <f aca="false">IF(W$12="","",INDEX(ImgF,ROUND(Q$6+W$12*SIN(RADIANS(Q106)),0)-ImgF_y0+1,ROUND(Q$5+W$12*COS(RADIANS(Q106)),0)-ImgF_x0+1))</f>
        <v>31</v>
      </c>
      <c r="X106" s="22" t="n">
        <f aca="false">IF(X$12="","",INDEX(ImgF,ROUND(Q$6+X$12*SIN(RADIANS(Q106)),0)-ImgF_y0+1,ROUND(Q$5+X$12*COS(RADIANS(Q106)),0)-ImgF_x0+1))</f>
        <v>11</v>
      </c>
      <c r="Y106" s="22" t="n">
        <f aca="false">IF(Y$12="","",INDEX(ImgF,ROUND(Q$6+Y$12*SIN(RADIANS(Q106)),0)-ImgF_y0+1,ROUND(Q$5+Y$12*COS(RADIANS(Q106)),0)-ImgF_x0+1))</f>
        <v>15</v>
      </c>
      <c r="Z106" s="24" t="n">
        <f aca="false">MIN(R106:Y106)</f>
        <v>11</v>
      </c>
      <c r="AA106" s="33" t="n">
        <f aca="false">IF(Z106&lt;oscuro,1,0)</f>
        <v>1</v>
      </c>
      <c r="AB106" s="22" t="n">
        <f aca="false">oscuro</f>
        <v>68</v>
      </c>
    </row>
    <row r="107" customFormat="false" ht="15" hidden="false" customHeight="false" outlineLevel="0" collapsed="false">
      <c r="B107" s="24" t="n">
        <v>94</v>
      </c>
      <c r="C107" s="24" t="n">
        <f aca="false">B107*360/360</f>
        <v>94</v>
      </c>
      <c r="D107" s="18" t="n">
        <f aca="false">IF(D$12="","",INDEX(ImgF,ROUND(C$6+D$12*SIN(RADIANS(C107)),0)-ImgF_y0+1,ROUND(C$5+D$12*COS(RADIANS(C107)),0)-ImgF_x0+1))</f>
        <v>59</v>
      </c>
      <c r="E107" s="18" t="n">
        <f aca="false">IF(E$12="","",INDEX(ImgF,ROUND(C$6+E$12*SIN(RADIANS(C107)),0)-ImgF_y0+1,ROUND(C$5+E$12*COS(RADIANS(C107)),0)-ImgF_x0+1))</f>
        <v>82</v>
      </c>
      <c r="F107" s="18" t="n">
        <f aca="false">IF(F$12="","",INDEX(ImgF,ROUND(C$6+F$12*SIN(RADIANS(C107)),0)-ImgF_y0+1,ROUND(C$5+F$12*COS(RADIANS(C107)),0)-ImgF_x0+1))</f>
        <v>104</v>
      </c>
      <c r="G107" s="18" t="n">
        <f aca="false">IF(G$12="","",INDEX(ImgF,ROUND(C$6+G$12*SIN(RADIANS(C107)),0)-ImgF_y0+1,ROUND(C$5+G$12*COS(RADIANS(C107)),0)-ImgF_x0+1))</f>
        <v>152</v>
      </c>
      <c r="H107" s="18" t="n">
        <f aca="false">IF(H$12="","",INDEX(ImgF,ROUND(C$6+H$12*SIN(RADIANS(C107)),0)-ImgF_y0+1,ROUND(C$5+H$12*COS(RADIANS(C107)),0)-ImgF_x0+1))</f>
        <v>122</v>
      </c>
      <c r="I107" s="18" t="n">
        <f aca="false">IF(I$12="","",INDEX(ImgF,ROUND(C$6+I$12*SIN(RADIANS(C107)),0)-ImgF_y0+1,ROUND(C$5+I$12*COS(RADIANS(C107)),0)-ImgF_x0+1))</f>
        <v>57</v>
      </c>
      <c r="J107" s="18" t="n">
        <f aca="false">IF(J$12="","",INDEX(ImgF,ROUND(C$6+J$12*SIN(RADIANS(C107)),0)-ImgF_y0+1,ROUND(C$5+J$12*COS(RADIANS(C107)),0)-ImgF_x0+1))</f>
        <v>59</v>
      </c>
      <c r="K107" s="18" t="n">
        <f aca="false">IF(K$12="","",INDEX(ImgF,ROUND(C$6+K$12*SIN(RADIANS(C107)),0)-ImgF_y0+1,ROUND(C$5+K$12*COS(RADIANS(C107)),0)-ImgF_x0+1))</f>
        <v>39</v>
      </c>
      <c r="L107" s="24" t="n">
        <f aca="false">MIN(D107:K107)</f>
        <v>39</v>
      </c>
      <c r="M107" s="33" t="n">
        <f aca="false">IF(L107&lt;oscuro,1,0)</f>
        <v>1</v>
      </c>
      <c r="N107" s="22" t="n">
        <f aca="false">oscuro</f>
        <v>68</v>
      </c>
      <c r="P107" s="24" t="n">
        <v>94</v>
      </c>
      <c r="Q107" s="24" t="n">
        <f aca="false">P107*360/360</f>
        <v>94</v>
      </c>
      <c r="R107" s="22" t="n">
        <f aca="false">IF(R$12="","",INDEX(ImgF,ROUND(Q$6+R$12*SIN(RADIANS(Q107)),0)-ImgF_y0+1,ROUND(Q$5+R$12*COS(RADIANS(Q107)),0)-ImgF_x0+1))</f>
        <v>28</v>
      </c>
      <c r="S107" s="22" t="n">
        <f aca="false">IF(S$12="","",INDEX(ImgF,ROUND(Q$6+S$12*SIN(RADIANS(Q107)),0)-ImgF_y0+1,ROUND(Q$5+S$12*COS(RADIANS(Q107)),0)-ImgF_x0+1))</f>
        <v>39</v>
      </c>
      <c r="T107" s="22" t="n">
        <f aca="false">IF(T$12="","",INDEX(ImgF,ROUND(Q$6+T$12*SIN(RADIANS(Q107)),0)-ImgF_y0+1,ROUND(Q$5+T$12*COS(RADIANS(Q107)),0)-ImgF_x0+1))</f>
        <v>44</v>
      </c>
      <c r="U107" s="22" t="n">
        <f aca="false">IF(U$12="","",INDEX(ImgF,ROUND(Q$6+U$12*SIN(RADIANS(Q107)),0)-ImgF_y0+1,ROUND(Q$5+U$12*COS(RADIANS(Q107)),0)-ImgF_x0+1))</f>
        <v>44</v>
      </c>
      <c r="V107" s="22" t="n">
        <f aca="false">IF(V$12="","",INDEX(ImgF,ROUND(Q$6+V$12*SIN(RADIANS(Q107)),0)-ImgF_y0+1,ROUND(Q$5+V$12*COS(RADIANS(Q107)),0)-ImgF_x0+1))</f>
        <v>46</v>
      </c>
      <c r="W107" s="22" t="n">
        <f aca="false">IF(W$12="","",INDEX(ImgF,ROUND(Q$6+W$12*SIN(RADIANS(Q107)),0)-ImgF_y0+1,ROUND(Q$5+W$12*COS(RADIANS(Q107)),0)-ImgF_x0+1))</f>
        <v>19</v>
      </c>
      <c r="X107" s="22" t="n">
        <f aca="false">IF(X$12="","",INDEX(ImgF,ROUND(Q$6+X$12*SIN(RADIANS(Q107)),0)-ImgF_y0+1,ROUND(Q$5+X$12*COS(RADIANS(Q107)),0)-ImgF_x0+1))</f>
        <v>10</v>
      </c>
      <c r="Y107" s="22" t="n">
        <f aca="false">IF(Y$12="","",INDEX(ImgF,ROUND(Q$6+Y$12*SIN(RADIANS(Q107)),0)-ImgF_y0+1,ROUND(Q$5+Y$12*COS(RADIANS(Q107)),0)-ImgF_x0+1))</f>
        <v>14</v>
      </c>
      <c r="Z107" s="24" t="n">
        <f aca="false">MIN(R107:Y107)</f>
        <v>10</v>
      </c>
      <c r="AA107" s="33" t="n">
        <f aca="false">IF(Z107&lt;oscuro,1,0)</f>
        <v>1</v>
      </c>
      <c r="AB107" s="22" t="n">
        <f aca="false">oscuro</f>
        <v>68</v>
      </c>
    </row>
    <row r="108" customFormat="false" ht="15" hidden="false" customHeight="false" outlineLevel="0" collapsed="false">
      <c r="B108" s="24" t="n">
        <v>95</v>
      </c>
      <c r="C108" s="24" t="n">
        <f aca="false">B108*360/360</f>
        <v>95</v>
      </c>
      <c r="D108" s="18" t="n">
        <f aca="false">IF(D$12="","",INDEX(ImgF,ROUND(C$6+D$12*SIN(RADIANS(C108)),0)-ImgF_y0+1,ROUND(C$5+D$12*COS(RADIANS(C108)),0)-ImgF_x0+1))</f>
        <v>59</v>
      </c>
      <c r="E108" s="18" t="n">
        <f aca="false">IF(E$12="","",INDEX(ImgF,ROUND(C$6+E$12*SIN(RADIANS(C108)),0)-ImgF_y0+1,ROUND(C$5+E$12*COS(RADIANS(C108)),0)-ImgF_x0+1))</f>
        <v>82</v>
      </c>
      <c r="F108" s="18" t="n">
        <f aca="false">IF(F$12="","",INDEX(ImgF,ROUND(C$6+F$12*SIN(RADIANS(C108)),0)-ImgF_y0+1,ROUND(C$5+F$12*COS(RADIANS(C108)),0)-ImgF_x0+1))</f>
        <v>162</v>
      </c>
      <c r="G108" s="18" t="n">
        <f aca="false">IF(G$12="","",INDEX(ImgF,ROUND(C$6+G$12*SIN(RADIANS(C108)),0)-ImgF_y0+1,ROUND(C$5+G$12*COS(RADIANS(C108)),0)-ImgF_x0+1))</f>
        <v>159</v>
      </c>
      <c r="H108" s="18" t="n">
        <f aca="false">IF(H$12="","",INDEX(ImgF,ROUND(C$6+H$12*SIN(RADIANS(C108)),0)-ImgF_y0+1,ROUND(C$5+H$12*COS(RADIANS(C108)),0)-ImgF_x0+1))</f>
        <v>93</v>
      </c>
      <c r="I108" s="18" t="n">
        <f aca="false">IF(I$12="","",INDEX(ImgF,ROUND(C$6+I$12*SIN(RADIANS(C108)),0)-ImgF_y0+1,ROUND(C$5+I$12*COS(RADIANS(C108)),0)-ImgF_x0+1))</f>
        <v>93</v>
      </c>
      <c r="J108" s="18" t="n">
        <f aca="false">IF(J$12="","",INDEX(ImgF,ROUND(C$6+J$12*SIN(RADIANS(C108)),0)-ImgF_y0+1,ROUND(C$5+J$12*COS(RADIANS(C108)),0)-ImgF_x0+1))</f>
        <v>52</v>
      </c>
      <c r="K108" s="18" t="n">
        <f aca="false">IF(K$12="","",INDEX(ImgF,ROUND(C$6+K$12*SIN(RADIANS(C108)),0)-ImgF_y0+1,ROUND(C$5+K$12*COS(RADIANS(C108)),0)-ImgF_x0+1))</f>
        <v>54</v>
      </c>
      <c r="L108" s="24" t="n">
        <f aca="false">MIN(D108:K108)</f>
        <v>52</v>
      </c>
      <c r="M108" s="33" t="n">
        <f aca="false">IF(L108&lt;oscuro,1,0)</f>
        <v>1</v>
      </c>
      <c r="N108" s="22" t="n">
        <f aca="false">oscuro</f>
        <v>68</v>
      </c>
      <c r="P108" s="24" t="n">
        <v>95</v>
      </c>
      <c r="Q108" s="24" t="n">
        <f aca="false">P108*360/360</f>
        <v>95</v>
      </c>
      <c r="R108" s="22" t="n">
        <f aca="false">IF(R$12="","",INDEX(ImgF,ROUND(Q$6+R$12*SIN(RADIANS(Q108)),0)-ImgF_y0+1,ROUND(Q$5+R$12*COS(RADIANS(Q108)),0)-ImgF_x0+1))</f>
        <v>31</v>
      </c>
      <c r="S108" s="22" t="n">
        <f aca="false">IF(S$12="","",INDEX(ImgF,ROUND(Q$6+S$12*SIN(RADIANS(Q108)),0)-ImgF_y0+1,ROUND(Q$5+S$12*COS(RADIANS(Q108)),0)-ImgF_x0+1))</f>
        <v>45</v>
      </c>
      <c r="T108" s="22" t="n">
        <f aca="false">IF(T$12="","",INDEX(ImgF,ROUND(Q$6+T$12*SIN(RADIANS(Q108)),0)-ImgF_y0+1,ROUND(Q$5+T$12*COS(RADIANS(Q108)),0)-ImgF_x0+1))</f>
        <v>50</v>
      </c>
      <c r="U108" s="22" t="n">
        <f aca="false">IF(U$12="","",INDEX(ImgF,ROUND(Q$6+U$12*SIN(RADIANS(Q108)),0)-ImgF_y0+1,ROUND(Q$5+U$12*COS(RADIANS(Q108)),0)-ImgF_x0+1))</f>
        <v>44</v>
      </c>
      <c r="V108" s="22" t="n">
        <f aca="false">IF(V$12="","",INDEX(ImgF,ROUND(Q$6+V$12*SIN(RADIANS(Q108)),0)-ImgF_y0+1,ROUND(Q$5+V$12*COS(RADIANS(Q108)),0)-ImgF_x0+1))</f>
        <v>46</v>
      </c>
      <c r="W108" s="22" t="n">
        <f aca="false">IF(W$12="","",INDEX(ImgF,ROUND(Q$6+W$12*SIN(RADIANS(Q108)),0)-ImgF_y0+1,ROUND(Q$5+W$12*COS(RADIANS(Q108)),0)-ImgF_x0+1))</f>
        <v>19</v>
      </c>
      <c r="X108" s="22" t="n">
        <f aca="false">IF(X$12="","",INDEX(ImgF,ROUND(Q$6+X$12*SIN(RADIANS(Q108)),0)-ImgF_y0+1,ROUND(Q$5+X$12*COS(RADIANS(Q108)),0)-ImgF_x0+1))</f>
        <v>9</v>
      </c>
      <c r="Y108" s="22" t="n">
        <f aca="false">IF(Y$12="","",INDEX(ImgF,ROUND(Q$6+Y$12*SIN(RADIANS(Q108)),0)-ImgF_y0+1,ROUND(Q$5+Y$12*COS(RADIANS(Q108)),0)-ImgF_x0+1))</f>
        <v>10</v>
      </c>
      <c r="Z108" s="24" t="n">
        <f aca="false">MIN(R108:Y108)</f>
        <v>9</v>
      </c>
      <c r="AA108" s="33" t="n">
        <f aca="false">IF(Z108&lt;oscuro,1,0)</f>
        <v>1</v>
      </c>
      <c r="AB108" s="22" t="n">
        <f aca="false">oscuro</f>
        <v>68</v>
      </c>
    </row>
    <row r="109" customFormat="false" ht="15" hidden="false" customHeight="false" outlineLevel="0" collapsed="false">
      <c r="B109" s="24" t="n">
        <v>96</v>
      </c>
      <c r="C109" s="24" t="n">
        <f aca="false">B109*360/360</f>
        <v>96</v>
      </c>
      <c r="D109" s="18" t="n">
        <f aca="false">IF(D$12="","",INDEX(ImgF,ROUND(C$6+D$12*SIN(RADIANS(C109)),0)-ImgF_y0+1,ROUND(C$5+D$12*COS(RADIANS(C109)),0)-ImgF_x0+1))</f>
        <v>38</v>
      </c>
      <c r="E109" s="18" t="n">
        <f aca="false">IF(E$12="","",INDEX(ImgF,ROUND(C$6+E$12*SIN(RADIANS(C109)),0)-ImgF_y0+1,ROUND(C$5+E$12*COS(RADIANS(C109)),0)-ImgF_x0+1))</f>
        <v>103</v>
      </c>
      <c r="F109" s="18" t="n">
        <f aca="false">IF(F$12="","",INDEX(ImgF,ROUND(C$6+F$12*SIN(RADIANS(C109)),0)-ImgF_y0+1,ROUND(C$5+F$12*COS(RADIANS(C109)),0)-ImgF_x0+1))</f>
        <v>152</v>
      </c>
      <c r="G109" s="18" t="n">
        <f aca="false">IF(G$12="","",INDEX(ImgF,ROUND(C$6+G$12*SIN(RADIANS(C109)),0)-ImgF_y0+1,ROUND(C$5+G$12*COS(RADIANS(C109)),0)-ImgF_x0+1))</f>
        <v>162</v>
      </c>
      <c r="H109" s="18" t="n">
        <f aca="false">IF(H$12="","",INDEX(ImgF,ROUND(C$6+H$12*SIN(RADIANS(C109)),0)-ImgF_y0+1,ROUND(C$5+H$12*COS(RADIANS(C109)),0)-ImgF_x0+1))</f>
        <v>159</v>
      </c>
      <c r="I109" s="18" t="n">
        <f aca="false">IF(I$12="","",INDEX(ImgF,ROUND(C$6+I$12*SIN(RADIANS(C109)),0)-ImgF_y0+1,ROUND(C$5+I$12*COS(RADIANS(C109)),0)-ImgF_x0+1))</f>
        <v>61</v>
      </c>
      <c r="J109" s="18" t="n">
        <f aca="false">IF(J$12="","",INDEX(ImgF,ROUND(C$6+J$12*SIN(RADIANS(C109)),0)-ImgF_y0+1,ROUND(C$5+J$12*COS(RADIANS(C109)),0)-ImgF_x0+1))</f>
        <v>57</v>
      </c>
      <c r="K109" s="18" t="n">
        <f aca="false">IF(K$12="","",INDEX(ImgF,ROUND(C$6+K$12*SIN(RADIANS(C109)),0)-ImgF_y0+1,ROUND(C$5+K$12*COS(RADIANS(C109)),0)-ImgF_x0+1))</f>
        <v>56</v>
      </c>
      <c r="L109" s="24" t="n">
        <f aca="false">MIN(D109:K109)</f>
        <v>38</v>
      </c>
      <c r="M109" s="33" t="n">
        <f aca="false">IF(L109&lt;oscuro,1,0)</f>
        <v>1</v>
      </c>
      <c r="N109" s="22" t="n">
        <f aca="false">oscuro</f>
        <v>68</v>
      </c>
      <c r="P109" s="24" t="n">
        <v>96</v>
      </c>
      <c r="Q109" s="24" t="n">
        <f aca="false">P109*360/360</f>
        <v>96</v>
      </c>
      <c r="R109" s="22" t="n">
        <f aca="false">IF(R$12="","",INDEX(ImgF,ROUND(Q$6+R$12*SIN(RADIANS(Q109)),0)-ImgF_y0+1,ROUND(Q$5+R$12*COS(RADIANS(Q109)),0)-ImgF_x0+1))</f>
        <v>40</v>
      </c>
      <c r="S109" s="22" t="n">
        <f aca="false">IF(S$12="","",INDEX(ImgF,ROUND(Q$6+S$12*SIN(RADIANS(Q109)),0)-ImgF_y0+1,ROUND(Q$5+S$12*COS(RADIANS(Q109)),0)-ImgF_x0+1))</f>
        <v>44</v>
      </c>
      <c r="T109" s="22" t="n">
        <f aca="false">IF(T$12="","",INDEX(ImgF,ROUND(Q$6+T$12*SIN(RADIANS(Q109)),0)-ImgF_y0+1,ROUND(Q$5+T$12*COS(RADIANS(Q109)),0)-ImgF_x0+1))</f>
        <v>45</v>
      </c>
      <c r="U109" s="22" t="n">
        <f aca="false">IF(U$12="","",INDEX(ImgF,ROUND(Q$6+U$12*SIN(RADIANS(Q109)),0)-ImgF_y0+1,ROUND(Q$5+U$12*COS(RADIANS(Q109)),0)-ImgF_x0+1))</f>
        <v>44</v>
      </c>
      <c r="V109" s="22" t="n">
        <f aca="false">IF(V$12="","",INDEX(ImgF,ROUND(Q$6+V$12*SIN(RADIANS(Q109)),0)-ImgF_y0+1,ROUND(Q$5+V$12*COS(RADIANS(Q109)),0)-ImgF_x0+1))</f>
        <v>38</v>
      </c>
      <c r="W109" s="22" t="n">
        <f aca="false">IF(W$12="","",INDEX(ImgF,ROUND(Q$6+W$12*SIN(RADIANS(Q109)),0)-ImgF_y0+1,ROUND(Q$5+W$12*COS(RADIANS(Q109)),0)-ImgF_x0+1))</f>
        <v>12</v>
      </c>
      <c r="X109" s="22" t="n">
        <f aca="false">IF(X$12="","",INDEX(ImgF,ROUND(Q$6+X$12*SIN(RADIANS(Q109)),0)-ImgF_y0+1,ROUND(Q$5+X$12*COS(RADIANS(Q109)),0)-ImgF_x0+1))</f>
        <v>9</v>
      </c>
      <c r="Y109" s="22" t="n">
        <f aca="false">IF(Y$12="","",INDEX(ImgF,ROUND(Q$6+Y$12*SIN(RADIANS(Q109)),0)-ImgF_y0+1,ROUND(Q$5+Y$12*COS(RADIANS(Q109)),0)-ImgF_x0+1))</f>
        <v>10</v>
      </c>
      <c r="Z109" s="24" t="n">
        <f aca="false">MIN(R109:Y109)</f>
        <v>9</v>
      </c>
      <c r="AA109" s="33" t="n">
        <f aca="false">IF(Z109&lt;oscuro,1,0)</f>
        <v>1</v>
      </c>
      <c r="AB109" s="22" t="n">
        <f aca="false">oscuro</f>
        <v>68</v>
      </c>
    </row>
    <row r="110" customFormat="false" ht="15" hidden="false" customHeight="false" outlineLevel="0" collapsed="false">
      <c r="B110" s="24" t="n">
        <v>97</v>
      </c>
      <c r="C110" s="24" t="n">
        <f aca="false">B110*360/360</f>
        <v>97</v>
      </c>
      <c r="D110" s="18" t="n">
        <f aca="false">IF(D$12="","",INDEX(ImgF,ROUND(C$6+D$12*SIN(RADIANS(C110)),0)-ImgF_y0+1,ROUND(C$5+D$12*COS(RADIANS(C110)),0)-ImgF_x0+1))</f>
        <v>99</v>
      </c>
      <c r="E110" s="18" t="n">
        <f aca="false">IF(E$12="","",INDEX(ImgF,ROUND(C$6+E$12*SIN(RADIANS(C110)),0)-ImgF_y0+1,ROUND(C$5+E$12*COS(RADIANS(C110)),0)-ImgF_x0+1))</f>
        <v>148</v>
      </c>
      <c r="F110" s="18" t="n">
        <f aca="false">IF(F$12="","",INDEX(ImgF,ROUND(C$6+F$12*SIN(RADIANS(C110)),0)-ImgF_y0+1,ROUND(C$5+F$12*COS(RADIANS(C110)),0)-ImgF_x0+1))</f>
        <v>180</v>
      </c>
      <c r="G110" s="18" t="n">
        <f aca="false">IF(G$12="","",INDEX(ImgF,ROUND(C$6+G$12*SIN(RADIANS(C110)),0)-ImgF_y0+1,ROUND(C$5+G$12*COS(RADIANS(C110)),0)-ImgF_x0+1))</f>
        <v>159</v>
      </c>
      <c r="H110" s="18" t="n">
        <f aca="false">IF(H$12="","",INDEX(ImgF,ROUND(C$6+H$12*SIN(RADIANS(C110)),0)-ImgF_y0+1,ROUND(C$5+H$12*COS(RADIANS(C110)),0)-ImgF_x0+1))</f>
        <v>135</v>
      </c>
      <c r="I110" s="18" t="n">
        <f aca="false">IF(I$12="","",INDEX(ImgF,ROUND(C$6+I$12*SIN(RADIANS(C110)),0)-ImgF_y0+1,ROUND(C$5+I$12*COS(RADIANS(C110)),0)-ImgF_x0+1))</f>
        <v>61</v>
      </c>
      <c r="J110" s="18" t="n">
        <f aca="false">IF(J$12="","",INDEX(ImgF,ROUND(C$6+J$12*SIN(RADIANS(C110)),0)-ImgF_y0+1,ROUND(C$5+J$12*COS(RADIANS(C110)),0)-ImgF_x0+1))</f>
        <v>57</v>
      </c>
      <c r="K110" s="18" t="n">
        <f aca="false">IF(K$12="","",INDEX(ImgF,ROUND(C$6+K$12*SIN(RADIANS(C110)),0)-ImgF_y0+1,ROUND(C$5+K$12*COS(RADIANS(C110)),0)-ImgF_x0+1))</f>
        <v>51</v>
      </c>
      <c r="L110" s="24" t="n">
        <f aca="false">MIN(D110:K110)</f>
        <v>51</v>
      </c>
      <c r="M110" s="33" t="n">
        <f aca="false">IF(L110&lt;oscuro,1,0)</f>
        <v>1</v>
      </c>
      <c r="N110" s="22" t="n">
        <f aca="false">oscuro</f>
        <v>68</v>
      </c>
      <c r="P110" s="24" t="n">
        <v>97</v>
      </c>
      <c r="Q110" s="24" t="n">
        <f aca="false">P110*360/360</f>
        <v>97</v>
      </c>
      <c r="R110" s="22" t="n">
        <f aca="false">IF(R$12="","",INDEX(ImgF,ROUND(Q$6+R$12*SIN(RADIANS(Q110)),0)-ImgF_y0+1,ROUND(Q$5+R$12*COS(RADIANS(Q110)),0)-ImgF_x0+1))</f>
        <v>40</v>
      </c>
      <c r="S110" s="22" t="n">
        <f aca="false">IF(S$12="","",INDEX(ImgF,ROUND(Q$6+S$12*SIN(RADIANS(Q110)),0)-ImgF_y0+1,ROUND(Q$5+S$12*COS(RADIANS(Q110)),0)-ImgF_x0+1))</f>
        <v>44</v>
      </c>
      <c r="T110" s="22" t="n">
        <f aca="false">IF(T$12="","",INDEX(ImgF,ROUND(Q$6+T$12*SIN(RADIANS(Q110)),0)-ImgF_y0+1,ROUND(Q$5+T$12*COS(RADIANS(Q110)),0)-ImgF_x0+1))</f>
        <v>40</v>
      </c>
      <c r="U110" s="22" t="n">
        <f aca="false">IF(U$12="","",INDEX(ImgF,ROUND(Q$6+U$12*SIN(RADIANS(Q110)),0)-ImgF_y0+1,ROUND(Q$5+U$12*COS(RADIANS(Q110)),0)-ImgF_x0+1))</f>
        <v>40</v>
      </c>
      <c r="V110" s="22" t="n">
        <f aca="false">IF(V$12="","",INDEX(ImgF,ROUND(Q$6+V$12*SIN(RADIANS(Q110)),0)-ImgF_y0+1,ROUND(Q$5+V$12*COS(RADIANS(Q110)),0)-ImgF_x0+1))</f>
        <v>18</v>
      </c>
      <c r="W110" s="22" t="n">
        <f aca="false">IF(W$12="","",INDEX(ImgF,ROUND(Q$6+W$12*SIN(RADIANS(Q110)),0)-ImgF_y0+1,ROUND(Q$5+W$12*COS(RADIANS(Q110)),0)-ImgF_x0+1))</f>
        <v>10</v>
      </c>
      <c r="X110" s="22" t="n">
        <f aca="false">IF(X$12="","",INDEX(ImgF,ROUND(Q$6+X$12*SIN(RADIANS(Q110)),0)-ImgF_y0+1,ROUND(Q$5+X$12*COS(RADIANS(Q110)),0)-ImgF_x0+1))</f>
        <v>12</v>
      </c>
      <c r="Y110" s="22" t="n">
        <f aca="false">IF(Y$12="","",INDEX(ImgF,ROUND(Q$6+Y$12*SIN(RADIANS(Q110)),0)-ImgF_y0+1,ROUND(Q$5+Y$12*COS(RADIANS(Q110)),0)-ImgF_x0+1))</f>
        <v>29</v>
      </c>
      <c r="Z110" s="24" t="n">
        <f aca="false">MIN(R110:Y110)</f>
        <v>10</v>
      </c>
      <c r="AA110" s="33" t="n">
        <f aca="false">IF(Z110&lt;oscuro,1,0)</f>
        <v>1</v>
      </c>
      <c r="AB110" s="22" t="n">
        <f aca="false">oscuro</f>
        <v>68</v>
      </c>
    </row>
    <row r="111" customFormat="false" ht="15" hidden="false" customHeight="false" outlineLevel="0" collapsed="false">
      <c r="B111" s="24" t="n">
        <v>98</v>
      </c>
      <c r="C111" s="24" t="n">
        <f aca="false">B111*360/360</f>
        <v>98</v>
      </c>
      <c r="D111" s="18" t="n">
        <f aca="false">IF(D$12="","",INDEX(ImgF,ROUND(C$6+D$12*SIN(RADIANS(C111)),0)-ImgF_y0+1,ROUND(C$5+D$12*COS(RADIANS(C111)),0)-ImgF_x0+1))</f>
        <v>99</v>
      </c>
      <c r="E111" s="18" t="n">
        <f aca="false">IF(E$12="","",INDEX(ImgF,ROUND(C$6+E$12*SIN(RADIANS(C111)),0)-ImgF_y0+1,ROUND(C$5+E$12*COS(RADIANS(C111)),0)-ImgF_x0+1))</f>
        <v>148</v>
      </c>
      <c r="F111" s="18" t="n">
        <f aca="false">IF(F$12="","",INDEX(ImgF,ROUND(C$6+F$12*SIN(RADIANS(C111)),0)-ImgF_y0+1,ROUND(C$5+F$12*COS(RADIANS(C111)),0)-ImgF_x0+1))</f>
        <v>162</v>
      </c>
      <c r="G111" s="18" t="n">
        <f aca="false">IF(G$12="","",INDEX(ImgF,ROUND(C$6+G$12*SIN(RADIANS(C111)),0)-ImgF_y0+1,ROUND(C$5+G$12*COS(RADIANS(C111)),0)-ImgF_x0+1))</f>
        <v>136</v>
      </c>
      <c r="H111" s="18" t="n">
        <f aca="false">IF(H$12="","",INDEX(ImgF,ROUND(C$6+H$12*SIN(RADIANS(C111)),0)-ImgF_y0+1,ROUND(C$5+H$12*COS(RADIANS(C111)),0)-ImgF_x0+1))</f>
        <v>115</v>
      </c>
      <c r="I111" s="18" t="n">
        <f aca="false">IF(I$12="","",INDEX(ImgF,ROUND(C$6+I$12*SIN(RADIANS(C111)),0)-ImgF_y0+1,ROUND(C$5+I$12*COS(RADIANS(C111)),0)-ImgF_x0+1))</f>
        <v>52</v>
      </c>
      <c r="J111" s="18" t="n">
        <f aca="false">IF(J$12="","",INDEX(ImgF,ROUND(C$6+J$12*SIN(RADIANS(C111)),0)-ImgF_y0+1,ROUND(C$5+J$12*COS(RADIANS(C111)),0)-ImgF_x0+1))</f>
        <v>64</v>
      </c>
      <c r="K111" s="18" t="n">
        <f aca="false">IF(K$12="","",INDEX(ImgF,ROUND(C$6+K$12*SIN(RADIANS(C111)),0)-ImgF_y0+1,ROUND(C$5+K$12*COS(RADIANS(C111)),0)-ImgF_x0+1))</f>
        <v>51</v>
      </c>
      <c r="L111" s="24" t="n">
        <f aca="false">MIN(D111:K111)</f>
        <v>51</v>
      </c>
      <c r="M111" s="33" t="n">
        <f aca="false">IF(L111&lt;oscuro,1,0)</f>
        <v>1</v>
      </c>
      <c r="N111" s="22" t="n">
        <f aca="false">oscuro</f>
        <v>68</v>
      </c>
      <c r="P111" s="24" t="n">
        <v>98</v>
      </c>
      <c r="Q111" s="24" t="n">
        <f aca="false">P111*360/360</f>
        <v>98</v>
      </c>
      <c r="R111" s="22" t="n">
        <f aca="false">IF(R$12="","",INDEX(ImgF,ROUND(Q$6+R$12*SIN(RADIANS(Q111)),0)-ImgF_y0+1,ROUND(Q$5+R$12*COS(RADIANS(Q111)),0)-ImgF_x0+1))</f>
        <v>43</v>
      </c>
      <c r="S111" s="22" t="n">
        <f aca="false">IF(S$12="","",INDEX(ImgF,ROUND(Q$6+S$12*SIN(RADIANS(Q111)),0)-ImgF_y0+1,ROUND(Q$5+S$12*COS(RADIANS(Q111)),0)-ImgF_x0+1))</f>
        <v>43</v>
      </c>
      <c r="T111" s="22" t="n">
        <f aca="false">IF(T$12="","",INDEX(ImgF,ROUND(Q$6+T$12*SIN(RADIANS(Q111)),0)-ImgF_y0+1,ROUND(Q$5+T$12*COS(RADIANS(Q111)),0)-ImgF_x0+1))</f>
        <v>40</v>
      </c>
      <c r="U111" s="22" t="n">
        <f aca="false">IF(U$12="","",INDEX(ImgF,ROUND(Q$6+U$12*SIN(RADIANS(Q111)),0)-ImgF_y0+1,ROUND(Q$5+U$12*COS(RADIANS(Q111)),0)-ImgF_x0+1))</f>
        <v>40</v>
      </c>
      <c r="V111" s="22" t="n">
        <f aca="false">IF(V$12="","",INDEX(ImgF,ROUND(Q$6+V$12*SIN(RADIANS(Q111)),0)-ImgF_y0+1,ROUND(Q$5+V$12*COS(RADIANS(Q111)),0)-ImgF_x0+1))</f>
        <v>18</v>
      </c>
      <c r="W111" s="22" t="n">
        <f aca="false">IF(W$12="","",INDEX(ImgF,ROUND(Q$6+W$12*SIN(RADIANS(Q111)),0)-ImgF_y0+1,ROUND(Q$5+W$12*COS(RADIANS(Q111)),0)-ImgF_x0+1))</f>
        <v>15</v>
      </c>
      <c r="X111" s="22" t="n">
        <f aca="false">IF(X$12="","",INDEX(ImgF,ROUND(Q$6+X$12*SIN(RADIANS(Q111)),0)-ImgF_y0+1,ROUND(Q$5+X$12*COS(RADIANS(Q111)),0)-ImgF_x0+1))</f>
        <v>21</v>
      </c>
      <c r="Y111" s="22" t="n">
        <f aca="false">IF(Y$12="","",INDEX(ImgF,ROUND(Q$6+Y$12*SIN(RADIANS(Q111)),0)-ImgF_y0+1,ROUND(Q$5+Y$12*COS(RADIANS(Q111)),0)-ImgF_x0+1))</f>
        <v>72</v>
      </c>
      <c r="Z111" s="24" t="n">
        <f aca="false">MIN(R111:Y111)</f>
        <v>15</v>
      </c>
      <c r="AA111" s="33" t="n">
        <f aca="false">IF(Z111&lt;oscuro,1,0)</f>
        <v>1</v>
      </c>
      <c r="AB111" s="22" t="n">
        <f aca="false">oscuro</f>
        <v>68</v>
      </c>
    </row>
    <row r="112" customFormat="false" ht="15" hidden="false" customHeight="false" outlineLevel="0" collapsed="false">
      <c r="B112" s="24" t="n">
        <v>99</v>
      </c>
      <c r="C112" s="24" t="n">
        <f aca="false">B112*360/360</f>
        <v>99</v>
      </c>
      <c r="D112" s="18" t="n">
        <f aca="false">IF(D$12="","",INDEX(ImgF,ROUND(C$6+D$12*SIN(RADIANS(C112)),0)-ImgF_y0+1,ROUND(C$5+D$12*COS(RADIANS(C112)),0)-ImgF_x0+1))</f>
        <v>176</v>
      </c>
      <c r="E112" s="18" t="n">
        <f aca="false">IF(E$12="","",INDEX(ImgF,ROUND(C$6+E$12*SIN(RADIANS(C112)),0)-ImgF_y0+1,ROUND(C$5+E$12*COS(RADIANS(C112)),0)-ImgF_x0+1))</f>
        <v>178</v>
      </c>
      <c r="F112" s="18" t="n">
        <f aca="false">IF(F$12="","",INDEX(ImgF,ROUND(C$6+F$12*SIN(RADIANS(C112)),0)-ImgF_y0+1,ROUND(C$5+F$12*COS(RADIANS(C112)),0)-ImgF_x0+1))</f>
        <v>162</v>
      </c>
      <c r="G112" s="18" t="n">
        <f aca="false">IF(G$12="","",INDEX(ImgF,ROUND(C$6+G$12*SIN(RADIANS(C112)),0)-ImgF_y0+1,ROUND(C$5+G$12*COS(RADIANS(C112)),0)-ImgF_x0+1))</f>
        <v>136</v>
      </c>
      <c r="H112" s="18" t="n">
        <f aca="false">IF(H$12="","",INDEX(ImgF,ROUND(C$6+H$12*SIN(RADIANS(C112)),0)-ImgF_y0+1,ROUND(C$5+H$12*COS(RADIANS(C112)),0)-ImgF_x0+1))</f>
        <v>100</v>
      </c>
      <c r="I112" s="18" t="n">
        <f aca="false">IF(I$12="","",INDEX(ImgF,ROUND(C$6+I$12*SIN(RADIANS(C112)),0)-ImgF_y0+1,ROUND(C$5+I$12*COS(RADIANS(C112)),0)-ImgF_x0+1))</f>
        <v>59</v>
      </c>
      <c r="J112" s="18" t="n">
        <f aca="false">IF(J$12="","",INDEX(ImgF,ROUND(C$6+J$12*SIN(RADIANS(C112)),0)-ImgF_y0+1,ROUND(C$5+J$12*COS(RADIANS(C112)),0)-ImgF_x0+1))</f>
        <v>64</v>
      </c>
      <c r="K112" s="18" t="n">
        <f aca="false">IF(K$12="","",INDEX(ImgF,ROUND(C$6+K$12*SIN(RADIANS(C112)),0)-ImgF_y0+1,ROUND(C$5+K$12*COS(RADIANS(C112)),0)-ImgF_x0+1))</f>
        <v>28</v>
      </c>
      <c r="L112" s="24" t="n">
        <f aca="false">MIN(D112:K112)</f>
        <v>28</v>
      </c>
      <c r="M112" s="33" t="n">
        <f aca="false">IF(L112&lt;oscuro,1,0)</f>
        <v>1</v>
      </c>
      <c r="N112" s="22" t="n">
        <f aca="false">oscuro</f>
        <v>68</v>
      </c>
      <c r="P112" s="24" t="n">
        <v>99</v>
      </c>
      <c r="Q112" s="24" t="n">
        <f aca="false">P112*360/360</f>
        <v>99</v>
      </c>
      <c r="R112" s="22" t="n">
        <f aca="false">IF(R$12="","",INDEX(ImgF,ROUND(Q$6+R$12*SIN(RADIANS(Q112)),0)-ImgF_y0+1,ROUND(Q$5+R$12*COS(RADIANS(Q112)),0)-ImgF_x0+1))</f>
        <v>35</v>
      </c>
      <c r="S112" s="22" t="n">
        <f aca="false">IF(S$12="","",INDEX(ImgF,ROUND(Q$6+S$12*SIN(RADIANS(Q112)),0)-ImgF_y0+1,ROUND(Q$5+S$12*COS(RADIANS(Q112)),0)-ImgF_x0+1))</f>
        <v>39</v>
      </c>
      <c r="T112" s="22" t="n">
        <f aca="false">IF(T$12="","",INDEX(ImgF,ROUND(Q$6+T$12*SIN(RADIANS(Q112)),0)-ImgF_y0+1,ROUND(Q$5+T$12*COS(RADIANS(Q112)),0)-ImgF_x0+1))</f>
        <v>43</v>
      </c>
      <c r="U112" s="22" t="n">
        <f aca="false">IF(U$12="","",INDEX(ImgF,ROUND(Q$6+U$12*SIN(RADIANS(Q112)),0)-ImgF_y0+1,ROUND(Q$5+U$12*COS(RADIANS(Q112)),0)-ImgF_x0+1))</f>
        <v>28</v>
      </c>
      <c r="V112" s="22" t="n">
        <f aca="false">IF(V$12="","",INDEX(ImgF,ROUND(Q$6+V$12*SIN(RADIANS(Q112)),0)-ImgF_y0+1,ROUND(Q$5+V$12*COS(RADIANS(Q112)),0)-ImgF_x0+1))</f>
        <v>7</v>
      </c>
      <c r="W112" s="22" t="n">
        <f aca="false">IF(W$12="","",INDEX(ImgF,ROUND(Q$6+W$12*SIN(RADIANS(Q112)),0)-ImgF_y0+1,ROUND(Q$5+W$12*COS(RADIANS(Q112)),0)-ImgF_x0+1))</f>
        <v>15</v>
      </c>
      <c r="X112" s="22" t="n">
        <f aca="false">IF(X$12="","",INDEX(ImgF,ROUND(Q$6+X$12*SIN(RADIANS(Q112)),0)-ImgF_y0+1,ROUND(Q$5+X$12*COS(RADIANS(Q112)),0)-ImgF_x0+1))</f>
        <v>21</v>
      </c>
      <c r="Y112" s="22" t="n">
        <f aca="false">IF(Y$12="","",INDEX(ImgF,ROUND(Q$6+Y$12*SIN(RADIANS(Q112)),0)-ImgF_y0+1,ROUND(Q$5+Y$12*COS(RADIANS(Q112)),0)-ImgF_x0+1))</f>
        <v>115</v>
      </c>
      <c r="Z112" s="24" t="n">
        <f aca="false">MIN(R112:Y112)</f>
        <v>7</v>
      </c>
      <c r="AA112" s="33" t="n">
        <f aca="false">IF(Z112&lt;oscuro,1,0)</f>
        <v>1</v>
      </c>
      <c r="AB112" s="22" t="n">
        <f aca="false">oscuro</f>
        <v>68</v>
      </c>
    </row>
    <row r="113" customFormat="false" ht="15" hidden="false" customHeight="false" outlineLevel="0" collapsed="false">
      <c r="B113" s="24" t="n">
        <v>100</v>
      </c>
      <c r="C113" s="24" t="n">
        <f aca="false">B113*360/360</f>
        <v>100</v>
      </c>
      <c r="D113" s="18" t="n">
        <f aca="false">IF(D$12="","",INDEX(ImgF,ROUND(C$6+D$12*SIN(RADIANS(C113)),0)-ImgF_y0+1,ROUND(C$5+D$12*COS(RADIANS(C113)),0)-ImgF_x0+1))</f>
        <v>186</v>
      </c>
      <c r="E113" s="18" t="n">
        <f aca="false">IF(E$12="","",INDEX(ImgF,ROUND(C$6+E$12*SIN(RADIANS(C113)),0)-ImgF_y0+1,ROUND(C$5+E$12*COS(RADIANS(C113)),0)-ImgF_x0+1))</f>
        <v>176</v>
      </c>
      <c r="F113" s="18" t="n">
        <f aca="false">IF(F$12="","",INDEX(ImgF,ROUND(C$6+F$12*SIN(RADIANS(C113)),0)-ImgF_y0+1,ROUND(C$5+F$12*COS(RADIANS(C113)),0)-ImgF_x0+1))</f>
        <v>135</v>
      </c>
      <c r="G113" s="18" t="n">
        <f aca="false">IF(G$12="","",INDEX(ImgF,ROUND(C$6+G$12*SIN(RADIANS(C113)),0)-ImgF_y0+1,ROUND(C$5+G$12*COS(RADIANS(C113)),0)-ImgF_x0+1))</f>
        <v>127</v>
      </c>
      <c r="H113" s="18" t="n">
        <f aca="false">IF(H$12="","",INDEX(ImgF,ROUND(C$6+H$12*SIN(RADIANS(C113)),0)-ImgF_y0+1,ROUND(C$5+H$12*COS(RADIANS(C113)),0)-ImgF_x0+1))</f>
        <v>100</v>
      </c>
      <c r="I113" s="18" t="n">
        <f aca="false">IF(I$12="","",INDEX(ImgF,ROUND(C$6+I$12*SIN(RADIANS(C113)),0)-ImgF_y0+1,ROUND(C$5+I$12*COS(RADIANS(C113)),0)-ImgF_x0+1))</f>
        <v>59</v>
      </c>
      <c r="J113" s="18" t="n">
        <f aca="false">IF(J$12="","",INDEX(ImgF,ROUND(C$6+J$12*SIN(RADIANS(C113)),0)-ImgF_y0+1,ROUND(C$5+J$12*COS(RADIANS(C113)),0)-ImgF_x0+1))</f>
        <v>50</v>
      </c>
      <c r="K113" s="18" t="n">
        <f aca="false">IF(K$12="","",INDEX(ImgF,ROUND(C$6+K$12*SIN(RADIANS(C113)),0)-ImgF_y0+1,ROUND(C$5+K$12*COS(RADIANS(C113)),0)-ImgF_x0+1))</f>
        <v>3</v>
      </c>
      <c r="L113" s="24" t="n">
        <f aca="false">MIN(D113:K113)</f>
        <v>3</v>
      </c>
      <c r="M113" s="33" t="n">
        <f aca="false">IF(L113&lt;oscuro,1,0)</f>
        <v>1</v>
      </c>
      <c r="N113" s="22" t="n">
        <f aca="false">oscuro</f>
        <v>68</v>
      </c>
      <c r="P113" s="24" t="n">
        <v>100</v>
      </c>
      <c r="Q113" s="24" t="n">
        <f aca="false">P113*360/360</f>
        <v>100</v>
      </c>
      <c r="R113" s="22" t="n">
        <f aca="false">IF(R$12="","",INDEX(ImgF,ROUND(Q$6+R$12*SIN(RADIANS(Q113)),0)-ImgF_y0+1,ROUND(Q$5+R$12*COS(RADIANS(Q113)),0)-ImgF_x0+1))</f>
        <v>35</v>
      </c>
      <c r="S113" s="22" t="n">
        <f aca="false">IF(S$12="","",INDEX(ImgF,ROUND(Q$6+S$12*SIN(RADIANS(Q113)),0)-ImgF_y0+1,ROUND(Q$5+S$12*COS(RADIANS(Q113)),0)-ImgF_x0+1))</f>
        <v>39</v>
      </c>
      <c r="T113" s="22" t="n">
        <f aca="false">IF(T$12="","",INDEX(ImgF,ROUND(Q$6+T$12*SIN(RADIANS(Q113)),0)-ImgF_y0+1,ROUND(Q$5+T$12*COS(RADIANS(Q113)),0)-ImgF_x0+1))</f>
        <v>43</v>
      </c>
      <c r="U113" s="22" t="n">
        <f aca="false">IF(U$12="","",INDEX(ImgF,ROUND(Q$6+U$12*SIN(RADIANS(Q113)),0)-ImgF_y0+1,ROUND(Q$5+U$12*COS(RADIANS(Q113)),0)-ImgF_x0+1))</f>
        <v>12</v>
      </c>
      <c r="V113" s="22" t="n">
        <f aca="false">IF(V$12="","",INDEX(ImgF,ROUND(Q$6+V$12*SIN(RADIANS(Q113)),0)-ImgF_y0+1,ROUND(Q$5+V$12*COS(RADIANS(Q113)),0)-ImgF_x0+1))</f>
        <v>12</v>
      </c>
      <c r="W113" s="22" t="n">
        <f aca="false">IF(W$12="","",INDEX(ImgF,ROUND(Q$6+W$12*SIN(RADIANS(Q113)),0)-ImgF_y0+1,ROUND(Q$5+W$12*COS(RADIANS(Q113)),0)-ImgF_x0+1))</f>
        <v>12</v>
      </c>
      <c r="X113" s="22" t="n">
        <f aca="false">IF(X$12="","",INDEX(ImgF,ROUND(Q$6+X$12*SIN(RADIANS(Q113)),0)-ImgF_y0+1,ROUND(Q$5+X$12*COS(RADIANS(Q113)),0)-ImgF_x0+1))</f>
        <v>4</v>
      </c>
      <c r="Y113" s="22" t="n">
        <f aca="false">IF(Y$12="","",INDEX(ImgF,ROUND(Q$6+Y$12*SIN(RADIANS(Q113)),0)-ImgF_y0+1,ROUND(Q$5+Y$12*COS(RADIANS(Q113)),0)-ImgF_x0+1))</f>
        <v>53</v>
      </c>
      <c r="Z113" s="24" t="n">
        <f aca="false">MIN(R113:Y113)</f>
        <v>4</v>
      </c>
      <c r="AA113" s="33" t="n">
        <f aca="false">IF(Z113&lt;oscuro,1,0)</f>
        <v>1</v>
      </c>
      <c r="AB113" s="22" t="n">
        <f aca="false">oscuro</f>
        <v>68</v>
      </c>
    </row>
    <row r="114" customFormat="false" ht="15" hidden="false" customHeight="false" outlineLevel="0" collapsed="false">
      <c r="B114" s="24" t="n">
        <v>101</v>
      </c>
      <c r="C114" s="24" t="n">
        <f aca="false">B114*360/360</f>
        <v>101</v>
      </c>
      <c r="D114" s="18" t="n">
        <f aca="false">IF(D$12="","",INDEX(ImgF,ROUND(C$6+D$12*SIN(RADIANS(C114)),0)-ImgF_y0+1,ROUND(C$5+D$12*COS(RADIANS(C114)),0)-ImgF_x0+1))</f>
        <v>186</v>
      </c>
      <c r="E114" s="18" t="n">
        <f aca="false">IF(E$12="","",INDEX(ImgF,ROUND(C$6+E$12*SIN(RADIANS(C114)),0)-ImgF_y0+1,ROUND(C$5+E$12*COS(RADIANS(C114)),0)-ImgF_x0+1))</f>
        <v>176</v>
      </c>
      <c r="F114" s="18" t="n">
        <f aca="false">IF(F$12="","",INDEX(ImgF,ROUND(C$6+F$12*SIN(RADIANS(C114)),0)-ImgF_y0+1,ROUND(C$5+F$12*COS(RADIANS(C114)),0)-ImgF_x0+1))</f>
        <v>97</v>
      </c>
      <c r="G114" s="18" t="n">
        <f aca="false">IF(G$12="","",INDEX(ImgF,ROUND(C$6+G$12*SIN(RADIANS(C114)),0)-ImgF_y0+1,ROUND(C$5+G$12*COS(RADIANS(C114)),0)-ImgF_x0+1))</f>
        <v>103</v>
      </c>
      <c r="H114" s="18" t="n">
        <f aca="false">IF(H$12="","",INDEX(ImgF,ROUND(C$6+H$12*SIN(RADIANS(C114)),0)-ImgF_y0+1,ROUND(C$5+H$12*COS(RADIANS(C114)),0)-ImgF_x0+1))</f>
        <v>77</v>
      </c>
      <c r="I114" s="18" t="n">
        <f aca="false">IF(I$12="","",INDEX(ImgF,ROUND(C$6+I$12*SIN(RADIANS(C114)),0)-ImgF_y0+1,ROUND(C$5+I$12*COS(RADIANS(C114)),0)-ImgF_x0+1))</f>
        <v>54</v>
      </c>
      <c r="J114" s="18" t="n">
        <f aca="false">IF(J$12="","",INDEX(ImgF,ROUND(C$6+J$12*SIN(RADIANS(C114)),0)-ImgF_y0+1,ROUND(C$5+J$12*COS(RADIANS(C114)),0)-ImgF_x0+1))</f>
        <v>50</v>
      </c>
      <c r="K114" s="18" t="n">
        <f aca="false">IF(K$12="","",INDEX(ImgF,ROUND(C$6+K$12*SIN(RADIANS(C114)),0)-ImgF_y0+1,ROUND(C$5+K$12*COS(RADIANS(C114)),0)-ImgF_x0+1))</f>
        <v>3</v>
      </c>
      <c r="L114" s="24" t="n">
        <f aca="false">MIN(D114:K114)</f>
        <v>3</v>
      </c>
      <c r="M114" s="33" t="n">
        <f aca="false">IF(L114&lt;oscuro,1,0)</f>
        <v>1</v>
      </c>
      <c r="N114" s="22" t="n">
        <f aca="false">oscuro</f>
        <v>68</v>
      </c>
      <c r="P114" s="24" t="n">
        <v>101</v>
      </c>
      <c r="Q114" s="24" t="n">
        <f aca="false">P114*360/360</f>
        <v>101</v>
      </c>
      <c r="R114" s="22" t="n">
        <f aca="false">IF(R$12="","",INDEX(ImgF,ROUND(Q$6+R$12*SIN(RADIANS(Q114)),0)-ImgF_y0+1,ROUND(Q$5+R$12*COS(RADIANS(Q114)),0)-ImgF_x0+1))</f>
        <v>38</v>
      </c>
      <c r="S114" s="22" t="n">
        <f aca="false">IF(S$12="","",INDEX(ImgF,ROUND(Q$6+S$12*SIN(RADIANS(Q114)),0)-ImgF_y0+1,ROUND(Q$5+S$12*COS(RADIANS(Q114)),0)-ImgF_x0+1))</f>
        <v>23</v>
      </c>
      <c r="T114" s="22" t="n">
        <f aca="false">IF(T$12="","",INDEX(ImgF,ROUND(Q$6+T$12*SIN(RADIANS(Q114)),0)-ImgF_y0+1,ROUND(Q$5+T$12*COS(RADIANS(Q114)),0)-ImgF_x0+1))</f>
        <v>46</v>
      </c>
      <c r="U114" s="22" t="n">
        <f aca="false">IF(U$12="","",INDEX(ImgF,ROUND(Q$6+U$12*SIN(RADIANS(Q114)),0)-ImgF_y0+1,ROUND(Q$5+U$12*COS(RADIANS(Q114)),0)-ImgF_x0+1))</f>
        <v>43</v>
      </c>
      <c r="V114" s="22" t="n">
        <f aca="false">IF(V$12="","",INDEX(ImgF,ROUND(Q$6+V$12*SIN(RADIANS(Q114)),0)-ImgF_y0+1,ROUND(Q$5+V$12*COS(RADIANS(Q114)),0)-ImgF_x0+1))</f>
        <v>7</v>
      </c>
      <c r="W114" s="22" t="n">
        <f aca="false">IF(W$12="","",INDEX(ImgF,ROUND(Q$6+W$12*SIN(RADIANS(Q114)),0)-ImgF_y0+1,ROUND(Q$5+W$12*COS(RADIANS(Q114)),0)-ImgF_x0+1))</f>
        <v>6</v>
      </c>
      <c r="X114" s="22" t="n">
        <f aca="false">IF(X$12="","",INDEX(ImgF,ROUND(Q$6+X$12*SIN(RADIANS(Q114)),0)-ImgF_y0+1,ROUND(Q$5+X$12*COS(RADIANS(Q114)),0)-ImgF_x0+1))</f>
        <v>26</v>
      </c>
      <c r="Y114" s="22" t="n">
        <f aca="false">IF(Y$12="","",INDEX(ImgF,ROUND(Q$6+Y$12*SIN(RADIANS(Q114)),0)-ImgF_y0+1,ROUND(Q$5+Y$12*COS(RADIANS(Q114)),0)-ImgF_x0+1))</f>
        <v>93</v>
      </c>
      <c r="Z114" s="24" t="n">
        <f aca="false">MIN(R114:Y114)</f>
        <v>6</v>
      </c>
      <c r="AA114" s="33" t="n">
        <f aca="false">IF(Z114&lt;oscuro,1,0)</f>
        <v>1</v>
      </c>
      <c r="AB114" s="22" t="n">
        <f aca="false">oscuro</f>
        <v>68</v>
      </c>
    </row>
    <row r="115" customFormat="false" ht="15" hidden="false" customHeight="false" outlineLevel="0" collapsed="false">
      <c r="B115" s="24" t="n">
        <v>102</v>
      </c>
      <c r="C115" s="24" t="n">
        <f aca="false">B115*360/360</f>
        <v>102</v>
      </c>
      <c r="D115" s="18" t="n">
        <f aca="false">IF(D$12="","",INDEX(ImgF,ROUND(C$6+D$12*SIN(RADIANS(C115)),0)-ImgF_y0+1,ROUND(C$5+D$12*COS(RADIANS(C115)),0)-ImgF_x0+1))</f>
        <v>172</v>
      </c>
      <c r="E115" s="18" t="n">
        <f aca="false">IF(E$12="","",INDEX(ImgF,ROUND(C$6+E$12*SIN(RADIANS(C115)),0)-ImgF_y0+1,ROUND(C$5+E$12*COS(RADIANS(C115)),0)-ImgF_x0+1))</f>
        <v>151</v>
      </c>
      <c r="F115" s="18" t="n">
        <f aca="false">IF(F$12="","",INDEX(ImgF,ROUND(C$6+F$12*SIN(RADIANS(C115)),0)-ImgF_y0+1,ROUND(C$5+F$12*COS(RADIANS(C115)),0)-ImgF_x0+1))</f>
        <v>97</v>
      </c>
      <c r="G115" s="18" t="n">
        <f aca="false">IF(G$12="","",INDEX(ImgF,ROUND(C$6+G$12*SIN(RADIANS(C115)),0)-ImgF_y0+1,ROUND(C$5+G$12*COS(RADIANS(C115)),0)-ImgF_x0+1))</f>
        <v>103</v>
      </c>
      <c r="H115" s="18" t="n">
        <f aca="false">IF(H$12="","",INDEX(ImgF,ROUND(C$6+H$12*SIN(RADIANS(C115)),0)-ImgF_y0+1,ROUND(C$5+H$12*COS(RADIANS(C115)),0)-ImgF_x0+1))</f>
        <v>75</v>
      </c>
      <c r="I115" s="18" t="n">
        <f aca="false">IF(I$12="","",INDEX(ImgF,ROUND(C$6+I$12*SIN(RADIANS(C115)),0)-ImgF_y0+1,ROUND(C$5+I$12*COS(RADIANS(C115)),0)-ImgF_x0+1))</f>
        <v>54</v>
      </c>
      <c r="J115" s="18" t="n">
        <f aca="false">IF(J$12="","",INDEX(ImgF,ROUND(C$6+J$12*SIN(RADIANS(C115)),0)-ImgF_y0+1,ROUND(C$5+J$12*COS(RADIANS(C115)),0)-ImgF_x0+1))</f>
        <v>50</v>
      </c>
      <c r="K115" s="18" t="n">
        <f aca="false">IF(K$12="","",INDEX(ImgF,ROUND(C$6+K$12*SIN(RADIANS(C115)),0)-ImgF_y0+1,ROUND(C$5+K$12*COS(RADIANS(C115)),0)-ImgF_x0+1))</f>
        <v>3</v>
      </c>
      <c r="L115" s="24" t="n">
        <f aca="false">MIN(D115:K115)</f>
        <v>3</v>
      </c>
      <c r="M115" s="33" t="n">
        <f aca="false">IF(L115&lt;oscuro,1,0)</f>
        <v>1</v>
      </c>
      <c r="N115" s="22" t="n">
        <f aca="false">oscuro</f>
        <v>68</v>
      </c>
      <c r="P115" s="24" t="n">
        <v>102</v>
      </c>
      <c r="Q115" s="24" t="n">
        <f aca="false">P115*360/360</f>
        <v>102</v>
      </c>
      <c r="R115" s="22" t="n">
        <f aca="false">IF(R$12="","",INDEX(ImgF,ROUND(Q$6+R$12*SIN(RADIANS(Q115)),0)-ImgF_y0+1,ROUND(Q$5+R$12*COS(RADIANS(Q115)),0)-ImgF_x0+1))</f>
        <v>38</v>
      </c>
      <c r="S115" s="22" t="n">
        <f aca="false">IF(S$12="","",INDEX(ImgF,ROUND(Q$6+S$12*SIN(RADIANS(Q115)),0)-ImgF_y0+1,ROUND(Q$5+S$12*COS(RADIANS(Q115)),0)-ImgF_x0+1))</f>
        <v>47</v>
      </c>
      <c r="T115" s="22" t="n">
        <f aca="false">IF(T$12="","",INDEX(ImgF,ROUND(Q$6+T$12*SIN(RADIANS(Q115)),0)-ImgF_y0+1,ROUND(Q$5+T$12*COS(RADIANS(Q115)),0)-ImgF_x0+1))</f>
        <v>57</v>
      </c>
      <c r="U115" s="22" t="n">
        <f aca="false">IF(U$12="","",INDEX(ImgF,ROUND(Q$6+U$12*SIN(RADIANS(Q115)),0)-ImgF_y0+1,ROUND(Q$5+U$12*COS(RADIANS(Q115)),0)-ImgF_x0+1))</f>
        <v>21</v>
      </c>
      <c r="V115" s="22" t="n">
        <f aca="false">IF(V$12="","",INDEX(ImgF,ROUND(Q$6+V$12*SIN(RADIANS(Q115)),0)-ImgF_y0+1,ROUND(Q$5+V$12*COS(RADIANS(Q115)),0)-ImgF_x0+1))</f>
        <v>7</v>
      </c>
      <c r="W115" s="22" t="n">
        <f aca="false">IF(W$12="","",INDEX(ImgF,ROUND(Q$6+W$12*SIN(RADIANS(Q115)),0)-ImgF_y0+1,ROUND(Q$5+W$12*COS(RADIANS(Q115)),0)-ImgF_x0+1))</f>
        <v>7</v>
      </c>
      <c r="X115" s="22" t="n">
        <f aca="false">IF(X$12="","",INDEX(ImgF,ROUND(Q$6+X$12*SIN(RADIANS(Q115)),0)-ImgF_y0+1,ROUND(Q$5+X$12*COS(RADIANS(Q115)),0)-ImgF_x0+1))</f>
        <v>79</v>
      </c>
      <c r="Y115" s="22" t="n">
        <f aca="false">IF(Y$12="","",INDEX(ImgF,ROUND(Q$6+Y$12*SIN(RADIANS(Q115)),0)-ImgF_y0+1,ROUND(Q$5+Y$12*COS(RADIANS(Q115)),0)-ImgF_x0+1))</f>
        <v>108</v>
      </c>
      <c r="Z115" s="24" t="n">
        <f aca="false">MIN(R115:Y115)</f>
        <v>7</v>
      </c>
      <c r="AA115" s="33" t="n">
        <f aca="false">IF(Z115&lt;oscuro,1,0)</f>
        <v>1</v>
      </c>
      <c r="AB115" s="22" t="n">
        <f aca="false">oscuro</f>
        <v>68</v>
      </c>
    </row>
    <row r="116" customFormat="false" ht="15" hidden="false" customHeight="false" outlineLevel="0" collapsed="false">
      <c r="B116" s="24" t="n">
        <v>103</v>
      </c>
      <c r="C116" s="24" t="n">
        <f aca="false">B116*360/360</f>
        <v>103</v>
      </c>
      <c r="D116" s="18" t="n">
        <f aca="false">IF(D$12="","",INDEX(ImgF,ROUND(C$6+D$12*SIN(RADIANS(C116)),0)-ImgF_y0+1,ROUND(C$5+D$12*COS(RADIANS(C116)),0)-ImgF_x0+1))</f>
        <v>179</v>
      </c>
      <c r="E116" s="18" t="n">
        <f aca="false">IF(E$12="","",INDEX(ImgF,ROUND(C$6+E$12*SIN(RADIANS(C116)),0)-ImgF_y0+1,ROUND(C$5+E$12*COS(RADIANS(C116)),0)-ImgF_x0+1))</f>
        <v>120</v>
      </c>
      <c r="F116" s="18" t="n">
        <f aca="false">IF(F$12="","",INDEX(ImgF,ROUND(C$6+F$12*SIN(RADIANS(C116)),0)-ImgF_y0+1,ROUND(C$5+F$12*COS(RADIANS(C116)),0)-ImgF_x0+1))</f>
        <v>79</v>
      </c>
      <c r="G116" s="18" t="n">
        <f aca="false">IF(G$12="","",INDEX(ImgF,ROUND(C$6+G$12*SIN(RADIANS(C116)),0)-ImgF_y0+1,ROUND(C$5+G$12*COS(RADIANS(C116)),0)-ImgF_x0+1))</f>
        <v>108</v>
      </c>
      <c r="H116" s="18" t="n">
        <f aca="false">IF(H$12="","",INDEX(ImgF,ROUND(C$6+H$12*SIN(RADIANS(C116)),0)-ImgF_y0+1,ROUND(C$5+H$12*COS(RADIANS(C116)),0)-ImgF_x0+1))</f>
        <v>75</v>
      </c>
      <c r="I116" s="18" t="n">
        <f aca="false">IF(I$12="","",INDEX(ImgF,ROUND(C$6+I$12*SIN(RADIANS(C116)),0)-ImgF_y0+1,ROUND(C$5+I$12*COS(RADIANS(C116)),0)-ImgF_x0+1))</f>
        <v>54</v>
      </c>
      <c r="J116" s="18" t="n">
        <f aca="false">IF(J$12="","",INDEX(ImgF,ROUND(C$6+J$12*SIN(RADIANS(C116)),0)-ImgF_y0+1,ROUND(C$5+J$12*COS(RADIANS(C116)),0)-ImgF_x0+1))</f>
        <v>21</v>
      </c>
      <c r="K116" s="18" t="n">
        <f aca="false">IF(K$12="","",INDEX(ImgF,ROUND(C$6+K$12*SIN(RADIANS(C116)),0)-ImgF_y0+1,ROUND(C$5+K$12*COS(RADIANS(C116)),0)-ImgF_x0+1))</f>
        <v>4</v>
      </c>
      <c r="L116" s="24" t="n">
        <f aca="false">MIN(D116:K116)</f>
        <v>4</v>
      </c>
      <c r="M116" s="33" t="n">
        <f aca="false">IF(L116&lt;oscuro,1,0)</f>
        <v>1</v>
      </c>
      <c r="N116" s="22" t="n">
        <f aca="false">oscuro</f>
        <v>68</v>
      </c>
      <c r="P116" s="24" t="n">
        <v>103</v>
      </c>
      <c r="Q116" s="24" t="n">
        <f aca="false">P116*360/360</f>
        <v>103</v>
      </c>
      <c r="R116" s="22" t="n">
        <f aca="false">IF(R$12="","",INDEX(ImgF,ROUND(Q$6+R$12*SIN(RADIANS(Q116)),0)-ImgF_y0+1,ROUND(Q$5+R$12*COS(RADIANS(Q116)),0)-ImgF_x0+1))</f>
        <v>36</v>
      </c>
      <c r="S116" s="22" t="n">
        <f aca="false">IF(S$12="","",INDEX(ImgF,ROUND(Q$6+S$12*SIN(RADIANS(Q116)),0)-ImgF_y0+1,ROUND(Q$5+S$12*COS(RADIANS(Q116)),0)-ImgF_x0+1))</f>
        <v>47</v>
      </c>
      <c r="T116" s="22" t="n">
        <f aca="false">IF(T$12="","",INDEX(ImgF,ROUND(Q$6+T$12*SIN(RADIANS(Q116)),0)-ImgF_y0+1,ROUND(Q$5+T$12*COS(RADIANS(Q116)),0)-ImgF_x0+1))</f>
        <v>37</v>
      </c>
      <c r="U116" s="22" t="n">
        <f aca="false">IF(U$12="","",INDEX(ImgF,ROUND(Q$6+U$12*SIN(RADIANS(Q116)),0)-ImgF_y0+1,ROUND(Q$5+U$12*COS(RADIANS(Q116)),0)-ImgF_x0+1))</f>
        <v>3</v>
      </c>
      <c r="V116" s="22" t="n">
        <f aca="false">IF(V$12="","",INDEX(ImgF,ROUND(Q$6+V$12*SIN(RADIANS(Q116)),0)-ImgF_y0+1,ROUND(Q$5+V$12*COS(RADIANS(Q116)),0)-ImgF_x0+1))</f>
        <v>9</v>
      </c>
      <c r="W116" s="22" t="n">
        <f aca="false">IF(W$12="","",INDEX(ImgF,ROUND(Q$6+W$12*SIN(RADIANS(Q116)),0)-ImgF_y0+1,ROUND(Q$5+W$12*COS(RADIANS(Q116)),0)-ImgF_x0+1))</f>
        <v>7</v>
      </c>
      <c r="X116" s="22" t="n">
        <f aca="false">IF(X$12="","",INDEX(ImgF,ROUND(Q$6+X$12*SIN(RADIANS(Q116)),0)-ImgF_y0+1,ROUND(Q$5+X$12*COS(RADIANS(Q116)),0)-ImgF_x0+1))</f>
        <v>79</v>
      </c>
      <c r="Y116" s="22" t="n">
        <f aca="false">IF(Y$12="","",INDEX(ImgF,ROUND(Q$6+Y$12*SIN(RADIANS(Q116)),0)-ImgF_y0+1,ROUND(Q$5+Y$12*COS(RADIANS(Q116)),0)-ImgF_x0+1))</f>
        <v>93</v>
      </c>
      <c r="Z116" s="24" t="n">
        <f aca="false">MIN(R116:Y116)</f>
        <v>3</v>
      </c>
      <c r="AA116" s="33" t="n">
        <f aca="false">IF(Z116&lt;oscuro,1,0)</f>
        <v>1</v>
      </c>
      <c r="AB116" s="22" t="n">
        <f aca="false">oscuro</f>
        <v>68</v>
      </c>
    </row>
    <row r="117" customFormat="false" ht="15" hidden="false" customHeight="false" outlineLevel="0" collapsed="false">
      <c r="B117" s="24" t="n">
        <v>104</v>
      </c>
      <c r="C117" s="24" t="n">
        <f aca="false">B117*360/360</f>
        <v>104</v>
      </c>
      <c r="D117" s="18" t="n">
        <f aca="false">IF(D$12="","",INDEX(ImgF,ROUND(C$6+D$12*SIN(RADIANS(C117)),0)-ImgF_y0+1,ROUND(C$5+D$12*COS(RADIANS(C117)),0)-ImgF_x0+1))</f>
        <v>179</v>
      </c>
      <c r="E117" s="18" t="n">
        <f aca="false">IF(E$12="","",INDEX(ImgF,ROUND(C$6+E$12*SIN(RADIANS(C117)),0)-ImgF_y0+1,ROUND(C$5+E$12*COS(RADIANS(C117)),0)-ImgF_x0+1))</f>
        <v>120</v>
      </c>
      <c r="F117" s="18" t="n">
        <f aca="false">IF(F$12="","",INDEX(ImgF,ROUND(C$6+F$12*SIN(RADIANS(C117)),0)-ImgF_y0+1,ROUND(C$5+F$12*COS(RADIANS(C117)),0)-ImgF_x0+1))</f>
        <v>89</v>
      </c>
      <c r="G117" s="18" t="n">
        <f aca="false">IF(G$12="","",INDEX(ImgF,ROUND(C$6+G$12*SIN(RADIANS(C117)),0)-ImgF_y0+1,ROUND(C$5+G$12*COS(RADIANS(C117)),0)-ImgF_x0+1))</f>
        <v>80</v>
      </c>
      <c r="H117" s="18" t="n">
        <f aca="false">IF(H$12="","",INDEX(ImgF,ROUND(C$6+H$12*SIN(RADIANS(C117)),0)-ImgF_y0+1,ROUND(C$5+H$12*COS(RADIANS(C117)),0)-ImgF_x0+1))</f>
        <v>100</v>
      </c>
      <c r="I117" s="18" t="n">
        <f aca="false">IF(I$12="","",INDEX(ImgF,ROUND(C$6+I$12*SIN(RADIANS(C117)),0)-ImgF_y0+1,ROUND(C$5+I$12*COS(RADIANS(C117)),0)-ImgF_x0+1))</f>
        <v>70</v>
      </c>
      <c r="J117" s="18" t="n">
        <f aca="false">IF(J$12="","",INDEX(ImgF,ROUND(C$6+J$12*SIN(RADIANS(C117)),0)-ImgF_y0+1,ROUND(C$5+J$12*COS(RADIANS(C117)),0)-ImgF_x0+1))</f>
        <v>42</v>
      </c>
      <c r="K117" s="18" t="n">
        <f aca="false">IF(K$12="","",INDEX(ImgF,ROUND(C$6+K$12*SIN(RADIANS(C117)),0)-ImgF_y0+1,ROUND(C$5+K$12*COS(RADIANS(C117)),0)-ImgF_x0+1))</f>
        <v>0</v>
      </c>
      <c r="L117" s="24" t="n">
        <f aca="false">MIN(D117:K117)</f>
        <v>0</v>
      </c>
      <c r="M117" s="33" t="n">
        <f aca="false">IF(L117&lt;oscuro,1,0)</f>
        <v>1</v>
      </c>
      <c r="N117" s="22" t="n">
        <f aca="false">oscuro</f>
        <v>68</v>
      </c>
      <c r="P117" s="24" t="n">
        <v>104</v>
      </c>
      <c r="Q117" s="24" t="n">
        <f aca="false">P117*360/360</f>
        <v>104</v>
      </c>
      <c r="R117" s="22" t="n">
        <f aca="false">IF(R$12="","",INDEX(ImgF,ROUND(Q$6+R$12*SIN(RADIANS(Q117)),0)-ImgF_y0+1,ROUND(Q$5+R$12*COS(RADIANS(Q117)),0)-ImgF_x0+1))</f>
        <v>36</v>
      </c>
      <c r="S117" s="22" t="n">
        <f aca="false">IF(S$12="","",INDEX(ImgF,ROUND(Q$6+S$12*SIN(RADIANS(Q117)),0)-ImgF_y0+1,ROUND(Q$5+S$12*COS(RADIANS(Q117)),0)-ImgF_x0+1))</f>
        <v>63</v>
      </c>
      <c r="T117" s="22" t="n">
        <f aca="false">IF(T$12="","",INDEX(ImgF,ROUND(Q$6+T$12*SIN(RADIANS(Q117)),0)-ImgF_y0+1,ROUND(Q$5+T$12*COS(RADIANS(Q117)),0)-ImgF_x0+1))</f>
        <v>37</v>
      </c>
      <c r="U117" s="22" t="n">
        <f aca="false">IF(U$12="","",INDEX(ImgF,ROUND(Q$6+U$12*SIN(RADIANS(Q117)),0)-ImgF_y0+1,ROUND(Q$5+U$12*COS(RADIANS(Q117)),0)-ImgF_x0+1))</f>
        <v>3</v>
      </c>
      <c r="V117" s="22" t="n">
        <f aca="false">IF(V$12="","",INDEX(ImgF,ROUND(Q$6+V$12*SIN(RADIANS(Q117)),0)-ImgF_y0+1,ROUND(Q$5+V$12*COS(RADIANS(Q117)),0)-ImgF_x0+1))</f>
        <v>11</v>
      </c>
      <c r="W117" s="22" t="n">
        <f aca="false">IF(W$12="","",INDEX(ImgF,ROUND(Q$6+W$12*SIN(RADIANS(Q117)),0)-ImgF_y0+1,ROUND(Q$5+W$12*COS(RADIANS(Q117)),0)-ImgF_x0+1))</f>
        <v>19</v>
      </c>
      <c r="X117" s="22" t="n">
        <f aca="false">IF(X$12="","",INDEX(ImgF,ROUND(Q$6+X$12*SIN(RADIANS(Q117)),0)-ImgF_y0+1,ROUND(Q$5+X$12*COS(RADIANS(Q117)),0)-ImgF_x0+1))</f>
        <v>116</v>
      </c>
      <c r="Y117" s="22" t="n">
        <f aca="false">IF(Y$12="","",INDEX(ImgF,ROUND(Q$6+Y$12*SIN(RADIANS(Q117)),0)-ImgF_y0+1,ROUND(Q$5+Y$12*COS(RADIANS(Q117)),0)-ImgF_x0+1))</f>
        <v>93</v>
      </c>
      <c r="Z117" s="24" t="n">
        <f aca="false">MIN(R117:Y117)</f>
        <v>3</v>
      </c>
      <c r="AA117" s="33" t="n">
        <f aca="false">IF(Z117&lt;oscuro,1,0)</f>
        <v>1</v>
      </c>
      <c r="AB117" s="22" t="n">
        <f aca="false">oscuro</f>
        <v>68</v>
      </c>
    </row>
    <row r="118" customFormat="false" ht="15" hidden="false" customHeight="false" outlineLevel="0" collapsed="false">
      <c r="B118" s="24" t="n">
        <v>105</v>
      </c>
      <c r="C118" s="24" t="n">
        <f aca="false">B118*360/360</f>
        <v>105</v>
      </c>
      <c r="D118" s="18" t="n">
        <f aca="false">IF(D$12="","",INDEX(ImgF,ROUND(C$6+D$12*SIN(RADIANS(C118)),0)-ImgF_y0+1,ROUND(C$5+D$12*COS(RADIANS(C118)),0)-ImgF_x0+1))</f>
        <v>189</v>
      </c>
      <c r="E118" s="18" t="n">
        <f aca="false">IF(E$12="","",INDEX(ImgF,ROUND(C$6+E$12*SIN(RADIANS(C118)),0)-ImgF_y0+1,ROUND(C$5+E$12*COS(RADIANS(C118)),0)-ImgF_x0+1))</f>
        <v>158</v>
      </c>
      <c r="F118" s="18" t="n">
        <f aca="false">IF(F$12="","",INDEX(ImgF,ROUND(C$6+F$12*SIN(RADIANS(C118)),0)-ImgF_y0+1,ROUND(C$5+F$12*COS(RADIANS(C118)),0)-ImgF_x0+1))</f>
        <v>89</v>
      </c>
      <c r="G118" s="18" t="n">
        <f aca="false">IF(G$12="","",INDEX(ImgF,ROUND(C$6+G$12*SIN(RADIANS(C118)),0)-ImgF_y0+1,ROUND(C$5+G$12*COS(RADIANS(C118)),0)-ImgF_x0+1))</f>
        <v>88</v>
      </c>
      <c r="H118" s="18" t="n">
        <f aca="false">IF(H$12="","",INDEX(ImgF,ROUND(C$6+H$12*SIN(RADIANS(C118)),0)-ImgF_y0+1,ROUND(C$5+H$12*COS(RADIANS(C118)),0)-ImgF_x0+1))</f>
        <v>81</v>
      </c>
      <c r="I118" s="18" t="n">
        <f aca="false">IF(I$12="","",INDEX(ImgF,ROUND(C$6+I$12*SIN(RADIANS(C118)),0)-ImgF_y0+1,ROUND(C$5+I$12*COS(RADIANS(C118)),0)-ImgF_x0+1))</f>
        <v>57</v>
      </c>
      <c r="J118" s="18" t="n">
        <f aca="false">IF(J$12="","",INDEX(ImgF,ROUND(C$6+J$12*SIN(RADIANS(C118)),0)-ImgF_y0+1,ROUND(C$5+J$12*COS(RADIANS(C118)),0)-ImgF_x0+1))</f>
        <v>42</v>
      </c>
      <c r="K118" s="18" t="n">
        <f aca="false">IF(K$12="","",INDEX(ImgF,ROUND(C$6+K$12*SIN(RADIANS(C118)),0)-ImgF_y0+1,ROUND(C$5+K$12*COS(RADIANS(C118)),0)-ImgF_x0+1))</f>
        <v>0</v>
      </c>
      <c r="L118" s="24" t="n">
        <f aca="false">MIN(D118:K118)</f>
        <v>0</v>
      </c>
      <c r="M118" s="33" t="n">
        <f aca="false">IF(L118&lt;oscuro,1,0)</f>
        <v>1</v>
      </c>
      <c r="N118" s="22" t="n">
        <f aca="false">oscuro</f>
        <v>68</v>
      </c>
      <c r="P118" s="24" t="n">
        <v>105</v>
      </c>
      <c r="Q118" s="24" t="n">
        <f aca="false">P118*360/360</f>
        <v>105</v>
      </c>
      <c r="R118" s="22" t="n">
        <f aca="false">IF(R$12="","",INDEX(ImgF,ROUND(Q$6+R$12*SIN(RADIANS(Q118)),0)-ImgF_y0+1,ROUND(Q$5+R$12*COS(RADIANS(Q118)),0)-ImgF_x0+1))</f>
        <v>36</v>
      </c>
      <c r="S118" s="22" t="n">
        <f aca="false">IF(S$12="","",INDEX(ImgF,ROUND(Q$6+S$12*SIN(RADIANS(Q118)),0)-ImgF_y0+1,ROUND(Q$5+S$12*COS(RADIANS(Q118)),0)-ImgF_x0+1))</f>
        <v>57</v>
      </c>
      <c r="T118" s="22" t="n">
        <f aca="false">IF(T$12="","",INDEX(ImgF,ROUND(Q$6+T$12*SIN(RADIANS(Q118)),0)-ImgF_y0+1,ROUND(Q$5+T$12*COS(RADIANS(Q118)),0)-ImgF_x0+1))</f>
        <v>16</v>
      </c>
      <c r="U118" s="22" t="n">
        <f aca="false">IF(U$12="","",INDEX(ImgF,ROUND(Q$6+U$12*SIN(RADIANS(Q118)),0)-ImgF_y0+1,ROUND(Q$5+U$12*COS(RADIANS(Q118)),0)-ImgF_x0+1))</f>
        <v>4</v>
      </c>
      <c r="V118" s="22" t="n">
        <f aca="false">IF(V$12="","",INDEX(ImgF,ROUND(Q$6+V$12*SIN(RADIANS(Q118)),0)-ImgF_y0+1,ROUND(Q$5+V$12*COS(RADIANS(Q118)),0)-ImgF_x0+1))</f>
        <v>11</v>
      </c>
      <c r="W118" s="22" t="n">
        <f aca="false">IF(W$12="","",INDEX(ImgF,ROUND(Q$6+W$12*SIN(RADIANS(Q118)),0)-ImgF_y0+1,ROUND(Q$5+W$12*COS(RADIANS(Q118)),0)-ImgF_x0+1))</f>
        <v>35</v>
      </c>
      <c r="X118" s="22" t="n">
        <f aca="false">IF(X$12="","",INDEX(ImgF,ROUND(Q$6+X$12*SIN(RADIANS(Q118)),0)-ImgF_y0+1,ROUND(Q$5+X$12*COS(RADIANS(Q118)),0)-ImgF_x0+1))</f>
        <v>110</v>
      </c>
      <c r="Y118" s="22" t="n">
        <f aca="false">IF(Y$12="","",INDEX(ImgF,ROUND(Q$6+Y$12*SIN(RADIANS(Q118)),0)-ImgF_y0+1,ROUND(Q$5+Y$12*COS(RADIANS(Q118)),0)-ImgF_x0+1))</f>
        <v>64</v>
      </c>
      <c r="Z118" s="24" t="n">
        <f aca="false">MIN(R118:Y118)</f>
        <v>4</v>
      </c>
      <c r="AA118" s="33" t="n">
        <f aca="false">IF(Z118&lt;oscuro,1,0)</f>
        <v>1</v>
      </c>
      <c r="AB118" s="22" t="n">
        <f aca="false">oscuro</f>
        <v>68</v>
      </c>
    </row>
    <row r="119" customFormat="false" ht="15" hidden="false" customHeight="false" outlineLevel="0" collapsed="false">
      <c r="B119" s="24" t="n">
        <v>106</v>
      </c>
      <c r="C119" s="24" t="n">
        <f aca="false">B119*360/360</f>
        <v>106</v>
      </c>
      <c r="D119" s="18" t="n">
        <f aca="false">IF(D$12="","",INDEX(ImgF,ROUND(C$6+D$12*SIN(RADIANS(C119)),0)-ImgF_y0+1,ROUND(C$5+D$12*COS(RADIANS(C119)),0)-ImgF_x0+1))</f>
        <v>189</v>
      </c>
      <c r="E119" s="18" t="n">
        <f aca="false">IF(E$12="","",INDEX(ImgF,ROUND(C$6+E$12*SIN(RADIANS(C119)),0)-ImgF_y0+1,ROUND(C$5+E$12*COS(RADIANS(C119)),0)-ImgF_x0+1))</f>
        <v>95</v>
      </c>
      <c r="F119" s="18" t="n">
        <f aca="false">IF(F$12="","",INDEX(ImgF,ROUND(C$6+F$12*SIN(RADIANS(C119)),0)-ImgF_y0+1,ROUND(C$5+F$12*COS(RADIANS(C119)),0)-ImgF_x0+1))</f>
        <v>58</v>
      </c>
      <c r="G119" s="18" t="n">
        <f aca="false">IF(G$12="","",INDEX(ImgF,ROUND(C$6+G$12*SIN(RADIANS(C119)),0)-ImgF_y0+1,ROUND(C$5+G$12*COS(RADIANS(C119)),0)-ImgF_x0+1))</f>
        <v>88</v>
      </c>
      <c r="H119" s="18" t="n">
        <f aca="false">IF(H$12="","",INDEX(ImgF,ROUND(C$6+H$12*SIN(RADIANS(C119)),0)-ImgF_y0+1,ROUND(C$5+H$12*COS(RADIANS(C119)),0)-ImgF_x0+1))</f>
        <v>81</v>
      </c>
      <c r="I119" s="18" t="n">
        <f aca="false">IF(I$12="","",INDEX(ImgF,ROUND(C$6+I$12*SIN(RADIANS(C119)),0)-ImgF_y0+1,ROUND(C$5+I$12*COS(RADIANS(C119)),0)-ImgF_x0+1))</f>
        <v>47</v>
      </c>
      <c r="J119" s="18" t="n">
        <f aca="false">IF(J$12="","",INDEX(ImgF,ROUND(C$6+J$12*SIN(RADIANS(C119)),0)-ImgF_y0+1,ROUND(C$5+J$12*COS(RADIANS(C119)),0)-ImgF_x0+1))</f>
        <v>18</v>
      </c>
      <c r="K119" s="18" t="n">
        <f aca="false">IF(K$12="","",INDEX(ImgF,ROUND(C$6+K$12*SIN(RADIANS(C119)),0)-ImgF_y0+1,ROUND(C$5+K$12*COS(RADIANS(C119)),0)-ImgF_x0+1))</f>
        <v>0</v>
      </c>
      <c r="L119" s="24" t="n">
        <f aca="false">MIN(D119:K119)</f>
        <v>0</v>
      </c>
      <c r="M119" s="33" t="n">
        <f aca="false">IF(L119&lt;oscuro,1,0)</f>
        <v>1</v>
      </c>
      <c r="N119" s="22" t="n">
        <f aca="false">oscuro</f>
        <v>68</v>
      </c>
      <c r="P119" s="24" t="n">
        <v>106</v>
      </c>
      <c r="Q119" s="24" t="n">
        <f aca="false">P119*360/360</f>
        <v>106</v>
      </c>
      <c r="R119" s="22" t="n">
        <f aca="false">IF(R$12="","",INDEX(ImgF,ROUND(Q$6+R$12*SIN(RADIANS(Q119)),0)-ImgF_y0+1,ROUND(Q$5+R$12*COS(RADIANS(Q119)),0)-ImgF_x0+1))</f>
        <v>49</v>
      </c>
      <c r="S119" s="22" t="n">
        <f aca="false">IF(S$12="","",INDEX(ImgF,ROUND(Q$6+S$12*SIN(RADIANS(Q119)),0)-ImgF_y0+1,ROUND(Q$5+S$12*COS(RADIANS(Q119)),0)-ImgF_x0+1))</f>
        <v>57</v>
      </c>
      <c r="T119" s="22" t="n">
        <f aca="false">IF(T$12="","",INDEX(ImgF,ROUND(Q$6+T$12*SIN(RADIANS(Q119)),0)-ImgF_y0+1,ROUND(Q$5+T$12*COS(RADIANS(Q119)),0)-ImgF_x0+1))</f>
        <v>17</v>
      </c>
      <c r="U119" s="22" t="n">
        <f aca="false">IF(U$12="","",INDEX(ImgF,ROUND(Q$6+U$12*SIN(RADIANS(Q119)),0)-ImgF_y0+1,ROUND(Q$5+U$12*COS(RADIANS(Q119)),0)-ImgF_x0+1))</f>
        <v>10</v>
      </c>
      <c r="V119" s="22" t="n">
        <f aca="false">IF(V$12="","",INDEX(ImgF,ROUND(Q$6+V$12*SIN(RADIANS(Q119)),0)-ImgF_y0+1,ROUND(Q$5+V$12*COS(RADIANS(Q119)),0)-ImgF_x0+1))</f>
        <v>2</v>
      </c>
      <c r="W119" s="22" t="n">
        <f aca="false">IF(W$12="","",INDEX(ImgF,ROUND(Q$6+W$12*SIN(RADIANS(Q119)),0)-ImgF_y0+1,ROUND(Q$5+W$12*COS(RADIANS(Q119)),0)-ImgF_x0+1))</f>
        <v>2</v>
      </c>
      <c r="X119" s="22" t="n">
        <f aca="false">IF(X$12="","",INDEX(ImgF,ROUND(Q$6+X$12*SIN(RADIANS(Q119)),0)-ImgF_y0+1,ROUND(Q$5+X$12*COS(RADIANS(Q119)),0)-ImgF_x0+1))</f>
        <v>73</v>
      </c>
      <c r="Y119" s="22" t="n">
        <f aca="false">IF(Y$12="","",INDEX(ImgF,ROUND(Q$6+Y$12*SIN(RADIANS(Q119)),0)-ImgF_y0+1,ROUND(Q$5+Y$12*COS(RADIANS(Q119)),0)-ImgF_x0+1))</f>
        <v>65</v>
      </c>
      <c r="Z119" s="24" t="n">
        <f aca="false">MIN(R119:Y119)</f>
        <v>2</v>
      </c>
      <c r="AA119" s="33" t="n">
        <f aca="false">IF(Z119&lt;oscuro,1,0)</f>
        <v>1</v>
      </c>
      <c r="AB119" s="22" t="n">
        <f aca="false">oscuro</f>
        <v>68</v>
      </c>
    </row>
    <row r="120" customFormat="false" ht="15" hidden="false" customHeight="false" outlineLevel="0" collapsed="false">
      <c r="B120" s="24" t="n">
        <v>107</v>
      </c>
      <c r="C120" s="24" t="n">
        <f aca="false">B120*360/360</f>
        <v>107</v>
      </c>
      <c r="D120" s="18" t="n">
        <f aca="false">IF(D$12="","",INDEX(ImgF,ROUND(C$6+D$12*SIN(RADIANS(C120)),0)-ImgF_y0+1,ROUND(C$5+D$12*COS(RADIANS(C120)),0)-ImgF_x0+1))</f>
        <v>199</v>
      </c>
      <c r="E120" s="18" t="n">
        <f aca="false">IF(E$12="","",INDEX(ImgF,ROUND(C$6+E$12*SIN(RADIANS(C120)),0)-ImgF_y0+1,ROUND(C$5+E$12*COS(RADIANS(C120)),0)-ImgF_x0+1))</f>
        <v>95</v>
      </c>
      <c r="F120" s="18" t="n">
        <f aca="false">IF(F$12="","",INDEX(ImgF,ROUND(C$6+F$12*SIN(RADIANS(C120)),0)-ImgF_y0+1,ROUND(C$5+F$12*COS(RADIANS(C120)),0)-ImgF_x0+1))</f>
        <v>74</v>
      </c>
      <c r="G120" s="18" t="n">
        <f aca="false">IF(G$12="","",INDEX(ImgF,ROUND(C$6+G$12*SIN(RADIANS(C120)),0)-ImgF_y0+1,ROUND(C$5+G$12*COS(RADIANS(C120)),0)-ImgF_x0+1))</f>
        <v>94</v>
      </c>
      <c r="H120" s="18" t="n">
        <f aca="false">IF(H$12="","",INDEX(ImgF,ROUND(C$6+H$12*SIN(RADIANS(C120)),0)-ImgF_y0+1,ROUND(C$5+H$12*COS(RADIANS(C120)),0)-ImgF_x0+1))</f>
        <v>51</v>
      </c>
      <c r="I120" s="18" t="n">
        <f aca="false">IF(I$12="","",INDEX(ImgF,ROUND(C$6+I$12*SIN(RADIANS(C120)),0)-ImgF_y0+1,ROUND(C$5+I$12*COS(RADIANS(C120)),0)-ImgF_x0+1))</f>
        <v>47</v>
      </c>
      <c r="J120" s="18" t="n">
        <f aca="false">IF(J$12="","",INDEX(ImgF,ROUND(C$6+J$12*SIN(RADIANS(C120)),0)-ImgF_y0+1,ROUND(C$5+J$12*COS(RADIANS(C120)),0)-ImgF_x0+1))</f>
        <v>4</v>
      </c>
      <c r="K120" s="18" t="n">
        <f aca="false">IF(K$12="","",INDEX(ImgF,ROUND(C$6+K$12*SIN(RADIANS(C120)),0)-ImgF_y0+1,ROUND(C$5+K$12*COS(RADIANS(C120)),0)-ImgF_x0+1))</f>
        <v>7</v>
      </c>
      <c r="L120" s="24" t="n">
        <f aca="false">MIN(D120:K120)</f>
        <v>4</v>
      </c>
      <c r="M120" s="33" t="n">
        <f aca="false">IF(L120&lt;oscuro,1,0)</f>
        <v>1</v>
      </c>
      <c r="N120" s="22" t="n">
        <f aca="false">oscuro</f>
        <v>68</v>
      </c>
      <c r="P120" s="24" t="n">
        <v>107</v>
      </c>
      <c r="Q120" s="24" t="n">
        <f aca="false">P120*360/360</f>
        <v>107</v>
      </c>
      <c r="R120" s="22" t="n">
        <f aca="false">IF(R$12="","",INDEX(ImgF,ROUND(Q$6+R$12*SIN(RADIANS(Q120)),0)-ImgF_y0+1,ROUND(Q$5+R$12*COS(RADIANS(Q120)),0)-ImgF_x0+1))</f>
        <v>38</v>
      </c>
      <c r="S120" s="22" t="n">
        <f aca="false">IF(S$12="","",INDEX(ImgF,ROUND(Q$6+S$12*SIN(RADIANS(Q120)),0)-ImgF_y0+1,ROUND(Q$5+S$12*COS(RADIANS(Q120)),0)-ImgF_x0+1))</f>
        <v>53</v>
      </c>
      <c r="T120" s="22" t="n">
        <f aca="false">IF(T$12="","",INDEX(ImgF,ROUND(Q$6+T$12*SIN(RADIANS(Q120)),0)-ImgF_y0+1,ROUND(Q$5+T$12*COS(RADIANS(Q120)),0)-ImgF_x0+1))</f>
        <v>42</v>
      </c>
      <c r="U120" s="22" t="n">
        <f aca="false">IF(U$12="","",INDEX(ImgF,ROUND(Q$6+U$12*SIN(RADIANS(Q120)),0)-ImgF_y0+1,ROUND(Q$5+U$12*COS(RADIANS(Q120)),0)-ImgF_x0+1))</f>
        <v>17</v>
      </c>
      <c r="V120" s="22" t="n">
        <f aca="false">IF(V$12="","",INDEX(ImgF,ROUND(Q$6+V$12*SIN(RADIANS(Q120)),0)-ImgF_y0+1,ROUND(Q$5+V$12*COS(RADIANS(Q120)),0)-ImgF_x0+1))</f>
        <v>4</v>
      </c>
      <c r="W120" s="22" t="n">
        <f aca="false">IF(W$12="","",INDEX(ImgF,ROUND(Q$6+W$12*SIN(RADIANS(Q120)),0)-ImgF_y0+1,ROUND(Q$5+W$12*COS(RADIANS(Q120)),0)-ImgF_x0+1))</f>
        <v>11</v>
      </c>
      <c r="X120" s="22" t="n">
        <f aca="false">IF(X$12="","",INDEX(ImgF,ROUND(Q$6+X$12*SIN(RADIANS(Q120)),0)-ImgF_y0+1,ROUND(Q$5+X$12*COS(RADIANS(Q120)),0)-ImgF_x0+1))</f>
        <v>73</v>
      </c>
      <c r="Y120" s="22" t="n">
        <f aca="false">IF(Y$12="","",INDEX(ImgF,ROUND(Q$6+Y$12*SIN(RADIANS(Q120)),0)-ImgF_y0+1,ROUND(Q$5+Y$12*COS(RADIANS(Q120)),0)-ImgF_x0+1))</f>
        <v>44</v>
      </c>
      <c r="Z120" s="24" t="n">
        <f aca="false">MIN(R120:Y120)</f>
        <v>4</v>
      </c>
      <c r="AA120" s="33" t="n">
        <f aca="false">IF(Z120&lt;oscuro,1,0)</f>
        <v>1</v>
      </c>
      <c r="AB120" s="22" t="n">
        <f aca="false">oscuro</f>
        <v>68</v>
      </c>
    </row>
    <row r="121" customFormat="false" ht="15" hidden="false" customHeight="false" outlineLevel="0" collapsed="false">
      <c r="B121" s="24" t="n">
        <v>108</v>
      </c>
      <c r="C121" s="24" t="n">
        <f aca="false">B121*360/360</f>
        <v>108</v>
      </c>
      <c r="D121" s="18" t="n">
        <f aca="false">IF(D$12="","",INDEX(ImgF,ROUND(C$6+D$12*SIN(RADIANS(C121)),0)-ImgF_y0+1,ROUND(C$5+D$12*COS(RADIANS(C121)),0)-ImgF_x0+1))</f>
        <v>157</v>
      </c>
      <c r="E121" s="18" t="n">
        <f aca="false">IF(E$12="","",INDEX(ImgF,ROUND(C$6+E$12*SIN(RADIANS(C121)),0)-ImgF_y0+1,ROUND(C$5+E$12*COS(RADIANS(C121)),0)-ImgF_x0+1))</f>
        <v>51</v>
      </c>
      <c r="F121" s="18" t="n">
        <f aca="false">IF(F$12="","",INDEX(ImgF,ROUND(C$6+F$12*SIN(RADIANS(C121)),0)-ImgF_y0+1,ROUND(C$5+F$12*COS(RADIANS(C121)),0)-ImgF_x0+1))</f>
        <v>74</v>
      </c>
      <c r="G121" s="18" t="n">
        <f aca="false">IF(G$12="","",INDEX(ImgF,ROUND(C$6+G$12*SIN(RADIANS(C121)),0)-ImgF_y0+1,ROUND(C$5+G$12*COS(RADIANS(C121)),0)-ImgF_x0+1))</f>
        <v>81</v>
      </c>
      <c r="H121" s="18" t="n">
        <f aca="false">IF(H$12="","",INDEX(ImgF,ROUND(C$6+H$12*SIN(RADIANS(C121)),0)-ImgF_y0+1,ROUND(C$5+H$12*COS(RADIANS(C121)),0)-ImgF_x0+1))</f>
        <v>57</v>
      </c>
      <c r="I121" s="18" t="n">
        <f aca="false">IF(I$12="","",INDEX(ImgF,ROUND(C$6+I$12*SIN(RADIANS(C121)),0)-ImgF_y0+1,ROUND(C$5+I$12*COS(RADIANS(C121)),0)-ImgF_x0+1))</f>
        <v>33</v>
      </c>
      <c r="J121" s="18" t="n">
        <f aca="false">IF(J$12="","",INDEX(ImgF,ROUND(C$6+J$12*SIN(RADIANS(C121)),0)-ImgF_y0+1,ROUND(C$5+J$12*COS(RADIANS(C121)),0)-ImgF_x0+1))</f>
        <v>4</v>
      </c>
      <c r="K121" s="18" t="n">
        <f aca="false">IF(K$12="","",INDEX(ImgF,ROUND(C$6+K$12*SIN(RADIANS(C121)),0)-ImgF_y0+1,ROUND(C$5+K$12*COS(RADIANS(C121)),0)-ImgF_x0+1))</f>
        <v>18</v>
      </c>
      <c r="L121" s="24" t="n">
        <f aca="false">MIN(D121:K121)</f>
        <v>4</v>
      </c>
      <c r="M121" s="33" t="n">
        <f aca="false">IF(L121&lt;oscuro,1,0)</f>
        <v>1</v>
      </c>
      <c r="N121" s="22" t="n">
        <f aca="false">oscuro</f>
        <v>68</v>
      </c>
      <c r="P121" s="24" t="n">
        <v>108</v>
      </c>
      <c r="Q121" s="24" t="n">
        <f aca="false">P121*360/360</f>
        <v>108</v>
      </c>
      <c r="R121" s="22" t="n">
        <f aca="false">IF(R$12="","",INDEX(ImgF,ROUND(Q$6+R$12*SIN(RADIANS(Q121)),0)-ImgF_y0+1,ROUND(Q$5+R$12*COS(RADIANS(Q121)),0)-ImgF_x0+1))</f>
        <v>38</v>
      </c>
      <c r="S121" s="22" t="n">
        <f aca="false">IF(S$12="","",INDEX(ImgF,ROUND(Q$6+S$12*SIN(RADIANS(Q121)),0)-ImgF_y0+1,ROUND(Q$5+S$12*COS(RADIANS(Q121)),0)-ImgF_x0+1))</f>
        <v>57</v>
      </c>
      <c r="T121" s="22" t="n">
        <f aca="false">IF(T$12="","",INDEX(ImgF,ROUND(Q$6+T$12*SIN(RADIANS(Q121)),0)-ImgF_y0+1,ROUND(Q$5+T$12*COS(RADIANS(Q121)),0)-ImgF_x0+1))</f>
        <v>35</v>
      </c>
      <c r="U121" s="22" t="n">
        <f aca="false">IF(U$12="","",INDEX(ImgF,ROUND(Q$6+U$12*SIN(RADIANS(Q121)),0)-ImgF_y0+1,ROUND(Q$5+U$12*COS(RADIANS(Q121)),0)-ImgF_x0+1))</f>
        <v>11</v>
      </c>
      <c r="V121" s="22" t="n">
        <f aca="false">IF(V$12="","",INDEX(ImgF,ROUND(Q$6+V$12*SIN(RADIANS(Q121)),0)-ImgF_y0+1,ROUND(Q$5+V$12*COS(RADIANS(Q121)),0)-ImgF_x0+1))</f>
        <v>4</v>
      </c>
      <c r="W121" s="22" t="n">
        <f aca="false">IF(W$12="","",INDEX(ImgF,ROUND(Q$6+W$12*SIN(RADIANS(Q121)),0)-ImgF_y0+1,ROUND(Q$5+W$12*COS(RADIANS(Q121)),0)-ImgF_x0+1))</f>
        <v>31</v>
      </c>
      <c r="X121" s="22" t="n">
        <f aca="false">IF(X$12="","",INDEX(ImgF,ROUND(Q$6+X$12*SIN(RADIANS(Q121)),0)-ImgF_y0+1,ROUND(Q$5+X$12*COS(RADIANS(Q121)),0)-ImgF_x0+1))</f>
        <v>97</v>
      </c>
      <c r="Y121" s="22" t="n">
        <f aca="false">IF(Y$12="","",INDEX(ImgF,ROUND(Q$6+Y$12*SIN(RADIANS(Q121)),0)-ImgF_y0+1,ROUND(Q$5+Y$12*COS(RADIANS(Q121)),0)-ImgF_x0+1))</f>
        <v>44</v>
      </c>
      <c r="Z121" s="24" t="n">
        <f aca="false">MIN(R121:Y121)</f>
        <v>4</v>
      </c>
      <c r="AA121" s="33" t="n">
        <f aca="false">IF(Z121&lt;oscuro,1,0)</f>
        <v>1</v>
      </c>
      <c r="AB121" s="22" t="n">
        <f aca="false">oscuro</f>
        <v>68</v>
      </c>
    </row>
    <row r="122" customFormat="false" ht="15" hidden="false" customHeight="false" outlineLevel="0" collapsed="false">
      <c r="B122" s="24" t="n">
        <v>109</v>
      </c>
      <c r="C122" s="24" t="n">
        <f aca="false">B122*360/360</f>
        <v>109</v>
      </c>
      <c r="D122" s="18" t="n">
        <f aca="false">IF(D$12="","",INDEX(ImgF,ROUND(C$6+D$12*SIN(RADIANS(C122)),0)-ImgF_y0+1,ROUND(C$5+D$12*COS(RADIANS(C122)),0)-ImgF_x0+1))</f>
        <v>157</v>
      </c>
      <c r="E122" s="18" t="n">
        <f aca="false">IF(E$12="","",INDEX(ImgF,ROUND(C$6+E$12*SIN(RADIANS(C122)),0)-ImgF_y0+1,ROUND(C$5+E$12*COS(RADIANS(C122)),0)-ImgF_x0+1))</f>
        <v>39</v>
      </c>
      <c r="F122" s="18" t="n">
        <f aca="false">IF(F$12="","",INDEX(ImgF,ROUND(C$6+F$12*SIN(RADIANS(C122)),0)-ImgF_y0+1,ROUND(C$5+F$12*COS(RADIANS(C122)),0)-ImgF_x0+1))</f>
        <v>81</v>
      </c>
      <c r="G122" s="18" t="n">
        <f aca="false">IF(G$12="","",INDEX(ImgF,ROUND(C$6+G$12*SIN(RADIANS(C122)),0)-ImgF_y0+1,ROUND(C$5+G$12*COS(RADIANS(C122)),0)-ImgF_x0+1))</f>
        <v>81</v>
      </c>
      <c r="H122" s="18" t="n">
        <f aca="false">IF(H$12="","",INDEX(ImgF,ROUND(C$6+H$12*SIN(RADIANS(C122)),0)-ImgF_y0+1,ROUND(C$5+H$12*COS(RADIANS(C122)),0)-ImgF_x0+1))</f>
        <v>44</v>
      </c>
      <c r="I122" s="18" t="n">
        <f aca="false">IF(I$12="","",INDEX(ImgF,ROUND(C$6+I$12*SIN(RADIANS(C122)),0)-ImgF_y0+1,ROUND(C$5+I$12*COS(RADIANS(C122)),0)-ImgF_x0+1))</f>
        <v>53</v>
      </c>
      <c r="J122" s="18" t="n">
        <f aca="false">IF(J$12="","",INDEX(ImgF,ROUND(C$6+J$12*SIN(RADIANS(C122)),0)-ImgF_y0+1,ROUND(C$5+J$12*COS(RADIANS(C122)),0)-ImgF_x0+1))</f>
        <v>12</v>
      </c>
      <c r="K122" s="18" t="n">
        <f aca="false">IF(K$12="","",INDEX(ImgF,ROUND(C$6+K$12*SIN(RADIANS(C122)),0)-ImgF_y0+1,ROUND(C$5+K$12*COS(RADIANS(C122)),0)-ImgF_x0+1))</f>
        <v>11</v>
      </c>
      <c r="L122" s="24" t="n">
        <f aca="false">MIN(D122:K122)</f>
        <v>11</v>
      </c>
      <c r="M122" s="33" t="n">
        <f aca="false">IF(L122&lt;oscuro,1,0)</f>
        <v>1</v>
      </c>
      <c r="N122" s="22" t="n">
        <f aca="false">oscuro</f>
        <v>68</v>
      </c>
      <c r="P122" s="24" t="n">
        <v>109</v>
      </c>
      <c r="Q122" s="24" t="n">
        <f aca="false">P122*360/360</f>
        <v>109</v>
      </c>
      <c r="R122" s="22" t="n">
        <f aca="false">IF(R$12="","",INDEX(ImgF,ROUND(Q$6+R$12*SIN(RADIANS(Q122)),0)-ImgF_y0+1,ROUND(Q$5+R$12*COS(RADIANS(Q122)),0)-ImgF_x0+1))</f>
        <v>43</v>
      </c>
      <c r="S122" s="22" t="n">
        <f aca="false">IF(S$12="","",INDEX(ImgF,ROUND(Q$6+S$12*SIN(RADIANS(Q122)),0)-ImgF_y0+1,ROUND(Q$5+S$12*COS(RADIANS(Q122)),0)-ImgF_x0+1))</f>
        <v>57</v>
      </c>
      <c r="T122" s="22" t="n">
        <f aca="false">IF(T$12="","",INDEX(ImgF,ROUND(Q$6+T$12*SIN(RADIANS(Q122)),0)-ImgF_y0+1,ROUND(Q$5+T$12*COS(RADIANS(Q122)),0)-ImgF_x0+1))</f>
        <v>35</v>
      </c>
      <c r="U122" s="22" t="n">
        <f aca="false">IF(U$12="","",INDEX(ImgF,ROUND(Q$6+U$12*SIN(RADIANS(Q122)),0)-ImgF_y0+1,ROUND(Q$5+U$12*COS(RADIANS(Q122)),0)-ImgF_x0+1))</f>
        <v>12</v>
      </c>
      <c r="V122" s="22" t="n">
        <f aca="false">IF(V$12="","",INDEX(ImgF,ROUND(Q$6+V$12*SIN(RADIANS(Q122)),0)-ImgF_y0+1,ROUND(Q$5+V$12*COS(RADIANS(Q122)),0)-ImgF_x0+1))</f>
        <v>7</v>
      </c>
      <c r="W122" s="22" t="n">
        <f aca="false">IF(W$12="","",INDEX(ImgF,ROUND(Q$6+W$12*SIN(RADIANS(Q122)),0)-ImgF_y0+1,ROUND(Q$5+W$12*COS(RADIANS(Q122)),0)-ImgF_x0+1))</f>
        <v>31</v>
      </c>
      <c r="X122" s="22" t="n">
        <f aca="false">IF(X$12="","",INDEX(ImgF,ROUND(Q$6+X$12*SIN(RADIANS(Q122)),0)-ImgF_y0+1,ROUND(Q$5+X$12*COS(RADIANS(Q122)),0)-ImgF_x0+1))</f>
        <v>103</v>
      </c>
      <c r="Y122" s="22" t="n">
        <f aca="false">IF(Y$12="","",INDEX(ImgF,ROUND(Q$6+Y$12*SIN(RADIANS(Q122)),0)-ImgF_y0+1,ROUND(Q$5+Y$12*COS(RADIANS(Q122)),0)-ImgF_x0+1))</f>
        <v>38</v>
      </c>
      <c r="Z122" s="24" t="n">
        <f aca="false">MIN(R122:Y122)</f>
        <v>7</v>
      </c>
      <c r="AA122" s="33" t="n">
        <f aca="false">IF(Z122&lt;oscuro,1,0)</f>
        <v>1</v>
      </c>
      <c r="AB122" s="22" t="n">
        <f aca="false">oscuro</f>
        <v>68</v>
      </c>
    </row>
    <row r="123" customFormat="false" ht="15" hidden="false" customHeight="false" outlineLevel="0" collapsed="false">
      <c r="B123" s="24" t="n">
        <v>110</v>
      </c>
      <c r="C123" s="24" t="n">
        <f aca="false">B123*360/360</f>
        <v>110</v>
      </c>
      <c r="D123" s="18" t="n">
        <f aca="false">IF(D$12="","",INDEX(ImgF,ROUND(C$6+D$12*SIN(RADIANS(C123)),0)-ImgF_y0+1,ROUND(C$5+D$12*COS(RADIANS(C123)),0)-ImgF_x0+1))</f>
        <v>188</v>
      </c>
      <c r="E123" s="18" t="n">
        <f aca="false">IF(E$12="","",INDEX(ImgF,ROUND(C$6+E$12*SIN(RADIANS(C123)),0)-ImgF_y0+1,ROUND(C$5+E$12*COS(RADIANS(C123)),0)-ImgF_x0+1))</f>
        <v>82</v>
      </c>
      <c r="F123" s="18" t="n">
        <f aca="false">IF(F$12="","",INDEX(ImgF,ROUND(C$6+F$12*SIN(RADIANS(C123)),0)-ImgF_y0+1,ROUND(C$5+F$12*COS(RADIANS(C123)),0)-ImgF_x0+1))</f>
        <v>70</v>
      </c>
      <c r="G123" s="18" t="n">
        <f aca="false">IF(G$12="","",INDEX(ImgF,ROUND(C$6+G$12*SIN(RADIANS(C123)),0)-ImgF_y0+1,ROUND(C$5+G$12*COS(RADIANS(C123)),0)-ImgF_x0+1))</f>
        <v>65</v>
      </c>
      <c r="H123" s="18" t="n">
        <f aca="false">IF(H$12="","",INDEX(ImgF,ROUND(C$6+H$12*SIN(RADIANS(C123)),0)-ImgF_y0+1,ROUND(C$5+H$12*COS(RADIANS(C123)),0)-ImgF_x0+1))</f>
        <v>44</v>
      </c>
      <c r="I123" s="18" t="n">
        <f aca="false">IF(I$12="","",INDEX(ImgF,ROUND(C$6+I$12*SIN(RADIANS(C123)),0)-ImgF_y0+1,ROUND(C$5+I$12*COS(RADIANS(C123)),0)-ImgF_x0+1))</f>
        <v>32</v>
      </c>
      <c r="J123" s="18" t="n">
        <f aca="false">IF(J$12="","",INDEX(ImgF,ROUND(C$6+J$12*SIN(RADIANS(C123)),0)-ImgF_y0+1,ROUND(C$5+J$12*COS(RADIANS(C123)),0)-ImgF_x0+1))</f>
        <v>2</v>
      </c>
      <c r="K123" s="18" t="n">
        <f aca="false">IF(K$12="","",INDEX(ImgF,ROUND(C$6+K$12*SIN(RADIANS(C123)),0)-ImgF_y0+1,ROUND(C$5+K$12*COS(RADIANS(C123)),0)-ImgF_x0+1))</f>
        <v>11</v>
      </c>
      <c r="L123" s="24" t="n">
        <f aca="false">MIN(D123:K123)</f>
        <v>2</v>
      </c>
      <c r="M123" s="33" t="n">
        <f aca="false">IF(L123&lt;oscuro,1,0)</f>
        <v>1</v>
      </c>
      <c r="N123" s="22" t="n">
        <f aca="false">oscuro</f>
        <v>68</v>
      </c>
      <c r="P123" s="24" t="n">
        <v>110</v>
      </c>
      <c r="Q123" s="24" t="n">
        <f aca="false">P123*360/360</f>
        <v>110</v>
      </c>
      <c r="R123" s="22" t="n">
        <f aca="false">IF(R$12="","",INDEX(ImgF,ROUND(Q$6+R$12*SIN(RADIANS(Q123)),0)-ImgF_y0+1,ROUND(Q$5+R$12*COS(RADIANS(Q123)),0)-ImgF_x0+1))</f>
        <v>43</v>
      </c>
      <c r="S123" s="22" t="n">
        <f aca="false">IF(S$12="","",INDEX(ImgF,ROUND(Q$6+S$12*SIN(RADIANS(Q123)),0)-ImgF_y0+1,ROUND(Q$5+S$12*COS(RADIANS(Q123)),0)-ImgF_x0+1))</f>
        <v>55</v>
      </c>
      <c r="T123" s="22" t="n">
        <f aca="false">IF(T$12="","",INDEX(ImgF,ROUND(Q$6+T$12*SIN(RADIANS(Q123)),0)-ImgF_y0+1,ROUND(Q$5+T$12*COS(RADIANS(Q123)),0)-ImgF_x0+1))</f>
        <v>16</v>
      </c>
      <c r="U123" s="22" t="n">
        <f aca="false">IF(U$12="","",INDEX(ImgF,ROUND(Q$6+U$12*SIN(RADIANS(Q123)),0)-ImgF_y0+1,ROUND(Q$5+U$12*COS(RADIANS(Q123)),0)-ImgF_x0+1))</f>
        <v>12</v>
      </c>
      <c r="V123" s="22" t="n">
        <f aca="false">IF(V$12="","",INDEX(ImgF,ROUND(Q$6+V$12*SIN(RADIANS(Q123)),0)-ImgF_y0+1,ROUND(Q$5+V$12*COS(RADIANS(Q123)),0)-ImgF_x0+1))</f>
        <v>0</v>
      </c>
      <c r="W123" s="22" t="n">
        <f aca="false">IF(W$12="","",INDEX(ImgF,ROUND(Q$6+W$12*SIN(RADIANS(Q123)),0)-ImgF_y0+1,ROUND(Q$5+W$12*COS(RADIANS(Q123)),0)-ImgF_x0+1))</f>
        <v>65</v>
      </c>
      <c r="X123" s="22" t="n">
        <f aca="false">IF(X$12="","",INDEX(ImgF,ROUND(Q$6+X$12*SIN(RADIANS(Q123)),0)-ImgF_y0+1,ROUND(Q$5+X$12*COS(RADIANS(Q123)),0)-ImgF_x0+1))</f>
        <v>103</v>
      </c>
      <c r="Y123" s="22" t="n">
        <f aca="false">IF(Y$12="","",INDEX(ImgF,ROUND(Q$6+Y$12*SIN(RADIANS(Q123)),0)-ImgF_y0+1,ROUND(Q$5+Y$12*COS(RADIANS(Q123)),0)-ImgF_x0+1))</f>
        <v>89</v>
      </c>
      <c r="Z123" s="24" t="n">
        <f aca="false">MIN(R123:Y123)</f>
        <v>0</v>
      </c>
      <c r="AA123" s="33" t="n">
        <f aca="false">IF(Z123&lt;oscuro,1,0)</f>
        <v>1</v>
      </c>
      <c r="AB123" s="22" t="n">
        <f aca="false">oscuro</f>
        <v>68</v>
      </c>
    </row>
    <row r="124" customFormat="false" ht="15" hidden="false" customHeight="false" outlineLevel="0" collapsed="false">
      <c r="B124" s="24" t="n">
        <v>111</v>
      </c>
      <c r="C124" s="24" t="n">
        <f aca="false">B124*360/360</f>
        <v>111</v>
      </c>
      <c r="D124" s="18" t="n">
        <f aca="false">IF(D$12="","",INDEX(ImgF,ROUND(C$6+D$12*SIN(RADIANS(C124)),0)-ImgF_y0+1,ROUND(C$5+D$12*COS(RADIANS(C124)),0)-ImgF_x0+1))</f>
        <v>188</v>
      </c>
      <c r="E124" s="18" t="n">
        <f aca="false">IF(E$12="","",INDEX(ImgF,ROUND(C$6+E$12*SIN(RADIANS(C124)),0)-ImgF_y0+1,ROUND(C$5+E$12*COS(RADIANS(C124)),0)-ImgF_x0+1))</f>
        <v>47</v>
      </c>
      <c r="F124" s="18" t="n">
        <f aca="false">IF(F$12="","",INDEX(ImgF,ROUND(C$6+F$12*SIN(RADIANS(C124)),0)-ImgF_y0+1,ROUND(C$5+F$12*COS(RADIANS(C124)),0)-ImgF_x0+1))</f>
        <v>70</v>
      </c>
      <c r="G124" s="18" t="n">
        <f aca="false">IF(G$12="","",INDEX(ImgF,ROUND(C$6+G$12*SIN(RADIANS(C124)),0)-ImgF_y0+1,ROUND(C$5+G$12*COS(RADIANS(C124)),0)-ImgF_x0+1))</f>
        <v>52</v>
      </c>
      <c r="H124" s="18" t="n">
        <f aca="false">IF(H$12="","",INDEX(ImgF,ROUND(C$6+H$12*SIN(RADIANS(C124)),0)-ImgF_y0+1,ROUND(C$5+H$12*COS(RADIANS(C124)),0)-ImgF_x0+1))</f>
        <v>36</v>
      </c>
      <c r="I124" s="18" t="n">
        <f aca="false">IF(I$12="","",INDEX(ImgF,ROUND(C$6+I$12*SIN(RADIANS(C124)),0)-ImgF_y0+1,ROUND(C$5+I$12*COS(RADIANS(C124)),0)-ImgF_x0+1))</f>
        <v>32</v>
      </c>
      <c r="J124" s="18" t="n">
        <f aca="false">IF(J$12="","",INDEX(ImgF,ROUND(C$6+J$12*SIN(RADIANS(C124)),0)-ImgF_y0+1,ROUND(C$5+J$12*COS(RADIANS(C124)),0)-ImgF_x0+1))</f>
        <v>0</v>
      </c>
      <c r="K124" s="18" t="n">
        <f aca="false">IF(K$12="","",INDEX(ImgF,ROUND(C$6+K$12*SIN(RADIANS(C124)),0)-ImgF_y0+1,ROUND(C$5+K$12*COS(RADIANS(C124)),0)-ImgF_x0+1))</f>
        <v>29</v>
      </c>
      <c r="L124" s="24" t="n">
        <f aca="false">MIN(D124:K124)</f>
        <v>0</v>
      </c>
      <c r="M124" s="33" t="n">
        <f aca="false">IF(L124&lt;oscuro,1,0)</f>
        <v>1</v>
      </c>
      <c r="N124" s="22" t="n">
        <f aca="false">oscuro</f>
        <v>68</v>
      </c>
      <c r="P124" s="24" t="n">
        <v>111</v>
      </c>
      <c r="Q124" s="24" t="n">
        <f aca="false">P124*360/360</f>
        <v>111</v>
      </c>
      <c r="R124" s="22" t="n">
        <f aca="false">IF(R$12="","",INDEX(ImgF,ROUND(Q$6+R$12*SIN(RADIANS(Q124)),0)-ImgF_y0+1,ROUND(Q$5+R$12*COS(RADIANS(Q124)),0)-ImgF_x0+1))</f>
        <v>52</v>
      </c>
      <c r="S124" s="22" t="n">
        <f aca="false">IF(S$12="","",INDEX(ImgF,ROUND(Q$6+S$12*SIN(RADIANS(Q124)),0)-ImgF_y0+1,ROUND(Q$5+S$12*COS(RADIANS(Q124)),0)-ImgF_x0+1))</f>
        <v>55</v>
      </c>
      <c r="T124" s="22" t="n">
        <f aca="false">IF(T$12="","",INDEX(ImgF,ROUND(Q$6+T$12*SIN(RADIANS(Q124)),0)-ImgF_y0+1,ROUND(Q$5+T$12*COS(RADIANS(Q124)),0)-ImgF_x0+1))</f>
        <v>10</v>
      </c>
      <c r="U124" s="22" t="n">
        <f aca="false">IF(U$12="","",INDEX(ImgF,ROUND(Q$6+U$12*SIN(RADIANS(Q124)),0)-ImgF_y0+1,ROUND(Q$5+U$12*COS(RADIANS(Q124)),0)-ImgF_x0+1))</f>
        <v>10</v>
      </c>
      <c r="V124" s="22" t="n">
        <f aca="false">IF(V$12="","",INDEX(ImgF,ROUND(Q$6+V$12*SIN(RADIANS(Q124)),0)-ImgF_y0+1,ROUND(Q$5+V$12*COS(RADIANS(Q124)),0)-ImgF_x0+1))</f>
        <v>7</v>
      </c>
      <c r="W124" s="22" t="n">
        <f aca="false">IF(W$12="","",INDEX(ImgF,ROUND(Q$6+W$12*SIN(RADIANS(Q124)),0)-ImgF_y0+1,ROUND(Q$5+W$12*COS(RADIANS(Q124)),0)-ImgF_x0+1))</f>
        <v>0</v>
      </c>
      <c r="X124" s="22" t="n">
        <f aca="false">IF(X$12="","",INDEX(ImgF,ROUND(Q$6+X$12*SIN(RADIANS(Q124)),0)-ImgF_y0+1,ROUND(Q$5+X$12*COS(RADIANS(Q124)),0)-ImgF_x0+1))</f>
        <v>80</v>
      </c>
      <c r="Y124" s="22" t="n">
        <f aca="false">IF(Y$12="","",INDEX(ImgF,ROUND(Q$6+Y$12*SIN(RADIANS(Q124)),0)-ImgF_y0+1,ROUND(Q$5+Y$12*COS(RADIANS(Q124)),0)-ImgF_x0+1))</f>
        <v>42</v>
      </c>
      <c r="Z124" s="24" t="n">
        <f aca="false">MIN(R124:Y124)</f>
        <v>0</v>
      </c>
      <c r="AA124" s="33" t="n">
        <f aca="false">IF(Z124&lt;oscuro,1,0)</f>
        <v>1</v>
      </c>
      <c r="AB124" s="22" t="n">
        <f aca="false">oscuro</f>
        <v>68</v>
      </c>
    </row>
    <row r="125" customFormat="false" ht="15" hidden="false" customHeight="false" outlineLevel="0" collapsed="false">
      <c r="B125" s="24" t="n">
        <v>112</v>
      </c>
      <c r="C125" s="24" t="n">
        <f aca="false">B125*360/360</f>
        <v>112</v>
      </c>
      <c r="D125" s="18" t="n">
        <f aca="false">IF(D$12="","",INDEX(ImgF,ROUND(C$6+D$12*SIN(RADIANS(C125)),0)-ImgF_y0+1,ROUND(C$5+D$12*COS(RADIANS(C125)),0)-ImgF_x0+1))</f>
        <v>106</v>
      </c>
      <c r="E125" s="18" t="n">
        <f aca="false">IF(E$12="","",INDEX(ImgF,ROUND(C$6+E$12*SIN(RADIANS(C125)),0)-ImgF_y0+1,ROUND(C$5+E$12*COS(RADIANS(C125)),0)-ImgF_x0+1))</f>
        <v>47</v>
      </c>
      <c r="F125" s="18" t="n">
        <f aca="false">IF(F$12="","",INDEX(ImgF,ROUND(C$6+F$12*SIN(RADIANS(C125)),0)-ImgF_y0+1,ROUND(C$5+F$12*COS(RADIANS(C125)),0)-ImgF_x0+1))</f>
        <v>88</v>
      </c>
      <c r="G125" s="18" t="n">
        <f aca="false">IF(G$12="","",INDEX(ImgF,ROUND(C$6+G$12*SIN(RADIANS(C125)),0)-ImgF_y0+1,ROUND(C$5+G$12*COS(RADIANS(C125)),0)-ImgF_x0+1))</f>
        <v>52</v>
      </c>
      <c r="H125" s="18" t="n">
        <f aca="false">IF(H$12="","",INDEX(ImgF,ROUND(C$6+H$12*SIN(RADIANS(C125)),0)-ImgF_y0+1,ROUND(C$5+H$12*COS(RADIANS(C125)),0)-ImgF_x0+1))</f>
        <v>30</v>
      </c>
      <c r="I125" s="18" t="n">
        <f aca="false">IF(I$12="","",INDEX(ImgF,ROUND(C$6+I$12*SIN(RADIANS(C125)),0)-ImgF_y0+1,ROUND(C$5+I$12*COS(RADIANS(C125)),0)-ImgF_x0+1))</f>
        <v>1</v>
      </c>
      <c r="J125" s="18" t="n">
        <f aca="false">IF(J$12="","",INDEX(ImgF,ROUND(C$6+J$12*SIN(RADIANS(C125)),0)-ImgF_y0+1,ROUND(C$5+J$12*COS(RADIANS(C125)),0)-ImgF_x0+1))</f>
        <v>0</v>
      </c>
      <c r="K125" s="18" t="n">
        <f aca="false">IF(K$12="","",INDEX(ImgF,ROUND(C$6+K$12*SIN(RADIANS(C125)),0)-ImgF_y0+1,ROUND(C$5+K$12*COS(RADIANS(C125)),0)-ImgF_x0+1))</f>
        <v>11</v>
      </c>
      <c r="L125" s="24" t="n">
        <f aca="false">MIN(D125:K125)</f>
        <v>0</v>
      </c>
      <c r="M125" s="33" t="n">
        <f aca="false">IF(L125&lt;oscuro,1,0)</f>
        <v>1</v>
      </c>
      <c r="N125" s="22" t="n">
        <f aca="false">oscuro</f>
        <v>68</v>
      </c>
      <c r="P125" s="24" t="n">
        <v>112</v>
      </c>
      <c r="Q125" s="24" t="n">
        <f aca="false">P125*360/360</f>
        <v>112</v>
      </c>
      <c r="R125" s="22" t="n">
        <f aca="false">IF(R$12="","",INDEX(ImgF,ROUND(Q$6+R$12*SIN(RADIANS(Q125)),0)-ImgF_y0+1,ROUND(Q$5+R$12*COS(RADIANS(Q125)),0)-ImgF_x0+1))</f>
        <v>47</v>
      </c>
      <c r="S125" s="22" t="n">
        <f aca="false">IF(S$12="","",INDEX(ImgF,ROUND(Q$6+S$12*SIN(RADIANS(Q125)),0)-ImgF_y0+1,ROUND(Q$5+S$12*COS(RADIANS(Q125)),0)-ImgF_x0+1))</f>
        <v>52</v>
      </c>
      <c r="T125" s="22" t="n">
        <f aca="false">IF(T$12="","",INDEX(ImgF,ROUND(Q$6+T$12*SIN(RADIANS(Q125)),0)-ImgF_y0+1,ROUND(Q$5+T$12*COS(RADIANS(Q125)),0)-ImgF_x0+1))</f>
        <v>36</v>
      </c>
      <c r="U125" s="22" t="n">
        <f aca="false">IF(U$12="","",INDEX(ImgF,ROUND(Q$6+U$12*SIN(RADIANS(Q125)),0)-ImgF_y0+1,ROUND(Q$5+U$12*COS(RADIANS(Q125)),0)-ImgF_x0+1))</f>
        <v>9</v>
      </c>
      <c r="V125" s="22" t="n">
        <f aca="false">IF(V$12="","",INDEX(ImgF,ROUND(Q$6+V$12*SIN(RADIANS(Q125)),0)-ImgF_y0+1,ROUND(Q$5+V$12*COS(RADIANS(Q125)),0)-ImgF_x0+1))</f>
        <v>11</v>
      </c>
      <c r="W125" s="22" t="n">
        <f aca="false">IF(W$12="","",INDEX(ImgF,ROUND(Q$6+W$12*SIN(RADIANS(Q125)),0)-ImgF_y0+1,ROUND(Q$5+W$12*COS(RADIANS(Q125)),0)-ImgF_x0+1))</f>
        <v>11</v>
      </c>
      <c r="X125" s="22" t="n">
        <f aca="false">IF(X$12="","",INDEX(ImgF,ROUND(Q$6+X$12*SIN(RADIANS(Q125)),0)-ImgF_y0+1,ROUND(Q$5+X$12*COS(RADIANS(Q125)),0)-ImgF_x0+1))</f>
        <v>84</v>
      </c>
      <c r="Y125" s="22" t="n">
        <f aca="false">IF(Y$12="","",INDEX(ImgF,ROUND(Q$6+Y$12*SIN(RADIANS(Q125)),0)-ImgF_y0+1,ROUND(Q$5+Y$12*COS(RADIANS(Q125)),0)-ImgF_x0+1))</f>
        <v>42</v>
      </c>
      <c r="Z125" s="24" t="n">
        <f aca="false">MIN(R125:Y125)</f>
        <v>9</v>
      </c>
      <c r="AA125" s="33" t="n">
        <f aca="false">IF(Z125&lt;oscuro,1,0)</f>
        <v>1</v>
      </c>
      <c r="AB125" s="22" t="n">
        <f aca="false">oscuro</f>
        <v>68</v>
      </c>
    </row>
    <row r="126" customFormat="false" ht="15" hidden="false" customHeight="false" outlineLevel="0" collapsed="false">
      <c r="B126" s="24" t="n">
        <v>113</v>
      </c>
      <c r="C126" s="24" t="n">
        <f aca="false">B126*360/360</f>
        <v>113</v>
      </c>
      <c r="D126" s="18" t="n">
        <f aca="false">IF(D$12="","",INDEX(ImgF,ROUND(C$6+D$12*SIN(RADIANS(C126)),0)-ImgF_y0+1,ROUND(C$5+D$12*COS(RADIANS(C126)),0)-ImgF_x0+1))</f>
        <v>39</v>
      </c>
      <c r="E126" s="18" t="n">
        <f aca="false">IF(E$12="","",INDEX(ImgF,ROUND(C$6+E$12*SIN(RADIANS(C126)),0)-ImgF_y0+1,ROUND(C$5+E$12*COS(RADIANS(C126)),0)-ImgF_x0+1))</f>
        <v>71</v>
      </c>
      <c r="F126" s="18" t="n">
        <f aca="false">IF(F$12="","",INDEX(ImgF,ROUND(C$6+F$12*SIN(RADIANS(C126)),0)-ImgF_y0+1,ROUND(C$5+F$12*COS(RADIANS(C126)),0)-ImgF_x0+1))</f>
        <v>88</v>
      </c>
      <c r="G126" s="18" t="n">
        <f aca="false">IF(G$12="","",INDEX(ImgF,ROUND(C$6+G$12*SIN(RADIANS(C126)),0)-ImgF_y0+1,ROUND(C$5+G$12*COS(RADIANS(C126)),0)-ImgF_x0+1))</f>
        <v>74</v>
      </c>
      <c r="H126" s="18" t="n">
        <f aca="false">IF(H$12="","",INDEX(ImgF,ROUND(C$6+H$12*SIN(RADIANS(C126)),0)-ImgF_y0+1,ROUND(C$5+H$12*COS(RADIANS(C126)),0)-ImgF_x0+1))</f>
        <v>54</v>
      </c>
      <c r="I126" s="18" t="n">
        <f aca="false">IF(I$12="","",INDEX(ImgF,ROUND(C$6+I$12*SIN(RADIANS(C126)),0)-ImgF_y0+1,ROUND(C$5+I$12*COS(RADIANS(C126)),0)-ImgF_x0+1))</f>
        <v>15</v>
      </c>
      <c r="J126" s="18" t="n">
        <f aca="false">IF(J$12="","",INDEX(ImgF,ROUND(C$6+J$12*SIN(RADIANS(C126)),0)-ImgF_y0+1,ROUND(C$5+J$12*COS(RADIANS(C126)),0)-ImgF_x0+1))</f>
        <v>1</v>
      </c>
      <c r="K126" s="18" t="n">
        <f aca="false">IF(K$12="","",INDEX(ImgF,ROUND(C$6+K$12*SIN(RADIANS(C126)),0)-ImgF_y0+1,ROUND(C$5+K$12*COS(RADIANS(C126)),0)-ImgF_x0+1))</f>
        <v>11</v>
      </c>
      <c r="L126" s="24" t="n">
        <f aca="false">MIN(D126:K126)</f>
        <v>1</v>
      </c>
      <c r="M126" s="33" t="n">
        <f aca="false">IF(L126&lt;oscuro,1,0)</f>
        <v>1</v>
      </c>
      <c r="N126" s="22" t="n">
        <f aca="false">oscuro</f>
        <v>68</v>
      </c>
      <c r="P126" s="24" t="n">
        <v>113</v>
      </c>
      <c r="Q126" s="24" t="n">
        <f aca="false">P126*360/360</f>
        <v>113</v>
      </c>
      <c r="R126" s="22" t="n">
        <f aca="false">IF(R$12="","",INDEX(ImgF,ROUND(Q$6+R$12*SIN(RADIANS(Q126)),0)-ImgF_y0+1,ROUND(Q$5+R$12*COS(RADIANS(Q126)),0)-ImgF_x0+1))</f>
        <v>47</v>
      </c>
      <c r="S126" s="22" t="n">
        <f aca="false">IF(S$12="","",INDEX(ImgF,ROUND(Q$6+S$12*SIN(RADIANS(Q126)),0)-ImgF_y0+1,ROUND(Q$5+S$12*COS(RADIANS(Q126)),0)-ImgF_x0+1))</f>
        <v>48</v>
      </c>
      <c r="T126" s="22" t="n">
        <f aca="false">IF(T$12="","",INDEX(ImgF,ROUND(Q$6+T$12*SIN(RADIANS(Q126)),0)-ImgF_y0+1,ROUND(Q$5+T$12*COS(RADIANS(Q126)),0)-ImgF_x0+1))</f>
        <v>22</v>
      </c>
      <c r="U126" s="22" t="n">
        <f aca="false">IF(U$12="","",INDEX(ImgF,ROUND(Q$6+U$12*SIN(RADIANS(Q126)),0)-ImgF_y0+1,ROUND(Q$5+U$12*COS(RADIANS(Q126)),0)-ImgF_x0+1))</f>
        <v>9</v>
      </c>
      <c r="V126" s="22" t="n">
        <f aca="false">IF(V$12="","",INDEX(ImgF,ROUND(Q$6+V$12*SIN(RADIANS(Q126)),0)-ImgF_y0+1,ROUND(Q$5+V$12*COS(RADIANS(Q126)),0)-ImgF_x0+1))</f>
        <v>17</v>
      </c>
      <c r="W126" s="22" t="n">
        <f aca="false">IF(W$12="","",INDEX(ImgF,ROUND(Q$6+W$12*SIN(RADIANS(Q126)),0)-ImgF_y0+1,ROUND(Q$5+W$12*COS(RADIANS(Q126)),0)-ImgF_x0+1))</f>
        <v>11</v>
      </c>
      <c r="X126" s="22" t="n">
        <f aca="false">IF(X$12="","",INDEX(ImgF,ROUND(Q$6+X$12*SIN(RADIANS(Q126)),0)-ImgF_y0+1,ROUND(Q$5+X$12*COS(RADIANS(Q126)),0)-ImgF_x0+1))</f>
        <v>104</v>
      </c>
      <c r="Y126" s="22" t="n">
        <f aca="false">IF(Y$12="","",INDEX(ImgF,ROUND(Q$6+Y$12*SIN(RADIANS(Q126)),0)-ImgF_y0+1,ROUND(Q$5+Y$12*COS(RADIANS(Q126)),0)-ImgF_x0+1))</f>
        <v>30</v>
      </c>
      <c r="Z126" s="24" t="n">
        <f aca="false">MIN(R126:Y126)</f>
        <v>9</v>
      </c>
      <c r="AA126" s="33" t="n">
        <f aca="false">IF(Z126&lt;oscuro,1,0)</f>
        <v>1</v>
      </c>
      <c r="AB126" s="22" t="n">
        <f aca="false">oscuro</f>
        <v>68</v>
      </c>
    </row>
    <row r="127" customFormat="false" ht="15" hidden="false" customHeight="false" outlineLevel="0" collapsed="false">
      <c r="B127" s="24" t="n">
        <v>114</v>
      </c>
      <c r="C127" s="24" t="n">
        <f aca="false">B127*360/360</f>
        <v>114</v>
      </c>
      <c r="D127" s="18" t="n">
        <f aca="false">IF(D$12="","",INDEX(ImgF,ROUND(C$6+D$12*SIN(RADIANS(C127)),0)-ImgF_y0+1,ROUND(C$5+D$12*COS(RADIANS(C127)),0)-ImgF_x0+1))</f>
        <v>99</v>
      </c>
      <c r="E127" s="18" t="n">
        <f aca="false">IF(E$12="","",INDEX(ImgF,ROUND(C$6+E$12*SIN(RADIANS(C127)),0)-ImgF_y0+1,ROUND(C$5+E$12*COS(RADIANS(C127)),0)-ImgF_x0+1))</f>
        <v>43</v>
      </c>
      <c r="F127" s="18" t="n">
        <f aca="false">IF(F$12="","",INDEX(ImgF,ROUND(C$6+F$12*SIN(RADIANS(C127)),0)-ImgF_y0+1,ROUND(C$5+F$12*COS(RADIANS(C127)),0)-ImgF_x0+1))</f>
        <v>90</v>
      </c>
      <c r="G127" s="18" t="n">
        <f aca="false">IF(G$12="","",INDEX(ImgF,ROUND(C$6+G$12*SIN(RADIANS(C127)),0)-ImgF_y0+1,ROUND(C$5+G$12*COS(RADIANS(C127)),0)-ImgF_x0+1))</f>
        <v>74</v>
      </c>
      <c r="H127" s="18" t="n">
        <f aca="false">IF(H$12="","",INDEX(ImgF,ROUND(C$6+H$12*SIN(RADIANS(C127)),0)-ImgF_y0+1,ROUND(C$5+H$12*COS(RADIANS(C127)),0)-ImgF_x0+1))</f>
        <v>45</v>
      </c>
      <c r="I127" s="18" t="n">
        <f aca="false">IF(I$12="","",INDEX(ImgF,ROUND(C$6+I$12*SIN(RADIANS(C127)),0)-ImgF_y0+1,ROUND(C$5+I$12*COS(RADIANS(C127)),0)-ImgF_x0+1))</f>
        <v>15</v>
      </c>
      <c r="J127" s="18" t="n">
        <f aca="false">IF(J$12="","",INDEX(ImgF,ROUND(C$6+J$12*SIN(RADIANS(C127)),0)-ImgF_y0+1,ROUND(C$5+J$12*COS(RADIANS(C127)),0)-ImgF_x0+1))</f>
        <v>4</v>
      </c>
      <c r="K127" s="18" t="n">
        <f aca="false">IF(K$12="","",INDEX(ImgF,ROUND(C$6+K$12*SIN(RADIANS(C127)),0)-ImgF_y0+1,ROUND(C$5+K$12*COS(RADIANS(C127)),0)-ImgF_x0+1))</f>
        <v>29</v>
      </c>
      <c r="L127" s="24" t="n">
        <f aca="false">MIN(D127:K127)</f>
        <v>4</v>
      </c>
      <c r="M127" s="33" t="n">
        <f aca="false">IF(L127&lt;oscuro,1,0)</f>
        <v>1</v>
      </c>
      <c r="N127" s="22" t="n">
        <f aca="false">oscuro</f>
        <v>68</v>
      </c>
      <c r="P127" s="24" t="n">
        <v>114</v>
      </c>
      <c r="Q127" s="24" t="n">
        <f aca="false">P127*360/360</f>
        <v>114</v>
      </c>
      <c r="R127" s="22" t="n">
        <f aca="false">IF(R$12="","",INDEX(ImgF,ROUND(Q$6+R$12*SIN(RADIANS(Q127)),0)-ImgF_y0+1,ROUND(Q$5+R$12*COS(RADIANS(Q127)),0)-ImgF_x0+1))</f>
        <v>44</v>
      </c>
      <c r="S127" s="22" t="n">
        <f aca="false">IF(S$12="","",INDEX(ImgF,ROUND(Q$6+S$12*SIN(RADIANS(Q127)),0)-ImgF_y0+1,ROUND(Q$5+S$12*COS(RADIANS(Q127)),0)-ImgF_x0+1))</f>
        <v>48</v>
      </c>
      <c r="T127" s="22" t="n">
        <f aca="false">IF(T$12="","",INDEX(ImgF,ROUND(Q$6+T$12*SIN(RADIANS(Q127)),0)-ImgF_y0+1,ROUND(Q$5+T$12*COS(RADIANS(Q127)),0)-ImgF_x0+1))</f>
        <v>6</v>
      </c>
      <c r="U127" s="22" t="n">
        <f aca="false">IF(U$12="","",INDEX(ImgF,ROUND(Q$6+U$12*SIN(RADIANS(Q127)),0)-ImgF_y0+1,ROUND(Q$5+U$12*COS(RADIANS(Q127)),0)-ImgF_x0+1))</f>
        <v>9</v>
      </c>
      <c r="V127" s="22" t="n">
        <f aca="false">IF(V$12="","",INDEX(ImgF,ROUND(Q$6+V$12*SIN(RADIANS(Q127)),0)-ImgF_y0+1,ROUND(Q$5+V$12*COS(RADIANS(Q127)),0)-ImgF_x0+1))</f>
        <v>17</v>
      </c>
      <c r="W127" s="22" t="n">
        <f aca="false">IF(W$12="","",INDEX(ImgF,ROUND(Q$6+W$12*SIN(RADIANS(Q127)),0)-ImgF_y0+1,ROUND(Q$5+W$12*COS(RADIANS(Q127)),0)-ImgF_x0+1))</f>
        <v>9</v>
      </c>
      <c r="X127" s="22" t="n">
        <f aca="false">IF(X$12="","",INDEX(ImgF,ROUND(Q$6+X$12*SIN(RADIANS(Q127)),0)-ImgF_y0+1,ROUND(Q$5+X$12*COS(RADIANS(Q127)),0)-ImgF_x0+1))</f>
        <v>24</v>
      </c>
      <c r="Y127" s="22" t="n">
        <f aca="false">IF(Y$12="","",INDEX(ImgF,ROUND(Q$6+Y$12*SIN(RADIANS(Q127)),0)-ImgF_y0+1,ROUND(Q$5+Y$12*COS(RADIANS(Q127)),0)-ImgF_x0+1))</f>
        <v>100</v>
      </c>
      <c r="Z127" s="24" t="n">
        <f aca="false">MIN(R127:Y127)</f>
        <v>6</v>
      </c>
      <c r="AA127" s="33" t="n">
        <f aca="false">IF(Z127&lt;oscuro,1,0)</f>
        <v>1</v>
      </c>
      <c r="AB127" s="22" t="n">
        <f aca="false">oscuro</f>
        <v>68</v>
      </c>
    </row>
    <row r="128" customFormat="false" ht="15" hidden="false" customHeight="false" outlineLevel="0" collapsed="false">
      <c r="B128" s="24" t="n">
        <v>115</v>
      </c>
      <c r="C128" s="24" t="n">
        <f aca="false">B128*360/360</f>
        <v>115</v>
      </c>
      <c r="D128" s="18" t="n">
        <f aca="false">IF(D$12="","",INDEX(ImgF,ROUND(C$6+D$12*SIN(RADIANS(C128)),0)-ImgF_y0+1,ROUND(C$5+D$12*COS(RADIANS(C128)),0)-ImgF_x0+1))</f>
        <v>11</v>
      </c>
      <c r="E128" s="18" t="n">
        <f aca="false">IF(E$12="","",INDEX(ImgF,ROUND(C$6+E$12*SIN(RADIANS(C128)),0)-ImgF_y0+1,ROUND(C$5+E$12*COS(RADIANS(C128)),0)-ImgF_x0+1))</f>
        <v>43</v>
      </c>
      <c r="F128" s="18" t="n">
        <f aca="false">IF(F$12="","",INDEX(ImgF,ROUND(C$6+F$12*SIN(RADIANS(C128)),0)-ImgF_y0+1,ROUND(C$5+F$12*COS(RADIANS(C128)),0)-ImgF_x0+1))</f>
        <v>59</v>
      </c>
      <c r="G128" s="18" t="n">
        <f aca="false">IF(G$12="","",INDEX(ImgF,ROUND(C$6+G$12*SIN(RADIANS(C128)),0)-ImgF_y0+1,ROUND(C$5+G$12*COS(RADIANS(C128)),0)-ImgF_x0+1))</f>
        <v>54</v>
      </c>
      <c r="H128" s="18" t="n">
        <f aca="false">IF(H$12="","",INDEX(ImgF,ROUND(C$6+H$12*SIN(RADIANS(C128)),0)-ImgF_y0+1,ROUND(C$5+H$12*COS(RADIANS(C128)),0)-ImgF_x0+1))</f>
        <v>23</v>
      </c>
      <c r="I128" s="18" t="n">
        <f aca="false">IF(I$12="","",INDEX(ImgF,ROUND(C$6+I$12*SIN(RADIANS(C128)),0)-ImgF_y0+1,ROUND(C$5+I$12*COS(RADIANS(C128)),0)-ImgF_x0+1))</f>
        <v>2</v>
      </c>
      <c r="J128" s="18" t="n">
        <f aca="false">IF(J$12="","",INDEX(ImgF,ROUND(C$6+J$12*SIN(RADIANS(C128)),0)-ImgF_y0+1,ROUND(C$5+J$12*COS(RADIANS(C128)),0)-ImgF_x0+1))</f>
        <v>4</v>
      </c>
      <c r="K128" s="18" t="n">
        <f aca="false">IF(K$12="","",INDEX(ImgF,ROUND(C$6+K$12*SIN(RADIANS(C128)),0)-ImgF_y0+1,ROUND(C$5+K$12*COS(RADIANS(C128)),0)-ImgF_x0+1))</f>
        <v>46</v>
      </c>
      <c r="L128" s="24" t="n">
        <f aca="false">MIN(D128:K128)</f>
        <v>2</v>
      </c>
      <c r="M128" s="33" t="n">
        <f aca="false">IF(L128&lt;oscuro,1,0)</f>
        <v>1</v>
      </c>
      <c r="N128" s="22" t="n">
        <f aca="false">oscuro</f>
        <v>68</v>
      </c>
      <c r="P128" s="24" t="n">
        <v>115</v>
      </c>
      <c r="Q128" s="24" t="n">
        <f aca="false">P128*360/360</f>
        <v>115</v>
      </c>
      <c r="R128" s="22" t="n">
        <f aca="false">IF(R$12="","",INDEX(ImgF,ROUND(Q$6+R$12*SIN(RADIANS(Q128)),0)-ImgF_y0+1,ROUND(Q$5+R$12*COS(RADIANS(Q128)),0)-ImgF_x0+1))</f>
        <v>44</v>
      </c>
      <c r="S128" s="22" t="n">
        <f aca="false">IF(S$12="","",INDEX(ImgF,ROUND(Q$6+S$12*SIN(RADIANS(Q128)),0)-ImgF_y0+1,ROUND(Q$5+S$12*COS(RADIANS(Q128)),0)-ImgF_x0+1))</f>
        <v>45</v>
      </c>
      <c r="T128" s="22" t="n">
        <f aca="false">IF(T$12="","",INDEX(ImgF,ROUND(Q$6+T$12*SIN(RADIANS(Q128)),0)-ImgF_y0+1,ROUND(Q$5+T$12*COS(RADIANS(Q128)),0)-ImgF_x0+1))</f>
        <v>45</v>
      </c>
      <c r="U128" s="22" t="n">
        <f aca="false">IF(U$12="","",INDEX(ImgF,ROUND(Q$6+U$12*SIN(RADIANS(Q128)),0)-ImgF_y0+1,ROUND(Q$5+U$12*COS(RADIANS(Q128)),0)-ImgF_x0+1))</f>
        <v>0</v>
      </c>
      <c r="V128" s="22" t="n">
        <f aca="false">IF(V$12="","",INDEX(ImgF,ROUND(Q$6+V$12*SIN(RADIANS(Q128)),0)-ImgF_y0+1,ROUND(Q$5+V$12*COS(RADIANS(Q128)),0)-ImgF_x0+1))</f>
        <v>4</v>
      </c>
      <c r="W128" s="22" t="n">
        <f aca="false">IF(W$12="","",INDEX(ImgF,ROUND(Q$6+W$12*SIN(RADIANS(Q128)),0)-ImgF_y0+1,ROUND(Q$5+W$12*COS(RADIANS(Q128)),0)-ImgF_x0+1))</f>
        <v>9</v>
      </c>
      <c r="X128" s="22" t="n">
        <f aca="false">IF(X$12="","",INDEX(ImgF,ROUND(Q$6+X$12*SIN(RADIANS(Q128)),0)-ImgF_y0+1,ROUND(Q$5+X$12*COS(RADIANS(Q128)),0)-ImgF_x0+1))</f>
        <v>51</v>
      </c>
      <c r="Y128" s="22" t="n">
        <f aca="false">IF(Y$12="","",INDEX(ImgF,ROUND(Q$6+Y$12*SIN(RADIANS(Q128)),0)-ImgF_y0+1,ROUND(Q$5+Y$12*COS(RADIANS(Q128)),0)-ImgF_x0+1))</f>
        <v>100</v>
      </c>
      <c r="Z128" s="24" t="n">
        <f aca="false">MIN(R128:Y128)</f>
        <v>0</v>
      </c>
      <c r="AA128" s="33" t="n">
        <f aca="false">IF(Z128&lt;oscuro,1,0)</f>
        <v>1</v>
      </c>
      <c r="AB128" s="22" t="n">
        <f aca="false">oscuro</f>
        <v>68</v>
      </c>
    </row>
    <row r="129" customFormat="false" ht="15" hidden="false" customHeight="false" outlineLevel="0" collapsed="false">
      <c r="B129" s="24" t="n">
        <v>116</v>
      </c>
      <c r="C129" s="24" t="n">
        <f aca="false">B129*360/360</f>
        <v>116</v>
      </c>
      <c r="D129" s="18" t="n">
        <f aca="false">IF(D$12="","",INDEX(ImgF,ROUND(C$6+D$12*SIN(RADIANS(C129)),0)-ImgF_y0+1,ROUND(C$5+D$12*COS(RADIANS(C129)),0)-ImgF_x0+1))</f>
        <v>11</v>
      </c>
      <c r="E129" s="18" t="n">
        <f aca="false">IF(E$12="","",INDEX(ImgF,ROUND(C$6+E$12*SIN(RADIANS(C129)),0)-ImgF_y0+1,ROUND(C$5+E$12*COS(RADIANS(C129)),0)-ImgF_x0+1))</f>
        <v>63</v>
      </c>
      <c r="F129" s="18" t="n">
        <f aca="false">IF(F$12="","",INDEX(ImgF,ROUND(C$6+F$12*SIN(RADIANS(C129)),0)-ImgF_y0+1,ROUND(C$5+F$12*COS(RADIANS(C129)),0)-ImgF_x0+1))</f>
        <v>59</v>
      </c>
      <c r="G129" s="18" t="n">
        <f aca="false">IF(G$12="","",INDEX(ImgF,ROUND(C$6+G$12*SIN(RADIANS(C129)),0)-ImgF_y0+1,ROUND(C$5+G$12*COS(RADIANS(C129)),0)-ImgF_x0+1))</f>
        <v>44</v>
      </c>
      <c r="H129" s="18" t="n">
        <f aca="false">IF(H$12="","",INDEX(ImgF,ROUND(C$6+H$12*SIN(RADIANS(C129)),0)-ImgF_y0+1,ROUND(C$5+H$12*COS(RADIANS(C129)),0)-ImgF_x0+1))</f>
        <v>23</v>
      </c>
      <c r="I129" s="18" t="n">
        <f aca="false">IF(I$12="","",INDEX(ImgF,ROUND(C$6+I$12*SIN(RADIANS(C129)),0)-ImgF_y0+1,ROUND(C$5+I$12*COS(RADIANS(C129)),0)-ImgF_x0+1))</f>
        <v>4</v>
      </c>
      <c r="J129" s="18" t="n">
        <f aca="false">IF(J$12="","",INDEX(ImgF,ROUND(C$6+J$12*SIN(RADIANS(C129)),0)-ImgF_y0+1,ROUND(C$5+J$12*COS(RADIANS(C129)),0)-ImgF_x0+1))</f>
        <v>1</v>
      </c>
      <c r="K129" s="18" t="n">
        <f aca="false">IF(K$12="","",INDEX(ImgF,ROUND(C$6+K$12*SIN(RADIANS(C129)),0)-ImgF_y0+1,ROUND(C$5+K$12*COS(RADIANS(C129)),0)-ImgF_x0+1))</f>
        <v>23</v>
      </c>
      <c r="L129" s="24" t="n">
        <f aca="false">MIN(D129:K129)</f>
        <v>1</v>
      </c>
      <c r="M129" s="33" t="n">
        <f aca="false">IF(L129&lt;oscuro,1,0)</f>
        <v>1</v>
      </c>
      <c r="N129" s="22" t="n">
        <f aca="false">oscuro</f>
        <v>68</v>
      </c>
      <c r="P129" s="24" t="n">
        <v>116</v>
      </c>
      <c r="Q129" s="24" t="n">
        <f aca="false">P129*360/360</f>
        <v>116</v>
      </c>
      <c r="R129" s="22" t="n">
        <f aca="false">IF(R$12="","",INDEX(ImgF,ROUND(Q$6+R$12*SIN(RADIANS(Q129)),0)-ImgF_y0+1,ROUND(Q$5+R$12*COS(RADIANS(Q129)),0)-ImgF_x0+1))</f>
        <v>46</v>
      </c>
      <c r="S129" s="22" t="n">
        <f aca="false">IF(S$12="","",INDEX(ImgF,ROUND(Q$6+S$12*SIN(RADIANS(Q129)),0)-ImgF_y0+1,ROUND(Q$5+S$12*COS(RADIANS(Q129)),0)-ImgF_x0+1))</f>
        <v>51</v>
      </c>
      <c r="T129" s="22" t="n">
        <f aca="false">IF(T$12="","",INDEX(ImgF,ROUND(Q$6+T$12*SIN(RADIANS(Q129)),0)-ImgF_y0+1,ROUND(Q$5+T$12*COS(RADIANS(Q129)),0)-ImgF_x0+1))</f>
        <v>43</v>
      </c>
      <c r="U129" s="22" t="n">
        <f aca="false">IF(U$12="","",INDEX(ImgF,ROUND(Q$6+U$12*SIN(RADIANS(Q129)),0)-ImgF_y0+1,ROUND(Q$5+U$12*COS(RADIANS(Q129)),0)-ImgF_x0+1))</f>
        <v>0</v>
      </c>
      <c r="V129" s="22" t="n">
        <f aca="false">IF(V$12="","",INDEX(ImgF,ROUND(Q$6+V$12*SIN(RADIANS(Q129)),0)-ImgF_y0+1,ROUND(Q$5+V$12*COS(RADIANS(Q129)),0)-ImgF_x0+1))</f>
        <v>9</v>
      </c>
      <c r="W129" s="22" t="n">
        <f aca="false">IF(W$12="","",INDEX(ImgF,ROUND(Q$6+W$12*SIN(RADIANS(Q129)),0)-ImgF_y0+1,ROUND(Q$5+W$12*COS(RADIANS(Q129)),0)-ImgF_x0+1))</f>
        <v>9</v>
      </c>
      <c r="X129" s="22" t="n">
        <f aca="false">IF(X$12="","",INDEX(ImgF,ROUND(Q$6+X$12*SIN(RADIANS(Q129)),0)-ImgF_y0+1,ROUND(Q$5+X$12*COS(RADIANS(Q129)),0)-ImgF_x0+1))</f>
        <v>64</v>
      </c>
      <c r="Y129" s="22" t="n">
        <f aca="false">IF(Y$12="","",INDEX(ImgF,ROUND(Q$6+Y$12*SIN(RADIANS(Q129)),0)-ImgF_y0+1,ROUND(Q$5+Y$12*COS(RADIANS(Q129)),0)-ImgF_x0+1))</f>
        <v>85</v>
      </c>
      <c r="Z129" s="24" t="n">
        <f aca="false">MIN(R129:Y129)</f>
        <v>0</v>
      </c>
      <c r="AA129" s="33" t="n">
        <f aca="false">IF(Z129&lt;oscuro,1,0)</f>
        <v>1</v>
      </c>
      <c r="AB129" s="22" t="n">
        <f aca="false">oscuro</f>
        <v>68</v>
      </c>
    </row>
    <row r="130" customFormat="false" ht="15" hidden="false" customHeight="false" outlineLevel="0" collapsed="false">
      <c r="B130" s="24" t="n">
        <v>117</v>
      </c>
      <c r="C130" s="24" t="n">
        <f aca="false">B130*360/360</f>
        <v>117</v>
      </c>
      <c r="D130" s="18" t="n">
        <f aca="false">IF(D$12="","",INDEX(ImgF,ROUND(C$6+D$12*SIN(RADIANS(C130)),0)-ImgF_y0+1,ROUND(C$5+D$12*COS(RADIANS(C130)),0)-ImgF_x0+1))</f>
        <v>17</v>
      </c>
      <c r="E130" s="18" t="n">
        <f aca="false">IF(E$12="","",INDEX(ImgF,ROUND(C$6+E$12*SIN(RADIANS(C130)),0)-ImgF_y0+1,ROUND(C$5+E$12*COS(RADIANS(C130)),0)-ImgF_x0+1))</f>
        <v>63</v>
      </c>
      <c r="F130" s="18" t="n">
        <f aca="false">IF(F$12="","",INDEX(ImgF,ROUND(C$6+F$12*SIN(RADIANS(C130)),0)-ImgF_y0+1,ROUND(C$5+F$12*COS(RADIANS(C130)),0)-ImgF_x0+1))</f>
        <v>67</v>
      </c>
      <c r="G130" s="18" t="n">
        <f aca="false">IF(G$12="","",INDEX(ImgF,ROUND(C$6+G$12*SIN(RADIANS(C130)),0)-ImgF_y0+1,ROUND(C$5+G$12*COS(RADIANS(C130)),0)-ImgF_x0+1))</f>
        <v>59</v>
      </c>
      <c r="H130" s="18" t="n">
        <f aca="false">IF(H$12="","",INDEX(ImgF,ROUND(C$6+H$12*SIN(RADIANS(C130)),0)-ImgF_y0+1,ROUND(C$5+H$12*COS(RADIANS(C130)),0)-ImgF_x0+1))</f>
        <v>26</v>
      </c>
      <c r="I130" s="18" t="n">
        <f aca="false">IF(I$12="","",INDEX(ImgF,ROUND(C$6+I$12*SIN(RADIANS(C130)),0)-ImgF_y0+1,ROUND(C$5+I$12*COS(RADIANS(C130)),0)-ImgF_x0+1))</f>
        <v>4</v>
      </c>
      <c r="J130" s="18" t="n">
        <f aca="false">IF(J$12="","",INDEX(ImgF,ROUND(C$6+J$12*SIN(RADIANS(C130)),0)-ImgF_y0+1,ROUND(C$5+J$12*COS(RADIANS(C130)),0)-ImgF_x0+1))</f>
        <v>24</v>
      </c>
      <c r="K130" s="18" t="n">
        <f aca="false">IF(K$12="","",INDEX(ImgF,ROUND(C$6+K$12*SIN(RADIANS(C130)),0)-ImgF_y0+1,ROUND(C$5+K$12*COS(RADIANS(C130)),0)-ImgF_x0+1))</f>
        <v>45</v>
      </c>
      <c r="L130" s="24" t="n">
        <f aca="false">MIN(D130:K130)</f>
        <v>4</v>
      </c>
      <c r="M130" s="33" t="n">
        <f aca="false">IF(L130&lt;oscuro,1,0)</f>
        <v>1</v>
      </c>
      <c r="N130" s="22" t="n">
        <f aca="false">oscuro</f>
        <v>68</v>
      </c>
      <c r="P130" s="24" t="n">
        <v>117</v>
      </c>
      <c r="Q130" s="24" t="n">
        <f aca="false">P130*360/360</f>
        <v>117</v>
      </c>
      <c r="R130" s="22" t="n">
        <f aca="false">IF(R$12="","",INDEX(ImgF,ROUND(Q$6+R$12*SIN(RADIANS(Q130)),0)-ImgF_y0+1,ROUND(Q$5+R$12*COS(RADIANS(Q130)),0)-ImgF_x0+1))</f>
        <v>50</v>
      </c>
      <c r="S130" s="22" t="n">
        <f aca="false">IF(S$12="","",INDEX(ImgF,ROUND(Q$6+S$12*SIN(RADIANS(Q130)),0)-ImgF_y0+1,ROUND(Q$5+S$12*COS(RADIANS(Q130)),0)-ImgF_x0+1))</f>
        <v>52</v>
      </c>
      <c r="T130" s="22" t="n">
        <f aca="false">IF(T$12="","",INDEX(ImgF,ROUND(Q$6+T$12*SIN(RADIANS(Q130)),0)-ImgF_y0+1,ROUND(Q$5+T$12*COS(RADIANS(Q130)),0)-ImgF_x0+1))</f>
        <v>43</v>
      </c>
      <c r="U130" s="22" t="n">
        <f aca="false">IF(U$12="","",INDEX(ImgF,ROUND(Q$6+U$12*SIN(RADIANS(Q130)),0)-ImgF_y0+1,ROUND(Q$5+U$12*COS(RADIANS(Q130)),0)-ImgF_x0+1))</f>
        <v>0</v>
      </c>
      <c r="V130" s="22" t="n">
        <f aca="false">IF(V$12="","",INDEX(ImgF,ROUND(Q$6+V$12*SIN(RADIANS(Q130)),0)-ImgF_y0+1,ROUND(Q$5+V$12*COS(RADIANS(Q130)),0)-ImgF_x0+1))</f>
        <v>9</v>
      </c>
      <c r="W130" s="22" t="n">
        <f aca="false">IF(W$12="","",INDEX(ImgF,ROUND(Q$6+W$12*SIN(RADIANS(Q130)),0)-ImgF_y0+1,ROUND(Q$5+W$12*COS(RADIANS(Q130)),0)-ImgF_x0+1))</f>
        <v>10</v>
      </c>
      <c r="X130" s="22" t="n">
        <f aca="false">IF(X$12="","",INDEX(ImgF,ROUND(Q$6+X$12*SIN(RADIANS(Q130)),0)-ImgF_y0+1,ROUND(Q$5+X$12*COS(RADIANS(Q130)),0)-ImgF_x0+1))</f>
        <v>10</v>
      </c>
      <c r="Y130" s="22" t="n">
        <f aca="false">IF(Y$12="","",INDEX(ImgF,ROUND(Q$6+Y$12*SIN(RADIANS(Q130)),0)-ImgF_y0+1,ROUND(Q$5+Y$12*COS(RADIANS(Q130)),0)-ImgF_x0+1))</f>
        <v>74</v>
      </c>
      <c r="Z130" s="24" t="n">
        <f aca="false">MIN(R130:Y130)</f>
        <v>0</v>
      </c>
      <c r="AA130" s="33" t="n">
        <f aca="false">IF(Z130&lt;oscuro,1,0)</f>
        <v>1</v>
      </c>
      <c r="AB130" s="22" t="n">
        <f aca="false">oscuro</f>
        <v>68</v>
      </c>
    </row>
    <row r="131" customFormat="false" ht="15" hidden="false" customHeight="false" outlineLevel="0" collapsed="false">
      <c r="B131" s="24" t="n">
        <v>118</v>
      </c>
      <c r="C131" s="24" t="n">
        <f aca="false">B131*360/360</f>
        <v>118</v>
      </c>
      <c r="D131" s="18" t="n">
        <f aca="false">IF(D$12="","",INDEX(ImgF,ROUND(C$6+D$12*SIN(RADIANS(C131)),0)-ImgF_y0+1,ROUND(C$5+D$12*COS(RADIANS(C131)),0)-ImgF_x0+1))</f>
        <v>17</v>
      </c>
      <c r="E131" s="18" t="n">
        <f aca="false">IF(E$12="","",INDEX(ImgF,ROUND(C$6+E$12*SIN(RADIANS(C131)),0)-ImgF_y0+1,ROUND(C$5+E$12*COS(RADIANS(C131)),0)-ImgF_x0+1))</f>
        <v>49</v>
      </c>
      <c r="F131" s="18" t="n">
        <f aca="false">IF(F$12="","",INDEX(ImgF,ROUND(C$6+F$12*SIN(RADIANS(C131)),0)-ImgF_y0+1,ROUND(C$5+F$12*COS(RADIANS(C131)),0)-ImgF_x0+1))</f>
        <v>67</v>
      </c>
      <c r="G131" s="18" t="n">
        <f aca="false">IF(G$12="","",INDEX(ImgF,ROUND(C$6+G$12*SIN(RADIANS(C131)),0)-ImgF_y0+1,ROUND(C$5+G$12*COS(RADIANS(C131)),0)-ImgF_x0+1))</f>
        <v>49</v>
      </c>
      <c r="H131" s="18" t="n">
        <f aca="false">IF(H$12="","",INDEX(ImgF,ROUND(C$6+H$12*SIN(RADIANS(C131)),0)-ImgF_y0+1,ROUND(C$5+H$12*COS(RADIANS(C131)),0)-ImgF_x0+1))</f>
        <v>26</v>
      </c>
      <c r="I131" s="18" t="n">
        <f aca="false">IF(I$12="","",INDEX(ImgF,ROUND(C$6+I$12*SIN(RADIANS(C131)),0)-ImgF_y0+1,ROUND(C$5+I$12*COS(RADIANS(C131)),0)-ImgF_x0+1))</f>
        <v>3</v>
      </c>
      <c r="J131" s="18" t="n">
        <f aca="false">IF(J$12="","",INDEX(ImgF,ROUND(C$6+J$12*SIN(RADIANS(C131)),0)-ImgF_y0+1,ROUND(C$5+J$12*COS(RADIANS(C131)),0)-ImgF_x0+1))</f>
        <v>24</v>
      </c>
      <c r="K131" s="18" t="n">
        <f aca="false">IF(K$12="","",INDEX(ImgF,ROUND(C$6+K$12*SIN(RADIANS(C131)),0)-ImgF_y0+1,ROUND(C$5+K$12*COS(RADIANS(C131)),0)-ImgF_x0+1))</f>
        <v>53</v>
      </c>
      <c r="L131" s="24" t="n">
        <f aca="false">MIN(D131:K131)</f>
        <v>3</v>
      </c>
      <c r="M131" s="33" t="n">
        <f aca="false">IF(L131&lt;oscuro,1,0)</f>
        <v>1</v>
      </c>
      <c r="N131" s="22" t="n">
        <f aca="false">oscuro</f>
        <v>68</v>
      </c>
      <c r="P131" s="24" t="n">
        <v>118</v>
      </c>
      <c r="Q131" s="24" t="n">
        <f aca="false">P131*360/360</f>
        <v>118</v>
      </c>
      <c r="R131" s="22" t="n">
        <f aca="false">IF(R$12="","",INDEX(ImgF,ROUND(Q$6+R$12*SIN(RADIANS(Q131)),0)-ImgF_y0+1,ROUND(Q$5+R$12*COS(RADIANS(Q131)),0)-ImgF_x0+1))</f>
        <v>50</v>
      </c>
      <c r="S131" s="22" t="n">
        <f aca="false">IF(S$12="","",INDEX(ImgF,ROUND(Q$6+S$12*SIN(RADIANS(Q131)),0)-ImgF_y0+1,ROUND(Q$5+S$12*COS(RADIANS(Q131)),0)-ImgF_x0+1))</f>
        <v>46</v>
      </c>
      <c r="T131" s="22" t="n">
        <f aca="false">IF(T$12="","",INDEX(ImgF,ROUND(Q$6+T$12*SIN(RADIANS(Q131)),0)-ImgF_y0+1,ROUND(Q$5+T$12*COS(RADIANS(Q131)),0)-ImgF_x0+1))</f>
        <v>36</v>
      </c>
      <c r="U131" s="22" t="n">
        <f aca="false">IF(U$12="","",INDEX(ImgF,ROUND(Q$6+U$12*SIN(RADIANS(Q131)),0)-ImgF_y0+1,ROUND(Q$5+U$12*COS(RADIANS(Q131)),0)-ImgF_x0+1))</f>
        <v>30</v>
      </c>
      <c r="V131" s="22" t="n">
        <f aca="false">IF(V$12="","",INDEX(ImgF,ROUND(Q$6+V$12*SIN(RADIANS(Q131)),0)-ImgF_y0+1,ROUND(Q$5+V$12*COS(RADIANS(Q131)),0)-ImgF_x0+1))</f>
        <v>2</v>
      </c>
      <c r="W131" s="22" t="n">
        <f aca="false">IF(W$12="","",INDEX(ImgF,ROUND(Q$6+W$12*SIN(RADIANS(Q131)),0)-ImgF_y0+1,ROUND(Q$5+W$12*COS(RADIANS(Q131)),0)-ImgF_x0+1))</f>
        <v>24</v>
      </c>
      <c r="X131" s="22" t="n">
        <f aca="false">IF(X$12="","",INDEX(ImgF,ROUND(Q$6+X$12*SIN(RADIANS(Q131)),0)-ImgF_y0+1,ROUND(Q$5+X$12*COS(RADIANS(Q131)),0)-ImgF_x0+1))</f>
        <v>13</v>
      </c>
      <c r="Y131" s="22" t="n">
        <f aca="false">IF(Y$12="","",INDEX(ImgF,ROUND(Q$6+Y$12*SIN(RADIANS(Q131)),0)-ImgF_y0+1,ROUND(Q$5+Y$12*COS(RADIANS(Q131)),0)-ImgF_x0+1))</f>
        <v>74</v>
      </c>
      <c r="Z131" s="24" t="n">
        <f aca="false">MIN(R131:Y131)</f>
        <v>2</v>
      </c>
      <c r="AA131" s="33" t="n">
        <f aca="false">IF(Z131&lt;oscuro,1,0)</f>
        <v>1</v>
      </c>
      <c r="AB131" s="22" t="n">
        <f aca="false">oscuro</f>
        <v>68</v>
      </c>
    </row>
    <row r="132" customFormat="false" ht="15" hidden="false" customHeight="false" outlineLevel="0" collapsed="false">
      <c r="B132" s="24" t="n">
        <v>119</v>
      </c>
      <c r="C132" s="24" t="n">
        <f aca="false">B132*360/360</f>
        <v>119</v>
      </c>
      <c r="D132" s="18" t="n">
        <f aca="false">IF(D$12="","",INDEX(ImgF,ROUND(C$6+D$12*SIN(RADIANS(C132)),0)-ImgF_y0+1,ROUND(C$5+D$12*COS(RADIANS(C132)),0)-ImgF_x0+1))</f>
        <v>17</v>
      </c>
      <c r="E132" s="18" t="n">
        <f aca="false">IF(E$12="","",INDEX(ImgF,ROUND(C$6+E$12*SIN(RADIANS(C132)),0)-ImgF_y0+1,ROUND(C$5+E$12*COS(RADIANS(C132)),0)-ImgF_x0+1))</f>
        <v>70</v>
      </c>
      <c r="F132" s="18" t="n">
        <f aca="false">IF(F$12="","",INDEX(ImgF,ROUND(C$6+F$12*SIN(RADIANS(C132)),0)-ImgF_y0+1,ROUND(C$5+F$12*COS(RADIANS(C132)),0)-ImgF_x0+1))</f>
        <v>46</v>
      </c>
      <c r="G132" s="18" t="n">
        <f aca="false">IF(G$12="","",INDEX(ImgF,ROUND(C$6+G$12*SIN(RADIANS(C132)),0)-ImgF_y0+1,ROUND(C$5+G$12*COS(RADIANS(C132)),0)-ImgF_x0+1))</f>
        <v>24</v>
      </c>
      <c r="H132" s="18" t="n">
        <f aca="false">IF(H$12="","",INDEX(ImgF,ROUND(C$6+H$12*SIN(RADIANS(C132)),0)-ImgF_y0+1,ROUND(C$5+H$12*COS(RADIANS(C132)),0)-ImgF_x0+1))</f>
        <v>3</v>
      </c>
      <c r="I132" s="18" t="n">
        <f aca="false">IF(I$12="","",INDEX(ImgF,ROUND(C$6+I$12*SIN(RADIANS(C132)),0)-ImgF_y0+1,ROUND(C$5+I$12*COS(RADIANS(C132)),0)-ImgF_x0+1))</f>
        <v>1</v>
      </c>
      <c r="J132" s="18" t="n">
        <f aca="false">IF(J$12="","",INDEX(ImgF,ROUND(C$6+J$12*SIN(RADIANS(C132)),0)-ImgF_y0+1,ROUND(C$5+J$12*COS(RADIANS(C132)),0)-ImgF_x0+1))</f>
        <v>17</v>
      </c>
      <c r="K132" s="18" t="n">
        <f aca="false">IF(K$12="","",INDEX(ImgF,ROUND(C$6+K$12*SIN(RADIANS(C132)),0)-ImgF_y0+1,ROUND(C$5+K$12*COS(RADIANS(C132)),0)-ImgF_x0+1))</f>
        <v>56</v>
      </c>
      <c r="L132" s="24" t="n">
        <f aca="false">MIN(D132:K132)</f>
        <v>1</v>
      </c>
      <c r="M132" s="33" t="n">
        <f aca="false">IF(L132&lt;oscuro,1,0)</f>
        <v>1</v>
      </c>
      <c r="N132" s="22" t="n">
        <f aca="false">oscuro</f>
        <v>68</v>
      </c>
      <c r="P132" s="24" t="n">
        <v>119</v>
      </c>
      <c r="Q132" s="24" t="n">
        <f aca="false">P132*360/360</f>
        <v>119</v>
      </c>
      <c r="R132" s="22" t="n">
        <f aca="false">IF(R$12="","",INDEX(ImgF,ROUND(Q$6+R$12*SIN(RADIANS(Q132)),0)-ImgF_y0+1,ROUND(Q$5+R$12*COS(RADIANS(Q132)),0)-ImgF_x0+1))</f>
        <v>29</v>
      </c>
      <c r="S132" s="22" t="n">
        <f aca="false">IF(S$12="","",INDEX(ImgF,ROUND(Q$6+S$12*SIN(RADIANS(Q132)),0)-ImgF_y0+1,ROUND(Q$5+S$12*COS(RADIANS(Q132)),0)-ImgF_x0+1))</f>
        <v>48</v>
      </c>
      <c r="T132" s="22" t="n">
        <f aca="false">IF(T$12="","",INDEX(ImgF,ROUND(Q$6+T$12*SIN(RADIANS(Q132)),0)-ImgF_y0+1,ROUND(Q$5+T$12*COS(RADIANS(Q132)),0)-ImgF_x0+1))</f>
        <v>46</v>
      </c>
      <c r="U132" s="22" t="n">
        <f aca="false">IF(U$12="","",INDEX(ImgF,ROUND(Q$6+U$12*SIN(RADIANS(Q132)),0)-ImgF_y0+1,ROUND(Q$5+U$12*COS(RADIANS(Q132)),0)-ImgF_x0+1))</f>
        <v>30</v>
      </c>
      <c r="V132" s="22" t="n">
        <f aca="false">IF(V$12="","",INDEX(ImgF,ROUND(Q$6+V$12*SIN(RADIANS(Q132)),0)-ImgF_y0+1,ROUND(Q$5+V$12*COS(RADIANS(Q132)),0)-ImgF_x0+1))</f>
        <v>0</v>
      </c>
      <c r="W132" s="22" t="n">
        <f aca="false">IF(W$12="","",INDEX(ImgF,ROUND(Q$6+W$12*SIN(RADIANS(Q132)),0)-ImgF_y0+1,ROUND(Q$5+W$12*COS(RADIANS(Q132)),0)-ImgF_x0+1))</f>
        <v>15</v>
      </c>
      <c r="X132" s="22" t="n">
        <f aca="false">IF(X$12="","",INDEX(ImgF,ROUND(Q$6+X$12*SIN(RADIANS(Q132)),0)-ImgF_y0+1,ROUND(Q$5+X$12*COS(RADIANS(Q132)),0)-ImgF_x0+1))</f>
        <v>11</v>
      </c>
      <c r="Y132" s="22" t="n">
        <f aca="false">IF(Y$12="","",INDEX(ImgF,ROUND(Q$6+Y$12*SIN(RADIANS(Q132)),0)-ImgF_y0+1,ROUND(Q$5+Y$12*COS(RADIANS(Q132)),0)-ImgF_x0+1))</f>
        <v>71</v>
      </c>
      <c r="Z132" s="24" t="n">
        <f aca="false">MIN(R132:Y132)</f>
        <v>0</v>
      </c>
      <c r="AA132" s="33" t="n">
        <f aca="false">IF(Z132&lt;oscuro,1,0)</f>
        <v>1</v>
      </c>
      <c r="AB132" s="22" t="n">
        <f aca="false">oscuro</f>
        <v>68</v>
      </c>
    </row>
    <row r="133" customFormat="false" ht="15" hidden="false" customHeight="false" outlineLevel="0" collapsed="false">
      <c r="B133" s="24" t="n">
        <v>120</v>
      </c>
      <c r="C133" s="24" t="n">
        <f aca="false">B133*360/360</f>
        <v>120</v>
      </c>
      <c r="D133" s="18" t="n">
        <f aca="false">IF(D$12="","",INDEX(ImgF,ROUND(C$6+D$12*SIN(RADIANS(C133)),0)-ImgF_y0+1,ROUND(C$5+D$12*COS(RADIANS(C133)),0)-ImgF_x0+1))</f>
        <v>52</v>
      </c>
      <c r="E133" s="18" t="n">
        <f aca="false">IF(E$12="","",INDEX(ImgF,ROUND(C$6+E$12*SIN(RADIANS(C133)),0)-ImgF_y0+1,ROUND(C$5+E$12*COS(RADIANS(C133)),0)-ImgF_x0+1))</f>
        <v>70</v>
      </c>
      <c r="F133" s="18" t="n">
        <f aca="false">IF(F$12="","",INDEX(ImgF,ROUND(C$6+F$12*SIN(RADIANS(C133)),0)-ImgF_y0+1,ROUND(C$5+F$12*COS(RADIANS(C133)),0)-ImgF_x0+1))</f>
        <v>52</v>
      </c>
      <c r="G133" s="18" t="n">
        <f aca="false">IF(G$12="","",INDEX(ImgF,ROUND(C$6+G$12*SIN(RADIANS(C133)),0)-ImgF_y0+1,ROUND(C$5+G$12*COS(RADIANS(C133)),0)-ImgF_x0+1))</f>
        <v>45</v>
      </c>
      <c r="H133" s="18" t="n">
        <f aca="false">IF(H$12="","",INDEX(ImgF,ROUND(C$6+H$12*SIN(RADIANS(C133)),0)-ImgF_y0+1,ROUND(C$5+H$12*COS(RADIANS(C133)),0)-ImgF_x0+1))</f>
        <v>0</v>
      </c>
      <c r="I133" s="18" t="n">
        <f aca="false">IF(I$12="","",INDEX(ImgF,ROUND(C$6+I$12*SIN(RADIANS(C133)),0)-ImgF_y0+1,ROUND(C$5+I$12*COS(RADIANS(C133)),0)-ImgF_x0+1))</f>
        <v>1</v>
      </c>
      <c r="J133" s="18" t="n">
        <f aca="false">IF(J$12="","",INDEX(ImgF,ROUND(C$6+J$12*SIN(RADIANS(C133)),0)-ImgF_y0+1,ROUND(C$5+J$12*COS(RADIANS(C133)),0)-ImgF_x0+1))</f>
        <v>35</v>
      </c>
      <c r="K133" s="18" t="n">
        <f aca="false">IF(K$12="","",INDEX(ImgF,ROUND(C$6+K$12*SIN(RADIANS(C133)),0)-ImgF_y0+1,ROUND(C$5+K$12*COS(RADIANS(C133)),0)-ImgF_x0+1))</f>
        <v>56</v>
      </c>
      <c r="L133" s="24" t="n">
        <f aca="false">MIN(D133:K133)</f>
        <v>0</v>
      </c>
      <c r="M133" s="33" t="n">
        <f aca="false">IF(L133&lt;oscuro,1,0)</f>
        <v>1</v>
      </c>
      <c r="N133" s="22" t="n">
        <f aca="false">oscuro</f>
        <v>68</v>
      </c>
      <c r="P133" s="24" t="n">
        <v>120</v>
      </c>
      <c r="Q133" s="24" t="n">
        <f aca="false">P133*360/360</f>
        <v>120</v>
      </c>
      <c r="R133" s="22" t="n">
        <f aca="false">IF(R$12="","",INDEX(ImgF,ROUND(Q$6+R$12*SIN(RADIANS(Q133)),0)-ImgF_y0+1,ROUND(Q$5+R$12*COS(RADIANS(Q133)),0)-ImgF_x0+1))</f>
        <v>29</v>
      </c>
      <c r="S133" s="22" t="n">
        <f aca="false">IF(S$12="","",INDEX(ImgF,ROUND(Q$6+S$12*SIN(RADIANS(Q133)),0)-ImgF_y0+1,ROUND(Q$5+S$12*COS(RADIANS(Q133)),0)-ImgF_x0+1))</f>
        <v>46</v>
      </c>
      <c r="T133" s="22" t="n">
        <f aca="false">IF(T$12="","",INDEX(ImgF,ROUND(Q$6+T$12*SIN(RADIANS(Q133)),0)-ImgF_y0+1,ROUND(Q$5+T$12*COS(RADIANS(Q133)),0)-ImgF_x0+1))</f>
        <v>46</v>
      </c>
      <c r="U133" s="22" t="n">
        <f aca="false">IF(U$12="","",INDEX(ImgF,ROUND(Q$6+U$12*SIN(RADIANS(Q133)),0)-ImgF_y0+1,ROUND(Q$5+U$12*COS(RADIANS(Q133)),0)-ImgF_x0+1))</f>
        <v>27</v>
      </c>
      <c r="V133" s="22" t="n">
        <f aca="false">IF(V$12="","",INDEX(ImgF,ROUND(Q$6+V$12*SIN(RADIANS(Q133)),0)-ImgF_y0+1,ROUND(Q$5+V$12*COS(RADIANS(Q133)),0)-ImgF_x0+1))</f>
        <v>0</v>
      </c>
      <c r="W133" s="22" t="n">
        <f aca="false">IF(W$12="","",INDEX(ImgF,ROUND(Q$6+W$12*SIN(RADIANS(Q133)),0)-ImgF_y0+1,ROUND(Q$5+W$12*COS(RADIANS(Q133)),0)-ImgF_x0+1))</f>
        <v>2</v>
      </c>
      <c r="X133" s="22" t="n">
        <f aca="false">IF(X$12="","",INDEX(ImgF,ROUND(Q$6+X$12*SIN(RADIANS(Q133)),0)-ImgF_y0+1,ROUND(Q$5+X$12*COS(RADIANS(Q133)),0)-ImgF_x0+1))</f>
        <v>18</v>
      </c>
      <c r="Y133" s="22" t="n">
        <f aca="false">IF(Y$12="","",INDEX(ImgF,ROUND(Q$6+Y$12*SIN(RADIANS(Q133)),0)-ImgF_y0+1,ROUND(Q$5+Y$12*COS(RADIANS(Q133)),0)-ImgF_x0+1))</f>
        <v>19</v>
      </c>
      <c r="Z133" s="24" t="n">
        <f aca="false">MIN(R133:Y133)</f>
        <v>0</v>
      </c>
      <c r="AA133" s="33" t="n">
        <f aca="false">IF(Z133&lt;oscuro,1,0)</f>
        <v>1</v>
      </c>
      <c r="AB133" s="22" t="n">
        <f aca="false">oscuro</f>
        <v>68</v>
      </c>
    </row>
    <row r="134" customFormat="false" ht="15" hidden="false" customHeight="false" outlineLevel="0" collapsed="false">
      <c r="B134" s="24" t="n">
        <v>121</v>
      </c>
      <c r="C134" s="24" t="n">
        <f aca="false">B134*360/360</f>
        <v>121</v>
      </c>
      <c r="D134" s="18" t="n">
        <f aca="false">IF(D$12="","",INDEX(ImgF,ROUND(C$6+D$12*SIN(RADIANS(C134)),0)-ImgF_y0+1,ROUND(C$5+D$12*COS(RADIANS(C134)),0)-ImgF_x0+1))</f>
        <v>17</v>
      </c>
      <c r="E134" s="18" t="n">
        <f aca="false">IF(E$12="","",INDEX(ImgF,ROUND(C$6+E$12*SIN(RADIANS(C134)),0)-ImgF_y0+1,ROUND(C$5+E$12*COS(RADIANS(C134)),0)-ImgF_x0+1))</f>
        <v>49</v>
      </c>
      <c r="F134" s="18" t="n">
        <f aca="false">IF(F$12="","",INDEX(ImgF,ROUND(C$6+F$12*SIN(RADIANS(C134)),0)-ImgF_y0+1,ROUND(C$5+F$12*COS(RADIANS(C134)),0)-ImgF_x0+1))</f>
        <v>52</v>
      </c>
      <c r="G134" s="18" t="n">
        <f aca="false">IF(G$12="","",INDEX(ImgF,ROUND(C$6+G$12*SIN(RADIANS(C134)),0)-ImgF_y0+1,ROUND(C$5+G$12*COS(RADIANS(C134)),0)-ImgF_x0+1))</f>
        <v>33</v>
      </c>
      <c r="H134" s="18" t="n">
        <f aca="false">IF(H$12="","",INDEX(ImgF,ROUND(C$6+H$12*SIN(RADIANS(C134)),0)-ImgF_y0+1,ROUND(C$5+H$12*COS(RADIANS(C134)),0)-ImgF_x0+1))</f>
        <v>0</v>
      </c>
      <c r="I134" s="18" t="n">
        <f aca="false">IF(I$12="","",INDEX(ImgF,ROUND(C$6+I$12*SIN(RADIANS(C134)),0)-ImgF_y0+1,ROUND(C$5+I$12*COS(RADIANS(C134)),0)-ImgF_x0+1))</f>
        <v>14</v>
      </c>
      <c r="J134" s="18" t="n">
        <f aca="false">IF(J$12="","",INDEX(ImgF,ROUND(C$6+J$12*SIN(RADIANS(C134)),0)-ImgF_y0+1,ROUND(C$5+J$12*COS(RADIANS(C134)),0)-ImgF_x0+1))</f>
        <v>35</v>
      </c>
      <c r="K134" s="18" t="n">
        <f aca="false">IF(K$12="","",INDEX(ImgF,ROUND(C$6+K$12*SIN(RADIANS(C134)),0)-ImgF_y0+1,ROUND(C$5+K$12*COS(RADIANS(C134)),0)-ImgF_x0+1))</f>
        <v>50</v>
      </c>
      <c r="L134" s="24" t="n">
        <f aca="false">MIN(D134:K134)</f>
        <v>0</v>
      </c>
      <c r="M134" s="33" t="n">
        <f aca="false">IF(L134&lt;oscuro,1,0)</f>
        <v>1</v>
      </c>
      <c r="N134" s="22" t="n">
        <f aca="false">oscuro</f>
        <v>68</v>
      </c>
      <c r="P134" s="24" t="n">
        <v>121</v>
      </c>
      <c r="Q134" s="24" t="n">
        <f aca="false">P134*360/360</f>
        <v>121</v>
      </c>
      <c r="R134" s="22" t="n">
        <f aca="false">IF(R$12="","",INDEX(ImgF,ROUND(Q$6+R$12*SIN(RADIANS(Q134)),0)-ImgF_y0+1,ROUND(Q$5+R$12*COS(RADIANS(Q134)),0)-ImgF_x0+1))</f>
        <v>25</v>
      </c>
      <c r="S134" s="22" t="n">
        <f aca="false">IF(S$12="","",INDEX(ImgF,ROUND(Q$6+S$12*SIN(RADIANS(Q134)),0)-ImgF_y0+1,ROUND(Q$5+S$12*COS(RADIANS(Q134)),0)-ImgF_x0+1))</f>
        <v>46</v>
      </c>
      <c r="T134" s="22" t="n">
        <f aca="false">IF(T$12="","",INDEX(ImgF,ROUND(Q$6+T$12*SIN(RADIANS(Q134)),0)-ImgF_y0+1,ROUND(Q$5+T$12*COS(RADIANS(Q134)),0)-ImgF_x0+1))</f>
        <v>53</v>
      </c>
      <c r="U134" s="22" t="n">
        <f aca="false">IF(U$12="","",INDEX(ImgF,ROUND(Q$6+U$12*SIN(RADIANS(Q134)),0)-ImgF_y0+1,ROUND(Q$5+U$12*COS(RADIANS(Q134)),0)-ImgF_x0+1))</f>
        <v>53</v>
      </c>
      <c r="V134" s="22" t="n">
        <f aca="false">IF(V$12="","",INDEX(ImgF,ROUND(Q$6+V$12*SIN(RADIANS(Q134)),0)-ImgF_y0+1,ROUND(Q$5+V$12*COS(RADIANS(Q134)),0)-ImgF_x0+1))</f>
        <v>29</v>
      </c>
      <c r="W134" s="22" t="n">
        <f aca="false">IF(W$12="","",INDEX(ImgF,ROUND(Q$6+W$12*SIN(RADIANS(Q134)),0)-ImgF_y0+1,ROUND(Q$5+W$12*COS(RADIANS(Q134)),0)-ImgF_x0+1))</f>
        <v>2</v>
      </c>
      <c r="X134" s="22" t="n">
        <f aca="false">IF(X$12="","",INDEX(ImgF,ROUND(Q$6+X$12*SIN(RADIANS(Q134)),0)-ImgF_y0+1,ROUND(Q$5+X$12*COS(RADIANS(Q134)),0)-ImgF_x0+1))</f>
        <v>18</v>
      </c>
      <c r="Y134" s="22" t="n">
        <f aca="false">IF(Y$12="","",INDEX(ImgF,ROUND(Q$6+Y$12*SIN(RADIANS(Q134)),0)-ImgF_y0+1,ROUND(Q$5+Y$12*COS(RADIANS(Q134)),0)-ImgF_x0+1))</f>
        <v>19</v>
      </c>
      <c r="Z134" s="24" t="n">
        <f aca="false">MIN(R134:Y134)</f>
        <v>2</v>
      </c>
      <c r="AA134" s="33" t="n">
        <f aca="false">IF(Z134&lt;oscuro,1,0)</f>
        <v>1</v>
      </c>
      <c r="AB134" s="22" t="n">
        <f aca="false">oscuro</f>
        <v>68</v>
      </c>
    </row>
    <row r="135" customFormat="false" ht="15" hidden="false" customHeight="false" outlineLevel="0" collapsed="false">
      <c r="B135" s="24" t="n">
        <v>122</v>
      </c>
      <c r="C135" s="24" t="n">
        <f aca="false">B135*360/360</f>
        <v>122</v>
      </c>
      <c r="D135" s="18" t="n">
        <f aca="false">IF(D$12="","",INDEX(ImgF,ROUND(C$6+D$12*SIN(RADIANS(C135)),0)-ImgF_y0+1,ROUND(C$5+D$12*COS(RADIANS(C135)),0)-ImgF_x0+1))</f>
        <v>51</v>
      </c>
      <c r="E135" s="18" t="n">
        <f aca="false">IF(E$12="","",INDEX(ImgF,ROUND(C$6+E$12*SIN(RADIANS(C135)),0)-ImgF_y0+1,ROUND(C$5+E$12*COS(RADIANS(C135)),0)-ImgF_x0+1))</f>
        <v>49</v>
      </c>
      <c r="F135" s="18" t="n">
        <f aca="false">IF(F$12="","",INDEX(ImgF,ROUND(C$6+F$12*SIN(RADIANS(C135)),0)-ImgF_y0+1,ROUND(C$5+F$12*COS(RADIANS(C135)),0)-ImgF_x0+1))</f>
        <v>45</v>
      </c>
      <c r="G135" s="18" t="n">
        <f aca="false">IF(G$12="","",INDEX(ImgF,ROUND(C$6+G$12*SIN(RADIANS(C135)),0)-ImgF_y0+1,ROUND(C$5+G$12*COS(RADIANS(C135)),0)-ImgF_x0+1))</f>
        <v>33</v>
      </c>
      <c r="H135" s="18" t="n">
        <f aca="false">IF(H$12="","",INDEX(ImgF,ROUND(C$6+H$12*SIN(RADIANS(C135)),0)-ImgF_y0+1,ROUND(C$5+H$12*COS(RADIANS(C135)),0)-ImgF_x0+1))</f>
        <v>4</v>
      </c>
      <c r="I135" s="18" t="n">
        <f aca="false">IF(I$12="","",INDEX(ImgF,ROUND(C$6+I$12*SIN(RADIANS(C135)),0)-ImgF_y0+1,ROUND(C$5+I$12*COS(RADIANS(C135)),0)-ImgF_x0+1))</f>
        <v>0</v>
      </c>
      <c r="J135" s="18" t="n">
        <f aca="false">IF(J$12="","",INDEX(ImgF,ROUND(C$6+J$12*SIN(RADIANS(C135)),0)-ImgF_y0+1,ROUND(C$5+J$12*COS(RADIANS(C135)),0)-ImgF_x0+1))</f>
        <v>37</v>
      </c>
      <c r="K135" s="18" t="n">
        <f aca="false">IF(K$12="","",INDEX(ImgF,ROUND(C$6+K$12*SIN(RADIANS(C135)),0)-ImgF_y0+1,ROUND(C$5+K$12*COS(RADIANS(C135)),0)-ImgF_x0+1))</f>
        <v>50</v>
      </c>
      <c r="L135" s="24" t="n">
        <f aca="false">MIN(D135:K135)</f>
        <v>0</v>
      </c>
      <c r="M135" s="33" t="n">
        <f aca="false">IF(L135&lt;oscuro,1,0)</f>
        <v>1</v>
      </c>
      <c r="N135" s="22" t="n">
        <f aca="false">oscuro</f>
        <v>68</v>
      </c>
      <c r="P135" s="24" t="n">
        <v>122</v>
      </c>
      <c r="Q135" s="24" t="n">
        <f aca="false">P135*360/360</f>
        <v>122</v>
      </c>
      <c r="R135" s="22" t="n">
        <f aca="false">IF(R$12="","",INDEX(ImgF,ROUND(Q$6+R$12*SIN(RADIANS(Q135)),0)-ImgF_y0+1,ROUND(Q$5+R$12*COS(RADIANS(Q135)),0)-ImgF_x0+1))</f>
        <v>13</v>
      </c>
      <c r="S135" s="22" t="n">
        <f aca="false">IF(S$12="","",INDEX(ImgF,ROUND(Q$6+S$12*SIN(RADIANS(Q135)),0)-ImgF_y0+1,ROUND(Q$5+S$12*COS(RADIANS(Q135)),0)-ImgF_x0+1))</f>
        <v>27</v>
      </c>
      <c r="T135" s="22" t="n">
        <f aca="false">IF(T$12="","",INDEX(ImgF,ROUND(Q$6+T$12*SIN(RADIANS(Q135)),0)-ImgF_y0+1,ROUND(Q$5+T$12*COS(RADIANS(Q135)),0)-ImgF_x0+1))</f>
        <v>47</v>
      </c>
      <c r="U135" s="22" t="n">
        <f aca="false">IF(U$12="","",INDEX(ImgF,ROUND(Q$6+U$12*SIN(RADIANS(Q135)),0)-ImgF_y0+1,ROUND(Q$5+U$12*COS(RADIANS(Q135)),0)-ImgF_x0+1))</f>
        <v>58</v>
      </c>
      <c r="V135" s="22" t="n">
        <f aca="false">IF(V$12="","",INDEX(ImgF,ROUND(Q$6+V$12*SIN(RADIANS(Q135)),0)-ImgF_y0+1,ROUND(Q$5+V$12*COS(RADIANS(Q135)),0)-ImgF_x0+1))</f>
        <v>29</v>
      </c>
      <c r="W135" s="22" t="n">
        <f aca="false">IF(W$12="","",INDEX(ImgF,ROUND(Q$6+W$12*SIN(RADIANS(Q135)),0)-ImgF_y0+1,ROUND(Q$5+W$12*COS(RADIANS(Q135)),0)-ImgF_x0+1))</f>
        <v>8</v>
      </c>
      <c r="X135" s="22" t="n">
        <f aca="false">IF(X$12="","",INDEX(ImgF,ROUND(Q$6+X$12*SIN(RADIANS(Q135)),0)-ImgF_y0+1,ROUND(Q$5+X$12*COS(RADIANS(Q135)),0)-ImgF_x0+1))</f>
        <v>14</v>
      </c>
      <c r="Y135" s="22" t="n">
        <f aca="false">IF(Y$12="","",INDEX(ImgF,ROUND(Q$6+Y$12*SIN(RADIANS(Q135)),0)-ImgF_y0+1,ROUND(Q$5+Y$12*COS(RADIANS(Q135)),0)-ImgF_x0+1))</f>
        <v>14</v>
      </c>
      <c r="Z135" s="24" t="n">
        <f aca="false">MIN(R135:Y135)</f>
        <v>8</v>
      </c>
      <c r="AA135" s="33" t="n">
        <f aca="false">IF(Z135&lt;oscuro,1,0)</f>
        <v>1</v>
      </c>
      <c r="AB135" s="22" t="n">
        <f aca="false">oscuro</f>
        <v>68</v>
      </c>
    </row>
    <row r="136" customFormat="false" ht="15" hidden="false" customHeight="false" outlineLevel="0" collapsed="false">
      <c r="B136" s="24" t="n">
        <v>123</v>
      </c>
      <c r="C136" s="24" t="n">
        <f aca="false">B136*360/360</f>
        <v>123</v>
      </c>
      <c r="D136" s="18" t="n">
        <f aca="false">IF(D$12="","",INDEX(ImgF,ROUND(C$6+D$12*SIN(RADIANS(C136)),0)-ImgF_y0+1,ROUND(C$5+D$12*COS(RADIANS(C136)),0)-ImgF_x0+1))</f>
        <v>51</v>
      </c>
      <c r="E136" s="18" t="n">
        <f aca="false">IF(E$12="","",INDEX(ImgF,ROUND(C$6+E$12*SIN(RADIANS(C136)),0)-ImgF_y0+1,ROUND(C$5+E$12*COS(RADIANS(C136)),0)-ImgF_x0+1))</f>
        <v>40</v>
      </c>
      <c r="F136" s="18" t="n">
        <f aca="false">IF(F$12="","",INDEX(ImgF,ROUND(C$6+F$12*SIN(RADIANS(C136)),0)-ImgF_y0+1,ROUND(C$5+F$12*COS(RADIANS(C136)),0)-ImgF_x0+1))</f>
        <v>40</v>
      </c>
      <c r="G136" s="18" t="n">
        <f aca="false">IF(G$12="","",INDEX(ImgF,ROUND(C$6+G$12*SIN(RADIANS(C136)),0)-ImgF_y0+1,ROUND(C$5+G$12*COS(RADIANS(C136)),0)-ImgF_x0+1))</f>
        <v>34</v>
      </c>
      <c r="H136" s="18" t="n">
        <f aca="false">IF(H$12="","",INDEX(ImgF,ROUND(C$6+H$12*SIN(RADIANS(C136)),0)-ImgF_y0+1,ROUND(C$5+H$12*COS(RADIANS(C136)),0)-ImgF_x0+1))</f>
        <v>2</v>
      </c>
      <c r="I136" s="18" t="n">
        <f aca="false">IF(I$12="","",INDEX(ImgF,ROUND(C$6+I$12*SIN(RADIANS(C136)),0)-ImgF_y0+1,ROUND(C$5+I$12*COS(RADIANS(C136)),0)-ImgF_x0+1))</f>
        <v>11</v>
      </c>
      <c r="J136" s="18" t="n">
        <f aca="false">IF(J$12="","",INDEX(ImgF,ROUND(C$6+J$12*SIN(RADIANS(C136)),0)-ImgF_y0+1,ROUND(C$5+J$12*COS(RADIANS(C136)),0)-ImgF_x0+1))</f>
        <v>47</v>
      </c>
      <c r="K136" s="18" t="n">
        <f aca="false">IF(K$12="","",INDEX(ImgF,ROUND(C$6+K$12*SIN(RADIANS(C136)),0)-ImgF_y0+1,ROUND(C$5+K$12*COS(RADIANS(C136)),0)-ImgF_x0+1))</f>
        <v>53</v>
      </c>
      <c r="L136" s="24" t="n">
        <f aca="false">MIN(D136:K136)</f>
        <v>2</v>
      </c>
      <c r="M136" s="33" t="n">
        <f aca="false">IF(L136&lt;oscuro,1,0)</f>
        <v>1</v>
      </c>
      <c r="N136" s="22" t="n">
        <f aca="false">oscuro</f>
        <v>68</v>
      </c>
      <c r="P136" s="24" t="n">
        <v>123</v>
      </c>
      <c r="Q136" s="24" t="n">
        <f aca="false">P136*360/360</f>
        <v>123</v>
      </c>
      <c r="R136" s="22" t="n">
        <f aca="false">IF(R$12="","",INDEX(ImgF,ROUND(Q$6+R$12*SIN(RADIANS(Q136)),0)-ImgF_y0+1,ROUND(Q$5+R$12*COS(RADIANS(Q136)),0)-ImgF_x0+1))</f>
        <v>16</v>
      </c>
      <c r="S136" s="22" t="n">
        <f aca="false">IF(S$12="","",INDEX(ImgF,ROUND(Q$6+S$12*SIN(RADIANS(Q136)),0)-ImgF_y0+1,ROUND(Q$5+S$12*COS(RADIANS(Q136)),0)-ImgF_x0+1))</f>
        <v>27</v>
      </c>
      <c r="T136" s="22" t="n">
        <f aca="false">IF(T$12="","",INDEX(ImgF,ROUND(Q$6+T$12*SIN(RADIANS(Q136)),0)-ImgF_y0+1,ROUND(Q$5+T$12*COS(RADIANS(Q136)),0)-ImgF_x0+1))</f>
        <v>48</v>
      </c>
      <c r="U136" s="22" t="n">
        <f aca="false">IF(U$12="","",INDEX(ImgF,ROUND(Q$6+U$12*SIN(RADIANS(Q136)),0)-ImgF_y0+1,ROUND(Q$5+U$12*COS(RADIANS(Q136)),0)-ImgF_x0+1))</f>
        <v>53</v>
      </c>
      <c r="V136" s="22" t="n">
        <f aca="false">IF(V$12="","",INDEX(ImgF,ROUND(Q$6+V$12*SIN(RADIANS(Q136)),0)-ImgF_y0+1,ROUND(Q$5+V$12*COS(RADIANS(Q136)),0)-ImgF_x0+1))</f>
        <v>53</v>
      </c>
      <c r="W136" s="22" t="n">
        <f aca="false">IF(W$12="","",INDEX(ImgF,ROUND(Q$6+W$12*SIN(RADIANS(Q136)),0)-ImgF_y0+1,ROUND(Q$5+W$12*COS(RADIANS(Q136)),0)-ImgF_x0+1))</f>
        <v>7</v>
      </c>
      <c r="X136" s="22" t="n">
        <f aca="false">IF(X$12="","",INDEX(ImgF,ROUND(Q$6+X$12*SIN(RADIANS(Q136)),0)-ImgF_y0+1,ROUND(Q$5+X$12*COS(RADIANS(Q136)),0)-ImgF_x0+1))</f>
        <v>8</v>
      </c>
      <c r="Y136" s="22" t="n">
        <f aca="false">IF(Y$12="","",INDEX(ImgF,ROUND(Q$6+Y$12*SIN(RADIANS(Q136)),0)-ImgF_y0+1,ROUND(Q$5+Y$12*COS(RADIANS(Q136)),0)-ImgF_x0+1))</f>
        <v>25</v>
      </c>
      <c r="Z136" s="24" t="n">
        <f aca="false">MIN(R136:Y136)</f>
        <v>7</v>
      </c>
      <c r="AA136" s="33" t="n">
        <f aca="false">IF(Z136&lt;oscuro,1,0)</f>
        <v>1</v>
      </c>
      <c r="AB136" s="22" t="n">
        <f aca="false">oscuro</f>
        <v>68</v>
      </c>
    </row>
    <row r="137" customFormat="false" ht="15" hidden="false" customHeight="false" outlineLevel="0" collapsed="false">
      <c r="B137" s="24" t="n">
        <v>124</v>
      </c>
      <c r="C137" s="24" t="n">
        <f aca="false">B137*360/360</f>
        <v>124</v>
      </c>
      <c r="D137" s="18" t="n">
        <f aca="false">IF(D$12="","",INDEX(ImgF,ROUND(C$6+D$12*SIN(RADIANS(C137)),0)-ImgF_y0+1,ROUND(C$5+D$12*COS(RADIANS(C137)),0)-ImgF_x0+1))</f>
        <v>93</v>
      </c>
      <c r="E137" s="18" t="n">
        <f aca="false">IF(E$12="","",INDEX(ImgF,ROUND(C$6+E$12*SIN(RADIANS(C137)),0)-ImgF_y0+1,ROUND(C$5+E$12*COS(RADIANS(C137)),0)-ImgF_x0+1))</f>
        <v>64</v>
      </c>
      <c r="F137" s="18" t="n">
        <f aca="false">IF(F$12="","",INDEX(ImgF,ROUND(C$6+F$12*SIN(RADIANS(C137)),0)-ImgF_y0+1,ROUND(C$5+F$12*COS(RADIANS(C137)),0)-ImgF_x0+1))</f>
        <v>38</v>
      </c>
      <c r="G137" s="18" t="n">
        <f aca="false">IF(G$12="","",INDEX(ImgF,ROUND(C$6+G$12*SIN(RADIANS(C137)),0)-ImgF_y0+1,ROUND(C$5+G$12*COS(RADIANS(C137)),0)-ImgF_x0+1))</f>
        <v>2</v>
      </c>
      <c r="H137" s="18" t="n">
        <f aca="false">IF(H$12="","",INDEX(ImgF,ROUND(C$6+H$12*SIN(RADIANS(C137)),0)-ImgF_y0+1,ROUND(C$5+H$12*COS(RADIANS(C137)),0)-ImgF_x0+1))</f>
        <v>2</v>
      </c>
      <c r="I137" s="18" t="n">
        <f aca="false">IF(I$12="","",INDEX(ImgF,ROUND(C$6+I$12*SIN(RADIANS(C137)),0)-ImgF_y0+1,ROUND(C$5+I$12*COS(RADIANS(C137)),0)-ImgF_x0+1))</f>
        <v>10</v>
      </c>
      <c r="J137" s="18" t="n">
        <f aca="false">IF(J$12="","",INDEX(ImgF,ROUND(C$6+J$12*SIN(RADIANS(C137)),0)-ImgF_y0+1,ROUND(C$5+J$12*COS(RADIANS(C137)),0)-ImgF_x0+1))</f>
        <v>24</v>
      </c>
      <c r="K137" s="18" t="n">
        <f aca="false">IF(K$12="","",INDEX(ImgF,ROUND(C$6+K$12*SIN(RADIANS(C137)),0)-ImgF_y0+1,ROUND(C$5+K$12*COS(RADIANS(C137)),0)-ImgF_x0+1))</f>
        <v>49</v>
      </c>
      <c r="L137" s="24" t="n">
        <f aca="false">MIN(D137:K137)</f>
        <v>2</v>
      </c>
      <c r="M137" s="33" t="n">
        <f aca="false">IF(L137&lt;oscuro,1,0)</f>
        <v>1</v>
      </c>
      <c r="N137" s="22" t="n">
        <f aca="false">oscuro</f>
        <v>68</v>
      </c>
      <c r="P137" s="24" t="n">
        <v>124</v>
      </c>
      <c r="Q137" s="24" t="n">
        <f aca="false">P137*360/360</f>
        <v>124</v>
      </c>
      <c r="R137" s="22" t="n">
        <f aca="false">IF(R$12="","",INDEX(ImgF,ROUND(Q$6+R$12*SIN(RADIANS(Q137)),0)-ImgF_y0+1,ROUND(Q$5+R$12*COS(RADIANS(Q137)),0)-ImgF_x0+1))</f>
        <v>16</v>
      </c>
      <c r="S137" s="22" t="n">
        <f aca="false">IF(S$12="","",INDEX(ImgF,ROUND(Q$6+S$12*SIN(RADIANS(Q137)),0)-ImgF_y0+1,ROUND(Q$5+S$12*COS(RADIANS(Q137)),0)-ImgF_x0+1))</f>
        <v>35</v>
      </c>
      <c r="T137" s="22" t="n">
        <f aca="false">IF(T$12="","",INDEX(ImgF,ROUND(Q$6+T$12*SIN(RADIANS(Q137)),0)-ImgF_y0+1,ROUND(Q$5+T$12*COS(RADIANS(Q137)),0)-ImgF_x0+1))</f>
        <v>44</v>
      </c>
      <c r="U137" s="22" t="n">
        <f aca="false">IF(U$12="","",INDEX(ImgF,ROUND(Q$6+U$12*SIN(RADIANS(Q137)),0)-ImgF_y0+1,ROUND(Q$5+U$12*COS(RADIANS(Q137)),0)-ImgF_x0+1))</f>
        <v>51</v>
      </c>
      <c r="V137" s="22" t="n">
        <f aca="false">IF(V$12="","",INDEX(ImgF,ROUND(Q$6+V$12*SIN(RADIANS(Q137)),0)-ImgF_y0+1,ROUND(Q$5+V$12*COS(RADIANS(Q137)),0)-ImgF_x0+1))</f>
        <v>53</v>
      </c>
      <c r="W137" s="22" t="n">
        <f aca="false">IF(W$12="","",INDEX(ImgF,ROUND(Q$6+W$12*SIN(RADIANS(Q137)),0)-ImgF_y0+1,ROUND(Q$5+W$12*COS(RADIANS(Q137)),0)-ImgF_x0+1))</f>
        <v>7</v>
      </c>
      <c r="X137" s="22" t="n">
        <f aca="false">IF(X$12="","",INDEX(ImgF,ROUND(Q$6+X$12*SIN(RADIANS(Q137)),0)-ImgF_y0+1,ROUND(Q$5+X$12*COS(RADIANS(Q137)),0)-ImgF_x0+1))</f>
        <v>9</v>
      </c>
      <c r="Y137" s="22" t="n">
        <f aca="false">IF(Y$12="","",INDEX(ImgF,ROUND(Q$6+Y$12*SIN(RADIANS(Q137)),0)-ImgF_y0+1,ROUND(Q$5+Y$12*COS(RADIANS(Q137)),0)-ImgF_x0+1))</f>
        <v>25</v>
      </c>
      <c r="Z137" s="24" t="n">
        <f aca="false">MIN(R137:Y137)</f>
        <v>7</v>
      </c>
      <c r="AA137" s="33" t="n">
        <f aca="false">IF(Z137&lt;oscuro,1,0)</f>
        <v>1</v>
      </c>
      <c r="AB137" s="22" t="n">
        <f aca="false">oscuro</f>
        <v>68</v>
      </c>
    </row>
    <row r="138" customFormat="false" ht="15" hidden="false" customHeight="false" outlineLevel="0" collapsed="false">
      <c r="B138" s="24" t="n">
        <v>125</v>
      </c>
      <c r="C138" s="24" t="n">
        <f aca="false">B138*360/360</f>
        <v>125</v>
      </c>
      <c r="D138" s="18" t="n">
        <f aca="false">IF(D$12="","",INDEX(ImgF,ROUND(C$6+D$12*SIN(RADIANS(C138)),0)-ImgF_y0+1,ROUND(C$5+D$12*COS(RADIANS(C138)),0)-ImgF_x0+1))</f>
        <v>93</v>
      </c>
      <c r="E138" s="18" t="n">
        <f aca="false">IF(E$12="","",INDEX(ImgF,ROUND(C$6+E$12*SIN(RADIANS(C138)),0)-ImgF_y0+1,ROUND(C$5+E$12*COS(RADIANS(C138)),0)-ImgF_x0+1))</f>
        <v>40</v>
      </c>
      <c r="F138" s="18" t="n">
        <f aca="false">IF(F$12="","",INDEX(ImgF,ROUND(C$6+F$12*SIN(RADIANS(C138)),0)-ImgF_y0+1,ROUND(C$5+F$12*COS(RADIANS(C138)),0)-ImgF_x0+1))</f>
        <v>31</v>
      </c>
      <c r="G138" s="18" t="n">
        <f aca="false">IF(G$12="","",INDEX(ImgF,ROUND(C$6+G$12*SIN(RADIANS(C138)),0)-ImgF_y0+1,ROUND(C$5+G$12*COS(RADIANS(C138)),0)-ImgF_x0+1))</f>
        <v>31</v>
      </c>
      <c r="H138" s="18" t="n">
        <f aca="false">IF(H$12="","",INDEX(ImgF,ROUND(C$6+H$12*SIN(RADIANS(C138)),0)-ImgF_y0+1,ROUND(C$5+H$12*COS(RADIANS(C138)),0)-ImgF_x0+1))</f>
        <v>0</v>
      </c>
      <c r="I138" s="18" t="n">
        <f aca="false">IF(I$12="","",INDEX(ImgF,ROUND(C$6+I$12*SIN(RADIANS(C138)),0)-ImgF_y0+1,ROUND(C$5+I$12*COS(RADIANS(C138)),0)-ImgF_x0+1))</f>
        <v>10</v>
      </c>
      <c r="J138" s="18" t="n">
        <f aca="false">IF(J$12="","",INDEX(ImgF,ROUND(C$6+J$12*SIN(RADIANS(C138)),0)-ImgF_y0+1,ROUND(C$5+J$12*COS(RADIANS(C138)),0)-ImgF_x0+1))</f>
        <v>52</v>
      </c>
      <c r="K138" s="18" t="n">
        <f aca="false">IF(K$12="","",INDEX(ImgF,ROUND(C$6+K$12*SIN(RADIANS(C138)),0)-ImgF_y0+1,ROUND(C$5+K$12*COS(RADIANS(C138)),0)-ImgF_x0+1))</f>
        <v>49</v>
      </c>
      <c r="L138" s="24" t="n">
        <f aca="false">MIN(D138:K138)</f>
        <v>0</v>
      </c>
      <c r="M138" s="33" t="n">
        <f aca="false">IF(L138&lt;oscuro,1,0)</f>
        <v>1</v>
      </c>
      <c r="N138" s="22" t="n">
        <f aca="false">oscuro</f>
        <v>68</v>
      </c>
      <c r="P138" s="24" t="n">
        <v>125</v>
      </c>
      <c r="Q138" s="24" t="n">
        <f aca="false">P138*360/360</f>
        <v>125</v>
      </c>
      <c r="R138" s="22" t="n">
        <f aca="false">IF(R$12="","",INDEX(ImgF,ROUND(Q$6+R$12*SIN(RADIANS(Q138)),0)-ImgF_y0+1,ROUND(Q$5+R$12*COS(RADIANS(Q138)),0)-ImgF_x0+1))</f>
        <v>24</v>
      </c>
      <c r="S138" s="22" t="n">
        <f aca="false">IF(S$12="","",INDEX(ImgF,ROUND(Q$6+S$12*SIN(RADIANS(Q138)),0)-ImgF_y0+1,ROUND(Q$5+S$12*COS(RADIANS(Q138)),0)-ImgF_x0+1))</f>
        <v>9</v>
      </c>
      <c r="T138" s="22" t="n">
        <f aca="false">IF(T$12="","",INDEX(ImgF,ROUND(Q$6+T$12*SIN(RADIANS(Q138)),0)-ImgF_y0+1,ROUND(Q$5+T$12*COS(RADIANS(Q138)),0)-ImgF_x0+1))</f>
        <v>44</v>
      </c>
      <c r="U138" s="22" t="n">
        <f aca="false">IF(U$12="","",INDEX(ImgF,ROUND(Q$6+U$12*SIN(RADIANS(Q138)),0)-ImgF_y0+1,ROUND(Q$5+U$12*COS(RADIANS(Q138)),0)-ImgF_x0+1))</f>
        <v>44</v>
      </c>
      <c r="V138" s="22" t="n">
        <f aca="false">IF(V$12="","",INDEX(ImgF,ROUND(Q$6+V$12*SIN(RADIANS(Q138)),0)-ImgF_y0+1,ROUND(Q$5+V$12*COS(RADIANS(Q138)),0)-ImgF_x0+1))</f>
        <v>53</v>
      </c>
      <c r="W138" s="22" t="n">
        <f aca="false">IF(W$12="","",INDEX(ImgF,ROUND(Q$6+W$12*SIN(RADIANS(Q138)),0)-ImgF_y0+1,ROUND(Q$5+W$12*COS(RADIANS(Q138)),0)-ImgF_x0+1))</f>
        <v>4</v>
      </c>
      <c r="X138" s="22" t="n">
        <f aca="false">IF(X$12="","",INDEX(ImgF,ROUND(Q$6+X$12*SIN(RADIANS(Q138)),0)-ImgF_y0+1,ROUND(Q$5+X$12*COS(RADIANS(Q138)),0)-ImgF_x0+1))</f>
        <v>4</v>
      </c>
      <c r="Y138" s="22" t="n">
        <f aca="false">IF(Y$12="","",INDEX(ImgF,ROUND(Q$6+Y$12*SIN(RADIANS(Q138)),0)-ImgF_y0+1,ROUND(Q$5+Y$12*COS(RADIANS(Q138)),0)-ImgF_x0+1))</f>
        <v>11</v>
      </c>
      <c r="Z138" s="24" t="n">
        <f aca="false">MIN(R138:Y138)</f>
        <v>4</v>
      </c>
      <c r="AA138" s="33" t="n">
        <f aca="false">IF(Z138&lt;oscuro,1,0)</f>
        <v>1</v>
      </c>
      <c r="AB138" s="22" t="n">
        <f aca="false">oscuro</f>
        <v>68</v>
      </c>
    </row>
    <row r="139" customFormat="false" ht="15" hidden="false" customHeight="false" outlineLevel="0" collapsed="false">
      <c r="B139" s="24" t="n">
        <v>126</v>
      </c>
      <c r="C139" s="24" t="n">
        <f aca="false">B139*360/360</f>
        <v>126</v>
      </c>
      <c r="D139" s="18" t="n">
        <f aca="false">IF(D$12="","",INDEX(ImgF,ROUND(C$6+D$12*SIN(RADIANS(C139)),0)-ImgF_y0+1,ROUND(C$5+D$12*COS(RADIANS(C139)),0)-ImgF_x0+1))</f>
        <v>71</v>
      </c>
      <c r="E139" s="18" t="n">
        <f aca="false">IF(E$12="","",INDEX(ImgF,ROUND(C$6+E$12*SIN(RADIANS(C139)),0)-ImgF_y0+1,ROUND(C$5+E$12*COS(RADIANS(C139)),0)-ImgF_x0+1))</f>
        <v>31</v>
      </c>
      <c r="F139" s="18" t="n">
        <f aca="false">IF(F$12="","",INDEX(ImgF,ROUND(C$6+F$12*SIN(RADIANS(C139)),0)-ImgF_y0+1,ROUND(C$5+F$12*COS(RADIANS(C139)),0)-ImgF_x0+1))</f>
        <v>47</v>
      </c>
      <c r="G139" s="18" t="n">
        <f aca="false">IF(G$12="","",INDEX(ImgF,ROUND(C$6+G$12*SIN(RADIANS(C139)),0)-ImgF_y0+1,ROUND(C$5+G$12*COS(RADIANS(C139)),0)-ImgF_x0+1))</f>
        <v>3</v>
      </c>
      <c r="H139" s="18" t="n">
        <f aca="false">IF(H$12="","",INDEX(ImgF,ROUND(C$6+H$12*SIN(RADIANS(C139)),0)-ImgF_y0+1,ROUND(C$5+H$12*COS(RADIANS(C139)),0)-ImgF_x0+1))</f>
        <v>0</v>
      </c>
      <c r="I139" s="18" t="n">
        <f aca="false">IF(I$12="","",INDEX(ImgF,ROUND(C$6+I$12*SIN(RADIANS(C139)),0)-ImgF_y0+1,ROUND(C$5+I$12*COS(RADIANS(C139)),0)-ImgF_x0+1))</f>
        <v>36</v>
      </c>
      <c r="J139" s="18" t="n">
        <f aca="false">IF(J$12="","",INDEX(ImgF,ROUND(C$6+J$12*SIN(RADIANS(C139)),0)-ImgF_y0+1,ROUND(C$5+J$12*COS(RADIANS(C139)),0)-ImgF_x0+1))</f>
        <v>36</v>
      </c>
      <c r="K139" s="18" t="n">
        <f aca="false">IF(K$12="","",INDEX(ImgF,ROUND(C$6+K$12*SIN(RADIANS(C139)),0)-ImgF_y0+1,ROUND(C$5+K$12*COS(RADIANS(C139)),0)-ImgF_x0+1))</f>
        <v>53</v>
      </c>
      <c r="L139" s="24" t="n">
        <f aca="false">MIN(D139:K139)</f>
        <v>0</v>
      </c>
      <c r="M139" s="33" t="n">
        <f aca="false">IF(L139&lt;oscuro,1,0)</f>
        <v>1</v>
      </c>
      <c r="N139" s="22" t="n">
        <f aca="false">oscuro</f>
        <v>68</v>
      </c>
      <c r="P139" s="24" t="n">
        <v>126</v>
      </c>
      <c r="Q139" s="24" t="n">
        <f aca="false">P139*360/360</f>
        <v>126</v>
      </c>
      <c r="R139" s="22" t="n">
        <f aca="false">IF(R$12="","",INDEX(ImgF,ROUND(Q$6+R$12*SIN(RADIANS(Q139)),0)-ImgF_y0+1,ROUND(Q$5+R$12*COS(RADIANS(Q139)),0)-ImgF_x0+1))</f>
        <v>24</v>
      </c>
      <c r="S139" s="22" t="n">
        <f aca="false">IF(S$12="","",INDEX(ImgF,ROUND(Q$6+S$12*SIN(RADIANS(Q139)),0)-ImgF_y0+1,ROUND(Q$5+S$12*COS(RADIANS(Q139)),0)-ImgF_x0+1))</f>
        <v>9</v>
      </c>
      <c r="T139" s="22" t="n">
        <f aca="false">IF(T$12="","",INDEX(ImgF,ROUND(Q$6+T$12*SIN(RADIANS(Q139)),0)-ImgF_y0+1,ROUND(Q$5+T$12*COS(RADIANS(Q139)),0)-ImgF_x0+1))</f>
        <v>46</v>
      </c>
      <c r="U139" s="22" t="n">
        <f aca="false">IF(U$12="","",INDEX(ImgF,ROUND(Q$6+U$12*SIN(RADIANS(Q139)),0)-ImgF_y0+1,ROUND(Q$5+U$12*COS(RADIANS(Q139)),0)-ImgF_x0+1))</f>
        <v>46</v>
      </c>
      <c r="V139" s="22" t="n">
        <f aca="false">IF(V$12="","",INDEX(ImgF,ROUND(Q$6+V$12*SIN(RADIANS(Q139)),0)-ImgF_y0+1,ROUND(Q$5+V$12*COS(RADIANS(Q139)),0)-ImgF_x0+1))</f>
        <v>50</v>
      </c>
      <c r="W139" s="22" t="n">
        <f aca="false">IF(W$12="","",INDEX(ImgF,ROUND(Q$6+W$12*SIN(RADIANS(Q139)),0)-ImgF_y0+1,ROUND(Q$5+W$12*COS(RADIANS(Q139)),0)-ImgF_x0+1))</f>
        <v>52</v>
      </c>
      <c r="X139" s="22" t="n">
        <f aca="false">IF(X$12="","",INDEX(ImgF,ROUND(Q$6+X$12*SIN(RADIANS(Q139)),0)-ImgF_y0+1,ROUND(Q$5+X$12*COS(RADIANS(Q139)),0)-ImgF_x0+1))</f>
        <v>0</v>
      </c>
      <c r="Y139" s="22" t="n">
        <f aca="false">IF(Y$12="","",INDEX(ImgF,ROUND(Q$6+Y$12*SIN(RADIANS(Q139)),0)-ImgF_y0+1,ROUND(Q$5+Y$12*COS(RADIANS(Q139)),0)-ImgF_x0+1))</f>
        <v>8</v>
      </c>
      <c r="Z139" s="24" t="n">
        <f aca="false">MIN(R139:Y139)</f>
        <v>0</v>
      </c>
      <c r="AA139" s="33" t="n">
        <f aca="false">IF(Z139&lt;oscuro,1,0)</f>
        <v>1</v>
      </c>
      <c r="AB139" s="22" t="n">
        <f aca="false">oscuro</f>
        <v>68</v>
      </c>
    </row>
    <row r="140" customFormat="false" ht="15" hidden="false" customHeight="false" outlineLevel="0" collapsed="false">
      <c r="B140" s="24" t="n">
        <v>127</v>
      </c>
      <c r="C140" s="24" t="n">
        <f aca="false">B140*360/360</f>
        <v>127</v>
      </c>
      <c r="D140" s="18" t="n">
        <f aca="false">IF(D$12="","",INDEX(ImgF,ROUND(C$6+D$12*SIN(RADIANS(C140)),0)-ImgF_y0+1,ROUND(C$5+D$12*COS(RADIANS(C140)),0)-ImgF_x0+1))</f>
        <v>95</v>
      </c>
      <c r="E140" s="18" t="n">
        <f aca="false">IF(E$12="","",INDEX(ImgF,ROUND(C$6+E$12*SIN(RADIANS(C140)),0)-ImgF_y0+1,ROUND(C$5+E$12*COS(RADIANS(C140)),0)-ImgF_x0+1))</f>
        <v>31</v>
      </c>
      <c r="F140" s="18" t="n">
        <f aca="false">IF(F$12="","",INDEX(ImgF,ROUND(C$6+F$12*SIN(RADIANS(C140)),0)-ImgF_y0+1,ROUND(C$5+F$12*COS(RADIANS(C140)),0)-ImgF_x0+1))</f>
        <v>22</v>
      </c>
      <c r="G140" s="18" t="n">
        <f aca="false">IF(G$12="","",INDEX(ImgF,ROUND(C$6+G$12*SIN(RADIANS(C140)),0)-ImgF_y0+1,ROUND(C$5+G$12*COS(RADIANS(C140)),0)-ImgF_x0+1))</f>
        <v>3</v>
      </c>
      <c r="H140" s="18" t="n">
        <f aca="false">IF(H$12="","",INDEX(ImgF,ROUND(C$6+H$12*SIN(RADIANS(C140)),0)-ImgF_y0+1,ROUND(C$5+H$12*COS(RADIANS(C140)),0)-ImgF_x0+1))</f>
        <v>0</v>
      </c>
      <c r="I140" s="18" t="n">
        <f aca="false">IF(I$12="","",INDEX(ImgF,ROUND(C$6+I$12*SIN(RADIANS(C140)),0)-ImgF_y0+1,ROUND(C$5+I$12*COS(RADIANS(C140)),0)-ImgF_x0+1))</f>
        <v>9</v>
      </c>
      <c r="J140" s="18" t="n">
        <f aca="false">IF(J$12="","",INDEX(ImgF,ROUND(C$6+J$12*SIN(RADIANS(C140)),0)-ImgF_y0+1,ROUND(C$5+J$12*COS(RADIANS(C140)),0)-ImgF_x0+1))</f>
        <v>53</v>
      </c>
      <c r="K140" s="18" t="n">
        <f aca="false">IF(K$12="","",INDEX(ImgF,ROUND(C$6+K$12*SIN(RADIANS(C140)),0)-ImgF_y0+1,ROUND(C$5+K$12*COS(RADIANS(C140)),0)-ImgF_x0+1))</f>
        <v>45</v>
      </c>
      <c r="L140" s="24" t="n">
        <f aca="false">MIN(D140:K140)</f>
        <v>0</v>
      </c>
      <c r="M140" s="33" t="n">
        <f aca="false">IF(L140&lt;oscuro,1,0)</f>
        <v>1</v>
      </c>
      <c r="N140" s="22" t="n">
        <f aca="false">oscuro</f>
        <v>68</v>
      </c>
      <c r="P140" s="24" t="n">
        <v>127</v>
      </c>
      <c r="Q140" s="24" t="n">
        <f aca="false">P140*360/360</f>
        <v>127</v>
      </c>
      <c r="R140" s="22" t="n">
        <f aca="false">IF(R$12="","",INDEX(ImgF,ROUND(Q$6+R$12*SIN(RADIANS(Q140)),0)-ImgF_y0+1,ROUND(Q$5+R$12*COS(RADIANS(Q140)),0)-ImgF_x0+1))</f>
        <v>24</v>
      </c>
      <c r="S140" s="22" t="n">
        <f aca="false">IF(S$12="","",INDEX(ImgF,ROUND(Q$6+S$12*SIN(RADIANS(Q140)),0)-ImgF_y0+1,ROUND(Q$5+S$12*COS(RADIANS(Q140)),0)-ImgF_x0+1))</f>
        <v>10</v>
      </c>
      <c r="T140" s="22" t="n">
        <f aca="false">IF(T$12="","",INDEX(ImgF,ROUND(Q$6+T$12*SIN(RADIANS(Q140)),0)-ImgF_y0+1,ROUND(Q$5+T$12*COS(RADIANS(Q140)),0)-ImgF_x0+1))</f>
        <v>23</v>
      </c>
      <c r="U140" s="22" t="n">
        <f aca="false">IF(U$12="","",INDEX(ImgF,ROUND(Q$6+U$12*SIN(RADIANS(Q140)),0)-ImgF_y0+1,ROUND(Q$5+U$12*COS(RADIANS(Q140)),0)-ImgF_x0+1))</f>
        <v>50</v>
      </c>
      <c r="V140" s="22" t="n">
        <f aca="false">IF(V$12="","",INDEX(ImgF,ROUND(Q$6+V$12*SIN(RADIANS(Q140)),0)-ImgF_y0+1,ROUND(Q$5+V$12*COS(RADIANS(Q140)),0)-ImgF_x0+1))</f>
        <v>50</v>
      </c>
      <c r="W140" s="22" t="n">
        <f aca="false">IF(W$12="","",INDEX(ImgF,ROUND(Q$6+W$12*SIN(RADIANS(Q140)),0)-ImgF_y0+1,ROUND(Q$5+W$12*COS(RADIANS(Q140)),0)-ImgF_x0+1))</f>
        <v>44</v>
      </c>
      <c r="X140" s="22" t="n">
        <f aca="false">IF(X$12="","",INDEX(ImgF,ROUND(Q$6+X$12*SIN(RADIANS(Q140)),0)-ImgF_y0+1,ROUND(Q$5+X$12*COS(RADIANS(Q140)),0)-ImgF_x0+1))</f>
        <v>45</v>
      </c>
      <c r="Y140" s="22" t="n">
        <f aca="false">IF(Y$12="","",INDEX(ImgF,ROUND(Q$6+Y$12*SIN(RADIANS(Q140)),0)-ImgF_y0+1,ROUND(Q$5+Y$12*COS(RADIANS(Q140)),0)-ImgF_x0+1))</f>
        <v>0</v>
      </c>
      <c r="Z140" s="24" t="n">
        <f aca="false">MIN(R140:Y140)</f>
        <v>0</v>
      </c>
      <c r="AA140" s="33" t="n">
        <f aca="false">IF(Z140&lt;oscuro,1,0)</f>
        <v>1</v>
      </c>
      <c r="AB140" s="22" t="n">
        <f aca="false">oscuro</f>
        <v>68</v>
      </c>
    </row>
    <row r="141" customFormat="false" ht="15" hidden="false" customHeight="false" outlineLevel="0" collapsed="false">
      <c r="B141" s="24" t="n">
        <v>128</v>
      </c>
      <c r="C141" s="24" t="n">
        <f aca="false">B141*360/360</f>
        <v>128</v>
      </c>
      <c r="D141" s="18" t="n">
        <f aca="false">IF(D$12="","",INDEX(ImgF,ROUND(C$6+D$12*SIN(RADIANS(C141)),0)-ImgF_y0+1,ROUND(C$5+D$12*COS(RADIANS(C141)),0)-ImgF_x0+1))</f>
        <v>59</v>
      </c>
      <c r="E141" s="18" t="n">
        <f aca="false">IF(E$12="","",INDEX(ImgF,ROUND(C$6+E$12*SIN(RADIANS(C141)),0)-ImgF_y0+1,ROUND(C$5+E$12*COS(RADIANS(C141)),0)-ImgF_x0+1))</f>
        <v>28</v>
      </c>
      <c r="F141" s="18" t="n">
        <f aca="false">IF(F$12="","",INDEX(ImgF,ROUND(C$6+F$12*SIN(RADIANS(C141)),0)-ImgF_y0+1,ROUND(C$5+F$12*COS(RADIANS(C141)),0)-ImgF_x0+1))</f>
        <v>28</v>
      </c>
      <c r="G141" s="18" t="n">
        <f aca="false">IF(G$12="","",INDEX(ImgF,ROUND(C$6+G$12*SIN(RADIANS(C141)),0)-ImgF_y0+1,ROUND(C$5+G$12*COS(RADIANS(C141)),0)-ImgF_x0+1))</f>
        <v>1</v>
      </c>
      <c r="H141" s="18" t="n">
        <f aca="false">IF(H$12="","",INDEX(ImgF,ROUND(C$6+H$12*SIN(RADIANS(C141)),0)-ImgF_y0+1,ROUND(C$5+H$12*COS(RADIANS(C141)),0)-ImgF_x0+1))</f>
        <v>0</v>
      </c>
      <c r="I141" s="18" t="n">
        <f aca="false">IF(I$12="","",INDEX(ImgF,ROUND(C$6+I$12*SIN(RADIANS(C141)),0)-ImgF_y0+1,ROUND(C$5+I$12*COS(RADIANS(C141)),0)-ImgF_x0+1))</f>
        <v>37</v>
      </c>
      <c r="J141" s="18" t="n">
        <f aca="false">IF(J$12="","",INDEX(ImgF,ROUND(C$6+J$12*SIN(RADIANS(C141)),0)-ImgF_y0+1,ROUND(C$5+J$12*COS(RADIANS(C141)),0)-ImgF_x0+1))</f>
        <v>57</v>
      </c>
      <c r="K141" s="18" t="n">
        <f aca="false">IF(K$12="","",INDEX(ImgF,ROUND(C$6+K$12*SIN(RADIANS(C141)),0)-ImgF_y0+1,ROUND(C$5+K$12*COS(RADIANS(C141)),0)-ImgF_x0+1))</f>
        <v>57</v>
      </c>
      <c r="L141" s="24" t="n">
        <f aca="false">MIN(D141:K141)</f>
        <v>0</v>
      </c>
      <c r="M141" s="33" t="n">
        <f aca="false">IF(L141&lt;oscuro,1,0)</f>
        <v>1</v>
      </c>
      <c r="N141" s="22" t="n">
        <f aca="false">oscuro</f>
        <v>68</v>
      </c>
      <c r="P141" s="24" t="n">
        <v>128</v>
      </c>
      <c r="Q141" s="24" t="n">
        <f aca="false">P141*360/360</f>
        <v>128</v>
      </c>
      <c r="R141" s="22" t="n">
        <f aca="false">IF(R$12="","",INDEX(ImgF,ROUND(Q$6+R$12*SIN(RADIANS(Q141)),0)-ImgF_y0+1,ROUND(Q$5+R$12*COS(RADIANS(Q141)),0)-ImgF_x0+1))</f>
        <v>21</v>
      </c>
      <c r="S141" s="22" t="n">
        <f aca="false">IF(S$12="","",INDEX(ImgF,ROUND(Q$6+S$12*SIN(RADIANS(Q141)),0)-ImgF_y0+1,ROUND(Q$5+S$12*COS(RADIANS(Q141)),0)-ImgF_x0+1))</f>
        <v>10</v>
      </c>
      <c r="T141" s="22" t="n">
        <f aca="false">IF(T$12="","",INDEX(ImgF,ROUND(Q$6+T$12*SIN(RADIANS(Q141)),0)-ImgF_y0+1,ROUND(Q$5+T$12*COS(RADIANS(Q141)),0)-ImgF_x0+1))</f>
        <v>26</v>
      </c>
      <c r="U141" s="22" t="n">
        <f aca="false">IF(U$12="","",INDEX(ImgF,ROUND(Q$6+U$12*SIN(RADIANS(Q141)),0)-ImgF_y0+1,ROUND(Q$5+U$12*COS(RADIANS(Q141)),0)-ImgF_x0+1))</f>
        <v>50</v>
      </c>
      <c r="V141" s="22" t="n">
        <f aca="false">IF(V$12="","",INDEX(ImgF,ROUND(Q$6+V$12*SIN(RADIANS(Q141)),0)-ImgF_y0+1,ROUND(Q$5+V$12*COS(RADIANS(Q141)),0)-ImgF_x0+1))</f>
        <v>51</v>
      </c>
      <c r="W141" s="22" t="n">
        <f aca="false">IF(W$12="","",INDEX(ImgF,ROUND(Q$6+W$12*SIN(RADIANS(Q141)),0)-ImgF_y0+1,ROUND(Q$5+W$12*COS(RADIANS(Q141)),0)-ImgF_x0+1))</f>
        <v>51</v>
      </c>
      <c r="X141" s="22" t="n">
        <f aca="false">IF(X$12="","",INDEX(ImgF,ROUND(Q$6+X$12*SIN(RADIANS(Q141)),0)-ImgF_y0+1,ROUND(Q$5+X$12*COS(RADIANS(Q141)),0)-ImgF_x0+1))</f>
        <v>45</v>
      </c>
      <c r="Y141" s="22" t="n">
        <f aca="false">IF(Y$12="","",INDEX(ImgF,ROUND(Q$6+Y$12*SIN(RADIANS(Q141)),0)-ImgF_y0+1,ROUND(Q$5+Y$12*COS(RADIANS(Q141)),0)-ImgF_x0+1))</f>
        <v>3</v>
      </c>
      <c r="Z141" s="24" t="n">
        <f aca="false">MIN(R141:Y141)</f>
        <v>3</v>
      </c>
      <c r="AA141" s="33" t="n">
        <f aca="false">IF(Z141&lt;oscuro,1,0)</f>
        <v>1</v>
      </c>
      <c r="AB141" s="22" t="n">
        <f aca="false">oscuro</f>
        <v>68</v>
      </c>
    </row>
    <row r="142" customFormat="false" ht="15" hidden="false" customHeight="false" outlineLevel="0" collapsed="false">
      <c r="B142" s="24" t="n">
        <v>129</v>
      </c>
      <c r="C142" s="24" t="n">
        <f aca="false">B142*360/360</f>
        <v>129</v>
      </c>
      <c r="D142" s="18" t="n">
        <f aca="false">IF(D$12="","",INDEX(ImgF,ROUND(C$6+D$12*SIN(RADIANS(C142)),0)-ImgF_y0+1,ROUND(C$5+D$12*COS(RADIANS(C142)),0)-ImgF_x0+1))</f>
        <v>106</v>
      </c>
      <c r="E142" s="18" t="n">
        <f aca="false">IF(E$12="","",INDEX(ImgF,ROUND(C$6+E$12*SIN(RADIANS(C142)),0)-ImgF_y0+1,ROUND(C$5+E$12*COS(RADIANS(C142)),0)-ImgF_x0+1))</f>
        <v>26</v>
      </c>
      <c r="F142" s="18" t="n">
        <f aca="false">IF(F$12="","",INDEX(ImgF,ROUND(C$6+F$12*SIN(RADIANS(C142)),0)-ImgF_y0+1,ROUND(C$5+F$12*COS(RADIANS(C142)),0)-ImgF_x0+1))</f>
        <v>19</v>
      </c>
      <c r="G142" s="18" t="n">
        <f aca="false">IF(G$12="","",INDEX(ImgF,ROUND(C$6+G$12*SIN(RADIANS(C142)),0)-ImgF_y0+1,ROUND(C$5+G$12*COS(RADIANS(C142)),0)-ImgF_x0+1))</f>
        <v>1</v>
      </c>
      <c r="H142" s="18" t="n">
        <f aca="false">IF(H$12="","",INDEX(ImgF,ROUND(C$6+H$12*SIN(RADIANS(C142)),0)-ImgF_y0+1,ROUND(C$5+H$12*COS(RADIANS(C142)),0)-ImgF_x0+1))</f>
        <v>10</v>
      </c>
      <c r="I142" s="18" t="n">
        <f aca="false">IF(I$12="","",INDEX(ImgF,ROUND(C$6+I$12*SIN(RADIANS(C142)),0)-ImgF_y0+1,ROUND(C$5+I$12*COS(RADIANS(C142)),0)-ImgF_x0+1))</f>
        <v>52</v>
      </c>
      <c r="J142" s="18" t="n">
        <f aca="false">IF(J$12="","",INDEX(ImgF,ROUND(C$6+J$12*SIN(RADIANS(C142)),0)-ImgF_y0+1,ROUND(C$5+J$12*COS(RADIANS(C142)),0)-ImgF_x0+1))</f>
        <v>58</v>
      </c>
      <c r="K142" s="18" t="n">
        <f aca="false">IF(K$12="","",INDEX(ImgF,ROUND(C$6+K$12*SIN(RADIANS(C142)),0)-ImgF_y0+1,ROUND(C$5+K$12*COS(RADIANS(C142)),0)-ImgF_x0+1))</f>
        <v>53</v>
      </c>
      <c r="L142" s="24" t="n">
        <f aca="false">MIN(D142:K142)</f>
        <v>1</v>
      </c>
      <c r="M142" s="33" t="n">
        <f aca="false">IF(L142&lt;oscuro,1,0)</f>
        <v>1</v>
      </c>
      <c r="N142" s="22" t="n">
        <f aca="false">oscuro</f>
        <v>68</v>
      </c>
      <c r="P142" s="24" t="n">
        <v>129</v>
      </c>
      <c r="Q142" s="24" t="n">
        <f aca="false">P142*360/360</f>
        <v>129</v>
      </c>
      <c r="R142" s="22" t="n">
        <f aca="false">IF(R$12="","",INDEX(ImgF,ROUND(Q$6+R$12*SIN(RADIANS(Q142)),0)-ImgF_y0+1,ROUND(Q$5+R$12*COS(RADIANS(Q142)),0)-ImgF_x0+1))</f>
        <v>21</v>
      </c>
      <c r="S142" s="22" t="n">
        <f aca="false">IF(S$12="","",INDEX(ImgF,ROUND(Q$6+S$12*SIN(RADIANS(Q142)),0)-ImgF_y0+1,ROUND(Q$5+S$12*COS(RADIANS(Q142)),0)-ImgF_x0+1))</f>
        <v>6</v>
      </c>
      <c r="T142" s="22" t="n">
        <f aca="false">IF(T$12="","",INDEX(ImgF,ROUND(Q$6+T$12*SIN(RADIANS(Q142)),0)-ImgF_y0+1,ROUND(Q$5+T$12*COS(RADIANS(Q142)),0)-ImgF_x0+1))</f>
        <v>6</v>
      </c>
      <c r="U142" s="22" t="n">
        <f aca="false">IF(U$12="","",INDEX(ImgF,ROUND(Q$6+U$12*SIN(RADIANS(Q142)),0)-ImgF_y0+1,ROUND(Q$5+U$12*COS(RADIANS(Q142)),0)-ImgF_x0+1))</f>
        <v>29</v>
      </c>
      <c r="V142" s="22" t="n">
        <f aca="false">IF(V$12="","",INDEX(ImgF,ROUND(Q$6+V$12*SIN(RADIANS(Q142)),0)-ImgF_y0+1,ROUND(Q$5+V$12*COS(RADIANS(Q142)),0)-ImgF_x0+1))</f>
        <v>53</v>
      </c>
      <c r="W142" s="22" t="n">
        <f aca="false">IF(W$12="","",INDEX(ImgF,ROUND(Q$6+W$12*SIN(RADIANS(Q142)),0)-ImgF_y0+1,ROUND(Q$5+W$12*COS(RADIANS(Q142)),0)-ImgF_x0+1))</f>
        <v>51</v>
      </c>
      <c r="X142" s="22" t="n">
        <f aca="false">IF(X$12="","",INDEX(ImgF,ROUND(Q$6+X$12*SIN(RADIANS(Q142)),0)-ImgF_y0+1,ROUND(Q$5+X$12*COS(RADIANS(Q142)),0)-ImgF_x0+1))</f>
        <v>52</v>
      </c>
      <c r="Y142" s="22" t="n">
        <f aca="false">IF(Y$12="","",INDEX(ImgF,ROUND(Q$6+Y$12*SIN(RADIANS(Q142)),0)-ImgF_y0+1,ROUND(Q$5+Y$12*COS(RADIANS(Q142)),0)-ImgF_x0+1))</f>
        <v>52</v>
      </c>
      <c r="Z142" s="24" t="n">
        <f aca="false">MIN(R142:Y142)</f>
        <v>6</v>
      </c>
      <c r="AA142" s="33" t="n">
        <f aca="false">IF(Z142&lt;oscuro,1,0)</f>
        <v>1</v>
      </c>
      <c r="AB142" s="22" t="n">
        <f aca="false">oscuro</f>
        <v>68</v>
      </c>
    </row>
    <row r="143" customFormat="false" ht="15" hidden="false" customHeight="false" outlineLevel="0" collapsed="false">
      <c r="B143" s="24" t="n">
        <v>130</v>
      </c>
      <c r="C143" s="24" t="n">
        <f aca="false">B143*360/360</f>
        <v>130</v>
      </c>
      <c r="D143" s="18" t="n">
        <f aca="false">IF(D$12="","",INDEX(ImgF,ROUND(C$6+D$12*SIN(RADIANS(C143)),0)-ImgF_y0+1,ROUND(C$5+D$12*COS(RADIANS(C143)),0)-ImgF_x0+1))</f>
        <v>42</v>
      </c>
      <c r="E143" s="18" t="n">
        <f aca="false">IF(E$12="","",INDEX(ImgF,ROUND(C$6+E$12*SIN(RADIANS(C143)),0)-ImgF_y0+1,ROUND(C$5+E$12*COS(RADIANS(C143)),0)-ImgF_x0+1))</f>
        <v>30</v>
      </c>
      <c r="F143" s="18" t="n">
        <f aca="false">IF(F$12="","",INDEX(ImgF,ROUND(C$6+F$12*SIN(RADIANS(C143)),0)-ImgF_y0+1,ROUND(C$5+F$12*COS(RADIANS(C143)),0)-ImgF_x0+1))</f>
        <v>19</v>
      </c>
      <c r="G143" s="18" t="n">
        <f aca="false">IF(G$12="","",INDEX(ImgF,ROUND(C$6+G$12*SIN(RADIANS(C143)),0)-ImgF_y0+1,ROUND(C$5+G$12*COS(RADIANS(C143)),0)-ImgF_x0+1))</f>
        <v>1</v>
      </c>
      <c r="H143" s="18" t="n">
        <f aca="false">IF(H$12="","",INDEX(ImgF,ROUND(C$6+H$12*SIN(RADIANS(C143)),0)-ImgF_y0+1,ROUND(C$5+H$12*COS(RADIANS(C143)),0)-ImgF_x0+1))</f>
        <v>29</v>
      </c>
      <c r="I143" s="18" t="n">
        <f aca="false">IF(I$12="","",INDEX(ImgF,ROUND(C$6+I$12*SIN(RADIANS(C143)),0)-ImgF_y0+1,ROUND(C$5+I$12*COS(RADIANS(C143)),0)-ImgF_x0+1))</f>
        <v>52</v>
      </c>
      <c r="J143" s="18" t="n">
        <f aca="false">IF(J$12="","",INDEX(ImgF,ROUND(C$6+J$12*SIN(RADIANS(C143)),0)-ImgF_y0+1,ROUND(C$5+J$12*COS(RADIANS(C143)),0)-ImgF_x0+1))</f>
        <v>64</v>
      </c>
      <c r="K143" s="18" t="n">
        <f aca="false">IF(K$12="","",INDEX(ImgF,ROUND(C$6+K$12*SIN(RADIANS(C143)),0)-ImgF_y0+1,ROUND(C$5+K$12*COS(RADIANS(C143)),0)-ImgF_x0+1))</f>
        <v>64</v>
      </c>
      <c r="L143" s="24" t="n">
        <f aca="false">MIN(D143:K143)</f>
        <v>1</v>
      </c>
      <c r="M143" s="33" t="n">
        <f aca="false">IF(L143&lt;oscuro,1,0)</f>
        <v>1</v>
      </c>
      <c r="N143" s="22" t="n">
        <f aca="false">oscuro</f>
        <v>68</v>
      </c>
      <c r="P143" s="24" t="n">
        <v>130</v>
      </c>
      <c r="Q143" s="24" t="n">
        <f aca="false">P143*360/360</f>
        <v>130</v>
      </c>
      <c r="R143" s="22" t="n">
        <f aca="false">IF(R$12="","",INDEX(ImgF,ROUND(Q$6+R$12*SIN(RADIANS(Q143)),0)-ImgF_y0+1,ROUND(Q$5+R$12*COS(RADIANS(Q143)),0)-ImgF_x0+1))</f>
        <v>109</v>
      </c>
      <c r="S143" s="22" t="n">
        <f aca="false">IF(S$12="","",INDEX(ImgF,ROUND(Q$6+S$12*SIN(RADIANS(Q143)),0)-ImgF_y0+1,ROUND(Q$5+S$12*COS(RADIANS(Q143)),0)-ImgF_x0+1))</f>
        <v>21</v>
      </c>
      <c r="T143" s="22" t="n">
        <f aca="false">IF(T$12="","",INDEX(ImgF,ROUND(Q$6+T$12*SIN(RADIANS(Q143)),0)-ImgF_y0+1,ROUND(Q$5+T$12*COS(RADIANS(Q143)),0)-ImgF_x0+1))</f>
        <v>14</v>
      </c>
      <c r="U143" s="22" t="n">
        <f aca="false">IF(U$12="","",INDEX(ImgF,ROUND(Q$6+U$12*SIN(RADIANS(Q143)),0)-ImgF_y0+1,ROUND(Q$5+U$12*COS(RADIANS(Q143)),0)-ImgF_x0+1))</f>
        <v>29</v>
      </c>
      <c r="V143" s="22" t="n">
        <f aca="false">IF(V$12="","",INDEX(ImgF,ROUND(Q$6+V$12*SIN(RADIANS(Q143)),0)-ImgF_y0+1,ROUND(Q$5+V$12*COS(RADIANS(Q143)),0)-ImgF_x0+1))</f>
        <v>53</v>
      </c>
      <c r="W143" s="22" t="n">
        <f aca="false">IF(W$12="","",INDEX(ImgF,ROUND(Q$6+W$12*SIN(RADIANS(Q143)),0)-ImgF_y0+1,ROUND(Q$5+W$12*COS(RADIANS(Q143)),0)-ImgF_x0+1))</f>
        <v>56</v>
      </c>
      <c r="X143" s="22" t="n">
        <f aca="false">IF(X$12="","",INDEX(ImgF,ROUND(Q$6+X$12*SIN(RADIANS(Q143)),0)-ImgF_y0+1,ROUND(Q$5+X$12*COS(RADIANS(Q143)),0)-ImgF_x0+1))</f>
        <v>66</v>
      </c>
      <c r="Y143" s="22" t="n">
        <f aca="false">IF(Y$12="","",INDEX(ImgF,ROUND(Q$6+Y$12*SIN(RADIANS(Q143)),0)-ImgF_y0+1,ROUND(Q$5+Y$12*COS(RADIANS(Q143)),0)-ImgF_x0+1))</f>
        <v>50</v>
      </c>
      <c r="Z143" s="24" t="n">
        <f aca="false">MIN(R143:Y143)</f>
        <v>14</v>
      </c>
      <c r="AA143" s="33" t="n">
        <f aca="false">IF(Z143&lt;oscuro,1,0)</f>
        <v>1</v>
      </c>
      <c r="AB143" s="22" t="n">
        <f aca="false">oscuro</f>
        <v>68</v>
      </c>
    </row>
    <row r="144" customFormat="false" ht="15" hidden="false" customHeight="false" outlineLevel="0" collapsed="false">
      <c r="B144" s="24" t="n">
        <v>131</v>
      </c>
      <c r="C144" s="24" t="n">
        <f aca="false">B144*360/360</f>
        <v>131</v>
      </c>
      <c r="D144" s="18" t="n">
        <f aca="false">IF(D$12="","",INDEX(ImgF,ROUND(C$6+D$12*SIN(RADIANS(C144)),0)-ImgF_y0+1,ROUND(C$5+D$12*COS(RADIANS(C144)),0)-ImgF_x0+1))</f>
        <v>42</v>
      </c>
      <c r="E144" s="18" t="n">
        <f aca="false">IF(E$12="","",INDEX(ImgF,ROUND(C$6+E$12*SIN(RADIANS(C144)),0)-ImgF_y0+1,ROUND(C$5+E$12*COS(RADIANS(C144)),0)-ImgF_x0+1))</f>
        <v>30</v>
      </c>
      <c r="F144" s="18" t="n">
        <f aca="false">IF(F$12="","",INDEX(ImgF,ROUND(C$6+F$12*SIN(RADIANS(C144)),0)-ImgF_y0+1,ROUND(C$5+F$12*COS(RADIANS(C144)),0)-ImgF_x0+1))</f>
        <v>8</v>
      </c>
      <c r="G144" s="18" t="n">
        <f aca="false">IF(G$12="","",INDEX(ImgF,ROUND(C$6+G$12*SIN(RADIANS(C144)),0)-ImgF_y0+1,ROUND(C$5+G$12*COS(RADIANS(C144)),0)-ImgF_x0+1))</f>
        <v>1</v>
      </c>
      <c r="H144" s="18" t="n">
        <f aca="false">IF(H$12="","",INDEX(ImgF,ROUND(C$6+H$12*SIN(RADIANS(C144)),0)-ImgF_y0+1,ROUND(C$5+H$12*COS(RADIANS(C144)),0)-ImgF_x0+1))</f>
        <v>29</v>
      </c>
      <c r="I144" s="18" t="n">
        <f aca="false">IF(I$12="","",INDEX(ImgF,ROUND(C$6+I$12*SIN(RADIANS(C144)),0)-ImgF_y0+1,ROUND(C$5+I$12*COS(RADIANS(C144)),0)-ImgF_x0+1))</f>
        <v>58</v>
      </c>
      <c r="J144" s="18" t="n">
        <f aca="false">IF(J$12="","",INDEX(ImgF,ROUND(C$6+J$12*SIN(RADIANS(C144)),0)-ImgF_y0+1,ROUND(C$5+J$12*COS(RADIANS(C144)),0)-ImgF_x0+1))</f>
        <v>65</v>
      </c>
      <c r="K144" s="18" t="n">
        <f aca="false">IF(K$12="","",INDEX(ImgF,ROUND(C$6+K$12*SIN(RADIANS(C144)),0)-ImgF_y0+1,ROUND(C$5+K$12*COS(RADIANS(C144)),0)-ImgF_x0+1))</f>
        <v>49</v>
      </c>
      <c r="L144" s="24" t="n">
        <f aca="false">MIN(D144:K144)</f>
        <v>1</v>
      </c>
      <c r="M144" s="33" t="n">
        <f aca="false">IF(L144&lt;oscuro,1,0)</f>
        <v>1</v>
      </c>
      <c r="N144" s="22" t="n">
        <f aca="false">oscuro</f>
        <v>68</v>
      </c>
      <c r="P144" s="24" t="n">
        <v>131</v>
      </c>
      <c r="Q144" s="24" t="n">
        <f aca="false">P144*360/360</f>
        <v>131</v>
      </c>
      <c r="R144" s="22" t="n">
        <f aca="false">IF(R$12="","",INDEX(ImgF,ROUND(Q$6+R$12*SIN(RADIANS(Q144)),0)-ImgF_y0+1,ROUND(Q$5+R$12*COS(RADIANS(Q144)),0)-ImgF_x0+1))</f>
        <v>109</v>
      </c>
      <c r="S144" s="22" t="n">
        <f aca="false">IF(S$12="","",INDEX(ImgF,ROUND(Q$6+S$12*SIN(RADIANS(Q144)),0)-ImgF_y0+1,ROUND(Q$5+S$12*COS(RADIANS(Q144)),0)-ImgF_x0+1))</f>
        <v>49</v>
      </c>
      <c r="T144" s="22" t="n">
        <f aca="false">IF(T$12="","",INDEX(ImgF,ROUND(Q$6+T$12*SIN(RADIANS(Q144)),0)-ImgF_y0+1,ROUND(Q$5+T$12*COS(RADIANS(Q144)),0)-ImgF_x0+1))</f>
        <v>14</v>
      </c>
      <c r="U144" s="22" t="n">
        <f aca="false">IF(U$12="","",INDEX(ImgF,ROUND(Q$6+U$12*SIN(RADIANS(Q144)),0)-ImgF_y0+1,ROUND(Q$5+U$12*COS(RADIANS(Q144)),0)-ImgF_x0+1))</f>
        <v>14</v>
      </c>
      <c r="V144" s="22" t="n">
        <f aca="false">IF(V$12="","",INDEX(ImgF,ROUND(Q$6+V$12*SIN(RADIANS(Q144)),0)-ImgF_y0+1,ROUND(Q$5+V$12*COS(RADIANS(Q144)),0)-ImgF_x0+1))</f>
        <v>18</v>
      </c>
      <c r="W144" s="22" t="n">
        <f aca="false">IF(W$12="","",INDEX(ImgF,ROUND(Q$6+W$12*SIN(RADIANS(Q144)),0)-ImgF_y0+1,ROUND(Q$5+W$12*COS(RADIANS(Q144)),0)-ImgF_x0+1))</f>
        <v>56</v>
      </c>
      <c r="X144" s="22" t="n">
        <f aca="false">IF(X$12="","",INDEX(ImgF,ROUND(Q$6+X$12*SIN(RADIANS(Q144)),0)-ImgF_y0+1,ROUND(Q$5+X$12*COS(RADIANS(Q144)),0)-ImgF_x0+1))</f>
        <v>65</v>
      </c>
      <c r="Y144" s="22" t="n">
        <f aca="false">IF(Y$12="","",INDEX(ImgF,ROUND(Q$6+Y$12*SIN(RADIANS(Q144)),0)-ImgF_y0+1,ROUND(Q$5+Y$12*COS(RADIANS(Q144)),0)-ImgF_x0+1))</f>
        <v>55</v>
      </c>
      <c r="Z144" s="24" t="n">
        <f aca="false">MIN(R144:Y144)</f>
        <v>14</v>
      </c>
      <c r="AA144" s="33" t="n">
        <f aca="false">IF(Z144&lt;oscuro,1,0)</f>
        <v>1</v>
      </c>
      <c r="AB144" s="22" t="n">
        <f aca="false">oscuro</f>
        <v>68</v>
      </c>
    </row>
    <row r="145" customFormat="false" ht="15" hidden="false" customHeight="false" outlineLevel="0" collapsed="false">
      <c r="B145" s="24" t="n">
        <v>132</v>
      </c>
      <c r="C145" s="24" t="n">
        <f aca="false">B145*360/360</f>
        <v>132</v>
      </c>
      <c r="D145" s="18" t="n">
        <f aca="false">IF(D$12="","",INDEX(ImgF,ROUND(C$6+D$12*SIN(RADIANS(C145)),0)-ImgF_y0+1,ROUND(C$5+D$12*COS(RADIANS(C145)),0)-ImgF_x0+1))</f>
        <v>42</v>
      </c>
      <c r="E145" s="18" t="n">
        <f aca="false">IF(E$12="","",INDEX(ImgF,ROUND(C$6+E$12*SIN(RADIANS(C145)),0)-ImgF_y0+1,ROUND(C$5+E$12*COS(RADIANS(C145)),0)-ImgF_x0+1))</f>
        <v>24</v>
      </c>
      <c r="F145" s="18" t="n">
        <f aca="false">IF(F$12="","",INDEX(ImgF,ROUND(C$6+F$12*SIN(RADIANS(C145)),0)-ImgF_y0+1,ROUND(C$5+F$12*COS(RADIANS(C145)),0)-ImgF_x0+1))</f>
        <v>8</v>
      </c>
      <c r="G145" s="18" t="n">
        <f aca="false">IF(G$12="","",INDEX(ImgF,ROUND(C$6+G$12*SIN(RADIANS(C145)),0)-ImgF_y0+1,ROUND(C$5+G$12*COS(RADIANS(C145)),0)-ImgF_x0+1))</f>
        <v>2</v>
      </c>
      <c r="H145" s="18" t="n">
        <f aca="false">IF(H$12="","",INDEX(ImgF,ROUND(C$6+H$12*SIN(RADIANS(C145)),0)-ImgF_y0+1,ROUND(C$5+H$12*COS(RADIANS(C145)),0)-ImgF_x0+1))</f>
        <v>46</v>
      </c>
      <c r="I145" s="18" t="n">
        <f aca="false">IF(I$12="","",INDEX(ImgF,ROUND(C$6+I$12*SIN(RADIANS(C145)),0)-ImgF_y0+1,ROUND(C$5+I$12*COS(RADIANS(C145)),0)-ImgF_x0+1))</f>
        <v>58</v>
      </c>
      <c r="J145" s="18" t="n">
        <f aca="false">IF(J$12="","",INDEX(ImgF,ROUND(C$6+J$12*SIN(RADIANS(C145)),0)-ImgF_y0+1,ROUND(C$5+J$12*COS(RADIANS(C145)),0)-ImgF_x0+1))</f>
        <v>57</v>
      </c>
      <c r="K145" s="18" t="n">
        <f aca="false">IF(K$12="","",INDEX(ImgF,ROUND(C$6+K$12*SIN(RADIANS(C145)),0)-ImgF_y0+1,ROUND(C$5+K$12*COS(RADIANS(C145)),0)-ImgF_x0+1))</f>
        <v>24</v>
      </c>
      <c r="L145" s="24" t="n">
        <f aca="false">MIN(D145:K145)</f>
        <v>2</v>
      </c>
      <c r="M145" s="33" t="n">
        <f aca="false">IF(L145&lt;oscuro,1,0)</f>
        <v>1</v>
      </c>
      <c r="N145" s="22" t="n">
        <f aca="false">oscuro</f>
        <v>68</v>
      </c>
      <c r="P145" s="24" t="n">
        <v>132</v>
      </c>
      <c r="Q145" s="24" t="n">
        <f aca="false">P145*360/360</f>
        <v>132</v>
      </c>
      <c r="R145" s="22" t="n">
        <f aca="false">IF(R$12="","",INDEX(ImgF,ROUND(Q$6+R$12*SIN(RADIANS(Q145)),0)-ImgF_y0+1,ROUND(Q$5+R$12*COS(RADIANS(Q145)),0)-ImgF_x0+1))</f>
        <v>141</v>
      </c>
      <c r="S145" s="22" t="n">
        <f aca="false">IF(S$12="","",INDEX(ImgF,ROUND(Q$6+S$12*SIN(RADIANS(Q145)),0)-ImgF_y0+1,ROUND(Q$5+S$12*COS(RADIANS(Q145)),0)-ImgF_x0+1))</f>
        <v>141</v>
      </c>
      <c r="T145" s="22" t="n">
        <f aca="false">IF(T$12="","",INDEX(ImgF,ROUND(Q$6+T$12*SIN(RADIANS(Q145)),0)-ImgF_y0+1,ROUND(Q$5+T$12*COS(RADIANS(Q145)),0)-ImgF_x0+1))</f>
        <v>68</v>
      </c>
      <c r="U145" s="22" t="n">
        <f aca="false">IF(U$12="","",INDEX(ImgF,ROUND(Q$6+U$12*SIN(RADIANS(Q145)),0)-ImgF_y0+1,ROUND(Q$5+U$12*COS(RADIANS(Q145)),0)-ImgF_x0+1))</f>
        <v>4</v>
      </c>
      <c r="V145" s="22" t="n">
        <f aca="false">IF(V$12="","",INDEX(ImgF,ROUND(Q$6+V$12*SIN(RADIANS(Q145)),0)-ImgF_y0+1,ROUND(Q$5+V$12*COS(RADIANS(Q145)),0)-ImgF_x0+1))</f>
        <v>18</v>
      </c>
      <c r="W145" s="22" t="n">
        <f aca="false">IF(W$12="","",INDEX(ImgF,ROUND(Q$6+W$12*SIN(RADIANS(Q145)),0)-ImgF_y0+1,ROUND(Q$5+W$12*COS(RADIANS(Q145)),0)-ImgF_x0+1))</f>
        <v>8</v>
      </c>
      <c r="X145" s="22" t="n">
        <f aca="false">IF(X$12="","",INDEX(ImgF,ROUND(Q$6+X$12*SIN(RADIANS(Q145)),0)-ImgF_y0+1,ROUND(Q$5+X$12*COS(RADIANS(Q145)),0)-ImgF_x0+1))</f>
        <v>40</v>
      </c>
      <c r="Y145" s="22" t="n">
        <f aca="false">IF(Y$12="","",INDEX(ImgF,ROUND(Q$6+Y$12*SIN(RADIANS(Q145)),0)-ImgF_y0+1,ROUND(Q$5+Y$12*COS(RADIANS(Q145)),0)-ImgF_x0+1))</f>
        <v>55</v>
      </c>
      <c r="Z145" s="24" t="n">
        <f aca="false">MIN(R145:Y145)</f>
        <v>4</v>
      </c>
      <c r="AA145" s="33" t="n">
        <f aca="false">IF(Z145&lt;oscuro,1,0)</f>
        <v>1</v>
      </c>
      <c r="AB145" s="22" t="n">
        <f aca="false">oscuro</f>
        <v>68</v>
      </c>
    </row>
    <row r="146" customFormat="false" ht="15" hidden="false" customHeight="false" outlineLevel="0" collapsed="false">
      <c r="B146" s="24" t="n">
        <v>133</v>
      </c>
      <c r="C146" s="24" t="n">
        <f aca="false">B146*360/360</f>
        <v>133</v>
      </c>
      <c r="D146" s="18" t="n">
        <f aca="false">IF(D$12="","",INDEX(ImgF,ROUND(C$6+D$12*SIN(RADIANS(C146)),0)-ImgF_y0+1,ROUND(C$5+D$12*COS(RADIANS(C146)),0)-ImgF_x0+1))</f>
        <v>42</v>
      </c>
      <c r="E146" s="18" t="n">
        <f aca="false">IF(E$12="","",INDEX(ImgF,ROUND(C$6+E$12*SIN(RADIANS(C146)),0)-ImgF_y0+1,ROUND(C$5+E$12*COS(RADIANS(C146)),0)-ImgF_x0+1))</f>
        <v>29</v>
      </c>
      <c r="F146" s="18" t="n">
        <f aca="false">IF(F$12="","",INDEX(ImgF,ROUND(C$6+F$12*SIN(RADIANS(C146)),0)-ImgF_y0+1,ROUND(C$5+F$12*COS(RADIANS(C146)),0)-ImgF_x0+1))</f>
        <v>4</v>
      </c>
      <c r="G146" s="18" t="n">
        <f aca="false">IF(G$12="","",INDEX(ImgF,ROUND(C$6+G$12*SIN(RADIANS(C146)),0)-ImgF_y0+1,ROUND(C$5+G$12*COS(RADIANS(C146)),0)-ImgF_x0+1))</f>
        <v>2</v>
      </c>
      <c r="H146" s="18" t="n">
        <f aca="false">IF(H$12="","",INDEX(ImgF,ROUND(C$6+H$12*SIN(RADIANS(C146)),0)-ImgF_y0+1,ROUND(C$5+H$12*COS(RADIANS(C146)),0)-ImgF_x0+1))</f>
        <v>46</v>
      </c>
      <c r="I146" s="18" t="n">
        <f aca="false">IF(I$12="","",INDEX(ImgF,ROUND(C$6+I$12*SIN(RADIANS(C146)),0)-ImgF_y0+1,ROUND(C$5+I$12*COS(RADIANS(C146)),0)-ImgF_x0+1))</f>
        <v>66</v>
      </c>
      <c r="J146" s="18" t="n">
        <f aca="false">IF(J$12="","",INDEX(ImgF,ROUND(C$6+J$12*SIN(RADIANS(C146)),0)-ImgF_y0+1,ROUND(C$5+J$12*COS(RADIANS(C146)),0)-ImgF_x0+1))</f>
        <v>44</v>
      </c>
      <c r="K146" s="18" t="n">
        <f aca="false">IF(K$12="","",INDEX(ImgF,ROUND(C$6+K$12*SIN(RADIANS(C146)),0)-ImgF_y0+1,ROUND(C$5+K$12*COS(RADIANS(C146)),0)-ImgF_x0+1))</f>
        <v>24</v>
      </c>
      <c r="L146" s="24" t="n">
        <f aca="false">MIN(D146:K146)</f>
        <v>2</v>
      </c>
      <c r="M146" s="33" t="n">
        <f aca="false">IF(L146&lt;oscuro,1,0)</f>
        <v>1</v>
      </c>
      <c r="N146" s="22" t="n">
        <f aca="false">oscuro</f>
        <v>68</v>
      </c>
      <c r="P146" s="24" t="n">
        <v>133</v>
      </c>
      <c r="Q146" s="24" t="n">
        <f aca="false">P146*360/360</f>
        <v>133</v>
      </c>
      <c r="R146" s="22" t="n">
        <f aca="false">IF(R$12="","",INDEX(ImgF,ROUND(Q$6+R$12*SIN(RADIANS(Q146)),0)-ImgF_y0+1,ROUND(Q$5+R$12*COS(RADIANS(Q146)),0)-ImgF_x0+1))</f>
        <v>179</v>
      </c>
      <c r="S146" s="22" t="n">
        <f aca="false">IF(S$12="","",INDEX(ImgF,ROUND(Q$6+S$12*SIN(RADIANS(Q146)),0)-ImgF_y0+1,ROUND(Q$5+S$12*COS(RADIANS(Q146)),0)-ImgF_x0+1))</f>
        <v>166</v>
      </c>
      <c r="T146" s="22" t="n">
        <f aca="false">IF(T$12="","",INDEX(ImgF,ROUND(Q$6+T$12*SIN(RADIANS(Q146)),0)-ImgF_y0+1,ROUND(Q$5+T$12*COS(RADIANS(Q146)),0)-ImgF_x0+1))</f>
        <v>68</v>
      </c>
      <c r="U146" s="22" t="n">
        <f aca="false">IF(U$12="","",INDEX(ImgF,ROUND(Q$6+U$12*SIN(RADIANS(Q146)),0)-ImgF_y0+1,ROUND(Q$5+U$12*COS(RADIANS(Q146)),0)-ImgF_x0+1))</f>
        <v>56</v>
      </c>
      <c r="V146" s="22" t="n">
        <f aca="false">IF(V$12="","",INDEX(ImgF,ROUND(Q$6+V$12*SIN(RADIANS(Q146)),0)-ImgF_y0+1,ROUND(Q$5+V$12*COS(RADIANS(Q146)),0)-ImgF_x0+1))</f>
        <v>5</v>
      </c>
      <c r="W146" s="22" t="n">
        <f aca="false">IF(W$12="","",INDEX(ImgF,ROUND(Q$6+W$12*SIN(RADIANS(Q146)),0)-ImgF_y0+1,ROUND(Q$5+W$12*COS(RADIANS(Q146)),0)-ImgF_x0+1))</f>
        <v>8</v>
      </c>
      <c r="X146" s="22" t="n">
        <f aca="false">IF(X$12="","",INDEX(ImgF,ROUND(Q$6+X$12*SIN(RADIANS(Q146)),0)-ImgF_y0+1,ROUND(Q$5+X$12*COS(RADIANS(Q146)),0)-ImgF_x0+1))</f>
        <v>40</v>
      </c>
      <c r="Y146" s="22" t="n">
        <f aca="false">IF(Y$12="","",INDEX(ImgF,ROUND(Q$6+Y$12*SIN(RADIANS(Q146)),0)-ImgF_y0+1,ROUND(Q$5+Y$12*COS(RADIANS(Q146)),0)-ImgF_x0+1))</f>
        <v>49</v>
      </c>
      <c r="Z146" s="24" t="n">
        <f aca="false">MIN(R146:Y146)</f>
        <v>5</v>
      </c>
      <c r="AA146" s="33" t="n">
        <f aca="false">IF(Z146&lt;oscuro,1,0)</f>
        <v>1</v>
      </c>
      <c r="AB146" s="22" t="n">
        <f aca="false">oscuro</f>
        <v>68</v>
      </c>
    </row>
    <row r="147" customFormat="false" ht="15" hidden="false" customHeight="false" outlineLevel="0" collapsed="false">
      <c r="B147" s="24" t="n">
        <v>134</v>
      </c>
      <c r="C147" s="24" t="n">
        <f aca="false">B147*360/360</f>
        <v>134</v>
      </c>
      <c r="D147" s="18" t="n">
        <f aca="false">IF(D$12="","",INDEX(ImgF,ROUND(C$6+D$12*SIN(RADIANS(C147)),0)-ImgF_y0+1,ROUND(C$5+D$12*COS(RADIANS(C147)),0)-ImgF_x0+1))</f>
        <v>28</v>
      </c>
      <c r="E147" s="18" t="n">
        <f aca="false">IF(E$12="","",INDEX(ImgF,ROUND(C$6+E$12*SIN(RADIANS(C147)),0)-ImgF_y0+1,ROUND(C$5+E$12*COS(RADIANS(C147)),0)-ImgF_x0+1))</f>
        <v>15</v>
      </c>
      <c r="F147" s="18" t="n">
        <f aca="false">IF(F$12="","",INDEX(ImgF,ROUND(C$6+F$12*SIN(RADIANS(C147)),0)-ImgF_y0+1,ROUND(C$5+F$12*COS(RADIANS(C147)),0)-ImgF_x0+1))</f>
        <v>4</v>
      </c>
      <c r="G147" s="18" t="n">
        <f aca="false">IF(G$12="","",INDEX(ImgF,ROUND(C$6+G$12*SIN(RADIANS(C147)),0)-ImgF_y0+1,ROUND(C$5+G$12*COS(RADIANS(C147)),0)-ImgF_x0+1))</f>
        <v>1</v>
      </c>
      <c r="H147" s="18" t="n">
        <f aca="false">IF(H$12="","",INDEX(ImgF,ROUND(C$6+H$12*SIN(RADIANS(C147)),0)-ImgF_y0+1,ROUND(C$5+H$12*COS(RADIANS(C147)),0)-ImgF_x0+1))</f>
        <v>61</v>
      </c>
      <c r="I147" s="18" t="n">
        <f aca="false">IF(I$12="","",INDEX(ImgF,ROUND(C$6+I$12*SIN(RADIANS(C147)),0)-ImgF_y0+1,ROUND(C$5+I$12*COS(RADIANS(C147)),0)-ImgF_x0+1))</f>
        <v>66</v>
      </c>
      <c r="J147" s="18" t="n">
        <f aca="false">IF(J$12="","",INDEX(ImgF,ROUND(C$6+J$12*SIN(RADIANS(C147)),0)-ImgF_y0+1,ROUND(C$5+J$12*COS(RADIANS(C147)),0)-ImgF_x0+1))</f>
        <v>44</v>
      </c>
      <c r="K147" s="18" t="n">
        <f aca="false">IF(K$12="","",INDEX(ImgF,ROUND(C$6+K$12*SIN(RADIANS(C147)),0)-ImgF_y0+1,ROUND(C$5+K$12*COS(RADIANS(C147)),0)-ImgF_x0+1))</f>
        <v>25</v>
      </c>
      <c r="L147" s="24" t="n">
        <f aca="false">MIN(D147:K147)</f>
        <v>1</v>
      </c>
      <c r="M147" s="33" t="n">
        <f aca="false">IF(L147&lt;oscuro,1,0)</f>
        <v>1</v>
      </c>
      <c r="N147" s="22" t="n">
        <f aca="false">oscuro</f>
        <v>68</v>
      </c>
      <c r="P147" s="24" t="n">
        <v>134</v>
      </c>
      <c r="Q147" s="24" t="n">
        <f aca="false">P147*360/360</f>
        <v>134</v>
      </c>
      <c r="R147" s="22" t="n">
        <f aca="false">IF(R$12="","",INDEX(ImgF,ROUND(Q$6+R$12*SIN(RADIANS(Q147)),0)-ImgF_y0+1,ROUND(Q$5+R$12*COS(RADIANS(Q147)),0)-ImgF_x0+1))</f>
        <v>179</v>
      </c>
      <c r="S147" s="22" t="n">
        <f aca="false">IF(S$12="","",INDEX(ImgF,ROUND(Q$6+S$12*SIN(RADIANS(Q147)),0)-ImgF_y0+1,ROUND(Q$5+S$12*COS(RADIANS(Q147)),0)-ImgF_x0+1))</f>
        <v>153</v>
      </c>
      <c r="T147" s="22" t="n">
        <f aca="false">IF(T$12="","",INDEX(ImgF,ROUND(Q$6+T$12*SIN(RADIANS(Q147)),0)-ImgF_y0+1,ROUND(Q$5+T$12*COS(RADIANS(Q147)),0)-ImgF_x0+1))</f>
        <v>142</v>
      </c>
      <c r="U147" s="22" t="n">
        <f aca="false">IF(U$12="","",INDEX(ImgF,ROUND(Q$6+U$12*SIN(RADIANS(Q147)),0)-ImgF_y0+1,ROUND(Q$5+U$12*COS(RADIANS(Q147)),0)-ImgF_x0+1))</f>
        <v>22</v>
      </c>
      <c r="V147" s="22" t="n">
        <f aca="false">IF(V$12="","",INDEX(ImgF,ROUND(Q$6+V$12*SIN(RADIANS(Q147)),0)-ImgF_y0+1,ROUND(Q$5+V$12*COS(RADIANS(Q147)),0)-ImgF_x0+1))</f>
        <v>5</v>
      </c>
      <c r="W147" s="22" t="n">
        <f aca="false">IF(W$12="","",INDEX(ImgF,ROUND(Q$6+W$12*SIN(RADIANS(Q147)),0)-ImgF_y0+1,ROUND(Q$5+W$12*COS(RADIANS(Q147)),0)-ImgF_x0+1))</f>
        <v>4</v>
      </c>
      <c r="X147" s="22" t="n">
        <f aca="false">IF(X$12="","",INDEX(ImgF,ROUND(Q$6+X$12*SIN(RADIANS(Q147)),0)-ImgF_y0+1,ROUND(Q$5+X$12*COS(RADIANS(Q147)),0)-ImgF_x0+1))</f>
        <v>4</v>
      </c>
      <c r="Y147" s="22" t="n">
        <f aca="false">IF(Y$12="","",INDEX(ImgF,ROUND(Q$6+Y$12*SIN(RADIANS(Q147)),0)-ImgF_y0+1,ROUND(Q$5+Y$12*COS(RADIANS(Q147)),0)-ImgF_x0+1))</f>
        <v>49</v>
      </c>
      <c r="Z147" s="24" t="n">
        <f aca="false">MIN(R147:Y147)</f>
        <v>4</v>
      </c>
      <c r="AA147" s="33" t="n">
        <f aca="false">IF(Z147&lt;oscuro,1,0)</f>
        <v>1</v>
      </c>
      <c r="AB147" s="22" t="n">
        <f aca="false">oscuro</f>
        <v>68</v>
      </c>
    </row>
    <row r="148" customFormat="false" ht="15" hidden="false" customHeight="false" outlineLevel="0" collapsed="false">
      <c r="B148" s="24" t="n">
        <v>135</v>
      </c>
      <c r="C148" s="24" t="n">
        <f aca="false">B148*360/360</f>
        <v>135</v>
      </c>
      <c r="D148" s="18" t="n">
        <f aca="false">IF(D$12="","",INDEX(ImgF,ROUND(C$6+D$12*SIN(RADIANS(C148)),0)-ImgF_y0+1,ROUND(C$5+D$12*COS(RADIANS(C148)),0)-ImgF_x0+1))</f>
        <v>28</v>
      </c>
      <c r="E148" s="18" t="n">
        <f aca="false">IF(E$12="","",INDEX(ImgF,ROUND(C$6+E$12*SIN(RADIANS(C148)),0)-ImgF_y0+1,ROUND(C$5+E$12*COS(RADIANS(C148)),0)-ImgF_x0+1))</f>
        <v>15</v>
      </c>
      <c r="F148" s="18" t="n">
        <f aca="false">IF(F$12="","",INDEX(ImgF,ROUND(C$6+F$12*SIN(RADIANS(C148)),0)-ImgF_y0+1,ROUND(C$5+F$12*COS(RADIANS(C148)),0)-ImgF_x0+1))</f>
        <v>5</v>
      </c>
      <c r="G148" s="18" t="n">
        <f aca="false">IF(G$12="","",INDEX(ImgF,ROUND(C$6+G$12*SIN(RADIANS(C148)),0)-ImgF_y0+1,ROUND(C$5+G$12*COS(RADIANS(C148)),0)-ImgF_x0+1))</f>
        <v>1</v>
      </c>
      <c r="H148" s="18" t="n">
        <f aca="false">IF(H$12="","",INDEX(ImgF,ROUND(C$6+H$12*SIN(RADIANS(C148)),0)-ImgF_y0+1,ROUND(C$5+H$12*COS(RADIANS(C148)),0)-ImgF_x0+1))</f>
        <v>61</v>
      </c>
      <c r="I148" s="18" t="n">
        <f aca="false">IF(I$12="","",INDEX(ImgF,ROUND(C$6+I$12*SIN(RADIANS(C148)),0)-ImgF_y0+1,ROUND(C$5+I$12*COS(RADIANS(C148)),0)-ImgF_x0+1))</f>
        <v>54</v>
      </c>
      <c r="J148" s="18" t="n">
        <f aca="false">IF(J$12="","",INDEX(ImgF,ROUND(C$6+J$12*SIN(RADIANS(C148)),0)-ImgF_y0+1,ROUND(C$5+J$12*COS(RADIANS(C148)),0)-ImgF_x0+1))</f>
        <v>37</v>
      </c>
      <c r="K148" s="18" t="n">
        <f aca="false">IF(K$12="","",INDEX(ImgF,ROUND(C$6+K$12*SIN(RADIANS(C148)),0)-ImgF_y0+1,ROUND(C$5+K$12*COS(RADIANS(C148)),0)-ImgF_x0+1))</f>
        <v>25</v>
      </c>
      <c r="L148" s="24" t="n">
        <f aca="false">MIN(D148:K148)</f>
        <v>1</v>
      </c>
      <c r="M148" s="33" t="n">
        <f aca="false">IF(L148&lt;oscuro,1,0)</f>
        <v>1</v>
      </c>
      <c r="N148" s="22" t="n">
        <f aca="false">oscuro</f>
        <v>68</v>
      </c>
      <c r="P148" s="24" t="n">
        <v>135</v>
      </c>
      <c r="Q148" s="24" t="n">
        <f aca="false">P148*360/360</f>
        <v>135</v>
      </c>
      <c r="R148" s="22" t="n">
        <f aca="false">IF(R$12="","",INDEX(ImgF,ROUND(Q$6+R$12*SIN(RADIANS(Q148)),0)-ImgF_y0+1,ROUND(Q$5+R$12*COS(RADIANS(Q148)),0)-ImgF_x0+1))</f>
        <v>108</v>
      </c>
      <c r="S148" s="22" t="n">
        <f aca="false">IF(S$12="","",INDEX(ImgF,ROUND(Q$6+S$12*SIN(RADIANS(Q148)),0)-ImgF_y0+1,ROUND(Q$5+S$12*COS(RADIANS(Q148)),0)-ImgF_x0+1))</f>
        <v>127</v>
      </c>
      <c r="T148" s="22" t="n">
        <f aca="false">IF(T$12="","",INDEX(ImgF,ROUND(Q$6+T$12*SIN(RADIANS(Q148)),0)-ImgF_y0+1,ROUND(Q$5+T$12*COS(RADIANS(Q148)),0)-ImgF_x0+1))</f>
        <v>142</v>
      </c>
      <c r="U148" s="22" t="n">
        <f aca="false">IF(U$12="","",INDEX(ImgF,ROUND(Q$6+U$12*SIN(RADIANS(Q148)),0)-ImgF_y0+1,ROUND(Q$5+U$12*COS(RADIANS(Q148)),0)-ImgF_x0+1))</f>
        <v>8</v>
      </c>
      <c r="V148" s="22" t="n">
        <f aca="false">IF(V$12="","",INDEX(ImgF,ROUND(Q$6+V$12*SIN(RADIANS(Q148)),0)-ImgF_y0+1,ROUND(Q$5+V$12*COS(RADIANS(Q148)),0)-ImgF_x0+1))</f>
        <v>5</v>
      </c>
      <c r="W148" s="22" t="n">
        <f aca="false">IF(W$12="","",INDEX(ImgF,ROUND(Q$6+W$12*SIN(RADIANS(Q148)),0)-ImgF_y0+1,ROUND(Q$5+W$12*COS(RADIANS(Q148)),0)-ImgF_x0+1))</f>
        <v>4</v>
      </c>
      <c r="X148" s="22" t="n">
        <f aca="false">IF(X$12="","",INDEX(ImgF,ROUND(Q$6+X$12*SIN(RADIANS(Q148)),0)-ImgF_y0+1,ROUND(Q$5+X$12*COS(RADIANS(Q148)),0)-ImgF_x0+1))</f>
        <v>4</v>
      </c>
      <c r="Y148" s="22" t="n">
        <f aca="false">IF(Y$12="","",INDEX(ImgF,ROUND(Q$6+Y$12*SIN(RADIANS(Q148)),0)-ImgF_y0+1,ROUND(Q$5+Y$12*COS(RADIANS(Q148)),0)-ImgF_x0+1))</f>
        <v>10</v>
      </c>
      <c r="Z148" s="24" t="n">
        <f aca="false">MIN(R148:Y148)</f>
        <v>4</v>
      </c>
      <c r="AA148" s="33" t="n">
        <f aca="false">IF(Z148&lt;oscuro,1,0)</f>
        <v>1</v>
      </c>
      <c r="AB148" s="22" t="n">
        <f aca="false">oscuro</f>
        <v>68</v>
      </c>
    </row>
    <row r="149" customFormat="false" ht="15" hidden="false" customHeight="false" outlineLevel="0" collapsed="false">
      <c r="B149" s="24" t="n">
        <v>136</v>
      </c>
      <c r="C149" s="24" t="n">
        <f aca="false">B149*360/360</f>
        <v>136</v>
      </c>
      <c r="D149" s="18" t="n">
        <f aca="false">IF(D$12="","",INDEX(ImgF,ROUND(C$6+D$12*SIN(RADIANS(C149)),0)-ImgF_y0+1,ROUND(C$5+D$12*COS(RADIANS(C149)),0)-ImgF_x0+1))</f>
        <v>28</v>
      </c>
      <c r="E149" s="18" t="n">
        <f aca="false">IF(E$12="","",INDEX(ImgF,ROUND(C$6+E$12*SIN(RADIANS(C149)),0)-ImgF_y0+1,ROUND(C$5+E$12*COS(RADIANS(C149)),0)-ImgF_x0+1))</f>
        <v>15</v>
      </c>
      <c r="F149" s="18" t="n">
        <f aca="false">IF(F$12="","",INDEX(ImgF,ROUND(C$6+F$12*SIN(RADIANS(C149)),0)-ImgF_y0+1,ROUND(C$5+F$12*COS(RADIANS(C149)),0)-ImgF_x0+1))</f>
        <v>5</v>
      </c>
      <c r="G149" s="18" t="n">
        <f aca="false">IF(G$12="","",INDEX(ImgF,ROUND(C$6+G$12*SIN(RADIANS(C149)),0)-ImgF_y0+1,ROUND(C$5+G$12*COS(RADIANS(C149)),0)-ImgF_x0+1))</f>
        <v>2</v>
      </c>
      <c r="H149" s="18" t="n">
        <f aca="false">IF(H$12="","",INDEX(ImgF,ROUND(C$6+H$12*SIN(RADIANS(C149)),0)-ImgF_y0+1,ROUND(C$5+H$12*COS(RADIANS(C149)),0)-ImgF_x0+1))</f>
        <v>64</v>
      </c>
      <c r="I149" s="18" t="n">
        <f aca="false">IF(I$12="","",INDEX(ImgF,ROUND(C$6+I$12*SIN(RADIANS(C149)),0)-ImgF_y0+1,ROUND(C$5+I$12*COS(RADIANS(C149)),0)-ImgF_x0+1))</f>
        <v>54</v>
      </c>
      <c r="J149" s="18" t="n">
        <f aca="false">IF(J$12="","",INDEX(ImgF,ROUND(C$6+J$12*SIN(RADIANS(C149)),0)-ImgF_y0+1,ROUND(C$5+J$12*COS(RADIANS(C149)),0)-ImgF_x0+1))</f>
        <v>37</v>
      </c>
      <c r="K149" s="18" t="n">
        <f aca="false">IF(K$12="","",INDEX(ImgF,ROUND(C$6+K$12*SIN(RADIANS(C149)),0)-ImgF_y0+1,ROUND(C$5+K$12*COS(RADIANS(C149)),0)-ImgF_x0+1))</f>
        <v>14</v>
      </c>
      <c r="L149" s="24" t="n">
        <f aca="false">MIN(D149:K149)</f>
        <v>2</v>
      </c>
      <c r="M149" s="33" t="n">
        <f aca="false">IF(L149&lt;oscuro,1,0)</f>
        <v>1</v>
      </c>
      <c r="N149" s="22" t="n">
        <f aca="false">oscuro</f>
        <v>68</v>
      </c>
      <c r="P149" s="24" t="n">
        <v>136</v>
      </c>
      <c r="Q149" s="24" t="n">
        <f aca="false">P149*360/360</f>
        <v>136</v>
      </c>
      <c r="R149" s="22" t="n">
        <f aca="false">IF(R$12="","",INDEX(ImgF,ROUND(Q$6+R$12*SIN(RADIANS(Q149)),0)-ImgF_y0+1,ROUND(Q$5+R$12*COS(RADIANS(Q149)),0)-ImgF_x0+1))</f>
        <v>108</v>
      </c>
      <c r="S149" s="22" t="n">
        <f aca="false">IF(S$12="","",INDEX(ImgF,ROUND(Q$6+S$12*SIN(RADIANS(Q149)),0)-ImgF_y0+1,ROUND(Q$5+S$12*COS(RADIANS(Q149)),0)-ImgF_x0+1))</f>
        <v>127</v>
      </c>
      <c r="T149" s="22" t="n">
        <f aca="false">IF(T$12="","",INDEX(ImgF,ROUND(Q$6+T$12*SIN(RADIANS(Q149)),0)-ImgF_y0+1,ROUND(Q$5+T$12*COS(RADIANS(Q149)),0)-ImgF_x0+1))</f>
        <v>10</v>
      </c>
      <c r="U149" s="22" t="n">
        <f aca="false">IF(U$12="","",INDEX(ImgF,ROUND(Q$6+U$12*SIN(RADIANS(Q149)),0)-ImgF_y0+1,ROUND(Q$5+U$12*COS(RADIANS(Q149)),0)-ImgF_x0+1))</f>
        <v>9</v>
      </c>
      <c r="V149" s="22" t="n">
        <f aca="false">IF(V$12="","",INDEX(ImgF,ROUND(Q$6+V$12*SIN(RADIANS(Q149)),0)-ImgF_y0+1,ROUND(Q$5+V$12*COS(RADIANS(Q149)),0)-ImgF_x0+1))</f>
        <v>5</v>
      </c>
      <c r="W149" s="22" t="n">
        <f aca="false">IF(W$12="","",INDEX(ImgF,ROUND(Q$6+W$12*SIN(RADIANS(Q149)),0)-ImgF_y0+1,ROUND(Q$5+W$12*COS(RADIANS(Q149)),0)-ImgF_x0+1))</f>
        <v>14</v>
      </c>
      <c r="X149" s="22" t="n">
        <f aca="false">IF(X$12="","",INDEX(ImgF,ROUND(Q$6+X$12*SIN(RADIANS(Q149)),0)-ImgF_y0+1,ROUND(Q$5+X$12*COS(RADIANS(Q149)),0)-ImgF_x0+1))</f>
        <v>12</v>
      </c>
      <c r="Y149" s="22" t="n">
        <f aca="false">IF(Y$12="","",INDEX(ImgF,ROUND(Q$6+Y$12*SIN(RADIANS(Q149)),0)-ImgF_y0+1,ROUND(Q$5+Y$12*COS(RADIANS(Q149)),0)-ImgF_x0+1))</f>
        <v>10</v>
      </c>
      <c r="Z149" s="24" t="n">
        <f aca="false">MIN(R149:Y149)</f>
        <v>5</v>
      </c>
      <c r="AA149" s="33" t="n">
        <f aca="false">IF(Z149&lt;oscuro,1,0)</f>
        <v>1</v>
      </c>
      <c r="AB149" s="22" t="n">
        <f aca="false">oscuro</f>
        <v>68</v>
      </c>
    </row>
    <row r="150" customFormat="false" ht="15" hidden="false" customHeight="false" outlineLevel="0" collapsed="false">
      <c r="B150" s="24" t="n">
        <v>137</v>
      </c>
      <c r="C150" s="24" t="n">
        <f aca="false">B150*360/360</f>
        <v>137</v>
      </c>
      <c r="D150" s="18" t="n">
        <f aca="false">IF(D$12="","",INDEX(ImgF,ROUND(C$6+D$12*SIN(RADIANS(C150)),0)-ImgF_y0+1,ROUND(C$5+D$12*COS(RADIANS(C150)),0)-ImgF_x0+1))</f>
        <v>28</v>
      </c>
      <c r="E150" s="18" t="n">
        <f aca="false">IF(E$12="","",INDEX(ImgF,ROUND(C$6+E$12*SIN(RADIANS(C150)),0)-ImgF_y0+1,ROUND(C$5+E$12*COS(RADIANS(C150)),0)-ImgF_x0+1))</f>
        <v>15</v>
      </c>
      <c r="F150" s="18" t="n">
        <f aca="false">IF(F$12="","",INDEX(ImgF,ROUND(C$6+F$12*SIN(RADIANS(C150)),0)-ImgF_y0+1,ROUND(C$5+F$12*COS(RADIANS(C150)),0)-ImgF_x0+1))</f>
        <v>2</v>
      </c>
      <c r="G150" s="18" t="n">
        <f aca="false">IF(G$12="","",INDEX(ImgF,ROUND(C$6+G$12*SIN(RADIANS(C150)),0)-ImgF_y0+1,ROUND(C$5+G$12*COS(RADIANS(C150)),0)-ImgF_x0+1))</f>
        <v>2</v>
      </c>
      <c r="H150" s="18" t="n">
        <f aca="false">IF(H$12="","",INDEX(ImgF,ROUND(C$6+H$12*SIN(RADIANS(C150)),0)-ImgF_y0+1,ROUND(C$5+H$12*COS(RADIANS(C150)),0)-ImgF_x0+1))</f>
        <v>64</v>
      </c>
      <c r="I150" s="18" t="n">
        <f aca="false">IF(I$12="","",INDEX(ImgF,ROUND(C$6+I$12*SIN(RADIANS(C150)),0)-ImgF_y0+1,ROUND(C$5+I$12*COS(RADIANS(C150)),0)-ImgF_x0+1))</f>
        <v>52</v>
      </c>
      <c r="J150" s="18" t="n">
        <f aca="false">IF(J$12="","",INDEX(ImgF,ROUND(C$6+J$12*SIN(RADIANS(C150)),0)-ImgF_y0+1,ROUND(C$5+J$12*COS(RADIANS(C150)),0)-ImgF_x0+1))</f>
        <v>32</v>
      </c>
      <c r="K150" s="18" t="n">
        <f aca="false">IF(K$12="","",INDEX(ImgF,ROUND(C$6+K$12*SIN(RADIANS(C150)),0)-ImgF_y0+1,ROUND(C$5+K$12*COS(RADIANS(C150)),0)-ImgF_x0+1))</f>
        <v>14</v>
      </c>
      <c r="L150" s="24" t="n">
        <f aca="false">MIN(D150:K150)</f>
        <v>2</v>
      </c>
      <c r="M150" s="33" t="n">
        <f aca="false">IF(L150&lt;oscuro,1,0)</f>
        <v>1</v>
      </c>
      <c r="N150" s="22" t="n">
        <f aca="false">oscuro</f>
        <v>68</v>
      </c>
      <c r="P150" s="24" t="n">
        <v>137</v>
      </c>
      <c r="Q150" s="24" t="n">
        <f aca="false">P150*360/360</f>
        <v>137</v>
      </c>
      <c r="R150" s="22" t="n">
        <f aca="false">IF(R$12="","",INDEX(ImgF,ROUND(Q$6+R$12*SIN(RADIANS(Q150)),0)-ImgF_y0+1,ROUND(Q$5+R$12*COS(RADIANS(Q150)),0)-ImgF_x0+1))</f>
        <v>10</v>
      </c>
      <c r="S150" s="22" t="n">
        <f aca="false">IF(S$12="","",INDEX(ImgF,ROUND(Q$6+S$12*SIN(RADIANS(Q150)),0)-ImgF_y0+1,ROUND(Q$5+S$12*COS(RADIANS(Q150)),0)-ImgF_x0+1))</f>
        <v>8</v>
      </c>
      <c r="T150" s="22" t="n">
        <f aca="false">IF(T$12="","",INDEX(ImgF,ROUND(Q$6+T$12*SIN(RADIANS(Q150)),0)-ImgF_y0+1,ROUND(Q$5+T$12*COS(RADIANS(Q150)),0)-ImgF_x0+1))</f>
        <v>10</v>
      </c>
      <c r="U150" s="22" t="n">
        <f aca="false">IF(U$12="","",INDEX(ImgF,ROUND(Q$6+U$12*SIN(RADIANS(Q150)),0)-ImgF_y0+1,ROUND(Q$5+U$12*COS(RADIANS(Q150)),0)-ImgF_x0+1))</f>
        <v>2</v>
      </c>
      <c r="V150" s="22" t="n">
        <f aca="false">IF(V$12="","",INDEX(ImgF,ROUND(Q$6+V$12*SIN(RADIANS(Q150)),0)-ImgF_y0+1,ROUND(Q$5+V$12*COS(RADIANS(Q150)),0)-ImgF_x0+1))</f>
        <v>17</v>
      </c>
      <c r="W150" s="22" t="n">
        <f aca="false">IF(W$12="","",INDEX(ImgF,ROUND(Q$6+W$12*SIN(RADIANS(Q150)),0)-ImgF_y0+1,ROUND(Q$5+W$12*COS(RADIANS(Q150)),0)-ImgF_x0+1))</f>
        <v>14</v>
      </c>
      <c r="X150" s="22" t="n">
        <f aca="false">IF(X$12="","",INDEX(ImgF,ROUND(Q$6+X$12*SIN(RADIANS(Q150)),0)-ImgF_y0+1,ROUND(Q$5+X$12*COS(RADIANS(Q150)),0)-ImgF_x0+1))</f>
        <v>19</v>
      </c>
      <c r="Y150" s="22" t="n">
        <f aca="false">IF(Y$12="","",INDEX(ImgF,ROUND(Q$6+Y$12*SIN(RADIANS(Q150)),0)-ImgF_y0+1,ROUND(Q$5+Y$12*COS(RADIANS(Q150)),0)-ImgF_x0+1))</f>
        <v>8</v>
      </c>
      <c r="Z150" s="24" t="n">
        <f aca="false">MIN(R150:Y150)</f>
        <v>2</v>
      </c>
      <c r="AA150" s="33" t="n">
        <f aca="false">IF(Z150&lt;oscuro,1,0)</f>
        <v>1</v>
      </c>
      <c r="AB150" s="22" t="n">
        <f aca="false">oscuro</f>
        <v>68</v>
      </c>
    </row>
    <row r="151" customFormat="false" ht="15" hidden="false" customHeight="false" outlineLevel="0" collapsed="false">
      <c r="B151" s="24" t="n">
        <v>138</v>
      </c>
      <c r="C151" s="24" t="n">
        <f aca="false">B151*360/360</f>
        <v>138</v>
      </c>
      <c r="D151" s="18" t="n">
        <f aca="false">IF(D$12="","",INDEX(ImgF,ROUND(C$6+D$12*SIN(RADIANS(C151)),0)-ImgF_y0+1,ROUND(C$5+D$12*COS(RADIANS(C151)),0)-ImgF_x0+1))</f>
        <v>30</v>
      </c>
      <c r="E151" s="18" t="n">
        <f aca="false">IF(E$12="","",INDEX(ImgF,ROUND(C$6+E$12*SIN(RADIANS(C151)),0)-ImgF_y0+1,ROUND(C$5+E$12*COS(RADIANS(C151)),0)-ImgF_x0+1))</f>
        <v>26</v>
      </c>
      <c r="F151" s="18" t="n">
        <f aca="false">IF(F$12="","",INDEX(ImgF,ROUND(C$6+F$12*SIN(RADIANS(C151)),0)-ImgF_y0+1,ROUND(C$5+F$12*COS(RADIANS(C151)),0)-ImgF_x0+1))</f>
        <v>2</v>
      </c>
      <c r="G151" s="18" t="n">
        <f aca="false">IF(G$12="","",INDEX(ImgF,ROUND(C$6+G$12*SIN(RADIANS(C151)),0)-ImgF_y0+1,ROUND(C$5+G$12*COS(RADIANS(C151)),0)-ImgF_x0+1))</f>
        <v>19</v>
      </c>
      <c r="H151" s="18" t="n">
        <f aca="false">IF(H$12="","",INDEX(ImgF,ROUND(C$6+H$12*SIN(RADIANS(C151)),0)-ImgF_y0+1,ROUND(C$5+H$12*COS(RADIANS(C151)),0)-ImgF_x0+1))</f>
        <v>52</v>
      </c>
      <c r="I151" s="18" t="n">
        <f aca="false">IF(I$12="","",INDEX(ImgF,ROUND(C$6+I$12*SIN(RADIANS(C151)),0)-ImgF_y0+1,ROUND(C$5+I$12*COS(RADIANS(C151)),0)-ImgF_x0+1))</f>
        <v>52</v>
      </c>
      <c r="J151" s="18" t="n">
        <f aca="false">IF(J$12="","",INDEX(ImgF,ROUND(C$6+J$12*SIN(RADIANS(C151)),0)-ImgF_y0+1,ROUND(C$5+J$12*COS(RADIANS(C151)),0)-ImgF_x0+1))</f>
        <v>42</v>
      </c>
      <c r="K151" s="18" t="n">
        <f aca="false">IF(K$12="","",INDEX(ImgF,ROUND(C$6+K$12*SIN(RADIANS(C151)),0)-ImgF_y0+1,ROUND(C$5+K$12*COS(RADIANS(C151)),0)-ImgF_x0+1))</f>
        <v>30</v>
      </c>
      <c r="L151" s="24" t="n">
        <f aca="false">MIN(D151:K151)</f>
        <v>2</v>
      </c>
      <c r="M151" s="33" t="n">
        <f aca="false">IF(L151&lt;oscuro,1,0)</f>
        <v>1</v>
      </c>
      <c r="N151" s="22" t="n">
        <f aca="false">oscuro</f>
        <v>68</v>
      </c>
      <c r="P151" s="24" t="n">
        <v>138</v>
      </c>
      <c r="Q151" s="24" t="n">
        <f aca="false">P151*360/360</f>
        <v>138</v>
      </c>
      <c r="R151" s="22" t="n">
        <f aca="false">IF(R$12="","",INDEX(ImgF,ROUND(Q$6+R$12*SIN(RADIANS(Q151)),0)-ImgF_y0+1,ROUND(Q$5+R$12*COS(RADIANS(Q151)),0)-ImgF_x0+1))</f>
        <v>10</v>
      </c>
      <c r="S151" s="22" t="n">
        <f aca="false">IF(S$12="","",INDEX(ImgF,ROUND(Q$6+S$12*SIN(RADIANS(Q151)),0)-ImgF_y0+1,ROUND(Q$5+S$12*COS(RADIANS(Q151)),0)-ImgF_x0+1))</f>
        <v>8</v>
      </c>
      <c r="T151" s="22" t="n">
        <f aca="false">IF(T$12="","",INDEX(ImgF,ROUND(Q$6+T$12*SIN(RADIANS(Q151)),0)-ImgF_y0+1,ROUND(Q$5+T$12*COS(RADIANS(Q151)),0)-ImgF_x0+1))</f>
        <v>10</v>
      </c>
      <c r="U151" s="22" t="n">
        <f aca="false">IF(U$12="","",INDEX(ImgF,ROUND(Q$6+U$12*SIN(RADIANS(Q151)),0)-ImgF_y0+1,ROUND(Q$5+U$12*COS(RADIANS(Q151)),0)-ImgF_x0+1))</f>
        <v>2</v>
      </c>
      <c r="V151" s="22" t="n">
        <f aca="false">IF(V$12="","",INDEX(ImgF,ROUND(Q$6+V$12*SIN(RADIANS(Q151)),0)-ImgF_y0+1,ROUND(Q$5+V$12*COS(RADIANS(Q151)),0)-ImgF_x0+1))</f>
        <v>17</v>
      </c>
      <c r="W151" s="22" t="n">
        <f aca="false">IF(W$12="","",INDEX(ImgF,ROUND(Q$6+W$12*SIN(RADIANS(Q151)),0)-ImgF_y0+1,ROUND(Q$5+W$12*COS(RADIANS(Q151)),0)-ImgF_x0+1))</f>
        <v>30</v>
      </c>
      <c r="X151" s="22" t="n">
        <f aca="false">IF(X$12="","",INDEX(ImgF,ROUND(Q$6+X$12*SIN(RADIANS(Q151)),0)-ImgF_y0+1,ROUND(Q$5+X$12*COS(RADIANS(Q151)),0)-ImgF_x0+1))</f>
        <v>22</v>
      </c>
      <c r="Y151" s="22" t="n">
        <f aca="false">IF(Y$12="","",INDEX(ImgF,ROUND(Q$6+Y$12*SIN(RADIANS(Q151)),0)-ImgF_y0+1,ROUND(Q$5+Y$12*COS(RADIANS(Q151)),0)-ImgF_x0+1))</f>
        <v>8</v>
      </c>
      <c r="Z151" s="24" t="n">
        <f aca="false">MIN(R151:Y151)</f>
        <v>2</v>
      </c>
      <c r="AA151" s="33" t="n">
        <f aca="false">IF(Z151&lt;oscuro,1,0)</f>
        <v>1</v>
      </c>
      <c r="AB151" s="22" t="n">
        <f aca="false">oscuro</f>
        <v>68</v>
      </c>
    </row>
    <row r="152" customFormat="false" ht="15" hidden="false" customHeight="false" outlineLevel="0" collapsed="false">
      <c r="B152" s="24" t="n">
        <v>139</v>
      </c>
      <c r="C152" s="24" t="n">
        <f aca="false">B152*360/360</f>
        <v>139</v>
      </c>
      <c r="D152" s="18" t="n">
        <f aca="false">IF(D$12="","",INDEX(ImgF,ROUND(C$6+D$12*SIN(RADIANS(C152)),0)-ImgF_y0+1,ROUND(C$5+D$12*COS(RADIANS(C152)),0)-ImgF_x0+1))</f>
        <v>30</v>
      </c>
      <c r="E152" s="18" t="n">
        <f aca="false">IF(E$12="","",INDEX(ImgF,ROUND(C$6+E$12*SIN(RADIANS(C152)),0)-ImgF_y0+1,ROUND(C$5+E$12*COS(RADIANS(C152)),0)-ImgF_x0+1))</f>
        <v>2</v>
      </c>
      <c r="F152" s="18" t="n">
        <f aca="false">IF(F$12="","",INDEX(ImgF,ROUND(C$6+F$12*SIN(RADIANS(C152)),0)-ImgF_y0+1,ROUND(C$5+F$12*COS(RADIANS(C152)),0)-ImgF_x0+1))</f>
        <v>4</v>
      </c>
      <c r="G152" s="18" t="n">
        <f aca="false">IF(G$12="","",INDEX(ImgF,ROUND(C$6+G$12*SIN(RADIANS(C152)),0)-ImgF_y0+1,ROUND(C$5+G$12*COS(RADIANS(C152)),0)-ImgF_x0+1))</f>
        <v>19</v>
      </c>
      <c r="H152" s="18" t="n">
        <f aca="false">IF(H$12="","",INDEX(ImgF,ROUND(C$6+H$12*SIN(RADIANS(C152)),0)-ImgF_y0+1,ROUND(C$5+H$12*COS(RADIANS(C152)),0)-ImgF_x0+1))</f>
        <v>52</v>
      </c>
      <c r="I152" s="18" t="n">
        <f aca="false">IF(I$12="","",INDEX(ImgF,ROUND(C$6+I$12*SIN(RADIANS(C152)),0)-ImgF_y0+1,ROUND(C$5+I$12*COS(RADIANS(C152)),0)-ImgF_x0+1))</f>
        <v>51</v>
      </c>
      <c r="J152" s="18" t="n">
        <f aca="false">IF(J$12="","",INDEX(ImgF,ROUND(C$6+J$12*SIN(RADIANS(C152)),0)-ImgF_y0+1,ROUND(C$5+J$12*COS(RADIANS(C152)),0)-ImgF_x0+1))</f>
        <v>49</v>
      </c>
      <c r="K152" s="18" t="n">
        <f aca="false">IF(K$12="","",INDEX(ImgF,ROUND(C$6+K$12*SIN(RADIANS(C152)),0)-ImgF_y0+1,ROUND(C$5+K$12*COS(RADIANS(C152)),0)-ImgF_x0+1))</f>
        <v>30</v>
      </c>
      <c r="L152" s="24" t="n">
        <f aca="false">MIN(D152:K152)</f>
        <v>2</v>
      </c>
      <c r="M152" s="33" t="n">
        <f aca="false">IF(L152&lt;oscuro,1,0)</f>
        <v>1</v>
      </c>
      <c r="N152" s="22" t="n">
        <f aca="false">oscuro</f>
        <v>68</v>
      </c>
      <c r="P152" s="24" t="n">
        <v>139</v>
      </c>
      <c r="Q152" s="24" t="n">
        <f aca="false">P152*360/360</f>
        <v>139</v>
      </c>
      <c r="R152" s="22" t="n">
        <f aca="false">IF(R$12="","",INDEX(ImgF,ROUND(Q$6+R$12*SIN(RADIANS(Q152)),0)-ImgF_y0+1,ROUND(Q$5+R$12*COS(RADIANS(Q152)),0)-ImgF_x0+1))</f>
        <v>61</v>
      </c>
      <c r="S152" s="22" t="n">
        <f aca="false">IF(S$12="","",INDEX(ImgF,ROUND(Q$6+S$12*SIN(RADIANS(Q152)),0)-ImgF_y0+1,ROUND(Q$5+S$12*COS(RADIANS(Q152)),0)-ImgF_x0+1))</f>
        <v>8</v>
      </c>
      <c r="T152" s="22" t="n">
        <f aca="false">IF(T$12="","",INDEX(ImgF,ROUND(Q$6+T$12*SIN(RADIANS(Q152)),0)-ImgF_y0+1,ROUND(Q$5+T$12*COS(RADIANS(Q152)),0)-ImgF_x0+1))</f>
        <v>10</v>
      </c>
      <c r="U152" s="22" t="n">
        <f aca="false">IF(U$12="","",INDEX(ImgF,ROUND(Q$6+U$12*SIN(RADIANS(Q152)),0)-ImgF_y0+1,ROUND(Q$5+U$12*COS(RADIANS(Q152)),0)-ImgF_x0+1))</f>
        <v>19</v>
      </c>
      <c r="V152" s="22" t="n">
        <f aca="false">IF(V$12="","",INDEX(ImgF,ROUND(Q$6+V$12*SIN(RADIANS(Q152)),0)-ImgF_y0+1,ROUND(Q$5+V$12*COS(RADIANS(Q152)),0)-ImgF_x0+1))</f>
        <v>15</v>
      </c>
      <c r="W152" s="22" t="n">
        <f aca="false">IF(W$12="","",INDEX(ImgF,ROUND(Q$6+W$12*SIN(RADIANS(Q152)),0)-ImgF_y0+1,ROUND(Q$5+W$12*COS(RADIANS(Q152)),0)-ImgF_x0+1))</f>
        <v>30</v>
      </c>
      <c r="X152" s="22" t="n">
        <f aca="false">IF(X$12="","",INDEX(ImgF,ROUND(Q$6+X$12*SIN(RADIANS(Q152)),0)-ImgF_y0+1,ROUND(Q$5+X$12*COS(RADIANS(Q152)),0)-ImgF_x0+1))</f>
        <v>22</v>
      </c>
      <c r="Y152" s="22" t="n">
        <f aca="false">IF(Y$12="","",INDEX(ImgF,ROUND(Q$6+Y$12*SIN(RADIANS(Q152)),0)-ImgF_y0+1,ROUND(Q$5+Y$12*COS(RADIANS(Q152)),0)-ImgF_x0+1))</f>
        <v>22</v>
      </c>
      <c r="Z152" s="24" t="n">
        <f aca="false">MIN(R152:Y152)</f>
        <v>8</v>
      </c>
      <c r="AA152" s="33" t="n">
        <f aca="false">IF(Z152&lt;oscuro,1,0)</f>
        <v>1</v>
      </c>
      <c r="AB152" s="22" t="n">
        <f aca="false">oscuro</f>
        <v>68</v>
      </c>
    </row>
    <row r="153" customFormat="false" ht="15" hidden="false" customHeight="false" outlineLevel="0" collapsed="false">
      <c r="B153" s="24" t="n">
        <v>140</v>
      </c>
      <c r="C153" s="24" t="n">
        <f aca="false">B153*360/360</f>
        <v>140</v>
      </c>
      <c r="D153" s="18" t="n">
        <f aca="false">IF(D$12="","",INDEX(ImgF,ROUND(C$6+D$12*SIN(RADIANS(C153)),0)-ImgF_y0+1,ROUND(C$5+D$12*COS(RADIANS(C153)),0)-ImgF_x0+1))</f>
        <v>24</v>
      </c>
      <c r="E153" s="18" t="n">
        <f aca="false">IF(E$12="","",INDEX(ImgF,ROUND(C$6+E$12*SIN(RADIANS(C153)),0)-ImgF_y0+1,ROUND(C$5+E$12*COS(RADIANS(C153)),0)-ImgF_x0+1))</f>
        <v>9</v>
      </c>
      <c r="F153" s="18" t="n">
        <f aca="false">IF(F$12="","",INDEX(ImgF,ROUND(C$6+F$12*SIN(RADIANS(C153)),0)-ImgF_y0+1,ROUND(C$5+F$12*COS(RADIANS(C153)),0)-ImgF_x0+1))</f>
        <v>4</v>
      </c>
      <c r="G153" s="18" t="n">
        <f aca="false">IF(G$12="","",INDEX(ImgF,ROUND(C$6+G$12*SIN(RADIANS(C153)),0)-ImgF_y0+1,ROUND(C$5+G$12*COS(RADIANS(C153)),0)-ImgF_x0+1))</f>
        <v>44</v>
      </c>
      <c r="H153" s="18" t="n">
        <f aca="false">IF(H$12="","",INDEX(ImgF,ROUND(C$6+H$12*SIN(RADIANS(C153)),0)-ImgF_y0+1,ROUND(C$5+H$12*COS(RADIANS(C153)),0)-ImgF_x0+1))</f>
        <v>40</v>
      </c>
      <c r="I153" s="18" t="n">
        <f aca="false">IF(I$12="","",INDEX(ImgF,ROUND(C$6+I$12*SIN(RADIANS(C153)),0)-ImgF_y0+1,ROUND(C$5+I$12*COS(RADIANS(C153)),0)-ImgF_x0+1))</f>
        <v>51</v>
      </c>
      <c r="J153" s="18" t="n">
        <f aca="false">IF(J$12="","",INDEX(ImgF,ROUND(C$6+J$12*SIN(RADIANS(C153)),0)-ImgF_y0+1,ROUND(C$5+J$12*COS(RADIANS(C153)),0)-ImgF_x0+1))</f>
        <v>47</v>
      </c>
      <c r="K153" s="18" t="n">
        <f aca="false">IF(K$12="","",INDEX(ImgF,ROUND(C$6+K$12*SIN(RADIANS(C153)),0)-ImgF_y0+1,ROUND(C$5+K$12*COS(RADIANS(C153)),0)-ImgF_x0+1))</f>
        <v>28</v>
      </c>
      <c r="L153" s="24" t="n">
        <f aca="false">MIN(D153:K153)</f>
        <v>4</v>
      </c>
      <c r="M153" s="33" t="n">
        <f aca="false">IF(L153&lt;oscuro,1,0)</f>
        <v>1</v>
      </c>
      <c r="N153" s="22" t="n">
        <f aca="false">oscuro</f>
        <v>68</v>
      </c>
      <c r="P153" s="24" t="n">
        <v>140</v>
      </c>
      <c r="Q153" s="24" t="n">
        <f aca="false">P153*360/360</f>
        <v>140</v>
      </c>
      <c r="R153" s="22" t="n">
        <f aca="false">IF(R$12="","",INDEX(ImgF,ROUND(Q$6+R$12*SIN(RADIANS(Q153)),0)-ImgF_y0+1,ROUND(Q$5+R$12*COS(RADIANS(Q153)),0)-ImgF_x0+1))</f>
        <v>61</v>
      </c>
      <c r="S153" s="22" t="n">
        <f aca="false">IF(S$12="","",INDEX(ImgF,ROUND(Q$6+S$12*SIN(RADIANS(Q153)),0)-ImgF_y0+1,ROUND(Q$5+S$12*COS(RADIANS(Q153)),0)-ImgF_x0+1))</f>
        <v>11</v>
      </c>
      <c r="T153" s="22" t="n">
        <f aca="false">IF(T$12="","",INDEX(ImgF,ROUND(Q$6+T$12*SIN(RADIANS(Q153)),0)-ImgF_y0+1,ROUND(Q$5+T$12*COS(RADIANS(Q153)),0)-ImgF_x0+1))</f>
        <v>10</v>
      </c>
      <c r="U153" s="22" t="n">
        <f aca="false">IF(U$12="","",INDEX(ImgF,ROUND(Q$6+U$12*SIN(RADIANS(Q153)),0)-ImgF_y0+1,ROUND(Q$5+U$12*COS(RADIANS(Q153)),0)-ImgF_x0+1))</f>
        <v>19</v>
      </c>
      <c r="V153" s="22" t="n">
        <f aca="false">IF(V$12="","",INDEX(ImgF,ROUND(Q$6+V$12*SIN(RADIANS(Q153)),0)-ImgF_y0+1,ROUND(Q$5+V$12*COS(RADIANS(Q153)),0)-ImgF_x0+1))</f>
        <v>28</v>
      </c>
      <c r="W153" s="22" t="n">
        <f aca="false">IF(W$12="","",INDEX(ImgF,ROUND(Q$6+W$12*SIN(RADIANS(Q153)),0)-ImgF_y0+1,ROUND(Q$5+W$12*COS(RADIANS(Q153)),0)-ImgF_x0+1))</f>
        <v>19</v>
      </c>
      <c r="X153" s="22" t="n">
        <f aca="false">IF(X$12="","",INDEX(ImgF,ROUND(Q$6+X$12*SIN(RADIANS(Q153)),0)-ImgF_y0+1,ROUND(Q$5+X$12*COS(RADIANS(Q153)),0)-ImgF_x0+1))</f>
        <v>7</v>
      </c>
      <c r="Y153" s="22" t="n">
        <f aca="false">IF(Y$12="","",INDEX(ImgF,ROUND(Q$6+Y$12*SIN(RADIANS(Q153)),0)-ImgF_y0+1,ROUND(Q$5+Y$12*COS(RADIANS(Q153)),0)-ImgF_x0+1))</f>
        <v>7</v>
      </c>
      <c r="Z153" s="24" t="n">
        <f aca="false">MIN(R153:Y153)</f>
        <v>7</v>
      </c>
      <c r="AA153" s="33" t="n">
        <f aca="false">IF(Z153&lt;oscuro,1,0)</f>
        <v>1</v>
      </c>
      <c r="AB153" s="22" t="n">
        <f aca="false">oscuro</f>
        <v>68</v>
      </c>
    </row>
    <row r="154" customFormat="false" ht="15" hidden="false" customHeight="false" outlineLevel="0" collapsed="false">
      <c r="B154" s="24" t="n">
        <v>141</v>
      </c>
      <c r="C154" s="24" t="n">
        <f aca="false">B154*360/360</f>
        <v>141</v>
      </c>
      <c r="D154" s="18" t="n">
        <f aca="false">IF(D$12="","",INDEX(ImgF,ROUND(C$6+D$12*SIN(RADIANS(C154)),0)-ImgF_y0+1,ROUND(C$5+D$12*COS(RADIANS(C154)),0)-ImgF_x0+1))</f>
        <v>24</v>
      </c>
      <c r="E154" s="18" t="n">
        <f aca="false">IF(E$12="","",INDEX(ImgF,ROUND(C$6+E$12*SIN(RADIANS(C154)),0)-ImgF_y0+1,ROUND(C$5+E$12*COS(RADIANS(C154)),0)-ImgF_x0+1))</f>
        <v>3</v>
      </c>
      <c r="F154" s="18" t="n">
        <f aca="false">IF(F$12="","",INDEX(ImgF,ROUND(C$6+F$12*SIN(RADIANS(C154)),0)-ImgF_y0+1,ROUND(C$5+F$12*COS(RADIANS(C154)),0)-ImgF_x0+1))</f>
        <v>3</v>
      </c>
      <c r="G154" s="18" t="n">
        <f aca="false">IF(G$12="","",INDEX(ImgF,ROUND(C$6+G$12*SIN(RADIANS(C154)),0)-ImgF_y0+1,ROUND(C$5+G$12*COS(RADIANS(C154)),0)-ImgF_x0+1))</f>
        <v>44</v>
      </c>
      <c r="H154" s="18" t="n">
        <f aca="false">IF(H$12="","",INDEX(ImgF,ROUND(C$6+H$12*SIN(RADIANS(C154)),0)-ImgF_y0+1,ROUND(C$5+H$12*COS(RADIANS(C154)),0)-ImgF_x0+1))</f>
        <v>57</v>
      </c>
      <c r="I154" s="18" t="n">
        <f aca="false">IF(I$12="","",INDEX(ImgF,ROUND(C$6+I$12*SIN(RADIANS(C154)),0)-ImgF_y0+1,ROUND(C$5+I$12*COS(RADIANS(C154)),0)-ImgF_x0+1))</f>
        <v>52</v>
      </c>
      <c r="J154" s="18" t="n">
        <f aca="false">IF(J$12="","",INDEX(ImgF,ROUND(C$6+J$12*SIN(RADIANS(C154)),0)-ImgF_y0+1,ROUND(C$5+J$12*COS(RADIANS(C154)),0)-ImgF_x0+1))</f>
        <v>59</v>
      </c>
      <c r="K154" s="18" t="n">
        <f aca="false">IF(K$12="","",INDEX(ImgF,ROUND(C$6+K$12*SIN(RADIANS(C154)),0)-ImgF_y0+1,ROUND(C$5+K$12*COS(RADIANS(C154)),0)-ImgF_x0+1))</f>
        <v>59</v>
      </c>
      <c r="L154" s="24" t="n">
        <f aca="false">MIN(D154:K154)</f>
        <v>3</v>
      </c>
      <c r="M154" s="33" t="n">
        <f aca="false">IF(L154&lt;oscuro,1,0)</f>
        <v>1</v>
      </c>
      <c r="N154" s="22" t="n">
        <f aca="false">oscuro</f>
        <v>68</v>
      </c>
      <c r="P154" s="24" t="n">
        <v>141</v>
      </c>
      <c r="Q154" s="24" t="n">
        <f aca="false">P154*360/360</f>
        <v>141</v>
      </c>
      <c r="R154" s="22" t="n">
        <f aca="false">IF(R$12="","",INDEX(ImgF,ROUND(Q$6+R$12*SIN(RADIANS(Q154)),0)-ImgF_y0+1,ROUND(Q$5+R$12*COS(RADIANS(Q154)),0)-ImgF_x0+1))</f>
        <v>145</v>
      </c>
      <c r="S154" s="22" t="n">
        <f aca="false">IF(S$12="","",INDEX(ImgF,ROUND(Q$6+S$12*SIN(RADIANS(Q154)),0)-ImgF_y0+1,ROUND(Q$5+S$12*COS(RADIANS(Q154)),0)-ImgF_x0+1))</f>
        <v>60</v>
      </c>
      <c r="T154" s="22" t="n">
        <f aca="false">IF(T$12="","",INDEX(ImgF,ROUND(Q$6+T$12*SIN(RADIANS(Q154)),0)-ImgF_y0+1,ROUND(Q$5+T$12*COS(RADIANS(Q154)),0)-ImgF_x0+1))</f>
        <v>10</v>
      </c>
      <c r="U154" s="22" t="n">
        <f aca="false">IF(U$12="","",INDEX(ImgF,ROUND(Q$6+U$12*SIN(RADIANS(Q154)),0)-ImgF_y0+1,ROUND(Q$5+U$12*COS(RADIANS(Q154)),0)-ImgF_x0+1))</f>
        <v>22</v>
      </c>
      <c r="V154" s="22" t="n">
        <f aca="false">IF(V$12="","",INDEX(ImgF,ROUND(Q$6+V$12*SIN(RADIANS(Q154)),0)-ImgF_y0+1,ROUND(Q$5+V$12*COS(RADIANS(Q154)),0)-ImgF_x0+1))</f>
        <v>50</v>
      </c>
      <c r="W154" s="22" t="n">
        <f aca="false">IF(W$12="","",INDEX(ImgF,ROUND(Q$6+W$12*SIN(RADIANS(Q154)),0)-ImgF_y0+1,ROUND(Q$5+W$12*COS(RADIANS(Q154)),0)-ImgF_x0+1))</f>
        <v>19</v>
      </c>
      <c r="X154" s="22" t="n">
        <f aca="false">IF(X$12="","",INDEX(ImgF,ROUND(Q$6+X$12*SIN(RADIANS(Q154)),0)-ImgF_y0+1,ROUND(Q$5+X$12*COS(RADIANS(Q154)),0)-ImgF_x0+1))</f>
        <v>10</v>
      </c>
      <c r="Y154" s="22" t="n">
        <f aca="false">IF(Y$12="","",INDEX(ImgF,ROUND(Q$6+Y$12*SIN(RADIANS(Q154)),0)-ImgF_y0+1,ROUND(Q$5+Y$12*COS(RADIANS(Q154)),0)-ImgF_x0+1))</f>
        <v>22</v>
      </c>
      <c r="Z154" s="24" t="n">
        <f aca="false">MIN(R154:Y154)</f>
        <v>10</v>
      </c>
      <c r="AA154" s="33" t="n">
        <f aca="false">IF(Z154&lt;oscuro,1,0)</f>
        <v>1</v>
      </c>
      <c r="AB154" s="22" t="n">
        <f aca="false">oscuro</f>
        <v>68</v>
      </c>
    </row>
    <row r="155" customFormat="false" ht="15" hidden="false" customHeight="false" outlineLevel="0" collapsed="false">
      <c r="B155" s="24" t="n">
        <v>142</v>
      </c>
      <c r="C155" s="24" t="n">
        <f aca="false">B155*360/360</f>
        <v>142</v>
      </c>
      <c r="D155" s="18" t="n">
        <f aca="false">IF(D$12="","",INDEX(ImgF,ROUND(C$6+D$12*SIN(RADIANS(C155)),0)-ImgF_y0+1,ROUND(C$5+D$12*COS(RADIANS(C155)),0)-ImgF_x0+1))</f>
        <v>32</v>
      </c>
      <c r="E155" s="18" t="n">
        <f aca="false">IF(E$12="","",INDEX(ImgF,ROUND(C$6+E$12*SIN(RADIANS(C155)),0)-ImgF_y0+1,ROUND(C$5+E$12*COS(RADIANS(C155)),0)-ImgF_x0+1))</f>
        <v>5</v>
      </c>
      <c r="F155" s="18" t="n">
        <f aca="false">IF(F$12="","",INDEX(ImgF,ROUND(C$6+F$12*SIN(RADIANS(C155)),0)-ImgF_y0+1,ROUND(C$5+F$12*COS(RADIANS(C155)),0)-ImgF_x0+1))</f>
        <v>29</v>
      </c>
      <c r="G155" s="18" t="n">
        <f aca="false">IF(G$12="","",INDEX(ImgF,ROUND(C$6+G$12*SIN(RADIANS(C155)),0)-ImgF_y0+1,ROUND(C$5+G$12*COS(RADIANS(C155)),0)-ImgF_x0+1))</f>
        <v>54</v>
      </c>
      <c r="H155" s="18" t="n">
        <f aca="false">IF(H$12="","",INDEX(ImgF,ROUND(C$6+H$12*SIN(RADIANS(C155)),0)-ImgF_y0+1,ROUND(C$5+H$12*COS(RADIANS(C155)),0)-ImgF_x0+1))</f>
        <v>57</v>
      </c>
      <c r="I155" s="18" t="n">
        <f aca="false">IF(I$12="","",INDEX(ImgF,ROUND(C$6+I$12*SIN(RADIANS(C155)),0)-ImgF_y0+1,ROUND(C$5+I$12*COS(RADIANS(C155)),0)-ImgF_x0+1))</f>
        <v>52</v>
      </c>
      <c r="J155" s="18" t="n">
        <f aca="false">IF(J$12="","",INDEX(ImgF,ROUND(C$6+J$12*SIN(RADIANS(C155)),0)-ImgF_y0+1,ROUND(C$5+J$12*COS(RADIANS(C155)),0)-ImgF_x0+1))</f>
        <v>67</v>
      </c>
      <c r="K155" s="18" t="n">
        <f aca="false">IF(K$12="","",INDEX(ImgF,ROUND(C$6+K$12*SIN(RADIANS(C155)),0)-ImgF_y0+1,ROUND(C$5+K$12*COS(RADIANS(C155)),0)-ImgF_x0+1))</f>
        <v>45</v>
      </c>
      <c r="L155" s="24" t="n">
        <f aca="false">MIN(D155:K155)</f>
        <v>5</v>
      </c>
      <c r="M155" s="33" t="n">
        <f aca="false">IF(L155&lt;oscuro,1,0)</f>
        <v>1</v>
      </c>
      <c r="N155" s="22" t="n">
        <f aca="false">oscuro</f>
        <v>68</v>
      </c>
      <c r="P155" s="24" t="n">
        <v>142</v>
      </c>
      <c r="Q155" s="24" t="n">
        <f aca="false">P155*360/360</f>
        <v>142</v>
      </c>
      <c r="R155" s="22" t="n">
        <f aca="false">IF(R$12="","",INDEX(ImgF,ROUND(Q$6+R$12*SIN(RADIANS(Q155)),0)-ImgF_y0+1,ROUND(Q$5+R$12*COS(RADIANS(Q155)),0)-ImgF_x0+1))</f>
        <v>145</v>
      </c>
      <c r="S155" s="22" t="n">
        <f aca="false">IF(S$12="","",INDEX(ImgF,ROUND(Q$6+S$12*SIN(RADIANS(Q155)),0)-ImgF_y0+1,ROUND(Q$5+S$12*COS(RADIANS(Q155)),0)-ImgF_x0+1))</f>
        <v>53</v>
      </c>
      <c r="T155" s="22" t="n">
        <f aca="false">IF(T$12="","",INDEX(ImgF,ROUND(Q$6+T$12*SIN(RADIANS(Q155)),0)-ImgF_y0+1,ROUND(Q$5+T$12*COS(RADIANS(Q155)),0)-ImgF_x0+1))</f>
        <v>57</v>
      </c>
      <c r="U155" s="22" t="n">
        <f aca="false">IF(U$12="","",INDEX(ImgF,ROUND(Q$6+U$12*SIN(RADIANS(Q155)),0)-ImgF_y0+1,ROUND(Q$5+U$12*COS(RADIANS(Q155)),0)-ImgF_x0+1))</f>
        <v>22</v>
      </c>
      <c r="V155" s="22" t="n">
        <f aca="false">IF(V$12="","",INDEX(ImgF,ROUND(Q$6+V$12*SIN(RADIANS(Q155)),0)-ImgF_y0+1,ROUND(Q$5+V$12*COS(RADIANS(Q155)),0)-ImgF_x0+1))</f>
        <v>40</v>
      </c>
      <c r="W155" s="22" t="n">
        <f aca="false">IF(W$12="","",INDEX(ImgF,ROUND(Q$6+W$12*SIN(RADIANS(Q155)),0)-ImgF_y0+1,ROUND(Q$5+W$12*COS(RADIANS(Q155)),0)-ImgF_x0+1))</f>
        <v>40</v>
      </c>
      <c r="X155" s="22" t="n">
        <f aca="false">IF(X$12="","",INDEX(ImgF,ROUND(Q$6+X$12*SIN(RADIANS(Q155)),0)-ImgF_y0+1,ROUND(Q$5+X$12*COS(RADIANS(Q155)),0)-ImgF_x0+1))</f>
        <v>7</v>
      </c>
      <c r="Y155" s="22" t="n">
        <f aca="false">IF(Y$12="","",INDEX(ImgF,ROUND(Q$6+Y$12*SIN(RADIANS(Q155)),0)-ImgF_y0+1,ROUND(Q$5+Y$12*COS(RADIANS(Q155)),0)-ImgF_x0+1))</f>
        <v>7</v>
      </c>
      <c r="Z155" s="24" t="n">
        <f aca="false">MIN(R155:Y155)</f>
        <v>7</v>
      </c>
      <c r="AA155" s="33" t="n">
        <f aca="false">IF(Z155&lt;oscuro,1,0)</f>
        <v>1</v>
      </c>
      <c r="AB155" s="22" t="n">
        <f aca="false">oscuro</f>
        <v>68</v>
      </c>
    </row>
    <row r="156" customFormat="false" ht="15" hidden="false" customHeight="false" outlineLevel="0" collapsed="false">
      <c r="B156" s="24" t="n">
        <v>143</v>
      </c>
      <c r="C156" s="24" t="n">
        <f aca="false">B156*360/360</f>
        <v>143</v>
      </c>
      <c r="D156" s="18" t="n">
        <f aca="false">IF(D$12="","",INDEX(ImgF,ROUND(C$6+D$12*SIN(RADIANS(C156)),0)-ImgF_y0+1,ROUND(C$5+D$12*COS(RADIANS(C156)),0)-ImgF_x0+1))</f>
        <v>11</v>
      </c>
      <c r="E156" s="18" t="n">
        <f aca="false">IF(E$12="","",INDEX(ImgF,ROUND(C$6+E$12*SIN(RADIANS(C156)),0)-ImgF_y0+1,ROUND(C$5+E$12*COS(RADIANS(C156)),0)-ImgF_x0+1))</f>
        <v>12</v>
      </c>
      <c r="F156" s="18" t="n">
        <f aca="false">IF(F$12="","",INDEX(ImgF,ROUND(C$6+F$12*SIN(RADIANS(C156)),0)-ImgF_y0+1,ROUND(C$5+F$12*COS(RADIANS(C156)),0)-ImgF_x0+1))</f>
        <v>12</v>
      </c>
      <c r="G156" s="18" t="n">
        <f aca="false">IF(G$12="","",INDEX(ImgF,ROUND(C$6+G$12*SIN(RADIANS(C156)),0)-ImgF_y0+1,ROUND(C$5+G$12*COS(RADIANS(C156)),0)-ImgF_x0+1))</f>
        <v>54</v>
      </c>
      <c r="H156" s="18" t="n">
        <f aca="false">IF(H$12="","",INDEX(ImgF,ROUND(C$6+H$12*SIN(RADIANS(C156)),0)-ImgF_y0+1,ROUND(C$5+H$12*COS(RADIANS(C156)),0)-ImgF_x0+1))</f>
        <v>53</v>
      </c>
      <c r="I156" s="18" t="n">
        <f aca="false">IF(I$12="","",INDEX(ImgF,ROUND(C$6+I$12*SIN(RADIANS(C156)),0)-ImgF_y0+1,ROUND(C$5+I$12*COS(RADIANS(C156)),0)-ImgF_x0+1))</f>
        <v>58</v>
      </c>
      <c r="J156" s="18" t="n">
        <f aca="false">IF(J$12="","",INDEX(ImgF,ROUND(C$6+J$12*SIN(RADIANS(C156)),0)-ImgF_y0+1,ROUND(C$5+J$12*COS(RADIANS(C156)),0)-ImgF_x0+1))</f>
        <v>61</v>
      </c>
      <c r="K156" s="18" t="n">
        <f aca="false">IF(K$12="","",INDEX(ImgF,ROUND(C$6+K$12*SIN(RADIANS(C156)),0)-ImgF_y0+1,ROUND(C$5+K$12*COS(RADIANS(C156)),0)-ImgF_x0+1))</f>
        <v>61</v>
      </c>
      <c r="L156" s="24" t="n">
        <f aca="false">MIN(D156:K156)</f>
        <v>11</v>
      </c>
      <c r="M156" s="33" t="n">
        <f aca="false">IF(L156&lt;oscuro,1,0)</f>
        <v>1</v>
      </c>
      <c r="N156" s="22" t="n">
        <f aca="false">oscuro</f>
        <v>68</v>
      </c>
      <c r="P156" s="24" t="n">
        <v>143</v>
      </c>
      <c r="Q156" s="24" t="n">
        <f aca="false">P156*360/360</f>
        <v>143</v>
      </c>
      <c r="R156" s="22" t="n">
        <f aca="false">IF(R$12="","",INDEX(ImgF,ROUND(Q$6+R$12*SIN(RADIANS(Q156)),0)-ImgF_y0+1,ROUND(Q$5+R$12*COS(RADIANS(Q156)),0)-ImgF_x0+1))</f>
        <v>146</v>
      </c>
      <c r="S156" s="22" t="n">
        <f aca="false">IF(S$12="","",INDEX(ImgF,ROUND(Q$6+S$12*SIN(RADIANS(Q156)),0)-ImgF_y0+1,ROUND(Q$5+S$12*COS(RADIANS(Q156)),0)-ImgF_x0+1))</f>
        <v>137</v>
      </c>
      <c r="T156" s="22" t="n">
        <f aca="false">IF(T$12="","",INDEX(ImgF,ROUND(Q$6+T$12*SIN(RADIANS(Q156)),0)-ImgF_y0+1,ROUND(Q$5+T$12*COS(RADIANS(Q156)),0)-ImgF_x0+1))</f>
        <v>57</v>
      </c>
      <c r="U156" s="22" t="n">
        <f aca="false">IF(U$12="","",INDEX(ImgF,ROUND(Q$6+U$12*SIN(RADIANS(Q156)),0)-ImgF_y0+1,ROUND(Q$5+U$12*COS(RADIANS(Q156)),0)-ImgF_x0+1))</f>
        <v>53</v>
      </c>
      <c r="V156" s="22" t="n">
        <f aca="false">IF(V$12="","",INDEX(ImgF,ROUND(Q$6+V$12*SIN(RADIANS(Q156)),0)-ImgF_y0+1,ROUND(Q$5+V$12*COS(RADIANS(Q156)),0)-ImgF_x0+1))</f>
        <v>61</v>
      </c>
      <c r="W156" s="22" t="n">
        <f aca="false">IF(W$12="","",INDEX(ImgF,ROUND(Q$6+W$12*SIN(RADIANS(Q156)),0)-ImgF_y0+1,ROUND(Q$5+W$12*COS(RADIANS(Q156)),0)-ImgF_x0+1))</f>
        <v>61</v>
      </c>
      <c r="X156" s="22" t="n">
        <f aca="false">IF(X$12="","",INDEX(ImgF,ROUND(Q$6+X$12*SIN(RADIANS(Q156)),0)-ImgF_y0+1,ROUND(Q$5+X$12*COS(RADIANS(Q156)),0)-ImgF_x0+1))</f>
        <v>2</v>
      </c>
      <c r="Y156" s="22" t="n">
        <f aca="false">IF(Y$12="","",INDEX(ImgF,ROUND(Q$6+Y$12*SIN(RADIANS(Q156)),0)-ImgF_y0+1,ROUND(Q$5+Y$12*COS(RADIANS(Q156)),0)-ImgF_x0+1))</f>
        <v>17</v>
      </c>
      <c r="Z156" s="24" t="n">
        <f aca="false">MIN(R156:Y156)</f>
        <v>2</v>
      </c>
      <c r="AA156" s="33" t="n">
        <f aca="false">IF(Z156&lt;oscuro,1,0)</f>
        <v>1</v>
      </c>
      <c r="AB156" s="22" t="n">
        <f aca="false">oscuro</f>
        <v>68</v>
      </c>
    </row>
    <row r="157" customFormat="false" ht="15" hidden="false" customHeight="false" outlineLevel="0" collapsed="false">
      <c r="B157" s="24" t="n">
        <v>144</v>
      </c>
      <c r="C157" s="24" t="n">
        <f aca="false">B157*360/360</f>
        <v>144</v>
      </c>
      <c r="D157" s="18" t="n">
        <f aca="false">IF(D$12="","",INDEX(ImgF,ROUND(C$6+D$12*SIN(RADIANS(C157)),0)-ImgF_y0+1,ROUND(C$5+D$12*COS(RADIANS(C157)),0)-ImgF_x0+1))</f>
        <v>17</v>
      </c>
      <c r="E157" s="18" t="n">
        <f aca="false">IF(E$12="","",INDEX(ImgF,ROUND(C$6+E$12*SIN(RADIANS(C157)),0)-ImgF_y0+1,ROUND(C$5+E$12*COS(RADIANS(C157)),0)-ImgF_x0+1))</f>
        <v>2</v>
      </c>
      <c r="F157" s="18" t="n">
        <f aca="false">IF(F$12="","",INDEX(ImgF,ROUND(C$6+F$12*SIN(RADIANS(C157)),0)-ImgF_y0+1,ROUND(C$5+F$12*COS(RADIANS(C157)),0)-ImgF_x0+1))</f>
        <v>50</v>
      </c>
      <c r="G157" s="18" t="n">
        <f aca="false">IF(G$12="","",INDEX(ImgF,ROUND(C$6+G$12*SIN(RADIANS(C157)),0)-ImgF_y0+1,ROUND(C$5+G$12*COS(RADIANS(C157)),0)-ImgF_x0+1))</f>
        <v>58</v>
      </c>
      <c r="H157" s="18" t="n">
        <f aca="false">IF(H$12="","",INDEX(ImgF,ROUND(C$6+H$12*SIN(RADIANS(C157)),0)-ImgF_y0+1,ROUND(C$5+H$12*COS(RADIANS(C157)),0)-ImgF_x0+1))</f>
        <v>53</v>
      </c>
      <c r="I157" s="18" t="n">
        <f aca="false">IF(I$12="","",INDEX(ImgF,ROUND(C$6+I$12*SIN(RADIANS(C157)),0)-ImgF_y0+1,ROUND(C$5+I$12*COS(RADIANS(C157)),0)-ImgF_x0+1))</f>
        <v>52</v>
      </c>
      <c r="J157" s="18" t="n">
        <f aca="false">IF(J$12="","",INDEX(ImgF,ROUND(C$6+J$12*SIN(RADIANS(C157)),0)-ImgF_y0+1,ROUND(C$5+J$12*COS(RADIANS(C157)),0)-ImgF_x0+1))</f>
        <v>58</v>
      </c>
      <c r="K157" s="18" t="n">
        <f aca="false">IF(K$12="","",INDEX(ImgF,ROUND(C$6+K$12*SIN(RADIANS(C157)),0)-ImgF_y0+1,ROUND(C$5+K$12*COS(RADIANS(C157)),0)-ImgF_x0+1))</f>
        <v>43</v>
      </c>
      <c r="L157" s="24" t="n">
        <f aca="false">MIN(D157:K157)</f>
        <v>2</v>
      </c>
      <c r="M157" s="33" t="n">
        <f aca="false">IF(L157&lt;oscuro,1,0)</f>
        <v>1</v>
      </c>
      <c r="N157" s="22" t="n">
        <f aca="false">oscuro</f>
        <v>68</v>
      </c>
      <c r="P157" s="24" t="n">
        <v>144</v>
      </c>
      <c r="Q157" s="24" t="n">
        <f aca="false">P157*360/360</f>
        <v>144</v>
      </c>
      <c r="R157" s="22" t="n">
        <f aca="false">IF(R$12="","",INDEX(ImgF,ROUND(Q$6+R$12*SIN(RADIANS(Q157)),0)-ImgF_y0+1,ROUND(Q$5+R$12*COS(RADIANS(Q157)),0)-ImgF_x0+1))</f>
        <v>144</v>
      </c>
      <c r="S157" s="22" t="n">
        <f aca="false">IF(S$12="","",INDEX(ImgF,ROUND(Q$6+S$12*SIN(RADIANS(Q157)),0)-ImgF_y0+1,ROUND(Q$5+S$12*COS(RADIANS(Q157)),0)-ImgF_x0+1))</f>
        <v>130</v>
      </c>
      <c r="T157" s="22" t="n">
        <f aca="false">IF(T$12="","",INDEX(ImgF,ROUND(Q$6+T$12*SIN(RADIANS(Q157)),0)-ImgF_y0+1,ROUND(Q$5+T$12*COS(RADIANS(Q157)),0)-ImgF_x0+1))</f>
        <v>134</v>
      </c>
      <c r="U157" s="22" t="n">
        <f aca="false">IF(U$12="","",INDEX(ImgF,ROUND(Q$6+U$12*SIN(RADIANS(Q157)),0)-ImgF_y0+1,ROUND(Q$5+U$12*COS(RADIANS(Q157)),0)-ImgF_x0+1))</f>
        <v>53</v>
      </c>
      <c r="V157" s="22" t="n">
        <f aca="false">IF(V$12="","",INDEX(ImgF,ROUND(Q$6+V$12*SIN(RADIANS(Q157)),0)-ImgF_y0+1,ROUND(Q$5+V$12*COS(RADIANS(Q157)),0)-ImgF_x0+1))</f>
        <v>84</v>
      </c>
      <c r="W157" s="22" t="n">
        <f aca="false">IF(W$12="","",INDEX(ImgF,ROUND(Q$6+W$12*SIN(RADIANS(Q157)),0)-ImgF_y0+1,ROUND(Q$5+W$12*COS(RADIANS(Q157)),0)-ImgF_x0+1))</f>
        <v>21</v>
      </c>
      <c r="X157" s="22" t="n">
        <f aca="false">IF(X$12="","",INDEX(ImgF,ROUND(Q$6+X$12*SIN(RADIANS(Q157)),0)-ImgF_y0+1,ROUND(Q$5+X$12*COS(RADIANS(Q157)),0)-ImgF_x0+1))</f>
        <v>6</v>
      </c>
      <c r="Y157" s="22" t="n">
        <f aca="false">IF(Y$12="","",INDEX(ImgF,ROUND(Q$6+Y$12*SIN(RADIANS(Q157)),0)-ImgF_y0+1,ROUND(Q$5+Y$12*COS(RADIANS(Q157)),0)-ImgF_x0+1))</f>
        <v>2</v>
      </c>
      <c r="Z157" s="24" t="n">
        <f aca="false">MIN(R157:Y157)</f>
        <v>2</v>
      </c>
      <c r="AA157" s="33" t="n">
        <f aca="false">IF(Z157&lt;oscuro,1,0)</f>
        <v>1</v>
      </c>
      <c r="AB157" s="22" t="n">
        <f aca="false">oscuro</f>
        <v>68</v>
      </c>
    </row>
    <row r="158" customFormat="false" ht="15" hidden="false" customHeight="false" outlineLevel="0" collapsed="false">
      <c r="B158" s="24" t="n">
        <v>145</v>
      </c>
      <c r="C158" s="24" t="n">
        <f aca="false">B158*360/360</f>
        <v>145</v>
      </c>
      <c r="D158" s="18" t="n">
        <f aca="false">IF(D$12="","",INDEX(ImgF,ROUND(C$6+D$12*SIN(RADIANS(C158)),0)-ImgF_y0+1,ROUND(C$5+D$12*COS(RADIANS(C158)),0)-ImgF_x0+1))</f>
        <v>17</v>
      </c>
      <c r="E158" s="18" t="n">
        <f aca="false">IF(E$12="","",INDEX(ImgF,ROUND(C$6+E$12*SIN(RADIANS(C158)),0)-ImgF_y0+1,ROUND(C$5+E$12*COS(RADIANS(C158)),0)-ImgF_x0+1))</f>
        <v>1</v>
      </c>
      <c r="F158" s="18" t="n">
        <f aca="false">IF(F$12="","",INDEX(ImgF,ROUND(C$6+F$12*SIN(RADIANS(C158)),0)-ImgF_y0+1,ROUND(C$5+F$12*COS(RADIANS(C158)),0)-ImgF_x0+1))</f>
        <v>28</v>
      </c>
      <c r="G158" s="18" t="n">
        <f aca="false">IF(G$12="","",INDEX(ImgF,ROUND(C$6+G$12*SIN(RADIANS(C158)),0)-ImgF_y0+1,ROUND(C$5+G$12*COS(RADIANS(C158)),0)-ImgF_x0+1))</f>
        <v>58</v>
      </c>
      <c r="H158" s="18" t="n">
        <f aca="false">IF(H$12="","",INDEX(ImgF,ROUND(C$6+H$12*SIN(RADIANS(C158)),0)-ImgF_y0+1,ROUND(C$5+H$12*COS(RADIANS(C158)),0)-ImgF_x0+1))</f>
        <v>53</v>
      </c>
      <c r="I158" s="18" t="n">
        <f aca="false">IF(I$12="","",INDEX(ImgF,ROUND(C$6+I$12*SIN(RADIANS(C158)),0)-ImgF_y0+1,ROUND(C$5+I$12*COS(RADIANS(C158)),0)-ImgF_x0+1))</f>
        <v>61</v>
      </c>
      <c r="J158" s="18" t="n">
        <f aca="false">IF(J$12="","",INDEX(ImgF,ROUND(C$6+J$12*SIN(RADIANS(C158)),0)-ImgF_y0+1,ROUND(C$5+J$12*COS(RADIANS(C158)),0)-ImgF_x0+1))</f>
        <v>61</v>
      </c>
      <c r="K158" s="18" t="n">
        <f aca="false">IF(K$12="","",INDEX(ImgF,ROUND(C$6+K$12*SIN(RADIANS(C158)),0)-ImgF_y0+1,ROUND(C$5+K$12*COS(RADIANS(C158)),0)-ImgF_x0+1))</f>
        <v>46</v>
      </c>
      <c r="L158" s="24" t="n">
        <f aca="false">MIN(D158:K158)</f>
        <v>1</v>
      </c>
      <c r="M158" s="33" t="n">
        <f aca="false">IF(L158&lt;oscuro,1,0)</f>
        <v>1</v>
      </c>
      <c r="N158" s="22" t="n">
        <f aca="false">oscuro</f>
        <v>68</v>
      </c>
      <c r="P158" s="24" t="n">
        <v>145</v>
      </c>
      <c r="Q158" s="24" t="n">
        <f aca="false">P158*360/360</f>
        <v>145</v>
      </c>
      <c r="R158" s="22" t="n">
        <f aca="false">IF(R$12="","",INDEX(ImgF,ROUND(Q$6+R$12*SIN(RADIANS(Q158)),0)-ImgF_y0+1,ROUND(Q$5+R$12*COS(RADIANS(Q158)),0)-ImgF_x0+1))</f>
        <v>118</v>
      </c>
      <c r="S158" s="22" t="n">
        <f aca="false">IF(S$12="","",INDEX(ImgF,ROUND(Q$6+S$12*SIN(RADIANS(Q158)),0)-ImgF_y0+1,ROUND(Q$5+S$12*COS(RADIANS(Q158)),0)-ImgF_x0+1))</f>
        <v>130</v>
      </c>
      <c r="T158" s="22" t="n">
        <f aca="false">IF(T$12="","",INDEX(ImgF,ROUND(Q$6+T$12*SIN(RADIANS(Q158)),0)-ImgF_y0+1,ROUND(Q$5+T$12*COS(RADIANS(Q158)),0)-ImgF_x0+1))</f>
        <v>125</v>
      </c>
      <c r="U158" s="22" t="n">
        <f aca="false">IF(U$12="","",INDEX(ImgF,ROUND(Q$6+U$12*SIN(RADIANS(Q158)),0)-ImgF_y0+1,ROUND(Q$5+U$12*COS(RADIANS(Q158)),0)-ImgF_x0+1))</f>
        <v>134</v>
      </c>
      <c r="V158" s="22" t="n">
        <f aca="false">IF(V$12="","",INDEX(ImgF,ROUND(Q$6+V$12*SIN(RADIANS(Q158)),0)-ImgF_y0+1,ROUND(Q$5+V$12*COS(RADIANS(Q158)),0)-ImgF_x0+1))</f>
        <v>84</v>
      </c>
      <c r="W158" s="22" t="n">
        <f aca="false">IF(W$12="","",INDEX(ImgF,ROUND(Q$6+W$12*SIN(RADIANS(Q158)),0)-ImgF_y0+1,ROUND(Q$5+W$12*COS(RADIANS(Q158)),0)-ImgF_x0+1))</f>
        <v>40</v>
      </c>
      <c r="X158" s="22" t="n">
        <f aca="false">IF(X$12="","",INDEX(ImgF,ROUND(Q$6+X$12*SIN(RADIANS(Q158)),0)-ImgF_y0+1,ROUND(Q$5+X$12*COS(RADIANS(Q158)),0)-ImgF_x0+1))</f>
        <v>6</v>
      </c>
      <c r="Y158" s="22" t="n">
        <f aca="false">IF(Y$12="","",INDEX(ImgF,ROUND(Q$6+Y$12*SIN(RADIANS(Q158)),0)-ImgF_y0+1,ROUND(Q$5+Y$12*COS(RADIANS(Q158)),0)-ImgF_x0+1))</f>
        <v>15</v>
      </c>
      <c r="Z158" s="24" t="n">
        <f aca="false">MIN(R158:Y158)</f>
        <v>6</v>
      </c>
      <c r="AA158" s="33" t="n">
        <f aca="false">IF(Z158&lt;oscuro,1,0)</f>
        <v>1</v>
      </c>
      <c r="AB158" s="22" t="n">
        <f aca="false">oscuro</f>
        <v>68</v>
      </c>
    </row>
    <row r="159" customFormat="false" ht="15" hidden="false" customHeight="false" outlineLevel="0" collapsed="false">
      <c r="B159" s="24" t="n">
        <v>146</v>
      </c>
      <c r="C159" s="24" t="n">
        <f aca="false">B159*360/360</f>
        <v>146</v>
      </c>
      <c r="D159" s="18" t="n">
        <f aca="false">IF(D$12="","",INDEX(ImgF,ROUND(C$6+D$12*SIN(RADIANS(C159)),0)-ImgF_y0+1,ROUND(C$5+D$12*COS(RADIANS(C159)),0)-ImgF_x0+1))</f>
        <v>0</v>
      </c>
      <c r="E159" s="18" t="n">
        <f aca="false">IF(E$12="","",INDEX(ImgF,ROUND(C$6+E$12*SIN(RADIANS(C159)),0)-ImgF_y0+1,ROUND(C$5+E$12*COS(RADIANS(C159)),0)-ImgF_x0+1))</f>
        <v>15</v>
      </c>
      <c r="F159" s="18" t="n">
        <f aca="false">IF(F$12="","",INDEX(ImgF,ROUND(C$6+F$12*SIN(RADIANS(C159)),0)-ImgF_y0+1,ROUND(C$5+F$12*COS(RADIANS(C159)),0)-ImgF_x0+1))</f>
        <v>53</v>
      </c>
      <c r="G159" s="18" t="n">
        <f aca="false">IF(G$12="","",INDEX(ImgF,ROUND(C$6+G$12*SIN(RADIANS(C159)),0)-ImgF_y0+1,ROUND(C$5+G$12*COS(RADIANS(C159)),0)-ImgF_x0+1))</f>
        <v>57</v>
      </c>
      <c r="H159" s="18" t="n">
        <f aca="false">IF(H$12="","",INDEX(ImgF,ROUND(C$6+H$12*SIN(RADIANS(C159)),0)-ImgF_y0+1,ROUND(C$5+H$12*COS(RADIANS(C159)),0)-ImgF_x0+1))</f>
        <v>53</v>
      </c>
      <c r="I159" s="18" t="n">
        <f aca="false">IF(I$12="","",INDEX(ImgF,ROUND(C$6+I$12*SIN(RADIANS(C159)),0)-ImgF_y0+1,ROUND(C$5+I$12*COS(RADIANS(C159)),0)-ImgF_x0+1))</f>
        <v>53</v>
      </c>
      <c r="J159" s="18" t="n">
        <f aca="false">IF(J$12="","",INDEX(ImgF,ROUND(C$6+J$12*SIN(RADIANS(C159)),0)-ImgF_y0+1,ROUND(C$5+J$12*COS(RADIANS(C159)),0)-ImgF_x0+1))</f>
        <v>40</v>
      </c>
      <c r="K159" s="18" t="n">
        <f aca="false">IF(K$12="","",INDEX(ImgF,ROUND(C$6+K$12*SIN(RADIANS(C159)),0)-ImgF_y0+1,ROUND(C$5+K$12*COS(RADIANS(C159)),0)-ImgF_x0+1))</f>
        <v>30</v>
      </c>
      <c r="L159" s="24" t="n">
        <f aca="false">MIN(D159:K159)</f>
        <v>0</v>
      </c>
      <c r="M159" s="33" t="n">
        <f aca="false">IF(L159&lt;oscuro,1,0)</f>
        <v>1</v>
      </c>
      <c r="N159" s="22" t="n">
        <f aca="false">oscuro</f>
        <v>68</v>
      </c>
      <c r="P159" s="24" t="n">
        <v>146</v>
      </c>
      <c r="Q159" s="24" t="n">
        <f aca="false">P159*360/360</f>
        <v>146</v>
      </c>
      <c r="R159" s="22" t="n">
        <f aca="false">IF(R$12="","",INDEX(ImgF,ROUND(Q$6+R$12*SIN(RADIANS(Q159)),0)-ImgF_y0+1,ROUND(Q$5+R$12*COS(RADIANS(Q159)),0)-ImgF_x0+1))</f>
        <v>118</v>
      </c>
      <c r="S159" s="22" t="n">
        <f aca="false">IF(S$12="","",INDEX(ImgF,ROUND(Q$6+S$12*SIN(RADIANS(Q159)),0)-ImgF_y0+1,ROUND(Q$5+S$12*COS(RADIANS(Q159)),0)-ImgF_x0+1))</f>
        <v>125</v>
      </c>
      <c r="T159" s="22" t="n">
        <f aca="false">IF(T$12="","",INDEX(ImgF,ROUND(Q$6+T$12*SIN(RADIANS(Q159)),0)-ImgF_y0+1,ROUND(Q$5+T$12*COS(RADIANS(Q159)),0)-ImgF_x0+1))</f>
        <v>125</v>
      </c>
      <c r="U159" s="22" t="n">
        <f aca="false">IF(U$12="","",INDEX(ImgF,ROUND(Q$6+U$12*SIN(RADIANS(Q159)),0)-ImgF_y0+1,ROUND(Q$5+U$12*COS(RADIANS(Q159)),0)-ImgF_x0+1))</f>
        <v>137</v>
      </c>
      <c r="V159" s="22" t="n">
        <f aca="false">IF(V$12="","",INDEX(ImgF,ROUND(Q$6+V$12*SIN(RADIANS(Q159)),0)-ImgF_y0+1,ROUND(Q$5+V$12*COS(RADIANS(Q159)),0)-ImgF_x0+1))</f>
        <v>75</v>
      </c>
      <c r="W159" s="22" t="n">
        <f aca="false">IF(W$12="","",INDEX(ImgF,ROUND(Q$6+W$12*SIN(RADIANS(Q159)),0)-ImgF_y0+1,ROUND(Q$5+W$12*COS(RADIANS(Q159)),0)-ImgF_x0+1))</f>
        <v>4</v>
      </c>
      <c r="X159" s="22" t="n">
        <f aca="false">IF(X$12="","",INDEX(ImgF,ROUND(Q$6+X$12*SIN(RADIANS(Q159)),0)-ImgF_y0+1,ROUND(Q$5+X$12*COS(RADIANS(Q159)),0)-ImgF_x0+1))</f>
        <v>4</v>
      </c>
      <c r="Y159" s="22" t="n">
        <f aca="false">IF(Y$12="","",INDEX(ImgF,ROUND(Q$6+Y$12*SIN(RADIANS(Q159)),0)-ImgF_y0+1,ROUND(Q$5+Y$12*COS(RADIANS(Q159)),0)-ImgF_x0+1))</f>
        <v>15</v>
      </c>
      <c r="Z159" s="24" t="n">
        <f aca="false">MIN(R159:Y159)</f>
        <v>4</v>
      </c>
      <c r="AA159" s="33" t="n">
        <f aca="false">IF(Z159&lt;oscuro,1,0)</f>
        <v>1</v>
      </c>
      <c r="AB159" s="22" t="n">
        <f aca="false">oscuro</f>
        <v>68</v>
      </c>
    </row>
    <row r="160" customFormat="false" ht="15" hidden="false" customHeight="false" outlineLevel="0" collapsed="false">
      <c r="B160" s="24" t="n">
        <v>147</v>
      </c>
      <c r="C160" s="24" t="n">
        <f aca="false">B160*360/360</f>
        <v>147</v>
      </c>
      <c r="D160" s="18" t="n">
        <f aca="false">IF(D$12="","",INDEX(ImgF,ROUND(C$6+D$12*SIN(RADIANS(C160)),0)-ImgF_y0+1,ROUND(C$5+D$12*COS(RADIANS(C160)),0)-ImgF_x0+1))</f>
        <v>0</v>
      </c>
      <c r="E160" s="18" t="n">
        <f aca="false">IF(E$12="","",INDEX(ImgF,ROUND(C$6+E$12*SIN(RADIANS(C160)),0)-ImgF_y0+1,ROUND(C$5+E$12*COS(RADIANS(C160)),0)-ImgF_x0+1))</f>
        <v>9</v>
      </c>
      <c r="F160" s="18" t="n">
        <f aca="false">IF(F$12="","",INDEX(ImgF,ROUND(C$6+F$12*SIN(RADIANS(C160)),0)-ImgF_y0+1,ROUND(C$5+F$12*COS(RADIANS(C160)),0)-ImgF_x0+1))</f>
        <v>53</v>
      </c>
      <c r="G160" s="18" t="n">
        <f aca="false">IF(G$12="","",INDEX(ImgF,ROUND(C$6+G$12*SIN(RADIANS(C160)),0)-ImgF_y0+1,ROUND(C$5+G$12*COS(RADIANS(C160)),0)-ImgF_x0+1))</f>
        <v>50</v>
      </c>
      <c r="H160" s="18" t="n">
        <f aca="false">IF(H$12="","",INDEX(ImgF,ROUND(C$6+H$12*SIN(RADIANS(C160)),0)-ImgF_y0+1,ROUND(C$5+H$12*COS(RADIANS(C160)),0)-ImgF_x0+1))</f>
        <v>44</v>
      </c>
      <c r="I160" s="18" t="n">
        <f aca="false">IF(I$12="","",INDEX(ImgF,ROUND(C$6+I$12*SIN(RADIANS(C160)),0)-ImgF_y0+1,ROUND(C$5+I$12*COS(RADIANS(C160)),0)-ImgF_x0+1))</f>
        <v>53</v>
      </c>
      <c r="J160" s="18" t="n">
        <f aca="false">IF(J$12="","",INDEX(ImgF,ROUND(C$6+J$12*SIN(RADIANS(C160)),0)-ImgF_y0+1,ROUND(C$5+J$12*COS(RADIANS(C160)),0)-ImgF_x0+1))</f>
        <v>45</v>
      </c>
      <c r="K160" s="18" t="n">
        <f aca="false">IF(K$12="","",INDEX(ImgF,ROUND(C$6+K$12*SIN(RADIANS(C160)),0)-ImgF_y0+1,ROUND(C$5+K$12*COS(RADIANS(C160)),0)-ImgF_x0+1))</f>
        <v>30</v>
      </c>
      <c r="L160" s="24" t="n">
        <f aca="false">MIN(D160:K160)</f>
        <v>0</v>
      </c>
      <c r="M160" s="33" t="n">
        <f aca="false">IF(L160&lt;oscuro,1,0)</f>
        <v>1</v>
      </c>
      <c r="N160" s="22" t="n">
        <f aca="false">oscuro</f>
        <v>68</v>
      </c>
      <c r="P160" s="24" t="n">
        <v>147</v>
      </c>
      <c r="Q160" s="24" t="n">
        <f aca="false">P160*360/360</f>
        <v>147</v>
      </c>
      <c r="R160" s="22" t="n">
        <f aca="false">IF(R$12="","",INDEX(ImgF,ROUND(Q$6+R$12*SIN(RADIANS(Q160)),0)-ImgF_y0+1,ROUND(Q$5+R$12*COS(RADIANS(Q160)),0)-ImgF_x0+1))</f>
        <v>117</v>
      </c>
      <c r="S160" s="22" t="n">
        <f aca="false">IF(S$12="","",INDEX(ImgF,ROUND(Q$6+S$12*SIN(RADIANS(Q160)),0)-ImgF_y0+1,ROUND(Q$5+S$12*COS(RADIANS(Q160)),0)-ImgF_x0+1))</f>
        <v>123</v>
      </c>
      <c r="T160" s="22" t="n">
        <f aca="false">IF(T$12="","",INDEX(ImgF,ROUND(Q$6+T$12*SIN(RADIANS(Q160)),0)-ImgF_y0+1,ROUND(Q$5+T$12*COS(RADIANS(Q160)),0)-ImgF_x0+1))</f>
        <v>123</v>
      </c>
      <c r="U160" s="22" t="n">
        <f aca="false">IF(U$12="","",INDEX(ImgF,ROUND(Q$6+U$12*SIN(RADIANS(Q160)),0)-ImgF_y0+1,ROUND(Q$5+U$12*COS(RADIANS(Q160)),0)-ImgF_x0+1))</f>
        <v>137</v>
      </c>
      <c r="V160" s="22" t="n">
        <f aca="false">IF(V$12="","",INDEX(ImgF,ROUND(Q$6+V$12*SIN(RADIANS(Q160)),0)-ImgF_y0+1,ROUND(Q$5+V$12*COS(RADIANS(Q160)),0)-ImgF_x0+1))</f>
        <v>118</v>
      </c>
      <c r="W160" s="22" t="n">
        <f aca="false">IF(W$12="","",INDEX(ImgF,ROUND(Q$6+W$12*SIN(RADIANS(Q160)),0)-ImgF_y0+1,ROUND(Q$5+W$12*COS(RADIANS(Q160)),0)-ImgF_x0+1))</f>
        <v>16</v>
      </c>
      <c r="X160" s="22" t="n">
        <f aca="false">IF(X$12="","",INDEX(ImgF,ROUND(Q$6+X$12*SIN(RADIANS(Q160)),0)-ImgF_y0+1,ROUND(Q$5+X$12*COS(RADIANS(Q160)),0)-ImgF_x0+1))</f>
        <v>5</v>
      </c>
      <c r="Y160" s="22" t="n">
        <f aca="false">IF(Y$12="","",INDEX(ImgF,ROUND(Q$6+Y$12*SIN(RADIANS(Q160)),0)-ImgF_y0+1,ROUND(Q$5+Y$12*COS(RADIANS(Q160)),0)-ImgF_x0+1))</f>
        <v>6</v>
      </c>
      <c r="Z160" s="24" t="n">
        <f aca="false">MIN(R160:Y160)</f>
        <v>5</v>
      </c>
      <c r="AA160" s="33" t="n">
        <f aca="false">IF(Z160&lt;oscuro,1,0)</f>
        <v>1</v>
      </c>
      <c r="AB160" s="22" t="n">
        <f aca="false">oscuro</f>
        <v>68</v>
      </c>
    </row>
    <row r="161" customFormat="false" ht="15" hidden="false" customHeight="false" outlineLevel="0" collapsed="false">
      <c r="B161" s="24" t="n">
        <v>148</v>
      </c>
      <c r="C161" s="24" t="n">
        <f aca="false">B161*360/360</f>
        <v>148</v>
      </c>
      <c r="D161" s="18" t="n">
        <f aca="false">IF(D$12="","",INDEX(ImgF,ROUND(C$6+D$12*SIN(RADIANS(C161)),0)-ImgF_y0+1,ROUND(C$5+D$12*COS(RADIANS(C161)),0)-ImgF_x0+1))</f>
        <v>1</v>
      </c>
      <c r="E161" s="18" t="n">
        <f aca="false">IF(E$12="","",INDEX(ImgF,ROUND(C$6+E$12*SIN(RADIANS(C161)),0)-ImgF_y0+1,ROUND(C$5+E$12*COS(RADIANS(C161)),0)-ImgF_x0+1))</f>
        <v>9</v>
      </c>
      <c r="F161" s="18" t="n">
        <f aca="false">IF(F$12="","",INDEX(ImgF,ROUND(C$6+F$12*SIN(RADIANS(C161)),0)-ImgF_y0+1,ROUND(C$5+F$12*COS(RADIANS(C161)),0)-ImgF_x0+1))</f>
        <v>37</v>
      </c>
      <c r="G161" s="18" t="n">
        <f aca="false">IF(G$12="","",INDEX(ImgF,ROUND(C$6+G$12*SIN(RADIANS(C161)),0)-ImgF_y0+1,ROUND(C$5+G$12*COS(RADIANS(C161)),0)-ImgF_x0+1))</f>
        <v>50</v>
      </c>
      <c r="H161" s="18" t="n">
        <f aca="false">IF(H$12="","",INDEX(ImgF,ROUND(C$6+H$12*SIN(RADIANS(C161)),0)-ImgF_y0+1,ROUND(C$5+H$12*COS(RADIANS(C161)),0)-ImgF_x0+1))</f>
        <v>43</v>
      </c>
      <c r="I161" s="18" t="n">
        <f aca="false">IF(I$12="","",INDEX(ImgF,ROUND(C$6+I$12*SIN(RADIANS(C161)),0)-ImgF_y0+1,ROUND(C$5+I$12*COS(RADIANS(C161)),0)-ImgF_x0+1))</f>
        <v>43</v>
      </c>
      <c r="J161" s="18" t="n">
        <f aca="false">IF(J$12="","",INDEX(ImgF,ROUND(C$6+J$12*SIN(RADIANS(C161)),0)-ImgF_y0+1,ROUND(C$5+J$12*COS(RADIANS(C161)),0)-ImgF_x0+1))</f>
        <v>40</v>
      </c>
      <c r="K161" s="18" t="n">
        <f aca="false">IF(K$12="","",INDEX(ImgF,ROUND(C$6+K$12*SIN(RADIANS(C161)),0)-ImgF_y0+1,ROUND(C$5+K$12*COS(RADIANS(C161)),0)-ImgF_x0+1))</f>
        <v>33</v>
      </c>
      <c r="L161" s="24" t="n">
        <f aca="false">MIN(D161:K161)</f>
        <v>1</v>
      </c>
      <c r="M161" s="33" t="n">
        <f aca="false">IF(L161&lt;oscuro,1,0)</f>
        <v>1</v>
      </c>
      <c r="N161" s="22" t="n">
        <f aca="false">oscuro</f>
        <v>68</v>
      </c>
      <c r="P161" s="24" t="n">
        <v>148</v>
      </c>
      <c r="Q161" s="24" t="n">
        <f aca="false">P161*360/360</f>
        <v>148</v>
      </c>
      <c r="R161" s="22" t="n">
        <f aca="false">IF(R$12="","",INDEX(ImgF,ROUND(Q$6+R$12*SIN(RADIANS(Q161)),0)-ImgF_y0+1,ROUND(Q$5+R$12*COS(RADIANS(Q161)),0)-ImgF_x0+1))</f>
        <v>117</v>
      </c>
      <c r="S161" s="22" t="n">
        <f aca="false">IF(S$12="","",INDEX(ImgF,ROUND(Q$6+S$12*SIN(RADIANS(Q161)),0)-ImgF_y0+1,ROUND(Q$5+S$12*COS(RADIANS(Q161)),0)-ImgF_x0+1))</f>
        <v>116</v>
      </c>
      <c r="T161" s="22" t="n">
        <f aca="false">IF(T$12="","",INDEX(ImgF,ROUND(Q$6+T$12*SIN(RADIANS(Q161)),0)-ImgF_y0+1,ROUND(Q$5+T$12*COS(RADIANS(Q161)),0)-ImgF_x0+1))</f>
        <v>127</v>
      </c>
      <c r="U161" s="22" t="n">
        <f aca="false">IF(U$12="","",INDEX(ImgF,ROUND(Q$6+U$12*SIN(RADIANS(Q161)),0)-ImgF_y0+1,ROUND(Q$5+U$12*COS(RADIANS(Q161)),0)-ImgF_x0+1))</f>
        <v>123</v>
      </c>
      <c r="V161" s="22" t="n">
        <f aca="false">IF(V$12="","",INDEX(ImgF,ROUND(Q$6+V$12*SIN(RADIANS(Q161)),0)-ImgF_y0+1,ROUND(Q$5+V$12*COS(RADIANS(Q161)),0)-ImgF_x0+1))</f>
        <v>90</v>
      </c>
      <c r="W161" s="22" t="n">
        <f aca="false">IF(W$12="","",INDEX(ImgF,ROUND(Q$6+W$12*SIN(RADIANS(Q161)),0)-ImgF_y0+1,ROUND(Q$5+W$12*COS(RADIANS(Q161)),0)-ImgF_x0+1))</f>
        <v>90</v>
      </c>
      <c r="X161" s="22" t="n">
        <f aca="false">IF(X$12="","",INDEX(ImgF,ROUND(Q$6+X$12*SIN(RADIANS(Q161)),0)-ImgF_y0+1,ROUND(Q$5+X$12*COS(RADIANS(Q161)),0)-ImgF_x0+1))</f>
        <v>5</v>
      </c>
      <c r="Y161" s="22" t="n">
        <f aca="false">IF(Y$12="","",INDEX(ImgF,ROUND(Q$6+Y$12*SIN(RADIANS(Q161)),0)-ImgF_y0+1,ROUND(Q$5+Y$12*COS(RADIANS(Q161)),0)-ImgF_x0+1))</f>
        <v>4</v>
      </c>
      <c r="Z161" s="24" t="n">
        <f aca="false">MIN(R161:Y161)</f>
        <v>4</v>
      </c>
      <c r="AA161" s="33" t="n">
        <f aca="false">IF(Z161&lt;oscuro,1,0)</f>
        <v>1</v>
      </c>
      <c r="AB161" s="22" t="n">
        <f aca="false">oscuro</f>
        <v>68</v>
      </c>
    </row>
    <row r="162" customFormat="false" ht="15" hidden="false" customHeight="false" outlineLevel="0" collapsed="false">
      <c r="B162" s="24" t="n">
        <v>149</v>
      </c>
      <c r="C162" s="24" t="n">
        <f aca="false">B162*360/360</f>
        <v>149</v>
      </c>
      <c r="D162" s="18" t="n">
        <f aca="false">IF(D$12="","",INDEX(ImgF,ROUND(C$6+D$12*SIN(RADIANS(C162)),0)-ImgF_y0+1,ROUND(C$5+D$12*COS(RADIANS(C162)),0)-ImgF_x0+1))</f>
        <v>1</v>
      </c>
      <c r="E162" s="18" t="n">
        <f aca="false">IF(E$12="","",INDEX(ImgF,ROUND(C$6+E$12*SIN(RADIANS(C162)),0)-ImgF_y0+1,ROUND(C$5+E$12*COS(RADIANS(C162)),0)-ImgF_x0+1))</f>
        <v>11</v>
      </c>
      <c r="F162" s="18" t="n">
        <f aca="false">IF(F$12="","",INDEX(ImgF,ROUND(C$6+F$12*SIN(RADIANS(C162)),0)-ImgF_y0+1,ROUND(C$5+F$12*COS(RADIANS(C162)),0)-ImgF_x0+1))</f>
        <v>54</v>
      </c>
      <c r="G162" s="18" t="n">
        <f aca="false">IF(G$12="","",INDEX(ImgF,ROUND(C$6+G$12*SIN(RADIANS(C162)),0)-ImgF_y0+1,ROUND(C$5+G$12*COS(RADIANS(C162)),0)-ImgF_x0+1))</f>
        <v>54</v>
      </c>
      <c r="H162" s="18" t="n">
        <f aca="false">IF(H$12="","",INDEX(ImgF,ROUND(C$6+H$12*SIN(RADIANS(C162)),0)-ImgF_y0+1,ROUND(C$5+H$12*COS(RADIANS(C162)),0)-ImgF_x0+1))</f>
        <v>43</v>
      </c>
      <c r="I162" s="18" t="n">
        <f aca="false">IF(I$12="","",INDEX(ImgF,ROUND(C$6+I$12*SIN(RADIANS(C162)),0)-ImgF_y0+1,ROUND(C$5+I$12*COS(RADIANS(C162)),0)-ImgF_x0+1))</f>
        <v>44</v>
      </c>
      <c r="J162" s="18" t="n">
        <f aca="false">IF(J$12="","",INDEX(ImgF,ROUND(C$6+J$12*SIN(RADIANS(C162)),0)-ImgF_y0+1,ROUND(C$5+J$12*COS(RADIANS(C162)),0)-ImgF_x0+1))</f>
        <v>40</v>
      </c>
      <c r="K162" s="18" t="n">
        <f aca="false">IF(K$12="","",INDEX(ImgF,ROUND(C$6+K$12*SIN(RADIANS(C162)),0)-ImgF_y0+1,ROUND(C$5+K$12*COS(RADIANS(C162)),0)-ImgF_x0+1))</f>
        <v>31</v>
      </c>
      <c r="L162" s="24" t="n">
        <f aca="false">MIN(D162:K162)</f>
        <v>1</v>
      </c>
      <c r="M162" s="33" t="n">
        <f aca="false">IF(L162&lt;oscuro,1,0)</f>
        <v>1</v>
      </c>
      <c r="N162" s="22" t="n">
        <f aca="false">oscuro</f>
        <v>68</v>
      </c>
      <c r="P162" s="24" t="n">
        <v>149</v>
      </c>
      <c r="Q162" s="24" t="n">
        <f aca="false">P162*360/360</f>
        <v>149</v>
      </c>
      <c r="R162" s="22" t="n">
        <f aca="false">IF(R$12="","",INDEX(ImgF,ROUND(Q$6+R$12*SIN(RADIANS(Q162)),0)-ImgF_y0+1,ROUND(Q$5+R$12*COS(RADIANS(Q162)),0)-ImgF_x0+1))</f>
        <v>117</v>
      </c>
      <c r="S162" s="22" t="n">
        <f aca="false">IF(S$12="","",INDEX(ImgF,ROUND(Q$6+S$12*SIN(RADIANS(Q162)),0)-ImgF_y0+1,ROUND(Q$5+S$12*COS(RADIANS(Q162)),0)-ImgF_x0+1))</f>
        <v>116</v>
      </c>
      <c r="T162" s="22" t="n">
        <f aca="false">IF(T$12="","",INDEX(ImgF,ROUND(Q$6+T$12*SIN(RADIANS(Q162)),0)-ImgF_y0+1,ROUND(Q$5+T$12*COS(RADIANS(Q162)),0)-ImgF_x0+1))</f>
        <v>122</v>
      </c>
      <c r="U162" s="22" t="n">
        <f aca="false">IF(U$12="","",INDEX(ImgF,ROUND(Q$6+U$12*SIN(RADIANS(Q162)),0)-ImgF_y0+1,ROUND(Q$5+U$12*COS(RADIANS(Q162)),0)-ImgF_x0+1))</f>
        <v>123</v>
      </c>
      <c r="V162" s="22" t="n">
        <f aca="false">IF(V$12="","",INDEX(ImgF,ROUND(Q$6+V$12*SIN(RADIANS(Q162)),0)-ImgF_y0+1,ROUND(Q$5+V$12*COS(RADIANS(Q162)),0)-ImgF_x0+1))</f>
        <v>122</v>
      </c>
      <c r="W162" s="22" t="n">
        <f aca="false">IF(W$12="","",INDEX(ImgF,ROUND(Q$6+W$12*SIN(RADIANS(Q162)),0)-ImgF_y0+1,ROUND(Q$5+W$12*COS(RADIANS(Q162)),0)-ImgF_x0+1))</f>
        <v>79</v>
      </c>
      <c r="X162" s="22" t="n">
        <f aca="false">IF(X$12="","",INDEX(ImgF,ROUND(Q$6+X$12*SIN(RADIANS(Q162)),0)-ImgF_y0+1,ROUND(Q$5+X$12*COS(RADIANS(Q162)),0)-ImgF_x0+1))</f>
        <v>86</v>
      </c>
      <c r="Y162" s="22" t="n">
        <f aca="false">IF(Y$12="","",INDEX(ImgF,ROUND(Q$6+Y$12*SIN(RADIANS(Q162)),0)-ImgF_y0+1,ROUND(Q$5+Y$12*COS(RADIANS(Q162)),0)-ImgF_x0+1))</f>
        <v>4</v>
      </c>
      <c r="Z162" s="24" t="n">
        <f aca="false">MIN(R162:Y162)</f>
        <v>4</v>
      </c>
      <c r="AA162" s="33" t="n">
        <f aca="false">IF(Z162&lt;oscuro,1,0)</f>
        <v>1</v>
      </c>
      <c r="AB162" s="22" t="n">
        <f aca="false">oscuro</f>
        <v>68</v>
      </c>
    </row>
    <row r="163" customFormat="false" ht="15" hidden="false" customHeight="false" outlineLevel="0" collapsed="false">
      <c r="B163" s="24" t="n">
        <v>150</v>
      </c>
      <c r="C163" s="24" t="n">
        <f aca="false">B163*360/360</f>
        <v>150</v>
      </c>
      <c r="D163" s="18" t="n">
        <f aca="false">IF(D$12="","",INDEX(ImgF,ROUND(C$6+D$12*SIN(RADIANS(C163)),0)-ImgF_y0+1,ROUND(C$5+D$12*COS(RADIANS(C163)),0)-ImgF_x0+1))</f>
        <v>0</v>
      </c>
      <c r="E163" s="18" t="n">
        <f aca="false">IF(E$12="","",INDEX(ImgF,ROUND(C$6+E$12*SIN(RADIANS(C163)),0)-ImgF_y0+1,ROUND(C$5+E$12*COS(RADIANS(C163)),0)-ImgF_x0+1))</f>
        <v>11</v>
      </c>
      <c r="F163" s="18" t="n">
        <f aca="false">IF(F$12="","",INDEX(ImgF,ROUND(C$6+F$12*SIN(RADIANS(C163)),0)-ImgF_y0+1,ROUND(C$5+F$12*COS(RADIANS(C163)),0)-ImgF_x0+1))</f>
        <v>44</v>
      </c>
      <c r="G163" s="18" t="n">
        <f aca="false">IF(G$12="","",INDEX(ImgF,ROUND(C$6+G$12*SIN(RADIANS(C163)),0)-ImgF_y0+1,ROUND(C$5+G$12*COS(RADIANS(C163)),0)-ImgF_x0+1))</f>
        <v>49</v>
      </c>
      <c r="H163" s="18" t="n">
        <f aca="false">IF(H$12="","",INDEX(ImgF,ROUND(C$6+H$12*SIN(RADIANS(C163)),0)-ImgF_y0+1,ROUND(C$5+H$12*COS(RADIANS(C163)),0)-ImgF_x0+1))</f>
        <v>40</v>
      </c>
      <c r="I163" s="18" t="n">
        <f aca="false">IF(I$12="","",INDEX(ImgF,ROUND(C$6+I$12*SIN(RADIANS(C163)),0)-ImgF_y0+1,ROUND(C$5+I$12*COS(RADIANS(C163)),0)-ImgF_x0+1))</f>
        <v>46</v>
      </c>
      <c r="J163" s="18" t="n">
        <f aca="false">IF(J$12="","",INDEX(ImgF,ROUND(C$6+J$12*SIN(RADIANS(C163)),0)-ImgF_y0+1,ROUND(C$5+J$12*COS(RADIANS(C163)),0)-ImgF_x0+1))</f>
        <v>46</v>
      </c>
      <c r="K163" s="18" t="n">
        <f aca="false">IF(K$12="","",INDEX(ImgF,ROUND(C$6+K$12*SIN(RADIANS(C163)),0)-ImgF_y0+1,ROUND(C$5+K$12*COS(RADIANS(C163)),0)-ImgF_x0+1))</f>
        <v>31</v>
      </c>
      <c r="L163" s="24" t="n">
        <f aca="false">MIN(D163:K163)</f>
        <v>0</v>
      </c>
      <c r="M163" s="33" t="n">
        <f aca="false">IF(L163&lt;oscuro,1,0)</f>
        <v>1</v>
      </c>
      <c r="N163" s="22" t="n">
        <f aca="false">oscuro</f>
        <v>68</v>
      </c>
      <c r="P163" s="24" t="n">
        <v>150</v>
      </c>
      <c r="Q163" s="24" t="n">
        <f aca="false">P163*360/360</f>
        <v>150</v>
      </c>
      <c r="R163" s="22" t="n">
        <f aca="false">IF(R$12="","",INDEX(ImgF,ROUND(Q$6+R$12*SIN(RADIANS(Q163)),0)-ImgF_y0+1,ROUND(Q$5+R$12*COS(RADIANS(Q163)),0)-ImgF_x0+1))</f>
        <v>114</v>
      </c>
      <c r="S163" s="22" t="n">
        <f aca="false">IF(S$12="","",INDEX(ImgF,ROUND(Q$6+S$12*SIN(RADIANS(Q163)),0)-ImgF_y0+1,ROUND(Q$5+S$12*COS(RADIANS(Q163)),0)-ImgF_x0+1))</f>
        <v>101</v>
      </c>
      <c r="T163" s="22" t="n">
        <f aca="false">IF(T$12="","",INDEX(ImgF,ROUND(Q$6+T$12*SIN(RADIANS(Q163)),0)-ImgF_y0+1,ROUND(Q$5+T$12*COS(RADIANS(Q163)),0)-ImgF_x0+1))</f>
        <v>113</v>
      </c>
      <c r="U163" s="22" t="n">
        <f aca="false">IF(U$12="","",INDEX(ImgF,ROUND(Q$6+U$12*SIN(RADIANS(Q163)),0)-ImgF_y0+1,ROUND(Q$5+U$12*COS(RADIANS(Q163)),0)-ImgF_x0+1))</f>
        <v>113</v>
      </c>
      <c r="V163" s="22" t="n">
        <f aca="false">IF(V$12="","",INDEX(ImgF,ROUND(Q$6+V$12*SIN(RADIANS(Q163)),0)-ImgF_y0+1,ROUND(Q$5+V$12*COS(RADIANS(Q163)),0)-ImgF_x0+1))</f>
        <v>122</v>
      </c>
      <c r="W163" s="22" t="n">
        <f aca="false">IF(W$12="","",INDEX(ImgF,ROUND(Q$6+W$12*SIN(RADIANS(Q163)),0)-ImgF_y0+1,ROUND(Q$5+W$12*COS(RADIANS(Q163)),0)-ImgF_x0+1))</f>
        <v>124</v>
      </c>
      <c r="X163" s="22" t="n">
        <f aca="false">IF(X$12="","",INDEX(ImgF,ROUND(Q$6+X$12*SIN(RADIANS(Q163)),0)-ImgF_y0+1,ROUND(Q$5+X$12*COS(RADIANS(Q163)),0)-ImgF_x0+1))</f>
        <v>86</v>
      </c>
      <c r="Y163" s="22" t="n">
        <f aca="false">IF(Y$12="","",INDEX(ImgF,ROUND(Q$6+Y$12*SIN(RADIANS(Q163)),0)-ImgF_y0+1,ROUND(Q$5+Y$12*COS(RADIANS(Q163)),0)-ImgF_x0+1))</f>
        <v>107</v>
      </c>
      <c r="Z163" s="24" t="n">
        <f aca="false">MIN(R163:Y163)</f>
        <v>86</v>
      </c>
      <c r="AA163" s="33" t="n">
        <f aca="false">IF(Z163&lt;oscuro,1,0)</f>
        <v>0</v>
      </c>
      <c r="AB163" s="22" t="n">
        <f aca="false">oscuro</f>
        <v>68</v>
      </c>
    </row>
    <row r="164" customFormat="false" ht="15" hidden="false" customHeight="false" outlineLevel="0" collapsed="false">
      <c r="B164" s="24" t="n">
        <v>151</v>
      </c>
      <c r="C164" s="24" t="n">
        <f aca="false">B164*360/360</f>
        <v>151</v>
      </c>
      <c r="D164" s="18" t="n">
        <f aca="false">IF(D$12="","",INDEX(ImgF,ROUND(C$6+D$12*SIN(RADIANS(C164)),0)-ImgF_y0+1,ROUND(C$5+D$12*COS(RADIANS(C164)),0)-ImgF_x0+1))</f>
        <v>12</v>
      </c>
      <c r="E164" s="18" t="n">
        <f aca="false">IF(E$12="","",INDEX(ImgF,ROUND(C$6+E$12*SIN(RADIANS(C164)),0)-ImgF_y0+1,ROUND(C$5+E$12*COS(RADIANS(C164)),0)-ImgF_x0+1))</f>
        <v>12</v>
      </c>
      <c r="F164" s="18" t="n">
        <f aca="false">IF(F$12="","",INDEX(ImgF,ROUND(C$6+F$12*SIN(RADIANS(C164)),0)-ImgF_y0+1,ROUND(C$5+F$12*COS(RADIANS(C164)),0)-ImgF_x0+1))</f>
        <v>44</v>
      </c>
      <c r="G164" s="18" t="n">
        <f aca="false">IF(G$12="","",INDEX(ImgF,ROUND(C$6+G$12*SIN(RADIANS(C164)),0)-ImgF_y0+1,ROUND(C$5+G$12*COS(RADIANS(C164)),0)-ImgF_x0+1))</f>
        <v>56</v>
      </c>
      <c r="H164" s="18" t="n">
        <f aca="false">IF(H$12="","",INDEX(ImgF,ROUND(C$6+H$12*SIN(RADIANS(C164)),0)-ImgF_y0+1,ROUND(C$5+H$12*COS(RADIANS(C164)),0)-ImgF_x0+1))</f>
        <v>40</v>
      </c>
      <c r="I164" s="18" t="n">
        <f aca="false">IF(I$12="","",INDEX(ImgF,ROUND(C$6+I$12*SIN(RADIANS(C164)),0)-ImgF_y0+1,ROUND(C$5+I$12*COS(RADIANS(C164)),0)-ImgF_x0+1))</f>
        <v>42</v>
      </c>
      <c r="J164" s="18" t="n">
        <f aca="false">IF(J$12="","",INDEX(ImgF,ROUND(C$6+J$12*SIN(RADIANS(C164)),0)-ImgF_y0+1,ROUND(C$5+J$12*COS(RADIANS(C164)),0)-ImgF_x0+1))</f>
        <v>45</v>
      </c>
      <c r="K164" s="18" t="n">
        <f aca="false">IF(K$12="","",INDEX(ImgF,ROUND(C$6+K$12*SIN(RADIANS(C164)),0)-ImgF_y0+1,ROUND(C$5+K$12*COS(RADIANS(C164)),0)-ImgF_x0+1))</f>
        <v>38</v>
      </c>
      <c r="L164" s="24" t="n">
        <f aca="false">MIN(D164:K164)</f>
        <v>12</v>
      </c>
      <c r="M164" s="33" t="n">
        <f aca="false">IF(L164&lt;oscuro,1,0)</f>
        <v>1</v>
      </c>
      <c r="N164" s="22" t="n">
        <f aca="false">oscuro</f>
        <v>68</v>
      </c>
      <c r="P164" s="24" t="n">
        <v>151</v>
      </c>
      <c r="Q164" s="24" t="n">
        <f aca="false">P164*360/360</f>
        <v>151</v>
      </c>
      <c r="R164" s="22" t="n">
        <f aca="false">IF(R$12="","",INDEX(ImgF,ROUND(Q$6+R$12*SIN(RADIANS(Q164)),0)-ImgF_y0+1,ROUND(Q$5+R$12*COS(RADIANS(Q164)),0)-ImgF_x0+1))</f>
        <v>113</v>
      </c>
      <c r="S164" s="22" t="n">
        <f aca="false">IF(S$12="","",INDEX(ImgF,ROUND(Q$6+S$12*SIN(RADIANS(Q164)),0)-ImgF_y0+1,ROUND(Q$5+S$12*COS(RADIANS(Q164)),0)-ImgF_x0+1))</f>
        <v>101</v>
      </c>
      <c r="T164" s="22" t="n">
        <f aca="false">IF(T$12="","",INDEX(ImgF,ROUND(Q$6+T$12*SIN(RADIANS(Q164)),0)-ImgF_y0+1,ROUND(Q$5+T$12*COS(RADIANS(Q164)),0)-ImgF_x0+1))</f>
        <v>96</v>
      </c>
      <c r="U164" s="22" t="n">
        <f aca="false">IF(U$12="","",INDEX(ImgF,ROUND(Q$6+U$12*SIN(RADIANS(Q164)),0)-ImgF_y0+1,ROUND(Q$5+U$12*COS(RADIANS(Q164)),0)-ImgF_x0+1))</f>
        <v>99</v>
      </c>
      <c r="V164" s="22" t="n">
        <f aca="false">IF(V$12="","",INDEX(ImgF,ROUND(Q$6+V$12*SIN(RADIANS(Q164)),0)-ImgF_y0+1,ROUND(Q$5+V$12*COS(RADIANS(Q164)),0)-ImgF_x0+1))</f>
        <v>103</v>
      </c>
      <c r="W164" s="22" t="n">
        <f aca="false">IF(W$12="","",INDEX(ImgF,ROUND(Q$6+W$12*SIN(RADIANS(Q164)),0)-ImgF_y0+1,ROUND(Q$5+W$12*COS(RADIANS(Q164)),0)-ImgF_x0+1))</f>
        <v>111</v>
      </c>
      <c r="X164" s="22" t="n">
        <f aca="false">IF(X$12="","",INDEX(ImgF,ROUND(Q$6+X$12*SIN(RADIANS(Q164)),0)-ImgF_y0+1,ROUND(Q$5+X$12*COS(RADIANS(Q164)),0)-ImgF_x0+1))</f>
        <v>116</v>
      </c>
      <c r="Y164" s="22" t="n">
        <f aca="false">IF(Y$12="","",INDEX(ImgF,ROUND(Q$6+Y$12*SIN(RADIANS(Q164)),0)-ImgF_y0+1,ROUND(Q$5+Y$12*COS(RADIANS(Q164)),0)-ImgF_x0+1))</f>
        <v>115</v>
      </c>
      <c r="Z164" s="24" t="n">
        <f aca="false">MIN(R164:Y164)</f>
        <v>96</v>
      </c>
      <c r="AA164" s="33" t="n">
        <f aca="false">IF(Z164&lt;oscuro,1,0)</f>
        <v>0</v>
      </c>
      <c r="AB164" s="22" t="n">
        <f aca="false">oscuro</f>
        <v>68</v>
      </c>
    </row>
    <row r="165" customFormat="false" ht="15" hidden="false" customHeight="false" outlineLevel="0" collapsed="false">
      <c r="B165" s="24" t="n">
        <v>152</v>
      </c>
      <c r="C165" s="24" t="n">
        <f aca="false">B165*360/360</f>
        <v>152</v>
      </c>
      <c r="D165" s="18" t="n">
        <f aca="false">IF(D$12="","",INDEX(ImgF,ROUND(C$6+D$12*SIN(RADIANS(C165)),0)-ImgF_y0+1,ROUND(C$5+D$12*COS(RADIANS(C165)),0)-ImgF_x0+1))</f>
        <v>1</v>
      </c>
      <c r="E165" s="18" t="n">
        <f aca="false">IF(E$12="","",INDEX(ImgF,ROUND(C$6+E$12*SIN(RADIANS(C165)),0)-ImgF_y0+1,ROUND(C$5+E$12*COS(RADIANS(C165)),0)-ImgF_x0+1))</f>
        <v>33</v>
      </c>
      <c r="F165" s="18" t="n">
        <f aca="false">IF(F$12="","",INDEX(ImgF,ROUND(C$6+F$12*SIN(RADIANS(C165)),0)-ImgF_y0+1,ROUND(C$5+F$12*COS(RADIANS(C165)),0)-ImgF_x0+1))</f>
        <v>51</v>
      </c>
      <c r="G165" s="18" t="n">
        <f aca="false">IF(G$12="","",INDEX(ImgF,ROUND(C$6+G$12*SIN(RADIANS(C165)),0)-ImgF_y0+1,ROUND(C$5+G$12*COS(RADIANS(C165)),0)-ImgF_x0+1))</f>
        <v>51</v>
      </c>
      <c r="H165" s="18" t="n">
        <f aca="false">IF(H$12="","",INDEX(ImgF,ROUND(C$6+H$12*SIN(RADIANS(C165)),0)-ImgF_y0+1,ROUND(C$5+H$12*COS(RADIANS(C165)),0)-ImgF_x0+1))</f>
        <v>49</v>
      </c>
      <c r="I165" s="18" t="n">
        <f aca="false">IF(I$12="","",INDEX(ImgF,ROUND(C$6+I$12*SIN(RADIANS(C165)),0)-ImgF_y0+1,ROUND(C$5+I$12*COS(RADIANS(C165)),0)-ImgF_x0+1))</f>
        <v>44</v>
      </c>
      <c r="J165" s="18" t="n">
        <f aca="false">IF(J$12="","",INDEX(ImgF,ROUND(C$6+J$12*SIN(RADIANS(C165)),0)-ImgF_y0+1,ROUND(C$5+J$12*COS(RADIANS(C165)),0)-ImgF_x0+1))</f>
        <v>47</v>
      </c>
      <c r="K165" s="18" t="n">
        <f aca="false">IF(K$12="","",INDEX(ImgF,ROUND(C$6+K$12*SIN(RADIANS(C165)),0)-ImgF_y0+1,ROUND(C$5+K$12*COS(RADIANS(C165)),0)-ImgF_x0+1))</f>
        <v>44</v>
      </c>
      <c r="L165" s="24" t="n">
        <f aca="false">MIN(D165:K165)</f>
        <v>1</v>
      </c>
      <c r="M165" s="33" t="n">
        <f aca="false">IF(L165&lt;oscuro,1,0)</f>
        <v>1</v>
      </c>
      <c r="N165" s="22" t="n">
        <f aca="false">oscuro</f>
        <v>68</v>
      </c>
      <c r="P165" s="24" t="n">
        <v>152</v>
      </c>
      <c r="Q165" s="24" t="n">
        <f aca="false">P165*360/360</f>
        <v>152</v>
      </c>
      <c r="R165" s="22" t="n">
        <f aca="false">IF(R$12="","",INDEX(ImgF,ROUND(Q$6+R$12*SIN(RADIANS(Q165)),0)-ImgF_y0+1,ROUND(Q$5+R$12*COS(RADIANS(Q165)),0)-ImgF_x0+1))</f>
        <v>116</v>
      </c>
      <c r="S165" s="22" t="n">
        <f aca="false">IF(S$12="","",INDEX(ImgF,ROUND(Q$6+S$12*SIN(RADIANS(Q165)),0)-ImgF_y0+1,ROUND(Q$5+S$12*COS(RADIANS(Q165)),0)-ImgF_x0+1))</f>
        <v>106</v>
      </c>
      <c r="T165" s="22" t="n">
        <f aca="false">IF(T$12="","",INDEX(ImgF,ROUND(Q$6+T$12*SIN(RADIANS(Q165)),0)-ImgF_y0+1,ROUND(Q$5+T$12*COS(RADIANS(Q165)),0)-ImgF_x0+1))</f>
        <v>106</v>
      </c>
      <c r="U165" s="22" t="n">
        <f aca="false">IF(U$12="","",INDEX(ImgF,ROUND(Q$6+U$12*SIN(RADIANS(Q165)),0)-ImgF_y0+1,ROUND(Q$5+U$12*COS(RADIANS(Q165)),0)-ImgF_x0+1))</f>
        <v>92</v>
      </c>
      <c r="V165" s="22" t="n">
        <f aca="false">IF(V$12="","",INDEX(ImgF,ROUND(Q$6+V$12*SIN(RADIANS(Q165)),0)-ImgF_y0+1,ROUND(Q$5+V$12*COS(RADIANS(Q165)),0)-ImgF_x0+1))</f>
        <v>80</v>
      </c>
      <c r="W165" s="22" t="n">
        <f aca="false">IF(W$12="","",INDEX(ImgF,ROUND(Q$6+W$12*SIN(RADIANS(Q165)),0)-ImgF_y0+1,ROUND(Q$5+W$12*COS(RADIANS(Q165)),0)-ImgF_x0+1))</f>
        <v>111</v>
      </c>
      <c r="X165" s="22" t="n">
        <f aca="false">IF(X$12="","",INDEX(ImgF,ROUND(Q$6+X$12*SIN(RADIANS(Q165)),0)-ImgF_y0+1,ROUND(Q$5+X$12*COS(RADIANS(Q165)),0)-ImgF_x0+1))</f>
        <v>113</v>
      </c>
      <c r="Y165" s="22" t="n">
        <f aca="false">IF(Y$12="","",INDEX(ImgF,ROUND(Q$6+Y$12*SIN(RADIANS(Q165)),0)-ImgF_y0+1,ROUND(Q$5+Y$12*COS(RADIANS(Q165)),0)-ImgF_x0+1))</f>
        <v>117</v>
      </c>
      <c r="Z165" s="24" t="n">
        <f aca="false">MIN(R165:Y165)</f>
        <v>80</v>
      </c>
      <c r="AA165" s="33" t="n">
        <f aca="false">IF(Z165&lt;oscuro,1,0)</f>
        <v>0</v>
      </c>
      <c r="AB165" s="22" t="n">
        <f aca="false">oscuro</f>
        <v>68</v>
      </c>
    </row>
    <row r="166" customFormat="false" ht="15" hidden="false" customHeight="false" outlineLevel="0" collapsed="false">
      <c r="B166" s="24" t="n">
        <v>153</v>
      </c>
      <c r="C166" s="24" t="n">
        <f aca="false">B166*360/360</f>
        <v>153</v>
      </c>
      <c r="D166" s="18" t="n">
        <f aca="false">IF(D$12="","",INDEX(ImgF,ROUND(C$6+D$12*SIN(RADIANS(C166)),0)-ImgF_y0+1,ROUND(C$5+D$12*COS(RADIANS(C166)),0)-ImgF_x0+1))</f>
        <v>1</v>
      </c>
      <c r="E166" s="18" t="n">
        <f aca="false">IF(E$12="","",INDEX(ImgF,ROUND(C$6+E$12*SIN(RADIANS(C166)),0)-ImgF_y0+1,ROUND(C$5+E$12*COS(RADIANS(C166)),0)-ImgF_x0+1))</f>
        <v>33</v>
      </c>
      <c r="F166" s="18" t="n">
        <f aca="false">IF(F$12="","",INDEX(ImgF,ROUND(C$6+F$12*SIN(RADIANS(C166)),0)-ImgF_y0+1,ROUND(C$5+F$12*COS(RADIANS(C166)),0)-ImgF_x0+1))</f>
        <v>49</v>
      </c>
      <c r="G166" s="18" t="n">
        <f aca="false">IF(G$12="","",INDEX(ImgF,ROUND(C$6+G$12*SIN(RADIANS(C166)),0)-ImgF_y0+1,ROUND(C$5+G$12*COS(RADIANS(C166)),0)-ImgF_x0+1))</f>
        <v>50</v>
      </c>
      <c r="H166" s="18" t="n">
        <f aca="false">IF(H$12="","",INDEX(ImgF,ROUND(C$6+H$12*SIN(RADIANS(C166)),0)-ImgF_y0+1,ROUND(C$5+H$12*COS(RADIANS(C166)),0)-ImgF_x0+1))</f>
        <v>45</v>
      </c>
      <c r="I166" s="18" t="n">
        <f aca="false">IF(I$12="","",INDEX(ImgF,ROUND(C$6+I$12*SIN(RADIANS(C166)),0)-ImgF_y0+1,ROUND(C$5+I$12*COS(RADIANS(C166)),0)-ImgF_x0+1))</f>
        <v>42</v>
      </c>
      <c r="J166" s="18" t="n">
        <f aca="false">IF(J$12="","",INDEX(ImgF,ROUND(C$6+J$12*SIN(RADIANS(C166)),0)-ImgF_y0+1,ROUND(C$5+J$12*COS(RADIANS(C166)),0)-ImgF_x0+1))</f>
        <v>42</v>
      </c>
      <c r="K166" s="18" t="n">
        <f aca="false">IF(K$12="","",INDEX(ImgF,ROUND(C$6+K$12*SIN(RADIANS(C166)),0)-ImgF_y0+1,ROUND(C$5+K$12*COS(RADIANS(C166)),0)-ImgF_x0+1))</f>
        <v>44</v>
      </c>
      <c r="L166" s="24" t="n">
        <f aca="false">MIN(D166:K166)</f>
        <v>1</v>
      </c>
      <c r="M166" s="33" t="n">
        <f aca="false">IF(L166&lt;oscuro,1,0)</f>
        <v>1</v>
      </c>
      <c r="N166" s="22" t="n">
        <f aca="false">oscuro</f>
        <v>68</v>
      </c>
      <c r="P166" s="24" t="n">
        <v>153</v>
      </c>
      <c r="Q166" s="24" t="n">
        <f aca="false">P166*360/360</f>
        <v>153</v>
      </c>
      <c r="R166" s="22" t="n">
        <f aca="false">IF(R$12="","",INDEX(ImgF,ROUND(Q$6+R$12*SIN(RADIANS(Q166)),0)-ImgF_y0+1,ROUND(Q$5+R$12*COS(RADIANS(Q166)),0)-ImgF_x0+1))</f>
        <v>108</v>
      </c>
      <c r="S166" s="22" t="n">
        <f aca="false">IF(S$12="","",INDEX(ImgF,ROUND(Q$6+S$12*SIN(RADIANS(Q166)),0)-ImgF_y0+1,ROUND(Q$5+S$12*COS(RADIANS(Q166)),0)-ImgF_x0+1))</f>
        <v>108</v>
      </c>
      <c r="T166" s="22" t="n">
        <f aca="false">IF(T$12="","",INDEX(ImgF,ROUND(Q$6+T$12*SIN(RADIANS(Q166)),0)-ImgF_y0+1,ROUND(Q$5+T$12*COS(RADIANS(Q166)),0)-ImgF_x0+1))</f>
        <v>93</v>
      </c>
      <c r="U166" s="22" t="n">
        <f aca="false">IF(U$12="","",INDEX(ImgF,ROUND(Q$6+U$12*SIN(RADIANS(Q166)),0)-ImgF_y0+1,ROUND(Q$5+U$12*COS(RADIANS(Q166)),0)-ImgF_x0+1))</f>
        <v>93</v>
      </c>
      <c r="V166" s="22" t="n">
        <f aca="false">IF(V$12="","",INDEX(ImgF,ROUND(Q$6+V$12*SIN(RADIANS(Q166)),0)-ImgF_y0+1,ROUND(Q$5+V$12*COS(RADIANS(Q166)),0)-ImgF_x0+1))</f>
        <v>80</v>
      </c>
      <c r="W166" s="22" t="n">
        <f aca="false">IF(W$12="","",INDEX(ImgF,ROUND(Q$6+W$12*SIN(RADIANS(Q166)),0)-ImgF_y0+1,ROUND(Q$5+W$12*COS(RADIANS(Q166)),0)-ImgF_x0+1))</f>
        <v>85</v>
      </c>
      <c r="X166" s="22" t="n">
        <f aca="false">IF(X$12="","",INDEX(ImgF,ROUND(Q$6+X$12*SIN(RADIANS(Q166)),0)-ImgF_y0+1,ROUND(Q$5+X$12*COS(RADIANS(Q166)),0)-ImgF_x0+1))</f>
        <v>113</v>
      </c>
      <c r="Y166" s="22" t="n">
        <f aca="false">IF(Y$12="","",INDEX(ImgF,ROUND(Q$6+Y$12*SIN(RADIANS(Q166)),0)-ImgF_y0+1,ROUND(Q$5+Y$12*COS(RADIANS(Q166)),0)-ImgF_x0+1))</f>
        <v>109</v>
      </c>
      <c r="Z166" s="24" t="n">
        <f aca="false">MIN(R166:Y166)</f>
        <v>80</v>
      </c>
      <c r="AA166" s="33" t="n">
        <f aca="false">IF(Z166&lt;oscuro,1,0)</f>
        <v>0</v>
      </c>
      <c r="AB166" s="22" t="n">
        <f aca="false">oscuro</f>
        <v>68</v>
      </c>
    </row>
    <row r="167" customFormat="false" ht="15" hidden="false" customHeight="false" outlineLevel="0" collapsed="false">
      <c r="B167" s="24" t="n">
        <v>154</v>
      </c>
      <c r="C167" s="24" t="n">
        <f aca="false">B167*360/360</f>
        <v>154</v>
      </c>
      <c r="D167" s="18" t="n">
        <f aca="false">IF(D$12="","",INDEX(ImgF,ROUND(C$6+D$12*SIN(RADIANS(C167)),0)-ImgF_y0+1,ROUND(C$5+D$12*COS(RADIANS(C167)),0)-ImgF_x0+1))</f>
        <v>1</v>
      </c>
      <c r="E167" s="18" t="n">
        <f aca="false">IF(E$12="","",INDEX(ImgF,ROUND(C$6+E$12*SIN(RADIANS(C167)),0)-ImgF_y0+1,ROUND(C$5+E$12*COS(RADIANS(C167)),0)-ImgF_x0+1))</f>
        <v>31</v>
      </c>
      <c r="F167" s="18" t="n">
        <f aca="false">IF(F$12="","",INDEX(ImgF,ROUND(C$6+F$12*SIN(RADIANS(C167)),0)-ImgF_y0+1,ROUND(C$5+F$12*COS(RADIANS(C167)),0)-ImgF_x0+1))</f>
        <v>49</v>
      </c>
      <c r="G167" s="18" t="n">
        <f aca="false">IF(G$12="","",INDEX(ImgF,ROUND(C$6+G$12*SIN(RADIANS(C167)),0)-ImgF_y0+1,ROUND(C$5+G$12*COS(RADIANS(C167)),0)-ImgF_x0+1))</f>
        <v>45</v>
      </c>
      <c r="H167" s="18" t="n">
        <f aca="false">IF(H$12="","",INDEX(ImgF,ROUND(C$6+H$12*SIN(RADIANS(C167)),0)-ImgF_y0+1,ROUND(C$5+H$12*COS(RADIANS(C167)),0)-ImgF_x0+1))</f>
        <v>45</v>
      </c>
      <c r="I167" s="18" t="n">
        <f aca="false">IF(I$12="","",INDEX(ImgF,ROUND(C$6+I$12*SIN(RADIANS(C167)),0)-ImgF_y0+1,ROUND(C$5+I$12*COS(RADIANS(C167)),0)-ImgF_x0+1))</f>
        <v>38</v>
      </c>
      <c r="J167" s="18" t="n">
        <f aca="false">IF(J$12="","",INDEX(ImgF,ROUND(C$6+J$12*SIN(RADIANS(C167)),0)-ImgF_y0+1,ROUND(C$5+J$12*COS(RADIANS(C167)),0)-ImgF_x0+1))</f>
        <v>43</v>
      </c>
      <c r="K167" s="18" t="n">
        <f aca="false">IF(K$12="","",INDEX(ImgF,ROUND(C$6+K$12*SIN(RADIANS(C167)),0)-ImgF_y0+1,ROUND(C$5+K$12*COS(RADIANS(C167)),0)-ImgF_x0+1))</f>
        <v>44</v>
      </c>
      <c r="L167" s="24" t="n">
        <f aca="false">MIN(D167:K167)</f>
        <v>1</v>
      </c>
      <c r="M167" s="33" t="n">
        <f aca="false">IF(L167&lt;oscuro,1,0)</f>
        <v>1</v>
      </c>
      <c r="N167" s="22" t="n">
        <f aca="false">oscuro</f>
        <v>68</v>
      </c>
      <c r="P167" s="24" t="n">
        <v>154</v>
      </c>
      <c r="Q167" s="24" t="n">
        <f aca="false">P167*360/360</f>
        <v>154</v>
      </c>
      <c r="R167" s="22" t="n">
        <f aca="false">IF(R$12="","",INDEX(ImgF,ROUND(Q$6+R$12*SIN(RADIANS(Q167)),0)-ImgF_y0+1,ROUND(Q$5+R$12*COS(RADIANS(Q167)),0)-ImgF_x0+1))</f>
        <v>102</v>
      </c>
      <c r="S167" s="22" t="n">
        <f aca="false">IF(S$12="","",INDEX(ImgF,ROUND(Q$6+S$12*SIN(RADIANS(Q167)),0)-ImgF_y0+1,ROUND(Q$5+S$12*COS(RADIANS(Q167)),0)-ImgF_x0+1))</f>
        <v>108</v>
      </c>
      <c r="T167" s="22" t="n">
        <f aca="false">IF(T$12="","",INDEX(ImgF,ROUND(Q$6+T$12*SIN(RADIANS(Q167)),0)-ImgF_y0+1,ROUND(Q$5+T$12*COS(RADIANS(Q167)),0)-ImgF_x0+1))</f>
        <v>107</v>
      </c>
      <c r="U167" s="22" t="n">
        <f aca="false">IF(U$12="","",INDEX(ImgF,ROUND(Q$6+U$12*SIN(RADIANS(Q167)),0)-ImgF_y0+1,ROUND(Q$5+U$12*COS(RADIANS(Q167)),0)-ImgF_x0+1))</f>
        <v>87</v>
      </c>
      <c r="V167" s="22" t="n">
        <f aca="false">IF(V$12="","",INDEX(ImgF,ROUND(Q$6+V$12*SIN(RADIANS(Q167)),0)-ImgF_y0+1,ROUND(Q$5+V$12*COS(RADIANS(Q167)),0)-ImgF_x0+1))</f>
        <v>93</v>
      </c>
      <c r="W167" s="22" t="n">
        <f aca="false">IF(W$12="","",INDEX(ImgF,ROUND(Q$6+W$12*SIN(RADIANS(Q167)),0)-ImgF_y0+1,ROUND(Q$5+W$12*COS(RADIANS(Q167)),0)-ImgF_x0+1))</f>
        <v>106</v>
      </c>
      <c r="X167" s="22" t="n">
        <f aca="false">IF(X$12="","",INDEX(ImgF,ROUND(Q$6+X$12*SIN(RADIANS(Q167)),0)-ImgF_y0+1,ROUND(Q$5+X$12*COS(RADIANS(Q167)),0)-ImgF_x0+1))</f>
        <v>106</v>
      </c>
      <c r="Y167" s="22" t="n">
        <f aca="false">IF(Y$12="","",INDEX(ImgF,ROUND(Q$6+Y$12*SIN(RADIANS(Q167)),0)-ImgF_y0+1,ROUND(Q$5+Y$12*COS(RADIANS(Q167)),0)-ImgF_x0+1))</f>
        <v>104</v>
      </c>
      <c r="Z167" s="24" t="n">
        <f aca="false">MIN(R167:Y167)</f>
        <v>87</v>
      </c>
      <c r="AA167" s="33" t="n">
        <f aca="false">IF(Z167&lt;oscuro,1,0)</f>
        <v>0</v>
      </c>
      <c r="AB167" s="22" t="n">
        <f aca="false">oscuro</f>
        <v>68</v>
      </c>
    </row>
    <row r="168" customFormat="false" ht="15" hidden="false" customHeight="false" outlineLevel="0" collapsed="false">
      <c r="B168" s="24" t="n">
        <v>155</v>
      </c>
      <c r="C168" s="24" t="n">
        <f aca="false">B168*360/360</f>
        <v>155</v>
      </c>
      <c r="D168" s="18" t="n">
        <f aca="false">IF(D$12="","",INDEX(ImgF,ROUND(C$6+D$12*SIN(RADIANS(C168)),0)-ImgF_y0+1,ROUND(C$5+D$12*COS(RADIANS(C168)),0)-ImgF_x0+1))</f>
        <v>18</v>
      </c>
      <c r="E168" s="18" t="n">
        <f aca="false">IF(E$12="","",INDEX(ImgF,ROUND(C$6+E$12*SIN(RADIANS(C168)),0)-ImgF_y0+1,ROUND(C$5+E$12*COS(RADIANS(C168)),0)-ImgF_x0+1))</f>
        <v>43</v>
      </c>
      <c r="F168" s="18" t="n">
        <f aca="false">IF(F$12="","",INDEX(ImgF,ROUND(C$6+F$12*SIN(RADIANS(C168)),0)-ImgF_y0+1,ROUND(C$5+F$12*COS(RADIANS(C168)),0)-ImgF_x0+1))</f>
        <v>42</v>
      </c>
      <c r="G168" s="18" t="n">
        <f aca="false">IF(G$12="","",INDEX(ImgF,ROUND(C$6+G$12*SIN(RADIANS(C168)),0)-ImgF_y0+1,ROUND(C$5+G$12*COS(RADIANS(C168)),0)-ImgF_x0+1))</f>
        <v>45</v>
      </c>
      <c r="H168" s="18" t="n">
        <f aca="false">IF(H$12="","",INDEX(ImgF,ROUND(C$6+H$12*SIN(RADIANS(C168)),0)-ImgF_y0+1,ROUND(C$5+H$12*COS(RADIANS(C168)),0)-ImgF_x0+1))</f>
        <v>36</v>
      </c>
      <c r="I168" s="18" t="n">
        <f aca="false">IF(I$12="","",INDEX(ImgF,ROUND(C$6+I$12*SIN(RADIANS(C168)),0)-ImgF_y0+1,ROUND(C$5+I$12*COS(RADIANS(C168)),0)-ImgF_x0+1))</f>
        <v>30</v>
      </c>
      <c r="J168" s="18" t="n">
        <f aca="false">IF(J$12="","",INDEX(ImgF,ROUND(C$6+J$12*SIN(RADIANS(C168)),0)-ImgF_y0+1,ROUND(C$5+J$12*COS(RADIANS(C168)),0)-ImgF_x0+1))</f>
        <v>35</v>
      </c>
      <c r="K168" s="18" t="n">
        <f aca="false">IF(K$12="","",INDEX(ImgF,ROUND(C$6+K$12*SIN(RADIANS(C168)),0)-ImgF_y0+1,ROUND(C$5+K$12*COS(RADIANS(C168)),0)-ImgF_x0+1))</f>
        <v>32</v>
      </c>
      <c r="L168" s="24" t="n">
        <f aca="false">MIN(D168:K168)</f>
        <v>18</v>
      </c>
      <c r="M168" s="33" t="n">
        <f aca="false">IF(L168&lt;oscuro,1,0)</f>
        <v>1</v>
      </c>
      <c r="N168" s="22" t="n">
        <f aca="false">oscuro</f>
        <v>68</v>
      </c>
      <c r="P168" s="24" t="n">
        <v>155</v>
      </c>
      <c r="Q168" s="24" t="n">
        <f aca="false">P168*360/360</f>
        <v>155</v>
      </c>
      <c r="R168" s="22" t="n">
        <f aca="false">IF(R$12="","",INDEX(ImgF,ROUND(Q$6+R$12*SIN(RADIANS(Q168)),0)-ImgF_y0+1,ROUND(Q$5+R$12*COS(RADIANS(Q168)),0)-ImgF_x0+1))</f>
        <v>102</v>
      </c>
      <c r="S168" s="22" t="n">
        <f aca="false">IF(S$12="","",INDEX(ImgF,ROUND(Q$6+S$12*SIN(RADIANS(Q168)),0)-ImgF_y0+1,ROUND(Q$5+S$12*COS(RADIANS(Q168)),0)-ImgF_x0+1))</f>
        <v>93</v>
      </c>
      <c r="T168" s="22" t="n">
        <f aca="false">IF(T$12="","",INDEX(ImgF,ROUND(Q$6+T$12*SIN(RADIANS(Q168)),0)-ImgF_y0+1,ROUND(Q$5+T$12*COS(RADIANS(Q168)),0)-ImgF_x0+1))</f>
        <v>107</v>
      </c>
      <c r="U168" s="22" t="n">
        <f aca="false">IF(U$12="","",INDEX(ImgF,ROUND(Q$6+U$12*SIN(RADIANS(Q168)),0)-ImgF_y0+1,ROUND(Q$5+U$12*COS(RADIANS(Q168)),0)-ImgF_x0+1))</f>
        <v>102</v>
      </c>
      <c r="V168" s="22" t="n">
        <f aca="false">IF(V$12="","",INDEX(ImgF,ROUND(Q$6+V$12*SIN(RADIANS(Q168)),0)-ImgF_y0+1,ROUND(Q$5+V$12*COS(RADIANS(Q168)),0)-ImgF_x0+1))</f>
        <v>111</v>
      </c>
      <c r="W168" s="22" t="n">
        <f aca="false">IF(W$12="","",INDEX(ImgF,ROUND(Q$6+W$12*SIN(RADIANS(Q168)),0)-ImgF_y0+1,ROUND(Q$5+W$12*COS(RADIANS(Q168)),0)-ImgF_x0+1))</f>
        <v>96</v>
      </c>
      <c r="X168" s="22" t="n">
        <f aca="false">IF(X$12="","",INDEX(ImgF,ROUND(Q$6+X$12*SIN(RADIANS(Q168)),0)-ImgF_y0+1,ROUND(Q$5+X$12*COS(RADIANS(Q168)),0)-ImgF_x0+1))</f>
        <v>102</v>
      </c>
      <c r="Y168" s="22" t="n">
        <f aca="false">IF(Y$12="","",INDEX(ImgF,ROUND(Q$6+Y$12*SIN(RADIANS(Q168)),0)-ImgF_y0+1,ROUND(Q$5+Y$12*COS(RADIANS(Q168)),0)-ImgF_x0+1))</f>
        <v>97</v>
      </c>
      <c r="Z168" s="24" t="n">
        <f aca="false">MIN(R168:Y168)</f>
        <v>93</v>
      </c>
      <c r="AA168" s="33" t="n">
        <f aca="false">IF(Z168&lt;oscuro,1,0)</f>
        <v>0</v>
      </c>
      <c r="AB168" s="22" t="n">
        <f aca="false">oscuro</f>
        <v>68</v>
      </c>
    </row>
    <row r="169" customFormat="false" ht="15" hidden="false" customHeight="false" outlineLevel="0" collapsed="false">
      <c r="B169" s="24" t="n">
        <v>156</v>
      </c>
      <c r="C169" s="24" t="n">
        <f aca="false">B169*360/360</f>
        <v>156</v>
      </c>
      <c r="D169" s="18" t="n">
        <f aca="false">IF(D$12="","",INDEX(ImgF,ROUND(C$6+D$12*SIN(RADIANS(C169)),0)-ImgF_y0+1,ROUND(C$5+D$12*COS(RADIANS(C169)),0)-ImgF_x0+1))</f>
        <v>18</v>
      </c>
      <c r="E169" s="18" t="n">
        <f aca="false">IF(E$12="","",INDEX(ImgF,ROUND(C$6+E$12*SIN(RADIANS(C169)),0)-ImgF_y0+1,ROUND(C$5+E$12*COS(RADIANS(C169)),0)-ImgF_x0+1))</f>
        <v>40</v>
      </c>
      <c r="F169" s="18" t="n">
        <f aca="false">IF(F$12="","",INDEX(ImgF,ROUND(C$6+F$12*SIN(RADIANS(C169)),0)-ImgF_y0+1,ROUND(C$5+F$12*COS(RADIANS(C169)),0)-ImgF_x0+1))</f>
        <v>42</v>
      </c>
      <c r="G169" s="18" t="n">
        <f aca="false">IF(G$12="","",INDEX(ImgF,ROUND(C$6+G$12*SIN(RADIANS(C169)),0)-ImgF_y0+1,ROUND(C$5+G$12*COS(RADIANS(C169)),0)-ImgF_x0+1))</f>
        <v>33</v>
      </c>
      <c r="H169" s="18" t="n">
        <f aca="false">IF(H$12="","",INDEX(ImgF,ROUND(C$6+H$12*SIN(RADIANS(C169)),0)-ImgF_y0+1,ROUND(C$5+H$12*COS(RADIANS(C169)),0)-ImgF_x0+1))</f>
        <v>25</v>
      </c>
      <c r="I169" s="18" t="n">
        <f aca="false">IF(I$12="","",INDEX(ImgF,ROUND(C$6+I$12*SIN(RADIANS(C169)),0)-ImgF_y0+1,ROUND(C$5+I$12*COS(RADIANS(C169)),0)-ImgF_x0+1))</f>
        <v>26</v>
      </c>
      <c r="J169" s="18" t="n">
        <f aca="false">IF(J$12="","",INDEX(ImgF,ROUND(C$6+J$12*SIN(RADIANS(C169)),0)-ImgF_y0+1,ROUND(C$5+J$12*COS(RADIANS(C169)),0)-ImgF_x0+1))</f>
        <v>26</v>
      </c>
      <c r="K169" s="18" t="n">
        <f aca="false">IF(K$12="","",INDEX(ImgF,ROUND(C$6+K$12*SIN(RADIANS(C169)),0)-ImgF_y0+1,ROUND(C$5+K$12*COS(RADIANS(C169)),0)-ImgF_x0+1))</f>
        <v>32</v>
      </c>
      <c r="L169" s="24" t="n">
        <f aca="false">MIN(D169:K169)</f>
        <v>18</v>
      </c>
      <c r="M169" s="33" t="n">
        <f aca="false">IF(L169&lt;oscuro,1,0)</f>
        <v>1</v>
      </c>
      <c r="N169" s="22" t="n">
        <f aca="false">oscuro</f>
        <v>68</v>
      </c>
      <c r="P169" s="24" t="n">
        <v>156</v>
      </c>
      <c r="Q169" s="24" t="n">
        <f aca="false">P169*360/360</f>
        <v>156</v>
      </c>
      <c r="R169" s="22" t="n">
        <f aca="false">IF(R$12="","",INDEX(ImgF,ROUND(Q$6+R$12*SIN(RADIANS(Q169)),0)-ImgF_y0+1,ROUND(Q$5+R$12*COS(RADIANS(Q169)),0)-ImgF_x0+1))</f>
        <v>113</v>
      </c>
      <c r="S169" s="22" t="n">
        <f aca="false">IF(S$12="","",INDEX(ImgF,ROUND(Q$6+S$12*SIN(RADIANS(Q169)),0)-ImgF_y0+1,ROUND(Q$5+S$12*COS(RADIANS(Q169)),0)-ImgF_x0+1))</f>
        <v>93</v>
      </c>
      <c r="T169" s="22" t="n">
        <f aca="false">IF(T$12="","",INDEX(ImgF,ROUND(Q$6+T$12*SIN(RADIANS(Q169)),0)-ImgF_y0+1,ROUND(Q$5+T$12*COS(RADIANS(Q169)),0)-ImgF_x0+1))</f>
        <v>92</v>
      </c>
      <c r="U169" s="22" t="n">
        <f aca="false">IF(U$12="","",INDEX(ImgF,ROUND(Q$6+U$12*SIN(RADIANS(Q169)),0)-ImgF_y0+1,ROUND(Q$5+U$12*COS(RADIANS(Q169)),0)-ImgF_x0+1))</f>
        <v>114</v>
      </c>
      <c r="V169" s="22" t="n">
        <f aca="false">IF(V$12="","",INDEX(ImgF,ROUND(Q$6+V$12*SIN(RADIANS(Q169)),0)-ImgF_y0+1,ROUND(Q$5+V$12*COS(RADIANS(Q169)),0)-ImgF_x0+1))</f>
        <v>111</v>
      </c>
      <c r="W169" s="22" t="n">
        <f aca="false">IF(W$12="","",INDEX(ImgF,ROUND(Q$6+W$12*SIN(RADIANS(Q169)),0)-ImgF_y0+1,ROUND(Q$5+W$12*COS(RADIANS(Q169)),0)-ImgF_x0+1))</f>
        <v>128</v>
      </c>
      <c r="X169" s="22" t="n">
        <f aca="false">IF(X$12="","",INDEX(ImgF,ROUND(Q$6+X$12*SIN(RADIANS(Q169)),0)-ImgF_y0+1,ROUND(Q$5+X$12*COS(RADIANS(Q169)),0)-ImgF_x0+1))</f>
        <v>102</v>
      </c>
      <c r="Y169" s="22" t="n">
        <f aca="false">IF(Y$12="","",INDEX(ImgF,ROUND(Q$6+Y$12*SIN(RADIANS(Q169)),0)-ImgF_y0+1,ROUND(Q$5+Y$12*COS(RADIANS(Q169)),0)-ImgF_x0+1))</f>
        <v>80</v>
      </c>
      <c r="Z169" s="24" t="n">
        <f aca="false">MIN(R169:Y169)</f>
        <v>80</v>
      </c>
      <c r="AA169" s="33" t="n">
        <f aca="false">IF(Z169&lt;oscuro,1,0)</f>
        <v>0</v>
      </c>
      <c r="AB169" s="22" t="n">
        <f aca="false">oscuro</f>
        <v>68</v>
      </c>
    </row>
    <row r="170" customFormat="false" ht="15" hidden="false" customHeight="false" outlineLevel="0" collapsed="false">
      <c r="B170" s="24" t="n">
        <v>157</v>
      </c>
      <c r="C170" s="24" t="n">
        <f aca="false">B170*360/360</f>
        <v>157</v>
      </c>
      <c r="D170" s="18" t="n">
        <f aca="false">IF(D$12="","",INDEX(ImgF,ROUND(C$6+D$12*SIN(RADIANS(C170)),0)-ImgF_y0+1,ROUND(C$5+D$12*COS(RADIANS(C170)),0)-ImgF_x0+1))</f>
        <v>14</v>
      </c>
      <c r="E170" s="18" t="n">
        <f aca="false">IF(E$12="","",INDEX(ImgF,ROUND(C$6+E$12*SIN(RADIANS(C170)),0)-ImgF_y0+1,ROUND(C$5+E$12*COS(RADIANS(C170)),0)-ImgF_x0+1))</f>
        <v>40</v>
      </c>
      <c r="F170" s="18" t="n">
        <f aca="false">IF(F$12="","",INDEX(ImgF,ROUND(C$6+F$12*SIN(RADIANS(C170)),0)-ImgF_y0+1,ROUND(C$5+F$12*COS(RADIANS(C170)),0)-ImgF_x0+1))</f>
        <v>43</v>
      </c>
      <c r="G170" s="18" t="n">
        <f aca="false">IF(G$12="","",INDEX(ImgF,ROUND(C$6+G$12*SIN(RADIANS(C170)),0)-ImgF_y0+1,ROUND(C$5+G$12*COS(RADIANS(C170)),0)-ImgF_x0+1))</f>
        <v>31</v>
      </c>
      <c r="H170" s="18" t="n">
        <f aca="false">IF(H$12="","",INDEX(ImgF,ROUND(C$6+H$12*SIN(RADIANS(C170)),0)-ImgF_y0+1,ROUND(C$5+H$12*COS(RADIANS(C170)),0)-ImgF_x0+1))</f>
        <v>25</v>
      </c>
      <c r="I170" s="18" t="n">
        <f aca="false">IF(I$12="","",INDEX(ImgF,ROUND(C$6+I$12*SIN(RADIANS(C170)),0)-ImgF_y0+1,ROUND(C$5+I$12*COS(RADIANS(C170)),0)-ImgF_x0+1))</f>
        <v>22</v>
      </c>
      <c r="J170" s="18" t="n">
        <f aca="false">IF(J$12="","",INDEX(ImgF,ROUND(C$6+J$12*SIN(RADIANS(C170)),0)-ImgF_y0+1,ROUND(C$5+J$12*COS(RADIANS(C170)),0)-ImgF_x0+1))</f>
        <v>22</v>
      </c>
      <c r="K170" s="18" t="n">
        <f aca="false">IF(K$12="","",INDEX(ImgF,ROUND(C$6+K$12*SIN(RADIANS(C170)),0)-ImgF_y0+1,ROUND(C$5+K$12*COS(RADIANS(C170)),0)-ImgF_x0+1))</f>
        <v>30</v>
      </c>
      <c r="L170" s="24" t="n">
        <f aca="false">MIN(D170:K170)</f>
        <v>14</v>
      </c>
      <c r="M170" s="33" t="n">
        <f aca="false">IF(L170&lt;oscuro,1,0)</f>
        <v>1</v>
      </c>
      <c r="N170" s="22" t="n">
        <f aca="false">oscuro</f>
        <v>68</v>
      </c>
      <c r="P170" s="24" t="n">
        <v>157</v>
      </c>
      <c r="Q170" s="24" t="n">
        <f aca="false">P170*360/360</f>
        <v>157</v>
      </c>
      <c r="R170" s="22" t="n">
        <f aca="false">IF(R$12="","",INDEX(ImgF,ROUND(Q$6+R$12*SIN(RADIANS(Q170)),0)-ImgF_y0+1,ROUND(Q$5+R$12*COS(RADIANS(Q170)),0)-ImgF_x0+1))</f>
        <v>113</v>
      </c>
      <c r="S170" s="22" t="n">
        <f aca="false">IF(S$12="","",INDEX(ImgF,ROUND(Q$6+S$12*SIN(RADIANS(Q170)),0)-ImgF_y0+1,ROUND(Q$5+S$12*COS(RADIANS(Q170)),0)-ImgF_x0+1))</f>
        <v>124</v>
      </c>
      <c r="T170" s="22" t="n">
        <f aca="false">IF(T$12="","",INDEX(ImgF,ROUND(Q$6+T$12*SIN(RADIANS(Q170)),0)-ImgF_y0+1,ROUND(Q$5+T$12*COS(RADIANS(Q170)),0)-ImgF_x0+1))</f>
        <v>125</v>
      </c>
      <c r="U170" s="22" t="n">
        <f aca="false">IF(U$12="","",INDEX(ImgF,ROUND(Q$6+U$12*SIN(RADIANS(Q170)),0)-ImgF_y0+1,ROUND(Q$5+U$12*COS(RADIANS(Q170)),0)-ImgF_x0+1))</f>
        <v>121</v>
      </c>
      <c r="V170" s="22" t="n">
        <f aca="false">IF(V$12="","",INDEX(ImgF,ROUND(Q$6+V$12*SIN(RADIANS(Q170)),0)-ImgF_y0+1,ROUND(Q$5+V$12*COS(RADIANS(Q170)),0)-ImgF_x0+1))</f>
        <v>104</v>
      </c>
      <c r="W170" s="22" t="n">
        <f aca="false">IF(W$12="","",INDEX(ImgF,ROUND(Q$6+W$12*SIN(RADIANS(Q170)),0)-ImgF_y0+1,ROUND(Q$5+W$12*COS(RADIANS(Q170)),0)-ImgF_x0+1))</f>
        <v>128</v>
      </c>
      <c r="X170" s="22" t="n">
        <f aca="false">IF(X$12="","",INDEX(ImgF,ROUND(Q$6+X$12*SIN(RADIANS(Q170)),0)-ImgF_y0+1,ROUND(Q$5+X$12*COS(RADIANS(Q170)),0)-ImgF_x0+1))</f>
        <v>110</v>
      </c>
      <c r="Y170" s="22" t="n">
        <f aca="false">IF(Y$12="","",INDEX(ImgF,ROUND(Q$6+Y$12*SIN(RADIANS(Q170)),0)-ImgF_y0+1,ROUND(Q$5+Y$12*COS(RADIANS(Q170)),0)-ImgF_x0+1))</f>
        <v>47</v>
      </c>
      <c r="Z170" s="24" t="n">
        <f aca="false">MIN(R170:Y170)</f>
        <v>47</v>
      </c>
      <c r="AA170" s="33" t="n">
        <f aca="false">IF(Z170&lt;oscuro,1,0)</f>
        <v>1</v>
      </c>
      <c r="AB170" s="22" t="n">
        <f aca="false">oscuro</f>
        <v>68</v>
      </c>
    </row>
    <row r="171" customFormat="false" ht="15" hidden="false" customHeight="false" outlineLevel="0" collapsed="false">
      <c r="B171" s="24" t="n">
        <v>158</v>
      </c>
      <c r="C171" s="24" t="n">
        <f aca="false">B171*360/360</f>
        <v>158</v>
      </c>
      <c r="D171" s="18" t="n">
        <f aca="false">IF(D$12="","",INDEX(ImgF,ROUND(C$6+D$12*SIN(RADIANS(C171)),0)-ImgF_y0+1,ROUND(C$5+D$12*COS(RADIANS(C171)),0)-ImgF_x0+1))</f>
        <v>14</v>
      </c>
      <c r="E171" s="18" t="n">
        <f aca="false">IF(E$12="","",INDEX(ImgF,ROUND(C$6+E$12*SIN(RADIANS(C171)),0)-ImgF_y0+1,ROUND(C$5+E$12*COS(RADIANS(C171)),0)-ImgF_x0+1))</f>
        <v>39</v>
      </c>
      <c r="F171" s="18" t="n">
        <f aca="false">IF(F$12="","",INDEX(ImgF,ROUND(C$6+F$12*SIN(RADIANS(C171)),0)-ImgF_y0+1,ROUND(C$5+F$12*COS(RADIANS(C171)),0)-ImgF_x0+1))</f>
        <v>46</v>
      </c>
      <c r="G171" s="18" t="n">
        <f aca="false">IF(G$12="","",INDEX(ImgF,ROUND(C$6+G$12*SIN(RADIANS(C171)),0)-ImgF_y0+1,ROUND(C$5+G$12*COS(RADIANS(C171)),0)-ImgF_x0+1))</f>
        <v>31</v>
      </c>
      <c r="H171" s="18" t="n">
        <f aca="false">IF(H$12="","",INDEX(ImgF,ROUND(C$6+H$12*SIN(RADIANS(C171)),0)-ImgF_y0+1,ROUND(C$5+H$12*COS(RADIANS(C171)),0)-ImgF_x0+1))</f>
        <v>21</v>
      </c>
      <c r="I171" s="18" t="n">
        <f aca="false">IF(I$12="","",INDEX(ImgF,ROUND(C$6+I$12*SIN(RADIANS(C171)),0)-ImgF_y0+1,ROUND(C$5+I$12*COS(RADIANS(C171)),0)-ImgF_x0+1))</f>
        <v>16</v>
      </c>
      <c r="J171" s="18" t="n">
        <f aca="false">IF(J$12="","",INDEX(ImgF,ROUND(C$6+J$12*SIN(RADIANS(C171)),0)-ImgF_y0+1,ROUND(C$5+J$12*COS(RADIANS(C171)),0)-ImgF_x0+1))</f>
        <v>22</v>
      </c>
      <c r="K171" s="18" t="n">
        <f aca="false">IF(K$12="","",INDEX(ImgF,ROUND(C$6+K$12*SIN(RADIANS(C171)),0)-ImgF_y0+1,ROUND(C$5+K$12*COS(RADIANS(C171)),0)-ImgF_x0+1))</f>
        <v>24</v>
      </c>
      <c r="L171" s="24" t="n">
        <f aca="false">MIN(D171:K171)</f>
        <v>14</v>
      </c>
      <c r="M171" s="33" t="n">
        <f aca="false">IF(L171&lt;oscuro,1,0)</f>
        <v>1</v>
      </c>
      <c r="N171" s="22" t="n">
        <f aca="false">oscuro</f>
        <v>68</v>
      </c>
      <c r="P171" s="24" t="n">
        <v>158</v>
      </c>
      <c r="Q171" s="24" t="n">
        <f aca="false">P171*360/360</f>
        <v>158</v>
      </c>
      <c r="R171" s="22" t="n">
        <f aca="false">IF(R$12="","",INDEX(ImgF,ROUND(Q$6+R$12*SIN(RADIANS(Q171)),0)-ImgF_y0+1,ROUND(Q$5+R$12*COS(RADIANS(Q171)),0)-ImgF_x0+1))</f>
        <v>122</v>
      </c>
      <c r="S171" s="22" t="n">
        <f aca="false">IF(S$12="","",INDEX(ImgF,ROUND(Q$6+S$12*SIN(RADIANS(Q171)),0)-ImgF_y0+1,ROUND(Q$5+S$12*COS(RADIANS(Q171)),0)-ImgF_x0+1))</f>
        <v>130</v>
      </c>
      <c r="T171" s="22" t="n">
        <f aca="false">IF(T$12="","",INDEX(ImgF,ROUND(Q$6+T$12*SIN(RADIANS(Q171)),0)-ImgF_y0+1,ROUND(Q$5+T$12*COS(RADIANS(Q171)),0)-ImgF_x0+1))</f>
        <v>125</v>
      </c>
      <c r="U171" s="22" t="n">
        <f aca="false">IF(U$12="","",INDEX(ImgF,ROUND(Q$6+U$12*SIN(RADIANS(Q171)),0)-ImgF_y0+1,ROUND(Q$5+U$12*COS(RADIANS(Q171)),0)-ImgF_x0+1))</f>
        <v>78</v>
      </c>
      <c r="V171" s="22" t="n">
        <f aca="false">IF(V$12="","",INDEX(ImgF,ROUND(Q$6+V$12*SIN(RADIANS(Q171)),0)-ImgF_y0+1,ROUND(Q$5+V$12*COS(RADIANS(Q171)),0)-ImgF_x0+1))</f>
        <v>15</v>
      </c>
      <c r="W171" s="22" t="n">
        <f aca="false">IF(W$12="","",INDEX(ImgF,ROUND(Q$6+W$12*SIN(RADIANS(Q171)),0)-ImgF_y0+1,ROUND(Q$5+W$12*COS(RADIANS(Q171)),0)-ImgF_x0+1))</f>
        <v>44</v>
      </c>
      <c r="X171" s="22" t="n">
        <f aca="false">IF(X$12="","",INDEX(ImgF,ROUND(Q$6+X$12*SIN(RADIANS(Q171)),0)-ImgF_y0+1,ROUND(Q$5+X$12*COS(RADIANS(Q171)),0)-ImgF_x0+1))</f>
        <v>2</v>
      </c>
      <c r="Y171" s="22" t="n">
        <f aca="false">IF(Y$12="","",INDEX(ImgF,ROUND(Q$6+Y$12*SIN(RADIANS(Q171)),0)-ImgF_y0+1,ROUND(Q$5+Y$12*COS(RADIANS(Q171)),0)-ImgF_x0+1))</f>
        <v>1</v>
      </c>
      <c r="Z171" s="24" t="n">
        <f aca="false">MIN(R171:Y171)</f>
        <v>1</v>
      </c>
      <c r="AA171" s="33" t="n">
        <f aca="false">IF(Z171&lt;oscuro,1,0)</f>
        <v>1</v>
      </c>
      <c r="AB171" s="22" t="n">
        <f aca="false">oscuro</f>
        <v>68</v>
      </c>
    </row>
    <row r="172" customFormat="false" ht="15" hidden="false" customHeight="false" outlineLevel="0" collapsed="false">
      <c r="B172" s="24" t="n">
        <v>159</v>
      </c>
      <c r="C172" s="24" t="n">
        <f aca="false">B172*360/360</f>
        <v>159</v>
      </c>
      <c r="D172" s="18" t="n">
        <f aca="false">IF(D$12="","",INDEX(ImgF,ROUND(C$6+D$12*SIN(RADIANS(C172)),0)-ImgF_y0+1,ROUND(C$5+D$12*COS(RADIANS(C172)),0)-ImgF_x0+1))</f>
        <v>40</v>
      </c>
      <c r="E172" s="18" t="n">
        <f aca="false">IF(E$12="","",INDEX(ImgF,ROUND(C$6+E$12*SIN(RADIANS(C172)),0)-ImgF_y0+1,ROUND(C$5+E$12*COS(RADIANS(C172)),0)-ImgF_x0+1))</f>
        <v>51</v>
      </c>
      <c r="F172" s="18" t="n">
        <f aca="false">IF(F$12="","",INDEX(ImgF,ROUND(C$6+F$12*SIN(RADIANS(C172)),0)-ImgF_y0+1,ROUND(C$5+F$12*COS(RADIANS(C172)),0)-ImgF_x0+1))</f>
        <v>35</v>
      </c>
      <c r="G172" s="18" t="n">
        <f aca="false">IF(G$12="","",INDEX(ImgF,ROUND(C$6+G$12*SIN(RADIANS(C172)),0)-ImgF_y0+1,ROUND(C$5+G$12*COS(RADIANS(C172)),0)-ImgF_x0+1))</f>
        <v>18</v>
      </c>
      <c r="H172" s="18" t="n">
        <f aca="false">IF(H$12="","",INDEX(ImgF,ROUND(C$6+H$12*SIN(RADIANS(C172)),0)-ImgF_y0+1,ROUND(C$5+H$12*COS(RADIANS(C172)),0)-ImgF_x0+1))</f>
        <v>18</v>
      </c>
      <c r="I172" s="18" t="n">
        <f aca="false">IF(I$12="","",INDEX(ImgF,ROUND(C$6+I$12*SIN(RADIANS(C172)),0)-ImgF_y0+1,ROUND(C$5+I$12*COS(RADIANS(C172)),0)-ImgF_x0+1))</f>
        <v>16</v>
      </c>
      <c r="J172" s="18" t="n">
        <f aca="false">IF(J$12="","",INDEX(ImgF,ROUND(C$6+J$12*SIN(RADIANS(C172)),0)-ImgF_y0+1,ROUND(C$5+J$12*COS(RADIANS(C172)),0)-ImgF_x0+1))</f>
        <v>20</v>
      </c>
      <c r="K172" s="18" t="n">
        <f aca="false">IF(K$12="","",INDEX(ImgF,ROUND(C$6+K$12*SIN(RADIANS(C172)),0)-ImgF_y0+1,ROUND(C$5+K$12*COS(RADIANS(C172)),0)-ImgF_x0+1))</f>
        <v>19</v>
      </c>
      <c r="L172" s="24" t="n">
        <f aca="false">MIN(D172:K172)</f>
        <v>16</v>
      </c>
      <c r="M172" s="33" t="n">
        <f aca="false">IF(L172&lt;oscuro,1,0)</f>
        <v>1</v>
      </c>
      <c r="N172" s="22" t="n">
        <f aca="false">oscuro</f>
        <v>68</v>
      </c>
      <c r="P172" s="24" t="n">
        <v>159</v>
      </c>
      <c r="Q172" s="24" t="n">
        <f aca="false">P172*360/360</f>
        <v>159</v>
      </c>
      <c r="R172" s="22" t="n">
        <f aca="false">IF(R$12="","",INDEX(ImgF,ROUND(Q$6+R$12*SIN(RADIANS(Q172)),0)-ImgF_y0+1,ROUND(Q$5+R$12*COS(RADIANS(Q172)),0)-ImgF_x0+1))</f>
        <v>88</v>
      </c>
      <c r="S172" s="22" t="n">
        <f aca="false">IF(S$12="","",INDEX(ImgF,ROUND(Q$6+S$12*SIN(RADIANS(Q172)),0)-ImgF_y0+1,ROUND(Q$5+S$12*COS(RADIANS(Q172)),0)-ImgF_x0+1))</f>
        <v>130</v>
      </c>
      <c r="T172" s="22" t="n">
        <f aca="false">IF(T$12="","",INDEX(ImgF,ROUND(Q$6+T$12*SIN(RADIANS(Q172)),0)-ImgF_y0+1,ROUND(Q$5+T$12*COS(RADIANS(Q172)),0)-ImgF_x0+1))</f>
        <v>86</v>
      </c>
      <c r="U172" s="22" t="n">
        <f aca="false">IF(U$12="","",INDEX(ImgF,ROUND(Q$6+U$12*SIN(RADIANS(Q172)),0)-ImgF_y0+1,ROUND(Q$5+U$12*COS(RADIANS(Q172)),0)-ImgF_x0+1))</f>
        <v>24</v>
      </c>
      <c r="V172" s="22" t="n">
        <f aca="false">IF(V$12="","",INDEX(ImgF,ROUND(Q$6+V$12*SIN(RADIANS(Q172)),0)-ImgF_y0+1,ROUND(Q$5+V$12*COS(RADIANS(Q172)),0)-ImgF_x0+1))</f>
        <v>15</v>
      </c>
      <c r="W172" s="22" t="n">
        <f aca="false">IF(W$12="","",INDEX(ImgF,ROUND(Q$6+W$12*SIN(RADIANS(Q172)),0)-ImgF_y0+1,ROUND(Q$5+W$12*COS(RADIANS(Q172)),0)-ImgF_x0+1))</f>
        <v>0</v>
      </c>
      <c r="X172" s="22" t="n">
        <f aca="false">IF(X$12="","",INDEX(ImgF,ROUND(Q$6+X$12*SIN(RADIANS(Q172)),0)-ImgF_y0+1,ROUND(Q$5+X$12*COS(RADIANS(Q172)),0)-ImgF_x0+1))</f>
        <v>2</v>
      </c>
      <c r="Y172" s="22" t="n">
        <f aca="false">IF(Y$12="","",INDEX(ImgF,ROUND(Q$6+Y$12*SIN(RADIANS(Q172)),0)-ImgF_y0+1,ROUND(Q$5+Y$12*COS(RADIANS(Q172)),0)-ImgF_x0+1))</f>
        <v>1</v>
      </c>
      <c r="Z172" s="24" t="n">
        <f aca="false">MIN(R172:Y172)</f>
        <v>0</v>
      </c>
      <c r="AA172" s="33" t="n">
        <f aca="false">IF(Z172&lt;oscuro,1,0)</f>
        <v>1</v>
      </c>
      <c r="AB172" s="22" t="n">
        <f aca="false">oscuro</f>
        <v>68</v>
      </c>
    </row>
    <row r="173" customFormat="false" ht="15" hidden="false" customHeight="false" outlineLevel="0" collapsed="false">
      <c r="B173" s="24" t="n">
        <v>160</v>
      </c>
      <c r="C173" s="24" t="n">
        <f aca="false">B173*360/360</f>
        <v>160</v>
      </c>
      <c r="D173" s="18" t="n">
        <f aca="false">IF(D$12="","",INDEX(ImgF,ROUND(C$6+D$12*SIN(RADIANS(C173)),0)-ImgF_y0+1,ROUND(C$5+D$12*COS(RADIANS(C173)),0)-ImgF_x0+1))</f>
        <v>38</v>
      </c>
      <c r="E173" s="18" t="n">
        <f aca="false">IF(E$12="","",INDEX(ImgF,ROUND(C$6+E$12*SIN(RADIANS(C173)),0)-ImgF_y0+1,ROUND(C$5+E$12*COS(RADIANS(C173)),0)-ImgF_x0+1))</f>
        <v>51</v>
      </c>
      <c r="F173" s="18" t="n">
        <f aca="false">IF(F$12="","",INDEX(ImgF,ROUND(C$6+F$12*SIN(RADIANS(C173)),0)-ImgF_y0+1,ROUND(C$5+F$12*COS(RADIANS(C173)),0)-ImgF_x0+1))</f>
        <v>38</v>
      </c>
      <c r="G173" s="18" t="n">
        <f aca="false">IF(G$12="","",INDEX(ImgF,ROUND(C$6+G$12*SIN(RADIANS(C173)),0)-ImgF_y0+1,ROUND(C$5+G$12*COS(RADIANS(C173)),0)-ImgF_x0+1))</f>
        <v>18</v>
      </c>
      <c r="H173" s="18" t="n">
        <f aca="false">IF(H$12="","",INDEX(ImgF,ROUND(C$6+H$12*SIN(RADIANS(C173)),0)-ImgF_y0+1,ROUND(C$5+H$12*COS(RADIANS(C173)),0)-ImgF_x0+1))</f>
        <v>10</v>
      </c>
      <c r="I173" s="18" t="n">
        <f aca="false">IF(I$12="","",INDEX(ImgF,ROUND(C$6+I$12*SIN(RADIANS(C173)),0)-ImgF_y0+1,ROUND(C$5+I$12*COS(RADIANS(C173)),0)-ImgF_x0+1))</f>
        <v>13</v>
      </c>
      <c r="J173" s="18" t="n">
        <f aca="false">IF(J$12="","",INDEX(ImgF,ROUND(C$6+J$12*SIN(RADIANS(C173)),0)-ImgF_y0+1,ROUND(C$5+J$12*COS(RADIANS(C173)),0)-ImgF_x0+1))</f>
        <v>15</v>
      </c>
      <c r="K173" s="18" t="n">
        <f aca="false">IF(K$12="","",INDEX(ImgF,ROUND(C$6+K$12*SIN(RADIANS(C173)),0)-ImgF_y0+1,ROUND(C$5+K$12*COS(RADIANS(C173)),0)-ImgF_x0+1))</f>
        <v>21</v>
      </c>
      <c r="L173" s="24" t="n">
        <f aca="false">MIN(D173:K173)</f>
        <v>10</v>
      </c>
      <c r="M173" s="33" t="n">
        <f aca="false">IF(L173&lt;oscuro,1,0)</f>
        <v>1</v>
      </c>
      <c r="N173" s="22" t="n">
        <f aca="false">oscuro</f>
        <v>68</v>
      </c>
      <c r="P173" s="24" t="n">
        <v>160</v>
      </c>
      <c r="Q173" s="24" t="n">
        <f aca="false">P173*360/360</f>
        <v>160</v>
      </c>
      <c r="R173" s="22" t="n">
        <f aca="false">IF(R$12="","",INDEX(ImgF,ROUND(Q$6+R$12*SIN(RADIANS(Q173)),0)-ImgF_y0+1,ROUND(Q$5+R$12*COS(RADIANS(Q173)),0)-ImgF_x0+1))</f>
        <v>46</v>
      </c>
      <c r="S173" s="22" t="n">
        <f aca="false">IF(S$12="","",INDEX(ImgF,ROUND(Q$6+S$12*SIN(RADIANS(Q173)),0)-ImgF_y0+1,ROUND(Q$5+S$12*COS(RADIANS(Q173)),0)-ImgF_x0+1))</f>
        <v>46</v>
      </c>
      <c r="T173" s="22" t="n">
        <f aca="false">IF(T$12="","",INDEX(ImgF,ROUND(Q$6+T$12*SIN(RADIANS(Q173)),0)-ImgF_y0+1,ROUND(Q$5+T$12*COS(RADIANS(Q173)),0)-ImgF_x0+1))</f>
        <v>3</v>
      </c>
      <c r="U173" s="22" t="n">
        <f aca="false">IF(U$12="","",INDEX(ImgF,ROUND(Q$6+U$12*SIN(RADIANS(Q173)),0)-ImgF_y0+1,ROUND(Q$5+U$12*COS(RADIANS(Q173)),0)-ImgF_x0+1))</f>
        <v>24</v>
      </c>
      <c r="V173" s="22" t="n">
        <f aca="false">IF(V$12="","",INDEX(ImgF,ROUND(Q$6+V$12*SIN(RADIANS(Q173)),0)-ImgF_y0+1,ROUND(Q$5+V$12*COS(RADIANS(Q173)),0)-ImgF_x0+1))</f>
        <v>0</v>
      </c>
      <c r="W173" s="22" t="n">
        <f aca="false">IF(W$12="","",INDEX(ImgF,ROUND(Q$6+W$12*SIN(RADIANS(Q173)),0)-ImgF_y0+1,ROUND(Q$5+W$12*COS(RADIANS(Q173)),0)-ImgF_x0+1))</f>
        <v>0</v>
      </c>
      <c r="X173" s="22" t="n">
        <f aca="false">IF(X$12="","",INDEX(ImgF,ROUND(Q$6+X$12*SIN(RADIANS(Q173)),0)-ImgF_y0+1,ROUND(Q$5+X$12*COS(RADIANS(Q173)),0)-ImgF_x0+1))</f>
        <v>5</v>
      </c>
      <c r="Y173" s="22" t="n">
        <f aca="false">IF(Y$12="","",INDEX(ImgF,ROUND(Q$6+Y$12*SIN(RADIANS(Q173)),0)-ImgF_y0+1,ROUND(Q$5+Y$12*COS(RADIANS(Q173)),0)-ImgF_x0+1))</f>
        <v>12</v>
      </c>
      <c r="Z173" s="24" t="n">
        <f aca="false">MIN(R173:Y173)</f>
        <v>0</v>
      </c>
      <c r="AA173" s="33" t="n">
        <f aca="false">IF(Z173&lt;oscuro,1,0)</f>
        <v>1</v>
      </c>
      <c r="AB173" s="22" t="n">
        <f aca="false">oscuro</f>
        <v>68</v>
      </c>
    </row>
    <row r="174" customFormat="false" ht="15" hidden="false" customHeight="false" outlineLevel="0" collapsed="false">
      <c r="B174" s="24" t="n">
        <v>161</v>
      </c>
      <c r="C174" s="24" t="n">
        <f aca="false">B174*360/360</f>
        <v>161</v>
      </c>
      <c r="D174" s="18" t="n">
        <f aca="false">IF(D$12="","",INDEX(ImgF,ROUND(C$6+D$12*SIN(RADIANS(C174)),0)-ImgF_y0+1,ROUND(C$5+D$12*COS(RADIANS(C174)),0)-ImgF_x0+1))</f>
        <v>38</v>
      </c>
      <c r="E174" s="18" t="n">
        <f aca="false">IF(E$12="","",INDEX(ImgF,ROUND(C$6+E$12*SIN(RADIANS(C174)),0)-ImgF_y0+1,ROUND(C$5+E$12*COS(RADIANS(C174)),0)-ImgF_x0+1))</f>
        <v>45</v>
      </c>
      <c r="F174" s="18" t="n">
        <f aca="false">IF(F$12="","",INDEX(ImgF,ROUND(C$6+F$12*SIN(RADIANS(C174)),0)-ImgF_y0+1,ROUND(C$5+F$12*COS(RADIANS(C174)),0)-ImgF_x0+1))</f>
        <v>52</v>
      </c>
      <c r="G174" s="18" t="n">
        <f aca="false">IF(G$12="","",INDEX(ImgF,ROUND(C$6+G$12*SIN(RADIANS(C174)),0)-ImgF_y0+1,ROUND(C$5+G$12*COS(RADIANS(C174)),0)-ImgF_x0+1))</f>
        <v>18</v>
      </c>
      <c r="H174" s="18" t="n">
        <f aca="false">IF(H$12="","",INDEX(ImgF,ROUND(C$6+H$12*SIN(RADIANS(C174)),0)-ImgF_y0+1,ROUND(C$5+H$12*COS(RADIANS(C174)),0)-ImgF_x0+1))</f>
        <v>14</v>
      </c>
      <c r="I174" s="18" t="n">
        <f aca="false">IF(I$12="","",INDEX(ImgF,ROUND(C$6+I$12*SIN(RADIANS(C174)),0)-ImgF_y0+1,ROUND(C$5+I$12*COS(RADIANS(C174)),0)-ImgF_x0+1))</f>
        <v>12</v>
      </c>
      <c r="J174" s="18" t="n">
        <f aca="false">IF(J$12="","",INDEX(ImgF,ROUND(C$6+J$12*SIN(RADIANS(C174)),0)-ImgF_y0+1,ROUND(C$5+J$12*COS(RADIANS(C174)),0)-ImgF_x0+1))</f>
        <v>15</v>
      </c>
      <c r="K174" s="18" t="n">
        <f aca="false">IF(K$12="","",INDEX(ImgF,ROUND(C$6+K$12*SIN(RADIANS(C174)),0)-ImgF_y0+1,ROUND(C$5+K$12*COS(RADIANS(C174)),0)-ImgF_x0+1))</f>
        <v>15</v>
      </c>
      <c r="L174" s="24" t="n">
        <f aca="false">MIN(D174:K174)</f>
        <v>12</v>
      </c>
      <c r="M174" s="33" t="n">
        <f aca="false">IF(L174&lt;oscuro,1,0)</f>
        <v>1</v>
      </c>
      <c r="N174" s="22" t="n">
        <f aca="false">oscuro</f>
        <v>68</v>
      </c>
      <c r="P174" s="24" t="n">
        <v>161</v>
      </c>
      <c r="Q174" s="24" t="n">
        <f aca="false">P174*360/360</f>
        <v>161</v>
      </c>
      <c r="R174" s="22" t="n">
        <f aca="false">IF(R$12="","",INDEX(ImgF,ROUND(Q$6+R$12*SIN(RADIANS(Q174)),0)-ImgF_y0+1,ROUND(Q$5+R$12*COS(RADIANS(Q174)),0)-ImgF_x0+1))</f>
        <v>9</v>
      </c>
      <c r="S174" s="22" t="n">
        <f aca="false">IF(S$12="","",INDEX(ImgF,ROUND(Q$6+S$12*SIN(RADIANS(Q174)),0)-ImgF_y0+1,ROUND(Q$5+S$12*COS(RADIANS(Q174)),0)-ImgF_x0+1))</f>
        <v>1</v>
      </c>
      <c r="T174" s="22" t="n">
        <f aca="false">IF(T$12="","",INDEX(ImgF,ROUND(Q$6+T$12*SIN(RADIANS(Q174)),0)-ImgF_y0+1,ROUND(Q$5+T$12*COS(RADIANS(Q174)),0)-ImgF_x0+1))</f>
        <v>0</v>
      </c>
      <c r="U174" s="22" t="n">
        <f aca="false">IF(U$12="","",INDEX(ImgF,ROUND(Q$6+U$12*SIN(RADIANS(Q174)),0)-ImgF_y0+1,ROUND(Q$5+U$12*COS(RADIANS(Q174)),0)-ImgF_x0+1))</f>
        <v>11</v>
      </c>
      <c r="V174" s="22" t="n">
        <f aca="false">IF(V$12="","",INDEX(ImgF,ROUND(Q$6+V$12*SIN(RADIANS(Q174)),0)-ImgF_y0+1,ROUND(Q$5+V$12*COS(RADIANS(Q174)),0)-ImgF_x0+1))</f>
        <v>14</v>
      </c>
      <c r="W174" s="22" t="n">
        <f aca="false">IF(W$12="","",INDEX(ImgF,ROUND(Q$6+W$12*SIN(RADIANS(Q174)),0)-ImgF_y0+1,ROUND(Q$5+W$12*COS(RADIANS(Q174)),0)-ImgF_x0+1))</f>
        <v>0</v>
      </c>
      <c r="X174" s="22" t="n">
        <f aca="false">IF(X$12="","",INDEX(ImgF,ROUND(Q$6+X$12*SIN(RADIANS(Q174)),0)-ImgF_y0+1,ROUND(Q$5+X$12*COS(RADIANS(Q174)),0)-ImgF_x0+1))</f>
        <v>11</v>
      </c>
      <c r="Y174" s="22" t="n">
        <f aca="false">IF(Y$12="","",INDEX(ImgF,ROUND(Q$6+Y$12*SIN(RADIANS(Q174)),0)-ImgF_y0+1,ROUND(Q$5+Y$12*COS(RADIANS(Q174)),0)-ImgF_x0+1))</f>
        <v>14</v>
      </c>
      <c r="Z174" s="24" t="n">
        <f aca="false">MIN(R174:Y174)</f>
        <v>0</v>
      </c>
      <c r="AA174" s="33" t="n">
        <f aca="false">IF(Z174&lt;oscuro,1,0)</f>
        <v>1</v>
      </c>
      <c r="AB174" s="22" t="n">
        <f aca="false">oscuro</f>
        <v>68</v>
      </c>
    </row>
    <row r="175" customFormat="false" ht="15" hidden="false" customHeight="false" outlineLevel="0" collapsed="false">
      <c r="B175" s="24" t="n">
        <v>162</v>
      </c>
      <c r="C175" s="24" t="n">
        <f aca="false">B175*360/360</f>
        <v>162</v>
      </c>
      <c r="D175" s="18" t="n">
        <f aca="false">IF(D$12="","",INDEX(ImgF,ROUND(C$6+D$12*SIN(RADIANS(C175)),0)-ImgF_y0+1,ROUND(C$5+D$12*COS(RADIANS(C175)),0)-ImgF_x0+1))</f>
        <v>29</v>
      </c>
      <c r="E175" s="18" t="n">
        <f aca="false">IF(E$12="","",INDEX(ImgF,ROUND(C$6+E$12*SIN(RADIANS(C175)),0)-ImgF_y0+1,ROUND(C$5+E$12*COS(RADIANS(C175)),0)-ImgF_x0+1))</f>
        <v>50</v>
      </c>
      <c r="F175" s="18" t="n">
        <f aca="false">IF(F$12="","",INDEX(ImgF,ROUND(C$6+F$12*SIN(RADIANS(C175)),0)-ImgF_y0+1,ROUND(C$5+F$12*COS(RADIANS(C175)),0)-ImgF_x0+1))</f>
        <v>52</v>
      </c>
      <c r="G175" s="18" t="n">
        <f aca="false">IF(G$12="","",INDEX(ImgF,ROUND(C$6+G$12*SIN(RADIANS(C175)),0)-ImgF_y0+1,ROUND(C$5+G$12*COS(RADIANS(C175)),0)-ImgF_x0+1))</f>
        <v>24</v>
      </c>
      <c r="H175" s="18" t="n">
        <f aca="false">IF(H$12="","",INDEX(ImgF,ROUND(C$6+H$12*SIN(RADIANS(C175)),0)-ImgF_y0+1,ROUND(C$5+H$12*COS(RADIANS(C175)),0)-ImgF_x0+1))</f>
        <v>7</v>
      </c>
      <c r="I175" s="18" t="n">
        <f aca="false">IF(I$12="","",INDEX(ImgF,ROUND(C$6+I$12*SIN(RADIANS(C175)),0)-ImgF_y0+1,ROUND(C$5+I$12*COS(RADIANS(C175)),0)-ImgF_x0+1))</f>
        <v>12</v>
      </c>
      <c r="J175" s="18" t="n">
        <f aca="false">IF(J$12="","",INDEX(ImgF,ROUND(C$6+J$12*SIN(RADIANS(C175)),0)-ImgF_y0+1,ROUND(C$5+J$12*COS(RADIANS(C175)),0)-ImgF_x0+1))</f>
        <v>12</v>
      </c>
      <c r="K175" s="18" t="n">
        <f aca="false">IF(K$12="","",INDEX(ImgF,ROUND(C$6+K$12*SIN(RADIANS(C175)),0)-ImgF_y0+1,ROUND(C$5+K$12*COS(RADIANS(C175)),0)-ImgF_x0+1))</f>
        <v>11</v>
      </c>
      <c r="L175" s="24" t="n">
        <f aca="false">MIN(D175:K175)</f>
        <v>7</v>
      </c>
      <c r="M175" s="33" t="n">
        <f aca="false">IF(L175&lt;oscuro,1,0)</f>
        <v>1</v>
      </c>
      <c r="N175" s="22" t="n">
        <f aca="false">oscuro</f>
        <v>68</v>
      </c>
      <c r="P175" s="24" t="n">
        <v>162</v>
      </c>
      <c r="Q175" s="24" t="n">
        <f aca="false">P175*360/360</f>
        <v>162</v>
      </c>
      <c r="R175" s="22" t="n">
        <f aca="false">IF(R$12="","",INDEX(ImgF,ROUND(Q$6+R$12*SIN(RADIANS(Q175)),0)-ImgF_y0+1,ROUND(Q$5+R$12*COS(RADIANS(Q175)),0)-ImgF_x0+1))</f>
        <v>9</v>
      </c>
      <c r="S175" s="22" t="n">
        <f aca="false">IF(S$12="","",INDEX(ImgF,ROUND(Q$6+S$12*SIN(RADIANS(Q175)),0)-ImgF_y0+1,ROUND(Q$5+S$12*COS(RADIANS(Q175)),0)-ImgF_x0+1))</f>
        <v>1</v>
      </c>
      <c r="T175" s="22" t="n">
        <f aca="false">IF(T$12="","",INDEX(ImgF,ROUND(Q$6+T$12*SIN(RADIANS(Q175)),0)-ImgF_y0+1,ROUND(Q$5+T$12*COS(RADIANS(Q175)),0)-ImgF_x0+1))</f>
        <v>7</v>
      </c>
      <c r="U175" s="22" t="n">
        <f aca="false">IF(U$12="","",INDEX(ImgF,ROUND(Q$6+U$12*SIN(RADIANS(Q175)),0)-ImgF_y0+1,ROUND(Q$5+U$12*COS(RADIANS(Q175)),0)-ImgF_x0+1))</f>
        <v>5</v>
      </c>
      <c r="V175" s="22" t="n">
        <f aca="false">IF(V$12="","",INDEX(ImgF,ROUND(Q$6+V$12*SIN(RADIANS(Q175)),0)-ImgF_y0+1,ROUND(Q$5+V$12*COS(RADIANS(Q175)),0)-ImgF_x0+1))</f>
        <v>14</v>
      </c>
      <c r="W175" s="22" t="n">
        <f aca="false">IF(W$12="","",INDEX(ImgF,ROUND(Q$6+W$12*SIN(RADIANS(Q175)),0)-ImgF_y0+1,ROUND(Q$5+W$12*COS(RADIANS(Q175)),0)-ImgF_x0+1))</f>
        <v>7</v>
      </c>
      <c r="X175" s="22" t="n">
        <f aca="false">IF(X$12="","",INDEX(ImgF,ROUND(Q$6+X$12*SIN(RADIANS(Q175)),0)-ImgF_y0+1,ROUND(Q$5+X$12*COS(RADIANS(Q175)),0)-ImgF_x0+1))</f>
        <v>21</v>
      </c>
      <c r="Y175" s="22" t="n">
        <f aca="false">IF(Y$12="","",INDEX(ImgF,ROUND(Q$6+Y$12*SIN(RADIANS(Q175)),0)-ImgF_y0+1,ROUND(Q$5+Y$12*COS(RADIANS(Q175)),0)-ImgF_x0+1))</f>
        <v>17</v>
      </c>
      <c r="Z175" s="24" t="n">
        <f aca="false">MIN(R175:Y175)</f>
        <v>1</v>
      </c>
      <c r="AA175" s="33" t="n">
        <f aca="false">IF(Z175&lt;oscuro,1,0)</f>
        <v>1</v>
      </c>
      <c r="AB175" s="22" t="n">
        <f aca="false">oscuro</f>
        <v>68</v>
      </c>
    </row>
    <row r="176" customFormat="false" ht="15" hidden="false" customHeight="false" outlineLevel="0" collapsed="false">
      <c r="B176" s="24" t="n">
        <v>163</v>
      </c>
      <c r="C176" s="24" t="n">
        <f aca="false">B176*360/360</f>
        <v>163</v>
      </c>
      <c r="D176" s="18" t="n">
        <f aca="false">IF(D$12="","",INDEX(ImgF,ROUND(C$6+D$12*SIN(RADIANS(C176)),0)-ImgF_y0+1,ROUND(C$5+D$12*COS(RADIANS(C176)),0)-ImgF_x0+1))</f>
        <v>52</v>
      </c>
      <c r="E176" s="18" t="n">
        <f aca="false">IF(E$12="","",INDEX(ImgF,ROUND(C$6+E$12*SIN(RADIANS(C176)),0)-ImgF_y0+1,ROUND(C$5+E$12*COS(RADIANS(C176)),0)-ImgF_x0+1))</f>
        <v>48</v>
      </c>
      <c r="F176" s="18" t="n">
        <f aca="false">IF(F$12="","",INDEX(ImgF,ROUND(C$6+F$12*SIN(RADIANS(C176)),0)-ImgF_y0+1,ROUND(C$5+F$12*COS(RADIANS(C176)),0)-ImgF_x0+1))</f>
        <v>48</v>
      </c>
      <c r="G176" s="18" t="n">
        <f aca="false">IF(G$12="","",INDEX(ImgF,ROUND(C$6+G$12*SIN(RADIANS(C176)),0)-ImgF_y0+1,ROUND(C$5+G$12*COS(RADIANS(C176)),0)-ImgF_x0+1))</f>
        <v>36</v>
      </c>
      <c r="H176" s="18" t="n">
        <f aca="false">IF(H$12="","",INDEX(ImgF,ROUND(C$6+H$12*SIN(RADIANS(C176)),0)-ImgF_y0+1,ROUND(C$5+H$12*COS(RADIANS(C176)),0)-ImgF_x0+1))</f>
        <v>7</v>
      </c>
      <c r="I176" s="18" t="n">
        <f aca="false">IF(I$12="","",INDEX(ImgF,ROUND(C$6+I$12*SIN(RADIANS(C176)),0)-ImgF_y0+1,ROUND(C$5+I$12*COS(RADIANS(C176)),0)-ImgF_x0+1))</f>
        <v>7</v>
      </c>
      <c r="J176" s="18" t="n">
        <f aca="false">IF(J$12="","",INDEX(ImgF,ROUND(C$6+J$12*SIN(RADIANS(C176)),0)-ImgF_y0+1,ROUND(C$5+J$12*COS(RADIANS(C176)),0)-ImgF_x0+1))</f>
        <v>14</v>
      </c>
      <c r="K176" s="18" t="n">
        <f aca="false">IF(K$12="","",INDEX(ImgF,ROUND(C$6+K$12*SIN(RADIANS(C176)),0)-ImgF_y0+1,ROUND(C$5+K$12*COS(RADIANS(C176)),0)-ImgF_x0+1))</f>
        <v>11</v>
      </c>
      <c r="L176" s="24" t="n">
        <f aca="false">MIN(D176:K176)</f>
        <v>7</v>
      </c>
      <c r="M176" s="33" t="n">
        <f aca="false">IF(L176&lt;oscuro,1,0)</f>
        <v>1</v>
      </c>
      <c r="N176" s="22" t="n">
        <f aca="false">oscuro</f>
        <v>68</v>
      </c>
      <c r="P176" s="24" t="n">
        <v>163</v>
      </c>
      <c r="Q176" s="24" t="n">
        <f aca="false">P176*360/360</f>
        <v>163</v>
      </c>
      <c r="R176" s="22" t="n">
        <f aca="false">IF(R$12="","",INDEX(ImgF,ROUND(Q$6+R$12*SIN(RADIANS(Q176)),0)-ImgF_y0+1,ROUND(Q$5+R$12*COS(RADIANS(Q176)),0)-ImgF_x0+1))</f>
        <v>0</v>
      </c>
      <c r="S176" s="22" t="n">
        <f aca="false">IF(S$12="","",INDEX(ImgF,ROUND(Q$6+S$12*SIN(RADIANS(Q176)),0)-ImgF_y0+1,ROUND(Q$5+S$12*COS(RADIANS(Q176)),0)-ImgF_x0+1))</f>
        <v>9</v>
      </c>
      <c r="T176" s="22" t="n">
        <f aca="false">IF(T$12="","",INDEX(ImgF,ROUND(Q$6+T$12*SIN(RADIANS(Q176)),0)-ImgF_y0+1,ROUND(Q$5+T$12*COS(RADIANS(Q176)),0)-ImgF_x0+1))</f>
        <v>7</v>
      </c>
      <c r="U176" s="22" t="n">
        <f aca="false">IF(U$12="","",INDEX(ImgF,ROUND(Q$6+U$12*SIN(RADIANS(Q176)),0)-ImgF_y0+1,ROUND(Q$5+U$12*COS(RADIANS(Q176)),0)-ImgF_x0+1))</f>
        <v>5</v>
      </c>
      <c r="V176" s="22" t="n">
        <f aca="false">IF(V$12="","",INDEX(ImgF,ROUND(Q$6+V$12*SIN(RADIANS(Q176)),0)-ImgF_y0+1,ROUND(Q$5+V$12*COS(RADIANS(Q176)),0)-ImgF_x0+1))</f>
        <v>12</v>
      </c>
      <c r="W176" s="22" t="n">
        <f aca="false">IF(W$12="","",INDEX(ImgF,ROUND(Q$6+W$12*SIN(RADIANS(Q176)),0)-ImgF_y0+1,ROUND(Q$5+W$12*COS(RADIANS(Q176)),0)-ImgF_x0+1))</f>
        <v>17</v>
      </c>
      <c r="X176" s="22" t="n">
        <f aca="false">IF(X$12="","",INDEX(ImgF,ROUND(Q$6+X$12*SIN(RADIANS(Q176)),0)-ImgF_y0+1,ROUND(Q$5+X$12*COS(RADIANS(Q176)),0)-ImgF_x0+1))</f>
        <v>21</v>
      </c>
      <c r="Y176" s="22" t="n">
        <f aca="false">IF(Y$12="","",INDEX(ImgF,ROUND(Q$6+Y$12*SIN(RADIANS(Q176)),0)-ImgF_y0+1,ROUND(Q$5+Y$12*COS(RADIANS(Q176)),0)-ImgF_x0+1))</f>
        <v>25</v>
      </c>
      <c r="Z176" s="24" t="n">
        <f aca="false">MIN(R176:Y176)</f>
        <v>0</v>
      </c>
      <c r="AA176" s="33" t="n">
        <f aca="false">IF(Z176&lt;oscuro,1,0)</f>
        <v>1</v>
      </c>
      <c r="AB176" s="22" t="n">
        <f aca="false">oscuro</f>
        <v>68</v>
      </c>
    </row>
    <row r="177" customFormat="false" ht="15" hidden="false" customHeight="false" outlineLevel="0" collapsed="false">
      <c r="B177" s="24" t="n">
        <v>164</v>
      </c>
      <c r="C177" s="24" t="n">
        <f aca="false">B177*360/360</f>
        <v>164</v>
      </c>
      <c r="D177" s="18" t="n">
        <f aca="false">IF(D$12="","",INDEX(ImgF,ROUND(C$6+D$12*SIN(RADIANS(C177)),0)-ImgF_y0+1,ROUND(C$5+D$12*COS(RADIANS(C177)),0)-ImgF_x0+1))</f>
        <v>52</v>
      </c>
      <c r="E177" s="18" t="n">
        <f aca="false">IF(E$12="","",INDEX(ImgF,ROUND(C$6+E$12*SIN(RADIANS(C177)),0)-ImgF_y0+1,ROUND(C$5+E$12*COS(RADIANS(C177)),0)-ImgF_x0+1))</f>
        <v>52</v>
      </c>
      <c r="F177" s="18" t="n">
        <f aca="false">IF(F$12="","",INDEX(ImgF,ROUND(C$6+F$12*SIN(RADIANS(C177)),0)-ImgF_y0+1,ROUND(C$5+F$12*COS(RADIANS(C177)),0)-ImgF_x0+1))</f>
        <v>38</v>
      </c>
      <c r="G177" s="18" t="n">
        <f aca="false">IF(G$12="","",INDEX(ImgF,ROUND(C$6+G$12*SIN(RADIANS(C177)),0)-ImgF_y0+1,ROUND(C$5+G$12*COS(RADIANS(C177)),0)-ImgF_x0+1))</f>
        <v>12</v>
      </c>
      <c r="H177" s="18" t="n">
        <f aca="false">IF(H$12="","",INDEX(ImgF,ROUND(C$6+H$12*SIN(RADIANS(C177)),0)-ImgF_y0+1,ROUND(C$5+H$12*COS(RADIANS(C177)),0)-ImgF_x0+1))</f>
        <v>11</v>
      </c>
      <c r="I177" s="18" t="n">
        <f aca="false">IF(I$12="","",INDEX(ImgF,ROUND(C$6+I$12*SIN(RADIANS(C177)),0)-ImgF_y0+1,ROUND(C$5+I$12*COS(RADIANS(C177)),0)-ImgF_x0+1))</f>
        <v>11</v>
      </c>
      <c r="J177" s="18" t="n">
        <f aca="false">IF(J$12="","",INDEX(ImgF,ROUND(C$6+J$12*SIN(RADIANS(C177)),0)-ImgF_y0+1,ROUND(C$5+J$12*COS(RADIANS(C177)),0)-ImgF_x0+1))</f>
        <v>16</v>
      </c>
      <c r="K177" s="18" t="n">
        <f aca="false">IF(K$12="","",INDEX(ImgF,ROUND(C$6+K$12*SIN(RADIANS(C177)),0)-ImgF_y0+1,ROUND(C$5+K$12*COS(RADIANS(C177)),0)-ImgF_x0+1))</f>
        <v>16</v>
      </c>
      <c r="L177" s="24" t="n">
        <f aca="false">MIN(D177:K177)</f>
        <v>11</v>
      </c>
      <c r="M177" s="33" t="n">
        <f aca="false">IF(L177&lt;oscuro,1,0)</f>
        <v>1</v>
      </c>
      <c r="N177" s="22" t="n">
        <f aca="false">oscuro</f>
        <v>68</v>
      </c>
      <c r="P177" s="24" t="n">
        <v>164</v>
      </c>
      <c r="Q177" s="24" t="n">
        <f aca="false">P177*360/360</f>
        <v>164</v>
      </c>
      <c r="R177" s="22" t="n">
        <f aca="false">IF(R$12="","",INDEX(ImgF,ROUND(Q$6+R$12*SIN(RADIANS(Q177)),0)-ImgF_y0+1,ROUND(Q$5+R$12*COS(RADIANS(Q177)),0)-ImgF_x0+1))</f>
        <v>4</v>
      </c>
      <c r="S177" s="22" t="n">
        <f aca="false">IF(S$12="","",INDEX(ImgF,ROUND(Q$6+S$12*SIN(RADIANS(Q177)),0)-ImgF_y0+1,ROUND(Q$5+S$12*COS(RADIANS(Q177)),0)-ImgF_x0+1))</f>
        <v>9</v>
      </c>
      <c r="T177" s="22" t="n">
        <f aca="false">IF(T$12="","",INDEX(ImgF,ROUND(Q$6+T$12*SIN(RADIANS(Q177)),0)-ImgF_y0+1,ROUND(Q$5+T$12*COS(RADIANS(Q177)),0)-ImgF_x0+1))</f>
        <v>11</v>
      </c>
      <c r="U177" s="22" t="n">
        <f aca="false">IF(U$12="","",INDEX(ImgF,ROUND(Q$6+U$12*SIN(RADIANS(Q177)),0)-ImgF_y0+1,ROUND(Q$5+U$12*COS(RADIANS(Q177)),0)-ImgF_x0+1))</f>
        <v>23</v>
      </c>
      <c r="V177" s="22" t="n">
        <f aca="false">IF(V$12="","",INDEX(ImgF,ROUND(Q$6+V$12*SIN(RADIANS(Q177)),0)-ImgF_y0+1,ROUND(Q$5+V$12*COS(RADIANS(Q177)),0)-ImgF_x0+1))</f>
        <v>16</v>
      </c>
      <c r="W177" s="22" t="n">
        <f aca="false">IF(W$12="","",INDEX(ImgF,ROUND(Q$6+W$12*SIN(RADIANS(Q177)),0)-ImgF_y0+1,ROUND(Q$5+W$12*COS(RADIANS(Q177)),0)-ImgF_x0+1))</f>
        <v>17</v>
      </c>
      <c r="X177" s="22" t="n">
        <f aca="false">IF(X$12="","",INDEX(ImgF,ROUND(Q$6+X$12*SIN(RADIANS(Q177)),0)-ImgF_y0+1,ROUND(Q$5+X$12*COS(RADIANS(Q177)),0)-ImgF_x0+1))</f>
        <v>18</v>
      </c>
      <c r="Y177" s="22" t="n">
        <f aca="false">IF(Y$12="","",INDEX(ImgF,ROUND(Q$6+Y$12*SIN(RADIANS(Q177)),0)-ImgF_y0+1,ROUND(Q$5+Y$12*COS(RADIANS(Q177)),0)-ImgF_x0+1))</f>
        <v>21</v>
      </c>
      <c r="Z177" s="24" t="n">
        <f aca="false">MIN(R177:Y177)</f>
        <v>4</v>
      </c>
      <c r="AA177" s="33" t="n">
        <f aca="false">IF(Z177&lt;oscuro,1,0)</f>
        <v>1</v>
      </c>
      <c r="AB177" s="22" t="n">
        <f aca="false">oscuro</f>
        <v>68</v>
      </c>
    </row>
    <row r="178" customFormat="false" ht="15" hidden="false" customHeight="false" outlineLevel="0" collapsed="false">
      <c r="B178" s="24" t="n">
        <v>165</v>
      </c>
      <c r="C178" s="24" t="n">
        <f aca="false">B178*360/360</f>
        <v>165</v>
      </c>
      <c r="D178" s="18" t="n">
        <f aca="false">IF(D$12="","",INDEX(ImgF,ROUND(C$6+D$12*SIN(RADIANS(C178)),0)-ImgF_y0+1,ROUND(C$5+D$12*COS(RADIANS(C178)),0)-ImgF_x0+1))</f>
        <v>50</v>
      </c>
      <c r="E178" s="18" t="n">
        <f aca="false">IF(E$12="","",INDEX(ImgF,ROUND(C$6+E$12*SIN(RADIANS(C178)),0)-ImgF_y0+1,ROUND(C$5+E$12*COS(RADIANS(C178)),0)-ImgF_x0+1))</f>
        <v>51</v>
      </c>
      <c r="F178" s="18" t="n">
        <f aca="false">IF(F$12="","",INDEX(ImgF,ROUND(C$6+F$12*SIN(RADIANS(C178)),0)-ImgF_y0+1,ROUND(C$5+F$12*COS(RADIANS(C178)),0)-ImgF_x0+1))</f>
        <v>38</v>
      </c>
      <c r="G178" s="18" t="n">
        <f aca="false">IF(G$12="","",INDEX(ImgF,ROUND(C$6+G$12*SIN(RADIANS(C178)),0)-ImgF_y0+1,ROUND(C$5+G$12*COS(RADIANS(C178)),0)-ImgF_x0+1))</f>
        <v>15</v>
      </c>
      <c r="H178" s="18" t="n">
        <f aca="false">IF(H$12="","",INDEX(ImgF,ROUND(C$6+H$12*SIN(RADIANS(C178)),0)-ImgF_y0+1,ROUND(C$5+H$12*COS(RADIANS(C178)),0)-ImgF_x0+1))</f>
        <v>5</v>
      </c>
      <c r="I178" s="18" t="n">
        <f aca="false">IF(I$12="","",INDEX(ImgF,ROUND(C$6+I$12*SIN(RADIANS(C178)),0)-ImgF_y0+1,ROUND(C$5+I$12*COS(RADIANS(C178)),0)-ImgF_x0+1))</f>
        <v>11</v>
      </c>
      <c r="J178" s="18" t="n">
        <f aca="false">IF(J$12="","",INDEX(ImgF,ROUND(C$6+J$12*SIN(RADIANS(C178)),0)-ImgF_y0+1,ROUND(C$5+J$12*COS(RADIANS(C178)),0)-ImgF_x0+1))</f>
        <v>14</v>
      </c>
      <c r="K178" s="18" t="n">
        <f aca="false">IF(K$12="","",INDEX(ImgF,ROUND(C$6+K$12*SIN(RADIANS(C178)),0)-ImgF_y0+1,ROUND(C$5+K$12*COS(RADIANS(C178)),0)-ImgF_x0+1))</f>
        <v>16</v>
      </c>
      <c r="L178" s="24" t="n">
        <f aca="false">MIN(D178:K178)</f>
        <v>5</v>
      </c>
      <c r="M178" s="33" t="n">
        <f aca="false">IF(L178&lt;oscuro,1,0)</f>
        <v>1</v>
      </c>
      <c r="N178" s="22" t="n">
        <f aca="false">oscuro</f>
        <v>68</v>
      </c>
      <c r="P178" s="24" t="n">
        <v>165</v>
      </c>
      <c r="Q178" s="24" t="n">
        <f aca="false">P178*360/360</f>
        <v>165</v>
      </c>
      <c r="R178" s="22" t="n">
        <f aca="false">IF(R$12="","",INDEX(ImgF,ROUND(Q$6+R$12*SIN(RADIANS(Q178)),0)-ImgF_y0+1,ROUND(Q$5+R$12*COS(RADIANS(Q178)),0)-ImgF_x0+1))</f>
        <v>2</v>
      </c>
      <c r="S178" s="22" t="n">
        <f aca="false">IF(S$12="","",INDEX(ImgF,ROUND(Q$6+S$12*SIN(RADIANS(Q178)),0)-ImgF_y0+1,ROUND(Q$5+S$12*COS(RADIANS(Q178)),0)-ImgF_x0+1))</f>
        <v>2</v>
      </c>
      <c r="T178" s="22" t="n">
        <f aca="false">IF(T$12="","",INDEX(ImgF,ROUND(Q$6+T$12*SIN(RADIANS(Q178)),0)-ImgF_y0+1,ROUND(Q$5+T$12*COS(RADIANS(Q178)),0)-ImgF_x0+1))</f>
        <v>4</v>
      </c>
      <c r="U178" s="22" t="n">
        <f aca="false">IF(U$12="","",INDEX(ImgF,ROUND(Q$6+U$12*SIN(RADIANS(Q178)),0)-ImgF_y0+1,ROUND(Q$5+U$12*COS(RADIANS(Q178)),0)-ImgF_x0+1))</f>
        <v>15</v>
      </c>
      <c r="V178" s="22" t="n">
        <f aca="false">IF(V$12="","",INDEX(ImgF,ROUND(Q$6+V$12*SIN(RADIANS(Q178)),0)-ImgF_y0+1,ROUND(Q$5+V$12*COS(RADIANS(Q178)),0)-ImgF_x0+1))</f>
        <v>16</v>
      </c>
      <c r="W178" s="22" t="n">
        <f aca="false">IF(W$12="","",INDEX(ImgF,ROUND(Q$6+W$12*SIN(RADIANS(Q178)),0)-ImgF_y0+1,ROUND(Q$5+W$12*COS(RADIANS(Q178)),0)-ImgF_x0+1))</f>
        <v>19</v>
      </c>
      <c r="X178" s="22" t="n">
        <f aca="false">IF(X$12="","",INDEX(ImgF,ROUND(Q$6+X$12*SIN(RADIANS(Q178)),0)-ImgF_y0+1,ROUND(Q$5+X$12*COS(RADIANS(Q178)),0)-ImgF_x0+1))</f>
        <v>24</v>
      </c>
      <c r="Y178" s="22" t="n">
        <f aca="false">IF(Y$12="","",INDEX(ImgF,ROUND(Q$6+Y$12*SIN(RADIANS(Q178)),0)-ImgF_y0+1,ROUND(Q$5+Y$12*COS(RADIANS(Q178)),0)-ImgF_x0+1))</f>
        <v>28</v>
      </c>
      <c r="Z178" s="24" t="n">
        <f aca="false">MIN(R178:Y178)</f>
        <v>2</v>
      </c>
      <c r="AA178" s="33" t="n">
        <f aca="false">IF(Z178&lt;oscuro,1,0)</f>
        <v>1</v>
      </c>
      <c r="AB178" s="22" t="n">
        <f aca="false">oscuro</f>
        <v>68</v>
      </c>
    </row>
    <row r="179" customFormat="false" ht="15" hidden="false" customHeight="false" outlineLevel="0" collapsed="false">
      <c r="B179" s="24" t="n">
        <v>166</v>
      </c>
      <c r="C179" s="24" t="n">
        <f aca="false">B179*360/360</f>
        <v>166</v>
      </c>
      <c r="D179" s="18" t="n">
        <f aca="false">IF(D$12="","",INDEX(ImgF,ROUND(C$6+D$12*SIN(RADIANS(C179)),0)-ImgF_y0+1,ROUND(C$5+D$12*COS(RADIANS(C179)),0)-ImgF_x0+1))</f>
        <v>50</v>
      </c>
      <c r="E179" s="18" t="n">
        <f aca="false">IF(E$12="","",INDEX(ImgF,ROUND(C$6+E$12*SIN(RADIANS(C179)),0)-ImgF_y0+1,ROUND(C$5+E$12*COS(RADIANS(C179)),0)-ImgF_x0+1))</f>
        <v>51</v>
      </c>
      <c r="F179" s="18" t="n">
        <f aca="false">IF(F$12="","",INDEX(ImgF,ROUND(C$6+F$12*SIN(RADIANS(C179)),0)-ImgF_y0+1,ROUND(C$5+F$12*COS(RADIANS(C179)),0)-ImgF_x0+1))</f>
        <v>37</v>
      </c>
      <c r="G179" s="18" t="n">
        <f aca="false">IF(G$12="","",INDEX(ImgF,ROUND(C$6+G$12*SIN(RADIANS(C179)),0)-ImgF_y0+1,ROUND(C$5+G$12*COS(RADIANS(C179)),0)-ImgF_x0+1))</f>
        <v>14</v>
      </c>
      <c r="H179" s="18" t="n">
        <f aca="false">IF(H$12="","",INDEX(ImgF,ROUND(C$6+H$12*SIN(RADIANS(C179)),0)-ImgF_y0+1,ROUND(C$5+H$12*COS(RADIANS(C179)),0)-ImgF_x0+1))</f>
        <v>5</v>
      </c>
      <c r="I179" s="18" t="n">
        <f aca="false">IF(I$12="","",INDEX(ImgF,ROUND(C$6+I$12*SIN(RADIANS(C179)),0)-ImgF_y0+1,ROUND(C$5+I$12*COS(RADIANS(C179)),0)-ImgF_x0+1))</f>
        <v>7</v>
      </c>
      <c r="J179" s="18" t="n">
        <f aca="false">IF(J$12="","",INDEX(ImgF,ROUND(C$6+J$12*SIN(RADIANS(C179)),0)-ImgF_y0+1,ROUND(C$5+J$12*COS(RADIANS(C179)),0)-ImgF_x0+1))</f>
        <v>7</v>
      </c>
      <c r="K179" s="18" t="n">
        <f aca="false">IF(K$12="","",INDEX(ImgF,ROUND(C$6+K$12*SIN(RADIANS(C179)),0)-ImgF_y0+1,ROUND(C$5+K$12*COS(RADIANS(C179)),0)-ImgF_x0+1))</f>
        <v>11</v>
      </c>
      <c r="L179" s="24" t="n">
        <f aca="false">MIN(D179:K179)</f>
        <v>5</v>
      </c>
      <c r="M179" s="33" t="n">
        <f aca="false">IF(L179&lt;oscuro,1,0)</f>
        <v>1</v>
      </c>
      <c r="N179" s="22" t="n">
        <f aca="false">oscuro</f>
        <v>68</v>
      </c>
      <c r="P179" s="24" t="n">
        <v>166</v>
      </c>
      <c r="Q179" s="24" t="n">
        <f aca="false">P179*360/360</f>
        <v>166</v>
      </c>
      <c r="R179" s="22" t="n">
        <f aca="false">IF(R$12="","",INDEX(ImgF,ROUND(Q$6+R$12*SIN(RADIANS(Q179)),0)-ImgF_y0+1,ROUND(Q$5+R$12*COS(RADIANS(Q179)),0)-ImgF_x0+1))</f>
        <v>9</v>
      </c>
      <c r="S179" s="22" t="n">
        <f aca="false">IF(S$12="","",INDEX(ImgF,ROUND(Q$6+S$12*SIN(RADIANS(Q179)),0)-ImgF_y0+1,ROUND(Q$5+S$12*COS(RADIANS(Q179)),0)-ImgF_x0+1))</f>
        <v>4</v>
      </c>
      <c r="T179" s="22" t="n">
        <f aca="false">IF(T$12="","",INDEX(ImgF,ROUND(Q$6+T$12*SIN(RADIANS(Q179)),0)-ImgF_y0+1,ROUND(Q$5+T$12*COS(RADIANS(Q179)),0)-ImgF_x0+1))</f>
        <v>15</v>
      </c>
      <c r="U179" s="22" t="n">
        <f aca="false">IF(U$12="","",INDEX(ImgF,ROUND(Q$6+U$12*SIN(RADIANS(Q179)),0)-ImgF_y0+1,ROUND(Q$5+U$12*COS(RADIANS(Q179)),0)-ImgF_x0+1))</f>
        <v>21</v>
      </c>
      <c r="V179" s="22" t="n">
        <f aca="false">IF(V$12="","",INDEX(ImgF,ROUND(Q$6+V$12*SIN(RADIANS(Q179)),0)-ImgF_y0+1,ROUND(Q$5+V$12*COS(RADIANS(Q179)),0)-ImgF_x0+1))</f>
        <v>22</v>
      </c>
      <c r="W179" s="22" t="n">
        <f aca="false">IF(W$12="","",INDEX(ImgF,ROUND(Q$6+W$12*SIN(RADIANS(Q179)),0)-ImgF_y0+1,ROUND(Q$5+W$12*COS(RADIANS(Q179)),0)-ImgF_x0+1))</f>
        <v>29</v>
      </c>
      <c r="X179" s="22" t="n">
        <f aca="false">IF(X$12="","",INDEX(ImgF,ROUND(Q$6+X$12*SIN(RADIANS(Q179)),0)-ImgF_y0+1,ROUND(Q$5+X$12*COS(RADIANS(Q179)),0)-ImgF_x0+1))</f>
        <v>24</v>
      </c>
      <c r="Y179" s="22" t="n">
        <f aca="false">IF(Y$12="","",INDEX(ImgF,ROUND(Q$6+Y$12*SIN(RADIANS(Q179)),0)-ImgF_y0+1,ROUND(Q$5+Y$12*COS(RADIANS(Q179)),0)-ImgF_x0+1))</f>
        <v>28</v>
      </c>
      <c r="Z179" s="24" t="n">
        <f aca="false">MIN(R179:Y179)</f>
        <v>4</v>
      </c>
      <c r="AA179" s="33" t="n">
        <f aca="false">IF(Z179&lt;oscuro,1,0)</f>
        <v>1</v>
      </c>
      <c r="AB179" s="22" t="n">
        <f aca="false">oscuro</f>
        <v>68</v>
      </c>
    </row>
    <row r="180" customFormat="false" ht="15" hidden="false" customHeight="false" outlineLevel="0" collapsed="false">
      <c r="B180" s="24" t="n">
        <v>167</v>
      </c>
      <c r="C180" s="24" t="n">
        <f aca="false">B180*360/360</f>
        <v>167</v>
      </c>
      <c r="D180" s="18" t="n">
        <f aca="false">IF(D$12="","",INDEX(ImgF,ROUND(C$6+D$12*SIN(RADIANS(C180)),0)-ImgF_y0+1,ROUND(C$5+D$12*COS(RADIANS(C180)),0)-ImgF_x0+1))</f>
        <v>47</v>
      </c>
      <c r="E180" s="18" t="n">
        <f aca="false">IF(E$12="","",INDEX(ImgF,ROUND(C$6+E$12*SIN(RADIANS(C180)),0)-ImgF_y0+1,ROUND(C$5+E$12*COS(RADIANS(C180)),0)-ImgF_x0+1))</f>
        <v>46</v>
      </c>
      <c r="F180" s="18" t="n">
        <f aca="false">IF(F$12="","",INDEX(ImgF,ROUND(C$6+F$12*SIN(RADIANS(C180)),0)-ImgF_y0+1,ROUND(C$5+F$12*COS(RADIANS(C180)),0)-ImgF_x0+1))</f>
        <v>36</v>
      </c>
      <c r="G180" s="18" t="n">
        <f aca="false">IF(G$12="","",INDEX(ImgF,ROUND(C$6+G$12*SIN(RADIANS(C180)),0)-ImgF_y0+1,ROUND(C$5+G$12*COS(RADIANS(C180)),0)-ImgF_x0+1))</f>
        <v>14</v>
      </c>
      <c r="H180" s="18" t="n">
        <f aca="false">IF(H$12="","",INDEX(ImgF,ROUND(C$6+H$12*SIN(RADIANS(C180)),0)-ImgF_y0+1,ROUND(C$5+H$12*COS(RADIANS(C180)),0)-ImgF_x0+1))</f>
        <v>7</v>
      </c>
      <c r="I180" s="18" t="n">
        <f aca="false">IF(I$12="","",INDEX(ImgF,ROUND(C$6+I$12*SIN(RADIANS(C180)),0)-ImgF_y0+1,ROUND(C$5+I$12*COS(RADIANS(C180)),0)-ImgF_x0+1))</f>
        <v>11</v>
      </c>
      <c r="J180" s="18" t="n">
        <f aca="false">IF(J$12="","",INDEX(ImgF,ROUND(C$6+J$12*SIN(RADIANS(C180)),0)-ImgF_y0+1,ROUND(C$5+J$12*COS(RADIANS(C180)),0)-ImgF_x0+1))</f>
        <v>9</v>
      </c>
      <c r="K180" s="18" t="n">
        <f aca="false">IF(K$12="","",INDEX(ImgF,ROUND(C$6+K$12*SIN(RADIANS(C180)),0)-ImgF_y0+1,ROUND(C$5+K$12*COS(RADIANS(C180)),0)-ImgF_x0+1))</f>
        <v>11</v>
      </c>
      <c r="L180" s="24" t="n">
        <f aca="false">MIN(D180:K180)</f>
        <v>7</v>
      </c>
      <c r="M180" s="33" t="n">
        <f aca="false">IF(L180&lt;oscuro,1,0)</f>
        <v>1</v>
      </c>
      <c r="N180" s="22" t="n">
        <f aca="false">oscuro</f>
        <v>68</v>
      </c>
      <c r="P180" s="24" t="n">
        <v>167</v>
      </c>
      <c r="Q180" s="24" t="n">
        <f aca="false">P180*360/360</f>
        <v>167</v>
      </c>
      <c r="R180" s="22" t="n">
        <f aca="false">IF(R$12="","",INDEX(ImgF,ROUND(Q$6+R$12*SIN(RADIANS(Q180)),0)-ImgF_y0+1,ROUND(Q$5+R$12*COS(RADIANS(Q180)),0)-ImgF_x0+1))</f>
        <v>45</v>
      </c>
      <c r="S180" s="22" t="n">
        <f aca="false">IF(S$12="","",INDEX(ImgF,ROUND(Q$6+S$12*SIN(RADIANS(Q180)),0)-ImgF_y0+1,ROUND(Q$5+S$12*COS(RADIANS(Q180)),0)-ImgF_x0+1))</f>
        <v>4</v>
      </c>
      <c r="T180" s="22" t="n">
        <f aca="false">IF(T$12="","",INDEX(ImgF,ROUND(Q$6+T$12*SIN(RADIANS(Q180)),0)-ImgF_y0+1,ROUND(Q$5+T$12*COS(RADIANS(Q180)),0)-ImgF_x0+1))</f>
        <v>18</v>
      </c>
      <c r="U180" s="22" t="n">
        <f aca="false">IF(U$12="","",INDEX(ImgF,ROUND(Q$6+U$12*SIN(RADIANS(Q180)),0)-ImgF_y0+1,ROUND(Q$5+U$12*COS(RADIANS(Q180)),0)-ImgF_x0+1))</f>
        <v>28</v>
      </c>
      <c r="V180" s="22" t="n">
        <f aca="false">IF(V$12="","",INDEX(ImgF,ROUND(Q$6+V$12*SIN(RADIANS(Q180)),0)-ImgF_y0+1,ROUND(Q$5+V$12*COS(RADIANS(Q180)),0)-ImgF_x0+1))</f>
        <v>29</v>
      </c>
      <c r="W180" s="22" t="n">
        <f aca="false">IF(W$12="","",INDEX(ImgF,ROUND(Q$6+W$12*SIN(RADIANS(Q180)),0)-ImgF_y0+1,ROUND(Q$5+W$12*COS(RADIANS(Q180)),0)-ImgF_x0+1))</f>
        <v>29</v>
      </c>
      <c r="X180" s="22" t="n">
        <f aca="false">IF(X$12="","",INDEX(ImgF,ROUND(Q$6+X$12*SIN(RADIANS(Q180)),0)-ImgF_y0+1,ROUND(Q$5+X$12*COS(RADIANS(Q180)),0)-ImgF_x0+1))</f>
        <v>28</v>
      </c>
      <c r="Y180" s="22" t="n">
        <f aca="false">IF(Y$12="","",INDEX(ImgF,ROUND(Q$6+Y$12*SIN(RADIANS(Q180)),0)-ImgF_y0+1,ROUND(Q$5+Y$12*COS(RADIANS(Q180)),0)-ImgF_x0+1))</f>
        <v>24</v>
      </c>
      <c r="Z180" s="24" t="n">
        <f aca="false">MIN(R180:Y180)</f>
        <v>4</v>
      </c>
      <c r="AA180" s="33" t="n">
        <f aca="false">IF(Z180&lt;oscuro,1,0)</f>
        <v>1</v>
      </c>
      <c r="AB180" s="22" t="n">
        <f aca="false">oscuro</f>
        <v>68</v>
      </c>
    </row>
    <row r="181" customFormat="false" ht="15" hidden="false" customHeight="false" outlineLevel="0" collapsed="false">
      <c r="B181" s="24" t="n">
        <v>168</v>
      </c>
      <c r="C181" s="24" t="n">
        <f aca="false">B181*360/360</f>
        <v>168</v>
      </c>
      <c r="D181" s="18" t="n">
        <f aca="false">IF(D$12="","",INDEX(ImgF,ROUND(C$6+D$12*SIN(RADIANS(C181)),0)-ImgF_y0+1,ROUND(C$5+D$12*COS(RADIANS(C181)),0)-ImgF_x0+1))</f>
        <v>47</v>
      </c>
      <c r="E181" s="18" t="n">
        <f aca="false">IF(E$12="","",INDEX(ImgF,ROUND(C$6+E$12*SIN(RADIANS(C181)),0)-ImgF_y0+1,ROUND(C$5+E$12*COS(RADIANS(C181)),0)-ImgF_x0+1))</f>
        <v>46</v>
      </c>
      <c r="F181" s="18" t="n">
        <f aca="false">IF(F$12="","",INDEX(ImgF,ROUND(C$6+F$12*SIN(RADIANS(C181)),0)-ImgF_y0+1,ROUND(C$5+F$12*COS(RADIANS(C181)),0)-ImgF_x0+1))</f>
        <v>36</v>
      </c>
      <c r="G181" s="18" t="n">
        <f aca="false">IF(G$12="","",INDEX(ImgF,ROUND(C$6+G$12*SIN(RADIANS(C181)),0)-ImgF_y0+1,ROUND(C$5+G$12*COS(RADIANS(C181)),0)-ImgF_x0+1))</f>
        <v>12</v>
      </c>
      <c r="H181" s="18" t="n">
        <f aca="false">IF(H$12="","",INDEX(ImgF,ROUND(C$6+H$12*SIN(RADIANS(C181)),0)-ImgF_y0+1,ROUND(C$5+H$12*COS(RADIANS(C181)),0)-ImgF_x0+1))</f>
        <v>7</v>
      </c>
      <c r="I181" s="18" t="n">
        <f aca="false">IF(I$12="","",INDEX(ImgF,ROUND(C$6+I$12*SIN(RADIANS(C181)),0)-ImgF_y0+1,ROUND(C$5+I$12*COS(RADIANS(C181)),0)-ImgF_x0+1))</f>
        <v>12</v>
      </c>
      <c r="J181" s="18" t="n">
        <f aca="false">IF(J$12="","",INDEX(ImgF,ROUND(C$6+J$12*SIN(RADIANS(C181)),0)-ImgF_y0+1,ROUND(C$5+J$12*COS(RADIANS(C181)),0)-ImgF_x0+1))</f>
        <v>9</v>
      </c>
      <c r="K181" s="18" t="n">
        <f aca="false">IF(K$12="","",INDEX(ImgF,ROUND(C$6+K$12*SIN(RADIANS(C181)),0)-ImgF_y0+1,ROUND(C$5+K$12*COS(RADIANS(C181)),0)-ImgF_x0+1))</f>
        <v>11</v>
      </c>
      <c r="L181" s="24" t="n">
        <f aca="false">MIN(D181:K181)</f>
        <v>7</v>
      </c>
      <c r="M181" s="33" t="n">
        <f aca="false">IF(L181&lt;oscuro,1,0)</f>
        <v>1</v>
      </c>
      <c r="N181" s="22" t="n">
        <f aca="false">oscuro</f>
        <v>68</v>
      </c>
      <c r="P181" s="24" t="n">
        <v>168</v>
      </c>
      <c r="Q181" s="24" t="n">
        <f aca="false">P181*360/360</f>
        <v>168</v>
      </c>
      <c r="R181" s="22" t="n">
        <f aca="false">IF(R$12="","",INDEX(ImgF,ROUND(Q$6+R$12*SIN(RADIANS(Q181)),0)-ImgF_y0+1,ROUND(Q$5+R$12*COS(RADIANS(Q181)),0)-ImgF_x0+1))</f>
        <v>45</v>
      </c>
      <c r="S181" s="22" t="n">
        <f aca="false">IF(S$12="","",INDEX(ImgF,ROUND(Q$6+S$12*SIN(RADIANS(Q181)),0)-ImgF_y0+1,ROUND(Q$5+S$12*COS(RADIANS(Q181)),0)-ImgF_x0+1))</f>
        <v>10</v>
      </c>
      <c r="T181" s="22" t="n">
        <f aca="false">IF(T$12="","",INDEX(ImgF,ROUND(Q$6+T$12*SIN(RADIANS(Q181)),0)-ImgF_y0+1,ROUND(Q$5+T$12*COS(RADIANS(Q181)),0)-ImgF_x0+1))</f>
        <v>22</v>
      </c>
      <c r="U181" s="22" t="n">
        <f aca="false">IF(U$12="","",INDEX(ImgF,ROUND(Q$6+U$12*SIN(RADIANS(Q181)),0)-ImgF_y0+1,ROUND(Q$5+U$12*COS(RADIANS(Q181)),0)-ImgF_x0+1))</f>
        <v>29</v>
      </c>
      <c r="V181" s="22" t="n">
        <f aca="false">IF(V$12="","",INDEX(ImgF,ROUND(Q$6+V$12*SIN(RADIANS(Q181)),0)-ImgF_y0+1,ROUND(Q$5+V$12*COS(RADIANS(Q181)),0)-ImgF_x0+1))</f>
        <v>29</v>
      </c>
      <c r="W181" s="22" t="n">
        <f aca="false">IF(W$12="","",INDEX(ImgF,ROUND(Q$6+W$12*SIN(RADIANS(Q181)),0)-ImgF_y0+1,ROUND(Q$5+W$12*COS(RADIANS(Q181)),0)-ImgF_x0+1))</f>
        <v>23</v>
      </c>
      <c r="X181" s="22" t="n">
        <f aca="false">IF(X$12="","",INDEX(ImgF,ROUND(Q$6+X$12*SIN(RADIANS(Q181)),0)-ImgF_y0+1,ROUND(Q$5+X$12*COS(RADIANS(Q181)),0)-ImgF_x0+1))</f>
        <v>22</v>
      </c>
      <c r="Y181" s="22" t="n">
        <f aca="false">IF(Y$12="","",INDEX(ImgF,ROUND(Q$6+Y$12*SIN(RADIANS(Q181)),0)-ImgF_y0+1,ROUND(Q$5+Y$12*COS(RADIANS(Q181)),0)-ImgF_x0+1))</f>
        <v>16</v>
      </c>
      <c r="Z181" s="24" t="n">
        <f aca="false">MIN(R181:Y181)</f>
        <v>10</v>
      </c>
      <c r="AA181" s="33" t="n">
        <f aca="false">IF(Z181&lt;oscuro,1,0)</f>
        <v>1</v>
      </c>
      <c r="AB181" s="22" t="n">
        <f aca="false">oscuro</f>
        <v>68</v>
      </c>
    </row>
    <row r="182" customFormat="false" ht="15" hidden="false" customHeight="false" outlineLevel="0" collapsed="false">
      <c r="B182" s="24" t="n">
        <v>169</v>
      </c>
      <c r="C182" s="24" t="n">
        <f aca="false">B182*360/360</f>
        <v>169</v>
      </c>
      <c r="D182" s="18" t="n">
        <f aca="false">IF(D$12="","",INDEX(ImgF,ROUND(C$6+D$12*SIN(RADIANS(C182)),0)-ImgF_y0+1,ROUND(C$5+D$12*COS(RADIANS(C182)),0)-ImgF_x0+1))</f>
        <v>47</v>
      </c>
      <c r="E182" s="18" t="n">
        <f aca="false">IF(E$12="","",INDEX(ImgF,ROUND(C$6+E$12*SIN(RADIANS(C182)),0)-ImgF_y0+1,ROUND(C$5+E$12*COS(RADIANS(C182)),0)-ImgF_x0+1))</f>
        <v>47</v>
      </c>
      <c r="F182" s="18" t="n">
        <f aca="false">IF(F$12="","",INDEX(ImgF,ROUND(C$6+F$12*SIN(RADIANS(C182)),0)-ImgF_y0+1,ROUND(C$5+F$12*COS(RADIANS(C182)),0)-ImgF_x0+1))</f>
        <v>35</v>
      </c>
      <c r="G182" s="18" t="n">
        <f aca="false">IF(G$12="","",INDEX(ImgF,ROUND(C$6+G$12*SIN(RADIANS(C182)),0)-ImgF_y0+1,ROUND(C$5+G$12*COS(RADIANS(C182)),0)-ImgF_x0+1))</f>
        <v>11</v>
      </c>
      <c r="H182" s="18" t="n">
        <f aca="false">IF(H$12="","",INDEX(ImgF,ROUND(C$6+H$12*SIN(RADIANS(C182)),0)-ImgF_y0+1,ROUND(C$5+H$12*COS(RADIANS(C182)),0)-ImgF_x0+1))</f>
        <v>4</v>
      </c>
      <c r="I182" s="18" t="n">
        <f aca="false">IF(I$12="","",INDEX(ImgF,ROUND(C$6+I$12*SIN(RADIANS(C182)),0)-ImgF_y0+1,ROUND(C$5+I$12*COS(RADIANS(C182)),0)-ImgF_x0+1))</f>
        <v>12</v>
      </c>
      <c r="J182" s="18" t="n">
        <f aca="false">IF(J$12="","",INDEX(ImgF,ROUND(C$6+J$12*SIN(RADIANS(C182)),0)-ImgF_y0+1,ROUND(C$5+J$12*COS(RADIANS(C182)),0)-ImgF_x0+1))</f>
        <v>10</v>
      </c>
      <c r="K182" s="18" t="n">
        <f aca="false">IF(K$12="","",INDEX(ImgF,ROUND(C$6+K$12*SIN(RADIANS(C182)),0)-ImgF_y0+1,ROUND(C$5+K$12*COS(RADIANS(C182)),0)-ImgF_x0+1))</f>
        <v>11</v>
      </c>
      <c r="L182" s="24" t="n">
        <f aca="false">MIN(D182:K182)</f>
        <v>4</v>
      </c>
      <c r="M182" s="33" t="n">
        <f aca="false">IF(L182&lt;oscuro,1,0)</f>
        <v>1</v>
      </c>
      <c r="N182" s="22" t="n">
        <f aca="false">oscuro</f>
        <v>68</v>
      </c>
      <c r="P182" s="24" t="n">
        <v>169</v>
      </c>
      <c r="Q182" s="24" t="n">
        <f aca="false">P182*360/360</f>
        <v>169</v>
      </c>
      <c r="R182" s="22" t="n">
        <f aca="false">IF(R$12="","",INDEX(ImgF,ROUND(Q$6+R$12*SIN(RADIANS(Q182)),0)-ImgF_y0+1,ROUND(Q$5+R$12*COS(RADIANS(Q182)),0)-ImgF_x0+1))</f>
        <v>45</v>
      </c>
      <c r="S182" s="22" t="n">
        <f aca="false">IF(S$12="","",INDEX(ImgF,ROUND(Q$6+S$12*SIN(RADIANS(Q182)),0)-ImgF_y0+1,ROUND(Q$5+S$12*COS(RADIANS(Q182)),0)-ImgF_x0+1))</f>
        <v>12</v>
      </c>
      <c r="T182" s="22" t="n">
        <f aca="false">IF(T$12="","",INDEX(ImgF,ROUND(Q$6+T$12*SIN(RADIANS(Q182)),0)-ImgF_y0+1,ROUND(Q$5+T$12*COS(RADIANS(Q182)),0)-ImgF_x0+1))</f>
        <v>22</v>
      </c>
      <c r="U182" s="22" t="n">
        <f aca="false">IF(U$12="","",INDEX(ImgF,ROUND(Q$6+U$12*SIN(RADIANS(Q182)),0)-ImgF_y0+1,ROUND(Q$5+U$12*COS(RADIANS(Q182)),0)-ImgF_x0+1))</f>
        <v>29</v>
      </c>
      <c r="V182" s="22" t="n">
        <f aca="false">IF(V$12="","",INDEX(ImgF,ROUND(Q$6+V$12*SIN(RADIANS(Q182)),0)-ImgF_y0+1,ROUND(Q$5+V$12*COS(RADIANS(Q182)),0)-ImgF_x0+1))</f>
        <v>29</v>
      </c>
      <c r="W182" s="22" t="n">
        <f aca="false">IF(W$12="","",INDEX(ImgF,ROUND(Q$6+W$12*SIN(RADIANS(Q182)),0)-ImgF_y0+1,ROUND(Q$5+W$12*COS(RADIANS(Q182)),0)-ImgF_x0+1))</f>
        <v>24</v>
      </c>
      <c r="X182" s="22" t="n">
        <f aca="false">IF(X$12="","",INDEX(ImgF,ROUND(Q$6+X$12*SIN(RADIANS(Q182)),0)-ImgF_y0+1,ROUND(Q$5+X$12*COS(RADIANS(Q182)),0)-ImgF_x0+1))</f>
        <v>21</v>
      </c>
      <c r="Y182" s="22" t="n">
        <f aca="false">IF(Y$12="","",INDEX(ImgF,ROUND(Q$6+Y$12*SIN(RADIANS(Q182)),0)-ImgF_y0+1,ROUND(Q$5+Y$12*COS(RADIANS(Q182)),0)-ImgF_x0+1))</f>
        <v>16</v>
      </c>
      <c r="Z182" s="24" t="n">
        <f aca="false">MIN(R182:Y182)</f>
        <v>12</v>
      </c>
      <c r="AA182" s="33" t="n">
        <f aca="false">IF(Z182&lt;oscuro,1,0)</f>
        <v>1</v>
      </c>
      <c r="AB182" s="22" t="n">
        <f aca="false">oscuro</f>
        <v>68</v>
      </c>
    </row>
    <row r="183" customFormat="false" ht="15" hidden="false" customHeight="false" outlineLevel="0" collapsed="false">
      <c r="B183" s="24" t="n">
        <v>170</v>
      </c>
      <c r="C183" s="24" t="n">
        <f aca="false">B183*360/360</f>
        <v>170</v>
      </c>
      <c r="D183" s="18" t="n">
        <f aca="false">IF(D$12="","",INDEX(ImgF,ROUND(C$6+D$12*SIN(RADIANS(C183)),0)-ImgF_y0+1,ROUND(C$5+D$12*COS(RADIANS(C183)),0)-ImgF_x0+1))</f>
        <v>47</v>
      </c>
      <c r="E183" s="18" t="n">
        <f aca="false">IF(E$12="","",INDEX(ImgF,ROUND(C$6+E$12*SIN(RADIANS(C183)),0)-ImgF_y0+1,ROUND(C$5+E$12*COS(RADIANS(C183)),0)-ImgF_x0+1))</f>
        <v>33</v>
      </c>
      <c r="F183" s="18" t="n">
        <f aca="false">IF(F$12="","",INDEX(ImgF,ROUND(C$6+F$12*SIN(RADIANS(C183)),0)-ImgF_y0+1,ROUND(C$5+F$12*COS(RADIANS(C183)),0)-ImgF_x0+1))</f>
        <v>5</v>
      </c>
      <c r="G183" s="18" t="n">
        <f aca="false">IF(G$12="","",INDEX(ImgF,ROUND(C$6+G$12*SIN(RADIANS(C183)),0)-ImgF_y0+1,ROUND(C$5+G$12*COS(RADIANS(C183)),0)-ImgF_x0+1))</f>
        <v>4</v>
      </c>
      <c r="H183" s="18" t="n">
        <f aca="false">IF(H$12="","",INDEX(ImgF,ROUND(C$6+H$12*SIN(RADIANS(C183)),0)-ImgF_y0+1,ROUND(C$5+H$12*COS(RADIANS(C183)),0)-ImgF_x0+1))</f>
        <v>8</v>
      </c>
      <c r="I183" s="18" t="n">
        <f aca="false">IF(I$12="","",INDEX(ImgF,ROUND(C$6+I$12*SIN(RADIANS(C183)),0)-ImgF_y0+1,ROUND(C$5+I$12*COS(RADIANS(C183)),0)-ImgF_x0+1))</f>
        <v>11</v>
      </c>
      <c r="J183" s="18" t="n">
        <f aca="false">IF(J$12="","",INDEX(ImgF,ROUND(C$6+J$12*SIN(RADIANS(C183)),0)-ImgF_y0+1,ROUND(C$5+J$12*COS(RADIANS(C183)),0)-ImgF_x0+1))</f>
        <v>14</v>
      </c>
      <c r="K183" s="18" t="n">
        <f aca="false">IF(K$12="","",INDEX(ImgF,ROUND(C$6+K$12*SIN(RADIANS(C183)),0)-ImgF_y0+1,ROUND(C$5+K$12*COS(RADIANS(C183)),0)-ImgF_x0+1))</f>
        <v>12</v>
      </c>
      <c r="L183" s="24" t="n">
        <f aca="false">MIN(D183:K183)</f>
        <v>4</v>
      </c>
      <c r="M183" s="33" t="n">
        <f aca="false">IF(L183&lt;oscuro,1,0)</f>
        <v>1</v>
      </c>
      <c r="N183" s="22" t="n">
        <f aca="false">oscuro</f>
        <v>68</v>
      </c>
      <c r="P183" s="24" t="n">
        <v>170</v>
      </c>
      <c r="Q183" s="24" t="n">
        <f aca="false">P183*360/360</f>
        <v>170</v>
      </c>
      <c r="R183" s="22" t="n">
        <f aca="false">IF(R$12="","",INDEX(ImgF,ROUND(Q$6+R$12*SIN(RADIANS(Q183)),0)-ImgF_y0+1,ROUND(Q$5+R$12*COS(RADIANS(Q183)),0)-ImgF_x0+1))</f>
        <v>45</v>
      </c>
      <c r="S183" s="22" t="n">
        <f aca="false">IF(S$12="","",INDEX(ImgF,ROUND(Q$6+S$12*SIN(RADIANS(Q183)),0)-ImgF_y0+1,ROUND(Q$5+S$12*COS(RADIANS(Q183)),0)-ImgF_x0+1))</f>
        <v>12</v>
      </c>
      <c r="T183" s="22" t="n">
        <f aca="false">IF(T$12="","",INDEX(ImgF,ROUND(Q$6+T$12*SIN(RADIANS(Q183)),0)-ImgF_y0+1,ROUND(Q$5+T$12*COS(RADIANS(Q183)),0)-ImgF_x0+1))</f>
        <v>30</v>
      </c>
      <c r="U183" s="22" t="n">
        <f aca="false">IF(U$12="","",INDEX(ImgF,ROUND(Q$6+U$12*SIN(RADIANS(Q183)),0)-ImgF_y0+1,ROUND(Q$5+U$12*COS(RADIANS(Q183)),0)-ImgF_x0+1))</f>
        <v>30</v>
      </c>
      <c r="V183" s="22" t="n">
        <f aca="false">IF(V$12="","",INDEX(ImgF,ROUND(Q$6+V$12*SIN(RADIANS(Q183)),0)-ImgF_y0+1,ROUND(Q$5+V$12*COS(RADIANS(Q183)),0)-ImgF_x0+1))</f>
        <v>22</v>
      </c>
      <c r="W183" s="22" t="n">
        <f aca="false">IF(W$12="","",INDEX(ImgF,ROUND(Q$6+W$12*SIN(RADIANS(Q183)),0)-ImgF_y0+1,ROUND(Q$5+W$12*COS(RADIANS(Q183)),0)-ImgF_x0+1))</f>
        <v>22</v>
      </c>
      <c r="X183" s="22" t="n">
        <f aca="false">IF(X$12="","",INDEX(ImgF,ROUND(Q$6+X$12*SIN(RADIANS(Q183)),0)-ImgF_y0+1,ROUND(Q$5+X$12*COS(RADIANS(Q183)),0)-ImgF_x0+1))</f>
        <v>21</v>
      </c>
      <c r="Y183" s="22" t="n">
        <f aca="false">IF(Y$12="","",INDEX(ImgF,ROUND(Q$6+Y$12*SIN(RADIANS(Q183)),0)-ImgF_y0+1,ROUND(Q$5+Y$12*COS(RADIANS(Q183)),0)-ImgF_x0+1))</f>
        <v>15</v>
      </c>
      <c r="Z183" s="24" t="n">
        <f aca="false">MIN(R183:Y183)</f>
        <v>12</v>
      </c>
      <c r="AA183" s="33" t="n">
        <f aca="false">IF(Z183&lt;oscuro,1,0)</f>
        <v>1</v>
      </c>
      <c r="AB183" s="22" t="n">
        <f aca="false">oscuro</f>
        <v>68</v>
      </c>
    </row>
    <row r="184" customFormat="false" ht="15" hidden="false" customHeight="false" outlineLevel="0" collapsed="false">
      <c r="B184" s="24" t="n">
        <v>171</v>
      </c>
      <c r="C184" s="24" t="n">
        <f aca="false">B184*360/360</f>
        <v>171</v>
      </c>
      <c r="D184" s="18" t="n">
        <f aca="false">IF(D$12="","",INDEX(ImgF,ROUND(C$6+D$12*SIN(RADIANS(C184)),0)-ImgF_y0+1,ROUND(C$5+D$12*COS(RADIANS(C184)),0)-ImgF_x0+1))</f>
        <v>46</v>
      </c>
      <c r="E184" s="18" t="n">
        <f aca="false">IF(E$12="","",INDEX(ImgF,ROUND(C$6+E$12*SIN(RADIANS(C184)),0)-ImgF_y0+1,ROUND(C$5+E$12*COS(RADIANS(C184)),0)-ImgF_x0+1))</f>
        <v>33</v>
      </c>
      <c r="F184" s="18" t="n">
        <f aca="false">IF(F$12="","",INDEX(ImgF,ROUND(C$6+F$12*SIN(RADIANS(C184)),0)-ImgF_y0+1,ROUND(C$5+F$12*COS(RADIANS(C184)),0)-ImgF_x0+1))</f>
        <v>5</v>
      </c>
      <c r="G184" s="18" t="n">
        <f aca="false">IF(G$12="","",INDEX(ImgF,ROUND(C$6+G$12*SIN(RADIANS(C184)),0)-ImgF_y0+1,ROUND(C$5+G$12*COS(RADIANS(C184)),0)-ImgF_x0+1))</f>
        <v>4</v>
      </c>
      <c r="H184" s="18" t="n">
        <f aca="false">IF(H$12="","",INDEX(ImgF,ROUND(C$6+H$12*SIN(RADIANS(C184)),0)-ImgF_y0+1,ROUND(C$5+H$12*COS(RADIANS(C184)),0)-ImgF_x0+1))</f>
        <v>4</v>
      </c>
      <c r="I184" s="18" t="n">
        <f aca="false">IF(I$12="","",INDEX(ImgF,ROUND(C$6+I$12*SIN(RADIANS(C184)),0)-ImgF_y0+1,ROUND(C$5+I$12*COS(RADIANS(C184)),0)-ImgF_x0+1))</f>
        <v>10</v>
      </c>
      <c r="J184" s="18" t="n">
        <f aca="false">IF(J$12="","",INDEX(ImgF,ROUND(C$6+J$12*SIN(RADIANS(C184)),0)-ImgF_y0+1,ROUND(C$5+J$12*COS(RADIANS(C184)),0)-ImgF_x0+1))</f>
        <v>23</v>
      </c>
      <c r="K184" s="18" t="n">
        <f aca="false">IF(K$12="","",INDEX(ImgF,ROUND(C$6+K$12*SIN(RADIANS(C184)),0)-ImgF_y0+1,ROUND(C$5+K$12*COS(RADIANS(C184)),0)-ImgF_x0+1))</f>
        <v>12</v>
      </c>
      <c r="L184" s="24" t="n">
        <f aca="false">MIN(D184:K184)</f>
        <v>4</v>
      </c>
      <c r="M184" s="33" t="n">
        <f aca="false">IF(L184&lt;oscuro,1,0)</f>
        <v>1</v>
      </c>
      <c r="N184" s="22" t="n">
        <f aca="false">oscuro</f>
        <v>68</v>
      </c>
      <c r="P184" s="24" t="n">
        <v>171</v>
      </c>
      <c r="Q184" s="24" t="n">
        <f aca="false">P184*360/360</f>
        <v>171</v>
      </c>
      <c r="R184" s="22" t="n">
        <f aca="false">IF(R$12="","",INDEX(ImgF,ROUND(Q$6+R$12*SIN(RADIANS(Q184)),0)-ImgF_y0+1,ROUND(Q$5+R$12*COS(RADIANS(Q184)),0)-ImgF_x0+1))</f>
        <v>16</v>
      </c>
      <c r="S184" s="22" t="n">
        <f aca="false">IF(S$12="","",INDEX(ImgF,ROUND(Q$6+S$12*SIN(RADIANS(Q184)),0)-ImgF_y0+1,ROUND(Q$5+S$12*COS(RADIANS(Q184)),0)-ImgF_x0+1))</f>
        <v>33</v>
      </c>
      <c r="T184" s="22" t="n">
        <f aca="false">IF(T$12="","",INDEX(ImgF,ROUND(Q$6+T$12*SIN(RADIANS(Q184)),0)-ImgF_y0+1,ROUND(Q$5+T$12*COS(RADIANS(Q184)),0)-ImgF_x0+1))</f>
        <v>30</v>
      </c>
      <c r="U184" s="22" t="n">
        <f aca="false">IF(U$12="","",INDEX(ImgF,ROUND(Q$6+U$12*SIN(RADIANS(Q184)),0)-ImgF_y0+1,ROUND(Q$5+U$12*COS(RADIANS(Q184)),0)-ImgF_x0+1))</f>
        <v>18</v>
      </c>
      <c r="V184" s="22" t="n">
        <f aca="false">IF(V$12="","",INDEX(ImgF,ROUND(Q$6+V$12*SIN(RADIANS(Q184)),0)-ImgF_y0+1,ROUND(Q$5+V$12*COS(RADIANS(Q184)),0)-ImgF_x0+1))</f>
        <v>22</v>
      </c>
      <c r="W184" s="22" t="n">
        <f aca="false">IF(W$12="","",INDEX(ImgF,ROUND(Q$6+W$12*SIN(RADIANS(Q184)),0)-ImgF_y0+1,ROUND(Q$5+W$12*COS(RADIANS(Q184)),0)-ImgF_x0+1))</f>
        <v>22</v>
      </c>
      <c r="X184" s="22" t="n">
        <f aca="false">IF(X$12="","",INDEX(ImgF,ROUND(Q$6+X$12*SIN(RADIANS(Q184)),0)-ImgF_y0+1,ROUND(Q$5+X$12*COS(RADIANS(Q184)),0)-ImgF_x0+1))</f>
        <v>19</v>
      </c>
      <c r="Y184" s="22" t="n">
        <f aca="false">IF(Y$12="","",INDEX(ImgF,ROUND(Q$6+Y$12*SIN(RADIANS(Q184)),0)-ImgF_y0+1,ROUND(Q$5+Y$12*COS(RADIANS(Q184)),0)-ImgF_x0+1))</f>
        <v>22</v>
      </c>
      <c r="Z184" s="24" t="n">
        <f aca="false">MIN(R184:Y184)</f>
        <v>16</v>
      </c>
      <c r="AA184" s="33" t="n">
        <f aca="false">IF(Z184&lt;oscuro,1,0)</f>
        <v>1</v>
      </c>
      <c r="AB184" s="22" t="n">
        <f aca="false">oscuro</f>
        <v>68</v>
      </c>
    </row>
    <row r="185" customFormat="false" ht="15" hidden="false" customHeight="false" outlineLevel="0" collapsed="false">
      <c r="B185" s="24" t="n">
        <v>172</v>
      </c>
      <c r="C185" s="24" t="n">
        <f aca="false">B185*360/360</f>
        <v>172</v>
      </c>
      <c r="D185" s="18" t="n">
        <f aca="false">IF(D$12="","",INDEX(ImgF,ROUND(C$6+D$12*SIN(RADIANS(C185)),0)-ImgF_y0+1,ROUND(C$5+D$12*COS(RADIANS(C185)),0)-ImgF_x0+1))</f>
        <v>46</v>
      </c>
      <c r="E185" s="18" t="n">
        <f aca="false">IF(E$12="","",INDEX(ImgF,ROUND(C$6+E$12*SIN(RADIANS(C185)),0)-ImgF_y0+1,ROUND(C$5+E$12*COS(RADIANS(C185)),0)-ImgF_x0+1))</f>
        <v>31</v>
      </c>
      <c r="F185" s="18" t="n">
        <f aca="false">IF(F$12="","",INDEX(ImgF,ROUND(C$6+F$12*SIN(RADIANS(C185)),0)-ImgF_y0+1,ROUND(C$5+F$12*COS(RADIANS(C185)),0)-ImgF_x0+1))</f>
        <v>3</v>
      </c>
      <c r="G185" s="18" t="n">
        <f aca="false">IF(G$12="","",INDEX(ImgF,ROUND(C$6+G$12*SIN(RADIANS(C185)),0)-ImgF_y0+1,ROUND(C$5+G$12*COS(RADIANS(C185)),0)-ImgF_x0+1))</f>
        <v>5</v>
      </c>
      <c r="H185" s="18" t="n">
        <f aca="false">IF(H$12="","",INDEX(ImgF,ROUND(C$6+H$12*SIN(RADIANS(C185)),0)-ImgF_y0+1,ROUND(C$5+H$12*COS(RADIANS(C185)),0)-ImgF_x0+1))</f>
        <v>6</v>
      </c>
      <c r="I185" s="18" t="n">
        <f aca="false">IF(I$12="","",INDEX(ImgF,ROUND(C$6+I$12*SIN(RADIANS(C185)),0)-ImgF_y0+1,ROUND(C$5+I$12*COS(RADIANS(C185)),0)-ImgF_x0+1))</f>
        <v>10</v>
      </c>
      <c r="J185" s="18" t="n">
        <f aca="false">IF(J$12="","",INDEX(ImgF,ROUND(C$6+J$12*SIN(RADIANS(C185)),0)-ImgF_y0+1,ROUND(C$5+J$12*COS(RADIANS(C185)),0)-ImgF_x0+1))</f>
        <v>23</v>
      </c>
      <c r="K185" s="18" t="n">
        <f aca="false">IF(K$12="","",INDEX(ImgF,ROUND(C$6+K$12*SIN(RADIANS(C185)),0)-ImgF_y0+1,ROUND(C$5+K$12*COS(RADIANS(C185)),0)-ImgF_x0+1))</f>
        <v>21</v>
      </c>
      <c r="L185" s="24" t="n">
        <f aca="false">MIN(D185:K185)</f>
        <v>3</v>
      </c>
      <c r="M185" s="33" t="n">
        <f aca="false">IF(L185&lt;oscuro,1,0)</f>
        <v>1</v>
      </c>
      <c r="N185" s="22" t="n">
        <f aca="false">oscuro</f>
        <v>68</v>
      </c>
      <c r="P185" s="24" t="n">
        <v>172</v>
      </c>
      <c r="Q185" s="24" t="n">
        <f aca="false">P185*360/360</f>
        <v>172</v>
      </c>
      <c r="R185" s="22" t="n">
        <f aca="false">IF(R$12="","",INDEX(ImgF,ROUND(Q$6+R$12*SIN(RADIANS(Q185)),0)-ImgF_y0+1,ROUND(Q$5+R$12*COS(RADIANS(Q185)),0)-ImgF_x0+1))</f>
        <v>25</v>
      </c>
      <c r="S185" s="22" t="n">
        <f aca="false">IF(S$12="","",INDEX(ImgF,ROUND(Q$6+S$12*SIN(RADIANS(Q185)),0)-ImgF_y0+1,ROUND(Q$5+S$12*COS(RADIANS(Q185)),0)-ImgF_x0+1))</f>
        <v>30</v>
      </c>
      <c r="T185" s="22" t="n">
        <f aca="false">IF(T$12="","",INDEX(ImgF,ROUND(Q$6+T$12*SIN(RADIANS(Q185)),0)-ImgF_y0+1,ROUND(Q$5+T$12*COS(RADIANS(Q185)),0)-ImgF_x0+1))</f>
        <v>30</v>
      </c>
      <c r="U185" s="22" t="n">
        <f aca="false">IF(U$12="","",INDEX(ImgF,ROUND(Q$6+U$12*SIN(RADIANS(Q185)),0)-ImgF_y0+1,ROUND(Q$5+U$12*COS(RADIANS(Q185)),0)-ImgF_x0+1))</f>
        <v>18</v>
      </c>
      <c r="V185" s="22" t="n">
        <f aca="false">IF(V$12="","",INDEX(ImgF,ROUND(Q$6+V$12*SIN(RADIANS(Q185)),0)-ImgF_y0+1,ROUND(Q$5+V$12*COS(RADIANS(Q185)),0)-ImgF_x0+1))</f>
        <v>16</v>
      </c>
      <c r="W185" s="22" t="n">
        <f aca="false">IF(W$12="","",INDEX(ImgF,ROUND(Q$6+W$12*SIN(RADIANS(Q185)),0)-ImgF_y0+1,ROUND(Q$5+W$12*COS(RADIANS(Q185)),0)-ImgF_x0+1))</f>
        <v>21</v>
      </c>
      <c r="X185" s="22" t="n">
        <f aca="false">IF(X$12="","",INDEX(ImgF,ROUND(Q$6+X$12*SIN(RADIANS(Q185)),0)-ImgF_y0+1,ROUND(Q$5+X$12*COS(RADIANS(Q185)),0)-ImgF_x0+1))</f>
        <v>23</v>
      </c>
      <c r="Y185" s="22" t="n">
        <f aca="false">IF(Y$12="","",INDEX(ImgF,ROUND(Q$6+Y$12*SIN(RADIANS(Q185)),0)-ImgF_y0+1,ROUND(Q$5+Y$12*COS(RADIANS(Q185)),0)-ImgF_x0+1))</f>
        <v>33</v>
      </c>
      <c r="Z185" s="24" t="n">
        <f aca="false">MIN(R185:Y185)</f>
        <v>16</v>
      </c>
      <c r="AA185" s="33" t="n">
        <f aca="false">IF(Z185&lt;oscuro,1,0)</f>
        <v>1</v>
      </c>
      <c r="AB185" s="22" t="n">
        <f aca="false">oscuro</f>
        <v>68</v>
      </c>
    </row>
    <row r="186" customFormat="false" ht="15" hidden="false" customHeight="false" outlineLevel="0" collapsed="false">
      <c r="B186" s="24" t="n">
        <v>173</v>
      </c>
      <c r="C186" s="24" t="n">
        <f aca="false">B186*360/360</f>
        <v>173</v>
      </c>
      <c r="D186" s="18" t="n">
        <f aca="false">IF(D$12="","",INDEX(ImgF,ROUND(C$6+D$12*SIN(RADIANS(C186)),0)-ImgF_y0+1,ROUND(C$5+D$12*COS(RADIANS(C186)),0)-ImgF_x0+1))</f>
        <v>47</v>
      </c>
      <c r="E186" s="18" t="n">
        <f aca="false">IF(E$12="","",INDEX(ImgF,ROUND(C$6+E$12*SIN(RADIANS(C186)),0)-ImgF_y0+1,ROUND(C$5+E$12*COS(RADIANS(C186)),0)-ImgF_x0+1))</f>
        <v>31</v>
      </c>
      <c r="F186" s="18" t="n">
        <f aca="false">IF(F$12="","",INDEX(ImgF,ROUND(C$6+F$12*SIN(RADIANS(C186)),0)-ImgF_y0+1,ROUND(C$5+F$12*COS(RADIANS(C186)),0)-ImgF_x0+1))</f>
        <v>7</v>
      </c>
      <c r="G186" s="18" t="n">
        <f aca="false">IF(G$12="","",INDEX(ImgF,ROUND(C$6+G$12*SIN(RADIANS(C186)),0)-ImgF_y0+1,ROUND(C$5+G$12*COS(RADIANS(C186)),0)-ImgF_x0+1))</f>
        <v>5</v>
      </c>
      <c r="H186" s="18" t="n">
        <f aca="false">IF(H$12="","",INDEX(ImgF,ROUND(C$6+H$12*SIN(RADIANS(C186)),0)-ImgF_y0+1,ROUND(C$5+H$12*COS(RADIANS(C186)),0)-ImgF_x0+1))</f>
        <v>6</v>
      </c>
      <c r="I186" s="18" t="n">
        <f aca="false">IF(I$12="","",INDEX(ImgF,ROUND(C$6+I$12*SIN(RADIANS(C186)),0)-ImgF_y0+1,ROUND(C$5+I$12*COS(RADIANS(C186)),0)-ImgF_x0+1))</f>
        <v>40</v>
      </c>
      <c r="J186" s="18" t="n">
        <f aca="false">IF(J$12="","",INDEX(ImgF,ROUND(C$6+J$12*SIN(RADIANS(C186)),0)-ImgF_y0+1,ROUND(C$5+J$12*COS(RADIANS(C186)),0)-ImgF_x0+1))</f>
        <v>85</v>
      </c>
      <c r="K186" s="18" t="n">
        <f aca="false">IF(K$12="","",INDEX(ImgF,ROUND(C$6+K$12*SIN(RADIANS(C186)),0)-ImgF_y0+1,ROUND(C$5+K$12*COS(RADIANS(C186)),0)-ImgF_x0+1))</f>
        <v>88</v>
      </c>
      <c r="L186" s="24" t="n">
        <f aca="false">MIN(D186:K186)</f>
        <v>5</v>
      </c>
      <c r="M186" s="33" t="n">
        <f aca="false">IF(L186&lt;oscuro,1,0)</f>
        <v>1</v>
      </c>
      <c r="N186" s="22" t="n">
        <f aca="false">oscuro</f>
        <v>68</v>
      </c>
      <c r="P186" s="24" t="n">
        <v>173</v>
      </c>
      <c r="Q186" s="24" t="n">
        <f aca="false">P186*360/360</f>
        <v>173</v>
      </c>
      <c r="R186" s="22" t="n">
        <f aca="false">IF(R$12="","",INDEX(ImgF,ROUND(Q$6+R$12*SIN(RADIANS(Q186)),0)-ImgF_y0+1,ROUND(Q$5+R$12*COS(RADIANS(Q186)),0)-ImgF_x0+1))</f>
        <v>25</v>
      </c>
      <c r="S186" s="22" t="n">
        <f aca="false">IF(S$12="","",INDEX(ImgF,ROUND(Q$6+S$12*SIN(RADIANS(Q186)),0)-ImgF_y0+1,ROUND(Q$5+S$12*COS(RADIANS(Q186)),0)-ImgF_x0+1))</f>
        <v>30</v>
      </c>
      <c r="T186" s="22" t="n">
        <f aca="false">IF(T$12="","",INDEX(ImgF,ROUND(Q$6+T$12*SIN(RADIANS(Q186)),0)-ImgF_y0+1,ROUND(Q$5+T$12*COS(RADIANS(Q186)),0)-ImgF_x0+1))</f>
        <v>22</v>
      </c>
      <c r="U186" s="22" t="n">
        <f aca="false">IF(U$12="","",INDEX(ImgF,ROUND(Q$6+U$12*SIN(RADIANS(Q186)),0)-ImgF_y0+1,ROUND(Q$5+U$12*COS(RADIANS(Q186)),0)-ImgF_x0+1))</f>
        <v>24</v>
      </c>
      <c r="V186" s="22" t="n">
        <f aca="false">IF(V$12="","",INDEX(ImgF,ROUND(Q$6+V$12*SIN(RADIANS(Q186)),0)-ImgF_y0+1,ROUND(Q$5+V$12*COS(RADIANS(Q186)),0)-ImgF_x0+1))</f>
        <v>23</v>
      </c>
      <c r="W186" s="22" t="n">
        <f aca="false">IF(W$12="","",INDEX(ImgF,ROUND(Q$6+W$12*SIN(RADIANS(Q186)),0)-ImgF_y0+1,ROUND(Q$5+W$12*COS(RADIANS(Q186)),0)-ImgF_x0+1))</f>
        <v>25</v>
      </c>
      <c r="X186" s="22" t="n">
        <f aca="false">IF(X$12="","",INDEX(ImgF,ROUND(Q$6+X$12*SIN(RADIANS(Q186)),0)-ImgF_y0+1,ROUND(Q$5+X$12*COS(RADIANS(Q186)),0)-ImgF_x0+1))</f>
        <v>35</v>
      </c>
      <c r="Y186" s="22" t="n">
        <f aca="false">IF(Y$12="","",INDEX(ImgF,ROUND(Q$6+Y$12*SIN(RADIANS(Q186)),0)-ImgF_y0+1,ROUND(Q$5+Y$12*COS(RADIANS(Q186)),0)-ImgF_x0+1))</f>
        <v>46</v>
      </c>
      <c r="Z186" s="24" t="n">
        <f aca="false">MIN(R186:Y186)</f>
        <v>22</v>
      </c>
      <c r="AA186" s="33" t="n">
        <f aca="false">IF(Z186&lt;oscuro,1,0)</f>
        <v>1</v>
      </c>
      <c r="AB186" s="22" t="n">
        <f aca="false">oscuro</f>
        <v>68</v>
      </c>
    </row>
    <row r="187" customFormat="false" ht="15" hidden="false" customHeight="false" outlineLevel="0" collapsed="false">
      <c r="B187" s="24" t="n">
        <v>174</v>
      </c>
      <c r="C187" s="24" t="n">
        <f aca="false">B187*360/360</f>
        <v>174</v>
      </c>
      <c r="D187" s="18" t="n">
        <f aca="false">IF(D$12="","",INDEX(ImgF,ROUND(C$6+D$12*SIN(RADIANS(C187)),0)-ImgF_y0+1,ROUND(C$5+D$12*COS(RADIANS(C187)),0)-ImgF_x0+1))</f>
        <v>47</v>
      </c>
      <c r="E187" s="18" t="n">
        <f aca="false">IF(E$12="","",INDEX(ImgF,ROUND(C$6+E$12*SIN(RADIANS(C187)),0)-ImgF_y0+1,ROUND(C$5+E$12*COS(RADIANS(C187)),0)-ImgF_x0+1))</f>
        <v>31</v>
      </c>
      <c r="F187" s="18" t="n">
        <f aca="false">IF(F$12="","",INDEX(ImgF,ROUND(C$6+F$12*SIN(RADIANS(C187)),0)-ImgF_y0+1,ROUND(C$5+F$12*COS(RADIANS(C187)),0)-ImgF_x0+1))</f>
        <v>7</v>
      </c>
      <c r="G187" s="18" t="n">
        <f aca="false">IF(G$12="","",INDEX(ImgF,ROUND(C$6+G$12*SIN(RADIANS(C187)),0)-ImgF_y0+1,ROUND(C$5+G$12*COS(RADIANS(C187)),0)-ImgF_x0+1))</f>
        <v>4</v>
      </c>
      <c r="H187" s="18" t="n">
        <f aca="false">IF(H$12="","",INDEX(ImgF,ROUND(C$6+H$12*SIN(RADIANS(C187)),0)-ImgF_y0+1,ROUND(C$5+H$12*COS(RADIANS(C187)),0)-ImgF_x0+1))</f>
        <v>7</v>
      </c>
      <c r="I187" s="18" t="n">
        <f aca="false">IF(I$12="","",INDEX(ImgF,ROUND(C$6+I$12*SIN(RADIANS(C187)),0)-ImgF_y0+1,ROUND(C$5+I$12*COS(RADIANS(C187)),0)-ImgF_x0+1))</f>
        <v>65</v>
      </c>
      <c r="J187" s="18" t="n">
        <f aca="false">IF(J$12="","",INDEX(ImgF,ROUND(C$6+J$12*SIN(RADIANS(C187)),0)-ImgF_y0+1,ROUND(C$5+J$12*COS(RADIANS(C187)),0)-ImgF_x0+1))</f>
        <v>111</v>
      </c>
      <c r="K187" s="18" t="n">
        <f aca="false">IF(K$12="","",INDEX(ImgF,ROUND(C$6+K$12*SIN(RADIANS(C187)),0)-ImgF_y0+1,ROUND(C$5+K$12*COS(RADIANS(C187)),0)-ImgF_x0+1))</f>
        <v>99</v>
      </c>
      <c r="L187" s="24" t="n">
        <f aca="false">MIN(D187:K187)</f>
        <v>4</v>
      </c>
      <c r="M187" s="33" t="n">
        <f aca="false">IF(L187&lt;oscuro,1,0)</f>
        <v>1</v>
      </c>
      <c r="N187" s="22" t="n">
        <f aca="false">oscuro</f>
        <v>68</v>
      </c>
      <c r="P187" s="24" t="n">
        <v>174</v>
      </c>
      <c r="Q187" s="24" t="n">
        <f aca="false">P187*360/360</f>
        <v>174</v>
      </c>
      <c r="R187" s="22" t="n">
        <f aca="false">IF(R$12="","",INDEX(ImgF,ROUND(Q$6+R$12*SIN(RADIANS(Q187)),0)-ImgF_y0+1,ROUND(Q$5+R$12*COS(RADIANS(Q187)),0)-ImgF_x0+1))</f>
        <v>23</v>
      </c>
      <c r="S187" s="22" t="n">
        <f aca="false">IF(S$12="","",INDEX(ImgF,ROUND(Q$6+S$12*SIN(RADIANS(Q187)),0)-ImgF_y0+1,ROUND(Q$5+S$12*COS(RADIANS(Q187)),0)-ImgF_x0+1))</f>
        <v>28</v>
      </c>
      <c r="T187" s="22" t="n">
        <f aca="false">IF(T$12="","",INDEX(ImgF,ROUND(Q$6+T$12*SIN(RADIANS(Q187)),0)-ImgF_y0+1,ROUND(Q$5+T$12*COS(RADIANS(Q187)),0)-ImgF_x0+1))</f>
        <v>28</v>
      </c>
      <c r="U187" s="22" t="n">
        <f aca="false">IF(U$12="","",INDEX(ImgF,ROUND(Q$6+U$12*SIN(RADIANS(Q187)),0)-ImgF_y0+1,ROUND(Q$5+U$12*COS(RADIANS(Q187)),0)-ImgF_x0+1))</f>
        <v>25</v>
      </c>
      <c r="V187" s="22" t="n">
        <f aca="false">IF(V$12="","",INDEX(ImgF,ROUND(Q$6+V$12*SIN(RADIANS(Q187)),0)-ImgF_y0+1,ROUND(Q$5+V$12*COS(RADIANS(Q187)),0)-ImgF_x0+1))</f>
        <v>40</v>
      </c>
      <c r="W187" s="22" t="n">
        <f aca="false">IF(W$12="","",INDEX(ImgF,ROUND(Q$6+W$12*SIN(RADIANS(Q187)),0)-ImgF_y0+1,ROUND(Q$5+W$12*COS(RADIANS(Q187)),0)-ImgF_x0+1))</f>
        <v>35</v>
      </c>
      <c r="X187" s="22" t="n">
        <f aca="false">IF(X$12="","",INDEX(ImgF,ROUND(Q$6+X$12*SIN(RADIANS(Q187)),0)-ImgF_y0+1,ROUND(Q$5+X$12*COS(RADIANS(Q187)),0)-ImgF_x0+1))</f>
        <v>46</v>
      </c>
      <c r="Y187" s="22" t="n">
        <f aca="false">IF(Y$12="","",INDEX(ImgF,ROUND(Q$6+Y$12*SIN(RADIANS(Q187)),0)-ImgF_y0+1,ROUND(Q$5+Y$12*COS(RADIANS(Q187)),0)-ImgF_x0+1))</f>
        <v>57</v>
      </c>
      <c r="Z187" s="24" t="n">
        <f aca="false">MIN(R187:Y187)</f>
        <v>23</v>
      </c>
      <c r="AA187" s="33" t="n">
        <f aca="false">IF(Z187&lt;oscuro,1,0)</f>
        <v>1</v>
      </c>
      <c r="AB187" s="22" t="n">
        <f aca="false">oscuro</f>
        <v>68</v>
      </c>
    </row>
    <row r="188" customFormat="false" ht="15" hidden="false" customHeight="false" outlineLevel="0" collapsed="false">
      <c r="B188" s="24" t="n">
        <v>175</v>
      </c>
      <c r="C188" s="24" t="n">
        <f aca="false">B188*360/360</f>
        <v>175</v>
      </c>
      <c r="D188" s="18" t="n">
        <f aca="false">IF(D$12="","",INDEX(ImgF,ROUND(C$6+D$12*SIN(RADIANS(C188)),0)-ImgF_y0+1,ROUND(C$5+D$12*COS(RADIANS(C188)),0)-ImgF_x0+1))</f>
        <v>48</v>
      </c>
      <c r="E188" s="18" t="n">
        <f aca="false">IF(E$12="","",INDEX(ImgF,ROUND(C$6+E$12*SIN(RADIANS(C188)),0)-ImgF_y0+1,ROUND(C$5+E$12*COS(RADIANS(C188)),0)-ImgF_x0+1))</f>
        <v>22</v>
      </c>
      <c r="F188" s="18" t="n">
        <f aca="false">IF(F$12="","",INDEX(ImgF,ROUND(C$6+F$12*SIN(RADIANS(C188)),0)-ImgF_y0+1,ROUND(C$5+F$12*COS(RADIANS(C188)),0)-ImgF_x0+1))</f>
        <v>3</v>
      </c>
      <c r="G188" s="18" t="n">
        <f aca="false">IF(G$12="","",INDEX(ImgF,ROUND(C$6+G$12*SIN(RADIANS(C188)),0)-ImgF_y0+1,ROUND(C$5+G$12*COS(RADIANS(C188)),0)-ImgF_x0+1))</f>
        <v>6</v>
      </c>
      <c r="H188" s="18" t="n">
        <f aca="false">IF(H$12="","",INDEX(ImgF,ROUND(C$6+H$12*SIN(RADIANS(C188)),0)-ImgF_y0+1,ROUND(C$5+H$12*COS(RADIANS(C188)),0)-ImgF_x0+1))</f>
        <v>7</v>
      </c>
      <c r="I188" s="18" t="n">
        <f aca="false">IF(I$12="","",INDEX(ImgF,ROUND(C$6+I$12*SIN(RADIANS(C188)),0)-ImgF_y0+1,ROUND(C$5+I$12*COS(RADIANS(C188)),0)-ImgF_x0+1))</f>
        <v>89</v>
      </c>
      <c r="J188" s="18" t="n">
        <f aca="false">IF(J$12="","",INDEX(ImgF,ROUND(C$6+J$12*SIN(RADIANS(C188)),0)-ImgF_y0+1,ROUND(C$5+J$12*COS(RADIANS(C188)),0)-ImgF_x0+1))</f>
        <v>102</v>
      </c>
      <c r="K188" s="18" t="n">
        <f aca="false">IF(K$12="","",INDEX(ImgF,ROUND(C$6+K$12*SIN(RADIANS(C188)),0)-ImgF_y0+1,ROUND(C$5+K$12*COS(RADIANS(C188)),0)-ImgF_x0+1))</f>
        <v>79</v>
      </c>
      <c r="L188" s="24" t="n">
        <f aca="false">MIN(D188:K188)</f>
        <v>3</v>
      </c>
      <c r="M188" s="33" t="n">
        <f aca="false">IF(L188&lt;oscuro,1,0)</f>
        <v>1</v>
      </c>
      <c r="N188" s="22" t="n">
        <f aca="false">oscuro</f>
        <v>68</v>
      </c>
      <c r="P188" s="24" t="n">
        <v>175</v>
      </c>
      <c r="Q188" s="24" t="n">
        <f aca="false">P188*360/360</f>
        <v>175</v>
      </c>
      <c r="R188" s="22" t="n">
        <f aca="false">IF(R$12="","",INDEX(ImgF,ROUND(Q$6+R$12*SIN(RADIANS(Q188)),0)-ImgF_y0+1,ROUND(Q$5+R$12*COS(RADIANS(Q188)),0)-ImgF_x0+1))</f>
        <v>35</v>
      </c>
      <c r="S188" s="22" t="n">
        <f aca="false">IF(S$12="","",INDEX(ImgF,ROUND(Q$6+S$12*SIN(RADIANS(Q188)),0)-ImgF_y0+1,ROUND(Q$5+S$12*COS(RADIANS(Q188)),0)-ImgF_x0+1))</f>
        <v>31</v>
      </c>
      <c r="T188" s="22" t="n">
        <f aca="false">IF(T$12="","",INDEX(ImgF,ROUND(Q$6+T$12*SIN(RADIANS(Q188)),0)-ImgF_y0+1,ROUND(Q$5+T$12*COS(RADIANS(Q188)),0)-ImgF_x0+1))</f>
        <v>28</v>
      </c>
      <c r="U188" s="22" t="n">
        <f aca="false">IF(U$12="","",INDEX(ImgF,ROUND(Q$6+U$12*SIN(RADIANS(Q188)),0)-ImgF_y0+1,ROUND(Q$5+U$12*COS(RADIANS(Q188)),0)-ImgF_x0+1))</f>
        <v>25</v>
      </c>
      <c r="V188" s="22" t="n">
        <f aca="false">IF(V$12="","",INDEX(ImgF,ROUND(Q$6+V$12*SIN(RADIANS(Q188)),0)-ImgF_y0+1,ROUND(Q$5+V$12*COS(RADIANS(Q188)),0)-ImgF_x0+1))</f>
        <v>40</v>
      </c>
      <c r="W188" s="22" t="n">
        <f aca="false">IF(W$12="","",INDEX(ImgF,ROUND(Q$6+W$12*SIN(RADIANS(Q188)),0)-ImgF_y0+1,ROUND(Q$5+W$12*COS(RADIANS(Q188)),0)-ImgF_x0+1))</f>
        <v>45</v>
      </c>
      <c r="X188" s="22" t="n">
        <f aca="false">IF(X$12="","",INDEX(ImgF,ROUND(Q$6+X$12*SIN(RADIANS(Q188)),0)-ImgF_y0+1,ROUND(Q$5+X$12*COS(RADIANS(Q188)),0)-ImgF_x0+1))</f>
        <v>60</v>
      </c>
      <c r="Y188" s="22" t="n">
        <f aca="false">IF(Y$12="","",INDEX(ImgF,ROUND(Q$6+Y$12*SIN(RADIANS(Q188)),0)-ImgF_y0+1,ROUND(Q$5+Y$12*COS(RADIANS(Q188)),0)-ImgF_x0+1))</f>
        <v>116</v>
      </c>
      <c r="Z188" s="24" t="n">
        <f aca="false">MIN(R188:Y188)</f>
        <v>25</v>
      </c>
      <c r="AA188" s="33" t="n">
        <f aca="false">IF(Z188&lt;oscuro,1,0)</f>
        <v>1</v>
      </c>
      <c r="AB188" s="22" t="n">
        <f aca="false">oscuro</f>
        <v>68</v>
      </c>
    </row>
    <row r="189" customFormat="false" ht="15" hidden="false" customHeight="false" outlineLevel="0" collapsed="false">
      <c r="B189" s="24" t="n">
        <v>176</v>
      </c>
      <c r="C189" s="24" t="n">
        <f aca="false">B189*360/360</f>
        <v>176</v>
      </c>
      <c r="D189" s="18" t="n">
        <f aca="false">IF(D$12="","",INDEX(ImgF,ROUND(C$6+D$12*SIN(RADIANS(C189)),0)-ImgF_y0+1,ROUND(C$5+D$12*COS(RADIANS(C189)),0)-ImgF_x0+1))</f>
        <v>46</v>
      </c>
      <c r="E189" s="18" t="n">
        <f aca="false">IF(E$12="","",INDEX(ImgF,ROUND(C$6+E$12*SIN(RADIANS(C189)),0)-ImgF_y0+1,ROUND(C$5+E$12*COS(RADIANS(C189)),0)-ImgF_x0+1))</f>
        <v>18</v>
      </c>
      <c r="F189" s="18" t="n">
        <f aca="false">IF(F$12="","",INDEX(ImgF,ROUND(C$6+F$12*SIN(RADIANS(C189)),0)-ImgF_y0+1,ROUND(C$5+F$12*COS(RADIANS(C189)),0)-ImgF_x0+1))</f>
        <v>3</v>
      </c>
      <c r="G189" s="18" t="n">
        <f aca="false">IF(G$12="","",INDEX(ImgF,ROUND(C$6+G$12*SIN(RADIANS(C189)),0)-ImgF_y0+1,ROUND(C$5+G$12*COS(RADIANS(C189)),0)-ImgF_x0+1))</f>
        <v>4</v>
      </c>
      <c r="H189" s="18" t="n">
        <f aca="false">IF(H$12="","",INDEX(ImgF,ROUND(C$6+H$12*SIN(RADIANS(C189)),0)-ImgF_y0+1,ROUND(C$5+H$12*COS(RADIANS(C189)),0)-ImgF_x0+1))</f>
        <v>7</v>
      </c>
      <c r="I189" s="18" t="n">
        <f aca="false">IF(I$12="","",INDEX(ImgF,ROUND(C$6+I$12*SIN(RADIANS(C189)),0)-ImgF_y0+1,ROUND(C$5+I$12*COS(RADIANS(C189)),0)-ImgF_x0+1))</f>
        <v>89</v>
      </c>
      <c r="J189" s="18" t="n">
        <f aca="false">IF(J$12="","",INDEX(ImgF,ROUND(C$6+J$12*SIN(RADIANS(C189)),0)-ImgF_y0+1,ROUND(C$5+J$12*COS(RADIANS(C189)),0)-ImgF_x0+1))</f>
        <v>102</v>
      </c>
      <c r="K189" s="18" t="n">
        <f aca="false">IF(K$12="","",INDEX(ImgF,ROUND(C$6+K$12*SIN(RADIANS(C189)),0)-ImgF_y0+1,ROUND(C$5+K$12*COS(RADIANS(C189)),0)-ImgF_x0+1))</f>
        <v>79</v>
      </c>
      <c r="L189" s="24" t="n">
        <f aca="false">MIN(D189:K189)</f>
        <v>3</v>
      </c>
      <c r="M189" s="33" t="n">
        <f aca="false">IF(L189&lt;oscuro,1,0)</f>
        <v>1</v>
      </c>
      <c r="N189" s="22" t="n">
        <f aca="false">oscuro</f>
        <v>68</v>
      </c>
      <c r="P189" s="24" t="n">
        <v>176</v>
      </c>
      <c r="Q189" s="24" t="n">
        <f aca="false">P189*360/360</f>
        <v>176</v>
      </c>
      <c r="R189" s="22" t="n">
        <f aca="false">IF(R$12="","",INDEX(ImgF,ROUND(Q$6+R$12*SIN(RADIANS(Q189)),0)-ImgF_y0+1,ROUND(Q$5+R$12*COS(RADIANS(Q189)),0)-ImgF_x0+1))</f>
        <v>35</v>
      </c>
      <c r="S189" s="22" t="n">
        <f aca="false">IF(S$12="","",INDEX(ImgF,ROUND(Q$6+S$12*SIN(RADIANS(Q189)),0)-ImgF_y0+1,ROUND(Q$5+S$12*COS(RADIANS(Q189)),0)-ImgF_x0+1))</f>
        <v>31</v>
      </c>
      <c r="T189" s="22" t="n">
        <f aca="false">IF(T$12="","",INDEX(ImgF,ROUND(Q$6+T$12*SIN(RADIANS(Q189)),0)-ImgF_y0+1,ROUND(Q$5+T$12*COS(RADIANS(Q189)),0)-ImgF_x0+1))</f>
        <v>31</v>
      </c>
      <c r="U189" s="22" t="n">
        <f aca="false">IF(U$12="","",INDEX(ImgF,ROUND(Q$6+U$12*SIN(RADIANS(Q189)),0)-ImgF_y0+1,ROUND(Q$5+U$12*COS(RADIANS(Q189)),0)-ImgF_x0+1))</f>
        <v>30</v>
      </c>
      <c r="V189" s="22" t="n">
        <f aca="false">IF(V$12="","",INDEX(ImgF,ROUND(Q$6+V$12*SIN(RADIANS(Q189)),0)-ImgF_y0+1,ROUND(Q$5+V$12*COS(RADIANS(Q189)),0)-ImgF_x0+1))</f>
        <v>40</v>
      </c>
      <c r="W189" s="22" t="n">
        <f aca="false">IF(W$12="","",INDEX(ImgF,ROUND(Q$6+W$12*SIN(RADIANS(Q189)),0)-ImgF_y0+1,ROUND(Q$5+W$12*COS(RADIANS(Q189)),0)-ImgF_x0+1))</f>
        <v>64</v>
      </c>
      <c r="X189" s="22" t="n">
        <f aca="false">IF(X$12="","",INDEX(ImgF,ROUND(Q$6+X$12*SIN(RADIANS(Q189)),0)-ImgF_y0+1,ROUND(Q$5+X$12*COS(RADIANS(Q189)),0)-ImgF_x0+1))</f>
        <v>132</v>
      </c>
      <c r="Y189" s="22" t="n">
        <f aca="false">IF(Y$12="","",INDEX(ImgF,ROUND(Q$6+Y$12*SIN(RADIANS(Q189)),0)-ImgF_y0+1,ROUND(Q$5+Y$12*COS(RADIANS(Q189)),0)-ImgF_x0+1))</f>
        <v>138</v>
      </c>
      <c r="Z189" s="24" t="n">
        <f aca="false">MIN(R189:Y189)</f>
        <v>30</v>
      </c>
      <c r="AA189" s="33" t="n">
        <f aca="false">IF(Z189&lt;oscuro,1,0)</f>
        <v>1</v>
      </c>
      <c r="AB189" s="22" t="n">
        <f aca="false">oscuro</f>
        <v>68</v>
      </c>
    </row>
    <row r="190" customFormat="false" ht="15" hidden="false" customHeight="false" outlineLevel="0" collapsed="false">
      <c r="B190" s="24" t="n">
        <v>177</v>
      </c>
      <c r="C190" s="24" t="n">
        <f aca="false">B190*360/360</f>
        <v>177</v>
      </c>
      <c r="D190" s="18" t="n">
        <f aca="false">IF(D$12="","",INDEX(ImgF,ROUND(C$6+D$12*SIN(RADIANS(C190)),0)-ImgF_y0+1,ROUND(C$5+D$12*COS(RADIANS(C190)),0)-ImgF_x0+1))</f>
        <v>46</v>
      </c>
      <c r="E190" s="18" t="n">
        <f aca="false">IF(E$12="","",INDEX(ImgF,ROUND(C$6+E$12*SIN(RADIANS(C190)),0)-ImgF_y0+1,ROUND(C$5+E$12*COS(RADIANS(C190)),0)-ImgF_x0+1))</f>
        <v>18</v>
      </c>
      <c r="F190" s="18" t="n">
        <f aca="false">IF(F$12="","",INDEX(ImgF,ROUND(C$6+F$12*SIN(RADIANS(C190)),0)-ImgF_y0+1,ROUND(C$5+F$12*COS(RADIANS(C190)),0)-ImgF_x0+1))</f>
        <v>3</v>
      </c>
      <c r="G190" s="18" t="n">
        <f aca="false">IF(G$12="","",INDEX(ImgF,ROUND(C$6+G$12*SIN(RADIANS(C190)),0)-ImgF_y0+1,ROUND(C$5+G$12*COS(RADIANS(C190)),0)-ImgF_x0+1))</f>
        <v>4</v>
      </c>
      <c r="H190" s="18" t="n">
        <f aca="false">IF(H$12="","",INDEX(ImgF,ROUND(C$6+H$12*SIN(RADIANS(C190)),0)-ImgF_y0+1,ROUND(C$5+H$12*COS(RADIANS(C190)),0)-ImgF_x0+1))</f>
        <v>12</v>
      </c>
      <c r="I190" s="18" t="n">
        <f aca="false">IF(I$12="","",INDEX(ImgF,ROUND(C$6+I$12*SIN(RADIANS(C190)),0)-ImgF_y0+1,ROUND(C$5+I$12*COS(RADIANS(C190)),0)-ImgF_x0+1))</f>
        <v>107</v>
      </c>
      <c r="J190" s="18" t="n">
        <f aca="false">IF(J$12="","",INDEX(ImgF,ROUND(C$6+J$12*SIN(RADIANS(C190)),0)-ImgF_y0+1,ROUND(C$5+J$12*COS(RADIANS(C190)),0)-ImgF_x0+1))</f>
        <v>111</v>
      </c>
      <c r="K190" s="18" t="n">
        <f aca="false">IF(K$12="","",INDEX(ImgF,ROUND(C$6+K$12*SIN(RADIANS(C190)),0)-ImgF_y0+1,ROUND(C$5+K$12*COS(RADIANS(C190)),0)-ImgF_x0+1))</f>
        <v>92</v>
      </c>
      <c r="L190" s="24" t="n">
        <f aca="false">MIN(D190:K190)</f>
        <v>3</v>
      </c>
      <c r="M190" s="33" t="n">
        <f aca="false">IF(L190&lt;oscuro,1,0)</f>
        <v>1</v>
      </c>
      <c r="N190" s="22" t="n">
        <f aca="false">oscuro</f>
        <v>68</v>
      </c>
      <c r="P190" s="24" t="n">
        <v>177</v>
      </c>
      <c r="Q190" s="24" t="n">
        <f aca="false">P190*360/360</f>
        <v>177</v>
      </c>
      <c r="R190" s="22" t="n">
        <f aca="false">IF(R$12="","",INDEX(ImgF,ROUND(Q$6+R$12*SIN(RADIANS(Q190)),0)-ImgF_y0+1,ROUND(Q$5+R$12*COS(RADIANS(Q190)),0)-ImgF_x0+1))</f>
        <v>35</v>
      </c>
      <c r="S190" s="22" t="n">
        <f aca="false">IF(S$12="","",INDEX(ImgF,ROUND(Q$6+S$12*SIN(RADIANS(Q190)),0)-ImgF_y0+1,ROUND(Q$5+S$12*COS(RADIANS(Q190)),0)-ImgF_x0+1))</f>
        <v>32</v>
      </c>
      <c r="T190" s="22" t="n">
        <f aca="false">IF(T$12="","",INDEX(ImgF,ROUND(Q$6+T$12*SIN(RADIANS(Q190)),0)-ImgF_y0+1,ROUND(Q$5+T$12*COS(RADIANS(Q190)),0)-ImgF_x0+1))</f>
        <v>35</v>
      </c>
      <c r="U190" s="22" t="n">
        <f aca="false">IF(U$12="","",INDEX(ImgF,ROUND(Q$6+U$12*SIN(RADIANS(Q190)),0)-ImgF_y0+1,ROUND(Q$5+U$12*COS(RADIANS(Q190)),0)-ImgF_x0+1))</f>
        <v>31</v>
      </c>
      <c r="V190" s="22" t="n">
        <f aca="false">IF(V$12="","",INDEX(ImgF,ROUND(Q$6+V$12*SIN(RADIANS(Q190)),0)-ImgF_y0+1,ROUND(Q$5+V$12*COS(RADIANS(Q190)),0)-ImgF_x0+1))</f>
        <v>65</v>
      </c>
      <c r="W190" s="22" t="n">
        <f aca="false">IF(W$12="","",INDEX(ImgF,ROUND(Q$6+W$12*SIN(RADIANS(Q190)),0)-ImgF_y0+1,ROUND(Q$5+W$12*COS(RADIANS(Q190)),0)-ImgF_x0+1))</f>
        <v>128</v>
      </c>
      <c r="X190" s="22" t="n">
        <f aca="false">IF(X$12="","",INDEX(ImgF,ROUND(Q$6+X$12*SIN(RADIANS(Q190)),0)-ImgF_y0+1,ROUND(Q$5+X$12*COS(RADIANS(Q190)),0)-ImgF_x0+1))</f>
        <v>132</v>
      </c>
      <c r="Y190" s="22" t="n">
        <f aca="false">IF(Y$12="","",INDEX(ImgF,ROUND(Q$6+Y$12*SIN(RADIANS(Q190)),0)-ImgF_y0+1,ROUND(Q$5+Y$12*COS(RADIANS(Q190)),0)-ImgF_x0+1))</f>
        <v>80</v>
      </c>
      <c r="Z190" s="24" t="n">
        <f aca="false">MIN(R190:Y190)</f>
        <v>31</v>
      </c>
      <c r="AA190" s="33" t="n">
        <f aca="false">IF(Z190&lt;oscuro,1,0)</f>
        <v>1</v>
      </c>
      <c r="AB190" s="22" t="n">
        <f aca="false">oscuro</f>
        <v>68</v>
      </c>
    </row>
    <row r="191" customFormat="false" ht="15" hidden="false" customHeight="false" outlineLevel="0" collapsed="false">
      <c r="B191" s="24" t="n">
        <v>178</v>
      </c>
      <c r="C191" s="24" t="n">
        <f aca="false">B191*360/360</f>
        <v>178</v>
      </c>
      <c r="D191" s="18" t="n">
        <f aca="false">IF(D$12="","",INDEX(ImgF,ROUND(C$6+D$12*SIN(RADIANS(C191)),0)-ImgF_y0+1,ROUND(C$5+D$12*COS(RADIANS(C191)),0)-ImgF_x0+1))</f>
        <v>43</v>
      </c>
      <c r="E191" s="18" t="n">
        <f aca="false">IF(E$12="","",INDEX(ImgF,ROUND(C$6+E$12*SIN(RADIANS(C191)),0)-ImgF_y0+1,ROUND(C$5+E$12*COS(RADIANS(C191)),0)-ImgF_x0+1))</f>
        <v>15</v>
      </c>
      <c r="F191" s="18" t="n">
        <f aca="false">IF(F$12="","",INDEX(ImgF,ROUND(C$6+F$12*SIN(RADIANS(C191)),0)-ImgF_y0+1,ROUND(C$5+F$12*COS(RADIANS(C191)),0)-ImgF_x0+1))</f>
        <v>2</v>
      </c>
      <c r="G191" s="18" t="n">
        <f aca="false">IF(G$12="","",INDEX(ImgF,ROUND(C$6+G$12*SIN(RADIANS(C191)),0)-ImgF_y0+1,ROUND(C$5+G$12*COS(RADIANS(C191)),0)-ImgF_x0+1))</f>
        <v>6</v>
      </c>
      <c r="H191" s="18" t="n">
        <f aca="false">IF(H$12="","",INDEX(ImgF,ROUND(C$6+H$12*SIN(RADIANS(C191)),0)-ImgF_y0+1,ROUND(C$5+H$12*COS(RADIANS(C191)),0)-ImgF_x0+1))</f>
        <v>11</v>
      </c>
      <c r="I191" s="18" t="n">
        <f aca="false">IF(I$12="","",INDEX(ImgF,ROUND(C$6+I$12*SIN(RADIANS(C191)),0)-ImgF_y0+1,ROUND(C$5+I$12*COS(RADIANS(C191)),0)-ImgF_x0+1))</f>
        <v>88</v>
      </c>
      <c r="J191" s="18" t="n">
        <f aca="false">IF(J$12="","",INDEX(ImgF,ROUND(C$6+J$12*SIN(RADIANS(C191)),0)-ImgF_y0+1,ROUND(C$5+J$12*COS(RADIANS(C191)),0)-ImgF_x0+1))</f>
        <v>108</v>
      </c>
      <c r="K191" s="18" t="n">
        <f aca="false">IF(K$12="","",INDEX(ImgF,ROUND(C$6+K$12*SIN(RADIANS(C191)),0)-ImgF_y0+1,ROUND(C$5+K$12*COS(RADIANS(C191)),0)-ImgF_x0+1))</f>
        <v>95</v>
      </c>
      <c r="L191" s="24" t="n">
        <f aca="false">MIN(D191:K191)</f>
        <v>2</v>
      </c>
      <c r="M191" s="33" t="n">
        <f aca="false">IF(L191&lt;oscuro,1,0)</f>
        <v>1</v>
      </c>
      <c r="N191" s="22" t="n">
        <f aca="false">oscuro</f>
        <v>68</v>
      </c>
      <c r="P191" s="24" t="n">
        <v>178</v>
      </c>
      <c r="Q191" s="24" t="n">
        <f aca="false">P191*360/360</f>
        <v>178</v>
      </c>
      <c r="R191" s="22" t="n">
        <f aca="false">IF(R$12="","",INDEX(ImgF,ROUND(Q$6+R$12*SIN(RADIANS(Q191)),0)-ImgF_y0+1,ROUND(Q$5+R$12*COS(RADIANS(Q191)),0)-ImgF_x0+1))</f>
        <v>38</v>
      </c>
      <c r="S191" s="22" t="n">
        <f aca="false">IF(S$12="","",INDEX(ImgF,ROUND(Q$6+S$12*SIN(RADIANS(Q191)),0)-ImgF_y0+1,ROUND(Q$5+S$12*COS(RADIANS(Q191)),0)-ImgF_x0+1))</f>
        <v>33</v>
      </c>
      <c r="T191" s="22" t="n">
        <f aca="false">IF(T$12="","",INDEX(ImgF,ROUND(Q$6+T$12*SIN(RADIANS(Q191)),0)-ImgF_y0+1,ROUND(Q$5+T$12*COS(RADIANS(Q191)),0)-ImgF_x0+1))</f>
        <v>36</v>
      </c>
      <c r="U191" s="22" t="n">
        <f aca="false">IF(U$12="","",INDEX(ImgF,ROUND(Q$6+U$12*SIN(RADIANS(Q191)),0)-ImgF_y0+1,ROUND(Q$5+U$12*COS(RADIANS(Q191)),0)-ImgF_x0+1))</f>
        <v>31</v>
      </c>
      <c r="V191" s="22" t="n">
        <f aca="false">IF(V$12="","",INDEX(ImgF,ROUND(Q$6+V$12*SIN(RADIANS(Q191)),0)-ImgF_y0+1,ROUND(Q$5+V$12*COS(RADIANS(Q191)),0)-ImgF_x0+1))</f>
        <v>65</v>
      </c>
      <c r="W191" s="22" t="n">
        <f aca="false">IF(W$12="","",INDEX(ImgF,ROUND(Q$6+W$12*SIN(RADIANS(Q191)),0)-ImgF_y0+1,ROUND(Q$5+W$12*COS(RADIANS(Q191)),0)-ImgF_x0+1))</f>
        <v>128</v>
      </c>
      <c r="X191" s="22" t="n">
        <f aca="false">IF(X$12="","",INDEX(ImgF,ROUND(Q$6+X$12*SIN(RADIANS(Q191)),0)-ImgF_y0+1,ROUND(Q$5+X$12*COS(RADIANS(Q191)),0)-ImgF_x0+1))</f>
        <v>132</v>
      </c>
      <c r="Y191" s="22" t="n">
        <f aca="false">IF(Y$12="","",INDEX(ImgF,ROUND(Q$6+Y$12*SIN(RADIANS(Q191)),0)-ImgF_y0+1,ROUND(Q$5+Y$12*COS(RADIANS(Q191)),0)-ImgF_x0+1))</f>
        <v>80</v>
      </c>
      <c r="Z191" s="24" t="n">
        <f aca="false">MIN(R191:Y191)</f>
        <v>31</v>
      </c>
      <c r="AA191" s="33" t="n">
        <f aca="false">IF(Z191&lt;oscuro,1,0)</f>
        <v>1</v>
      </c>
      <c r="AB191" s="22" t="n">
        <f aca="false">oscuro</f>
        <v>68</v>
      </c>
    </row>
    <row r="192" customFormat="false" ht="15" hidden="false" customHeight="false" outlineLevel="0" collapsed="false">
      <c r="B192" s="24" t="n">
        <v>179</v>
      </c>
      <c r="C192" s="24" t="n">
        <f aca="false">B192*360/360</f>
        <v>179</v>
      </c>
      <c r="D192" s="18" t="n">
        <f aca="false">IF(D$12="","",INDEX(ImgF,ROUND(C$6+D$12*SIN(RADIANS(C192)),0)-ImgF_y0+1,ROUND(C$5+D$12*COS(RADIANS(C192)),0)-ImgF_x0+1))</f>
        <v>37</v>
      </c>
      <c r="E192" s="18" t="n">
        <f aca="false">IF(E$12="","",INDEX(ImgF,ROUND(C$6+E$12*SIN(RADIANS(C192)),0)-ImgF_y0+1,ROUND(C$5+E$12*COS(RADIANS(C192)),0)-ImgF_x0+1))</f>
        <v>10</v>
      </c>
      <c r="F192" s="18" t="n">
        <f aca="false">IF(F$12="","",INDEX(ImgF,ROUND(C$6+F$12*SIN(RADIANS(C192)),0)-ImgF_y0+1,ROUND(C$5+F$12*COS(RADIANS(C192)),0)-ImgF_x0+1))</f>
        <v>3</v>
      </c>
      <c r="G192" s="18" t="n">
        <f aca="false">IF(G$12="","",INDEX(ImgF,ROUND(C$6+G$12*SIN(RADIANS(C192)),0)-ImgF_y0+1,ROUND(C$5+G$12*COS(RADIANS(C192)),0)-ImgF_x0+1))</f>
        <v>5</v>
      </c>
      <c r="H192" s="18" t="n">
        <f aca="false">IF(H$12="","",INDEX(ImgF,ROUND(C$6+H$12*SIN(RADIANS(C192)),0)-ImgF_y0+1,ROUND(C$5+H$12*COS(RADIANS(C192)),0)-ImgF_x0+1))</f>
        <v>7</v>
      </c>
      <c r="I192" s="18" t="n">
        <f aca="false">IF(I$12="","",INDEX(ImgF,ROUND(C$6+I$12*SIN(RADIANS(C192)),0)-ImgF_y0+1,ROUND(C$5+I$12*COS(RADIANS(C192)),0)-ImgF_x0+1))</f>
        <v>54</v>
      </c>
      <c r="J192" s="18" t="n">
        <f aca="false">IF(J$12="","",INDEX(ImgF,ROUND(C$6+J$12*SIN(RADIANS(C192)),0)-ImgF_y0+1,ROUND(C$5+J$12*COS(RADIANS(C192)),0)-ImgF_x0+1))</f>
        <v>95</v>
      </c>
      <c r="K192" s="18" t="n">
        <f aca="false">IF(K$12="","",INDEX(ImgF,ROUND(C$6+K$12*SIN(RADIANS(C192)),0)-ImgF_y0+1,ROUND(C$5+K$12*COS(RADIANS(C192)),0)-ImgF_x0+1))</f>
        <v>71</v>
      </c>
      <c r="L192" s="24" t="n">
        <f aca="false">MIN(D192:K192)</f>
        <v>3</v>
      </c>
      <c r="M192" s="33" t="n">
        <f aca="false">IF(L192&lt;oscuro,1,0)</f>
        <v>1</v>
      </c>
      <c r="N192" s="22" t="n">
        <f aca="false">oscuro</f>
        <v>68</v>
      </c>
      <c r="P192" s="24" t="n">
        <v>179</v>
      </c>
      <c r="Q192" s="24" t="n">
        <f aca="false">P192*360/360</f>
        <v>179</v>
      </c>
      <c r="R192" s="22" t="n">
        <f aca="false">IF(R$12="","",INDEX(ImgF,ROUND(Q$6+R$12*SIN(RADIANS(Q192)),0)-ImgF_y0+1,ROUND(Q$5+R$12*COS(RADIANS(Q192)),0)-ImgF_x0+1))</f>
        <v>38</v>
      </c>
      <c r="S192" s="22" t="n">
        <f aca="false">IF(S$12="","",INDEX(ImgF,ROUND(Q$6+S$12*SIN(RADIANS(Q192)),0)-ImgF_y0+1,ROUND(Q$5+S$12*COS(RADIANS(Q192)),0)-ImgF_x0+1))</f>
        <v>33</v>
      </c>
      <c r="T192" s="22" t="n">
        <f aca="false">IF(T$12="","",INDEX(ImgF,ROUND(Q$6+T$12*SIN(RADIANS(Q192)),0)-ImgF_y0+1,ROUND(Q$5+T$12*COS(RADIANS(Q192)),0)-ImgF_x0+1))</f>
        <v>36</v>
      </c>
      <c r="U192" s="22" t="n">
        <f aca="false">IF(U$12="","",INDEX(ImgF,ROUND(Q$6+U$12*SIN(RADIANS(Q192)),0)-ImgF_y0+1,ROUND(Q$5+U$12*COS(RADIANS(Q192)),0)-ImgF_x0+1))</f>
        <v>61</v>
      </c>
      <c r="V192" s="22" t="n">
        <f aca="false">IF(V$12="","",INDEX(ImgF,ROUND(Q$6+V$12*SIN(RADIANS(Q192)),0)-ImgF_y0+1,ROUND(Q$5+V$12*COS(RADIANS(Q192)),0)-ImgF_x0+1))</f>
        <v>128</v>
      </c>
      <c r="W192" s="22" t="n">
        <f aca="false">IF(W$12="","",INDEX(ImgF,ROUND(Q$6+W$12*SIN(RADIANS(Q192)),0)-ImgF_y0+1,ROUND(Q$5+W$12*COS(RADIANS(Q192)),0)-ImgF_x0+1))</f>
        <v>111</v>
      </c>
      <c r="X192" s="22" t="n">
        <f aca="false">IF(X$12="","",INDEX(ImgF,ROUND(Q$6+X$12*SIN(RADIANS(Q192)),0)-ImgF_y0+1,ROUND(Q$5+X$12*COS(RADIANS(Q192)),0)-ImgF_x0+1))</f>
        <v>73</v>
      </c>
      <c r="Y192" s="22" t="n">
        <f aca="false">IF(Y$12="","",INDEX(ImgF,ROUND(Q$6+Y$12*SIN(RADIANS(Q192)),0)-ImgF_y0+1,ROUND(Q$5+Y$12*COS(RADIANS(Q192)),0)-ImgF_x0+1))</f>
        <v>150</v>
      </c>
      <c r="Z192" s="24" t="n">
        <f aca="false">MIN(R192:Y192)</f>
        <v>33</v>
      </c>
      <c r="AA192" s="33" t="n">
        <f aca="false">IF(Z192&lt;oscuro,1,0)</f>
        <v>1</v>
      </c>
      <c r="AB192" s="22" t="n">
        <f aca="false">oscuro</f>
        <v>68</v>
      </c>
    </row>
    <row r="193" customFormat="false" ht="15" hidden="false" customHeight="false" outlineLevel="0" collapsed="false">
      <c r="B193" s="24" t="n">
        <v>180</v>
      </c>
      <c r="C193" s="24" t="n">
        <f aca="false">B193*360/360</f>
        <v>180</v>
      </c>
      <c r="D193" s="18" t="n">
        <f aca="false">IF(D$12="","",INDEX(ImgF,ROUND(C$6+D$12*SIN(RADIANS(C193)),0)-ImgF_y0+1,ROUND(C$5+D$12*COS(RADIANS(C193)),0)-ImgF_x0+1))</f>
        <v>37</v>
      </c>
      <c r="E193" s="18" t="n">
        <f aca="false">IF(E$12="","",INDEX(ImgF,ROUND(C$6+E$12*SIN(RADIANS(C193)),0)-ImgF_y0+1,ROUND(C$5+E$12*COS(RADIANS(C193)),0)-ImgF_x0+1))</f>
        <v>10</v>
      </c>
      <c r="F193" s="18" t="n">
        <f aca="false">IF(F$12="","",INDEX(ImgF,ROUND(C$6+F$12*SIN(RADIANS(C193)),0)-ImgF_y0+1,ROUND(C$5+F$12*COS(RADIANS(C193)),0)-ImgF_x0+1))</f>
        <v>3</v>
      </c>
      <c r="G193" s="18" t="n">
        <f aca="false">IF(G$12="","",INDEX(ImgF,ROUND(C$6+G$12*SIN(RADIANS(C193)),0)-ImgF_y0+1,ROUND(C$5+G$12*COS(RADIANS(C193)),0)-ImgF_x0+1))</f>
        <v>5</v>
      </c>
      <c r="H193" s="18" t="n">
        <f aca="false">IF(H$12="","",INDEX(ImgF,ROUND(C$6+H$12*SIN(RADIANS(C193)),0)-ImgF_y0+1,ROUND(C$5+H$12*COS(RADIANS(C193)),0)-ImgF_x0+1))</f>
        <v>7</v>
      </c>
      <c r="I193" s="18" t="n">
        <f aca="false">IF(I$12="","",INDEX(ImgF,ROUND(C$6+I$12*SIN(RADIANS(C193)),0)-ImgF_y0+1,ROUND(C$5+I$12*COS(RADIANS(C193)),0)-ImgF_x0+1))</f>
        <v>54</v>
      </c>
      <c r="J193" s="18" t="n">
        <f aca="false">IF(J$12="","",INDEX(ImgF,ROUND(C$6+J$12*SIN(RADIANS(C193)),0)-ImgF_y0+1,ROUND(C$5+J$12*COS(RADIANS(C193)),0)-ImgF_x0+1))</f>
        <v>95</v>
      </c>
      <c r="K193" s="18" t="n">
        <f aca="false">IF(K$12="","",INDEX(ImgF,ROUND(C$6+K$12*SIN(RADIANS(C193)),0)-ImgF_y0+1,ROUND(C$5+K$12*COS(RADIANS(C193)),0)-ImgF_x0+1))</f>
        <v>71</v>
      </c>
      <c r="L193" s="24" t="n">
        <f aca="false">MIN(D193:K193)</f>
        <v>3</v>
      </c>
      <c r="M193" s="33" t="n">
        <f aca="false">IF(L193&lt;oscuro,1,0)</f>
        <v>1</v>
      </c>
      <c r="N193" s="22" t="n">
        <f aca="false">oscuro</f>
        <v>68</v>
      </c>
      <c r="P193" s="24" t="n">
        <v>180</v>
      </c>
      <c r="Q193" s="24" t="n">
        <f aca="false">P193*360/360</f>
        <v>180</v>
      </c>
      <c r="R193" s="22" t="n">
        <f aca="false">IF(R$12="","",INDEX(ImgF,ROUND(Q$6+R$12*SIN(RADIANS(Q193)),0)-ImgF_y0+1,ROUND(Q$5+R$12*COS(RADIANS(Q193)),0)-ImgF_x0+1))</f>
        <v>30</v>
      </c>
      <c r="S193" s="22" t="n">
        <f aca="false">IF(S$12="","",INDEX(ImgF,ROUND(Q$6+S$12*SIN(RADIANS(Q193)),0)-ImgF_y0+1,ROUND(Q$5+S$12*COS(RADIANS(Q193)),0)-ImgF_x0+1))</f>
        <v>33</v>
      </c>
      <c r="T193" s="22" t="n">
        <f aca="false">IF(T$12="","",INDEX(ImgF,ROUND(Q$6+T$12*SIN(RADIANS(Q193)),0)-ImgF_y0+1,ROUND(Q$5+T$12*COS(RADIANS(Q193)),0)-ImgF_x0+1))</f>
        <v>58</v>
      </c>
      <c r="U193" s="22" t="n">
        <f aca="false">IF(U$12="","",INDEX(ImgF,ROUND(Q$6+U$12*SIN(RADIANS(Q193)),0)-ImgF_y0+1,ROUND(Q$5+U$12*COS(RADIANS(Q193)),0)-ImgF_x0+1))</f>
        <v>131</v>
      </c>
      <c r="V193" s="22" t="n">
        <f aca="false">IF(V$12="","",INDEX(ImgF,ROUND(Q$6+V$12*SIN(RADIANS(Q193)),0)-ImgF_y0+1,ROUND(Q$5+V$12*COS(RADIANS(Q193)),0)-ImgF_x0+1))</f>
        <v>110</v>
      </c>
      <c r="W193" s="22" t="n">
        <f aca="false">IF(W$12="","",INDEX(ImgF,ROUND(Q$6+W$12*SIN(RADIANS(Q193)),0)-ImgF_y0+1,ROUND(Q$5+W$12*COS(RADIANS(Q193)),0)-ImgF_x0+1))</f>
        <v>60</v>
      </c>
      <c r="X193" s="22" t="n">
        <f aca="false">IF(X$12="","",INDEX(ImgF,ROUND(Q$6+X$12*SIN(RADIANS(Q193)),0)-ImgF_y0+1,ROUND(Q$5+X$12*COS(RADIANS(Q193)),0)-ImgF_x0+1))</f>
        <v>142</v>
      </c>
      <c r="Y193" s="22" t="n">
        <f aca="false">IF(Y$12="","",INDEX(ImgF,ROUND(Q$6+Y$12*SIN(RADIANS(Q193)),0)-ImgF_y0+1,ROUND(Q$5+Y$12*COS(RADIANS(Q193)),0)-ImgF_x0+1))</f>
        <v>247</v>
      </c>
      <c r="Z193" s="24" t="n">
        <f aca="false">MIN(R193:Y193)</f>
        <v>30</v>
      </c>
      <c r="AA193" s="33" t="n">
        <f aca="false">IF(Z193&lt;oscuro,1,0)</f>
        <v>1</v>
      </c>
      <c r="AB193" s="22" t="n">
        <f aca="false">oscuro</f>
        <v>68</v>
      </c>
    </row>
    <row r="194" customFormat="false" ht="15" hidden="false" customHeight="false" outlineLevel="0" collapsed="false">
      <c r="B194" s="24" t="n">
        <v>181</v>
      </c>
      <c r="C194" s="24" t="n">
        <f aca="false">B194*360/360</f>
        <v>181</v>
      </c>
      <c r="D194" s="18" t="n">
        <f aca="false">IF(D$12="","",INDEX(ImgF,ROUND(C$6+D$12*SIN(RADIANS(C194)),0)-ImgF_y0+1,ROUND(C$5+D$12*COS(RADIANS(C194)),0)-ImgF_x0+1))</f>
        <v>28</v>
      </c>
      <c r="E194" s="18" t="n">
        <f aca="false">IF(E$12="","",INDEX(ImgF,ROUND(C$6+E$12*SIN(RADIANS(C194)),0)-ImgF_y0+1,ROUND(C$5+E$12*COS(RADIANS(C194)),0)-ImgF_x0+1))</f>
        <v>4</v>
      </c>
      <c r="F194" s="18" t="n">
        <f aca="false">IF(F$12="","",INDEX(ImgF,ROUND(C$6+F$12*SIN(RADIANS(C194)),0)-ImgF_y0+1,ROUND(C$5+F$12*COS(RADIANS(C194)),0)-ImgF_x0+1))</f>
        <v>5</v>
      </c>
      <c r="G194" s="18" t="n">
        <f aca="false">IF(G$12="","",INDEX(ImgF,ROUND(C$6+G$12*SIN(RADIANS(C194)),0)-ImgF_y0+1,ROUND(C$5+G$12*COS(RADIANS(C194)),0)-ImgF_x0+1))</f>
        <v>6</v>
      </c>
      <c r="H194" s="18" t="n">
        <f aca="false">IF(H$12="","",INDEX(ImgF,ROUND(C$6+H$12*SIN(RADIANS(C194)),0)-ImgF_y0+1,ROUND(C$5+H$12*COS(RADIANS(C194)),0)-ImgF_x0+1))</f>
        <v>11</v>
      </c>
      <c r="I194" s="18" t="n">
        <f aca="false">IF(I$12="","",INDEX(ImgF,ROUND(C$6+I$12*SIN(RADIANS(C194)),0)-ImgF_y0+1,ROUND(C$5+I$12*COS(RADIANS(C194)),0)-ImgF_x0+1))</f>
        <v>67</v>
      </c>
      <c r="J194" s="18" t="n">
        <f aca="false">IF(J$12="","",INDEX(ImgF,ROUND(C$6+J$12*SIN(RADIANS(C194)),0)-ImgF_y0+1,ROUND(C$5+J$12*COS(RADIANS(C194)),0)-ImgF_x0+1))</f>
        <v>109</v>
      </c>
      <c r="K194" s="18" t="n">
        <f aca="false">IF(K$12="","",INDEX(ImgF,ROUND(C$6+K$12*SIN(RADIANS(C194)),0)-ImgF_y0+1,ROUND(C$5+K$12*COS(RADIANS(C194)),0)-ImgF_x0+1))</f>
        <v>43</v>
      </c>
      <c r="L194" s="24" t="n">
        <f aca="false">MIN(D194:K194)</f>
        <v>4</v>
      </c>
      <c r="M194" s="33" t="n">
        <f aca="false">IF(L194&lt;oscuro,1,0)</f>
        <v>1</v>
      </c>
      <c r="N194" s="22" t="n">
        <f aca="false">oscuro</f>
        <v>68</v>
      </c>
      <c r="P194" s="24" t="n">
        <v>181</v>
      </c>
      <c r="Q194" s="24" t="n">
        <f aca="false">P194*360/360</f>
        <v>181</v>
      </c>
      <c r="R194" s="22" t="n">
        <f aca="false">IF(R$12="","",INDEX(ImgF,ROUND(Q$6+R$12*SIN(RADIANS(Q194)),0)-ImgF_y0+1,ROUND(Q$5+R$12*COS(RADIANS(Q194)),0)-ImgF_x0+1))</f>
        <v>31</v>
      </c>
      <c r="S194" s="22" t="n">
        <f aca="false">IF(S$12="","",INDEX(ImgF,ROUND(Q$6+S$12*SIN(RADIANS(Q194)),0)-ImgF_y0+1,ROUND(Q$5+S$12*COS(RADIANS(Q194)),0)-ImgF_x0+1))</f>
        <v>47</v>
      </c>
      <c r="T194" s="22" t="n">
        <f aca="false">IF(T$12="","",INDEX(ImgF,ROUND(Q$6+T$12*SIN(RADIANS(Q194)),0)-ImgF_y0+1,ROUND(Q$5+T$12*COS(RADIANS(Q194)),0)-ImgF_x0+1))</f>
        <v>134</v>
      </c>
      <c r="U194" s="22" t="n">
        <f aca="false">IF(U$12="","",INDEX(ImgF,ROUND(Q$6+U$12*SIN(RADIANS(Q194)),0)-ImgF_y0+1,ROUND(Q$5+U$12*COS(RADIANS(Q194)),0)-ImgF_x0+1))</f>
        <v>137</v>
      </c>
      <c r="V194" s="22" t="n">
        <f aca="false">IF(V$12="","",INDEX(ImgF,ROUND(Q$6+V$12*SIN(RADIANS(Q194)),0)-ImgF_y0+1,ROUND(Q$5+V$12*COS(RADIANS(Q194)),0)-ImgF_x0+1))</f>
        <v>67</v>
      </c>
      <c r="W194" s="22" t="n">
        <f aca="false">IF(W$12="","",INDEX(ImgF,ROUND(Q$6+W$12*SIN(RADIANS(Q194)),0)-ImgF_y0+1,ROUND(Q$5+W$12*COS(RADIANS(Q194)),0)-ImgF_x0+1))</f>
        <v>146</v>
      </c>
      <c r="X194" s="22" t="n">
        <f aca="false">IF(X$12="","",INDEX(ImgF,ROUND(Q$6+X$12*SIN(RADIANS(Q194)),0)-ImgF_y0+1,ROUND(Q$5+X$12*COS(RADIANS(Q194)),0)-ImgF_x0+1))</f>
        <v>241</v>
      </c>
      <c r="Y194" s="22" t="n">
        <f aca="false">IF(Y$12="","",INDEX(ImgF,ROUND(Q$6+Y$12*SIN(RADIANS(Q194)),0)-ImgF_y0+1,ROUND(Q$5+Y$12*COS(RADIANS(Q194)),0)-ImgF_x0+1))</f>
        <v>192</v>
      </c>
      <c r="Z194" s="24" t="n">
        <f aca="false">MIN(R194:Y194)</f>
        <v>31</v>
      </c>
      <c r="AA194" s="33" t="n">
        <f aca="false">IF(Z194&lt;oscuro,1,0)</f>
        <v>1</v>
      </c>
      <c r="AB194" s="22" t="n">
        <f aca="false">oscuro</f>
        <v>68</v>
      </c>
    </row>
    <row r="195" customFormat="false" ht="15" hidden="false" customHeight="false" outlineLevel="0" collapsed="false">
      <c r="B195" s="24" t="n">
        <v>182</v>
      </c>
      <c r="C195" s="24" t="n">
        <f aca="false">B195*360/360</f>
        <v>182</v>
      </c>
      <c r="D195" s="18" t="n">
        <f aca="false">IF(D$12="","",INDEX(ImgF,ROUND(C$6+D$12*SIN(RADIANS(C195)),0)-ImgF_y0+1,ROUND(C$5+D$12*COS(RADIANS(C195)),0)-ImgF_x0+1))</f>
        <v>17</v>
      </c>
      <c r="E195" s="18" t="n">
        <f aca="false">IF(E$12="","",INDEX(ImgF,ROUND(C$6+E$12*SIN(RADIANS(C195)),0)-ImgF_y0+1,ROUND(C$5+E$12*COS(RADIANS(C195)),0)-ImgF_x0+1))</f>
        <v>3</v>
      </c>
      <c r="F195" s="18" t="n">
        <f aca="false">IF(F$12="","",INDEX(ImgF,ROUND(C$6+F$12*SIN(RADIANS(C195)),0)-ImgF_y0+1,ROUND(C$5+F$12*COS(RADIANS(C195)),0)-ImgF_x0+1))</f>
        <v>5</v>
      </c>
      <c r="G195" s="18" t="n">
        <f aca="false">IF(G$12="","",INDEX(ImgF,ROUND(C$6+G$12*SIN(RADIANS(C195)),0)-ImgF_y0+1,ROUND(C$5+G$12*COS(RADIANS(C195)),0)-ImgF_x0+1))</f>
        <v>5</v>
      </c>
      <c r="H195" s="18" t="n">
        <f aca="false">IF(H$12="","",INDEX(ImgF,ROUND(C$6+H$12*SIN(RADIANS(C195)),0)-ImgF_y0+1,ROUND(C$5+H$12*COS(RADIANS(C195)),0)-ImgF_x0+1))</f>
        <v>6</v>
      </c>
      <c r="I195" s="18" t="n">
        <f aca="false">IF(I$12="","",INDEX(ImgF,ROUND(C$6+I$12*SIN(RADIANS(C195)),0)-ImgF_y0+1,ROUND(C$5+I$12*COS(RADIANS(C195)),0)-ImgF_x0+1))</f>
        <v>81</v>
      </c>
      <c r="J195" s="18" t="n">
        <f aca="false">IF(J$12="","",INDEX(ImgF,ROUND(C$6+J$12*SIN(RADIANS(C195)),0)-ImgF_y0+1,ROUND(C$5+J$12*COS(RADIANS(C195)),0)-ImgF_x0+1))</f>
        <v>125</v>
      </c>
      <c r="K195" s="18" t="n">
        <f aca="false">IF(K$12="","",INDEX(ImgF,ROUND(C$6+K$12*SIN(RADIANS(C195)),0)-ImgF_y0+1,ROUND(C$5+K$12*COS(RADIANS(C195)),0)-ImgF_x0+1))</f>
        <v>26</v>
      </c>
      <c r="L195" s="24" t="n">
        <f aca="false">MIN(D195:K195)</f>
        <v>3</v>
      </c>
      <c r="M195" s="33" t="n">
        <f aca="false">IF(L195&lt;oscuro,1,0)</f>
        <v>1</v>
      </c>
      <c r="N195" s="22" t="n">
        <f aca="false">oscuro</f>
        <v>68</v>
      </c>
      <c r="P195" s="24" t="n">
        <v>182</v>
      </c>
      <c r="Q195" s="24" t="n">
        <f aca="false">P195*360/360</f>
        <v>182</v>
      </c>
      <c r="R195" s="22" t="n">
        <f aca="false">IF(R$12="","",INDEX(ImgF,ROUND(Q$6+R$12*SIN(RADIANS(Q195)),0)-ImgF_y0+1,ROUND(Q$5+R$12*COS(RADIANS(Q195)),0)-ImgF_x0+1))</f>
        <v>31</v>
      </c>
      <c r="S195" s="22" t="n">
        <f aca="false">IF(S$12="","",INDEX(ImgF,ROUND(Q$6+S$12*SIN(RADIANS(Q195)),0)-ImgF_y0+1,ROUND(Q$5+S$12*COS(RADIANS(Q195)),0)-ImgF_x0+1))</f>
        <v>47</v>
      </c>
      <c r="T195" s="22" t="n">
        <f aca="false">IF(T$12="","",INDEX(ImgF,ROUND(Q$6+T$12*SIN(RADIANS(Q195)),0)-ImgF_y0+1,ROUND(Q$5+T$12*COS(RADIANS(Q195)),0)-ImgF_x0+1))</f>
        <v>134</v>
      </c>
      <c r="U195" s="22" t="n">
        <f aca="false">IF(U$12="","",INDEX(ImgF,ROUND(Q$6+U$12*SIN(RADIANS(Q195)),0)-ImgF_y0+1,ROUND(Q$5+U$12*COS(RADIANS(Q195)),0)-ImgF_x0+1))</f>
        <v>137</v>
      </c>
      <c r="V195" s="22" t="n">
        <f aca="false">IF(V$12="","",INDEX(ImgF,ROUND(Q$6+V$12*SIN(RADIANS(Q195)),0)-ImgF_y0+1,ROUND(Q$5+V$12*COS(RADIANS(Q195)),0)-ImgF_x0+1))</f>
        <v>67</v>
      </c>
      <c r="W195" s="22" t="n">
        <f aca="false">IF(W$12="","",INDEX(ImgF,ROUND(Q$6+W$12*SIN(RADIANS(Q195)),0)-ImgF_y0+1,ROUND(Q$5+W$12*COS(RADIANS(Q195)),0)-ImgF_x0+1))</f>
        <v>146</v>
      </c>
      <c r="X195" s="22" t="n">
        <f aca="false">IF(X$12="","",INDEX(ImgF,ROUND(Q$6+X$12*SIN(RADIANS(Q195)),0)-ImgF_y0+1,ROUND(Q$5+X$12*COS(RADIANS(Q195)),0)-ImgF_x0+1))</f>
        <v>241</v>
      </c>
      <c r="Y195" s="22" t="n">
        <f aca="false">IF(Y$12="","",INDEX(ImgF,ROUND(Q$6+Y$12*SIN(RADIANS(Q195)),0)-ImgF_y0+1,ROUND(Q$5+Y$12*COS(RADIANS(Q195)),0)-ImgF_x0+1))</f>
        <v>192</v>
      </c>
      <c r="Z195" s="24" t="n">
        <f aca="false">MIN(R195:Y195)</f>
        <v>31</v>
      </c>
      <c r="AA195" s="33" t="n">
        <f aca="false">IF(Z195&lt;oscuro,1,0)</f>
        <v>1</v>
      </c>
      <c r="AB195" s="22" t="n">
        <f aca="false">oscuro</f>
        <v>68</v>
      </c>
    </row>
    <row r="196" customFormat="false" ht="15" hidden="false" customHeight="false" outlineLevel="0" collapsed="false">
      <c r="B196" s="24" t="n">
        <v>183</v>
      </c>
      <c r="C196" s="24" t="n">
        <f aca="false">B196*360/360</f>
        <v>183</v>
      </c>
      <c r="D196" s="18" t="n">
        <f aca="false">IF(D$12="","",INDEX(ImgF,ROUND(C$6+D$12*SIN(RADIANS(C196)),0)-ImgF_y0+1,ROUND(C$5+D$12*COS(RADIANS(C196)),0)-ImgF_x0+1))</f>
        <v>17</v>
      </c>
      <c r="E196" s="18" t="n">
        <f aca="false">IF(E$12="","",INDEX(ImgF,ROUND(C$6+E$12*SIN(RADIANS(C196)),0)-ImgF_y0+1,ROUND(C$5+E$12*COS(RADIANS(C196)),0)-ImgF_x0+1))</f>
        <v>3</v>
      </c>
      <c r="F196" s="18" t="n">
        <f aca="false">IF(F$12="","",INDEX(ImgF,ROUND(C$6+F$12*SIN(RADIANS(C196)),0)-ImgF_y0+1,ROUND(C$5+F$12*COS(RADIANS(C196)),0)-ImgF_x0+1))</f>
        <v>5</v>
      </c>
      <c r="G196" s="18" t="n">
        <f aca="false">IF(G$12="","",INDEX(ImgF,ROUND(C$6+G$12*SIN(RADIANS(C196)),0)-ImgF_y0+1,ROUND(C$5+G$12*COS(RADIANS(C196)),0)-ImgF_x0+1))</f>
        <v>5</v>
      </c>
      <c r="H196" s="18" t="n">
        <f aca="false">IF(H$12="","",INDEX(ImgF,ROUND(C$6+H$12*SIN(RADIANS(C196)),0)-ImgF_y0+1,ROUND(C$5+H$12*COS(RADIANS(C196)),0)-ImgF_x0+1))</f>
        <v>6</v>
      </c>
      <c r="I196" s="18" t="n">
        <f aca="false">IF(I$12="","",INDEX(ImgF,ROUND(C$6+I$12*SIN(RADIANS(C196)),0)-ImgF_y0+1,ROUND(C$5+I$12*COS(RADIANS(C196)),0)-ImgF_x0+1))</f>
        <v>85</v>
      </c>
      <c r="J196" s="18" t="n">
        <f aca="false">IF(J$12="","",INDEX(ImgF,ROUND(C$6+J$12*SIN(RADIANS(C196)),0)-ImgF_y0+1,ROUND(C$5+J$12*COS(RADIANS(C196)),0)-ImgF_x0+1))</f>
        <v>131</v>
      </c>
      <c r="K196" s="18" t="n">
        <f aca="false">IF(K$12="","",INDEX(ImgF,ROUND(C$6+K$12*SIN(RADIANS(C196)),0)-ImgF_y0+1,ROUND(C$5+K$12*COS(RADIANS(C196)),0)-ImgF_x0+1))</f>
        <v>33</v>
      </c>
      <c r="L196" s="24" t="n">
        <f aca="false">MIN(D196:K196)</f>
        <v>3</v>
      </c>
      <c r="M196" s="33" t="n">
        <f aca="false">IF(L196&lt;oscuro,1,0)</f>
        <v>1</v>
      </c>
      <c r="N196" s="22" t="n">
        <f aca="false">oscuro</f>
        <v>68</v>
      </c>
      <c r="P196" s="24" t="n">
        <v>183</v>
      </c>
      <c r="Q196" s="24" t="n">
        <f aca="false">P196*360/360</f>
        <v>183</v>
      </c>
      <c r="R196" s="22" t="n">
        <f aca="false">IF(R$12="","",INDEX(ImgF,ROUND(Q$6+R$12*SIN(RADIANS(Q196)),0)-ImgF_y0+1,ROUND(Q$5+R$12*COS(RADIANS(Q196)),0)-ImgF_x0+1))</f>
        <v>36</v>
      </c>
      <c r="S196" s="22" t="n">
        <f aca="false">IF(S$12="","",INDEX(ImgF,ROUND(Q$6+S$12*SIN(RADIANS(Q196)),0)-ImgF_y0+1,ROUND(Q$5+S$12*COS(RADIANS(Q196)),0)-ImgF_x0+1))</f>
        <v>122</v>
      </c>
      <c r="T196" s="22" t="n">
        <f aca="false">IF(T$12="","",INDEX(ImgF,ROUND(Q$6+T$12*SIN(RADIANS(Q196)),0)-ImgF_y0+1,ROUND(Q$5+T$12*COS(RADIANS(Q196)),0)-ImgF_x0+1))</f>
        <v>146</v>
      </c>
      <c r="U196" s="22" t="n">
        <f aca="false">IF(U$12="","",INDEX(ImgF,ROUND(Q$6+U$12*SIN(RADIANS(Q196)),0)-ImgF_y0+1,ROUND(Q$5+U$12*COS(RADIANS(Q196)),0)-ImgF_x0+1))</f>
        <v>82</v>
      </c>
      <c r="V196" s="22" t="n">
        <f aca="false">IF(V$12="","",INDEX(ImgF,ROUND(Q$6+V$12*SIN(RADIANS(Q196)),0)-ImgF_y0+1,ROUND(Q$5+V$12*COS(RADIANS(Q196)),0)-ImgF_x0+1))</f>
        <v>148</v>
      </c>
      <c r="W196" s="22" t="n">
        <f aca="false">IF(W$12="","",INDEX(ImgF,ROUND(Q$6+W$12*SIN(RADIANS(Q196)),0)-ImgF_y0+1,ROUND(Q$5+W$12*COS(RADIANS(Q196)),0)-ImgF_x0+1))</f>
        <v>240</v>
      </c>
      <c r="X196" s="22" t="n">
        <f aca="false">IF(X$12="","",INDEX(ImgF,ROUND(Q$6+X$12*SIN(RADIANS(Q196)),0)-ImgF_y0+1,ROUND(Q$5+X$12*COS(RADIANS(Q196)),0)-ImgF_x0+1))</f>
        <v>182</v>
      </c>
      <c r="Y196" s="22" t="n">
        <f aca="false">IF(Y$12="","",INDEX(ImgF,ROUND(Q$6+Y$12*SIN(RADIANS(Q196)),0)-ImgF_y0+1,ROUND(Q$5+Y$12*COS(RADIANS(Q196)),0)-ImgF_x0+1))</f>
        <v>110</v>
      </c>
      <c r="Z196" s="24" t="n">
        <f aca="false">MIN(R196:Y196)</f>
        <v>36</v>
      </c>
      <c r="AA196" s="33" t="n">
        <f aca="false">IF(Z196&lt;oscuro,1,0)</f>
        <v>1</v>
      </c>
      <c r="AB196" s="22" t="n">
        <f aca="false">oscuro</f>
        <v>68</v>
      </c>
    </row>
    <row r="197" customFormat="false" ht="15" hidden="false" customHeight="false" outlineLevel="0" collapsed="false">
      <c r="B197" s="24" t="n">
        <v>184</v>
      </c>
      <c r="C197" s="24" t="n">
        <f aca="false">B197*360/360</f>
        <v>184</v>
      </c>
      <c r="D197" s="18" t="n">
        <f aca="false">IF(D$12="","",INDEX(ImgF,ROUND(C$6+D$12*SIN(RADIANS(C197)),0)-ImgF_y0+1,ROUND(C$5+D$12*COS(RADIANS(C197)),0)-ImgF_x0+1))</f>
        <v>17</v>
      </c>
      <c r="E197" s="18" t="n">
        <f aca="false">IF(E$12="","",INDEX(ImgF,ROUND(C$6+E$12*SIN(RADIANS(C197)),0)-ImgF_y0+1,ROUND(C$5+E$12*COS(RADIANS(C197)),0)-ImgF_x0+1))</f>
        <v>3</v>
      </c>
      <c r="F197" s="18" t="n">
        <f aca="false">IF(F$12="","",INDEX(ImgF,ROUND(C$6+F$12*SIN(RADIANS(C197)),0)-ImgF_y0+1,ROUND(C$5+F$12*COS(RADIANS(C197)),0)-ImgF_x0+1))</f>
        <v>4</v>
      </c>
      <c r="G197" s="18" t="n">
        <f aca="false">IF(G$12="","",INDEX(ImgF,ROUND(C$6+G$12*SIN(RADIANS(C197)),0)-ImgF_y0+1,ROUND(C$5+G$12*COS(RADIANS(C197)),0)-ImgF_x0+1))</f>
        <v>4</v>
      </c>
      <c r="H197" s="18" t="n">
        <f aca="false">IF(H$12="","",INDEX(ImgF,ROUND(C$6+H$12*SIN(RADIANS(C197)),0)-ImgF_y0+1,ROUND(C$5+H$12*COS(RADIANS(C197)),0)-ImgF_x0+1))</f>
        <v>18</v>
      </c>
      <c r="I197" s="18" t="n">
        <f aca="false">IF(I$12="","",INDEX(ImgF,ROUND(C$6+I$12*SIN(RADIANS(C197)),0)-ImgF_y0+1,ROUND(C$5+I$12*COS(RADIANS(C197)),0)-ImgF_x0+1))</f>
        <v>85</v>
      </c>
      <c r="J197" s="18" t="n">
        <f aca="false">IF(J$12="","",INDEX(ImgF,ROUND(C$6+J$12*SIN(RADIANS(C197)),0)-ImgF_y0+1,ROUND(C$5+J$12*COS(RADIANS(C197)),0)-ImgF_x0+1))</f>
        <v>131</v>
      </c>
      <c r="K197" s="18" t="n">
        <f aca="false">IF(K$12="","",INDEX(ImgF,ROUND(C$6+K$12*SIN(RADIANS(C197)),0)-ImgF_y0+1,ROUND(C$5+K$12*COS(RADIANS(C197)),0)-ImgF_x0+1))</f>
        <v>33</v>
      </c>
      <c r="L197" s="24" t="n">
        <f aca="false">MIN(D197:K197)</f>
        <v>3</v>
      </c>
      <c r="M197" s="33" t="n">
        <f aca="false">IF(L197&lt;oscuro,1,0)</f>
        <v>1</v>
      </c>
      <c r="N197" s="22" t="n">
        <f aca="false">oscuro</f>
        <v>68</v>
      </c>
      <c r="P197" s="24" t="n">
        <v>184</v>
      </c>
      <c r="Q197" s="24" t="n">
        <f aca="false">P197*360/360</f>
        <v>184</v>
      </c>
      <c r="R197" s="22" t="n">
        <f aca="false">IF(R$12="","",INDEX(ImgF,ROUND(Q$6+R$12*SIN(RADIANS(Q197)),0)-ImgF_y0+1,ROUND(Q$5+R$12*COS(RADIANS(Q197)),0)-ImgF_x0+1))</f>
        <v>36</v>
      </c>
      <c r="S197" s="22" t="n">
        <f aca="false">IF(S$12="","",INDEX(ImgF,ROUND(Q$6+S$12*SIN(RADIANS(Q197)),0)-ImgF_y0+1,ROUND(Q$5+S$12*COS(RADIANS(Q197)),0)-ImgF_x0+1))</f>
        <v>160</v>
      </c>
      <c r="T197" s="22" t="n">
        <f aca="false">IF(T$12="","",INDEX(ImgF,ROUND(Q$6+T$12*SIN(RADIANS(Q197)),0)-ImgF_y0+1,ROUND(Q$5+T$12*COS(RADIANS(Q197)),0)-ImgF_x0+1))</f>
        <v>80</v>
      </c>
      <c r="U197" s="22" t="n">
        <f aca="false">IF(U$12="","",INDEX(ImgF,ROUND(Q$6+U$12*SIN(RADIANS(Q197)),0)-ImgF_y0+1,ROUND(Q$5+U$12*COS(RADIANS(Q197)),0)-ImgF_x0+1))</f>
        <v>139</v>
      </c>
      <c r="V197" s="22" t="n">
        <f aca="false">IF(V$12="","",INDEX(ImgF,ROUND(Q$6+V$12*SIN(RADIANS(Q197)),0)-ImgF_y0+1,ROUND(Q$5+V$12*COS(RADIANS(Q197)),0)-ImgF_x0+1))</f>
        <v>236</v>
      </c>
      <c r="W197" s="22" t="n">
        <f aca="false">IF(W$12="","",INDEX(ImgF,ROUND(Q$6+W$12*SIN(RADIANS(Q197)),0)-ImgF_y0+1,ROUND(Q$5+W$12*COS(RADIANS(Q197)),0)-ImgF_x0+1))</f>
        <v>223</v>
      </c>
      <c r="X197" s="22" t="n">
        <f aca="false">IF(X$12="","",INDEX(ImgF,ROUND(Q$6+X$12*SIN(RADIANS(Q197)),0)-ImgF_y0+1,ROUND(Q$5+X$12*COS(RADIANS(Q197)),0)-ImgF_x0+1))</f>
        <v>142</v>
      </c>
      <c r="Y197" s="22" t="n">
        <f aca="false">IF(Y$12="","",INDEX(ImgF,ROUND(Q$6+Y$12*SIN(RADIANS(Q197)),0)-ImgF_y0+1,ROUND(Q$5+Y$12*COS(RADIANS(Q197)),0)-ImgF_x0+1))</f>
        <v>137</v>
      </c>
      <c r="Z197" s="24" t="n">
        <f aca="false">MIN(R197:Y197)</f>
        <v>36</v>
      </c>
      <c r="AA197" s="33" t="n">
        <f aca="false">IF(Z197&lt;oscuro,1,0)</f>
        <v>1</v>
      </c>
      <c r="AB197" s="22" t="n">
        <f aca="false">oscuro</f>
        <v>68</v>
      </c>
    </row>
    <row r="198" customFormat="false" ht="15" hidden="false" customHeight="false" outlineLevel="0" collapsed="false">
      <c r="B198" s="24" t="n">
        <v>185</v>
      </c>
      <c r="C198" s="24" t="n">
        <f aca="false">B198*360/360</f>
        <v>185</v>
      </c>
      <c r="D198" s="18" t="n">
        <f aca="false">IF(D$12="","",INDEX(ImgF,ROUND(C$6+D$12*SIN(RADIANS(C198)),0)-ImgF_y0+1,ROUND(C$5+D$12*COS(RADIANS(C198)),0)-ImgF_x0+1))</f>
        <v>14</v>
      </c>
      <c r="E198" s="18" t="n">
        <f aca="false">IF(E$12="","",INDEX(ImgF,ROUND(C$6+E$12*SIN(RADIANS(C198)),0)-ImgF_y0+1,ROUND(C$5+E$12*COS(RADIANS(C198)),0)-ImgF_x0+1))</f>
        <v>4</v>
      </c>
      <c r="F198" s="18" t="n">
        <f aca="false">IF(F$12="","",INDEX(ImgF,ROUND(C$6+F$12*SIN(RADIANS(C198)),0)-ImgF_y0+1,ROUND(C$5+F$12*COS(RADIANS(C198)),0)-ImgF_x0+1))</f>
        <v>7</v>
      </c>
      <c r="G198" s="18" t="n">
        <f aca="false">IF(G$12="","",INDEX(ImgF,ROUND(C$6+G$12*SIN(RADIANS(C198)),0)-ImgF_y0+1,ROUND(C$5+G$12*COS(RADIANS(C198)),0)-ImgF_x0+1))</f>
        <v>17</v>
      </c>
      <c r="H198" s="18" t="n">
        <f aca="false">IF(H$12="","",INDEX(ImgF,ROUND(C$6+H$12*SIN(RADIANS(C198)),0)-ImgF_y0+1,ROUND(C$5+H$12*COS(RADIANS(C198)),0)-ImgF_x0+1))</f>
        <v>53</v>
      </c>
      <c r="I198" s="18" t="n">
        <f aca="false">IF(I$12="","",INDEX(ImgF,ROUND(C$6+I$12*SIN(RADIANS(C198)),0)-ImgF_y0+1,ROUND(C$5+I$12*COS(RADIANS(C198)),0)-ImgF_x0+1))</f>
        <v>80</v>
      </c>
      <c r="J198" s="18" t="n">
        <f aca="false">IF(J$12="","",INDEX(ImgF,ROUND(C$6+J$12*SIN(RADIANS(C198)),0)-ImgF_y0+1,ROUND(C$5+J$12*COS(RADIANS(C198)),0)-ImgF_x0+1))</f>
        <v>121</v>
      </c>
      <c r="K198" s="18" t="n">
        <f aca="false">IF(K$12="","",INDEX(ImgF,ROUND(C$6+K$12*SIN(RADIANS(C198)),0)-ImgF_y0+1,ROUND(C$5+K$12*COS(RADIANS(C198)),0)-ImgF_x0+1))</f>
        <v>28</v>
      </c>
      <c r="L198" s="24" t="n">
        <f aca="false">MIN(D198:K198)</f>
        <v>4</v>
      </c>
      <c r="M198" s="33" t="n">
        <f aca="false">IF(L198&lt;oscuro,1,0)</f>
        <v>1</v>
      </c>
      <c r="N198" s="22" t="n">
        <f aca="false">oscuro</f>
        <v>68</v>
      </c>
      <c r="P198" s="24" t="n">
        <v>185</v>
      </c>
      <c r="Q198" s="24" t="n">
        <f aca="false">P198*360/360</f>
        <v>185</v>
      </c>
      <c r="R198" s="22" t="n">
        <f aca="false">IF(R$12="","",INDEX(ImgF,ROUND(Q$6+R$12*SIN(RADIANS(Q198)),0)-ImgF_y0+1,ROUND(Q$5+R$12*COS(RADIANS(Q198)),0)-ImgF_x0+1))</f>
        <v>104</v>
      </c>
      <c r="S198" s="22" t="n">
        <f aca="false">IF(S$12="","",INDEX(ImgF,ROUND(Q$6+S$12*SIN(RADIANS(Q198)),0)-ImgF_y0+1,ROUND(Q$5+S$12*COS(RADIANS(Q198)),0)-ImgF_x0+1))</f>
        <v>160</v>
      </c>
      <c r="T198" s="22" t="n">
        <f aca="false">IF(T$12="","",INDEX(ImgF,ROUND(Q$6+T$12*SIN(RADIANS(Q198)),0)-ImgF_y0+1,ROUND(Q$5+T$12*COS(RADIANS(Q198)),0)-ImgF_x0+1))</f>
        <v>80</v>
      </c>
      <c r="U198" s="22" t="n">
        <f aca="false">IF(U$12="","",INDEX(ImgF,ROUND(Q$6+U$12*SIN(RADIANS(Q198)),0)-ImgF_y0+1,ROUND(Q$5+U$12*COS(RADIANS(Q198)),0)-ImgF_x0+1))</f>
        <v>139</v>
      </c>
      <c r="V198" s="22" t="n">
        <f aca="false">IF(V$12="","",INDEX(ImgF,ROUND(Q$6+V$12*SIN(RADIANS(Q198)),0)-ImgF_y0+1,ROUND(Q$5+V$12*COS(RADIANS(Q198)),0)-ImgF_x0+1))</f>
        <v>236</v>
      </c>
      <c r="W198" s="22" t="n">
        <f aca="false">IF(W$12="","",INDEX(ImgF,ROUND(Q$6+W$12*SIN(RADIANS(Q198)),0)-ImgF_y0+1,ROUND(Q$5+W$12*COS(RADIANS(Q198)),0)-ImgF_x0+1))</f>
        <v>165</v>
      </c>
      <c r="X198" s="22" t="n">
        <f aca="false">IF(X$12="","",INDEX(ImgF,ROUND(Q$6+X$12*SIN(RADIANS(Q198)),0)-ImgF_y0+1,ROUND(Q$5+X$12*COS(RADIANS(Q198)),0)-ImgF_x0+1))</f>
        <v>158</v>
      </c>
      <c r="Y198" s="22" t="n">
        <f aca="false">IF(Y$12="","",INDEX(ImgF,ROUND(Q$6+Y$12*SIN(RADIANS(Q198)),0)-ImgF_y0+1,ROUND(Q$5+Y$12*COS(RADIANS(Q198)),0)-ImgF_x0+1))</f>
        <v>160</v>
      </c>
      <c r="Z198" s="24" t="n">
        <f aca="false">MIN(R198:Y198)</f>
        <v>80</v>
      </c>
      <c r="AA198" s="33" t="n">
        <f aca="false">IF(Z198&lt;oscuro,1,0)</f>
        <v>0</v>
      </c>
      <c r="AB198" s="22" t="n">
        <f aca="false">oscuro</f>
        <v>68</v>
      </c>
    </row>
    <row r="199" customFormat="false" ht="15" hidden="false" customHeight="false" outlineLevel="0" collapsed="false">
      <c r="B199" s="24" t="n">
        <v>186</v>
      </c>
      <c r="C199" s="24" t="n">
        <f aca="false">B199*360/360</f>
        <v>186</v>
      </c>
      <c r="D199" s="18" t="n">
        <f aca="false">IF(D$12="","",INDEX(ImgF,ROUND(C$6+D$12*SIN(RADIANS(C199)),0)-ImgF_y0+1,ROUND(C$5+D$12*COS(RADIANS(C199)),0)-ImgF_x0+1))</f>
        <v>14</v>
      </c>
      <c r="E199" s="18" t="n">
        <f aca="false">IF(E$12="","",INDEX(ImgF,ROUND(C$6+E$12*SIN(RADIANS(C199)),0)-ImgF_y0+1,ROUND(C$5+E$12*COS(RADIANS(C199)),0)-ImgF_x0+1))</f>
        <v>4</v>
      </c>
      <c r="F199" s="18" t="n">
        <f aca="false">IF(F$12="","",INDEX(ImgF,ROUND(C$6+F$12*SIN(RADIANS(C199)),0)-ImgF_y0+1,ROUND(C$5+F$12*COS(RADIANS(C199)),0)-ImgF_x0+1))</f>
        <v>7</v>
      </c>
      <c r="G199" s="18" t="n">
        <f aca="false">IF(G$12="","",INDEX(ImgF,ROUND(C$6+G$12*SIN(RADIANS(C199)),0)-ImgF_y0+1,ROUND(C$5+G$12*COS(RADIANS(C199)),0)-ImgF_x0+1))</f>
        <v>29</v>
      </c>
      <c r="H199" s="18" t="n">
        <f aca="false">IF(H$12="","",INDEX(ImgF,ROUND(C$6+H$12*SIN(RADIANS(C199)),0)-ImgF_y0+1,ROUND(C$5+H$12*COS(RADIANS(C199)),0)-ImgF_x0+1))</f>
        <v>100</v>
      </c>
      <c r="I199" s="18" t="n">
        <f aca="false">IF(I$12="","",INDEX(ImgF,ROUND(C$6+I$12*SIN(RADIANS(C199)),0)-ImgF_y0+1,ROUND(C$5+I$12*COS(RADIANS(C199)),0)-ImgF_x0+1))</f>
        <v>110</v>
      </c>
      <c r="J199" s="18" t="n">
        <f aca="false">IF(J$12="","",INDEX(ImgF,ROUND(C$6+J$12*SIN(RADIANS(C199)),0)-ImgF_y0+1,ROUND(C$5+J$12*COS(RADIANS(C199)),0)-ImgF_x0+1))</f>
        <v>84</v>
      </c>
      <c r="K199" s="18" t="n">
        <f aca="false">IF(K$12="","",INDEX(ImgF,ROUND(C$6+K$12*SIN(RADIANS(C199)),0)-ImgF_y0+1,ROUND(C$5+K$12*COS(RADIANS(C199)),0)-ImgF_x0+1))</f>
        <v>38</v>
      </c>
      <c r="L199" s="24" t="n">
        <f aca="false">MIN(D199:K199)</f>
        <v>4</v>
      </c>
      <c r="M199" s="33" t="n">
        <f aca="false">IF(L199&lt;oscuro,1,0)</f>
        <v>1</v>
      </c>
      <c r="N199" s="22" t="n">
        <f aca="false">oscuro</f>
        <v>68</v>
      </c>
      <c r="P199" s="24" t="n">
        <v>186</v>
      </c>
      <c r="Q199" s="24" t="n">
        <f aca="false">P199*360/360</f>
        <v>186</v>
      </c>
      <c r="R199" s="22" t="n">
        <f aca="false">IF(R$12="","",INDEX(ImgF,ROUND(Q$6+R$12*SIN(RADIANS(Q199)),0)-ImgF_y0+1,ROUND(Q$5+R$12*COS(RADIANS(Q199)),0)-ImgF_x0+1))</f>
        <v>153</v>
      </c>
      <c r="S199" s="22" t="n">
        <f aca="false">IF(S$12="","",INDEX(ImgF,ROUND(Q$6+S$12*SIN(RADIANS(Q199)),0)-ImgF_y0+1,ROUND(Q$5+S$12*COS(RADIANS(Q199)),0)-ImgF_x0+1))</f>
        <v>90</v>
      </c>
      <c r="T199" s="22" t="n">
        <f aca="false">IF(T$12="","",INDEX(ImgF,ROUND(Q$6+T$12*SIN(RADIANS(Q199)),0)-ImgF_y0+1,ROUND(Q$5+T$12*COS(RADIANS(Q199)),0)-ImgF_x0+1))</f>
        <v>94</v>
      </c>
      <c r="U199" s="22" t="n">
        <f aca="false">IF(U$12="","",INDEX(ImgF,ROUND(Q$6+U$12*SIN(RADIANS(Q199)),0)-ImgF_y0+1,ROUND(Q$5+U$12*COS(RADIANS(Q199)),0)-ImgF_x0+1))</f>
        <v>208</v>
      </c>
      <c r="V199" s="22" t="n">
        <f aca="false">IF(V$12="","",INDEX(ImgF,ROUND(Q$6+V$12*SIN(RADIANS(Q199)),0)-ImgF_y0+1,ROUND(Q$5+V$12*COS(RADIANS(Q199)),0)-ImgF_x0+1))</f>
        <v>221</v>
      </c>
      <c r="W199" s="22" t="n">
        <f aca="false">IF(W$12="","",INDEX(ImgF,ROUND(Q$6+W$12*SIN(RADIANS(Q199)),0)-ImgF_y0+1,ROUND(Q$5+W$12*COS(RADIANS(Q199)),0)-ImgF_x0+1))</f>
        <v>165</v>
      </c>
      <c r="X199" s="22" t="n">
        <f aca="false">IF(X$12="","",INDEX(ImgF,ROUND(Q$6+X$12*SIN(RADIANS(Q199)),0)-ImgF_y0+1,ROUND(Q$5+X$12*COS(RADIANS(Q199)),0)-ImgF_x0+1))</f>
        <v>158</v>
      </c>
      <c r="Y199" s="22" t="n">
        <f aca="false">IF(Y$12="","",INDEX(ImgF,ROUND(Q$6+Y$12*SIN(RADIANS(Q199)),0)-ImgF_y0+1,ROUND(Q$5+Y$12*COS(RADIANS(Q199)),0)-ImgF_x0+1))</f>
        <v>160</v>
      </c>
      <c r="Z199" s="24" t="n">
        <f aca="false">MIN(R199:Y199)</f>
        <v>90</v>
      </c>
      <c r="AA199" s="33" t="n">
        <f aca="false">IF(Z199&lt;oscuro,1,0)</f>
        <v>0</v>
      </c>
      <c r="AB199" s="22" t="n">
        <f aca="false">oscuro</f>
        <v>68</v>
      </c>
    </row>
    <row r="200" customFormat="false" ht="15" hidden="false" customHeight="false" outlineLevel="0" collapsed="false">
      <c r="B200" s="24" t="n">
        <v>187</v>
      </c>
      <c r="C200" s="24" t="n">
        <f aca="false">B200*360/360</f>
        <v>187</v>
      </c>
      <c r="D200" s="18" t="n">
        <f aca="false">IF(D$12="","",INDEX(ImgF,ROUND(C$6+D$12*SIN(RADIANS(C200)),0)-ImgF_y0+1,ROUND(C$5+D$12*COS(RADIANS(C200)),0)-ImgF_x0+1))</f>
        <v>9</v>
      </c>
      <c r="E200" s="18" t="n">
        <f aca="false">IF(E$12="","",INDEX(ImgF,ROUND(C$6+E$12*SIN(RADIANS(C200)),0)-ImgF_y0+1,ROUND(C$5+E$12*COS(RADIANS(C200)),0)-ImgF_x0+1))</f>
        <v>9</v>
      </c>
      <c r="F200" s="18" t="n">
        <f aca="false">IF(F$12="","",INDEX(ImgF,ROUND(C$6+F$12*SIN(RADIANS(C200)),0)-ImgF_y0+1,ROUND(C$5+F$12*COS(RADIANS(C200)),0)-ImgF_x0+1))</f>
        <v>4</v>
      </c>
      <c r="G200" s="18" t="n">
        <f aca="false">IF(G$12="","",INDEX(ImgF,ROUND(C$6+G$12*SIN(RADIANS(C200)),0)-ImgF_y0+1,ROUND(C$5+G$12*COS(RADIANS(C200)),0)-ImgF_x0+1))</f>
        <v>29</v>
      </c>
      <c r="H200" s="18" t="n">
        <f aca="false">IF(H$12="","",INDEX(ImgF,ROUND(C$6+H$12*SIN(RADIANS(C200)),0)-ImgF_y0+1,ROUND(C$5+H$12*COS(RADIANS(C200)),0)-ImgF_x0+1))</f>
        <v>100</v>
      </c>
      <c r="I200" s="18" t="n">
        <f aca="false">IF(I$12="","",INDEX(ImgF,ROUND(C$6+I$12*SIN(RADIANS(C200)),0)-ImgF_y0+1,ROUND(C$5+I$12*COS(RADIANS(C200)),0)-ImgF_x0+1))</f>
        <v>110</v>
      </c>
      <c r="J200" s="18" t="n">
        <f aca="false">IF(J$12="","",INDEX(ImgF,ROUND(C$6+J$12*SIN(RADIANS(C200)),0)-ImgF_y0+1,ROUND(C$5+J$12*COS(RADIANS(C200)),0)-ImgF_x0+1))</f>
        <v>65</v>
      </c>
      <c r="K200" s="18" t="n">
        <f aca="false">IF(K$12="","",INDEX(ImgF,ROUND(C$6+K$12*SIN(RADIANS(C200)),0)-ImgF_y0+1,ROUND(C$5+K$12*COS(RADIANS(C200)),0)-ImgF_x0+1))</f>
        <v>53</v>
      </c>
      <c r="L200" s="24" t="n">
        <f aca="false">MIN(D200:K200)</f>
        <v>4</v>
      </c>
      <c r="M200" s="33" t="n">
        <f aca="false">IF(L200&lt;oscuro,1,0)</f>
        <v>1</v>
      </c>
      <c r="N200" s="22" t="n">
        <f aca="false">oscuro</f>
        <v>68</v>
      </c>
      <c r="P200" s="24" t="n">
        <v>187</v>
      </c>
      <c r="Q200" s="24" t="n">
        <f aca="false">P200*360/360</f>
        <v>187</v>
      </c>
      <c r="R200" s="22" t="n">
        <f aca="false">IF(R$12="","",INDEX(ImgF,ROUND(Q$6+R$12*SIN(RADIANS(Q200)),0)-ImgF_y0+1,ROUND(Q$5+R$12*COS(RADIANS(Q200)),0)-ImgF_x0+1))</f>
        <v>92</v>
      </c>
      <c r="S200" s="22" t="n">
        <f aca="false">IF(S$12="","",INDEX(ImgF,ROUND(Q$6+S$12*SIN(RADIANS(Q200)),0)-ImgF_y0+1,ROUND(Q$5+S$12*COS(RADIANS(Q200)),0)-ImgF_x0+1))</f>
        <v>100</v>
      </c>
      <c r="T200" s="22" t="n">
        <f aca="false">IF(T$12="","",INDEX(ImgF,ROUND(Q$6+T$12*SIN(RADIANS(Q200)),0)-ImgF_y0+1,ROUND(Q$5+T$12*COS(RADIANS(Q200)),0)-ImgF_x0+1))</f>
        <v>93</v>
      </c>
      <c r="U200" s="22" t="n">
        <f aca="false">IF(U$12="","",INDEX(ImgF,ROUND(Q$6+U$12*SIN(RADIANS(Q200)),0)-ImgF_y0+1,ROUND(Q$5+U$12*COS(RADIANS(Q200)),0)-ImgF_x0+1))</f>
        <v>203</v>
      </c>
      <c r="V200" s="22" t="n">
        <f aca="false">IF(V$12="","",INDEX(ImgF,ROUND(Q$6+V$12*SIN(RADIANS(Q200)),0)-ImgF_y0+1,ROUND(Q$5+V$12*COS(RADIANS(Q200)),0)-ImgF_x0+1))</f>
        <v>233</v>
      </c>
      <c r="W200" s="22" t="n">
        <f aca="false">IF(W$12="","",INDEX(ImgF,ROUND(Q$6+W$12*SIN(RADIANS(Q200)),0)-ImgF_y0+1,ROUND(Q$5+W$12*COS(RADIANS(Q200)),0)-ImgF_x0+1))</f>
        <v>162</v>
      </c>
      <c r="X200" s="22" t="n">
        <f aca="false">IF(X$12="","",INDEX(ImgF,ROUND(Q$6+X$12*SIN(RADIANS(Q200)),0)-ImgF_y0+1,ROUND(Q$5+X$12*COS(RADIANS(Q200)),0)-ImgF_x0+1))</f>
        <v>139</v>
      </c>
      <c r="Y200" s="22" t="n">
        <f aca="false">IF(Y$12="","",INDEX(ImgF,ROUND(Q$6+Y$12*SIN(RADIANS(Q200)),0)-ImgF_y0+1,ROUND(Q$5+Y$12*COS(RADIANS(Q200)),0)-ImgF_x0+1))</f>
        <v>163</v>
      </c>
      <c r="Z200" s="24" t="n">
        <f aca="false">MIN(R200:Y200)</f>
        <v>92</v>
      </c>
      <c r="AA200" s="33" t="n">
        <f aca="false">IF(Z200&lt;oscuro,1,0)</f>
        <v>0</v>
      </c>
      <c r="AB200" s="22" t="n">
        <f aca="false">oscuro</f>
        <v>68</v>
      </c>
    </row>
    <row r="201" customFormat="false" ht="15" hidden="false" customHeight="false" outlineLevel="0" collapsed="false">
      <c r="B201" s="24" t="n">
        <v>188</v>
      </c>
      <c r="C201" s="24" t="n">
        <f aca="false">B201*360/360</f>
        <v>188</v>
      </c>
      <c r="D201" s="18" t="n">
        <f aca="false">IF(D$12="","",INDEX(ImgF,ROUND(C$6+D$12*SIN(RADIANS(C201)),0)-ImgF_y0+1,ROUND(C$5+D$12*COS(RADIANS(C201)),0)-ImgF_x0+1))</f>
        <v>9</v>
      </c>
      <c r="E201" s="18" t="n">
        <f aca="false">IF(E$12="","",INDEX(ImgF,ROUND(C$6+E$12*SIN(RADIANS(C201)),0)-ImgF_y0+1,ROUND(C$5+E$12*COS(RADIANS(C201)),0)-ImgF_x0+1))</f>
        <v>4</v>
      </c>
      <c r="F201" s="18" t="n">
        <f aca="false">IF(F$12="","",INDEX(ImgF,ROUND(C$6+F$12*SIN(RADIANS(C201)),0)-ImgF_y0+1,ROUND(C$5+F$12*COS(RADIANS(C201)),0)-ImgF_x0+1))</f>
        <v>5</v>
      </c>
      <c r="G201" s="18" t="n">
        <f aca="false">IF(G$12="","",INDEX(ImgF,ROUND(C$6+G$12*SIN(RADIANS(C201)),0)-ImgF_y0+1,ROUND(C$5+G$12*COS(RADIANS(C201)),0)-ImgF_x0+1))</f>
        <v>46</v>
      </c>
      <c r="H201" s="18" t="n">
        <f aca="false">IF(H$12="","",INDEX(ImgF,ROUND(C$6+H$12*SIN(RADIANS(C201)),0)-ImgF_y0+1,ROUND(C$5+H$12*COS(RADIANS(C201)),0)-ImgF_x0+1))</f>
        <v>116</v>
      </c>
      <c r="I201" s="18" t="n">
        <f aca="false">IF(I$12="","",INDEX(ImgF,ROUND(C$6+I$12*SIN(RADIANS(C201)),0)-ImgF_y0+1,ROUND(C$5+I$12*COS(RADIANS(C201)),0)-ImgF_x0+1))</f>
        <v>104</v>
      </c>
      <c r="J201" s="18" t="n">
        <f aca="false">IF(J$12="","",INDEX(ImgF,ROUND(C$6+J$12*SIN(RADIANS(C201)),0)-ImgF_y0+1,ROUND(C$5+J$12*COS(RADIANS(C201)),0)-ImgF_x0+1))</f>
        <v>65</v>
      </c>
      <c r="K201" s="18" t="n">
        <f aca="false">IF(K$12="","",INDEX(ImgF,ROUND(C$6+K$12*SIN(RADIANS(C201)),0)-ImgF_y0+1,ROUND(C$5+K$12*COS(RADIANS(C201)),0)-ImgF_x0+1))</f>
        <v>53</v>
      </c>
      <c r="L201" s="24" t="n">
        <f aca="false">MIN(D201:K201)</f>
        <v>4</v>
      </c>
      <c r="M201" s="33" t="n">
        <f aca="false">IF(L201&lt;oscuro,1,0)</f>
        <v>1</v>
      </c>
      <c r="N201" s="22" t="n">
        <f aca="false">oscuro</f>
        <v>68</v>
      </c>
      <c r="P201" s="24" t="n">
        <v>188</v>
      </c>
      <c r="Q201" s="24" t="n">
        <f aca="false">P201*360/360</f>
        <v>188</v>
      </c>
      <c r="R201" s="22" t="n">
        <f aca="false">IF(R$12="","",INDEX(ImgF,ROUND(Q$6+R$12*SIN(RADIANS(Q201)),0)-ImgF_y0+1,ROUND(Q$5+R$12*COS(RADIANS(Q201)),0)-ImgF_x0+1))</f>
        <v>145</v>
      </c>
      <c r="S201" s="22" t="n">
        <f aca="false">IF(S$12="","",INDEX(ImgF,ROUND(Q$6+S$12*SIN(RADIANS(Q201)),0)-ImgF_y0+1,ROUND(Q$5+S$12*COS(RADIANS(Q201)),0)-ImgF_x0+1))</f>
        <v>100</v>
      </c>
      <c r="T201" s="22" t="n">
        <f aca="false">IF(T$12="","",INDEX(ImgF,ROUND(Q$6+T$12*SIN(RADIANS(Q201)),0)-ImgF_y0+1,ROUND(Q$5+T$12*COS(RADIANS(Q201)),0)-ImgF_x0+1))</f>
        <v>93</v>
      </c>
      <c r="U201" s="22" t="n">
        <f aca="false">IF(U$12="","",INDEX(ImgF,ROUND(Q$6+U$12*SIN(RADIANS(Q201)),0)-ImgF_y0+1,ROUND(Q$5+U$12*COS(RADIANS(Q201)),0)-ImgF_x0+1))</f>
        <v>203</v>
      </c>
      <c r="V201" s="22" t="n">
        <f aca="false">IF(V$12="","",INDEX(ImgF,ROUND(Q$6+V$12*SIN(RADIANS(Q201)),0)-ImgF_y0+1,ROUND(Q$5+V$12*COS(RADIANS(Q201)),0)-ImgF_x0+1))</f>
        <v>210</v>
      </c>
      <c r="W201" s="22" t="n">
        <f aca="false">IF(W$12="","",INDEX(ImgF,ROUND(Q$6+W$12*SIN(RADIANS(Q201)),0)-ImgF_y0+1,ROUND(Q$5+W$12*COS(RADIANS(Q201)),0)-ImgF_x0+1))</f>
        <v>166</v>
      </c>
      <c r="X201" s="22" t="n">
        <f aca="false">IF(X$12="","",INDEX(ImgF,ROUND(Q$6+X$12*SIN(RADIANS(Q201)),0)-ImgF_y0+1,ROUND(Q$5+X$12*COS(RADIANS(Q201)),0)-ImgF_x0+1))</f>
        <v>182</v>
      </c>
      <c r="Y201" s="22" t="n">
        <f aca="false">IF(Y$12="","",INDEX(ImgF,ROUND(Q$6+Y$12*SIN(RADIANS(Q201)),0)-ImgF_y0+1,ROUND(Q$5+Y$12*COS(RADIANS(Q201)),0)-ImgF_x0+1))</f>
        <v>174</v>
      </c>
      <c r="Z201" s="24" t="n">
        <f aca="false">MIN(R201:Y201)</f>
        <v>93</v>
      </c>
      <c r="AA201" s="33" t="n">
        <f aca="false">IF(Z201&lt;oscuro,1,0)</f>
        <v>0</v>
      </c>
      <c r="AB201" s="22" t="n">
        <f aca="false">oscuro</f>
        <v>68</v>
      </c>
    </row>
    <row r="202" customFormat="false" ht="15" hidden="false" customHeight="false" outlineLevel="0" collapsed="false">
      <c r="B202" s="24" t="n">
        <v>189</v>
      </c>
      <c r="C202" s="24" t="n">
        <f aca="false">B202*360/360</f>
        <v>189</v>
      </c>
      <c r="D202" s="18" t="n">
        <f aca="false">IF(D$12="","",INDEX(ImgF,ROUND(C$6+D$12*SIN(RADIANS(C202)),0)-ImgF_y0+1,ROUND(C$5+D$12*COS(RADIANS(C202)),0)-ImgF_x0+1))</f>
        <v>8</v>
      </c>
      <c r="E202" s="18" t="n">
        <f aca="false">IF(E$12="","",INDEX(ImgF,ROUND(C$6+E$12*SIN(RADIANS(C202)),0)-ImgF_y0+1,ROUND(C$5+E$12*COS(RADIANS(C202)),0)-ImgF_x0+1))</f>
        <v>4</v>
      </c>
      <c r="F202" s="18" t="n">
        <f aca="false">IF(F$12="","",INDEX(ImgF,ROUND(C$6+F$12*SIN(RADIANS(C202)),0)-ImgF_y0+1,ROUND(C$5+F$12*COS(RADIANS(C202)),0)-ImgF_x0+1))</f>
        <v>5</v>
      </c>
      <c r="G202" s="18" t="n">
        <f aca="false">IF(G$12="","",INDEX(ImgF,ROUND(C$6+G$12*SIN(RADIANS(C202)),0)-ImgF_y0+1,ROUND(C$5+G$12*COS(RADIANS(C202)),0)-ImgF_x0+1))</f>
        <v>65</v>
      </c>
      <c r="H202" s="18" t="n">
        <f aca="false">IF(H$12="","",INDEX(ImgF,ROUND(C$6+H$12*SIN(RADIANS(C202)),0)-ImgF_y0+1,ROUND(C$5+H$12*COS(RADIANS(C202)),0)-ImgF_x0+1))</f>
        <v>103</v>
      </c>
      <c r="I202" s="18" t="n">
        <f aca="false">IF(I$12="","",INDEX(ImgF,ROUND(C$6+I$12*SIN(RADIANS(C202)),0)-ImgF_y0+1,ROUND(C$5+I$12*COS(RADIANS(C202)),0)-ImgF_x0+1))</f>
        <v>72</v>
      </c>
      <c r="J202" s="18" t="n">
        <f aca="false">IF(J$12="","",INDEX(ImgF,ROUND(C$6+J$12*SIN(RADIANS(C202)),0)-ImgF_y0+1,ROUND(C$5+J$12*COS(RADIANS(C202)),0)-ImgF_x0+1))</f>
        <v>38</v>
      </c>
      <c r="K202" s="18" t="n">
        <f aca="false">IF(K$12="","",INDEX(ImgF,ROUND(C$6+K$12*SIN(RADIANS(C202)),0)-ImgF_y0+1,ROUND(C$5+K$12*COS(RADIANS(C202)),0)-ImgF_x0+1))</f>
        <v>45</v>
      </c>
      <c r="L202" s="24" t="n">
        <f aca="false">MIN(D202:K202)</f>
        <v>4</v>
      </c>
      <c r="M202" s="33" t="n">
        <f aca="false">IF(L202&lt;oscuro,1,0)</f>
        <v>1</v>
      </c>
      <c r="N202" s="22" t="n">
        <f aca="false">oscuro</f>
        <v>68</v>
      </c>
      <c r="P202" s="24" t="n">
        <v>189</v>
      </c>
      <c r="Q202" s="24" t="n">
        <f aca="false">P202*360/360</f>
        <v>189</v>
      </c>
      <c r="R202" s="22" t="n">
        <f aca="false">IF(R$12="","",INDEX(ImgF,ROUND(Q$6+R$12*SIN(RADIANS(Q202)),0)-ImgF_y0+1,ROUND(Q$5+R$12*COS(RADIANS(Q202)),0)-ImgF_x0+1))</f>
        <v>151</v>
      </c>
      <c r="S202" s="22" t="n">
        <f aca="false">IF(S$12="","",INDEX(ImgF,ROUND(Q$6+S$12*SIN(RADIANS(Q202)),0)-ImgF_y0+1,ROUND(Q$5+S$12*COS(RADIANS(Q202)),0)-ImgF_x0+1))</f>
        <v>77</v>
      </c>
      <c r="T202" s="22" t="n">
        <f aca="false">IF(T$12="","",INDEX(ImgF,ROUND(Q$6+T$12*SIN(RADIANS(Q202)),0)-ImgF_y0+1,ROUND(Q$5+T$12*COS(RADIANS(Q202)),0)-ImgF_x0+1))</f>
        <v>165</v>
      </c>
      <c r="U202" s="22" t="n">
        <f aca="false">IF(U$12="","",INDEX(ImgF,ROUND(Q$6+U$12*SIN(RADIANS(Q202)),0)-ImgF_y0+1,ROUND(Q$5+U$12*COS(RADIANS(Q202)),0)-ImgF_x0+1))</f>
        <v>238</v>
      </c>
      <c r="V202" s="22" t="n">
        <f aca="false">IF(V$12="","",INDEX(ImgF,ROUND(Q$6+V$12*SIN(RADIANS(Q202)),0)-ImgF_y0+1,ROUND(Q$5+V$12*COS(RADIANS(Q202)),0)-ImgF_x0+1))</f>
        <v>210</v>
      </c>
      <c r="W202" s="22" t="n">
        <f aca="false">IF(W$12="","",INDEX(ImgF,ROUND(Q$6+W$12*SIN(RADIANS(Q202)),0)-ImgF_y0+1,ROUND(Q$5+W$12*COS(RADIANS(Q202)),0)-ImgF_x0+1))</f>
        <v>166</v>
      </c>
      <c r="X202" s="22" t="n">
        <f aca="false">IF(X$12="","",INDEX(ImgF,ROUND(Q$6+X$12*SIN(RADIANS(Q202)),0)-ImgF_y0+1,ROUND(Q$5+X$12*COS(RADIANS(Q202)),0)-ImgF_x0+1))</f>
        <v>151</v>
      </c>
      <c r="Y202" s="22" t="n">
        <f aca="false">IF(Y$12="","",INDEX(ImgF,ROUND(Q$6+Y$12*SIN(RADIANS(Q202)),0)-ImgF_y0+1,ROUND(Q$5+Y$12*COS(RADIANS(Q202)),0)-ImgF_x0+1))</f>
        <v>125</v>
      </c>
      <c r="Z202" s="24" t="n">
        <f aca="false">MIN(R202:Y202)</f>
        <v>77</v>
      </c>
      <c r="AA202" s="33" t="n">
        <f aca="false">IF(Z202&lt;oscuro,1,0)</f>
        <v>0</v>
      </c>
      <c r="AB202" s="22" t="n">
        <f aca="false">oscuro</f>
        <v>68</v>
      </c>
    </row>
    <row r="203" customFormat="false" ht="15" hidden="false" customHeight="false" outlineLevel="0" collapsed="false">
      <c r="B203" s="24" t="n">
        <v>190</v>
      </c>
      <c r="C203" s="24" t="n">
        <f aca="false">B203*360/360</f>
        <v>190</v>
      </c>
      <c r="D203" s="18" t="n">
        <f aca="false">IF(D$12="","",INDEX(ImgF,ROUND(C$6+D$12*SIN(RADIANS(C203)),0)-ImgF_y0+1,ROUND(C$5+D$12*COS(RADIANS(C203)),0)-ImgF_x0+1))</f>
        <v>3</v>
      </c>
      <c r="E203" s="18" t="n">
        <f aca="false">IF(E$12="","",INDEX(ImgF,ROUND(C$6+E$12*SIN(RADIANS(C203)),0)-ImgF_y0+1,ROUND(C$5+E$12*COS(RADIANS(C203)),0)-ImgF_x0+1))</f>
        <v>4</v>
      </c>
      <c r="F203" s="18" t="n">
        <f aca="false">IF(F$12="","",INDEX(ImgF,ROUND(C$6+F$12*SIN(RADIANS(C203)),0)-ImgF_y0+1,ROUND(C$5+F$12*COS(RADIANS(C203)),0)-ImgF_x0+1))</f>
        <v>5</v>
      </c>
      <c r="G203" s="18" t="n">
        <f aca="false">IF(G$12="","",INDEX(ImgF,ROUND(C$6+G$12*SIN(RADIANS(C203)),0)-ImgF_y0+1,ROUND(C$5+G$12*COS(RADIANS(C203)),0)-ImgF_x0+1))</f>
        <v>65</v>
      </c>
      <c r="H203" s="18" t="n">
        <f aca="false">IF(H$12="","",INDEX(ImgF,ROUND(C$6+H$12*SIN(RADIANS(C203)),0)-ImgF_y0+1,ROUND(C$5+H$12*COS(RADIANS(C203)),0)-ImgF_x0+1))</f>
        <v>103</v>
      </c>
      <c r="I203" s="18" t="n">
        <f aca="false">IF(I$12="","",INDEX(ImgF,ROUND(C$6+I$12*SIN(RADIANS(C203)),0)-ImgF_y0+1,ROUND(C$5+I$12*COS(RADIANS(C203)),0)-ImgF_x0+1))</f>
        <v>92</v>
      </c>
      <c r="J203" s="18" t="n">
        <f aca="false">IF(J$12="","",INDEX(ImgF,ROUND(C$6+J$12*SIN(RADIANS(C203)),0)-ImgF_y0+1,ROUND(C$5+J$12*COS(RADIANS(C203)),0)-ImgF_x0+1))</f>
        <v>84</v>
      </c>
      <c r="K203" s="18" t="n">
        <f aca="false">IF(K$12="","",INDEX(ImgF,ROUND(C$6+K$12*SIN(RADIANS(C203)),0)-ImgF_y0+1,ROUND(C$5+K$12*COS(RADIANS(C203)),0)-ImgF_x0+1))</f>
        <v>82</v>
      </c>
      <c r="L203" s="24" t="n">
        <f aca="false">MIN(D203:K203)</f>
        <v>3</v>
      </c>
      <c r="M203" s="33" t="n">
        <f aca="false">IF(L203&lt;oscuro,1,0)</f>
        <v>1</v>
      </c>
      <c r="N203" s="22" t="n">
        <f aca="false">oscuro</f>
        <v>68</v>
      </c>
      <c r="P203" s="24" t="n">
        <v>190</v>
      </c>
      <c r="Q203" s="24" t="n">
        <f aca="false">P203*360/360</f>
        <v>190</v>
      </c>
      <c r="R203" s="22" t="n">
        <f aca="false">IF(R$12="","",INDEX(ImgF,ROUND(Q$6+R$12*SIN(RADIANS(Q203)),0)-ImgF_y0+1,ROUND(Q$5+R$12*COS(RADIANS(Q203)),0)-ImgF_x0+1))</f>
        <v>151</v>
      </c>
      <c r="S203" s="22" t="n">
        <f aca="false">IF(S$12="","",INDEX(ImgF,ROUND(Q$6+S$12*SIN(RADIANS(Q203)),0)-ImgF_y0+1,ROUND(Q$5+S$12*COS(RADIANS(Q203)),0)-ImgF_x0+1))</f>
        <v>77</v>
      </c>
      <c r="T203" s="22" t="n">
        <f aca="false">IF(T$12="","",INDEX(ImgF,ROUND(Q$6+T$12*SIN(RADIANS(Q203)),0)-ImgF_y0+1,ROUND(Q$5+T$12*COS(RADIANS(Q203)),0)-ImgF_x0+1))</f>
        <v>215</v>
      </c>
      <c r="U203" s="22" t="n">
        <f aca="false">IF(U$12="","",INDEX(ImgF,ROUND(Q$6+U$12*SIN(RADIANS(Q203)),0)-ImgF_y0+1,ROUND(Q$5+U$12*COS(RADIANS(Q203)),0)-ImgF_x0+1))</f>
        <v>206</v>
      </c>
      <c r="V203" s="22" t="n">
        <f aca="false">IF(V$12="","",INDEX(ImgF,ROUND(Q$6+V$12*SIN(RADIANS(Q203)),0)-ImgF_y0+1,ROUND(Q$5+V$12*COS(RADIANS(Q203)),0)-ImgF_x0+1))</f>
        <v>173</v>
      </c>
      <c r="W203" s="22" t="n">
        <f aca="false">IF(W$12="","",INDEX(ImgF,ROUND(Q$6+W$12*SIN(RADIANS(Q203)),0)-ImgF_y0+1,ROUND(Q$5+W$12*COS(RADIANS(Q203)),0)-ImgF_x0+1))</f>
        <v>158</v>
      </c>
      <c r="X203" s="22" t="n">
        <f aca="false">IF(X$12="","",INDEX(ImgF,ROUND(Q$6+X$12*SIN(RADIANS(Q203)),0)-ImgF_y0+1,ROUND(Q$5+X$12*COS(RADIANS(Q203)),0)-ImgF_x0+1))</f>
        <v>151</v>
      </c>
      <c r="Y203" s="22" t="n">
        <f aca="false">IF(Y$12="","",INDEX(ImgF,ROUND(Q$6+Y$12*SIN(RADIANS(Q203)),0)-ImgF_y0+1,ROUND(Q$5+Y$12*COS(RADIANS(Q203)),0)-ImgF_x0+1))</f>
        <v>123</v>
      </c>
      <c r="Z203" s="24" t="n">
        <f aca="false">MIN(R203:Y203)</f>
        <v>77</v>
      </c>
      <c r="AA203" s="33" t="n">
        <f aca="false">IF(Z203&lt;oscuro,1,0)</f>
        <v>0</v>
      </c>
      <c r="AB203" s="22" t="n">
        <f aca="false">oscuro</f>
        <v>68</v>
      </c>
    </row>
    <row r="204" customFormat="false" ht="15" hidden="false" customHeight="false" outlineLevel="0" collapsed="false">
      <c r="B204" s="24" t="n">
        <v>191</v>
      </c>
      <c r="C204" s="24" t="n">
        <f aca="false">B204*360/360</f>
        <v>191</v>
      </c>
      <c r="D204" s="18" t="n">
        <f aca="false">IF(D$12="","",INDEX(ImgF,ROUND(C$6+D$12*SIN(RADIANS(C204)),0)-ImgF_y0+1,ROUND(C$5+D$12*COS(RADIANS(C204)),0)-ImgF_x0+1))</f>
        <v>3</v>
      </c>
      <c r="E204" s="18" t="n">
        <f aca="false">IF(E$12="","",INDEX(ImgF,ROUND(C$6+E$12*SIN(RADIANS(C204)),0)-ImgF_y0+1,ROUND(C$5+E$12*COS(RADIANS(C204)),0)-ImgF_x0+1))</f>
        <v>16</v>
      </c>
      <c r="F204" s="18" t="n">
        <f aca="false">IF(F$12="","",INDEX(ImgF,ROUND(C$6+F$12*SIN(RADIANS(C204)),0)-ImgF_y0+1,ROUND(C$5+F$12*COS(RADIANS(C204)),0)-ImgF_x0+1))</f>
        <v>2</v>
      </c>
      <c r="G204" s="18" t="n">
        <f aca="false">IF(G$12="","",INDEX(ImgF,ROUND(C$6+G$12*SIN(RADIANS(C204)),0)-ImgF_y0+1,ROUND(C$5+G$12*COS(RADIANS(C204)),0)-ImgF_x0+1))</f>
        <v>4</v>
      </c>
      <c r="H204" s="18" t="n">
        <f aca="false">IF(H$12="","",INDEX(ImgF,ROUND(C$6+H$12*SIN(RADIANS(C204)),0)-ImgF_y0+1,ROUND(C$5+H$12*COS(RADIANS(C204)),0)-ImgF_x0+1))</f>
        <v>77</v>
      </c>
      <c r="I204" s="18" t="n">
        <f aca="false">IF(I$12="","",INDEX(ImgF,ROUND(C$6+I$12*SIN(RADIANS(C204)),0)-ImgF_y0+1,ROUND(C$5+I$12*COS(RADIANS(C204)),0)-ImgF_x0+1))</f>
        <v>100</v>
      </c>
      <c r="J204" s="18" t="n">
        <f aca="false">IF(J$12="","",INDEX(ImgF,ROUND(C$6+J$12*SIN(RADIANS(C204)),0)-ImgF_y0+1,ROUND(C$5+J$12*COS(RADIANS(C204)),0)-ImgF_x0+1))</f>
        <v>71</v>
      </c>
      <c r="K204" s="18" t="n">
        <f aca="false">IF(K$12="","",INDEX(ImgF,ROUND(C$6+K$12*SIN(RADIANS(C204)),0)-ImgF_y0+1,ROUND(C$5+K$12*COS(RADIANS(C204)),0)-ImgF_x0+1))</f>
        <v>87</v>
      </c>
      <c r="L204" s="24" t="n">
        <f aca="false">MIN(D204:K204)</f>
        <v>2</v>
      </c>
      <c r="M204" s="33" t="n">
        <f aca="false">IF(L204&lt;oscuro,1,0)</f>
        <v>1</v>
      </c>
      <c r="N204" s="22" t="n">
        <f aca="false">oscuro</f>
        <v>68</v>
      </c>
      <c r="P204" s="24" t="n">
        <v>191</v>
      </c>
      <c r="Q204" s="24" t="n">
        <f aca="false">P204*360/360</f>
        <v>191</v>
      </c>
      <c r="R204" s="22" t="n">
        <f aca="false">IF(R$12="","",INDEX(ImgF,ROUND(Q$6+R$12*SIN(RADIANS(Q204)),0)-ImgF_y0+1,ROUND(Q$5+R$12*COS(RADIANS(Q204)),0)-ImgF_x0+1))</f>
        <v>106</v>
      </c>
      <c r="S204" s="22" t="n">
        <f aca="false">IF(S$12="","",INDEX(ImgF,ROUND(Q$6+S$12*SIN(RADIANS(Q204)),0)-ImgF_y0+1,ROUND(Q$5+S$12*COS(RADIANS(Q204)),0)-ImgF_x0+1))</f>
        <v>102</v>
      </c>
      <c r="T204" s="22" t="n">
        <f aca="false">IF(T$12="","",INDEX(ImgF,ROUND(Q$6+T$12*SIN(RADIANS(Q204)),0)-ImgF_y0+1,ROUND(Q$5+T$12*COS(RADIANS(Q204)),0)-ImgF_x0+1))</f>
        <v>215</v>
      </c>
      <c r="U204" s="22" t="n">
        <f aca="false">IF(U$12="","",INDEX(ImgF,ROUND(Q$6+U$12*SIN(RADIANS(Q204)),0)-ImgF_y0+1,ROUND(Q$5+U$12*COS(RADIANS(Q204)),0)-ImgF_x0+1))</f>
        <v>178</v>
      </c>
      <c r="V204" s="22" t="n">
        <f aca="false">IF(V$12="","",INDEX(ImgF,ROUND(Q$6+V$12*SIN(RADIANS(Q204)),0)-ImgF_y0+1,ROUND(Q$5+V$12*COS(RADIANS(Q204)),0)-ImgF_x0+1))</f>
        <v>147</v>
      </c>
      <c r="W204" s="22" t="n">
        <f aca="false">IF(W$12="","",INDEX(ImgF,ROUND(Q$6+W$12*SIN(RADIANS(Q204)),0)-ImgF_y0+1,ROUND(Q$5+W$12*COS(RADIANS(Q204)),0)-ImgF_x0+1))</f>
        <v>135</v>
      </c>
      <c r="X204" s="22" t="n">
        <f aca="false">IF(X$12="","",INDEX(ImgF,ROUND(Q$6+X$12*SIN(RADIANS(Q204)),0)-ImgF_y0+1,ROUND(Q$5+X$12*COS(RADIANS(Q204)),0)-ImgF_x0+1))</f>
        <v>137</v>
      </c>
      <c r="Y204" s="22" t="n">
        <f aca="false">IF(Y$12="","",INDEX(ImgF,ROUND(Q$6+Y$12*SIN(RADIANS(Q204)),0)-ImgF_y0+1,ROUND(Q$5+Y$12*COS(RADIANS(Q204)),0)-ImgF_x0+1))</f>
        <v>123</v>
      </c>
      <c r="Z204" s="24" t="n">
        <f aca="false">MIN(R204:Y204)</f>
        <v>102</v>
      </c>
      <c r="AA204" s="33" t="n">
        <f aca="false">IF(Z204&lt;oscuro,1,0)</f>
        <v>0</v>
      </c>
      <c r="AB204" s="22" t="n">
        <f aca="false">oscuro</f>
        <v>68</v>
      </c>
    </row>
    <row r="205" customFormat="false" ht="15" hidden="false" customHeight="false" outlineLevel="0" collapsed="false">
      <c r="B205" s="24" t="n">
        <v>192</v>
      </c>
      <c r="C205" s="24" t="n">
        <f aca="false">B205*360/360</f>
        <v>192</v>
      </c>
      <c r="D205" s="18" t="n">
        <f aca="false">IF(D$12="","",INDEX(ImgF,ROUND(C$6+D$12*SIN(RADIANS(C205)),0)-ImgF_y0+1,ROUND(C$5+D$12*COS(RADIANS(C205)),0)-ImgF_x0+1))</f>
        <v>70</v>
      </c>
      <c r="E205" s="18" t="n">
        <f aca="false">IF(E$12="","",INDEX(ImgF,ROUND(C$6+E$12*SIN(RADIANS(C205)),0)-ImgF_y0+1,ROUND(C$5+E$12*COS(RADIANS(C205)),0)-ImgF_x0+1))</f>
        <v>16</v>
      </c>
      <c r="F205" s="18" t="n">
        <f aca="false">IF(F$12="","",INDEX(ImgF,ROUND(C$6+F$12*SIN(RADIANS(C205)),0)-ImgF_y0+1,ROUND(C$5+F$12*COS(RADIANS(C205)),0)-ImgF_x0+1))</f>
        <v>2</v>
      </c>
      <c r="G205" s="18" t="n">
        <f aca="false">IF(G$12="","",INDEX(ImgF,ROUND(C$6+G$12*SIN(RADIANS(C205)),0)-ImgF_y0+1,ROUND(C$5+G$12*COS(RADIANS(C205)),0)-ImgF_x0+1))</f>
        <v>9</v>
      </c>
      <c r="H205" s="18" t="n">
        <f aca="false">IF(H$12="","",INDEX(ImgF,ROUND(C$6+H$12*SIN(RADIANS(C205)),0)-ImgF_y0+1,ROUND(C$5+H$12*COS(RADIANS(C205)),0)-ImgF_x0+1))</f>
        <v>21</v>
      </c>
      <c r="I205" s="18" t="n">
        <f aca="false">IF(I$12="","",INDEX(ImgF,ROUND(C$6+I$12*SIN(RADIANS(C205)),0)-ImgF_y0+1,ROUND(C$5+I$12*COS(RADIANS(C205)),0)-ImgF_x0+1))</f>
        <v>44</v>
      </c>
      <c r="J205" s="18" t="n">
        <f aca="false">IF(J$12="","",INDEX(ImgF,ROUND(C$6+J$12*SIN(RADIANS(C205)),0)-ImgF_y0+1,ROUND(C$5+J$12*COS(RADIANS(C205)),0)-ImgF_x0+1))</f>
        <v>71</v>
      </c>
      <c r="K205" s="18" t="n">
        <f aca="false">IF(K$12="","",INDEX(ImgF,ROUND(C$6+K$12*SIN(RADIANS(C205)),0)-ImgF_y0+1,ROUND(C$5+K$12*COS(RADIANS(C205)),0)-ImgF_x0+1))</f>
        <v>87</v>
      </c>
      <c r="L205" s="24" t="n">
        <f aca="false">MIN(D205:K205)</f>
        <v>2</v>
      </c>
      <c r="M205" s="33" t="n">
        <f aca="false">IF(L205&lt;oscuro,1,0)</f>
        <v>1</v>
      </c>
      <c r="N205" s="22" t="n">
        <f aca="false">oscuro</f>
        <v>68</v>
      </c>
      <c r="P205" s="24" t="n">
        <v>192</v>
      </c>
      <c r="Q205" s="24" t="n">
        <f aca="false">P205*360/360</f>
        <v>192</v>
      </c>
      <c r="R205" s="22" t="n">
        <f aca="false">IF(R$12="","",INDEX(ImgF,ROUND(Q$6+R$12*SIN(RADIANS(Q205)),0)-ImgF_y0+1,ROUND(Q$5+R$12*COS(RADIANS(Q205)),0)-ImgF_x0+1))</f>
        <v>63</v>
      </c>
      <c r="S205" s="22" t="n">
        <f aca="false">IF(S$12="","",INDEX(ImgF,ROUND(Q$6+S$12*SIN(RADIANS(Q205)),0)-ImgF_y0+1,ROUND(Q$5+S$12*COS(RADIANS(Q205)),0)-ImgF_x0+1))</f>
        <v>185</v>
      </c>
      <c r="T205" s="22" t="n">
        <f aca="false">IF(T$12="","",INDEX(ImgF,ROUND(Q$6+T$12*SIN(RADIANS(Q205)),0)-ImgF_y0+1,ROUND(Q$5+T$12*COS(RADIANS(Q205)),0)-ImgF_x0+1))</f>
        <v>226</v>
      </c>
      <c r="U205" s="22" t="n">
        <f aca="false">IF(U$12="","",INDEX(ImgF,ROUND(Q$6+U$12*SIN(RADIANS(Q205)),0)-ImgF_y0+1,ROUND(Q$5+U$12*COS(RADIANS(Q205)),0)-ImgF_x0+1))</f>
        <v>178</v>
      </c>
      <c r="V205" s="22" t="n">
        <f aca="false">IF(V$12="","",INDEX(ImgF,ROUND(Q$6+V$12*SIN(RADIANS(Q205)),0)-ImgF_y0+1,ROUND(Q$5+V$12*COS(RADIANS(Q205)),0)-ImgF_x0+1))</f>
        <v>147</v>
      </c>
      <c r="W205" s="22" t="n">
        <f aca="false">IF(W$12="","",INDEX(ImgF,ROUND(Q$6+W$12*SIN(RADIANS(Q205)),0)-ImgF_y0+1,ROUND(Q$5+W$12*COS(RADIANS(Q205)),0)-ImgF_x0+1))</f>
        <v>116</v>
      </c>
      <c r="X205" s="22" t="n">
        <f aca="false">IF(X$12="","",INDEX(ImgF,ROUND(Q$6+X$12*SIN(RADIANS(Q205)),0)-ImgF_y0+1,ROUND(Q$5+X$12*COS(RADIANS(Q205)),0)-ImgF_x0+1))</f>
        <v>145</v>
      </c>
      <c r="Y205" s="22" t="n">
        <f aca="false">IF(Y$12="","",INDEX(ImgF,ROUND(Q$6+Y$12*SIN(RADIANS(Q205)),0)-ImgF_y0+1,ROUND(Q$5+Y$12*COS(RADIANS(Q205)),0)-ImgF_x0+1))</f>
        <v>127</v>
      </c>
      <c r="Z205" s="24" t="n">
        <f aca="false">MIN(R205:Y205)</f>
        <v>63</v>
      </c>
      <c r="AA205" s="33" t="n">
        <f aca="false">IF(Z205&lt;oscuro,1,0)</f>
        <v>1</v>
      </c>
      <c r="AB205" s="22" t="n">
        <f aca="false">oscuro</f>
        <v>68</v>
      </c>
    </row>
    <row r="206" customFormat="false" ht="15" hidden="false" customHeight="false" outlineLevel="0" collapsed="false">
      <c r="B206" s="24" t="n">
        <v>193</v>
      </c>
      <c r="C206" s="24" t="n">
        <f aca="false">B206*360/360</f>
        <v>193</v>
      </c>
      <c r="D206" s="18" t="n">
        <f aca="false">IF(D$12="","",INDEX(ImgF,ROUND(C$6+D$12*SIN(RADIANS(C206)),0)-ImgF_y0+1,ROUND(C$5+D$12*COS(RADIANS(C206)),0)-ImgF_x0+1))</f>
        <v>116</v>
      </c>
      <c r="E206" s="18" t="n">
        <f aca="false">IF(E$12="","",INDEX(ImgF,ROUND(C$6+E$12*SIN(RADIANS(C206)),0)-ImgF_y0+1,ROUND(C$5+E$12*COS(RADIANS(C206)),0)-ImgF_x0+1))</f>
        <v>68</v>
      </c>
      <c r="F206" s="18" t="n">
        <f aca="false">IF(F$12="","",INDEX(ImgF,ROUND(C$6+F$12*SIN(RADIANS(C206)),0)-ImgF_y0+1,ROUND(C$5+F$12*COS(RADIANS(C206)),0)-ImgF_x0+1))</f>
        <v>24</v>
      </c>
      <c r="G206" s="18" t="n">
        <f aca="false">IF(G$12="","",INDEX(ImgF,ROUND(C$6+G$12*SIN(RADIANS(C206)),0)-ImgF_y0+1,ROUND(C$5+G$12*COS(RADIANS(C206)),0)-ImgF_x0+1))</f>
        <v>9</v>
      </c>
      <c r="H206" s="18" t="n">
        <f aca="false">IF(H$12="","",INDEX(ImgF,ROUND(C$6+H$12*SIN(RADIANS(C206)),0)-ImgF_y0+1,ROUND(C$5+H$12*COS(RADIANS(C206)),0)-ImgF_x0+1))</f>
        <v>11</v>
      </c>
      <c r="I206" s="18" t="n">
        <f aca="false">IF(I$12="","",INDEX(ImgF,ROUND(C$6+I$12*SIN(RADIANS(C206)),0)-ImgF_y0+1,ROUND(C$5+I$12*COS(RADIANS(C206)),0)-ImgF_x0+1))</f>
        <v>2</v>
      </c>
      <c r="J206" s="18" t="n">
        <f aca="false">IF(J$12="","",INDEX(ImgF,ROUND(C$6+J$12*SIN(RADIANS(C206)),0)-ImgF_y0+1,ROUND(C$5+J$12*COS(RADIANS(C206)),0)-ImgF_x0+1))</f>
        <v>24</v>
      </c>
      <c r="K206" s="18" t="n">
        <f aca="false">IF(K$12="","",INDEX(ImgF,ROUND(C$6+K$12*SIN(RADIANS(C206)),0)-ImgF_y0+1,ROUND(C$5+K$12*COS(RADIANS(C206)),0)-ImgF_x0+1))</f>
        <v>46</v>
      </c>
      <c r="L206" s="24" t="n">
        <f aca="false">MIN(D206:K206)</f>
        <v>2</v>
      </c>
      <c r="M206" s="33" t="n">
        <f aca="false">IF(L206&lt;oscuro,1,0)</f>
        <v>1</v>
      </c>
      <c r="N206" s="22" t="n">
        <f aca="false">oscuro</f>
        <v>68</v>
      </c>
      <c r="P206" s="24" t="n">
        <v>193</v>
      </c>
      <c r="Q206" s="24" t="n">
        <f aca="false">P206*360/360</f>
        <v>193</v>
      </c>
      <c r="R206" s="22" t="n">
        <f aca="false">IF(R$12="","",INDEX(ImgF,ROUND(Q$6+R$12*SIN(RADIANS(Q206)),0)-ImgF_y0+1,ROUND(Q$5+R$12*COS(RADIANS(Q206)),0)-ImgF_x0+1))</f>
        <v>63</v>
      </c>
      <c r="S206" s="22" t="n">
        <f aca="false">IF(S$12="","",INDEX(ImgF,ROUND(Q$6+S$12*SIN(RADIANS(Q206)),0)-ImgF_y0+1,ROUND(Q$5+S$12*COS(RADIANS(Q206)),0)-ImgF_x0+1))</f>
        <v>185</v>
      </c>
      <c r="T206" s="22" t="n">
        <f aca="false">IF(T$12="","",INDEX(ImgF,ROUND(Q$6+T$12*SIN(RADIANS(Q206)),0)-ImgF_y0+1,ROUND(Q$5+T$12*COS(RADIANS(Q206)),0)-ImgF_x0+1))</f>
        <v>193</v>
      </c>
      <c r="U206" s="22" t="n">
        <f aca="false">IF(U$12="","",INDEX(ImgF,ROUND(Q$6+U$12*SIN(RADIANS(Q206)),0)-ImgF_y0+1,ROUND(Q$5+U$12*COS(RADIANS(Q206)),0)-ImgF_x0+1))</f>
        <v>123</v>
      </c>
      <c r="V206" s="22" t="n">
        <f aca="false">IF(V$12="","",INDEX(ImgF,ROUND(Q$6+V$12*SIN(RADIANS(Q206)),0)-ImgF_y0+1,ROUND(Q$5+V$12*COS(RADIANS(Q206)),0)-ImgF_x0+1))</f>
        <v>126</v>
      </c>
      <c r="W206" s="22" t="n">
        <f aca="false">IF(W$12="","",INDEX(ImgF,ROUND(Q$6+W$12*SIN(RADIANS(Q206)),0)-ImgF_y0+1,ROUND(Q$5+W$12*COS(RADIANS(Q206)),0)-ImgF_x0+1))</f>
        <v>116</v>
      </c>
      <c r="X206" s="22" t="n">
        <f aca="false">IF(X$12="","",INDEX(ImgF,ROUND(Q$6+X$12*SIN(RADIANS(Q206)),0)-ImgF_y0+1,ROUND(Q$5+X$12*COS(RADIANS(Q206)),0)-ImgF_x0+1))</f>
        <v>163</v>
      </c>
      <c r="Y206" s="22" t="n">
        <f aca="false">IF(Y$12="","",INDEX(ImgF,ROUND(Q$6+Y$12*SIN(RADIANS(Q206)),0)-ImgF_y0+1,ROUND(Q$5+Y$12*COS(RADIANS(Q206)),0)-ImgF_x0+1))</f>
        <v>72</v>
      </c>
      <c r="Z206" s="24" t="n">
        <f aca="false">MIN(R206:Y206)</f>
        <v>63</v>
      </c>
      <c r="AA206" s="33" t="n">
        <f aca="false">IF(Z206&lt;oscuro,1,0)</f>
        <v>1</v>
      </c>
      <c r="AB206" s="22" t="n">
        <f aca="false">oscuro</f>
        <v>68</v>
      </c>
    </row>
    <row r="207" customFormat="false" ht="15" hidden="false" customHeight="false" outlineLevel="0" collapsed="false">
      <c r="B207" s="24" t="n">
        <v>194</v>
      </c>
      <c r="C207" s="24" t="n">
        <f aca="false">B207*360/360</f>
        <v>194</v>
      </c>
      <c r="D207" s="18" t="n">
        <f aca="false">IF(D$12="","",INDEX(ImgF,ROUND(C$6+D$12*SIN(RADIANS(C207)),0)-ImgF_y0+1,ROUND(C$5+D$12*COS(RADIANS(C207)),0)-ImgF_x0+1))</f>
        <v>116</v>
      </c>
      <c r="E207" s="18" t="n">
        <f aca="false">IF(E$12="","",INDEX(ImgF,ROUND(C$6+E$12*SIN(RADIANS(C207)),0)-ImgF_y0+1,ROUND(C$5+E$12*COS(RADIANS(C207)),0)-ImgF_x0+1))</f>
        <v>111</v>
      </c>
      <c r="F207" s="18" t="n">
        <f aca="false">IF(F$12="","",INDEX(ImgF,ROUND(C$6+F$12*SIN(RADIANS(C207)),0)-ImgF_y0+1,ROUND(C$5+F$12*COS(RADIANS(C207)),0)-ImgF_x0+1))</f>
        <v>85</v>
      </c>
      <c r="G207" s="18" t="n">
        <f aca="false">IF(G$12="","",INDEX(ImgF,ROUND(C$6+G$12*SIN(RADIANS(C207)),0)-ImgF_y0+1,ROUND(C$5+G$12*COS(RADIANS(C207)),0)-ImgF_x0+1))</f>
        <v>60</v>
      </c>
      <c r="H207" s="18" t="n">
        <f aca="false">IF(H$12="","",INDEX(ImgF,ROUND(C$6+H$12*SIN(RADIANS(C207)),0)-ImgF_y0+1,ROUND(C$5+H$12*COS(RADIANS(C207)),0)-ImgF_x0+1))</f>
        <v>11</v>
      </c>
      <c r="I207" s="18" t="n">
        <f aca="false">IF(I$12="","",INDEX(ImgF,ROUND(C$6+I$12*SIN(RADIANS(C207)),0)-ImgF_y0+1,ROUND(C$5+I$12*COS(RADIANS(C207)),0)-ImgF_x0+1))</f>
        <v>4</v>
      </c>
      <c r="J207" s="18" t="n">
        <f aca="false">IF(J$12="","",INDEX(ImgF,ROUND(C$6+J$12*SIN(RADIANS(C207)),0)-ImgF_y0+1,ROUND(C$5+J$12*COS(RADIANS(C207)),0)-ImgF_x0+1))</f>
        <v>2</v>
      </c>
      <c r="K207" s="18" t="n">
        <f aca="false">IF(K$12="","",INDEX(ImgF,ROUND(C$6+K$12*SIN(RADIANS(C207)),0)-ImgF_y0+1,ROUND(C$5+K$12*COS(RADIANS(C207)),0)-ImgF_x0+1))</f>
        <v>3</v>
      </c>
      <c r="L207" s="24" t="n">
        <f aca="false">MIN(D207:K207)</f>
        <v>2</v>
      </c>
      <c r="M207" s="33" t="n">
        <f aca="false">IF(L207&lt;oscuro,1,0)</f>
        <v>1</v>
      </c>
      <c r="N207" s="22" t="n">
        <f aca="false">oscuro</f>
        <v>68</v>
      </c>
      <c r="P207" s="24" t="n">
        <v>194</v>
      </c>
      <c r="Q207" s="24" t="n">
        <f aca="false">P207*360/360</f>
        <v>194</v>
      </c>
      <c r="R207" s="22" t="n">
        <f aca="false">IF(R$12="","",INDEX(ImgF,ROUND(Q$6+R$12*SIN(RADIANS(Q207)),0)-ImgF_y0+1,ROUND(Q$5+R$12*COS(RADIANS(Q207)),0)-ImgF_x0+1))</f>
        <v>97</v>
      </c>
      <c r="S207" s="22" t="n">
        <f aca="false">IF(S$12="","",INDEX(ImgF,ROUND(Q$6+S$12*SIN(RADIANS(Q207)),0)-ImgF_y0+1,ROUND(Q$5+S$12*COS(RADIANS(Q207)),0)-ImgF_x0+1))</f>
        <v>215</v>
      </c>
      <c r="T207" s="22" t="n">
        <f aca="false">IF(T$12="","",INDEX(ImgF,ROUND(Q$6+T$12*SIN(RADIANS(Q207)),0)-ImgF_y0+1,ROUND(Q$5+T$12*COS(RADIANS(Q207)),0)-ImgF_x0+1))</f>
        <v>193</v>
      </c>
      <c r="U207" s="22" t="n">
        <f aca="false">IF(U$12="","",INDEX(ImgF,ROUND(Q$6+U$12*SIN(RADIANS(Q207)),0)-ImgF_y0+1,ROUND(Q$5+U$12*COS(RADIANS(Q207)),0)-ImgF_x0+1))</f>
        <v>164</v>
      </c>
      <c r="V207" s="22" t="n">
        <f aca="false">IF(V$12="","",INDEX(ImgF,ROUND(Q$6+V$12*SIN(RADIANS(Q207)),0)-ImgF_y0+1,ROUND(Q$5+V$12*COS(RADIANS(Q207)),0)-ImgF_x0+1))</f>
        <v>188</v>
      </c>
      <c r="W207" s="22" t="n">
        <f aca="false">IF(W$12="","",INDEX(ImgF,ROUND(Q$6+W$12*SIN(RADIANS(Q207)),0)-ImgF_y0+1,ROUND(Q$5+W$12*COS(RADIANS(Q207)),0)-ImgF_x0+1))</f>
        <v>177</v>
      </c>
      <c r="X207" s="22" t="n">
        <f aca="false">IF(X$12="","",INDEX(ImgF,ROUND(Q$6+X$12*SIN(RADIANS(Q207)),0)-ImgF_y0+1,ROUND(Q$5+X$12*COS(RADIANS(Q207)),0)-ImgF_x0+1))</f>
        <v>177</v>
      </c>
      <c r="Y207" s="22" t="n">
        <f aca="false">IF(Y$12="","",INDEX(ImgF,ROUND(Q$6+Y$12*SIN(RADIANS(Q207)),0)-ImgF_y0+1,ROUND(Q$5+Y$12*COS(RADIANS(Q207)),0)-ImgF_x0+1))</f>
        <v>121</v>
      </c>
      <c r="Z207" s="24" t="n">
        <f aca="false">MIN(R207:Y207)</f>
        <v>97</v>
      </c>
      <c r="AA207" s="33" t="n">
        <f aca="false">IF(Z207&lt;oscuro,1,0)</f>
        <v>0</v>
      </c>
      <c r="AB207" s="22" t="n">
        <f aca="false">oscuro</f>
        <v>68</v>
      </c>
    </row>
    <row r="208" customFormat="false" ht="15" hidden="false" customHeight="false" outlineLevel="0" collapsed="false">
      <c r="B208" s="24" t="n">
        <v>195</v>
      </c>
      <c r="C208" s="24" t="n">
        <f aca="false">B208*360/360</f>
        <v>195</v>
      </c>
      <c r="D208" s="18" t="n">
        <f aca="false">IF(D$12="","",INDEX(ImgF,ROUND(C$6+D$12*SIN(RADIANS(C208)),0)-ImgF_y0+1,ROUND(C$5+D$12*COS(RADIANS(C208)),0)-ImgF_x0+1))</f>
        <v>127</v>
      </c>
      <c r="E208" s="18" t="n">
        <f aca="false">IF(E$12="","",INDEX(ImgF,ROUND(C$6+E$12*SIN(RADIANS(C208)),0)-ImgF_y0+1,ROUND(C$5+E$12*COS(RADIANS(C208)),0)-ImgF_x0+1))</f>
        <v>111</v>
      </c>
      <c r="F208" s="18" t="n">
        <f aca="false">IF(F$12="","",INDEX(ImgF,ROUND(C$6+F$12*SIN(RADIANS(C208)),0)-ImgF_y0+1,ROUND(C$5+F$12*COS(RADIANS(C208)),0)-ImgF_x0+1))</f>
        <v>85</v>
      </c>
      <c r="G208" s="18" t="n">
        <f aca="false">IF(G$12="","",INDEX(ImgF,ROUND(C$6+G$12*SIN(RADIANS(C208)),0)-ImgF_y0+1,ROUND(C$5+G$12*COS(RADIANS(C208)),0)-ImgF_x0+1))</f>
        <v>158</v>
      </c>
      <c r="H208" s="18" t="n">
        <f aca="false">IF(H$12="","",INDEX(ImgF,ROUND(C$6+H$12*SIN(RADIANS(C208)),0)-ImgF_y0+1,ROUND(C$5+H$12*COS(RADIANS(C208)),0)-ImgF_x0+1))</f>
        <v>57</v>
      </c>
      <c r="I208" s="18" t="n">
        <f aca="false">IF(I$12="","",INDEX(ImgF,ROUND(C$6+I$12*SIN(RADIANS(C208)),0)-ImgF_y0+1,ROUND(C$5+I$12*COS(RADIANS(C208)),0)-ImgF_x0+1))</f>
        <v>4</v>
      </c>
      <c r="J208" s="18" t="n">
        <f aca="false">IF(J$12="","",INDEX(ImgF,ROUND(C$6+J$12*SIN(RADIANS(C208)),0)-ImgF_y0+1,ROUND(C$5+J$12*COS(RADIANS(C208)),0)-ImgF_x0+1))</f>
        <v>2</v>
      </c>
      <c r="K208" s="18" t="n">
        <f aca="false">IF(K$12="","",INDEX(ImgF,ROUND(C$6+K$12*SIN(RADIANS(C208)),0)-ImgF_y0+1,ROUND(C$5+K$12*COS(RADIANS(C208)),0)-ImgF_x0+1))</f>
        <v>8</v>
      </c>
      <c r="L208" s="24" t="n">
        <f aca="false">MIN(D208:K208)</f>
        <v>2</v>
      </c>
      <c r="M208" s="33" t="n">
        <f aca="false">IF(L208&lt;oscuro,1,0)</f>
        <v>1</v>
      </c>
      <c r="N208" s="22" t="n">
        <f aca="false">oscuro</f>
        <v>68</v>
      </c>
      <c r="P208" s="24" t="n">
        <v>195</v>
      </c>
      <c r="Q208" s="24" t="n">
        <f aca="false">P208*360/360</f>
        <v>195</v>
      </c>
      <c r="R208" s="22" t="n">
        <f aca="false">IF(R$12="","",INDEX(ImgF,ROUND(Q$6+R$12*SIN(RADIANS(Q208)),0)-ImgF_y0+1,ROUND(Q$5+R$12*COS(RADIANS(Q208)),0)-ImgF_x0+1))</f>
        <v>97</v>
      </c>
      <c r="S208" s="22" t="n">
        <f aca="false">IF(S$12="","",INDEX(ImgF,ROUND(Q$6+S$12*SIN(RADIANS(Q208)),0)-ImgF_y0+1,ROUND(Q$5+S$12*COS(RADIANS(Q208)),0)-ImgF_x0+1))</f>
        <v>171</v>
      </c>
      <c r="T208" s="22" t="n">
        <f aca="false">IF(T$12="","",INDEX(ImgF,ROUND(Q$6+T$12*SIN(RADIANS(Q208)),0)-ImgF_y0+1,ROUND(Q$5+T$12*COS(RADIANS(Q208)),0)-ImgF_x0+1))</f>
        <v>214</v>
      </c>
      <c r="U208" s="22" t="n">
        <f aca="false">IF(U$12="","",INDEX(ImgF,ROUND(Q$6+U$12*SIN(RADIANS(Q208)),0)-ImgF_y0+1,ROUND(Q$5+U$12*COS(RADIANS(Q208)),0)-ImgF_x0+1))</f>
        <v>141</v>
      </c>
      <c r="V208" s="22" t="n">
        <f aca="false">IF(V$12="","",INDEX(ImgF,ROUND(Q$6+V$12*SIN(RADIANS(Q208)),0)-ImgF_y0+1,ROUND(Q$5+V$12*COS(RADIANS(Q208)),0)-ImgF_x0+1))</f>
        <v>163</v>
      </c>
      <c r="W208" s="22" t="n">
        <f aca="false">IF(W$12="","",INDEX(ImgF,ROUND(Q$6+W$12*SIN(RADIANS(Q208)),0)-ImgF_y0+1,ROUND(Q$5+W$12*COS(RADIANS(Q208)),0)-ImgF_x0+1))</f>
        <v>158</v>
      </c>
      <c r="X208" s="22" t="n">
        <f aca="false">IF(X$12="","",INDEX(ImgF,ROUND(Q$6+X$12*SIN(RADIANS(Q208)),0)-ImgF_y0+1,ROUND(Q$5+X$12*COS(RADIANS(Q208)),0)-ImgF_x0+1))</f>
        <v>163</v>
      </c>
      <c r="Y208" s="22" t="n">
        <f aca="false">IF(Y$12="","",INDEX(ImgF,ROUND(Q$6+Y$12*SIN(RADIANS(Q208)),0)-ImgF_y0+1,ROUND(Q$5+Y$12*COS(RADIANS(Q208)),0)-ImgF_x0+1))</f>
        <v>121</v>
      </c>
      <c r="Z208" s="24" t="n">
        <f aca="false">MIN(R208:Y208)</f>
        <v>97</v>
      </c>
      <c r="AA208" s="33" t="n">
        <f aca="false">IF(Z208&lt;oscuro,1,0)</f>
        <v>0</v>
      </c>
      <c r="AB208" s="22" t="n">
        <f aca="false">oscuro</f>
        <v>68</v>
      </c>
    </row>
    <row r="209" customFormat="false" ht="15" hidden="false" customHeight="false" outlineLevel="0" collapsed="false">
      <c r="B209" s="24" t="n">
        <v>196</v>
      </c>
      <c r="C209" s="24" t="n">
        <f aca="false">B209*360/360</f>
        <v>196</v>
      </c>
      <c r="D209" s="18" t="n">
        <f aca="false">IF(D$12="","",INDEX(ImgF,ROUND(C$6+D$12*SIN(RADIANS(C209)),0)-ImgF_y0+1,ROUND(C$5+D$12*COS(RADIANS(C209)),0)-ImgF_x0+1))</f>
        <v>128</v>
      </c>
      <c r="E209" s="18" t="n">
        <f aca="false">IF(E$12="","",INDEX(ImgF,ROUND(C$6+E$12*SIN(RADIANS(C209)),0)-ImgF_y0+1,ROUND(C$5+E$12*COS(RADIANS(C209)),0)-ImgF_x0+1))</f>
        <v>116</v>
      </c>
      <c r="F209" s="18" t="n">
        <f aca="false">IF(F$12="","",INDEX(ImgF,ROUND(C$6+F$12*SIN(RADIANS(C209)),0)-ImgF_y0+1,ROUND(C$5+F$12*COS(RADIANS(C209)),0)-ImgF_x0+1))</f>
        <v>137</v>
      </c>
      <c r="G209" s="18" t="n">
        <f aca="false">IF(G$12="","",INDEX(ImgF,ROUND(C$6+G$12*SIN(RADIANS(C209)),0)-ImgF_y0+1,ROUND(C$5+G$12*COS(RADIANS(C209)),0)-ImgF_x0+1))</f>
        <v>158</v>
      </c>
      <c r="H209" s="18" t="n">
        <f aca="false">IF(H$12="","",INDEX(ImgF,ROUND(C$6+H$12*SIN(RADIANS(C209)),0)-ImgF_y0+1,ROUND(C$5+H$12*COS(RADIANS(C209)),0)-ImgF_x0+1))</f>
        <v>46</v>
      </c>
      <c r="I209" s="18" t="n">
        <f aca="false">IF(I$12="","",INDEX(ImgF,ROUND(C$6+I$12*SIN(RADIANS(C209)),0)-ImgF_y0+1,ROUND(C$5+I$12*COS(RADIANS(C209)),0)-ImgF_x0+1))</f>
        <v>5</v>
      </c>
      <c r="J209" s="18" t="n">
        <f aca="false">IF(J$12="","",INDEX(ImgF,ROUND(C$6+J$12*SIN(RADIANS(C209)),0)-ImgF_y0+1,ROUND(C$5+J$12*COS(RADIANS(C209)),0)-ImgF_x0+1))</f>
        <v>14</v>
      </c>
      <c r="K209" s="18" t="n">
        <f aca="false">IF(K$12="","",INDEX(ImgF,ROUND(C$6+K$12*SIN(RADIANS(C209)),0)-ImgF_y0+1,ROUND(C$5+K$12*COS(RADIANS(C209)),0)-ImgF_x0+1))</f>
        <v>14</v>
      </c>
      <c r="L209" s="24" t="n">
        <f aca="false">MIN(D209:K209)</f>
        <v>5</v>
      </c>
      <c r="M209" s="33" t="n">
        <f aca="false">IF(L209&lt;oscuro,1,0)</f>
        <v>1</v>
      </c>
      <c r="N209" s="22" t="n">
        <f aca="false">oscuro</f>
        <v>68</v>
      </c>
      <c r="P209" s="24" t="n">
        <v>196</v>
      </c>
      <c r="Q209" s="24" t="n">
        <f aca="false">P209*360/360</f>
        <v>196</v>
      </c>
      <c r="R209" s="22" t="n">
        <f aca="false">IF(R$12="","",INDEX(ImgF,ROUND(Q$6+R$12*SIN(RADIANS(Q209)),0)-ImgF_y0+1,ROUND(Q$5+R$12*COS(RADIANS(Q209)),0)-ImgF_x0+1))</f>
        <v>77</v>
      </c>
      <c r="S209" s="22" t="n">
        <f aca="false">IF(S$12="","",INDEX(ImgF,ROUND(Q$6+S$12*SIN(RADIANS(Q209)),0)-ImgF_y0+1,ROUND(Q$5+S$12*COS(RADIANS(Q209)),0)-ImgF_x0+1))</f>
        <v>171</v>
      </c>
      <c r="T209" s="22" t="n">
        <f aca="false">IF(T$12="","",INDEX(ImgF,ROUND(Q$6+T$12*SIN(RADIANS(Q209)),0)-ImgF_y0+1,ROUND(Q$5+T$12*COS(RADIANS(Q209)),0)-ImgF_x0+1))</f>
        <v>215</v>
      </c>
      <c r="U209" s="22" t="n">
        <f aca="false">IF(U$12="","",INDEX(ImgF,ROUND(Q$6+U$12*SIN(RADIANS(Q209)),0)-ImgF_y0+1,ROUND(Q$5+U$12*COS(RADIANS(Q209)),0)-ImgF_x0+1))</f>
        <v>120</v>
      </c>
      <c r="V209" s="22" t="n">
        <f aca="false">IF(V$12="","",INDEX(ImgF,ROUND(Q$6+V$12*SIN(RADIANS(Q209)),0)-ImgF_y0+1,ROUND(Q$5+V$12*COS(RADIANS(Q209)),0)-ImgF_x0+1))</f>
        <v>163</v>
      </c>
      <c r="W209" s="22" t="n">
        <f aca="false">IF(W$12="","",INDEX(ImgF,ROUND(Q$6+W$12*SIN(RADIANS(Q209)),0)-ImgF_y0+1,ROUND(Q$5+W$12*COS(RADIANS(Q209)),0)-ImgF_x0+1))</f>
        <v>158</v>
      </c>
      <c r="X209" s="22" t="n">
        <f aca="false">IF(X$12="","",INDEX(ImgF,ROUND(Q$6+X$12*SIN(RADIANS(Q209)),0)-ImgF_y0+1,ROUND(Q$5+X$12*COS(RADIANS(Q209)),0)-ImgF_x0+1))</f>
        <v>131</v>
      </c>
      <c r="Y209" s="22" t="n">
        <f aca="false">IF(Y$12="","",INDEX(ImgF,ROUND(Q$6+Y$12*SIN(RADIANS(Q209)),0)-ImgF_y0+1,ROUND(Q$5+Y$12*COS(RADIANS(Q209)),0)-ImgF_x0+1))</f>
        <v>64</v>
      </c>
      <c r="Z209" s="24" t="n">
        <f aca="false">MIN(R209:Y209)</f>
        <v>64</v>
      </c>
      <c r="AA209" s="33" t="n">
        <f aca="false">IF(Z209&lt;oscuro,1,0)</f>
        <v>1</v>
      </c>
      <c r="AB209" s="22" t="n">
        <f aca="false">oscuro</f>
        <v>68</v>
      </c>
    </row>
    <row r="210" customFormat="false" ht="15" hidden="false" customHeight="false" outlineLevel="0" collapsed="false">
      <c r="B210" s="24" t="n">
        <v>197</v>
      </c>
      <c r="C210" s="24" t="n">
        <f aca="false">B210*360/360</f>
        <v>197</v>
      </c>
      <c r="D210" s="18" t="n">
        <f aca="false">IF(D$12="","",INDEX(ImgF,ROUND(C$6+D$12*SIN(RADIANS(C210)),0)-ImgF_y0+1,ROUND(C$5+D$12*COS(RADIANS(C210)),0)-ImgF_x0+1))</f>
        <v>128</v>
      </c>
      <c r="E210" s="18" t="n">
        <f aca="false">IF(E$12="","",INDEX(ImgF,ROUND(C$6+E$12*SIN(RADIANS(C210)),0)-ImgF_y0+1,ROUND(C$5+E$12*COS(RADIANS(C210)),0)-ImgF_x0+1))</f>
        <v>116</v>
      </c>
      <c r="F210" s="18" t="n">
        <f aca="false">IF(F$12="","",INDEX(ImgF,ROUND(C$6+F$12*SIN(RADIANS(C210)),0)-ImgF_y0+1,ROUND(C$5+F$12*COS(RADIANS(C210)),0)-ImgF_x0+1))</f>
        <v>137</v>
      </c>
      <c r="G210" s="18" t="n">
        <f aca="false">IF(G$12="","",INDEX(ImgF,ROUND(C$6+G$12*SIN(RADIANS(C210)),0)-ImgF_y0+1,ROUND(C$5+G$12*COS(RADIANS(C210)),0)-ImgF_x0+1))</f>
        <v>166</v>
      </c>
      <c r="H210" s="18" t="n">
        <f aca="false">IF(H$12="","",INDEX(ImgF,ROUND(C$6+H$12*SIN(RADIANS(C210)),0)-ImgF_y0+1,ROUND(C$5+H$12*COS(RADIANS(C210)),0)-ImgF_x0+1))</f>
        <v>187</v>
      </c>
      <c r="I210" s="18" t="n">
        <f aca="false">IF(I$12="","",INDEX(ImgF,ROUND(C$6+I$12*SIN(RADIANS(C210)),0)-ImgF_y0+1,ROUND(C$5+I$12*COS(RADIANS(C210)),0)-ImgF_x0+1))</f>
        <v>12</v>
      </c>
      <c r="J210" s="18" t="n">
        <f aca="false">IF(J$12="","",INDEX(ImgF,ROUND(C$6+J$12*SIN(RADIANS(C210)),0)-ImgF_y0+1,ROUND(C$5+J$12*COS(RADIANS(C210)),0)-ImgF_x0+1))</f>
        <v>26</v>
      </c>
      <c r="K210" s="18" t="n">
        <f aca="false">IF(K$12="","",INDEX(ImgF,ROUND(C$6+K$12*SIN(RADIANS(C210)),0)-ImgF_y0+1,ROUND(C$5+K$12*COS(RADIANS(C210)),0)-ImgF_x0+1))</f>
        <v>18</v>
      </c>
      <c r="L210" s="24" t="n">
        <f aca="false">MIN(D210:K210)</f>
        <v>12</v>
      </c>
      <c r="M210" s="33" t="n">
        <f aca="false">IF(L210&lt;oscuro,1,0)</f>
        <v>1</v>
      </c>
      <c r="N210" s="22" t="n">
        <f aca="false">oscuro</f>
        <v>68</v>
      </c>
      <c r="P210" s="24" t="n">
        <v>197</v>
      </c>
      <c r="Q210" s="24" t="n">
        <f aca="false">P210*360/360</f>
        <v>197</v>
      </c>
      <c r="R210" s="22" t="n">
        <f aca="false">IF(R$12="","",INDEX(ImgF,ROUND(Q$6+R$12*SIN(RADIANS(Q210)),0)-ImgF_y0+1,ROUND(Q$5+R$12*COS(RADIANS(Q210)),0)-ImgF_x0+1))</f>
        <v>97</v>
      </c>
      <c r="S210" s="22" t="n">
        <f aca="false">IF(S$12="","",INDEX(ImgF,ROUND(Q$6+S$12*SIN(RADIANS(Q210)),0)-ImgF_y0+1,ROUND(Q$5+S$12*COS(RADIANS(Q210)),0)-ImgF_x0+1))</f>
        <v>222</v>
      </c>
      <c r="T210" s="22" t="n">
        <f aca="false">IF(T$12="","",INDEX(ImgF,ROUND(Q$6+T$12*SIN(RADIANS(Q210)),0)-ImgF_y0+1,ROUND(Q$5+T$12*COS(RADIANS(Q210)),0)-ImgF_x0+1))</f>
        <v>215</v>
      </c>
      <c r="U210" s="22" t="n">
        <f aca="false">IF(U$12="","",INDEX(ImgF,ROUND(Q$6+U$12*SIN(RADIANS(Q210)),0)-ImgF_y0+1,ROUND(Q$5+U$12*COS(RADIANS(Q210)),0)-ImgF_x0+1))</f>
        <v>148</v>
      </c>
      <c r="V210" s="22" t="n">
        <f aca="false">IF(V$12="","",INDEX(ImgF,ROUND(Q$6+V$12*SIN(RADIANS(Q210)),0)-ImgF_y0+1,ROUND(Q$5+V$12*COS(RADIANS(Q210)),0)-ImgF_x0+1))</f>
        <v>179</v>
      </c>
      <c r="W210" s="22" t="n">
        <f aca="false">IF(W$12="","",INDEX(ImgF,ROUND(Q$6+W$12*SIN(RADIANS(Q210)),0)-ImgF_y0+1,ROUND(Q$5+W$12*COS(RADIANS(Q210)),0)-ImgF_x0+1))</f>
        <v>173</v>
      </c>
      <c r="X210" s="22" t="n">
        <f aca="false">IF(X$12="","",INDEX(ImgF,ROUND(Q$6+X$12*SIN(RADIANS(Q210)),0)-ImgF_y0+1,ROUND(Q$5+X$12*COS(RADIANS(Q210)),0)-ImgF_x0+1))</f>
        <v>131</v>
      </c>
      <c r="Y210" s="22" t="n">
        <f aca="false">IF(Y$12="","",INDEX(ImgF,ROUND(Q$6+Y$12*SIN(RADIANS(Q210)),0)-ImgF_y0+1,ROUND(Q$5+Y$12*COS(RADIANS(Q210)),0)-ImgF_x0+1))</f>
        <v>64</v>
      </c>
      <c r="Z210" s="24" t="n">
        <f aca="false">MIN(R210:Y210)</f>
        <v>64</v>
      </c>
      <c r="AA210" s="33" t="n">
        <f aca="false">IF(Z210&lt;oscuro,1,0)</f>
        <v>1</v>
      </c>
      <c r="AB210" s="22" t="n">
        <f aca="false">oscuro</f>
        <v>68</v>
      </c>
    </row>
    <row r="211" customFormat="false" ht="15" hidden="false" customHeight="false" outlineLevel="0" collapsed="false">
      <c r="B211" s="24" t="n">
        <v>198</v>
      </c>
      <c r="C211" s="24" t="n">
        <f aca="false">B211*360/360</f>
        <v>198</v>
      </c>
      <c r="D211" s="18" t="n">
        <f aca="false">IF(D$12="","",INDEX(ImgF,ROUND(C$6+D$12*SIN(RADIANS(C211)),0)-ImgF_y0+1,ROUND(C$5+D$12*COS(RADIANS(C211)),0)-ImgF_x0+1))</f>
        <v>100</v>
      </c>
      <c r="E211" s="18" t="n">
        <f aca="false">IF(E$12="","",INDEX(ImgF,ROUND(C$6+E$12*SIN(RADIANS(C211)),0)-ImgF_y0+1,ROUND(C$5+E$12*COS(RADIANS(C211)),0)-ImgF_x0+1))</f>
        <v>130</v>
      </c>
      <c r="F211" s="18" t="n">
        <f aca="false">IF(F$12="","",INDEX(ImgF,ROUND(C$6+F$12*SIN(RADIANS(C211)),0)-ImgF_y0+1,ROUND(C$5+F$12*COS(RADIANS(C211)),0)-ImgF_x0+1))</f>
        <v>137</v>
      </c>
      <c r="G211" s="18" t="n">
        <f aca="false">IF(G$12="","",INDEX(ImgF,ROUND(C$6+G$12*SIN(RADIANS(C211)),0)-ImgF_y0+1,ROUND(C$5+G$12*COS(RADIANS(C211)),0)-ImgF_x0+1))</f>
        <v>209</v>
      </c>
      <c r="H211" s="18" t="n">
        <f aca="false">IF(H$12="","",INDEX(ImgF,ROUND(C$6+H$12*SIN(RADIANS(C211)),0)-ImgF_y0+1,ROUND(C$5+H$12*COS(RADIANS(C211)),0)-ImgF_x0+1))</f>
        <v>103</v>
      </c>
      <c r="I211" s="18" t="n">
        <f aca="false">IF(I$12="","",INDEX(ImgF,ROUND(C$6+I$12*SIN(RADIANS(C211)),0)-ImgF_y0+1,ROUND(C$5+I$12*COS(RADIANS(C211)),0)-ImgF_x0+1))</f>
        <v>12</v>
      </c>
      <c r="J211" s="18" t="n">
        <f aca="false">IF(J$12="","",INDEX(ImgF,ROUND(C$6+J$12*SIN(RADIANS(C211)),0)-ImgF_y0+1,ROUND(C$5+J$12*COS(RADIANS(C211)),0)-ImgF_x0+1))</f>
        <v>43</v>
      </c>
      <c r="K211" s="18" t="n">
        <f aca="false">IF(K$12="","",INDEX(ImgF,ROUND(C$6+K$12*SIN(RADIANS(C211)),0)-ImgF_y0+1,ROUND(C$5+K$12*COS(RADIANS(C211)),0)-ImgF_x0+1))</f>
        <v>30</v>
      </c>
      <c r="L211" s="24" t="n">
        <f aca="false">MIN(D211:K211)</f>
        <v>12</v>
      </c>
      <c r="M211" s="33" t="n">
        <f aca="false">IF(L211&lt;oscuro,1,0)</f>
        <v>1</v>
      </c>
      <c r="N211" s="22" t="n">
        <f aca="false">oscuro</f>
        <v>68</v>
      </c>
      <c r="P211" s="24" t="n">
        <v>198</v>
      </c>
      <c r="Q211" s="24" t="n">
        <f aca="false">P211*360/360</f>
        <v>198</v>
      </c>
      <c r="R211" s="22" t="n">
        <f aca="false">IF(R$12="","",INDEX(ImgF,ROUND(Q$6+R$12*SIN(RADIANS(Q211)),0)-ImgF_y0+1,ROUND(Q$5+R$12*COS(RADIANS(Q211)),0)-ImgF_x0+1))</f>
        <v>97</v>
      </c>
      <c r="S211" s="22" t="n">
        <f aca="false">IF(S$12="","",INDEX(ImgF,ROUND(Q$6+S$12*SIN(RADIANS(Q211)),0)-ImgF_y0+1,ROUND(Q$5+S$12*COS(RADIANS(Q211)),0)-ImgF_x0+1))</f>
        <v>231</v>
      </c>
      <c r="T211" s="22" t="n">
        <f aca="false">IF(T$12="","",INDEX(ImgF,ROUND(Q$6+T$12*SIN(RADIANS(Q211)),0)-ImgF_y0+1,ROUND(Q$5+T$12*COS(RADIANS(Q211)),0)-ImgF_x0+1))</f>
        <v>174</v>
      </c>
      <c r="U211" s="22" t="n">
        <f aca="false">IF(U$12="","",INDEX(ImgF,ROUND(Q$6+U$12*SIN(RADIANS(Q211)),0)-ImgF_y0+1,ROUND(Q$5+U$12*COS(RADIANS(Q211)),0)-ImgF_x0+1))</f>
        <v>148</v>
      </c>
      <c r="V211" s="22" t="n">
        <f aca="false">IF(V$12="","",INDEX(ImgF,ROUND(Q$6+V$12*SIN(RADIANS(Q211)),0)-ImgF_y0+1,ROUND(Q$5+V$12*COS(RADIANS(Q211)),0)-ImgF_x0+1))</f>
        <v>152</v>
      </c>
      <c r="W211" s="22" t="n">
        <f aca="false">IF(W$12="","",INDEX(ImgF,ROUND(Q$6+W$12*SIN(RADIANS(Q211)),0)-ImgF_y0+1,ROUND(Q$5+W$12*COS(RADIANS(Q211)),0)-ImgF_x0+1))</f>
        <v>158</v>
      </c>
      <c r="X211" s="22" t="n">
        <f aca="false">IF(X$12="","",INDEX(ImgF,ROUND(Q$6+X$12*SIN(RADIANS(Q211)),0)-ImgF_y0+1,ROUND(Q$5+X$12*COS(RADIANS(Q211)),0)-ImgF_x0+1))</f>
        <v>142</v>
      </c>
      <c r="Y211" s="22" t="n">
        <f aca="false">IF(Y$12="","",INDEX(ImgF,ROUND(Q$6+Y$12*SIN(RADIANS(Q211)),0)-ImgF_y0+1,ROUND(Q$5+Y$12*COS(RADIANS(Q211)),0)-ImgF_x0+1))</f>
        <v>64</v>
      </c>
      <c r="Z211" s="24" t="n">
        <f aca="false">MIN(R211:Y211)</f>
        <v>64</v>
      </c>
      <c r="AA211" s="33" t="n">
        <f aca="false">IF(Z211&lt;oscuro,1,0)</f>
        <v>1</v>
      </c>
      <c r="AB211" s="22" t="n">
        <f aca="false">oscuro</f>
        <v>68</v>
      </c>
    </row>
    <row r="212" customFormat="false" ht="15" hidden="false" customHeight="false" outlineLevel="0" collapsed="false">
      <c r="B212" s="24" t="n">
        <v>199</v>
      </c>
      <c r="C212" s="24" t="n">
        <f aca="false">B212*360/360</f>
        <v>199</v>
      </c>
      <c r="D212" s="18" t="n">
        <f aca="false">IF(D$12="","",INDEX(ImgF,ROUND(C$6+D$12*SIN(RADIANS(C212)),0)-ImgF_y0+1,ROUND(C$5+D$12*COS(RADIANS(C212)),0)-ImgF_x0+1))</f>
        <v>100</v>
      </c>
      <c r="E212" s="18" t="n">
        <f aca="false">IF(E$12="","",INDEX(ImgF,ROUND(C$6+E$12*SIN(RADIANS(C212)),0)-ImgF_y0+1,ROUND(C$5+E$12*COS(RADIANS(C212)),0)-ImgF_x0+1))</f>
        <v>106</v>
      </c>
      <c r="F212" s="18" t="n">
        <f aca="false">IF(F$12="","",INDEX(ImgF,ROUND(C$6+F$12*SIN(RADIANS(C212)),0)-ImgF_y0+1,ROUND(C$5+F$12*COS(RADIANS(C212)),0)-ImgF_x0+1))</f>
        <v>184</v>
      </c>
      <c r="G212" s="18" t="n">
        <f aca="false">IF(G$12="","",INDEX(ImgF,ROUND(C$6+G$12*SIN(RADIANS(C212)),0)-ImgF_y0+1,ROUND(C$5+G$12*COS(RADIANS(C212)),0)-ImgF_x0+1))</f>
        <v>209</v>
      </c>
      <c r="H212" s="18" t="n">
        <f aca="false">IF(H$12="","",INDEX(ImgF,ROUND(C$6+H$12*SIN(RADIANS(C212)),0)-ImgF_y0+1,ROUND(C$5+H$12*COS(RADIANS(C212)),0)-ImgF_x0+1))</f>
        <v>12</v>
      </c>
      <c r="I212" s="18" t="n">
        <f aca="false">IF(I$12="","",INDEX(ImgF,ROUND(C$6+I$12*SIN(RADIANS(C212)),0)-ImgF_y0+1,ROUND(C$5+I$12*COS(RADIANS(C212)),0)-ImgF_x0+1))</f>
        <v>25</v>
      </c>
      <c r="J212" s="18" t="n">
        <f aca="false">IF(J$12="","",INDEX(ImgF,ROUND(C$6+J$12*SIN(RADIANS(C212)),0)-ImgF_y0+1,ROUND(C$5+J$12*COS(RADIANS(C212)),0)-ImgF_x0+1))</f>
        <v>43</v>
      </c>
      <c r="K212" s="18" t="n">
        <f aca="false">IF(K$12="","",INDEX(ImgF,ROUND(C$6+K$12*SIN(RADIANS(C212)),0)-ImgF_y0+1,ROUND(C$5+K$12*COS(RADIANS(C212)),0)-ImgF_x0+1))</f>
        <v>43</v>
      </c>
      <c r="L212" s="24" t="n">
        <f aca="false">MIN(D212:K212)</f>
        <v>12</v>
      </c>
      <c r="M212" s="33" t="n">
        <f aca="false">IF(L212&lt;oscuro,1,0)</f>
        <v>1</v>
      </c>
      <c r="N212" s="22" t="n">
        <f aca="false">oscuro</f>
        <v>68</v>
      </c>
      <c r="P212" s="24" t="n">
        <v>199</v>
      </c>
      <c r="Q212" s="24" t="n">
        <f aca="false">P212*360/360</f>
        <v>199</v>
      </c>
      <c r="R212" s="22" t="n">
        <f aca="false">IF(R$12="","",INDEX(ImgF,ROUND(Q$6+R$12*SIN(RADIANS(Q212)),0)-ImgF_y0+1,ROUND(Q$5+R$12*COS(RADIANS(Q212)),0)-ImgF_x0+1))</f>
        <v>130</v>
      </c>
      <c r="S212" s="22" t="n">
        <f aca="false">IF(S$12="","",INDEX(ImgF,ROUND(Q$6+S$12*SIN(RADIANS(Q212)),0)-ImgF_y0+1,ROUND(Q$5+S$12*COS(RADIANS(Q212)),0)-ImgF_x0+1))</f>
        <v>231</v>
      </c>
      <c r="T212" s="22" t="n">
        <f aca="false">IF(T$12="","",INDEX(ImgF,ROUND(Q$6+T$12*SIN(RADIANS(Q212)),0)-ImgF_y0+1,ROUND(Q$5+T$12*COS(RADIANS(Q212)),0)-ImgF_x0+1))</f>
        <v>132</v>
      </c>
      <c r="U212" s="22" t="n">
        <f aca="false">IF(U$12="","",INDEX(ImgF,ROUND(Q$6+U$12*SIN(RADIANS(Q212)),0)-ImgF_y0+1,ROUND(Q$5+U$12*COS(RADIANS(Q212)),0)-ImgF_x0+1))</f>
        <v>130</v>
      </c>
      <c r="V212" s="22" t="n">
        <f aca="false">IF(V$12="","",INDEX(ImgF,ROUND(Q$6+V$12*SIN(RADIANS(Q212)),0)-ImgF_y0+1,ROUND(Q$5+V$12*COS(RADIANS(Q212)),0)-ImgF_x0+1))</f>
        <v>152</v>
      </c>
      <c r="W212" s="22" t="n">
        <f aca="false">IF(W$12="","",INDEX(ImgF,ROUND(Q$6+W$12*SIN(RADIANS(Q212)),0)-ImgF_y0+1,ROUND(Q$5+W$12*COS(RADIANS(Q212)),0)-ImgF_x0+1))</f>
        <v>148</v>
      </c>
      <c r="X212" s="22" t="n">
        <f aca="false">IF(X$12="","",INDEX(ImgF,ROUND(Q$6+X$12*SIN(RADIANS(Q212)),0)-ImgF_y0+1,ROUND(Q$5+X$12*COS(RADIANS(Q212)),0)-ImgF_x0+1))</f>
        <v>162</v>
      </c>
      <c r="Y212" s="22" t="n">
        <f aca="false">IF(Y$12="","",INDEX(ImgF,ROUND(Q$6+Y$12*SIN(RADIANS(Q212)),0)-ImgF_y0+1,ROUND(Q$5+Y$12*COS(RADIANS(Q212)),0)-ImgF_x0+1))</f>
        <v>169</v>
      </c>
      <c r="Z212" s="24" t="n">
        <f aca="false">MIN(R212:Y212)</f>
        <v>130</v>
      </c>
      <c r="AA212" s="33" t="n">
        <f aca="false">IF(Z212&lt;oscuro,1,0)</f>
        <v>0</v>
      </c>
      <c r="AB212" s="22" t="n">
        <f aca="false">oscuro</f>
        <v>68</v>
      </c>
    </row>
    <row r="213" customFormat="false" ht="15" hidden="false" customHeight="false" outlineLevel="0" collapsed="false">
      <c r="B213" s="24" t="n">
        <v>200</v>
      </c>
      <c r="C213" s="24" t="n">
        <f aca="false">B213*360/360</f>
        <v>200</v>
      </c>
      <c r="D213" s="18" t="n">
        <f aca="false">IF(D$12="","",INDEX(ImgF,ROUND(C$6+D$12*SIN(RADIANS(C213)),0)-ImgF_y0+1,ROUND(C$5+D$12*COS(RADIANS(C213)),0)-ImgF_x0+1))</f>
        <v>88</v>
      </c>
      <c r="E213" s="18" t="n">
        <f aca="false">IF(E$12="","",INDEX(ImgF,ROUND(C$6+E$12*SIN(RADIANS(C213)),0)-ImgF_y0+1,ROUND(C$5+E$12*COS(RADIANS(C213)),0)-ImgF_x0+1))</f>
        <v>106</v>
      </c>
      <c r="F213" s="18" t="n">
        <f aca="false">IF(F$12="","",INDEX(ImgF,ROUND(C$6+F$12*SIN(RADIANS(C213)),0)-ImgF_y0+1,ROUND(C$5+F$12*COS(RADIANS(C213)),0)-ImgF_x0+1))</f>
        <v>194</v>
      </c>
      <c r="G213" s="18" t="n">
        <f aca="false">IF(G$12="","",INDEX(ImgF,ROUND(C$6+G$12*SIN(RADIANS(C213)),0)-ImgF_y0+1,ROUND(C$5+G$12*COS(RADIANS(C213)),0)-ImgF_x0+1))</f>
        <v>123</v>
      </c>
      <c r="H213" s="18" t="n">
        <f aca="false">IF(H$12="","",INDEX(ImgF,ROUND(C$6+H$12*SIN(RADIANS(C213)),0)-ImgF_y0+1,ROUND(C$5+H$12*COS(RADIANS(C213)),0)-ImgF_x0+1))</f>
        <v>12</v>
      </c>
      <c r="I213" s="18" t="n">
        <f aca="false">IF(I$12="","",INDEX(ImgF,ROUND(C$6+I$12*SIN(RADIANS(C213)),0)-ImgF_y0+1,ROUND(C$5+I$12*COS(RADIANS(C213)),0)-ImgF_x0+1))</f>
        <v>40</v>
      </c>
      <c r="J213" s="18" t="n">
        <f aca="false">IF(J$12="","",INDEX(ImgF,ROUND(C$6+J$12*SIN(RADIANS(C213)),0)-ImgF_y0+1,ROUND(C$5+J$12*COS(RADIANS(C213)),0)-ImgF_x0+1))</f>
        <v>47</v>
      </c>
      <c r="K213" s="18" t="n">
        <f aca="false">IF(K$12="","",INDEX(ImgF,ROUND(C$6+K$12*SIN(RADIANS(C213)),0)-ImgF_y0+1,ROUND(C$5+K$12*COS(RADIANS(C213)),0)-ImgF_x0+1))</f>
        <v>43</v>
      </c>
      <c r="L213" s="24" t="n">
        <f aca="false">MIN(D213:K213)</f>
        <v>12</v>
      </c>
      <c r="M213" s="33" t="n">
        <f aca="false">IF(L213&lt;oscuro,1,0)</f>
        <v>1</v>
      </c>
      <c r="N213" s="22" t="n">
        <f aca="false">oscuro</f>
        <v>68</v>
      </c>
      <c r="P213" s="24" t="n">
        <v>200</v>
      </c>
      <c r="Q213" s="24" t="n">
        <f aca="false">P213*360/360</f>
        <v>200</v>
      </c>
      <c r="R213" s="22" t="n">
        <f aca="false">IF(R$12="","",INDEX(ImgF,ROUND(Q$6+R$12*SIN(RADIANS(Q213)),0)-ImgF_y0+1,ROUND(Q$5+R$12*COS(RADIANS(Q213)),0)-ImgF_x0+1))</f>
        <v>189</v>
      </c>
      <c r="S213" s="22" t="n">
        <f aca="false">IF(S$12="","",INDEX(ImgF,ROUND(Q$6+S$12*SIN(RADIANS(Q213)),0)-ImgF_y0+1,ROUND(Q$5+S$12*COS(RADIANS(Q213)),0)-ImgF_x0+1))</f>
        <v>189</v>
      </c>
      <c r="T213" s="22" t="n">
        <f aca="false">IF(T$12="","",INDEX(ImgF,ROUND(Q$6+T$12*SIN(RADIANS(Q213)),0)-ImgF_y0+1,ROUND(Q$5+T$12*COS(RADIANS(Q213)),0)-ImgF_x0+1))</f>
        <v>228</v>
      </c>
      <c r="U213" s="22" t="n">
        <f aca="false">IF(U$12="","",INDEX(ImgF,ROUND(Q$6+U$12*SIN(RADIANS(Q213)),0)-ImgF_y0+1,ROUND(Q$5+U$12*COS(RADIANS(Q213)),0)-ImgF_x0+1))</f>
        <v>171</v>
      </c>
      <c r="V213" s="22" t="n">
        <f aca="false">IF(V$12="","",INDEX(ImgF,ROUND(Q$6+V$12*SIN(RADIANS(Q213)),0)-ImgF_y0+1,ROUND(Q$5+V$12*COS(RADIANS(Q213)),0)-ImgF_x0+1))</f>
        <v>141</v>
      </c>
      <c r="W213" s="22" t="n">
        <f aca="false">IF(W$12="","",INDEX(ImgF,ROUND(Q$6+W$12*SIN(RADIANS(Q213)),0)-ImgF_y0+1,ROUND(Q$5+W$12*COS(RADIANS(Q213)),0)-ImgF_x0+1))</f>
        <v>148</v>
      </c>
      <c r="X213" s="22" t="n">
        <f aca="false">IF(X$12="","",INDEX(ImgF,ROUND(Q$6+X$12*SIN(RADIANS(Q213)),0)-ImgF_y0+1,ROUND(Q$5+X$12*COS(RADIANS(Q213)),0)-ImgF_x0+1))</f>
        <v>162</v>
      </c>
      <c r="Y213" s="22" t="n">
        <f aca="false">IF(Y$12="","",INDEX(ImgF,ROUND(Q$6+Y$12*SIN(RADIANS(Q213)),0)-ImgF_y0+1,ROUND(Q$5+Y$12*COS(RADIANS(Q213)),0)-ImgF_x0+1))</f>
        <v>173</v>
      </c>
      <c r="Z213" s="24" t="n">
        <f aca="false">MIN(R213:Y213)</f>
        <v>141</v>
      </c>
      <c r="AA213" s="33" t="n">
        <f aca="false">IF(Z213&lt;oscuro,1,0)</f>
        <v>0</v>
      </c>
      <c r="AB213" s="22" t="n">
        <f aca="false">oscuro</f>
        <v>68</v>
      </c>
    </row>
    <row r="214" customFormat="false" ht="15" hidden="false" customHeight="false" outlineLevel="0" collapsed="false">
      <c r="B214" s="24" t="n">
        <v>201</v>
      </c>
      <c r="C214" s="24" t="n">
        <f aca="false">B214*360/360</f>
        <v>201</v>
      </c>
      <c r="D214" s="18" t="n">
        <f aca="false">IF(D$12="","",INDEX(ImgF,ROUND(C$6+D$12*SIN(RADIANS(C214)),0)-ImgF_y0+1,ROUND(C$5+D$12*COS(RADIANS(C214)),0)-ImgF_x0+1))</f>
        <v>203</v>
      </c>
      <c r="E214" s="18" t="n">
        <f aca="false">IF(E$12="","",INDEX(ImgF,ROUND(C$6+E$12*SIN(RADIANS(C214)),0)-ImgF_y0+1,ROUND(C$5+E$12*COS(RADIANS(C214)),0)-ImgF_x0+1))</f>
        <v>189</v>
      </c>
      <c r="F214" s="18" t="n">
        <f aca="false">IF(F$12="","",INDEX(ImgF,ROUND(C$6+F$12*SIN(RADIANS(C214)),0)-ImgF_y0+1,ROUND(C$5+F$12*COS(RADIANS(C214)),0)-ImgF_x0+1))</f>
        <v>194</v>
      </c>
      <c r="G214" s="18" t="n">
        <f aca="false">IF(G$12="","",INDEX(ImgF,ROUND(C$6+G$12*SIN(RADIANS(C214)),0)-ImgF_y0+1,ROUND(C$5+G$12*COS(RADIANS(C214)),0)-ImgF_x0+1))</f>
        <v>16</v>
      </c>
      <c r="H214" s="18" t="n">
        <f aca="false">IF(H$12="","",INDEX(ImgF,ROUND(C$6+H$12*SIN(RADIANS(C214)),0)-ImgF_y0+1,ROUND(C$5+H$12*COS(RADIANS(C214)),0)-ImgF_x0+1))</f>
        <v>16</v>
      </c>
      <c r="I214" s="18" t="n">
        <f aca="false">IF(I$12="","",INDEX(ImgF,ROUND(C$6+I$12*SIN(RADIANS(C214)),0)-ImgF_y0+1,ROUND(C$5+I$12*COS(RADIANS(C214)),0)-ImgF_x0+1))</f>
        <v>8</v>
      </c>
      <c r="J214" s="18" t="n">
        <f aca="false">IF(J$12="","",INDEX(ImgF,ROUND(C$6+J$12*SIN(RADIANS(C214)),0)-ImgF_y0+1,ROUND(C$5+J$12*COS(RADIANS(C214)),0)-ImgF_x0+1))</f>
        <v>39</v>
      </c>
      <c r="K214" s="18" t="n">
        <f aca="false">IF(K$12="","",INDEX(ImgF,ROUND(C$6+K$12*SIN(RADIANS(C214)),0)-ImgF_y0+1,ROUND(C$5+K$12*COS(RADIANS(C214)),0)-ImgF_x0+1))</f>
        <v>39</v>
      </c>
      <c r="L214" s="24" t="n">
        <f aca="false">MIN(D214:K214)</f>
        <v>8</v>
      </c>
      <c r="M214" s="33" t="n">
        <f aca="false">IF(L214&lt;oscuro,1,0)</f>
        <v>1</v>
      </c>
      <c r="N214" s="22" t="n">
        <f aca="false">oscuro</f>
        <v>68</v>
      </c>
      <c r="P214" s="24" t="n">
        <v>201</v>
      </c>
      <c r="Q214" s="24" t="n">
        <f aca="false">P214*360/360</f>
        <v>201</v>
      </c>
      <c r="R214" s="22" t="n">
        <f aca="false">IF(R$12="","",INDEX(ImgF,ROUND(Q$6+R$12*SIN(RADIANS(Q214)),0)-ImgF_y0+1,ROUND(Q$5+R$12*COS(RADIANS(Q214)),0)-ImgF_x0+1))</f>
        <v>66</v>
      </c>
      <c r="S214" s="22" t="n">
        <f aca="false">IF(S$12="","",INDEX(ImgF,ROUND(Q$6+S$12*SIN(RADIANS(Q214)),0)-ImgF_y0+1,ROUND(Q$5+S$12*COS(RADIANS(Q214)),0)-ImgF_x0+1))</f>
        <v>227</v>
      </c>
      <c r="T214" s="22" t="n">
        <f aca="false">IF(T$12="","",INDEX(ImgF,ROUND(Q$6+T$12*SIN(RADIANS(Q214)),0)-ImgF_y0+1,ROUND(Q$5+T$12*COS(RADIANS(Q214)),0)-ImgF_x0+1))</f>
        <v>227</v>
      </c>
      <c r="U214" s="22" t="n">
        <f aca="false">IF(U$12="","",INDEX(ImgF,ROUND(Q$6+U$12*SIN(RADIANS(Q214)),0)-ImgF_y0+1,ROUND(Q$5+U$12*COS(RADIANS(Q214)),0)-ImgF_x0+1))</f>
        <v>171</v>
      </c>
      <c r="V214" s="22" t="n">
        <f aca="false">IF(V$12="","",INDEX(ImgF,ROUND(Q$6+V$12*SIN(RADIANS(Q214)),0)-ImgF_y0+1,ROUND(Q$5+V$12*COS(RADIANS(Q214)),0)-ImgF_x0+1))</f>
        <v>158</v>
      </c>
      <c r="W214" s="22" t="n">
        <f aca="false">IF(W$12="","",INDEX(ImgF,ROUND(Q$6+W$12*SIN(RADIANS(Q214)),0)-ImgF_y0+1,ROUND(Q$5+W$12*COS(RADIANS(Q214)),0)-ImgF_x0+1))</f>
        <v>171</v>
      </c>
      <c r="X214" s="22" t="n">
        <f aca="false">IF(X$12="","",INDEX(ImgF,ROUND(Q$6+X$12*SIN(RADIANS(Q214)),0)-ImgF_y0+1,ROUND(Q$5+X$12*COS(RADIANS(Q214)),0)-ImgF_x0+1))</f>
        <v>162</v>
      </c>
      <c r="Y214" s="22" t="n">
        <f aca="false">IF(Y$12="","",INDEX(ImgF,ROUND(Q$6+Y$12*SIN(RADIANS(Q214)),0)-ImgF_y0+1,ROUND(Q$5+Y$12*COS(RADIANS(Q214)),0)-ImgF_x0+1))</f>
        <v>167</v>
      </c>
      <c r="Z214" s="24" t="n">
        <f aca="false">MIN(R214:Y214)</f>
        <v>66</v>
      </c>
      <c r="AA214" s="33" t="n">
        <f aca="false">IF(Z214&lt;oscuro,1,0)</f>
        <v>1</v>
      </c>
      <c r="AB214" s="22" t="n">
        <f aca="false">oscuro</f>
        <v>68</v>
      </c>
    </row>
    <row r="215" customFormat="false" ht="15" hidden="false" customHeight="false" outlineLevel="0" collapsed="false">
      <c r="B215" s="24" t="n">
        <v>202</v>
      </c>
      <c r="C215" s="24" t="n">
        <f aca="false">B215*360/360</f>
        <v>202</v>
      </c>
      <c r="D215" s="18" t="n">
        <f aca="false">IF(D$12="","",INDEX(ImgF,ROUND(C$6+D$12*SIN(RADIANS(C215)),0)-ImgF_y0+1,ROUND(C$5+D$12*COS(RADIANS(C215)),0)-ImgF_x0+1))</f>
        <v>195</v>
      </c>
      <c r="E215" s="18" t="n">
        <f aca="false">IF(E$12="","",INDEX(ImgF,ROUND(C$6+E$12*SIN(RADIANS(C215)),0)-ImgF_y0+1,ROUND(C$5+E$12*COS(RADIANS(C215)),0)-ImgF_x0+1))</f>
        <v>251</v>
      </c>
      <c r="F215" s="18" t="n">
        <f aca="false">IF(F$12="","",INDEX(ImgF,ROUND(C$6+F$12*SIN(RADIANS(C215)),0)-ImgF_y0+1,ROUND(C$5+F$12*COS(RADIANS(C215)),0)-ImgF_x0+1))</f>
        <v>216</v>
      </c>
      <c r="G215" s="18" t="n">
        <f aca="false">IF(G$12="","",INDEX(ImgF,ROUND(C$6+G$12*SIN(RADIANS(C215)),0)-ImgF_y0+1,ROUND(C$5+G$12*COS(RADIANS(C215)),0)-ImgF_x0+1))</f>
        <v>99</v>
      </c>
      <c r="H215" s="18" t="n">
        <f aca="false">IF(H$12="","",INDEX(ImgF,ROUND(C$6+H$12*SIN(RADIANS(C215)),0)-ImgF_y0+1,ROUND(C$5+H$12*COS(RADIANS(C215)),0)-ImgF_x0+1))</f>
        <v>5</v>
      </c>
      <c r="I215" s="18" t="n">
        <f aca="false">IF(I$12="","",INDEX(ImgF,ROUND(C$6+I$12*SIN(RADIANS(C215)),0)-ImgF_y0+1,ROUND(C$5+I$12*COS(RADIANS(C215)),0)-ImgF_x0+1))</f>
        <v>28</v>
      </c>
      <c r="J215" s="18" t="n">
        <f aca="false">IF(J$12="","",INDEX(ImgF,ROUND(C$6+J$12*SIN(RADIANS(C215)),0)-ImgF_y0+1,ROUND(C$5+J$12*COS(RADIANS(C215)),0)-ImgF_x0+1))</f>
        <v>39</v>
      </c>
      <c r="K215" s="18" t="n">
        <f aca="false">IF(K$12="","",INDEX(ImgF,ROUND(C$6+K$12*SIN(RADIANS(C215)),0)-ImgF_y0+1,ROUND(C$5+K$12*COS(RADIANS(C215)),0)-ImgF_x0+1))</f>
        <v>33</v>
      </c>
      <c r="L215" s="24" t="n">
        <f aca="false">MIN(D215:K215)</f>
        <v>5</v>
      </c>
      <c r="M215" s="33" t="n">
        <f aca="false">IF(L215&lt;oscuro,1,0)</f>
        <v>1</v>
      </c>
      <c r="N215" s="22" t="n">
        <f aca="false">oscuro</f>
        <v>68</v>
      </c>
      <c r="P215" s="24" t="n">
        <v>202</v>
      </c>
      <c r="Q215" s="24" t="n">
        <f aca="false">P215*360/360</f>
        <v>202</v>
      </c>
      <c r="R215" s="22" t="n">
        <f aca="false">IF(R$12="","",INDEX(ImgF,ROUND(Q$6+R$12*SIN(RADIANS(Q215)),0)-ImgF_y0+1,ROUND(Q$5+R$12*COS(RADIANS(Q215)),0)-ImgF_x0+1))</f>
        <v>81</v>
      </c>
      <c r="S215" s="22" t="n">
        <f aca="false">IF(S$12="","",INDEX(ImgF,ROUND(Q$6+S$12*SIN(RADIANS(Q215)),0)-ImgF_y0+1,ROUND(Q$5+S$12*COS(RADIANS(Q215)),0)-ImgF_x0+1))</f>
        <v>227</v>
      </c>
      <c r="T215" s="22" t="n">
        <f aca="false">IF(T$12="","",INDEX(ImgF,ROUND(Q$6+T$12*SIN(RADIANS(Q215)),0)-ImgF_y0+1,ROUND(Q$5+T$12*COS(RADIANS(Q215)),0)-ImgF_x0+1))</f>
        <v>227</v>
      </c>
      <c r="U215" s="22" t="n">
        <f aca="false">IF(U$12="","",INDEX(ImgF,ROUND(Q$6+U$12*SIN(RADIANS(Q215)),0)-ImgF_y0+1,ROUND(Q$5+U$12*COS(RADIANS(Q215)),0)-ImgF_x0+1))</f>
        <v>125</v>
      </c>
      <c r="V215" s="22" t="n">
        <f aca="false">IF(V$12="","",INDEX(ImgF,ROUND(Q$6+V$12*SIN(RADIANS(Q215)),0)-ImgF_y0+1,ROUND(Q$5+V$12*COS(RADIANS(Q215)),0)-ImgF_x0+1))</f>
        <v>158</v>
      </c>
      <c r="W215" s="22" t="n">
        <f aca="false">IF(W$12="","",INDEX(ImgF,ROUND(Q$6+W$12*SIN(RADIANS(Q215)),0)-ImgF_y0+1,ROUND(Q$5+W$12*COS(RADIANS(Q215)),0)-ImgF_x0+1))</f>
        <v>167</v>
      </c>
      <c r="X215" s="22" t="n">
        <f aca="false">IF(X$12="","",INDEX(ImgF,ROUND(Q$6+X$12*SIN(RADIANS(Q215)),0)-ImgF_y0+1,ROUND(Q$5+X$12*COS(RADIANS(Q215)),0)-ImgF_x0+1))</f>
        <v>157</v>
      </c>
      <c r="Y215" s="22" t="n">
        <f aca="false">IF(Y$12="","",INDEX(ImgF,ROUND(Q$6+Y$12*SIN(RADIANS(Q215)),0)-ImgF_y0+1,ROUND(Q$5+Y$12*COS(RADIANS(Q215)),0)-ImgF_x0+1))</f>
        <v>167</v>
      </c>
      <c r="Z215" s="24" t="n">
        <f aca="false">MIN(R215:Y215)</f>
        <v>81</v>
      </c>
      <c r="AA215" s="33" t="n">
        <f aca="false">IF(Z215&lt;oscuro,1,0)</f>
        <v>0</v>
      </c>
      <c r="AB215" s="22" t="n">
        <f aca="false">oscuro</f>
        <v>68</v>
      </c>
    </row>
    <row r="216" customFormat="false" ht="15" hidden="false" customHeight="false" outlineLevel="0" collapsed="false">
      <c r="B216" s="24" t="n">
        <v>203</v>
      </c>
      <c r="C216" s="24" t="n">
        <f aca="false">B216*360/360</f>
        <v>203</v>
      </c>
      <c r="D216" s="18" t="n">
        <f aca="false">IF(D$12="","",INDEX(ImgF,ROUND(C$6+D$12*SIN(RADIANS(C216)),0)-ImgF_y0+1,ROUND(C$5+D$12*COS(RADIANS(C216)),0)-ImgF_x0+1))</f>
        <v>223</v>
      </c>
      <c r="E216" s="18" t="n">
        <f aca="false">IF(E$12="","",INDEX(ImgF,ROUND(C$6+E$12*SIN(RADIANS(C216)),0)-ImgF_y0+1,ROUND(C$5+E$12*COS(RADIANS(C216)),0)-ImgF_x0+1))</f>
        <v>251</v>
      </c>
      <c r="F216" s="18" t="n">
        <f aca="false">IF(F$12="","",INDEX(ImgF,ROUND(C$6+F$12*SIN(RADIANS(C216)),0)-ImgF_y0+1,ROUND(C$5+F$12*COS(RADIANS(C216)),0)-ImgF_x0+1))</f>
        <v>158</v>
      </c>
      <c r="G216" s="18" t="n">
        <f aca="false">IF(G$12="","",INDEX(ImgF,ROUND(C$6+G$12*SIN(RADIANS(C216)),0)-ImgF_y0+1,ROUND(C$5+G$12*COS(RADIANS(C216)),0)-ImgF_x0+1))</f>
        <v>10</v>
      </c>
      <c r="H216" s="18" t="n">
        <f aca="false">IF(H$12="","",INDEX(ImgF,ROUND(C$6+H$12*SIN(RADIANS(C216)),0)-ImgF_y0+1,ROUND(C$5+H$12*COS(RADIANS(C216)),0)-ImgF_x0+1))</f>
        <v>5</v>
      </c>
      <c r="I216" s="18" t="n">
        <f aca="false">IF(I$12="","",INDEX(ImgF,ROUND(C$6+I$12*SIN(RADIANS(C216)),0)-ImgF_y0+1,ROUND(C$5+I$12*COS(RADIANS(C216)),0)-ImgF_x0+1))</f>
        <v>39</v>
      </c>
      <c r="J216" s="18" t="n">
        <f aca="false">IF(J$12="","",INDEX(ImgF,ROUND(C$6+J$12*SIN(RADIANS(C216)),0)-ImgF_y0+1,ROUND(C$5+J$12*COS(RADIANS(C216)),0)-ImgF_x0+1))</f>
        <v>36</v>
      </c>
      <c r="K216" s="18" t="n">
        <f aca="false">IF(K$12="","",INDEX(ImgF,ROUND(C$6+K$12*SIN(RADIANS(C216)),0)-ImgF_y0+1,ROUND(C$5+K$12*COS(RADIANS(C216)),0)-ImgF_x0+1))</f>
        <v>30</v>
      </c>
      <c r="L216" s="24" t="n">
        <f aca="false">MIN(D216:K216)</f>
        <v>5</v>
      </c>
      <c r="M216" s="33" t="n">
        <f aca="false">IF(L216&lt;oscuro,1,0)</f>
        <v>1</v>
      </c>
      <c r="N216" s="22" t="n">
        <f aca="false">oscuro</f>
        <v>68</v>
      </c>
      <c r="P216" s="24" t="n">
        <v>203</v>
      </c>
      <c r="Q216" s="24" t="n">
        <f aca="false">P216*360/360</f>
        <v>203</v>
      </c>
      <c r="R216" s="22" t="n">
        <f aca="false">IF(R$12="","",INDEX(ImgF,ROUND(Q$6+R$12*SIN(RADIANS(Q216)),0)-ImgF_y0+1,ROUND(Q$5+R$12*COS(RADIANS(Q216)),0)-ImgF_x0+1))</f>
        <v>81</v>
      </c>
      <c r="S216" s="22" t="n">
        <f aca="false">IF(S$12="","",INDEX(ImgF,ROUND(Q$6+S$12*SIN(RADIANS(Q216)),0)-ImgF_y0+1,ROUND(Q$5+S$12*COS(RADIANS(Q216)),0)-ImgF_x0+1))</f>
        <v>220</v>
      </c>
      <c r="T216" s="22" t="n">
        <f aca="false">IF(T$12="","",INDEX(ImgF,ROUND(Q$6+T$12*SIN(RADIANS(Q216)),0)-ImgF_y0+1,ROUND(Q$5+T$12*COS(RADIANS(Q216)),0)-ImgF_x0+1))</f>
        <v>166</v>
      </c>
      <c r="U216" s="22" t="n">
        <f aca="false">IF(U$12="","",INDEX(ImgF,ROUND(Q$6+U$12*SIN(RADIANS(Q216)),0)-ImgF_y0+1,ROUND(Q$5+U$12*COS(RADIANS(Q216)),0)-ImgF_x0+1))</f>
        <v>165</v>
      </c>
      <c r="V216" s="22" t="n">
        <f aca="false">IF(V$12="","",INDEX(ImgF,ROUND(Q$6+V$12*SIN(RADIANS(Q216)),0)-ImgF_y0+1,ROUND(Q$5+V$12*COS(RADIANS(Q216)),0)-ImgF_x0+1))</f>
        <v>177</v>
      </c>
      <c r="W216" s="22" t="n">
        <f aca="false">IF(W$12="","",INDEX(ImgF,ROUND(Q$6+W$12*SIN(RADIANS(Q216)),0)-ImgF_y0+1,ROUND(Q$5+W$12*COS(RADIANS(Q216)),0)-ImgF_x0+1))</f>
        <v>177</v>
      </c>
      <c r="X216" s="22" t="n">
        <f aca="false">IF(X$12="","",INDEX(ImgF,ROUND(Q$6+X$12*SIN(RADIANS(Q216)),0)-ImgF_y0+1,ROUND(Q$5+X$12*COS(RADIANS(Q216)),0)-ImgF_x0+1))</f>
        <v>178</v>
      </c>
      <c r="Y216" s="22" t="n">
        <f aca="false">IF(Y$12="","",INDEX(ImgF,ROUND(Q$6+Y$12*SIN(RADIANS(Q216)),0)-ImgF_y0+1,ROUND(Q$5+Y$12*COS(RADIANS(Q216)),0)-ImgF_x0+1))</f>
        <v>184</v>
      </c>
      <c r="Z216" s="24" t="n">
        <f aca="false">MIN(R216:Y216)</f>
        <v>81</v>
      </c>
      <c r="AA216" s="33" t="n">
        <f aca="false">IF(Z216&lt;oscuro,1,0)</f>
        <v>0</v>
      </c>
      <c r="AB216" s="22" t="n">
        <f aca="false">oscuro</f>
        <v>68</v>
      </c>
    </row>
    <row r="217" customFormat="false" ht="15" hidden="false" customHeight="false" outlineLevel="0" collapsed="false">
      <c r="B217" s="24" t="n">
        <v>204</v>
      </c>
      <c r="C217" s="24" t="n">
        <f aca="false">B217*360/360</f>
        <v>204</v>
      </c>
      <c r="D217" s="18" t="n">
        <f aca="false">IF(D$12="","",INDEX(ImgF,ROUND(C$6+D$12*SIN(RADIANS(C217)),0)-ImgF_y0+1,ROUND(C$5+D$12*COS(RADIANS(C217)),0)-ImgF_x0+1))</f>
        <v>223</v>
      </c>
      <c r="E217" s="18" t="n">
        <f aca="false">IF(E$12="","",INDEX(ImgF,ROUND(C$6+E$12*SIN(RADIANS(C217)),0)-ImgF_y0+1,ROUND(C$5+E$12*COS(RADIANS(C217)),0)-ImgF_x0+1))</f>
        <v>245</v>
      </c>
      <c r="F217" s="18" t="n">
        <f aca="false">IF(F$12="","",INDEX(ImgF,ROUND(C$6+F$12*SIN(RADIANS(C217)),0)-ImgF_y0+1,ROUND(C$5+F$12*COS(RADIANS(C217)),0)-ImgF_x0+1))</f>
        <v>158</v>
      </c>
      <c r="G217" s="18" t="n">
        <f aca="false">IF(G$12="","",INDEX(ImgF,ROUND(C$6+G$12*SIN(RADIANS(C217)),0)-ImgF_y0+1,ROUND(C$5+G$12*COS(RADIANS(C217)),0)-ImgF_x0+1))</f>
        <v>0</v>
      </c>
      <c r="H217" s="18" t="n">
        <f aca="false">IF(H$12="","",INDEX(ImgF,ROUND(C$6+H$12*SIN(RADIANS(C217)),0)-ImgF_y0+1,ROUND(C$5+H$12*COS(RADIANS(C217)),0)-ImgF_x0+1))</f>
        <v>25</v>
      </c>
      <c r="I217" s="18" t="n">
        <f aca="false">IF(I$12="","",INDEX(ImgF,ROUND(C$6+I$12*SIN(RADIANS(C217)),0)-ImgF_y0+1,ROUND(C$5+I$12*COS(RADIANS(C217)),0)-ImgF_x0+1))</f>
        <v>39</v>
      </c>
      <c r="J217" s="18" t="n">
        <f aca="false">IF(J$12="","",INDEX(ImgF,ROUND(C$6+J$12*SIN(RADIANS(C217)),0)-ImgF_y0+1,ROUND(C$5+J$12*COS(RADIANS(C217)),0)-ImgF_x0+1))</f>
        <v>33</v>
      </c>
      <c r="K217" s="18" t="n">
        <f aca="false">IF(K$12="","",INDEX(ImgF,ROUND(C$6+K$12*SIN(RADIANS(C217)),0)-ImgF_y0+1,ROUND(C$5+K$12*COS(RADIANS(C217)),0)-ImgF_x0+1))</f>
        <v>36</v>
      </c>
      <c r="L217" s="24" t="n">
        <f aca="false">MIN(D217:K217)</f>
        <v>0</v>
      </c>
      <c r="M217" s="33" t="n">
        <f aca="false">IF(L217&lt;oscuro,1,0)</f>
        <v>1</v>
      </c>
      <c r="N217" s="22" t="n">
        <f aca="false">oscuro</f>
        <v>68</v>
      </c>
      <c r="P217" s="24" t="n">
        <v>204</v>
      </c>
      <c r="Q217" s="24" t="n">
        <f aca="false">P217*360/360</f>
        <v>204</v>
      </c>
      <c r="R217" s="22" t="n">
        <f aca="false">IF(R$12="","",INDEX(ImgF,ROUND(Q$6+R$12*SIN(RADIANS(Q217)),0)-ImgF_y0+1,ROUND(Q$5+R$12*COS(RADIANS(Q217)),0)-ImgF_x0+1))</f>
        <v>95</v>
      </c>
      <c r="S217" s="22" t="n">
        <f aca="false">IF(S$12="","",INDEX(ImgF,ROUND(Q$6+S$12*SIN(RADIANS(Q217)),0)-ImgF_y0+1,ROUND(Q$5+S$12*COS(RADIANS(Q217)),0)-ImgF_x0+1))</f>
        <v>95</v>
      </c>
      <c r="T217" s="22" t="n">
        <f aca="false">IF(T$12="","",INDEX(ImgF,ROUND(Q$6+T$12*SIN(RADIANS(Q217)),0)-ImgF_y0+1,ROUND(Q$5+T$12*COS(RADIANS(Q217)),0)-ImgF_x0+1))</f>
        <v>189</v>
      </c>
      <c r="U217" s="22" t="n">
        <f aca="false">IF(U$12="","",INDEX(ImgF,ROUND(Q$6+U$12*SIN(RADIANS(Q217)),0)-ImgF_y0+1,ROUND(Q$5+U$12*COS(RADIANS(Q217)),0)-ImgF_x0+1))</f>
        <v>160</v>
      </c>
      <c r="V217" s="22" t="n">
        <f aca="false">IF(V$12="","",INDEX(ImgF,ROUND(Q$6+V$12*SIN(RADIANS(Q217)),0)-ImgF_y0+1,ROUND(Q$5+V$12*COS(RADIANS(Q217)),0)-ImgF_x0+1))</f>
        <v>163</v>
      </c>
      <c r="W217" s="22" t="n">
        <f aca="false">IF(W$12="","",INDEX(ImgF,ROUND(Q$6+W$12*SIN(RADIANS(Q217)),0)-ImgF_y0+1,ROUND(Q$5+W$12*COS(RADIANS(Q217)),0)-ImgF_x0+1))</f>
        <v>177</v>
      </c>
      <c r="X217" s="22" t="n">
        <f aca="false">IF(X$12="","",INDEX(ImgF,ROUND(Q$6+X$12*SIN(RADIANS(Q217)),0)-ImgF_y0+1,ROUND(Q$5+X$12*COS(RADIANS(Q217)),0)-ImgF_x0+1))</f>
        <v>178</v>
      </c>
      <c r="Y217" s="22" t="n">
        <f aca="false">IF(Y$12="","",INDEX(ImgF,ROUND(Q$6+Y$12*SIN(RADIANS(Q217)),0)-ImgF_y0+1,ROUND(Q$5+Y$12*COS(RADIANS(Q217)),0)-ImgF_x0+1))</f>
        <v>160</v>
      </c>
      <c r="Z217" s="24" t="n">
        <f aca="false">MIN(R217:Y217)</f>
        <v>95</v>
      </c>
      <c r="AA217" s="33" t="n">
        <f aca="false">IF(Z217&lt;oscuro,1,0)</f>
        <v>0</v>
      </c>
      <c r="AB217" s="22" t="n">
        <f aca="false">oscuro</f>
        <v>68</v>
      </c>
    </row>
    <row r="218" customFormat="false" ht="15" hidden="false" customHeight="false" outlineLevel="0" collapsed="false">
      <c r="B218" s="24" t="n">
        <v>205</v>
      </c>
      <c r="C218" s="24" t="n">
        <f aca="false">B218*360/360</f>
        <v>205</v>
      </c>
      <c r="D218" s="18" t="n">
        <f aca="false">IF(D$12="","",INDEX(ImgF,ROUND(C$6+D$12*SIN(RADIANS(C218)),0)-ImgF_y0+1,ROUND(C$5+D$12*COS(RADIANS(C218)),0)-ImgF_x0+1))</f>
        <v>241</v>
      </c>
      <c r="E218" s="18" t="n">
        <f aca="false">IF(E$12="","",INDEX(ImgF,ROUND(C$6+E$12*SIN(RADIANS(C218)),0)-ImgF_y0+1,ROUND(C$5+E$12*COS(RADIANS(C218)),0)-ImgF_x0+1))</f>
        <v>245</v>
      </c>
      <c r="F218" s="18" t="n">
        <f aca="false">IF(F$12="","",INDEX(ImgF,ROUND(C$6+F$12*SIN(RADIANS(C218)),0)-ImgF_y0+1,ROUND(C$5+F$12*COS(RADIANS(C218)),0)-ImgF_x0+1))</f>
        <v>33</v>
      </c>
      <c r="G218" s="18" t="n">
        <f aca="false">IF(G$12="","",INDEX(ImgF,ROUND(C$6+G$12*SIN(RADIANS(C218)),0)-ImgF_y0+1,ROUND(C$5+G$12*COS(RADIANS(C218)),0)-ImgF_x0+1))</f>
        <v>33</v>
      </c>
      <c r="H218" s="18" t="n">
        <f aca="false">IF(H$12="","",INDEX(ImgF,ROUND(C$6+H$12*SIN(RADIANS(C218)),0)-ImgF_y0+1,ROUND(C$5+H$12*COS(RADIANS(C218)),0)-ImgF_x0+1))</f>
        <v>8</v>
      </c>
      <c r="I218" s="18" t="n">
        <f aca="false">IF(I$12="","",INDEX(ImgF,ROUND(C$6+I$12*SIN(RADIANS(C218)),0)-ImgF_y0+1,ROUND(C$5+I$12*COS(RADIANS(C218)),0)-ImgF_x0+1))</f>
        <v>35</v>
      </c>
      <c r="J218" s="18" t="n">
        <f aca="false">IF(J$12="","",INDEX(ImgF,ROUND(C$6+J$12*SIN(RADIANS(C218)),0)-ImgF_y0+1,ROUND(C$5+J$12*COS(RADIANS(C218)),0)-ImgF_x0+1))</f>
        <v>45</v>
      </c>
      <c r="K218" s="18" t="n">
        <f aca="false">IF(K$12="","",INDEX(ImgF,ROUND(C$6+K$12*SIN(RADIANS(C218)),0)-ImgF_y0+1,ROUND(C$5+K$12*COS(RADIANS(C218)),0)-ImgF_x0+1))</f>
        <v>38</v>
      </c>
      <c r="L218" s="24" t="n">
        <f aca="false">MIN(D218:K218)</f>
        <v>8</v>
      </c>
      <c r="M218" s="33" t="n">
        <f aca="false">IF(L218&lt;oscuro,1,0)</f>
        <v>1</v>
      </c>
      <c r="N218" s="22" t="n">
        <f aca="false">oscuro</f>
        <v>68</v>
      </c>
      <c r="P218" s="24" t="n">
        <v>205</v>
      </c>
      <c r="Q218" s="24" t="n">
        <f aca="false">P218*360/360</f>
        <v>205</v>
      </c>
      <c r="R218" s="22" t="n">
        <f aca="false">IF(R$12="","",INDEX(ImgF,ROUND(Q$6+R$12*SIN(RADIANS(Q218)),0)-ImgF_y0+1,ROUND(Q$5+R$12*COS(RADIANS(Q218)),0)-ImgF_x0+1))</f>
        <v>61</v>
      </c>
      <c r="S218" s="22" t="n">
        <f aca="false">IF(S$12="","",INDEX(ImgF,ROUND(Q$6+S$12*SIN(RADIANS(Q218)),0)-ImgF_y0+1,ROUND(Q$5+S$12*COS(RADIANS(Q218)),0)-ImgF_x0+1))</f>
        <v>115</v>
      </c>
      <c r="T218" s="22" t="n">
        <f aca="false">IF(T$12="","",INDEX(ImgF,ROUND(Q$6+T$12*SIN(RADIANS(Q218)),0)-ImgF_y0+1,ROUND(Q$5+T$12*COS(RADIANS(Q218)),0)-ImgF_x0+1))</f>
        <v>189</v>
      </c>
      <c r="U218" s="22" t="n">
        <f aca="false">IF(U$12="","",INDEX(ImgF,ROUND(Q$6+U$12*SIN(RADIANS(Q218)),0)-ImgF_y0+1,ROUND(Q$5+U$12*COS(RADIANS(Q218)),0)-ImgF_x0+1))</f>
        <v>173</v>
      </c>
      <c r="V218" s="22" t="n">
        <f aca="false">IF(V$12="","",INDEX(ImgF,ROUND(Q$6+V$12*SIN(RADIANS(Q218)),0)-ImgF_y0+1,ROUND(Q$5+V$12*COS(RADIANS(Q218)),0)-ImgF_x0+1))</f>
        <v>163</v>
      </c>
      <c r="W218" s="22" t="n">
        <f aca="false">IF(W$12="","",INDEX(ImgF,ROUND(Q$6+W$12*SIN(RADIANS(Q218)),0)-ImgF_y0+1,ROUND(Q$5+W$12*COS(RADIANS(Q218)),0)-ImgF_x0+1))</f>
        <v>113</v>
      </c>
      <c r="X218" s="22" t="n">
        <f aca="false">IF(X$12="","",INDEX(ImgF,ROUND(Q$6+X$12*SIN(RADIANS(Q218)),0)-ImgF_y0+1,ROUND(Q$5+X$12*COS(RADIANS(Q218)),0)-ImgF_x0+1))</f>
        <v>125</v>
      </c>
      <c r="Y218" s="22" t="n">
        <f aca="false">IF(Y$12="","",INDEX(ImgF,ROUND(Q$6+Y$12*SIN(RADIANS(Q218)),0)-ImgF_y0+1,ROUND(Q$5+Y$12*COS(RADIANS(Q218)),0)-ImgF_x0+1))</f>
        <v>160</v>
      </c>
      <c r="Z218" s="24" t="n">
        <f aca="false">MIN(R218:Y218)</f>
        <v>61</v>
      </c>
      <c r="AA218" s="33" t="n">
        <f aca="false">IF(Z218&lt;oscuro,1,0)</f>
        <v>1</v>
      </c>
      <c r="AB218" s="22" t="n">
        <f aca="false">oscuro</f>
        <v>68</v>
      </c>
    </row>
    <row r="219" customFormat="false" ht="15" hidden="false" customHeight="false" outlineLevel="0" collapsed="false">
      <c r="B219" s="24" t="n">
        <v>206</v>
      </c>
      <c r="C219" s="24" t="n">
        <f aca="false">B219*360/360</f>
        <v>206</v>
      </c>
      <c r="D219" s="18" t="n">
        <f aca="false">IF(D$12="","",INDEX(ImgF,ROUND(C$6+D$12*SIN(RADIANS(C219)),0)-ImgF_y0+1,ROUND(C$5+D$12*COS(RADIANS(C219)),0)-ImgF_x0+1))</f>
        <v>220</v>
      </c>
      <c r="E219" s="18" t="n">
        <f aca="false">IF(E$12="","",INDEX(ImgF,ROUND(C$6+E$12*SIN(RADIANS(C219)),0)-ImgF_y0+1,ROUND(C$5+E$12*COS(RADIANS(C219)),0)-ImgF_x0+1))</f>
        <v>249</v>
      </c>
      <c r="F219" s="18" t="n">
        <f aca="false">IF(F$12="","",INDEX(ImgF,ROUND(C$6+F$12*SIN(RADIANS(C219)),0)-ImgF_y0+1,ROUND(C$5+F$12*COS(RADIANS(C219)),0)-ImgF_x0+1))</f>
        <v>192</v>
      </c>
      <c r="G219" s="18" t="n">
        <f aca="false">IF(G$12="","",INDEX(ImgF,ROUND(C$6+G$12*SIN(RADIANS(C219)),0)-ImgF_y0+1,ROUND(C$5+G$12*COS(RADIANS(C219)),0)-ImgF_x0+1))</f>
        <v>0</v>
      </c>
      <c r="H219" s="18" t="n">
        <f aca="false">IF(H$12="","",INDEX(ImgF,ROUND(C$6+H$12*SIN(RADIANS(C219)),0)-ImgF_y0+1,ROUND(C$5+H$12*COS(RADIANS(C219)),0)-ImgF_x0+1))</f>
        <v>8</v>
      </c>
      <c r="I219" s="18" t="n">
        <f aca="false">IF(I$12="","",INDEX(ImgF,ROUND(C$6+I$12*SIN(RADIANS(C219)),0)-ImgF_y0+1,ROUND(C$5+I$12*COS(RADIANS(C219)),0)-ImgF_x0+1))</f>
        <v>40</v>
      </c>
      <c r="J219" s="18" t="n">
        <f aca="false">IF(J$12="","",INDEX(ImgF,ROUND(C$6+J$12*SIN(RADIANS(C219)),0)-ImgF_y0+1,ROUND(C$5+J$12*COS(RADIANS(C219)),0)-ImgF_x0+1))</f>
        <v>45</v>
      </c>
      <c r="K219" s="18" t="n">
        <f aca="false">IF(K$12="","",INDEX(ImgF,ROUND(C$6+K$12*SIN(RADIANS(C219)),0)-ImgF_y0+1,ROUND(C$5+K$12*COS(RADIANS(C219)),0)-ImgF_x0+1))</f>
        <v>50</v>
      </c>
      <c r="L219" s="24" t="n">
        <f aca="false">MIN(D219:K219)</f>
        <v>0</v>
      </c>
      <c r="M219" s="33" t="n">
        <f aca="false">IF(L219&lt;oscuro,1,0)</f>
        <v>1</v>
      </c>
      <c r="N219" s="22" t="n">
        <f aca="false">oscuro</f>
        <v>68</v>
      </c>
      <c r="P219" s="24" t="n">
        <v>206</v>
      </c>
      <c r="Q219" s="24" t="n">
        <f aca="false">P219*360/360</f>
        <v>206</v>
      </c>
      <c r="R219" s="22" t="n">
        <f aca="false">IF(R$12="","",INDEX(ImgF,ROUND(Q$6+R$12*SIN(RADIANS(Q219)),0)-ImgF_y0+1,ROUND(Q$5+R$12*COS(RADIANS(Q219)),0)-ImgF_x0+1))</f>
        <v>61</v>
      </c>
      <c r="S219" s="22" t="n">
        <f aca="false">IF(S$12="","",INDEX(ImgF,ROUND(Q$6+S$12*SIN(RADIANS(Q219)),0)-ImgF_y0+1,ROUND(Q$5+S$12*COS(RADIANS(Q219)),0)-ImgF_x0+1))</f>
        <v>148</v>
      </c>
      <c r="T219" s="22" t="n">
        <f aca="false">IF(T$12="","",INDEX(ImgF,ROUND(Q$6+T$12*SIN(RADIANS(Q219)),0)-ImgF_y0+1,ROUND(Q$5+T$12*COS(RADIANS(Q219)),0)-ImgF_x0+1))</f>
        <v>165</v>
      </c>
      <c r="U219" s="22" t="n">
        <f aca="false">IF(U$12="","",INDEX(ImgF,ROUND(Q$6+U$12*SIN(RADIANS(Q219)),0)-ImgF_y0+1,ROUND(Q$5+U$12*COS(RADIANS(Q219)),0)-ImgF_x0+1))</f>
        <v>173</v>
      </c>
      <c r="V219" s="22" t="n">
        <f aca="false">IF(V$12="","",INDEX(ImgF,ROUND(Q$6+V$12*SIN(RADIANS(Q219)),0)-ImgF_y0+1,ROUND(Q$5+V$12*COS(RADIANS(Q219)),0)-ImgF_x0+1))</f>
        <v>129</v>
      </c>
      <c r="W219" s="22" t="n">
        <f aca="false">IF(W$12="","",INDEX(ImgF,ROUND(Q$6+W$12*SIN(RADIANS(Q219)),0)-ImgF_y0+1,ROUND(Q$5+W$12*COS(RADIANS(Q219)),0)-ImgF_x0+1))</f>
        <v>113</v>
      </c>
      <c r="X219" s="22" t="n">
        <f aca="false">IF(X$12="","",INDEX(ImgF,ROUND(Q$6+X$12*SIN(RADIANS(Q219)),0)-ImgF_y0+1,ROUND(Q$5+X$12*COS(RADIANS(Q219)),0)-ImgF_x0+1))</f>
        <v>21</v>
      </c>
      <c r="Y219" s="22" t="n">
        <f aca="false">IF(Y$12="","",INDEX(ImgF,ROUND(Q$6+Y$12*SIN(RADIANS(Q219)),0)-ImgF_y0+1,ROUND(Q$5+Y$12*COS(RADIANS(Q219)),0)-ImgF_x0+1))</f>
        <v>30</v>
      </c>
      <c r="Z219" s="24" t="n">
        <f aca="false">MIN(R219:Y219)</f>
        <v>21</v>
      </c>
      <c r="AA219" s="33" t="n">
        <f aca="false">IF(Z219&lt;oscuro,1,0)</f>
        <v>1</v>
      </c>
      <c r="AB219" s="22" t="n">
        <f aca="false">oscuro</f>
        <v>68</v>
      </c>
    </row>
    <row r="220" customFormat="false" ht="15" hidden="false" customHeight="false" outlineLevel="0" collapsed="false">
      <c r="B220" s="24" t="n">
        <v>207</v>
      </c>
      <c r="C220" s="24" t="n">
        <f aca="false">B220*360/360</f>
        <v>207</v>
      </c>
      <c r="D220" s="18" t="n">
        <f aca="false">IF(D$12="","",INDEX(ImgF,ROUND(C$6+D$12*SIN(RADIANS(C220)),0)-ImgF_y0+1,ROUND(C$5+D$12*COS(RADIANS(C220)),0)-ImgF_x0+1))</f>
        <v>220</v>
      </c>
      <c r="E220" s="18" t="n">
        <f aca="false">IF(E$12="","",INDEX(ImgF,ROUND(C$6+E$12*SIN(RADIANS(C220)),0)-ImgF_y0+1,ROUND(C$5+E$12*COS(RADIANS(C220)),0)-ImgF_x0+1))</f>
        <v>221</v>
      </c>
      <c r="F220" s="18" t="n">
        <f aca="false">IF(F$12="","",INDEX(ImgF,ROUND(C$6+F$12*SIN(RADIANS(C220)),0)-ImgF_y0+1,ROUND(C$5+F$12*COS(RADIANS(C220)),0)-ImgF_x0+1))</f>
        <v>72</v>
      </c>
      <c r="G220" s="18" t="n">
        <f aca="false">IF(G$12="","",INDEX(ImgF,ROUND(C$6+G$12*SIN(RADIANS(C220)),0)-ImgF_y0+1,ROUND(C$5+G$12*COS(RADIANS(C220)),0)-ImgF_x0+1))</f>
        <v>11</v>
      </c>
      <c r="H220" s="18" t="n">
        <f aca="false">IF(H$12="","",INDEX(ImgF,ROUND(C$6+H$12*SIN(RADIANS(C220)),0)-ImgF_y0+1,ROUND(C$5+H$12*COS(RADIANS(C220)),0)-ImgF_x0+1))</f>
        <v>23</v>
      </c>
      <c r="I220" s="18" t="n">
        <f aca="false">IF(I$12="","",INDEX(ImgF,ROUND(C$6+I$12*SIN(RADIANS(C220)),0)-ImgF_y0+1,ROUND(C$5+I$12*COS(RADIANS(C220)),0)-ImgF_x0+1))</f>
        <v>40</v>
      </c>
      <c r="J220" s="18" t="n">
        <f aca="false">IF(J$12="","",INDEX(ImgF,ROUND(C$6+J$12*SIN(RADIANS(C220)),0)-ImgF_y0+1,ROUND(C$5+J$12*COS(RADIANS(C220)),0)-ImgF_x0+1))</f>
        <v>32</v>
      </c>
      <c r="K220" s="18" t="n">
        <f aca="false">IF(K$12="","",INDEX(ImgF,ROUND(C$6+K$12*SIN(RADIANS(C220)),0)-ImgF_y0+1,ROUND(C$5+K$12*COS(RADIANS(C220)),0)-ImgF_x0+1))</f>
        <v>47</v>
      </c>
      <c r="L220" s="24" t="n">
        <f aca="false">MIN(D220:K220)</f>
        <v>11</v>
      </c>
      <c r="M220" s="33" t="n">
        <f aca="false">IF(L220&lt;oscuro,1,0)</f>
        <v>1</v>
      </c>
      <c r="N220" s="22" t="n">
        <f aca="false">oscuro</f>
        <v>68</v>
      </c>
      <c r="P220" s="24" t="n">
        <v>207</v>
      </c>
      <c r="Q220" s="24" t="n">
        <f aca="false">P220*360/360</f>
        <v>207</v>
      </c>
      <c r="R220" s="22" t="n">
        <f aca="false">IF(R$12="","",INDEX(ImgF,ROUND(Q$6+R$12*SIN(RADIANS(Q220)),0)-ImgF_y0+1,ROUND(Q$5+R$12*COS(RADIANS(Q220)),0)-ImgF_x0+1))</f>
        <v>85</v>
      </c>
      <c r="S220" s="22" t="n">
        <f aca="false">IF(S$12="","",INDEX(ImgF,ROUND(Q$6+S$12*SIN(RADIANS(Q220)),0)-ImgF_y0+1,ROUND(Q$5+S$12*COS(RADIANS(Q220)),0)-ImgF_x0+1))</f>
        <v>148</v>
      </c>
      <c r="T220" s="22" t="n">
        <f aca="false">IF(T$12="","",INDEX(ImgF,ROUND(Q$6+T$12*SIN(RADIANS(Q220)),0)-ImgF_y0+1,ROUND(Q$5+T$12*COS(RADIANS(Q220)),0)-ImgF_x0+1))</f>
        <v>173</v>
      </c>
      <c r="U220" s="22" t="n">
        <f aca="false">IF(U$12="","",INDEX(ImgF,ROUND(Q$6+U$12*SIN(RADIANS(Q220)),0)-ImgF_y0+1,ROUND(Q$5+U$12*COS(RADIANS(Q220)),0)-ImgF_x0+1))</f>
        <v>173</v>
      </c>
      <c r="V220" s="22" t="n">
        <f aca="false">IF(V$12="","",INDEX(ImgF,ROUND(Q$6+V$12*SIN(RADIANS(Q220)),0)-ImgF_y0+1,ROUND(Q$5+V$12*COS(RADIANS(Q220)),0)-ImgF_x0+1))</f>
        <v>42</v>
      </c>
      <c r="W220" s="22" t="n">
        <f aca="false">IF(W$12="","",INDEX(ImgF,ROUND(Q$6+W$12*SIN(RADIANS(Q220)),0)-ImgF_y0+1,ROUND(Q$5+W$12*COS(RADIANS(Q220)),0)-ImgF_x0+1))</f>
        <v>24</v>
      </c>
      <c r="X220" s="22" t="n">
        <f aca="false">IF(X$12="","",INDEX(ImgF,ROUND(Q$6+X$12*SIN(RADIANS(Q220)),0)-ImgF_y0+1,ROUND(Q$5+X$12*COS(RADIANS(Q220)),0)-ImgF_x0+1))</f>
        <v>21</v>
      </c>
      <c r="Y220" s="22" t="n">
        <f aca="false">IF(Y$12="","",INDEX(ImgF,ROUND(Q$6+Y$12*SIN(RADIANS(Q220)),0)-ImgF_y0+1,ROUND(Q$5+Y$12*COS(RADIANS(Q220)),0)-ImgF_x0+1))</f>
        <v>23</v>
      </c>
      <c r="Z220" s="24" t="n">
        <f aca="false">MIN(R220:Y220)</f>
        <v>21</v>
      </c>
      <c r="AA220" s="33" t="n">
        <f aca="false">IF(Z220&lt;oscuro,1,0)</f>
        <v>1</v>
      </c>
      <c r="AB220" s="22" t="n">
        <f aca="false">oscuro</f>
        <v>68</v>
      </c>
    </row>
    <row r="221" customFormat="false" ht="15" hidden="false" customHeight="false" outlineLevel="0" collapsed="false">
      <c r="B221" s="24" t="n">
        <v>208</v>
      </c>
      <c r="C221" s="24" t="n">
        <f aca="false">B221*360/360</f>
        <v>208</v>
      </c>
      <c r="D221" s="18" t="n">
        <f aca="false">IF(D$12="","",INDEX(ImgF,ROUND(C$6+D$12*SIN(RADIANS(C221)),0)-ImgF_y0+1,ROUND(C$5+D$12*COS(RADIANS(C221)),0)-ImgF_x0+1))</f>
        <v>251</v>
      </c>
      <c r="E221" s="18" t="n">
        <f aca="false">IF(E$12="","",INDEX(ImgF,ROUND(C$6+E$12*SIN(RADIANS(C221)),0)-ImgF_y0+1,ROUND(C$5+E$12*COS(RADIANS(C221)),0)-ImgF_x0+1))</f>
        <v>221</v>
      </c>
      <c r="F221" s="18" t="n">
        <f aca="false">IF(F$12="","",INDEX(ImgF,ROUND(C$6+F$12*SIN(RADIANS(C221)),0)-ImgF_y0+1,ROUND(C$5+F$12*COS(RADIANS(C221)),0)-ImgF_x0+1))</f>
        <v>15</v>
      </c>
      <c r="G221" s="18" t="n">
        <f aca="false">IF(G$12="","",INDEX(ImgF,ROUND(C$6+G$12*SIN(RADIANS(C221)),0)-ImgF_y0+1,ROUND(C$5+G$12*COS(RADIANS(C221)),0)-ImgF_x0+1))</f>
        <v>15</v>
      </c>
      <c r="H221" s="18" t="n">
        <f aca="false">IF(H$12="","",INDEX(ImgF,ROUND(C$6+H$12*SIN(RADIANS(C221)),0)-ImgF_y0+1,ROUND(C$5+H$12*COS(RADIANS(C221)),0)-ImgF_x0+1))</f>
        <v>21</v>
      </c>
      <c r="I221" s="18" t="n">
        <f aca="false">IF(I$12="","",INDEX(ImgF,ROUND(C$6+I$12*SIN(RADIANS(C221)),0)-ImgF_y0+1,ROUND(C$5+I$12*COS(RADIANS(C221)),0)-ImgF_x0+1))</f>
        <v>33</v>
      </c>
      <c r="J221" s="18" t="n">
        <f aca="false">IF(J$12="","",INDEX(ImgF,ROUND(C$6+J$12*SIN(RADIANS(C221)),0)-ImgF_y0+1,ROUND(C$5+J$12*COS(RADIANS(C221)),0)-ImgF_x0+1))</f>
        <v>52</v>
      </c>
      <c r="K221" s="18" t="n">
        <f aca="false">IF(K$12="","",INDEX(ImgF,ROUND(C$6+K$12*SIN(RADIANS(C221)),0)-ImgF_y0+1,ROUND(C$5+K$12*COS(RADIANS(C221)),0)-ImgF_x0+1))</f>
        <v>44</v>
      </c>
      <c r="L221" s="24" t="n">
        <f aca="false">MIN(D221:K221)</f>
        <v>15</v>
      </c>
      <c r="M221" s="33" t="n">
        <f aca="false">IF(L221&lt;oscuro,1,0)</f>
        <v>1</v>
      </c>
      <c r="N221" s="22" t="n">
        <f aca="false">oscuro</f>
        <v>68</v>
      </c>
      <c r="P221" s="24" t="n">
        <v>208</v>
      </c>
      <c r="Q221" s="24" t="n">
        <f aca="false">P221*360/360</f>
        <v>208</v>
      </c>
      <c r="R221" s="22" t="n">
        <f aca="false">IF(R$12="","",INDEX(ImgF,ROUND(Q$6+R$12*SIN(RADIANS(Q221)),0)-ImgF_y0+1,ROUND(Q$5+R$12*COS(RADIANS(Q221)),0)-ImgF_x0+1))</f>
        <v>124</v>
      </c>
      <c r="S221" s="22" t="n">
        <f aca="false">IF(S$12="","",INDEX(ImgF,ROUND(Q$6+S$12*SIN(RADIANS(Q221)),0)-ImgF_y0+1,ROUND(Q$5+S$12*COS(RADIANS(Q221)),0)-ImgF_x0+1))</f>
        <v>162</v>
      </c>
      <c r="T221" s="22" t="n">
        <f aca="false">IF(T$12="","",INDEX(ImgF,ROUND(Q$6+T$12*SIN(RADIANS(Q221)),0)-ImgF_y0+1,ROUND(Q$5+T$12*COS(RADIANS(Q221)),0)-ImgF_x0+1))</f>
        <v>178</v>
      </c>
      <c r="U221" s="22" t="n">
        <f aca="false">IF(U$12="","",INDEX(ImgF,ROUND(Q$6+U$12*SIN(RADIANS(Q221)),0)-ImgF_y0+1,ROUND(Q$5+U$12*COS(RADIANS(Q221)),0)-ImgF_x0+1))</f>
        <v>57</v>
      </c>
      <c r="V221" s="22" t="n">
        <f aca="false">IF(V$12="","",INDEX(ImgF,ROUND(Q$6+V$12*SIN(RADIANS(Q221)),0)-ImgF_y0+1,ROUND(Q$5+V$12*COS(RADIANS(Q221)),0)-ImgF_x0+1))</f>
        <v>42</v>
      </c>
      <c r="W221" s="22" t="n">
        <f aca="false">IF(W$12="","",INDEX(ImgF,ROUND(Q$6+W$12*SIN(RADIANS(Q221)),0)-ImgF_y0+1,ROUND(Q$5+W$12*COS(RADIANS(Q221)),0)-ImgF_x0+1))</f>
        <v>16</v>
      </c>
      <c r="X221" s="22" t="n">
        <f aca="false">IF(X$12="","",INDEX(ImgF,ROUND(Q$6+X$12*SIN(RADIANS(Q221)),0)-ImgF_y0+1,ROUND(Q$5+X$12*COS(RADIANS(Q221)),0)-ImgF_x0+1))</f>
        <v>33</v>
      </c>
      <c r="Y221" s="22" t="n">
        <f aca="false">IF(Y$12="","",INDEX(ImgF,ROUND(Q$6+Y$12*SIN(RADIANS(Q221)),0)-ImgF_y0+1,ROUND(Q$5+Y$12*COS(RADIANS(Q221)),0)-ImgF_x0+1))</f>
        <v>30</v>
      </c>
      <c r="Z221" s="24" t="n">
        <f aca="false">MIN(R221:Y221)</f>
        <v>16</v>
      </c>
      <c r="AA221" s="33" t="n">
        <f aca="false">IF(Z221&lt;oscuro,1,0)</f>
        <v>1</v>
      </c>
      <c r="AB221" s="22" t="n">
        <f aca="false">oscuro</f>
        <v>68</v>
      </c>
    </row>
    <row r="222" customFormat="false" ht="15" hidden="false" customHeight="false" outlineLevel="0" collapsed="false">
      <c r="B222" s="24" t="n">
        <v>209</v>
      </c>
      <c r="C222" s="24" t="n">
        <f aca="false">B222*360/360</f>
        <v>209</v>
      </c>
      <c r="D222" s="18" t="n">
        <f aca="false">IF(D$12="","",INDEX(ImgF,ROUND(C$6+D$12*SIN(RADIANS(C222)),0)-ImgF_y0+1,ROUND(C$5+D$12*COS(RADIANS(C222)),0)-ImgF_x0+1))</f>
        <v>251</v>
      </c>
      <c r="E222" s="18" t="n">
        <f aca="false">IF(E$12="","",INDEX(ImgF,ROUND(C$6+E$12*SIN(RADIANS(C222)),0)-ImgF_y0+1,ROUND(C$5+E$12*COS(RADIANS(C222)),0)-ImgF_x0+1))</f>
        <v>249</v>
      </c>
      <c r="F222" s="18" t="n">
        <f aca="false">IF(F$12="","",INDEX(ImgF,ROUND(C$6+F$12*SIN(RADIANS(C222)),0)-ImgF_y0+1,ROUND(C$5+F$12*COS(RADIANS(C222)),0)-ImgF_x0+1))</f>
        <v>143</v>
      </c>
      <c r="G222" s="18" t="n">
        <f aca="false">IF(G$12="","",INDEX(ImgF,ROUND(C$6+G$12*SIN(RADIANS(C222)),0)-ImgF_y0+1,ROUND(C$5+G$12*COS(RADIANS(C222)),0)-ImgF_x0+1))</f>
        <v>4</v>
      </c>
      <c r="H222" s="18" t="n">
        <f aca="false">IF(H$12="","",INDEX(ImgF,ROUND(C$6+H$12*SIN(RADIANS(C222)),0)-ImgF_y0+1,ROUND(C$5+H$12*COS(RADIANS(C222)),0)-ImgF_x0+1))</f>
        <v>21</v>
      </c>
      <c r="I222" s="18" t="n">
        <f aca="false">IF(I$12="","",INDEX(ImgF,ROUND(C$6+I$12*SIN(RADIANS(C222)),0)-ImgF_y0+1,ROUND(C$5+I$12*COS(RADIANS(C222)),0)-ImgF_x0+1))</f>
        <v>53</v>
      </c>
      <c r="J222" s="18" t="n">
        <f aca="false">IF(J$12="","",INDEX(ImgF,ROUND(C$6+J$12*SIN(RADIANS(C222)),0)-ImgF_y0+1,ROUND(C$5+J$12*COS(RADIANS(C222)),0)-ImgF_x0+1))</f>
        <v>52</v>
      </c>
      <c r="K222" s="18" t="n">
        <f aca="false">IF(K$12="","",INDEX(ImgF,ROUND(C$6+K$12*SIN(RADIANS(C222)),0)-ImgF_y0+1,ROUND(C$5+K$12*COS(RADIANS(C222)),0)-ImgF_x0+1))</f>
        <v>17</v>
      </c>
      <c r="L222" s="24" t="n">
        <f aca="false">MIN(D222:K222)</f>
        <v>4</v>
      </c>
      <c r="M222" s="33" t="n">
        <f aca="false">IF(L222&lt;oscuro,1,0)</f>
        <v>1</v>
      </c>
      <c r="N222" s="22" t="n">
        <f aca="false">oscuro</f>
        <v>68</v>
      </c>
      <c r="P222" s="24" t="n">
        <v>209</v>
      </c>
      <c r="Q222" s="24" t="n">
        <f aca="false">P222*360/360</f>
        <v>209</v>
      </c>
      <c r="R222" s="22" t="n">
        <f aca="false">IF(R$12="","",INDEX(ImgF,ROUND(Q$6+R$12*SIN(RADIANS(Q222)),0)-ImgF_y0+1,ROUND(Q$5+R$12*COS(RADIANS(Q222)),0)-ImgF_x0+1))</f>
        <v>136</v>
      </c>
      <c r="S222" s="22" t="n">
        <f aca="false">IF(S$12="","",INDEX(ImgF,ROUND(Q$6+S$12*SIN(RADIANS(Q222)),0)-ImgF_y0+1,ROUND(Q$5+S$12*COS(RADIANS(Q222)),0)-ImgF_x0+1))</f>
        <v>162</v>
      </c>
      <c r="T222" s="22" t="n">
        <f aca="false">IF(T$12="","",INDEX(ImgF,ROUND(Q$6+T$12*SIN(RADIANS(Q222)),0)-ImgF_y0+1,ROUND(Q$5+T$12*COS(RADIANS(Q222)),0)-ImgF_x0+1))</f>
        <v>92</v>
      </c>
      <c r="U222" s="22" t="n">
        <f aca="false">IF(U$12="","",INDEX(ImgF,ROUND(Q$6+U$12*SIN(RADIANS(Q222)),0)-ImgF_y0+1,ROUND(Q$5+U$12*COS(RADIANS(Q222)),0)-ImgF_x0+1))</f>
        <v>57</v>
      </c>
      <c r="V222" s="22" t="n">
        <f aca="false">IF(V$12="","",INDEX(ImgF,ROUND(Q$6+V$12*SIN(RADIANS(Q222)),0)-ImgF_y0+1,ROUND(Q$5+V$12*COS(RADIANS(Q222)),0)-ImgF_x0+1))</f>
        <v>5</v>
      </c>
      <c r="W222" s="22" t="n">
        <f aca="false">IF(W$12="","",INDEX(ImgF,ROUND(Q$6+W$12*SIN(RADIANS(Q222)),0)-ImgF_y0+1,ROUND(Q$5+W$12*COS(RADIANS(Q222)),0)-ImgF_x0+1))</f>
        <v>16</v>
      </c>
      <c r="X222" s="22" t="n">
        <f aca="false">IF(X$12="","",INDEX(ImgF,ROUND(Q$6+X$12*SIN(RADIANS(Q222)),0)-ImgF_y0+1,ROUND(Q$5+X$12*COS(RADIANS(Q222)),0)-ImgF_x0+1))</f>
        <v>17</v>
      </c>
      <c r="Y222" s="22" t="n">
        <f aca="false">IF(Y$12="","",INDEX(ImgF,ROUND(Q$6+Y$12*SIN(RADIANS(Q222)),0)-ImgF_y0+1,ROUND(Q$5+Y$12*COS(RADIANS(Q222)),0)-ImgF_x0+1))</f>
        <v>38</v>
      </c>
      <c r="Z222" s="24" t="n">
        <f aca="false">MIN(R222:Y222)</f>
        <v>5</v>
      </c>
      <c r="AA222" s="33" t="n">
        <f aca="false">IF(Z222&lt;oscuro,1,0)</f>
        <v>1</v>
      </c>
      <c r="AB222" s="22" t="n">
        <f aca="false">oscuro</f>
        <v>68</v>
      </c>
    </row>
    <row r="223" customFormat="false" ht="15" hidden="false" customHeight="false" outlineLevel="0" collapsed="false">
      <c r="B223" s="24" t="n">
        <v>210</v>
      </c>
      <c r="C223" s="24" t="n">
        <f aca="false">B223*360/360</f>
        <v>210</v>
      </c>
      <c r="D223" s="18" t="n">
        <f aca="false">IF(D$12="","",INDEX(ImgF,ROUND(C$6+D$12*SIN(RADIANS(C223)),0)-ImgF_y0+1,ROUND(C$5+D$12*COS(RADIANS(C223)),0)-ImgF_x0+1))</f>
        <v>252</v>
      </c>
      <c r="E223" s="18" t="n">
        <f aca="false">IF(E$12="","",INDEX(ImgF,ROUND(C$6+E$12*SIN(RADIANS(C223)),0)-ImgF_y0+1,ROUND(C$5+E$12*COS(RADIANS(C223)),0)-ImgF_x0+1))</f>
        <v>249</v>
      </c>
      <c r="F223" s="18" t="n">
        <f aca="false">IF(F$12="","",INDEX(ImgF,ROUND(C$6+F$12*SIN(RADIANS(C223)),0)-ImgF_y0+1,ROUND(C$5+F$12*COS(RADIANS(C223)),0)-ImgF_x0+1))</f>
        <v>23</v>
      </c>
      <c r="G223" s="18" t="n">
        <f aca="false">IF(G$12="","",INDEX(ImgF,ROUND(C$6+G$12*SIN(RADIANS(C223)),0)-ImgF_y0+1,ROUND(C$5+G$12*COS(RADIANS(C223)),0)-ImgF_x0+1))</f>
        <v>4</v>
      </c>
      <c r="H223" s="18" t="n">
        <f aca="false">IF(H$12="","",INDEX(ImgF,ROUND(C$6+H$12*SIN(RADIANS(C223)),0)-ImgF_y0+1,ROUND(C$5+H$12*COS(RADIANS(C223)),0)-ImgF_x0+1))</f>
        <v>39</v>
      </c>
      <c r="I223" s="18" t="n">
        <f aca="false">IF(I$12="","",INDEX(ImgF,ROUND(C$6+I$12*SIN(RADIANS(C223)),0)-ImgF_y0+1,ROUND(C$5+I$12*COS(RADIANS(C223)),0)-ImgF_x0+1))</f>
        <v>53</v>
      </c>
      <c r="J223" s="18" t="n">
        <f aca="false">IF(J$12="","",INDEX(ImgF,ROUND(C$6+J$12*SIN(RADIANS(C223)),0)-ImgF_y0+1,ROUND(C$5+J$12*COS(RADIANS(C223)),0)-ImgF_x0+1))</f>
        <v>59</v>
      </c>
      <c r="K223" s="18" t="n">
        <f aca="false">IF(K$12="","",INDEX(ImgF,ROUND(C$6+K$12*SIN(RADIANS(C223)),0)-ImgF_y0+1,ROUND(C$5+K$12*COS(RADIANS(C223)),0)-ImgF_x0+1))</f>
        <v>38</v>
      </c>
      <c r="L223" s="24" t="n">
        <f aca="false">MIN(D223:K223)</f>
        <v>4</v>
      </c>
      <c r="M223" s="33" t="n">
        <f aca="false">IF(L223&lt;oscuro,1,0)</f>
        <v>1</v>
      </c>
      <c r="N223" s="22" t="n">
        <f aca="false">oscuro</f>
        <v>68</v>
      </c>
      <c r="P223" s="24" t="n">
        <v>210</v>
      </c>
      <c r="Q223" s="24" t="n">
        <f aca="false">P223*360/360</f>
        <v>210</v>
      </c>
      <c r="R223" s="22" t="n">
        <f aca="false">IF(R$12="","",INDEX(ImgF,ROUND(Q$6+R$12*SIN(RADIANS(Q223)),0)-ImgF_y0+1,ROUND(Q$5+R$12*COS(RADIANS(Q223)),0)-ImgF_x0+1))</f>
        <v>136</v>
      </c>
      <c r="S223" s="22" t="n">
        <f aca="false">IF(S$12="","",INDEX(ImgF,ROUND(Q$6+S$12*SIN(RADIANS(Q223)),0)-ImgF_y0+1,ROUND(Q$5+S$12*COS(RADIANS(Q223)),0)-ImgF_x0+1))</f>
        <v>146</v>
      </c>
      <c r="T223" s="22" t="n">
        <f aca="false">IF(T$12="","",INDEX(ImgF,ROUND(Q$6+T$12*SIN(RADIANS(Q223)),0)-ImgF_y0+1,ROUND(Q$5+T$12*COS(RADIANS(Q223)),0)-ImgF_x0+1))</f>
        <v>92</v>
      </c>
      <c r="U223" s="22" t="n">
        <f aca="false">IF(U$12="","",INDEX(ImgF,ROUND(Q$6+U$12*SIN(RADIANS(Q223)),0)-ImgF_y0+1,ROUND(Q$5+U$12*COS(RADIANS(Q223)),0)-ImgF_x0+1))</f>
        <v>40</v>
      </c>
      <c r="V223" s="22" t="n">
        <f aca="false">IF(V$12="","",INDEX(ImgF,ROUND(Q$6+V$12*SIN(RADIANS(Q223)),0)-ImgF_y0+1,ROUND(Q$5+V$12*COS(RADIANS(Q223)),0)-ImgF_x0+1))</f>
        <v>5</v>
      </c>
      <c r="W223" s="22" t="n">
        <f aca="false">IF(W$12="","",INDEX(ImgF,ROUND(Q$6+W$12*SIN(RADIANS(Q223)),0)-ImgF_y0+1,ROUND(Q$5+W$12*COS(RADIANS(Q223)),0)-ImgF_x0+1))</f>
        <v>31</v>
      </c>
      <c r="X223" s="22" t="n">
        <f aca="false">IF(X$12="","",INDEX(ImgF,ROUND(Q$6+X$12*SIN(RADIANS(Q223)),0)-ImgF_y0+1,ROUND(Q$5+X$12*COS(RADIANS(Q223)),0)-ImgF_x0+1))</f>
        <v>17</v>
      </c>
      <c r="Y223" s="22" t="n">
        <f aca="false">IF(Y$12="","",INDEX(ImgF,ROUND(Q$6+Y$12*SIN(RADIANS(Q223)),0)-ImgF_y0+1,ROUND(Q$5+Y$12*COS(RADIANS(Q223)),0)-ImgF_x0+1))</f>
        <v>35</v>
      </c>
      <c r="Z223" s="24" t="n">
        <f aca="false">MIN(R223:Y223)</f>
        <v>5</v>
      </c>
      <c r="AA223" s="33" t="n">
        <f aca="false">IF(Z223&lt;oscuro,1,0)</f>
        <v>1</v>
      </c>
      <c r="AB223" s="22" t="n">
        <f aca="false">oscuro</f>
        <v>68</v>
      </c>
    </row>
    <row r="224" customFormat="false" ht="15" hidden="false" customHeight="false" outlineLevel="0" collapsed="false">
      <c r="B224" s="24" t="n">
        <v>211</v>
      </c>
      <c r="C224" s="24" t="n">
        <f aca="false">B224*360/360</f>
        <v>211</v>
      </c>
      <c r="D224" s="18" t="n">
        <f aca="false">IF(D$12="","",INDEX(ImgF,ROUND(C$6+D$12*SIN(RADIANS(C224)),0)-ImgF_y0+1,ROUND(C$5+D$12*COS(RADIANS(C224)),0)-ImgF_x0+1))</f>
        <v>252</v>
      </c>
      <c r="E224" s="18" t="n">
        <f aca="false">IF(E$12="","",INDEX(ImgF,ROUND(C$6+E$12*SIN(RADIANS(C224)),0)-ImgF_y0+1,ROUND(C$5+E$12*COS(RADIANS(C224)),0)-ImgF_x0+1))</f>
        <v>172</v>
      </c>
      <c r="F224" s="18" t="n">
        <f aca="false">IF(F$12="","",INDEX(ImgF,ROUND(C$6+F$12*SIN(RADIANS(C224)),0)-ImgF_y0+1,ROUND(C$5+F$12*COS(RADIANS(C224)),0)-ImgF_x0+1))</f>
        <v>23</v>
      </c>
      <c r="G224" s="18" t="n">
        <f aca="false">IF(G$12="","",INDEX(ImgF,ROUND(C$6+G$12*SIN(RADIANS(C224)),0)-ImgF_y0+1,ROUND(C$5+G$12*COS(RADIANS(C224)),0)-ImgF_x0+1))</f>
        <v>0</v>
      </c>
      <c r="H224" s="18" t="n">
        <f aca="false">IF(H$12="","",INDEX(ImgF,ROUND(C$6+H$12*SIN(RADIANS(C224)),0)-ImgF_y0+1,ROUND(C$5+H$12*COS(RADIANS(C224)),0)-ImgF_x0+1))</f>
        <v>12</v>
      </c>
      <c r="I224" s="18" t="n">
        <f aca="false">IF(I$12="","",INDEX(ImgF,ROUND(C$6+I$12*SIN(RADIANS(C224)),0)-ImgF_y0+1,ROUND(C$5+I$12*COS(RADIANS(C224)),0)-ImgF_x0+1))</f>
        <v>51</v>
      </c>
      <c r="J224" s="18" t="n">
        <f aca="false">IF(J$12="","",INDEX(ImgF,ROUND(C$6+J$12*SIN(RADIANS(C224)),0)-ImgF_y0+1,ROUND(C$5+J$12*COS(RADIANS(C224)),0)-ImgF_x0+1))</f>
        <v>59</v>
      </c>
      <c r="K224" s="18" t="n">
        <f aca="false">IF(K$12="","",INDEX(ImgF,ROUND(C$6+K$12*SIN(RADIANS(C224)),0)-ImgF_y0+1,ROUND(C$5+K$12*COS(RADIANS(C224)),0)-ImgF_x0+1))</f>
        <v>16</v>
      </c>
      <c r="L224" s="24" t="n">
        <f aca="false">MIN(D224:K224)</f>
        <v>0</v>
      </c>
      <c r="M224" s="33" t="n">
        <f aca="false">IF(L224&lt;oscuro,1,0)</f>
        <v>1</v>
      </c>
      <c r="N224" s="22" t="n">
        <f aca="false">oscuro</f>
        <v>68</v>
      </c>
      <c r="P224" s="24" t="n">
        <v>211</v>
      </c>
      <c r="Q224" s="24" t="n">
        <f aca="false">P224*360/360</f>
        <v>211</v>
      </c>
      <c r="R224" s="22" t="n">
        <f aca="false">IF(R$12="","",INDEX(ImgF,ROUND(Q$6+R$12*SIN(RADIANS(Q224)),0)-ImgF_y0+1,ROUND(Q$5+R$12*COS(RADIANS(Q224)),0)-ImgF_x0+1))</f>
        <v>88</v>
      </c>
      <c r="S224" s="22" t="n">
        <f aca="false">IF(S$12="","",INDEX(ImgF,ROUND(Q$6+S$12*SIN(RADIANS(Q224)),0)-ImgF_y0+1,ROUND(Q$5+S$12*COS(RADIANS(Q224)),0)-ImgF_x0+1))</f>
        <v>141</v>
      </c>
      <c r="T224" s="22" t="n">
        <f aca="false">IF(T$12="","",INDEX(ImgF,ROUND(Q$6+T$12*SIN(RADIANS(Q224)),0)-ImgF_y0+1,ROUND(Q$5+T$12*COS(RADIANS(Q224)),0)-ImgF_x0+1))</f>
        <v>49</v>
      </c>
      <c r="U224" s="22" t="n">
        <f aca="false">IF(U$12="","",INDEX(ImgF,ROUND(Q$6+U$12*SIN(RADIANS(Q224)),0)-ImgF_y0+1,ROUND(Q$5+U$12*COS(RADIANS(Q224)),0)-ImgF_x0+1))</f>
        <v>40</v>
      </c>
      <c r="V224" s="22" t="n">
        <f aca="false">IF(V$12="","",INDEX(ImgF,ROUND(Q$6+V$12*SIN(RADIANS(Q224)),0)-ImgF_y0+1,ROUND(Q$5+V$12*COS(RADIANS(Q224)),0)-ImgF_x0+1))</f>
        <v>54</v>
      </c>
      <c r="W224" s="22" t="n">
        <f aca="false">IF(W$12="","",INDEX(ImgF,ROUND(Q$6+W$12*SIN(RADIANS(Q224)),0)-ImgF_y0+1,ROUND(Q$5+W$12*COS(RADIANS(Q224)),0)-ImgF_x0+1))</f>
        <v>118</v>
      </c>
      <c r="X224" s="22" t="n">
        <f aca="false">IF(X$12="","",INDEX(ImgF,ROUND(Q$6+X$12*SIN(RADIANS(Q224)),0)-ImgF_y0+1,ROUND(Q$5+X$12*COS(RADIANS(Q224)),0)-ImgF_x0+1))</f>
        <v>63</v>
      </c>
      <c r="Y224" s="22" t="n">
        <f aca="false">IF(Y$12="","",INDEX(ImgF,ROUND(Q$6+Y$12*SIN(RADIANS(Q224)),0)-ImgF_y0+1,ROUND(Q$5+Y$12*COS(RADIANS(Q224)),0)-ImgF_x0+1))</f>
        <v>59</v>
      </c>
      <c r="Z224" s="24" t="n">
        <f aca="false">MIN(R224:Y224)</f>
        <v>40</v>
      </c>
      <c r="AA224" s="33" t="n">
        <f aca="false">IF(Z224&lt;oscuro,1,0)</f>
        <v>1</v>
      </c>
      <c r="AB224" s="22" t="n">
        <f aca="false">oscuro</f>
        <v>68</v>
      </c>
    </row>
    <row r="225" customFormat="false" ht="15" hidden="false" customHeight="false" outlineLevel="0" collapsed="false">
      <c r="B225" s="24" t="n">
        <v>212</v>
      </c>
      <c r="C225" s="24" t="n">
        <f aca="false">B225*360/360</f>
        <v>212</v>
      </c>
      <c r="D225" s="18" t="n">
        <f aca="false">IF(D$12="","",INDEX(ImgF,ROUND(C$6+D$12*SIN(RADIANS(C225)),0)-ImgF_y0+1,ROUND(C$5+D$12*COS(RADIANS(C225)),0)-ImgF_x0+1))</f>
        <v>247</v>
      </c>
      <c r="E225" s="18" t="n">
        <f aca="false">IF(E$12="","",INDEX(ImgF,ROUND(C$6+E$12*SIN(RADIANS(C225)),0)-ImgF_y0+1,ROUND(C$5+E$12*COS(RADIANS(C225)),0)-ImgF_x0+1))</f>
        <v>247</v>
      </c>
      <c r="F225" s="18" t="n">
        <f aca="false">IF(F$12="","",INDEX(ImgF,ROUND(C$6+F$12*SIN(RADIANS(C225)),0)-ImgF_y0+1,ROUND(C$5+F$12*COS(RADIANS(C225)),0)-ImgF_x0+1))</f>
        <v>78</v>
      </c>
      <c r="G225" s="18" t="n">
        <f aca="false">IF(G$12="","",INDEX(ImgF,ROUND(C$6+G$12*SIN(RADIANS(C225)),0)-ImgF_y0+1,ROUND(C$5+G$12*COS(RADIANS(C225)),0)-ImgF_x0+1))</f>
        <v>0</v>
      </c>
      <c r="H225" s="18" t="n">
        <f aca="false">IF(H$12="","",INDEX(ImgF,ROUND(C$6+H$12*SIN(RADIANS(C225)),0)-ImgF_y0+1,ROUND(C$5+H$12*COS(RADIANS(C225)),0)-ImgF_x0+1))</f>
        <v>18</v>
      </c>
      <c r="I225" s="18" t="n">
        <f aca="false">IF(I$12="","",INDEX(ImgF,ROUND(C$6+I$12*SIN(RADIANS(C225)),0)-ImgF_y0+1,ROUND(C$5+I$12*COS(RADIANS(C225)),0)-ImgF_x0+1))</f>
        <v>47</v>
      </c>
      <c r="J225" s="18" t="n">
        <f aca="false">IF(J$12="","",INDEX(ImgF,ROUND(C$6+J$12*SIN(RADIANS(C225)),0)-ImgF_y0+1,ROUND(C$5+J$12*COS(RADIANS(C225)),0)-ImgF_x0+1))</f>
        <v>40</v>
      </c>
      <c r="K225" s="18" t="n">
        <f aca="false">IF(K$12="","",INDEX(ImgF,ROUND(C$6+K$12*SIN(RADIANS(C225)),0)-ImgF_y0+1,ROUND(C$5+K$12*COS(RADIANS(C225)),0)-ImgF_x0+1))</f>
        <v>27</v>
      </c>
      <c r="L225" s="24" t="n">
        <f aca="false">MIN(D225:K225)</f>
        <v>0</v>
      </c>
      <c r="M225" s="33" t="n">
        <f aca="false">IF(L225&lt;oscuro,1,0)</f>
        <v>1</v>
      </c>
      <c r="N225" s="22" t="n">
        <f aca="false">oscuro</f>
        <v>68</v>
      </c>
      <c r="P225" s="24" t="n">
        <v>212</v>
      </c>
      <c r="Q225" s="24" t="n">
        <f aca="false">P225*360/360</f>
        <v>212</v>
      </c>
      <c r="R225" s="22" t="n">
        <f aca="false">IF(R$12="","",INDEX(ImgF,ROUND(Q$6+R$12*SIN(RADIANS(Q225)),0)-ImgF_y0+1,ROUND(Q$5+R$12*COS(RADIANS(Q225)),0)-ImgF_x0+1))</f>
        <v>88</v>
      </c>
      <c r="S225" s="22" t="n">
        <f aca="false">IF(S$12="","",INDEX(ImgF,ROUND(Q$6+S$12*SIN(RADIANS(Q225)),0)-ImgF_y0+1,ROUND(Q$5+S$12*COS(RADIANS(Q225)),0)-ImgF_x0+1))</f>
        <v>96</v>
      </c>
      <c r="T225" s="22" t="n">
        <f aca="false">IF(T$12="","",INDEX(ImgF,ROUND(Q$6+T$12*SIN(RADIANS(Q225)),0)-ImgF_y0+1,ROUND(Q$5+T$12*COS(RADIANS(Q225)),0)-ImgF_x0+1))</f>
        <v>51</v>
      </c>
      <c r="U225" s="22" t="n">
        <f aca="false">IF(U$12="","",INDEX(ImgF,ROUND(Q$6+U$12*SIN(RADIANS(Q225)),0)-ImgF_y0+1,ROUND(Q$5+U$12*COS(RADIANS(Q225)),0)-ImgF_x0+1))</f>
        <v>81</v>
      </c>
      <c r="V225" s="22" t="n">
        <f aca="false">IF(V$12="","",INDEX(ImgF,ROUND(Q$6+V$12*SIN(RADIANS(Q225)),0)-ImgF_y0+1,ROUND(Q$5+V$12*COS(RADIANS(Q225)),0)-ImgF_x0+1))</f>
        <v>129</v>
      </c>
      <c r="W225" s="22" t="n">
        <f aca="false">IF(W$12="","",INDEX(ImgF,ROUND(Q$6+W$12*SIN(RADIANS(Q225)),0)-ImgF_y0+1,ROUND(Q$5+W$12*COS(RADIANS(Q225)),0)-ImgF_x0+1))</f>
        <v>129</v>
      </c>
      <c r="X225" s="22" t="n">
        <f aca="false">IF(X$12="","",INDEX(ImgF,ROUND(Q$6+X$12*SIN(RADIANS(Q225)),0)-ImgF_y0+1,ROUND(Q$5+X$12*COS(RADIANS(Q225)),0)-ImgF_x0+1))</f>
        <v>132</v>
      </c>
      <c r="Y225" s="22" t="n">
        <f aca="false">IF(Y$12="","",INDEX(ImgF,ROUND(Q$6+Y$12*SIN(RADIANS(Q225)),0)-ImgF_y0+1,ROUND(Q$5+Y$12*COS(RADIANS(Q225)),0)-ImgF_x0+1))</f>
        <v>59</v>
      </c>
      <c r="Z225" s="24" t="n">
        <f aca="false">MIN(R225:Y225)</f>
        <v>51</v>
      </c>
      <c r="AA225" s="33" t="n">
        <f aca="false">IF(Z225&lt;oscuro,1,0)</f>
        <v>1</v>
      </c>
      <c r="AB225" s="22" t="n">
        <f aca="false">oscuro</f>
        <v>68</v>
      </c>
    </row>
    <row r="226" customFormat="false" ht="15" hidden="false" customHeight="false" outlineLevel="0" collapsed="false">
      <c r="B226" s="24" t="n">
        <v>213</v>
      </c>
      <c r="C226" s="24" t="n">
        <f aca="false">B226*360/360</f>
        <v>213</v>
      </c>
      <c r="D226" s="18" t="n">
        <f aca="false">IF(D$12="","",INDEX(ImgF,ROUND(C$6+D$12*SIN(RADIANS(C226)),0)-ImgF_y0+1,ROUND(C$5+D$12*COS(RADIANS(C226)),0)-ImgF_x0+1))</f>
        <v>236</v>
      </c>
      <c r="E226" s="18" t="n">
        <f aca="false">IF(E$12="","",INDEX(ImgF,ROUND(C$6+E$12*SIN(RADIANS(C226)),0)-ImgF_y0+1,ROUND(C$5+E$12*COS(RADIANS(C226)),0)-ImgF_x0+1))</f>
        <v>219</v>
      </c>
      <c r="F226" s="18" t="n">
        <f aca="false">IF(F$12="","",INDEX(ImgF,ROUND(C$6+F$12*SIN(RADIANS(C226)),0)-ImgF_y0+1,ROUND(C$5+F$12*COS(RADIANS(C226)),0)-ImgF_x0+1))</f>
        <v>18</v>
      </c>
      <c r="G226" s="18" t="n">
        <f aca="false">IF(G$12="","",INDEX(ImgF,ROUND(C$6+G$12*SIN(RADIANS(C226)),0)-ImgF_y0+1,ROUND(C$5+G$12*COS(RADIANS(C226)),0)-ImgF_x0+1))</f>
        <v>0</v>
      </c>
      <c r="H226" s="18" t="n">
        <f aca="false">IF(H$12="","",INDEX(ImgF,ROUND(C$6+H$12*SIN(RADIANS(C226)),0)-ImgF_y0+1,ROUND(C$5+H$12*COS(RADIANS(C226)),0)-ImgF_x0+1))</f>
        <v>39</v>
      </c>
      <c r="I226" s="18" t="n">
        <f aca="false">IF(I$12="","",INDEX(ImgF,ROUND(C$6+I$12*SIN(RADIANS(C226)),0)-ImgF_y0+1,ROUND(C$5+I$12*COS(RADIANS(C226)),0)-ImgF_x0+1))</f>
        <v>39</v>
      </c>
      <c r="J226" s="18" t="n">
        <f aca="false">IF(J$12="","",INDEX(ImgF,ROUND(C$6+J$12*SIN(RADIANS(C226)),0)-ImgF_y0+1,ROUND(C$5+J$12*COS(RADIANS(C226)),0)-ImgF_x0+1))</f>
        <v>39</v>
      </c>
      <c r="K226" s="18" t="n">
        <f aca="false">IF(K$12="","",INDEX(ImgF,ROUND(C$6+K$12*SIN(RADIANS(C226)),0)-ImgF_y0+1,ROUND(C$5+K$12*COS(RADIANS(C226)),0)-ImgF_x0+1))</f>
        <v>27</v>
      </c>
      <c r="L226" s="24" t="n">
        <f aca="false">MIN(D226:K226)</f>
        <v>0</v>
      </c>
      <c r="M226" s="33" t="n">
        <f aca="false">IF(L226&lt;oscuro,1,0)</f>
        <v>1</v>
      </c>
      <c r="N226" s="22" t="n">
        <f aca="false">oscuro</f>
        <v>68</v>
      </c>
      <c r="P226" s="24" t="n">
        <v>213</v>
      </c>
      <c r="Q226" s="24" t="n">
        <f aca="false">P226*360/360</f>
        <v>213</v>
      </c>
      <c r="R226" s="22" t="n">
        <f aca="false">IF(R$12="","",INDEX(ImgF,ROUND(Q$6+R$12*SIN(RADIANS(Q226)),0)-ImgF_y0+1,ROUND(Q$5+R$12*COS(RADIANS(Q226)),0)-ImgF_x0+1))</f>
        <v>115</v>
      </c>
      <c r="S226" s="22" t="n">
        <f aca="false">IF(S$12="","",INDEX(ImgF,ROUND(Q$6+S$12*SIN(RADIANS(Q226)),0)-ImgF_y0+1,ROUND(Q$5+S$12*COS(RADIANS(Q226)),0)-ImgF_x0+1))</f>
        <v>57</v>
      </c>
      <c r="T226" s="22" t="n">
        <f aca="false">IF(T$12="","",INDEX(ImgF,ROUND(Q$6+T$12*SIN(RADIANS(Q226)),0)-ImgF_y0+1,ROUND(Q$5+T$12*COS(RADIANS(Q226)),0)-ImgF_x0+1))</f>
        <v>57</v>
      </c>
      <c r="U226" s="22" t="n">
        <f aca="false">IF(U$12="","",INDEX(ImgF,ROUND(Q$6+U$12*SIN(RADIANS(Q226)),0)-ImgF_y0+1,ROUND(Q$5+U$12*COS(RADIANS(Q226)),0)-ImgF_x0+1))</f>
        <v>71</v>
      </c>
      <c r="V226" s="22" t="n">
        <f aca="false">IF(V$12="","",INDEX(ImgF,ROUND(Q$6+V$12*SIN(RADIANS(Q226)),0)-ImgF_y0+1,ROUND(Q$5+V$12*COS(RADIANS(Q226)),0)-ImgF_x0+1))</f>
        <v>129</v>
      </c>
      <c r="W226" s="22" t="n">
        <f aca="false">IF(W$12="","",INDEX(ImgF,ROUND(Q$6+W$12*SIN(RADIANS(Q226)),0)-ImgF_y0+1,ROUND(Q$5+W$12*COS(RADIANS(Q226)),0)-ImgF_x0+1))</f>
        <v>135</v>
      </c>
      <c r="X226" s="22" t="n">
        <f aca="false">IF(X$12="","",INDEX(ImgF,ROUND(Q$6+X$12*SIN(RADIANS(Q226)),0)-ImgF_y0+1,ROUND(Q$5+X$12*COS(RADIANS(Q226)),0)-ImgF_x0+1))</f>
        <v>132</v>
      </c>
      <c r="Y226" s="22" t="n">
        <f aca="false">IF(Y$12="","",INDEX(ImgF,ROUND(Q$6+Y$12*SIN(RADIANS(Q226)),0)-ImgF_y0+1,ROUND(Q$5+Y$12*COS(RADIANS(Q226)),0)-ImgF_x0+1))</f>
        <v>30</v>
      </c>
      <c r="Z226" s="24" t="n">
        <f aca="false">MIN(R226:Y226)</f>
        <v>30</v>
      </c>
      <c r="AA226" s="33" t="n">
        <f aca="false">IF(Z226&lt;oscuro,1,0)</f>
        <v>1</v>
      </c>
      <c r="AB226" s="22" t="n">
        <f aca="false">oscuro</f>
        <v>68</v>
      </c>
    </row>
    <row r="227" customFormat="false" ht="15" hidden="false" customHeight="false" outlineLevel="0" collapsed="false">
      <c r="B227" s="24" t="n">
        <v>214</v>
      </c>
      <c r="C227" s="24" t="n">
        <f aca="false">B227*360/360</f>
        <v>214</v>
      </c>
      <c r="D227" s="18" t="n">
        <f aca="false">IF(D$12="","",INDEX(ImgF,ROUND(C$6+D$12*SIN(RADIANS(C227)),0)-ImgF_y0+1,ROUND(C$5+D$12*COS(RADIANS(C227)),0)-ImgF_x0+1))</f>
        <v>254</v>
      </c>
      <c r="E227" s="18" t="n">
        <f aca="false">IF(E$12="","",INDEX(ImgF,ROUND(C$6+E$12*SIN(RADIANS(C227)),0)-ImgF_y0+1,ROUND(C$5+E$12*COS(RADIANS(C227)),0)-ImgF_x0+1))</f>
        <v>131</v>
      </c>
      <c r="F227" s="18" t="n">
        <f aca="false">IF(F$12="","",INDEX(ImgF,ROUND(C$6+F$12*SIN(RADIANS(C227)),0)-ImgF_y0+1,ROUND(C$5+F$12*COS(RADIANS(C227)),0)-ImgF_x0+1))</f>
        <v>18</v>
      </c>
      <c r="G227" s="18" t="n">
        <f aca="false">IF(G$12="","",INDEX(ImgF,ROUND(C$6+G$12*SIN(RADIANS(C227)),0)-ImgF_y0+1,ROUND(C$5+G$12*COS(RADIANS(C227)),0)-ImgF_x0+1))</f>
        <v>5</v>
      </c>
      <c r="H227" s="18" t="n">
        <f aca="false">IF(H$12="","",INDEX(ImgF,ROUND(C$6+H$12*SIN(RADIANS(C227)),0)-ImgF_y0+1,ROUND(C$5+H$12*COS(RADIANS(C227)),0)-ImgF_x0+1))</f>
        <v>22</v>
      </c>
      <c r="I227" s="18" t="n">
        <f aca="false">IF(I$12="","",INDEX(ImgF,ROUND(C$6+I$12*SIN(RADIANS(C227)),0)-ImgF_y0+1,ROUND(C$5+I$12*COS(RADIANS(C227)),0)-ImgF_x0+1))</f>
        <v>51</v>
      </c>
      <c r="J227" s="18" t="n">
        <f aca="false">IF(J$12="","",INDEX(ImgF,ROUND(C$6+J$12*SIN(RADIANS(C227)),0)-ImgF_y0+1,ROUND(C$5+J$12*COS(RADIANS(C227)),0)-ImgF_x0+1))</f>
        <v>39</v>
      </c>
      <c r="K227" s="18" t="n">
        <f aca="false">IF(K$12="","",INDEX(ImgF,ROUND(C$6+K$12*SIN(RADIANS(C227)),0)-ImgF_y0+1,ROUND(C$5+K$12*COS(RADIANS(C227)),0)-ImgF_x0+1))</f>
        <v>31</v>
      </c>
      <c r="L227" s="24" t="n">
        <f aca="false">MIN(D227:K227)</f>
        <v>5</v>
      </c>
      <c r="M227" s="33" t="n">
        <f aca="false">IF(L227&lt;oscuro,1,0)</f>
        <v>1</v>
      </c>
      <c r="N227" s="22" t="n">
        <f aca="false">oscuro</f>
        <v>68</v>
      </c>
      <c r="P227" s="24" t="n">
        <v>214</v>
      </c>
      <c r="Q227" s="24" t="n">
        <f aca="false">P227*360/360</f>
        <v>214</v>
      </c>
      <c r="R227" s="22" t="n">
        <f aca="false">IF(R$12="","",INDEX(ImgF,ROUND(Q$6+R$12*SIN(RADIANS(Q227)),0)-ImgF_y0+1,ROUND(Q$5+R$12*COS(RADIANS(Q227)),0)-ImgF_x0+1))</f>
        <v>16</v>
      </c>
      <c r="S227" s="22" t="n">
        <f aca="false">IF(S$12="","",INDEX(ImgF,ROUND(Q$6+S$12*SIN(RADIANS(Q227)),0)-ImgF_y0+1,ROUND(Q$5+S$12*COS(RADIANS(Q227)),0)-ImgF_x0+1))</f>
        <v>106</v>
      </c>
      <c r="T227" s="22" t="n">
        <f aca="false">IF(T$12="","",INDEX(ImgF,ROUND(Q$6+T$12*SIN(RADIANS(Q227)),0)-ImgF_y0+1,ROUND(Q$5+T$12*COS(RADIANS(Q227)),0)-ImgF_x0+1))</f>
        <v>46</v>
      </c>
      <c r="U227" s="22" t="n">
        <f aca="false">IF(U$12="","",INDEX(ImgF,ROUND(Q$6+U$12*SIN(RADIANS(Q227)),0)-ImgF_y0+1,ROUND(Q$5+U$12*COS(RADIANS(Q227)),0)-ImgF_x0+1))</f>
        <v>71</v>
      </c>
      <c r="V227" s="22" t="n">
        <f aca="false">IF(V$12="","",INDEX(ImgF,ROUND(Q$6+V$12*SIN(RADIANS(Q227)),0)-ImgF_y0+1,ROUND(Q$5+V$12*COS(RADIANS(Q227)),0)-ImgF_x0+1))</f>
        <v>134</v>
      </c>
      <c r="W227" s="22" t="n">
        <f aca="false">IF(W$12="","",INDEX(ImgF,ROUND(Q$6+W$12*SIN(RADIANS(Q227)),0)-ImgF_y0+1,ROUND(Q$5+W$12*COS(RADIANS(Q227)),0)-ImgF_x0+1))</f>
        <v>135</v>
      </c>
      <c r="X227" s="22" t="n">
        <f aca="false">IF(X$12="","",INDEX(ImgF,ROUND(Q$6+X$12*SIN(RADIANS(Q227)),0)-ImgF_y0+1,ROUND(Q$5+X$12*COS(RADIANS(Q227)),0)-ImgF_x0+1))</f>
        <v>149</v>
      </c>
      <c r="Y227" s="22" t="n">
        <f aca="false">IF(Y$12="","",INDEX(ImgF,ROUND(Q$6+Y$12*SIN(RADIANS(Q227)),0)-ImgF_y0+1,ROUND(Q$5+Y$12*COS(RADIANS(Q227)),0)-ImgF_x0+1))</f>
        <v>127</v>
      </c>
      <c r="Z227" s="24" t="n">
        <f aca="false">MIN(R227:Y227)</f>
        <v>16</v>
      </c>
      <c r="AA227" s="33" t="n">
        <f aca="false">IF(Z227&lt;oscuro,1,0)</f>
        <v>1</v>
      </c>
      <c r="AB227" s="22" t="n">
        <f aca="false">oscuro</f>
        <v>68</v>
      </c>
    </row>
    <row r="228" customFormat="false" ht="15" hidden="false" customHeight="false" outlineLevel="0" collapsed="false">
      <c r="B228" s="24" t="n">
        <v>215</v>
      </c>
      <c r="C228" s="24" t="n">
        <f aca="false">B228*360/360</f>
        <v>215</v>
      </c>
      <c r="D228" s="18" t="n">
        <f aca="false">IF(D$12="","",INDEX(ImgF,ROUND(C$6+D$12*SIN(RADIANS(C228)),0)-ImgF_y0+1,ROUND(C$5+D$12*COS(RADIANS(C228)),0)-ImgF_x0+1))</f>
        <v>233</v>
      </c>
      <c r="E228" s="18" t="n">
        <f aca="false">IF(E$12="","",INDEX(ImgF,ROUND(C$6+E$12*SIN(RADIANS(C228)),0)-ImgF_y0+1,ROUND(C$5+E$12*COS(RADIANS(C228)),0)-ImgF_x0+1))</f>
        <v>241</v>
      </c>
      <c r="F228" s="18" t="n">
        <f aca="false">IF(F$12="","",INDEX(ImgF,ROUND(C$6+F$12*SIN(RADIANS(C228)),0)-ImgF_y0+1,ROUND(C$5+F$12*COS(RADIANS(C228)),0)-ImgF_x0+1))</f>
        <v>19</v>
      </c>
      <c r="G228" s="18" t="n">
        <f aca="false">IF(G$12="","",INDEX(ImgF,ROUND(C$6+G$12*SIN(RADIANS(C228)),0)-ImgF_y0+1,ROUND(C$5+G$12*COS(RADIANS(C228)),0)-ImgF_x0+1))</f>
        <v>5</v>
      </c>
      <c r="H228" s="18" t="n">
        <f aca="false">IF(H$12="","",INDEX(ImgF,ROUND(C$6+H$12*SIN(RADIANS(C228)),0)-ImgF_y0+1,ROUND(C$5+H$12*COS(RADIANS(C228)),0)-ImgF_x0+1))</f>
        <v>51</v>
      </c>
      <c r="I228" s="18" t="n">
        <f aca="false">IF(I$12="","",INDEX(ImgF,ROUND(C$6+I$12*SIN(RADIANS(C228)),0)-ImgF_y0+1,ROUND(C$5+I$12*COS(RADIANS(C228)),0)-ImgF_x0+1))</f>
        <v>51</v>
      </c>
      <c r="J228" s="18" t="n">
        <f aca="false">IF(J$12="","",INDEX(ImgF,ROUND(C$6+J$12*SIN(RADIANS(C228)),0)-ImgF_y0+1,ROUND(C$5+J$12*COS(RADIANS(C228)),0)-ImgF_x0+1))</f>
        <v>46</v>
      </c>
      <c r="K228" s="18" t="n">
        <f aca="false">IF(K$12="","",INDEX(ImgF,ROUND(C$6+K$12*SIN(RADIANS(C228)),0)-ImgF_y0+1,ROUND(C$5+K$12*COS(RADIANS(C228)),0)-ImgF_x0+1))</f>
        <v>25</v>
      </c>
      <c r="L228" s="24" t="n">
        <f aca="false">MIN(D228:K228)</f>
        <v>5</v>
      </c>
      <c r="M228" s="33" t="n">
        <f aca="false">IF(L228&lt;oscuro,1,0)</f>
        <v>1</v>
      </c>
      <c r="N228" s="22" t="n">
        <f aca="false">oscuro</f>
        <v>68</v>
      </c>
      <c r="P228" s="24" t="n">
        <v>215</v>
      </c>
      <c r="Q228" s="24" t="n">
        <f aca="false">P228*360/360</f>
        <v>215</v>
      </c>
      <c r="R228" s="22" t="n">
        <f aca="false">IF(R$12="","",INDEX(ImgF,ROUND(Q$6+R$12*SIN(RADIANS(Q228)),0)-ImgF_y0+1,ROUND(Q$5+R$12*COS(RADIANS(Q228)),0)-ImgF_x0+1))</f>
        <v>16</v>
      </c>
      <c r="S228" s="22" t="n">
        <f aca="false">IF(S$12="","",INDEX(ImgF,ROUND(Q$6+S$12*SIN(RADIANS(Q228)),0)-ImgF_y0+1,ROUND(Q$5+S$12*COS(RADIANS(Q228)),0)-ImgF_x0+1))</f>
        <v>97</v>
      </c>
      <c r="T228" s="22" t="n">
        <f aca="false">IF(T$12="","",INDEX(ImgF,ROUND(Q$6+T$12*SIN(RADIANS(Q228)),0)-ImgF_y0+1,ROUND(Q$5+T$12*COS(RADIANS(Q228)),0)-ImgF_x0+1))</f>
        <v>46</v>
      </c>
      <c r="U228" s="22" t="n">
        <f aca="false">IF(U$12="","",INDEX(ImgF,ROUND(Q$6+U$12*SIN(RADIANS(Q228)),0)-ImgF_y0+1,ROUND(Q$5+U$12*COS(RADIANS(Q228)),0)-ImgF_x0+1))</f>
        <v>64</v>
      </c>
      <c r="V228" s="22" t="n">
        <f aca="false">IF(V$12="","",INDEX(ImgF,ROUND(Q$6+V$12*SIN(RADIANS(Q228)),0)-ImgF_y0+1,ROUND(Q$5+V$12*COS(RADIANS(Q228)),0)-ImgF_x0+1))</f>
        <v>64</v>
      </c>
      <c r="W228" s="22" t="n">
        <f aca="false">IF(W$12="","",INDEX(ImgF,ROUND(Q$6+W$12*SIN(RADIANS(Q228)),0)-ImgF_y0+1,ROUND(Q$5+W$12*COS(RADIANS(Q228)),0)-ImgF_x0+1))</f>
        <v>125</v>
      </c>
      <c r="X228" s="22" t="n">
        <f aca="false">IF(X$12="","",INDEX(ImgF,ROUND(Q$6+X$12*SIN(RADIANS(Q228)),0)-ImgF_y0+1,ROUND(Q$5+X$12*COS(RADIANS(Q228)),0)-ImgF_x0+1))</f>
        <v>144</v>
      </c>
      <c r="Y228" s="22" t="n">
        <f aca="false">IF(Y$12="","",INDEX(ImgF,ROUND(Q$6+Y$12*SIN(RADIANS(Q228)),0)-ImgF_y0+1,ROUND(Q$5+Y$12*COS(RADIANS(Q228)),0)-ImgF_x0+1))</f>
        <v>114</v>
      </c>
      <c r="Z228" s="24" t="n">
        <f aca="false">MIN(R228:Y228)</f>
        <v>16</v>
      </c>
      <c r="AA228" s="33" t="n">
        <f aca="false">IF(Z228&lt;oscuro,1,0)</f>
        <v>1</v>
      </c>
      <c r="AB228" s="22" t="n">
        <f aca="false">oscuro</f>
        <v>68</v>
      </c>
    </row>
    <row r="229" customFormat="false" ht="15" hidden="false" customHeight="false" outlineLevel="0" collapsed="false">
      <c r="B229" s="24" t="n">
        <v>216</v>
      </c>
      <c r="C229" s="24" t="n">
        <f aca="false">B229*360/360</f>
        <v>216</v>
      </c>
      <c r="D229" s="18" t="n">
        <f aca="false">IF(D$12="","",INDEX(ImgF,ROUND(C$6+D$12*SIN(RADIANS(C229)),0)-ImgF_y0+1,ROUND(C$5+D$12*COS(RADIANS(C229)),0)-ImgF_x0+1))</f>
        <v>233</v>
      </c>
      <c r="E229" s="18" t="n">
        <f aca="false">IF(E$12="","",INDEX(ImgF,ROUND(C$6+E$12*SIN(RADIANS(C229)),0)-ImgF_y0+1,ROUND(C$5+E$12*COS(RADIANS(C229)),0)-ImgF_x0+1))</f>
        <v>177</v>
      </c>
      <c r="F229" s="18" t="n">
        <f aca="false">IF(F$12="","",INDEX(ImgF,ROUND(C$6+F$12*SIN(RADIANS(C229)),0)-ImgF_y0+1,ROUND(C$5+F$12*COS(RADIANS(C229)),0)-ImgF_x0+1))</f>
        <v>19</v>
      </c>
      <c r="G229" s="18" t="n">
        <f aca="false">IF(G$12="","",INDEX(ImgF,ROUND(C$6+G$12*SIN(RADIANS(C229)),0)-ImgF_y0+1,ROUND(C$5+G$12*COS(RADIANS(C229)),0)-ImgF_x0+1))</f>
        <v>24</v>
      </c>
      <c r="H229" s="18" t="n">
        <f aca="false">IF(H$12="","",INDEX(ImgF,ROUND(C$6+H$12*SIN(RADIANS(C229)),0)-ImgF_y0+1,ROUND(C$5+H$12*COS(RADIANS(C229)),0)-ImgF_x0+1))</f>
        <v>24</v>
      </c>
      <c r="I229" s="18" t="n">
        <f aca="false">IF(I$12="","",INDEX(ImgF,ROUND(C$6+I$12*SIN(RADIANS(C229)),0)-ImgF_y0+1,ROUND(C$5+I$12*COS(RADIANS(C229)),0)-ImgF_x0+1))</f>
        <v>51</v>
      </c>
      <c r="J229" s="18" t="n">
        <f aca="false">IF(J$12="","",INDEX(ImgF,ROUND(C$6+J$12*SIN(RADIANS(C229)),0)-ImgF_y0+1,ROUND(C$5+J$12*COS(RADIANS(C229)),0)-ImgF_x0+1))</f>
        <v>32</v>
      </c>
      <c r="K229" s="18" t="n">
        <f aca="false">IF(K$12="","",INDEX(ImgF,ROUND(C$6+K$12*SIN(RADIANS(C229)),0)-ImgF_y0+1,ROUND(C$5+K$12*COS(RADIANS(C229)),0)-ImgF_x0+1))</f>
        <v>25</v>
      </c>
      <c r="L229" s="24" t="n">
        <f aca="false">MIN(D229:K229)</f>
        <v>19</v>
      </c>
      <c r="M229" s="33" t="n">
        <f aca="false">IF(L229&lt;oscuro,1,0)</f>
        <v>1</v>
      </c>
      <c r="N229" s="22" t="n">
        <f aca="false">oscuro</f>
        <v>68</v>
      </c>
      <c r="P229" s="24" t="n">
        <v>216</v>
      </c>
      <c r="Q229" s="24" t="n">
        <f aca="false">P229*360/360</f>
        <v>216</v>
      </c>
      <c r="R229" s="22" t="n">
        <f aca="false">IF(R$12="","",INDEX(ImgF,ROUND(Q$6+R$12*SIN(RADIANS(Q229)),0)-ImgF_y0+1,ROUND(Q$5+R$12*COS(RADIANS(Q229)),0)-ImgF_x0+1))</f>
        <v>23</v>
      </c>
      <c r="S229" s="22" t="n">
        <f aca="false">IF(S$12="","",INDEX(ImgF,ROUND(Q$6+S$12*SIN(RADIANS(Q229)),0)-ImgF_y0+1,ROUND(Q$5+S$12*COS(RADIANS(Q229)),0)-ImgF_x0+1))</f>
        <v>97</v>
      </c>
      <c r="T229" s="22" t="n">
        <f aca="false">IF(T$12="","",INDEX(ImgF,ROUND(Q$6+T$12*SIN(RADIANS(Q229)),0)-ImgF_y0+1,ROUND(Q$5+T$12*COS(RADIANS(Q229)),0)-ImgF_x0+1))</f>
        <v>85</v>
      </c>
      <c r="U229" s="22" t="n">
        <f aca="false">IF(U$12="","",INDEX(ImgF,ROUND(Q$6+U$12*SIN(RADIANS(Q229)),0)-ImgF_y0+1,ROUND(Q$5+U$12*COS(RADIANS(Q229)),0)-ImgF_x0+1))</f>
        <v>25</v>
      </c>
      <c r="V229" s="22" t="n">
        <f aca="false">IF(V$12="","",INDEX(ImgF,ROUND(Q$6+V$12*SIN(RADIANS(Q229)),0)-ImgF_y0+1,ROUND(Q$5+V$12*COS(RADIANS(Q229)),0)-ImgF_x0+1))</f>
        <v>52</v>
      </c>
      <c r="W229" s="22" t="n">
        <f aca="false">IF(W$12="","",INDEX(ImgF,ROUND(Q$6+W$12*SIN(RADIANS(Q229)),0)-ImgF_y0+1,ROUND(Q$5+W$12*COS(RADIANS(Q229)),0)-ImgF_x0+1))</f>
        <v>117</v>
      </c>
      <c r="X229" s="22" t="n">
        <f aca="false">IF(X$12="","",INDEX(ImgF,ROUND(Q$6+X$12*SIN(RADIANS(Q229)),0)-ImgF_y0+1,ROUND(Q$5+X$12*COS(RADIANS(Q229)),0)-ImgF_x0+1))</f>
        <v>144</v>
      </c>
      <c r="Y229" s="22" t="n">
        <f aca="false">IF(Y$12="","",INDEX(ImgF,ROUND(Q$6+Y$12*SIN(RADIANS(Q229)),0)-ImgF_y0+1,ROUND(Q$5+Y$12*COS(RADIANS(Q229)),0)-ImgF_x0+1))</f>
        <v>150</v>
      </c>
      <c r="Z229" s="24" t="n">
        <f aca="false">MIN(R229:Y229)</f>
        <v>23</v>
      </c>
      <c r="AA229" s="33" t="n">
        <f aca="false">IF(Z229&lt;oscuro,1,0)</f>
        <v>1</v>
      </c>
      <c r="AB229" s="22" t="n">
        <f aca="false">oscuro</f>
        <v>68</v>
      </c>
    </row>
    <row r="230" customFormat="false" ht="15" hidden="false" customHeight="false" outlineLevel="0" collapsed="false">
      <c r="B230" s="24" t="n">
        <v>217</v>
      </c>
      <c r="C230" s="24" t="n">
        <f aca="false">B230*360/360</f>
        <v>217</v>
      </c>
      <c r="D230" s="18" t="n">
        <f aca="false">IF(D$12="","",INDEX(ImgF,ROUND(C$6+D$12*SIN(RADIANS(C230)),0)-ImgF_y0+1,ROUND(C$5+D$12*COS(RADIANS(C230)),0)-ImgF_x0+1))</f>
        <v>182</v>
      </c>
      <c r="E230" s="18" t="n">
        <f aca="false">IF(E$12="","",INDEX(ImgF,ROUND(C$6+E$12*SIN(RADIANS(C230)),0)-ImgF_y0+1,ROUND(C$5+E$12*COS(RADIANS(C230)),0)-ImgF_x0+1))</f>
        <v>177</v>
      </c>
      <c r="F230" s="18" t="n">
        <f aca="false">IF(F$12="","",INDEX(ImgF,ROUND(C$6+F$12*SIN(RADIANS(C230)),0)-ImgF_y0+1,ROUND(C$5+F$12*COS(RADIANS(C230)),0)-ImgF_x0+1))</f>
        <v>92</v>
      </c>
      <c r="G230" s="18" t="n">
        <f aca="false">IF(G$12="","",INDEX(ImgF,ROUND(C$6+G$12*SIN(RADIANS(C230)),0)-ImgF_y0+1,ROUND(C$5+G$12*COS(RADIANS(C230)),0)-ImgF_x0+1))</f>
        <v>12</v>
      </c>
      <c r="H230" s="18" t="n">
        <f aca="false">IF(H$12="","",INDEX(ImgF,ROUND(C$6+H$12*SIN(RADIANS(C230)),0)-ImgF_y0+1,ROUND(C$5+H$12*COS(RADIANS(C230)),0)-ImgF_x0+1))</f>
        <v>43</v>
      </c>
      <c r="I230" s="18" t="n">
        <f aca="false">IF(I$12="","",INDEX(ImgF,ROUND(C$6+I$12*SIN(RADIANS(C230)),0)-ImgF_y0+1,ROUND(C$5+I$12*COS(RADIANS(C230)),0)-ImgF_x0+1))</f>
        <v>48</v>
      </c>
      <c r="J230" s="18" t="n">
        <f aca="false">IF(J$12="","",INDEX(ImgF,ROUND(C$6+J$12*SIN(RADIANS(C230)),0)-ImgF_y0+1,ROUND(C$5+J$12*COS(RADIANS(C230)),0)-ImgF_x0+1))</f>
        <v>32</v>
      </c>
      <c r="K230" s="18" t="n">
        <f aca="false">IF(K$12="","",INDEX(ImgF,ROUND(C$6+K$12*SIN(RADIANS(C230)),0)-ImgF_y0+1,ROUND(C$5+K$12*COS(RADIANS(C230)),0)-ImgF_x0+1))</f>
        <v>16</v>
      </c>
      <c r="L230" s="24" t="n">
        <f aca="false">MIN(D230:K230)</f>
        <v>12</v>
      </c>
      <c r="M230" s="33" t="n">
        <f aca="false">IF(L230&lt;oscuro,1,0)</f>
        <v>1</v>
      </c>
      <c r="N230" s="22" t="n">
        <f aca="false">oscuro</f>
        <v>68</v>
      </c>
      <c r="P230" s="24" t="n">
        <v>217</v>
      </c>
      <c r="Q230" s="24" t="n">
        <f aca="false">P230*360/360</f>
        <v>217</v>
      </c>
      <c r="R230" s="22" t="n">
        <f aca="false">IF(R$12="","",INDEX(ImgF,ROUND(Q$6+R$12*SIN(RADIANS(Q230)),0)-ImgF_y0+1,ROUND(Q$5+R$12*COS(RADIANS(Q230)),0)-ImgF_x0+1))</f>
        <v>10</v>
      </c>
      <c r="S230" s="22" t="n">
        <f aca="false">IF(S$12="","",INDEX(ImgF,ROUND(Q$6+S$12*SIN(RADIANS(Q230)),0)-ImgF_y0+1,ROUND(Q$5+S$12*COS(RADIANS(Q230)),0)-ImgF_x0+1))</f>
        <v>25</v>
      </c>
      <c r="T230" s="22" t="n">
        <f aca="false">IF(T$12="","",INDEX(ImgF,ROUND(Q$6+T$12*SIN(RADIANS(Q230)),0)-ImgF_y0+1,ROUND(Q$5+T$12*COS(RADIANS(Q230)),0)-ImgF_x0+1))</f>
        <v>85</v>
      </c>
      <c r="U230" s="22" t="n">
        <f aca="false">IF(U$12="","",INDEX(ImgF,ROUND(Q$6+U$12*SIN(RADIANS(Q230)),0)-ImgF_y0+1,ROUND(Q$5+U$12*COS(RADIANS(Q230)),0)-ImgF_x0+1))</f>
        <v>37</v>
      </c>
      <c r="V230" s="22" t="n">
        <f aca="false">IF(V$12="","",INDEX(ImgF,ROUND(Q$6+V$12*SIN(RADIANS(Q230)),0)-ImgF_y0+1,ROUND(Q$5+V$12*COS(RADIANS(Q230)),0)-ImgF_x0+1))</f>
        <v>32</v>
      </c>
      <c r="W230" s="22" t="n">
        <f aca="false">IF(W$12="","",INDEX(ImgF,ROUND(Q$6+W$12*SIN(RADIANS(Q230)),0)-ImgF_y0+1,ROUND(Q$5+W$12*COS(RADIANS(Q230)),0)-ImgF_x0+1))</f>
        <v>32</v>
      </c>
      <c r="X230" s="22" t="n">
        <f aca="false">IF(X$12="","",INDEX(ImgF,ROUND(Q$6+X$12*SIN(RADIANS(Q230)),0)-ImgF_y0+1,ROUND(Q$5+X$12*COS(RADIANS(Q230)),0)-ImgF_x0+1))</f>
        <v>111</v>
      </c>
      <c r="Y230" s="22" t="n">
        <f aca="false">IF(Y$12="","",INDEX(ImgF,ROUND(Q$6+Y$12*SIN(RADIANS(Q230)),0)-ImgF_y0+1,ROUND(Q$5+Y$12*COS(RADIANS(Q230)),0)-ImgF_x0+1))</f>
        <v>150</v>
      </c>
      <c r="Z230" s="24" t="n">
        <f aca="false">MIN(R230:Y230)</f>
        <v>10</v>
      </c>
      <c r="AA230" s="33" t="n">
        <f aca="false">IF(Z230&lt;oscuro,1,0)</f>
        <v>1</v>
      </c>
      <c r="AB230" s="22" t="n">
        <f aca="false">oscuro</f>
        <v>68</v>
      </c>
    </row>
    <row r="231" customFormat="false" ht="15" hidden="false" customHeight="false" outlineLevel="0" collapsed="false">
      <c r="B231" s="24" t="n">
        <v>218</v>
      </c>
      <c r="C231" s="24" t="n">
        <f aca="false">B231*360/360</f>
        <v>218</v>
      </c>
      <c r="D231" s="18" t="n">
        <f aca="false">IF(D$12="","",INDEX(ImgF,ROUND(C$6+D$12*SIN(RADIANS(C231)),0)-ImgF_y0+1,ROUND(C$5+D$12*COS(RADIANS(C231)),0)-ImgF_x0+1))</f>
        <v>142</v>
      </c>
      <c r="E231" s="18" t="n">
        <f aca="false">IF(E$12="","",INDEX(ImgF,ROUND(C$6+E$12*SIN(RADIANS(C231)),0)-ImgF_y0+1,ROUND(C$5+E$12*COS(RADIANS(C231)),0)-ImgF_x0+1))</f>
        <v>179</v>
      </c>
      <c r="F231" s="18" t="n">
        <f aca="false">IF(F$12="","",INDEX(ImgF,ROUND(C$6+F$12*SIN(RADIANS(C231)),0)-ImgF_y0+1,ROUND(C$5+F$12*COS(RADIANS(C231)),0)-ImgF_x0+1))</f>
        <v>92</v>
      </c>
      <c r="G231" s="18" t="n">
        <f aca="false">IF(G$12="","",INDEX(ImgF,ROUND(C$6+G$12*SIN(RADIANS(C231)),0)-ImgF_y0+1,ROUND(C$5+G$12*COS(RADIANS(C231)),0)-ImgF_x0+1))</f>
        <v>32</v>
      </c>
      <c r="H231" s="18" t="n">
        <f aca="false">IF(H$12="","",INDEX(ImgF,ROUND(C$6+H$12*SIN(RADIANS(C231)),0)-ImgF_y0+1,ROUND(C$5+H$12*COS(RADIANS(C231)),0)-ImgF_x0+1))</f>
        <v>55</v>
      </c>
      <c r="I231" s="18" t="n">
        <f aca="false">IF(I$12="","",INDEX(ImgF,ROUND(C$6+I$12*SIN(RADIANS(C231)),0)-ImgF_y0+1,ROUND(C$5+I$12*COS(RADIANS(C231)),0)-ImgF_x0+1))</f>
        <v>59</v>
      </c>
      <c r="J231" s="18" t="n">
        <f aca="false">IF(J$12="","",INDEX(ImgF,ROUND(C$6+J$12*SIN(RADIANS(C231)),0)-ImgF_y0+1,ROUND(C$5+J$12*COS(RADIANS(C231)),0)-ImgF_x0+1))</f>
        <v>28</v>
      </c>
      <c r="K231" s="18" t="n">
        <f aca="false">IF(K$12="","",INDEX(ImgF,ROUND(C$6+K$12*SIN(RADIANS(C231)),0)-ImgF_y0+1,ROUND(C$5+K$12*COS(RADIANS(C231)),0)-ImgF_x0+1))</f>
        <v>16</v>
      </c>
      <c r="L231" s="24" t="n">
        <f aca="false">MIN(D231:K231)</f>
        <v>16</v>
      </c>
      <c r="M231" s="33" t="n">
        <f aca="false">IF(L231&lt;oscuro,1,0)</f>
        <v>1</v>
      </c>
      <c r="N231" s="22" t="n">
        <f aca="false">oscuro</f>
        <v>68</v>
      </c>
      <c r="P231" s="24" t="n">
        <v>218</v>
      </c>
      <c r="Q231" s="24" t="n">
        <f aca="false">P231*360/360</f>
        <v>218</v>
      </c>
      <c r="R231" s="22" t="n">
        <f aca="false">IF(R$12="","",INDEX(ImgF,ROUND(Q$6+R$12*SIN(RADIANS(Q231)),0)-ImgF_y0+1,ROUND(Q$5+R$12*COS(RADIANS(Q231)),0)-ImgF_x0+1))</f>
        <v>9</v>
      </c>
      <c r="S231" s="22" t="n">
        <f aca="false">IF(S$12="","",INDEX(ImgF,ROUND(Q$6+S$12*SIN(RADIANS(Q231)),0)-ImgF_y0+1,ROUND(Q$5+S$12*COS(RADIANS(Q231)),0)-ImgF_x0+1))</f>
        <v>25</v>
      </c>
      <c r="T231" s="22" t="n">
        <f aca="false">IF(T$12="","",INDEX(ImgF,ROUND(Q$6+T$12*SIN(RADIANS(Q231)),0)-ImgF_y0+1,ROUND(Q$5+T$12*COS(RADIANS(Q231)),0)-ImgF_x0+1))</f>
        <v>88</v>
      </c>
      <c r="U231" s="22" t="n">
        <f aca="false">IF(U$12="","",INDEX(ImgF,ROUND(Q$6+U$12*SIN(RADIANS(Q231)),0)-ImgF_y0+1,ROUND(Q$5+U$12*COS(RADIANS(Q231)),0)-ImgF_x0+1))</f>
        <v>85</v>
      </c>
      <c r="V231" s="22" t="n">
        <f aca="false">IF(V$12="","",INDEX(ImgF,ROUND(Q$6+V$12*SIN(RADIANS(Q231)),0)-ImgF_y0+1,ROUND(Q$5+V$12*COS(RADIANS(Q231)),0)-ImgF_x0+1))</f>
        <v>33</v>
      </c>
      <c r="W231" s="22" t="n">
        <f aca="false">IF(W$12="","",INDEX(ImgF,ROUND(Q$6+W$12*SIN(RADIANS(Q231)),0)-ImgF_y0+1,ROUND(Q$5+W$12*COS(RADIANS(Q231)),0)-ImgF_x0+1))</f>
        <v>29</v>
      </c>
      <c r="X231" s="22" t="n">
        <f aca="false">IF(X$12="","",INDEX(ImgF,ROUND(Q$6+X$12*SIN(RADIANS(Q231)),0)-ImgF_y0+1,ROUND(Q$5+X$12*COS(RADIANS(Q231)),0)-ImgF_x0+1))</f>
        <v>111</v>
      </c>
      <c r="Y231" s="22" t="n">
        <f aca="false">IF(Y$12="","",INDEX(ImgF,ROUND(Q$6+Y$12*SIN(RADIANS(Q231)),0)-ImgF_y0+1,ROUND(Q$5+Y$12*COS(RADIANS(Q231)),0)-ImgF_x0+1))</f>
        <v>94</v>
      </c>
      <c r="Z231" s="24" t="n">
        <f aca="false">MIN(R231:Y231)</f>
        <v>9</v>
      </c>
      <c r="AA231" s="33" t="n">
        <f aca="false">IF(Z231&lt;oscuro,1,0)</f>
        <v>1</v>
      </c>
      <c r="AB231" s="22" t="n">
        <f aca="false">oscuro</f>
        <v>68</v>
      </c>
    </row>
    <row r="232" customFormat="false" ht="15" hidden="false" customHeight="false" outlineLevel="0" collapsed="false">
      <c r="B232" s="24" t="n">
        <v>219</v>
      </c>
      <c r="C232" s="24" t="n">
        <f aca="false">B232*360/360</f>
        <v>219</v>
      </c>
      <c r="D232" s="18" t="n">
        <f aca="false">IF(D$12="","",INDEX(ImgF,ROUND(C$6+D$12*SIN(RADIANS(C232)),0)-ImgF_y0+1,ROUND(C$5+D$12*COS(RADIANS(C232)),0)-ImgF_x0+1))</f>
        <v>172</v>
      </c>
      <c r="E232" s="18" t="n">
        <f aca="false">IF(E$12="","",INDEX(ImgF,ROUND(C$6+E$12*SIN(RADIANS(C232)),0)-ImgF_y0+1,ROUND(C$5+E$12*COS(RADIANS(C232)),0)-ImgF_x0+1))</f>
        <v>179</v>
      </c>
      <c r="F232" s="18" t="n">
        <f aca="false">IF(F$12="","",INDEX(ImgF,ROUND(C$6+F$12*SIN(RADIANS(C232)),0)-ImgF_y0+1,ROUND(C$5+F$12*COS(RADIANS(C232)),0)-ImgF_x0+1))</f>
        <v>137</v>
      </c>
      <c r="G232" s="18" t="n">
        <f aca="false">IF(G$12="","",INDEX(ImgF,ROUND(C$6+G$12*SIN(RADIANS(C232)),0)-ImgF_y0+1,ROUND(C$5+G$12*COS(RADIANS(C232)),0)-ImgF_x0+1))</f>
        <v>24</v>
      </c>
      <c r="H232" s="18" t="n">
        <f aca="false">IF(H$12="","",INDEX(ImgF,ROUND(C$6+H$12*SIN(RADIANS(C232)),0)-ImgF_y0+1,ROUND(C$5+H$12*COS(RADIANS(C232)),0)-ImgF_x0+1))</f>
        <v>55</v>
      </c>
      <c r="I232" s="18" t="n">
        <f aca="false">IF(I$12="","",INDEX(ImgF,ROUND(C$6+I$12*SIN(RADIANS(C232)),0)-ImgF_y0+1,ROUND(C$5+I$12*COS(RADIANS(C232)),0)-ImgF_x0+1))</f>
        <v>44</v>
      </c>
      <c r="J232" s="18" t="n">
        <f aca="false">IF(J$12="","",INDEX(ImgF,ROUND(C$6+J$12*SIN(RADIANS(C232)),0)-ImgF_y0+1,ROUND(C$5+J$12*COS(RADIANS(C232)),0)-ImgF_x0+1))</f>
        <v>28</v>
      </c>
      <c r="K232" s="18" t="n">
        <f aca="false">IF(K$12="","",INDEX(ImgF,ROUND(C$6+K$12*SIN(RADIANS(C232)),0)-ImgF_y0+1,ROUND(C$5+K$12*COS(RADIANS(C232)),0)-ImgF_x0+1))</f>
        <v>23</v>
      </c>
      <c r="L232" s="24" t="n">
        <f aca="false">MIN(D232:K232)</f>
        <v>23</v>
      </c>
      <c r="M232" s="33" t="n">
        <f aca="false">IF(L232&lt;oscuro,1,0)</f>
        <v>1</v>
      </c>
      <c r="N232" s="22" t="n">
        <f aca="false">oscuro</f>
        <v>68</v>
      </c>
      <c r="P232" s="24" t="n">
        <v>219</v>
      </c>
      <c r="Q232" s="24" t="n">
        <f aca="false">P232*360/360</f>
        <v>219</v>
      </c>
      <c r="R232" s="22" t="n">
        <f aca="false">IF(R$12="","",INDEX(ImgF,ROUND(Q$6+R$12*SIN(RADIANS(Q232)),0)-ImgF_y0+1,ROUND(Q$5+R$12*COS(RADIANS(Q232)),0)-ImgF_x0+1))</f>
        <v>9</v>
      </c>
      <c r="S232" s="22" t="n">
        <f aca="false">IF(S$12="","",INDEX(ImgF,ROUND(Q$6+S$12*SIN(RADIANS(Q232)),0)-ImgF_y0+1,ROUND(Q$5+S$12*COS(RADIANS(Q232)),0)-ImgF_x0+1))</f>
        <v>9</v>
      </c>
      <c r="T232" s="22" t="n">
        <f aca="false">IF(T$12="","",INDEX(ImgF,ROUND(Q$6+T$12*SIN(RADIANS(Q232)),0)-ImgF_y0+1,ROUND(Q$5+T$12*COS(RADIANS(Q232)),0)-ImgF_x0+1))</f>
        <v>25</v>
      </c>
      <c r="U232" s="22" t="n">
        <f aca="false">IF(U$12="","",INDEX(ImgF,ROUND(Q$6+U$12*SIN(RADIANS(Q232)),0)-ImgF_y0+1,ROUND(Q$5+U$12*COS(RADIANS(Q232)),0)-ImgF_x0+1))</f>
        <v>85</v>
      </c>
      <c r="V232" s="22" t="n">
        <f aca="false">IF(V$12="","",INDEX(ImgF,ROUND(Q$6+V$12*SIN(RADIANS(Q232)),0)-ImgF_y0+1,ROUND(Q$5+V$12*COS(RADIANS(Q232)),0)-ImgF_x0+1))</f>
        <v>46</v>
      </c>
      <c r="W232" s="22" t="n">
        <f aca="false">IF(W$12="","",INDEX(ImgF,ROUND(Q$6+W$12*SIN(RADIANS(Q232)),0)-ImgF_y0+1,ROUND(Q$5+W$12*COS(RADIANS(Q232)),0)-ImgF_x0+1))</f>
        <v>46</v>
      </c>
      <c r="X232" s="22" t="n">
        <f aca="false">IF(X$12="","",INDEX(ImgF,ROUND(Q$6+X$12*SIN(RADIANS(Q232)),0)-ImgF_y0+1,ROUND(Q$5+X$12*COS(RADIANS(Q232)),0)-ImgF_x0+1))</f>
        <v>19</v>
      </c>
      <c r="Y232" s="22" t="n">
        <f aca="false">IF(Y$12="","",INDEX(ImgF,ROUND(Q$6+Y$12*SIN(RADIANS(Q232)),0)-ImgF_y0+1,ROUND(Q$5+Y$12*COS(RADIANS(Q232)),0)-ImgF_x0+1))</f>
        <v>97</v>
      </c>
      <c r="Z232" s="24" t="n">
        <f aca="false">MIN(R232:Y232)</f>
        <v>9</v>
      </c>
      <c r="AA232" s="33" t="n">
        <f aca="false">IF(Z232&lt;oscuro,1,0)</f>
        <v>1</v>
      </c>
      <c r="AB232" s="22" t="n">
        <f aca="false">oscuro</f>
        <v>68</v>
      </c>
    </row>
    <row r="233" customFormat="false" ht="15" hidden="false" customHeight="false" outlineLevel="0" collapsed="false">
      <c r="B233" s="24" t="n">
        <v>220</v>
      </c>
      <c r="C233" s="24" t="n">
        <f aca="false">B233*360/360</f>
        <v>220</v>
      </c>
      <c r="D233" s="18" t="n">
        <f aca="false">IF(D$12="","",INDEX(ImgF,ROUND(C$6+D$12*SIN(RADIANS(C233)),0)-ImgF_y0+1,ROUND(C$5+D$12*COS(RADIANS(C233)),0)-ImgF_x0+1))</f>
        <v>172</v>
      </c>
      <c r="E233" s="18" t="n">
        <f aca="false">IF(E$12="","",INDEX(ImgF,ROUND(C$6+E$12*SIN(RADIANS(C233)),0)-ImgF_y0+1,ROUND(C$5+E$12*COS(RADIANS(C233)),0)-ImgF_x0+1))</f>
        <v>196</v>
      </c>
      <c r="F233" s="18" t="n">
        <f aca="false">IF(F$12="","",INDEX(ImgF,ROUND(C$6+F$12*SIN(RADIANS(C233)),0)-ImgF_y0+1,ROUND(C$5+F$12*COS(RADIANS(C233)),0)-ImgF_x0+1))</f>
        <v>137</v>
      </c>
      <c r="G233" s="18" t="n">
        <f aca="false">IF(G$12="","",INDEX(ImgF,ROUND(C$6+G$12*SIN(RADIANS(C233)),0)-ImgF_y0+1,ROUND(C$5+G$12*COS(RADIANS(C233)),0)-ImgF_x0+1))</f>
        <v>24</v>
      </c>
      <c r="H233" s="18" t="n">
        <f aca="false">IF(H$12="","",INDEX(ImgF,ROUND(C$6+H$12*SIN(RADIANS(C233)),0)-ImgF_y0+1,ROUND(C$5+H$12*COS(RADIANS(C233)),0)-ImgF_x0+1))</f>
        <v>44</v>
      </c>
      <c r="I233" s="18" t="n">
        <f aca="false">IF(I$12="","",INDEX(ImgF,ROUND(C$6+I$12*SIN(RADIANS(C233)),0)-ImgF_y0+1,ROUND(C$5+I$12*COS(RADIANS(C233)),0)-ImgF_x0+1))</f>
        <v>44</v>
      </c>
      <c r="J233" s="18" t="n">
        <f aca="false">IF(J$12="","",INDEX(ImgF,ROUND(C$6+J$12*SIN(RADIANS(C233)),0)-ImgF_y0+1,ROUND(C$5+J$12*COS(RADIANS(C233)),0)-ImgF_x0+1))</f>
        <v>30</v>
      </c>
      <c r="K233" s="18" t="n">
        <f aca="false">IF(K$12="","",INDEX(ImgF,ROUND(C$6+K$12*SIN(RADIANS(C233)),0)-ImgF_y0+1,ROUND(C$5+K$12*COS(RADIANS(C233)),0)-ImgF_x0+1))</f>
        <v>43</v>
      </c>
      <c r="L233" s="24" t="n">
        <f aca="false">MIN(D233:K233)</f>
        <v>24</v>
      </c>
      <c r="M233" s="33" t="n">
        <f aca="false">IF(L233&lt;oscuro,1,0)</f>
        <v>1</v>
      </c>
      <c r="N233" s="22" t="n">
        <f aca="false">oscuro</f>
        <v>68</v>
      </c>
      <c r="P233" s="24" t="n">
        <v>220</v>
      </c>
      <c r="Q233" s="24" t="n">
        <f aca="false">P233*360/360</f>
        <v>220</v>
      </c>
      <c r="R233" s="22" t="n">
        <f aca="false">IF(R$12="","",INDEX(ImgF,ROUND(Q$6+R$12*SIN(RADIANS(Q233)),0)-ImgF_y0+1,ROUND(Q$5+R$12*COS(RADIANS(Q233)),0)-ImgF_x0+1))</f>
        <v>15</v>
      </c>
      <c r="S233" s="22" t="n">
        <f aca="false">IF(S$12="","",INDEX(ImgF,ROUND(Q$6+S$12*SIN(RADIANS(Q233)),0)-ImgF_y0+1,ROUND(Q$5+S$12*COS(RADIANS(Q233)),0)-ImgF_x0+1))</f>
        <v>9</v>
      </c>
      <c r="T233" s="22" t="n">
        <f aca="false">IF(T$12="","",INDEX(ImgF,ROUND(Q$6+T$12*SIN(RADIANS(Q233)),0)-ImgF_y0+1,ROUND(Q$5+T$12*COS(RADIANS(Q233)),0)-ImgF_x0+1))</f>
        <v>24</v>
      </c>
      <c r="U233" s="22" t="n">
        <f aca="false">IF(U$12="","",INDEX(ImgF,ROUND(Q$6+U$12*SIN(RADIANS(Q233)),0)-ImgF_y0+1,ROUND(Q$5+U$12*COS(RADIANS(Q233)),0)-ImgF_x0+1))</f>
        <v>24</v>
      </c>
      <c r="V233" s="22" t="n">
        <f aca="false">IF(V$12="","",INDEX(ImgF,ROUND(Q$6+V$12*SIN(RADIANS(Q233)),0)-ImgF_y0+1,ROUND(Q$5+V$12*COS(RADIANS(Q233)),0)-ImgF_x0+1))</f>
        <v>79</v>
      </c>
      <c r="W233" s="22" t="n">
        <f aca="false">IF(W$12="","",INDEX(ImgF,ROUND(Q$6+W$12*SIN(RADIANS(Q233)),0)-ImgF_y0+1,ROUND(Q$5+W$12*COS(RADIANS(Q233)),0)-ImgF_x0+1))</f>
        <v>52</v>
      </c>
      <c r="X233" s="22" t="n">
        <f aca="false">IF(X$12="","",INDEX(ImgF,ROUND(Q$6+X$12*SIN(RADIANS(Q233)),0)-ImgF_y0+1,ROUND(Q$5+X$12*COS(RADIANS(Q233)),0)-ImgF_x0+1))</f>
        <v>14</v>
      </c>
      <c r="Y233" s="22" t="n">
        <f aca="false">IF(Y$12="","",INDEX(ImgF,ROUND(Q$6+Y$12*SIN(RADIANS(Q233)),0)-ImgF_y0+1,ROUND(Q$5+Y$12*COS(RADIANS(Q233)),0)-ImgF_x0+1))</f>
        <v>14</v>
      </c>
      <c r="Z233" s="24" t="n">
        <f aca="false">MIN(R233:Y233)</f>
        <v>9</v>
      </c>
      <c r="AA233" s="33" t="n">
        <f aca="false">IF(Z233&lt;oscuro,1,0)</f>
        <v>1</v>
      </c>
      <c r="AB233" s="22" t="n">
        <f aca="false">oscuro</f>
        <v>68</v>
      </c>
    </row>
    <row r="234" customFormat="false" ht="15" hidden="false" customHeight="false" outlineLevel="0" collapsed="false">
      <c r="B234" s="24" t="n">
        <v>221</v>
      </c>
      <c r="C234" s="24" t="n">
        <f aca="false">B234*360/360</f>
        <v>221</v>
      </c>
      <c r="D234" s="18" t="n">
        <f aca="false">IF(D$12="","",INDEX(ImgF,ROUND(C$6+D$12*SIN(RADIANS(C234)),0)-ImgF_y0+1,ROUND(C$5+D$12*COS(RADIANS(C234)),0)-ImgF_x0+1))</f>
        <v>178</v>
      </c>
      <c r="E234" s="18" t="n">
        <f aca="false">IF(E$12="","",INDEX(ImgF,ROUND(C$6+E$12*SIN(RADIANS(C234)),0)-ImgF_y0+1,ROUND(C$5+E$12*COS(RADIANS(C234)),0)-ImgF_x0+1))</f>
        <v>196</v>
      </c>
      <c r="F234" s="18" t="n">
        <f aca="false">IF(F$12="","",INDEX(ImgF,ROUND(C$6+F$12*SIN(RADIANS(C234)),0)-ImgF_y0+1,ROUND(C$5+F$12*COS(RADIANS(C234)),0)-ImgF_x0+1))</f>
        <v>51</v>
      </c>
      <c r="G234" s="18" t="n">
        <f aca="false">IF(G$12="","",INDEX(ImgF,ROUND(C$6+G$12*SIN(RADIANS(C234)),0)-ImgF_y0+1,ROUND(C$5+G$12*COS(RADIANS(C234)),0)-ImgF_x0+1))</f>
        <v>0</v>
      </c>
      <c r="H234" s="18" t="n">
        <f aca="false">IF(H$12="","",INDEX(ImgF,ROUND(C$6+H$12*SIN(RADIANS(C234)),0)-ImgF_y0+1,ROUND(C$5+H$12*COS(RADIANS(C234)),0)-ImgF_x0+1))</f>
        <v>26</v>
      </c>
      <c r="I234" s="18" t="n">
        <f aca="false">IF(I$12="","",INDEX(ImgF,ROUND(C$6+I$12*SIN(RADIANS(C234)),0)-ImgF_y0+1,ROUND(C$5+I$12*COS(RADIANS(C234)),0)-ImgF_x0+1))</f>
        <v>30</v>
      </c>
      <c r="J234" s="18" t="n">
        <f aca="false">IF(J$12="","",INDEX(ImgF,ROUND(C$6+J$12*SIN(RADIANS(C234)),0)-ImgF_y0+1,ROUND(C$5+J$12*COS(RADIANS(C234)),0)-ImgF_x0+1))</f>
        <v>37</v>
      </c>
      <c r="K234" s="18" t="n">
        <f aca="false">IF(K$12="","",INDEX(ImgF,ROUND(C$6+K$12*SIN(RADIANS(C234)),0)-ImgF_y0+1,ROUND(C$5+K$12*COS(RADIANS(C234)),0)-ImgF_x0+1))</f>
        <v>37</v>
      </c>
      <c r="L234" s="24" t="n">
        <f aca="false">MIN(D234:K234)</f>
        <v>0</v>
      </c>
      <c r="M234" s="33" t="n">
        <f aca="false">IF(L234&lt;oscuro,1,0)</f>
        <v>1</v>
      </c>
      <c r="N234" s="22" t="n">
        <f aca="false">oscuro</f>
        <v>68</v>
      </c>
      <c r="P234" s="24" t="n">
        <v>221</v>
      </c>
      <c r="Q234" s="24" t="n">
        <f aca="false">P234*360/360</f>
        <v>221</v>
      </c>
      <c r="R234" s="22" t="n">
        <f aca="false">IF(R$12="","",INDEX(ImgF,ROUND(Q$6+R$12*SIN(RADIANS(Q234)),0)-ImgF_y0+1,ROUND(Q$5+R$12*COS(RADIANS(Q234)),0)-ImgF_x0+1))</f>
        <v>15</v>
      </c>
      <c r="S234" s="22" t="n">
        <f aca="false">IF(S$12="","",INDEX(ImgF,ROUND(Q$6+S$12*SIN(RADIANS(Q234)),0)-ImgF_y0+1,ROUND(Q$5+S$12*COS(RADIANS(Q234)),0)-ImgF_x0+1))</f>
        <v>14</v>
      </c>
      <c r="T234" s="22" t="n">
        <f aca="false">IF(T$12="","",INDEX(ImgF,ROUND(Q$6+T$12*SIN(RADIANS(Q234)),0)-ImgF_y0+1,ROUND(Q$5+T$12*COS(RADIANS(Q234)),0)-ImgF_x0+1))</f>
        <v>8</v>
      </c>
      <c r="U234" s="22" t="n">
        <f aca="false">IF(U$12="","",INDEX(ImgF,ROUND(Q$6+U$12*SIN(RADIANS(Q234)),0)-ImgF_y0+1,ROUND(Q$5+U$12*COS(RADIANS(Q234)),0)-ImgF_x0+1))</f>
        <v>24</v>
      </c>
      <c r="V234" s="22" t="n">
        <f aca="false">IF(V$12="","",INDEX(ImgF,ROUND(Q$6+V$12*SIN(RADIANS(Q234)),0)-ImgF_y0+1,ROUND(Q$5+V$12*COS(RADIANS(Q234)),0)-ImgF_x0+1))</f>
        <v>85</v>
      </c>
      <c r="W234" s="22" t="n">
        <f aca="false">IF(W$12="","",INDEX(ImgF,ROUND(Q$6+W$12*SIN(RADIANS(Q234)),0)-ImgF_y0+1,ROUND(Q$5+W$12*COS(RADIANS(Q234)),0)-ImgF_x0+1))</f>
        <v>85</v>
      </c>
      <c r="X234" s="22" t="n">
        <f aca="false">IF(X$12="","",INDEX(ImgF,ROUND(Q$6+X$12*SIN(RADIANS(Q234)),0)-ImgF_y0+1,ROUND(Q$5+X$12*COS(RADIANS(Q234)),0)-ImgF_x0+1))</f>
        <v>71</v>
      </c>
      <c r="Y234" s="22" t="n">
        <f aca="false">IF(Y$12="","",INDEX(ImgF,ROUND(Q$6+Y$12*SIN(RADIANS(Q234)),0)-ImgF_y0+1,ROUND(Q$5+Y$12*COS(RADIANS(Q234)),0)-ImgF_x0+1))</f>
        <v>14</v>
      </c>
      <c r="Z234" s="24" t="n">
        <f aca="false">MIN(R234:Y234)</f>
        <v>8</v>
      </c>
      <c r="AA234" s="33" t="n">
        <f aca="false">IF(Z234&lt;oscuro,1,0)</f>
        <v>1</v>
      </c>
      <c r="AB234" s="22" t="n">
        <f aca="false">oscuro</f>
        <v>68</v>
      </c>
    </row>
    <row r="235" customFormat="false" ht="15" hidden="false" customHeight="false" outlineLevel="0" collapsed="false">
      <c r="B235" s="24" t="n">
        <v>222</v>
      </c>
      <c r="C235" s="24" t="n">
        <f aca="false">B235*360/360</f>
        <v>222</v>
      </c>
      <c r="D235" s="18" t="n">
        <f aca="false">IF(D$12="","",INDEX(ImgF,ROUND(C$6+D$12*SIN(RADIANS(C235)),0)-ImgF_y0+1,ROUND(C$5+D$12*COS(RADIANS(C235)),0)-ImgF_x0+1))</f>
        <v>178</v>
      </c>
      <c r="E235" s="18" t="n">
        <f aca="false">IF(E$12="","",INDEX(ImgF,ROUND(C$6+E$12*SIN(RADIANS(C235)),0)-ImgF_y0+1,ROUND(C$5+E$12*COS(RADIANS(C235)),0)-ImgF_x0+1))</f>
        <v>209</v>
      </c>
      <c r="F235" s="18" t="n">
        <f aca="false">IF(F$12="","",INDEX(ImgF,ROUND(C$6+F$12*SIN(RADIANS(C235)),0)-ImgF_y0+1,ROUND(C$5+F$12*COS(RADIANS(C235)),0)-ImgF_x0+1))</f>
        <v>161</v>
      </c>
      <c r="G235" s="18" t="n">
        <f aca="false">IF(G$12="","",INDEX(ImgF,ROUND(C$6+G$12*SIN(RADIANS(C235)),0)-ImgF_y0+1,ROUND(C$5+G$12*COS(RADIANS(C235)),0)-ImgF_x0+1))</f>
        <v>0</v>
      </c>
      <c r="H235" s="18" t="n">
        <f aca="false">IF(H$12="","",INDEX(ImgF,ROUND(C$6+H$12*SIN(RADIANS(C235)),0)-ImgF_y0+1,ROUND(C$5+H$12*COS(RADIANS(C235)),0)-ImgF_x0+1))</f>
        <v>22</v>
      </c>
      <c r="I235" s="18" t="n">
        <f aca="false">IF(I$12="","",INDEX(ImgF,ROUND(C$6+I$12*SIN(RADIANS(C235)),0)-ImgF_y0+1,ROUND(C$5+I$12*COS(RADIANS(C235)),0)-ImgF_x0+1))</f>
        <v>22</v>
      </c>
      <c r="J235" s="18" t="n">
        <f aca="false">IF(J$12="","",INDEX(ImgF,ROUND(C$6+J$12*SIN(RADIANS(C235)),0)-ImgF_y0+1,ROUND(C$5+J$12*COS(RADIANS(C235)),0)-ImgF_x0+1))</f>
        <v>42</v>
      </c>
      <c r="K235" s="18" t="n">
        <f aca="false">IF(K$12="","",INDEX(ImgF,ROUND(C$6+K$12*SIN(RADIANS(C235)),0)-ImgF_y0+1,ROUND(C$5+K$12*COS(RADIANS(C235)),0)-ImgF_x0+1))</f>
        <v>31</v>
      </c>
      <c r="L235" s="24" t="n">
        <f aca="false">MIN(D235:K235)</f>
        <v>0</v>
      </c>
      <c r="M235" s="33" t="n">
        <f aca="false">IF(L235&lt;oscuro,1,0)</f>
        <v>1</v>
      </c>
      <c r="N235" s="22" t="n">
        <f aca="false">oscuro</f>
        <v>68</v>
      </c>
      <c r="P235" s="24" t="n">
        <v>222</v>
      </c>
      <c r="Q235" s="24" t="n">
        <f aca="false">P235*360/360</f>
        <v>222</v>
      </c>
      <c r="R235" s="22" t="n">
        <f aca="false">IF(R$12="","",INDEX(ImgF,ROUND(Q$6+R$12*SIN(RADIANS(Q235)),0)-ImgF_y0+1,ROUND(Q$5+R$12*COS(RADIANS(Q235)),0)-ImgF_x0+1))</f>
        <v>30</v>
      </c>
      <c r="S235" s="22" t="n">
        <f aca="false">IF(S$12="","",INDEX(ImgF,ROUND(Q$6+S$12*SIN(RADIANS(Q235)),0)-ImgF_y0+1,ROUND(Q$5+S$12*COS(RADIANS(Q235)),0)-ImgF_x0+1))</f>
        <v>14</v>
      </c>
      <c r="T235" s="22" t="n">
        <f aca="false">IF(T$12="","",INDEX(ImgF,ROUND(Q$6+T$12*SIN(RADIANS(Q235)),0)-ImgF_y0+1,ROUND(Q$5+T$12*COS(RADIANS(Q235)),0)-ImgF_x0+1))</f>
        <v>8</v>
      </c>
      <c r="U235" s="22" t="n">
        <f aca="false">IF(U$12="","",INDEX(ImgF,ROUND(Q$6+U$12*SIN(RADIANS(Q235)),0)-ImgF_y0+1,ROUND(Q$5+U$12*COS(RADIANS(Q235)),0)-ImgF_x0+1))</f>
        <v>14</v>
      </c>
      <c r="V235" s="22" t="n">
        <f aca="false">IF(V$12="","",INDEX(ImgF,ROUND(Q$6+V$12*SIN(RADIANS(Q235)),0)-ImgF_y0+1,ROUND(Q$5+V$12*COS(RADIANS(Q235)),0)-ImgF_x0+1))</f>
        <v>25</v>
      </c>
      <c r="W235" s="22" t="n">
        <f aca="false">IF(W$12="","",INDEX(ImgF,ROUND(Q$6+W$12*SIN(RADIANS(Q235)),0)-ImgF_y0+1,ROUND(Q$5+W$12*COS(RADIANS(Q235)),0)-ImgF_x0+1))</f>
        <v>77</v>
      </c>
      <c r="X235" s="22" t="n">
        <f aca="false">IF(X$12="","",INDEX(ImgF,ROUND(Q$6+X$12*SIN(RADIANS(Q235)),0)-ImgF_y0+1,ROUND(Q$5+X$12*COS(RADIANS(Q235)),0)-ImgF_x0+1))</f>
        <v>64</v>
      </c>
      <c r="Y235" s="22" t="n">
        <f aca="false">IF(Y$12="","",INDEX(ImgF,ROUND(Q$6+Y$12*SIN(RADIANS(Q235)),0)-ImgF_y0+1,ROUND(Q$5+Y$12*COS(RADIANS(Q235)),0)-ImgF_x0+1))</f>
        <v>64</v>
      </c>
      <c r="Z235" s="24" t="n">
        <f aca="false">MIN(R235:Y235)</f>
        <v>8</v>
      </c>
      <c r="AA235" s="33" t="n">
        <f aca="false">IF(Z235&lt;oscuro,1,0)</f>
        <v>1</v>
      </c>
      <c r="AB235" s="22" t="n">
        <f aca="false">oscuro</f>
        <v>68</v>
      </c>
    </row>
    <row r="236" customFormat="false" ht="15" hidden="false" customHeight="false" outlineLevel="0" collapsed="false">
      <c r="B236" s="24" t="n">
        <v>223</v>
      </c>
      <c r="C236" s="24" t="n">
        <f aca="false">B236*360/360</f>
        <v>223</v>
      </c>
      <c r="D236" s="18" t="n">
        <f aca="false">IF(D$12="","",INDEX(ImgF,ROUND(C$6+D$12*SIN(RADIANS(C236)),0)-ImgF_y0+1,ROUND(C$5+D$12*COS(RADIANS(C236)),0)-ImgF_x0+1))</f>
        <v>183</v>
      </c>
      <c r="E236" s="18" t="n">
        <f aca="false">IF(E$12="","",INDEX(ImgF,ROUND(C$6+E$12*SIN(RADIANS(C236)),0)-ImgF_y0+1,ROUND(C$5+E$12*COS(RADIANS(C236)),0)-ImgF_x0+1))</f>
        <v>209</v>
      </c>
      <c r="F236" s="18" t="n">
        <f aca="false">IF(F$12="","",INDEX(ImgF,ROUND(C$6+F$12*SIN(RADIANS(C236)),0)-ImgF_y0+1,ROUND(C$5+F$12*COS(RADIANS(C236)),0)-ImgF_x0+1))</f>
        <v>71</v>
      </c>
      <c r="G236" s="18" t="n">
        <f aca="false">IF(G$12="","",INDEX(ImgF,ROUND(C$6+G$12*SIN(RADIANS(C236)),0)-ImgF_y0+1,ROUND(C$5+G$12*COS(RADIANS(C236)),0)-ImgF_x0+1))</f>
        <v>22</v>
      </c>
      <c r="H236" s="18" t="n">
        <f aca="false">IF(H$12="","",INDEX(ImgF,ROUND(C$6+H$12*SIN(RADIANS(C236)),0)-ImgF_y0+1,ROUND(C$5+H$12*COS(RADIANS(C236)),0)-ImgF_x0+1))</f>
        <v>10</v>
      </c>
      <c r="I236" s="18" t="n">
        <f aca="false">IF(I$12="","",INDEX(ImgF,ROUND(C$6+I$12*SIN(RADIANS(C236)),0)-ImgF_y0+1,ROUND(C$5+I$12*COS(RADIANS(C236)),0)-ImgF_x0+1))</f>
        <v>39</v>
      </c>
      <c r="J236" s="18" t="n">
        <f aca="false">IF(J$12="","",INDEX(ImgF,ROUND(C$6+J$12*SIN(RADIANS(C236)),0)-ImgF_y0+1,ROUND(C$5+J$12*COS(RADIANS(C236)),0)-ImgF_x0+1))</f>
        <v>33</v>
      </c>
      <c r="K236" s="18" t="n">
        <f aca="false">IF(K$12="","",INDEX(ImgF,ROUND(C$6+K$12*SIN(RADIANS(C236)),0)-ImgF_y0+1,ROUND(C$5+K$12*COS(RADIANS(C236)),0)-ImgF_x0+1))</f>
        <v>33</v>
      </c>
      <c r="L236" s="24" t="n">
        <f aca="false">MIN(D236:K236)</f>
        <v>10</v>
      </c>
      <c r="M236" s="33" t="n">
        <f aca="false">IF(L236&lt;oscuro,1,0)</f>
        <v>1</v>
      </c>
      <c r="N236" s="22" t="n">
        <f aca="false">oscuro</f>
        <v>68</v>
      </c>
      <c r="P236" s="24" t="n">
        <v>223</v>
      </c>
      <c r="Q236" s="24" t="n">
        <f aca="false">P236*360/360</f>
        <v>223</v>
      </c>
      <c r="R236" s="22" t="n">
        <f aca="false">IF(R$12="","",INDEX(ImgF,ROUND(Q$6+R$12*SIN(RADIANS(Q236)),0)-ImgF_y0+1,ROUND(Q$5+R$12*COS(RADIANS(Q236)),0)-ImgF_x0+1))</f>
        <v>30</v>
      </c>
      <c r="S236" s="22" t="n">
        <f aca="false">IF(S$12="","",INDEX(ImgF,ROUND(Q$6+S$12*SIN(RADIANS(Q236)),0)-ImgF_y0+1,ROUND(Q$5+S$12*COS(RADIANS(Q236)),0)-ImgF_x0+1))</f>
        <v>16</v>
      </c>
      <c r="T236" s="22" t="n">
        <f aca="false">IF(T$12="","",INDEX(ImgF,ROUND(Q$6+T$12*SIN(RADIANS(Q236)),0)-ImgF_y0+1,ROUND(Q$5+T$12*COS(RADIANS(Q236)),0)-ImgF_x0+1))</f>
        <v>16</v>
      </c>
      <c r="U236" s="22" t="n">
        <f aca="false">IF(U$12="","",INDEX(ImgF,ROUND(Q$6+U$12*SIN(RADIANS(Q236)),0)-ImgF_y0+1,ROUND(Q$5+U$12*COS(RADIANS(Q236)),0)-ImgF_x0+1))</f>
        <v>14</v>
      </c>
      <c r="V236" s="22" t="n">
        <f aca="false">IF(V$12="","",INDEX(ImgF,ROUND(Q$6+V$12*SIN(RADIANS(Q236)),0)-ImgF_y0+1,ROUND(Q$5+V$12*COS(RADIANS(Q236)),0)-ImgF_x0+1))</f>
        <v>18</v>
      </c>
      <c r="W236" s="22" t="n">
        <f aca="false">IF(W$12="","",INDEX(ImgF,ROUND(Q$6+W$12*SIN(RADIANS(Q236)),0)-ImgF_y0+1,ROUND(Q$5+W$12*COS(RADIANS(Q236)),0)-ImgF_x0+1))</f>
        <v>17</v>
      </c>
      <c r="X236" s="22" t="n">
        <f aca="false">IF(X$12="","",INDEX(ImgF,ROUND(Q$6+X$12*SIN(RADIANS(Q236)),0)-ImgF_y0+1,ROUND(Q$5+X$12*COS(RADIANS(Q236)),0)-ImgF_x0+1))</f>
        <v>57</v>
      </c>
      <c r="Y236" s="22" t="n">
        <f aca="false">IF(Y$12="","",INDEX(ImgF,ROUND(Q$6+Y$12*SIN(RADIANS(Q236)),0)-ImgF_y0+1,ROUND(Q$5+Y$12*COS(RADIANS(Q236)),0)-ImgF_x0+1))</f>
        <v>78</v>
      </c>
      <c r="Z236" s="24" t="n">
        <f aca="false">MIN(R236:Y236)</f>
        <v>14</v>
      </c>
      <c r="AA236" s="33" t="n">
        <f aca="false">IF(Z236&lt;oscuro,1,0)</f>
        <v>1</v>
      </c>
      <c r="AB236" s="22" t="n">
        <f aca="false">oscuro</f>
        <v>68</v>
      </c>
    </row>
    <row r="237" customFormat="false" ht="15" hidden="false" customHeight="false" outlineLevel="0" collapsed="false">
      <c r="B237" s="24" t="n">
        <v>224</v>
      </c>
      <c r="C237" s="24" t="n">
        <f aca="false">B237*360/360</f>
        <v>224</v>
      </c>
      <c r="D237" s="18" t="n">
        <f aca="false">IF(D$12="","",INDEX(ImgF,ROUND(C$6+D$12*SIN(RADIANS(C237)),0)-ImgF_y0+1,ROUND(C$5+D$12*COS(RADIANS(C237)),0)-ImgF_x0+1))</f>
        <v>183</v>
      </c>
      <c r="E237" s="18" t="n">
        <f aca="false">IF(E$12="","",INDEX(ImgF,ROUND(C$6+E$12*SIN(RADIANS(C237)),0)-ImgF_y0+1,ROUND(C$5+E$12*COS(RADIANS(C237)),0)-ImgF_x0+1))</f>
        <v>110</v>
      </c>
      <c r="F237" s="18" t="n">
        <f aca="false">IF(F$12="","",INDEX(ImgF,ROUND(C$6+F$12*SIN(RADIANS(C237)),0)-ImgF_y0+1,ROUND(C$5+F$12*COS(RADIANS(C237)),0)-ImgF_x0+1))</f>
        <v>110</v>
      </c>
      <c r="G237" s="18" t="n">
        <f aca="false">IF(G$12="","",INDEX(ImgF,ROUND(C$6+G$12*SIN(RADIANS(C237)),0)-ImgF_y0+1,ROUND(C$5+G$12*COS(RADIANS(C237)),0)-ImgF_x0+1))</f>
        <v>22</v>
      </c>
      <c r="H237" s="18" t="n">
        <f aca="false">IF(H$12="","",INDEX(ImgF,ROUND(C$6+H$12*SIN(RADIANS(C237)),0)-ImgF_y0+1,ROUND(C$5+H$12*COS(RADIANS(C237)),0)-ImgF_x0+1))</f>
        <v>34</v>
      </c>
      <c r="I237" s="18" t="n">
        <f aca="false">IF(I$12="","",INDEX(ImgF,ROUND(C$6+I$12*SIN(RADIANS(C237)),0)-ImgF_y0+1,ROUND(C$5+I$12*COS(RADIANS(C237)),0)-ImgF_x0+1))</f>
        <v>44</v>
      </c>
      <c r="J237" s="18" t="n">
        <f aca="false">IF(J$12="","",INDEX(ImgF,ROUND(C$6+J$12*SIN(RADIANS(C237)),0)-ImgF_y0+1,ROUND(C$5+J$12*COS(RADIANS(C237)),0)-ImgF_x0+1))</f>
        <v>41</v>
      </c>
      <c r="K237" s="18" t="n">
        <f aca="false">IF(K$12="","",INDEX(ImgF,ROUND(C$6+K$12*SIN(RADIANS(C237)),0)-ImgF_y0+1,ROUND(C$5+K$12*COS(RADIANS(C237)),0)-ImgF_x0+1))</f>
        <v>33</v>
      </c>
      <c r="L237" s="24" t="n">
        <f aca="false">MIN(D237:K237)</f>
        <v>22</v>
      </c>
      <c r="M237" s="33" t="n">
        <f aca="false">IF(L237&lt;oscuro,1,0)</f>
        <v>1</v>
      </c>
      <c r="N237" s="22" t="n">
        <f aca="false">oscuro</f>
        <v>68</v>
      </c>
      <c r="P237" s="24" t="n">
        <v>224</v>
      </c>
      <c r="Q237" s="24" t="n">
        <f aca="false">P237*360/360</f>
        <v>224</v>
      </c>
      <c r="R237" s="22" t="n">
        <f aca="false">IF(R$12="","",INDEX(ImgF,ROUND(Q$6+R$12*SIN(RADIANS(Q237)),0)-ImgF_y0+1,ROUND(Q$5+R$12*COS(RADIANS(Q237)),0)-ImgF_x0+1))</f>
        <v>38</v>
      </c>
      <c r="S237" s="22" t="n">
        <f aca="false">IF(S$12="","",INDEX(ImgF,ROUND(Q$6+S$12*SIN(RADIANS(Q237)),0)-ImgF_y0+1,ROUND(Q$5+S$12*COS(RADIANS(Q237)),0)-ImgF_x0+1))</f>
        <v>30</v>
      </c>
      <c r="T237" s="22" t="n">
        <f aca="false">IF(T$12="","",INDEX(ImgF,ROUND(Q$6+T$12*SIN(RADIANS(Q237)),0)-ImgF_y0+1,ROUND(Q$5+T$12*COS(RADIANS(Q237)),0)-ImgF_x0+1))</f>
        <v>16</v>
      </c>
      <c r="U237" s="22" t="n">
        <f aca="false">IF(U$12="","",INDEX(ImgF,ROUND(Q$6+U$12*SIN(RADIANS(Q237)),0)-ImgF_y0+1,ROUND(Q$5+U$12*COS(RADIANS(Q237)),0)-ImgF_x0+1))</f>
        <v>9</v>
      </c>
      <c r="V237" s="22" t="n">
        <f aca="false">IF(V$12="","",INDEX(ImgF,ROUND(Q$6+V$12*SIN(RADIANS(Q237)),0)-ImgF_y0+1,ROUND(Q$5+V$12*COS(RADIANS(Q237)),0)-ImgF_x0+1))</f>
        <v>9</v>
      </c>
      <c r="W237" s="22" t="n">
        <f aca="false">IF(W$12="","",INDEX(ImgF,ROUND(Q$6+W$12*SIN(RADIANS(Q237)),0)-ImgF_y0+1,ROUND(Q$5+W$12*COS(RADIANS(Q237)),0)-ImgF_x0+1))</f>
        <v>17</v>
      </c>
      <c r="X237" s="22" t="n">
        <f aca="false">IF(X$12="","",INDEX(ImgF,ROUND(Q$6+X$12*SIN(RADIANS(Q237)),0)-ImgF_y0+1,ROUND(Q$5+X$12*COS(RADIANS(Q237)),0)-ImgF_x0+1))</f>
        <v>59</v>
      </c>
      <c r="Y237" s="22" t="n">
        <f aca="false">IF(Y$12="","",INDEX(ImgF,ROUND(Q$6+Y$12*SIN(RADIANS(Q237)),0)-ImgF_y0+1,ROUND(Q$5+Y$12*COS(RADIANS(Q237)),0)-ImgF_x0+1))</f>
        <v>59</v>
      </c>
      <c r="Z237" s="24" t="n">
        <f aca="false">MIN(R237:Y237)</f>
        <v>9</v>
      </c>
      <c r="AA237" s="33" t="n">
        <f aca="false">IF(Z237&lt;oscuro,1,0)</f>
        <v>1</v>
      </c>
      <c r="AB237" s="22" t="n">
        <f aca="false">oscuro</f>
        <v>68</v>
      </c>
    </row>
    <row r="238" customFormat="false" ht="15" hidden="false" customHeight="false" outlineLevel="0" collapsed="false">
      <c r="B238" s="24" t="n">
        <v>225</v>
      </c>
      <c r="C238" s="24" t="n">
        <f aca="false">B238*360/360</f>
        <v>225</v>
      </c>
      <c r="D238" s="18" t="n">
        <f aca="false">IF(D$12="","",INDEX(ImgF,ROUND(C$6+D$12*SIN(RADIANS(C238)),0)-ImgF_y0+1,ROUND(C$5+D$12*COS(RADIANS(C238)),0)-ImgF_x0+1))</f>
        <v>37</v>
      </c>
      <c r="E238" s="18" t="n">
        <f aca="false">IF(E$12="","",INDEX(ImgF,ROUND(C$6+E$12*SIN(RADIANS(C238)),0)-ImgF_y0+1,ROUND(C$5+E$12*COS(RADIANS(C238)),0)-ImgF_x0+1))</f>
        <v>87</v>
      </c>
      <c r="F238" s="18" t="n">
        <f aca="false">IF(F$12="","",INDEX(ImgF,ROUND(C$6+F$12*SIN(RADIANS(C238)),0)-ImgF_y0+1,ROUND(C$5+F$12*COS(RADIANS(C238)),0)-ImgF_x0+1))</f>
        <v>19</v>
      </c>
      <c r="G238" s="18" t="n">
        <f aca="false">IF(G$12="","",INDEX(ImgF,ROUND(C$6+G$12*SIN(RADIANS(C238)),0)-ImgF_y0+1,ROUND(C$5+G$12*COS(RADIANS(C238)),0)-ImgF_x0+1))</f>
        <v>13</v>
      </c>
      <c r="H238" s="18" t="n">
        <f aca="false">IF(H$12="","",INDEX(ImgF,ROUND(C$6+H$12*SIN(RADIANS(C238)),0)-ImgF_y0+1,ROUND(C$5+H$12*COS(RADIANS(C238)),0)-ImgF_x0+1))</f>
        <v>29</v>
      </c>
      <c r="I238" s="18" t="n">
        <f aca="false">IF(I$12="","",INDEX(ImgF,ROUND(C$6+I$12*SIN(RADIANS(C238)),0)-ImgF_y0+1,ROUND(C$5+I$12*COS(RADIANS(C238)),0)-ImgF_x0+1))</f>
        <v>44</v>
      </c>
      <c r="J238" s="18" t="n">
        <f aca="false">IF(J$12="","",INDEX(ImgF,ROUND(C$6+J$12*SIN(RADIANS(C238)),0)-ImgF_y0+1,ROUND(C$5+J$12*COS(RADIANS(C238)),0)-ImgF_x0+1))</f>
        <v>37</v>
      </c>
      <c r="K238" s="18" t="n">
        <f aca="false">IF(K$12="","",INDEX(ImgF,ROUND(C$6+K$12*SIN(RADIANS(C238)),0)-ImgF_y0+1,ROUND(C$5+K$12*COS(RADIANS(C238)),0)-ImgF_x0+1))</f>
        <v>37</v>
      </c>
      <c r="L238" s="24" t="n">
        <f aca="false">MIN(D238:K238)</f>
        <v>13</v>
      </c>
      <c r="M238" s="33" t="n">
        <f aca="false">IF(L238&lt;oscuro,1,0)</f>
        <v>1</v>
      </c>
      <c r="N238" s="22" t="n">
        <f aca="false">oscuro</f>
        <v>68</v>
      </c>
      <c r="P238" s="24" t="n">
        <v>225</v>
      </c>
      <c r="Q238" s="24" t="n">
        <f aca="false">P238*360/360</f>
        <v>225</v>
      </c>
      <c r="R238" s="22" t="n">
        <f aca="false">IF(R$12="","",INDEX(ImgF,ROUND(Q$6+R$12*SIN(RADIANS(Q238)),0)-ImgF_y0+1,ROUND(Q$5+R$12*COS(RADIANS(Q238)),0)-ImgF_x0+1))</f>
        <v>38</v>
      </c>
      <c r="S238" s="22" t="n">
        <f aca="false">IF(S$12="","",INDEX(ImgF,ROUND(Q$6+S$12*SIN(RADIANS(Q238)),0)-ImgF_y0+1,ROUND(Q$5+S$12*COS(RADIANS(Q238)),0)-ImgF_x0+1))</f>
        <v>24</v>
      </c>
      <c r="T238" s="22" t="n">
        <f aca="false">IF(T$12="","",INDEX(ImgF,ROUND(Q$6+T$12*SIN(RADIANS(Q238)),0)-ImgF_y0+1,ROUND(Q$5+T$12*COS(RADIANS(Q238)),0)-ImgF_x0+1))</f>
        <v>24</v>
      </c>
      <c r="U238" s="22" t="n">
        <f aca="false">IF(U$12="","",INDEX(ImgF,ROUND(Q$6+U$12*SIN(RADIANS(Q238)),0)-ImgF_y0+1,ROUND(Q$5+U$12*COS(RADIANS(Q238)),0)-ImgF_x0+1))</f>
        <v>14</v>
      </c>
      <c r="V238" s="22" t="n">
        <f aca="false">IF(V$12="","",INDEX(ImgF,ROUND(Q$6+V$12*SIN(RADIANS(Q238)),0)-ImgF_y0+1,ROUND(Q$5+V$12*COS(RADIANS(Q238)),0)-ImgF_x0+1))</f>
        <v>9</v>
      </c>
      <c r="W238" s="22" t="n">
        <f aca="false">IF(W$12="","",INDEX(ImgF,ROUND(Q$6+W$12*SIN(RADIANS(Q238)),0)-ImgF_y0+1,ROUND(Q$5+W$12*COS(RADIANS(Q238)),0)-ImgF_x0+1))</f>
        <v>15</v>
      </c>
      <c r="X238" s="22" t="n">
        <f aca="false">IF(X$12="","",INDEX(ImgF,ROUND(Q$6+X$12*SIN(RADIANS(Q238)),0)-ImgF_y0+1,ROUND(Q$5+X$12*COS(RADIANS(Q238)),0)-ImgF_x0+1))</f>
        <v>21</v>
      </c>
      <c r="Y238" s="22" t="n">
        <f aca="false">IF(Y$12="","",INDEX(ImgF,ROUND(Q$6+Y$12*SIN(RADIANS(Q238)),0)-ImgF_y0+1,ROUND(Q$5+Y$12*COS(RADIANS(Q238)),0)-ImgF_x0+1))</f>
        <v>52</v>
      </c>
      <c r="Z238" s="24" t="n">
        <f aca="false">MIN(R238:Y238)</f>
        <v>9</v>
      </c>
      <c r="AA238" s="33" t="n">
        <f aca="false">IF(Z238&lt;oscuro,1,0)</f>
        <v>1</v>
      </c>
      <c r="AB238" s="22" t="n">
        <f aca="false">oscuro</f>
        <v>68</v>
      </c>
    </row>
    <row r="239" customFormat="false" ht="15" hidden="false" customHeight="false" outlineLevel="0" collapsed="false">
      <c r="B239" s="24" t="n">
        <v>226</v>
      </c>
      <c r="C239" s="24" t="n">
        <f aca="false">B239*360/360</f>
        <v>226</v>
      </c>
      <c r="D239" s="18" t="n">
        <f aca="false">IF(D$12="","",INDEX(ImgF,ROUND(C$6+D$12*SIN(RADIANS(C239)),0)-ImgF_y0+1,ROUND(C$5+D$12*COS(RADIANS(C239)),0)-ImgF_x0+1))</f>
        <v>37</v>
      </c>
      <c r="E239" s="18" t="n">
        <f aca="false">IF(E$12="","",INDEX(ImgF,ROUND(C$6+E$12*SIN(RADIANS(C239)),0)-ImgF_y0+1,ROUND(C$5+E$12*COS(RADIANS(C239)),0)-ImgF_x0+1))</f>
        <v>24</v>
      </c>
      <c r="F239" s="18" t="n">
        <f aca="false">IF(F$12="","",INDEX(ImgF,ROUND(C$6+F$12*SIN(RADIANS(C239)),0)-ImgF_y0+1,ROUND(C$5+F$12*COS(RADIANS(C239)),0)-ImgF_x0+1))</f>
        <v>24</v>
      </c>
      <c r="G239" s="18" t="n">
        <f aca="false">IF(G$12="","",INDEX(ImgF,ROUND(C$6+G$12*SIN(RADIANS(C239)),0)-ImgF_y0+1,ROUND(C$5+G$12*COS(RADIANS(C239)),0)-ImgF_x0+1))</f>
        <v>13</v>
      </c>
      <c r="H239" s="18" t="n">
        <f aca="false">IF(H$12="","",INDEX(ImgF,ROUND(C$6+H$12*SIN(RADIANS(C239)),0)-ImgF_y0+1,ROUND(C$5+H$12*COS(RADIANS(C239)),0)-ImgF_x0+1))</f>
        <v>37</v>
      </c>
      <c r="I239" s="18" t="n">
        <f aca="false">IF(I$12="","",INDEX(ImgF,ROUND(C$6+I$12*SIN(RADIANS(C239)),0)-ImgF_y0+1,ROUND(C$5+I$12*COS(RADIANS(C239)),0)-ImgF_x0+1))</f>
        <v>46</v>
      </c>
      <c r="J239" s="18" t="n">
        <f aca="false">IF(J$12="","",INDEX(ImgF,ROUND(C$6+J$12*SIN(RADIANS(C239)),0)-ImgF_y0+1,ROUND(C$5+J$12*COS(RADIANS(C239)),0)-ImgF_x0+1))</f>
        <v>48</v>
      </c>
      <c r="K239" s="18" t="n">
        <f aca="false">IF(K$12="","",INDEX(ImgF,ROUND(C$6+K$12*SIN(RADIANS(C239)),0)-ImgF_y0+1,ROUND(C$5+K$12*COS(RADIANS(C239)),0)-ImgF_x0+1))</f>
        <v>32</v>
      </c>
      <c r="L239" s="24" t="n">
        <f aca="false">MIN(D239:K239)</f>
        <v>13</v>
      </c>
      <c r="M239" s="33" t="n">
        <f aca="false">IF(L239&lt;oscuro,1,0)</f>
        <v>1</v>
      </c>
      <c r="N239" s="22" t="n">
        <f aca="false">oscuro</f>
        <v>68</v>
      </c>
      <c r="P239" s="24" t="n">
        <v>226</v>
      </c>
      <c r="Q239" s="24" t="n">
        <f aca="false">P239*360/360</f>
        <v>226</v>
      </c>
      <c r="R239" s="22" t="n">
        <f aca="false">IF(R$12="","",INDEX(ImgF,ROUND(Q$6+R$12*SIN(RADIANS(Q239)),0)-ImgF_y0+1,ROUND(Q$5+R$12*COS(RADIANS(Q239)),0)-ImgF_x0+1))</f>
        <v>28</v>
      </c>
      <c r="S239" s="22" t="n">
        <f aca="false">IF(S$12="","",INDEX(ImgF,ROUND(Q$6+S$12*SIN(RADIANS(Q239)),0)-ImgF_y0+1,ROUND(Q$5+S$12*COS(RADIANS(Q239)),0)-ImgF_x0+1))</f>
        <v>31</v>
      </c>
      <c r="T239" s="22" t="n">
        <f aca="false">IF(T$12="","",INDEX(ImgF,ROUND(Q$6+T$12*SIN(RADIANS(Q239)),0)-ImgF_y0+1,ROUND(Q$5+T$12*COS(RADIANS(Q239)),0)-ImgF_x0+1))</f>
        <v>35</v>
      </c>
      <c r="U239" s="22" t="n">
        <f aca="false">IF(U$12="","",INDEX(ImgF,ROUND(Q$6+U$12*SIN(RADIANS(Q239)),0)-ImgF_y0+1,ROUND(Q$5+U$12*COS(RADIANS(Q239)),0)-ImgF_x0+1))</f>
        <v>11</v>
      </c>
      <c r="V239" s="22" t="n">
        <f aca="false">IF(V$12="","",INDEX(ImgF,ROUND(Q$6+V$12*SIN(RADIANS(Q239)),0)-ImgF_y0+1,ROUND(Q$5+V$12*COS(RADIANS(Q239)),0)-ImgF_x0+1))</f>
        <v>11</v>
      </c>
      <c r="W239" s="22" t="n">
        <f aca="false">IF(W$12="","",INDEX(ImgF,ROUND(Q$6+W$12*SIN(RADIANS(Q239)),0)-ImgF_y0+1,ROUND(Q$5+W$12*COS(RADIANS(Q239)),0)-ImgF_x0+1))</f>
        <v>15</v>
      </c>
      <c r="X239" s="22" t="n">
        <f aca="false">IF(X$12="","",INDEX(ImgF,ROUND(Q$6+X$12*SIN(RADIANS(Q239)),0)-ImgF_y0+1,ROUND(Q$5+X$12*COS(RADIANS(Q239)),0)-ImgF_x0+1))</f>
        <v>21</v>
      </c>
      <c r="Y239" s="22" t="n">
        <f aca="false">IF(Y$12="","",INDEX(ImgF,ROUND(Q$6+Y$12*SIN(RADIANS(Q239)),0)-ImgF_y0+1,ROUND(Q$5+Y$12*COS(RADIANS(Q239)),0)-ImgF_x0+1))</f>
        <v>15</v>
      </c>
      <c r="Z239" s="24" t="n">
        <f aca="false">MIN(R239:Y239)</f>
        <v>11</v>
      </c>
      <c r="AA239" s="33" t="n">
        <f aca="false">IF(Z239&lt;oscuro,1,0)</f>
        <v>1</v>
      </c>
      <c r="AB239" s="22" t="n">
        <f aca="false">oscuro</f>
        <v>68</v>
      </c>
    </row>
    <row r="240" customFormat="false" ht="15" hidden="false" customHeight="false" outlineLevel="0" collapsed="false">
      <c r="B240" s="24" t="n">
        <v>227</v>
      </c>
      <c r="C240" s="24" t="n">
        <f aca="false">B240*360/360</f>
        <v>227</v>
      </c>
      <c r="D240" s="18" t="n">
        <f aca="false">IF(D$12="","",INDEX(ImgF,ROUND(C$6+D$12*SIN(RADIANS(C240)),0)-ImgF_y0+1,ROUND(C$5+D$12*COS(RADIANS(C240)),0)-ImgF_x0+1))</f>
        <v>0</v>
      </c>
      <c r="E240" s="18" t="n">
        <f aca="false">IF(E$12="","",INDEX(ImgF,ROUND(C$6+E$12*SIN(RADIANS(C240)),0)-ImgF_y0+1,ROUND(C$5+E$12*COS(RADIANS(C240)),0)-ImgF_x0+1))</f>
        <v>15</v>
      </c>
      <c r="F240" s="18" t="n">
        <f aca="false">IF(F$12="","",INDEX(ImgF,ROUND(C$6+F$12*SIN(RADIANS(C240)),0)-ImgF_y0+1,ROUND(C$5+F$12*COS(RADIANS(C240)),0)-ImgF_x0+1))</f>
        <v>9</v>
      </c>
      <c r="G240" s="18" t="n">
        <f aca="false">IF(G$12="","",INDEX(ImgF,ROUND(C$6+G$12*SIN(RADIANS(C240)),0)-ImgF_y0+1,ROUND(C$5+G$12*COS(RADIANS(C240)),0)-ImgF_x0+1))</f>
        <v>27</v>
      </c>
      <c r="H240" s="18" t="n">
        <f aca="false">IF(H$12="","",INDEX(ImgF,ROUND(C$6+H$12*SIN(RADIANS(C240)),0)-ImgF_y0+1,ROUND(C$5+H$12*COS(RADIANS(C240)),0)-ImgF_x0+1))</f>
        <v>24</v>
      </c>
      <c r="I240" s="18" t="n">
        <f aca="false">IF(I$12="","",INDEX(ImgF,ROUND(C$6+I$12*SIN(RADIANS(C240)),0)-ImgF_y0+1,ROUND(C$5+I$12*COS(RADIANS(C240)),0)-ImgF_x0+1))</f>
        <v>46</v>
      </c>
      <c r="J240" s="18" t="n">
        <f aca="false">IF(J$12="","",INDEX(ImgF,ROUND(C$6+J$12*SIN(RADIANS(C240)),0)-ImgF_y0+1,ROUND(C$5+J$12*COS(RADIANS(C240)),0)-ImgF_x0+1))</f>
        <v>41</v>
      </c>
      <c r="K240" s="18" t="n">
        <f aca="false">IF(K$12="","",INDEX(ImgF,ROUND(C$6+K$12*SIN(RADIANS(C240)),0)-ImgF_y0+1,ROUND(C$5+K$12*COS(RADIANS(C240)),0)-ImgF_x0+1))</f>
        <v>31</v>
      </c>
      <c r="L240" s="24" t="n">
        <f aca="false">MIN(D240:K240)</f>
        <v>0</v>
      </c>
      <c r="M240" s="33" t="n">
        <f aca="false">IF(L240&lt;oscuro,1,0)</f>
        <v>1</v>
      </c>
      <c r="N240" s="22" t="n">
        <f aca="false">oscuro</f>
        <v>68</v>
      </c>
      <c r="P240" s="24" t="n">
        <v>227</v>
      </c>
      <c r="Q240" s="24" t="n">
        <f aca="false">P240*360/360</f>
        <v>227</v>
      </c>
      <c r="R240" s="22" t="n">
        <f aca="false">IF(R$12="","",INDEX(ImgF,ROUND(Q$6+R$12*SIN(RADIANS(Q240)),0)-ImgF_y0+1,ROUND(Q$5+R$12*COS(RADIANS(Q240)),0)-ImgF_x0+1))</f>
        <v>28</v>
      </c>
      <c r="S240" s="22" t="n">
        <f aca="false">IF(S$12="","",INDEX(ImgF,ROUND(Q$6+S$12*SIN(RADIANS(Q240)),0)-ImgF_y0+1,ROUND(Q$5+S$12*COS(RADIANS(Q240)),0)-ImgF_x0+1))</f>
        <v>37</v>
      </c>
      <c r="T240" s="22" t="n">
        <f aca="false">IF(T$12="","",INDEX(ImgF,ROUND(Q$6+T$12*SIN(RADIANS(Q240)),0)-ImgF_y0+1,ROUND(Q$5+T$12*COS(RADIANS(Q240)),0)-ImgF_x0+1))</f>
        <v>37</v>
      </c>
      <c r="U240" s="22" t="n">
        <f aca="false">IF(U$12="","",INDEX(ImgF,ROUND(Q$6+U$12*SIN(RADIANS(Q240)),0)-ImgF_y0+1,ROUND(Q$5+U$12*COS(RADIANS(Q240)),0)-ImgF_x0+1))</f>
        <v>21</v>
      </c>
      <c r="V240" s="22" t="n">
        <f aca="false">IF(V$12="","",INDEX(ImgF,ROUND(Q$6+V$12*SIN(RADIANS(Q240)),0)-ImgF_y0+1,ROUND(Q$5+V$12*COS(RADIANS(Q240)),0)-ImgF_x0+1))</f>
        <v>9</v>
      </c>
      <c r="W240" s="22" t="n">
        <f aca="false">IF(W$12="","",INDEX(ImgF,ROUND(Q$6+W$12*SIN(RADIANS(Q240)),0)-ImgF_y0+1,ROUND(Q$5+W$12*COS(RADIANS(Q240)),0)-ImgF_x0+1))</f>
        <v>19</v>
      </c>
      <c r="X240" s="22" t="n">
        <f aca="false">IF(X$12="","",INDEX(ImgF,ROUND(Q$6+X$12*SIN(RADIANS(Q240)),0)-ImgF_y0+1,ROUND(Q$5+X$12*COS(RADIANS(Q240)),0)-ImgF_x0+1))</f>
        <v>18</v>
      </c>
      <c r="Y240" s="22" t="n">
        <f aca="false">IF(Y$12="","",INDEX(ImgF,ROUND(Q$6+Y$12*SIN(RADIANS(Q240)),0)-ImgF_y0+1,ROUND(Q$5+Y$12*COS(RADIANS(Q240)),0)-ImgF_x0+1))</f>
        <v>15</v>
      </c>
      <c r="Z240" s="24" t="n">
        <f aca="false">MIN(R240:Y240)</f>
        <v>9</v>
      </c>
      <c r="AA240" s="33" t="n">
        <f aca="false">IF(Z240&lt;oscuro,1,0)</f>
        <v>1</v>
      </c>
      <c r="AB240" s="22" t="n">
        <f aca="false">oscuro</f>
        <v>68</v>
      </c>
    </row>
    <row r="241" customFormat="false" ht="15" hidden="false" customHeight="false" outlineLevel="0" collapsed="false">
      <c r="B241" s="24" t="n">
        <v>228</v>
      </c>
      <c r="C241" s="24" t="n">
        <f aca="false">B241*360/360</f>
        <v>228</v>
      </c>
      <c r="D241" s="18" t="n">
        <f aca="false">IF(D$12="","",INDEX(ImgF,ROUND(C$6+D$12*SIN(RADIANS(C241)),0)-ImgF_y0+1,ROUND(C$5+D$12*COS(RADIANS(C241)),0)-ImgF_x0+1))</f>
        <v>21</v>
      </c>
      <c r="E241" s="18" t="n">
        <f aca="false">IF(E$12="","",INDEX(ImgF,ROUND(C$6+E$12*SIN(RADIANS(C241)),0)-ImgF_y0+1,ROUND(C$5+E$12*COS(RADIANS(C241)),0)-ImgF_x0+1))</f>
        <v>16</v>
      </c>
      <c r="F241" s="18" t="n">
        <f aca="false">IF(F$12="","",INDEX(ImgF,ROUND(C$6+F$12*SIN(RADIANS(C241)),0)-ImgF_y0+1,ROUND(C$5+F$12*COS(RADIANS(C241)),0)-ImgF_x0+1))</f>
        <v>16</v>
      </c>
      <c r="G241" s="18" t="n">
        <f aca="false">IF(G$12="","",INDEX(ImgF,ROUND(C$6+G$12*SIN(RADIANS(C241)),0)-ImgF_y0+1,ROUND(C$5+G$12*COS(RADIANS(C241)),0)-ImgF_x0+1))</f>
        <v>27</v>
      </c>
      <c r="H241" s="18" t="n">
        <f aca="false">IF(H$12="","",INDEX(ImgF,ROUND(C$6+H$12*SIN(RADIANS(C241)),0)-ImgF_y0+1,ROUND(C$5+H$12*COS(RADIANS(C241)),0)-ImgF_x0+1))</f>
        <v>38</v>
      </c>
      <c r="I241" s="18" t="n">
        <f aca="false">IF(I$12="","",INDEX(ImgF,ROUND(C$6+I$12*SIN(RADIANS(C241)),0)-ImgF_y0+1,ROUND(C$5+I$12*COS(RADIANS(C241)),0)-ImgF_x0+1))</f>
        <v>46</v>
      </c>
      <c r="J241" s="18" t="n">
        <f aca="false">IF(J$12="","",INDEX(ImgF,ROUND(C$6+J$12*SIN(RADIANS(C241)),0)-ImgF_y0+1,ROUND(C$5+J$12*COS(RADIANS(C241)),0)-ImgF_x0+1))</f>
        <v>46</v>
      </c>
      <c r="K241" s="18" t="n">
        <f aca="false">IF(K$12="","",INDEX(ImgF,ROUND(C$6+K$12*SIN(RADIANS(C241)),0)-ImgF_y0+1,ROUND(C$5+K$12*COS(RADIANS(C241)),0)-ImgF_x0+1))</f>
        <v>31</v>
      </c>
      <c r="L241" s="24" t="n">
        <f aca="false">MIN(D241:K241)</f>
        <v>16</v>
      </c>
      <c r="M241" s="33" t="n">
        <f aca="false">IF(L241&lt;oscuro,1,0)</f>
        <v>1</v>
      </c>
      <c r="N241" s="22" t="n">
        <f aca="false">oscuro</f>
        <v>68</v>
      </c>
      <c r="P241" s="24" t="n">
        <v>228</v>
      </c>
      <c r="Q241" s="24" t="n">
        <f aca="false">P241*360/360</f>
        <v>228</v>
      </c>
      <c r="R241" s="22" t="n">
        <f aca="false">IF(R$12="","",INDEX(ImgF,ROUND(Q$6+R$12*SIN(RADIANS(Q241)),0)-ImgF_y0+1,ROUND(Q$5+R$12*COS(RADIANS(Q241)),0)-ImgF_x0+1))</f>
        <v>28</v>
      </c>
      <c r="S241" s="22" t="n">
        <f aca="false">IF(S$12="","",INDEX(ImgF,ROUND(Q$6+S$12*SIN(RADIANS(Q241)),0)-ImgF_y0+1,ROUND(Q$5+S$12*COS(RADIANS(Q241)),0)-ImgF_x0+1))</f>
        <v>25</v>
      </c>
      <c r="T241" s="22" t="n">
        <f aca="false">IF(T$12="","",INDEX(ImgF,ROUND(Q$6+T$12*SIN(RADIANS(Q241)),0)-ImgF_y0+1,ROUND(Q$5+T$12*COS(RADIANS(Q241)),0)-ImgF_x0+1))</f>
        <v>28</v>
      </c>
      <c r="U241" s="22" t="n">
        <f aca="false">IF(U$12="","",INDEX(ImgF,ROUND(Q$6+U$12*SIN(RADIANS(Q241)),0)-ImgF_y0+1,ROUND(Q$5+U$12*COS(RADIANS(Q241)),0)-ImgF_x0+1))</f>
        <v>4</v>
      </c>
      <c r="V241" s="22" t="n">
        <f aca="false">IF(V$12="","",INDEX(ImgF,ROUND(Q$6+V$12*SIN(RADIANS(Q241)),0)-ImgF_y0+1,ROUND(Q$5+V$12*COS(RADIANS(Q241)),0)-ImgF_x0+1))</f>
        <v>4</v>
      </c>
      <c r="W241" s="22" t="n">
        <f aca="false">IF(W$12="","",INDEX(ImgF,ROUND(Q$6+W$12*SIN(RADIANS(Q241)),0)-ImgF_y0+1,ROUND(Q$5+W$12*COS(RADIANS(Q241)),0)-ImgF_x0+1))</f>
        <v>19</v>
      </c>
      <c r="X241" s="22" t="n">
        <f aca="false">IF(X$12="","",INDEX(ImgF,ROUND(Q$6+X$12*SIN(RADIANS(Q241)),0)-ImgF_y0+1,ROUND(Q$5+X$12*COS(RADIANS(Q241)),0)-ImgF_x0+1))</f>
        <v>11</v>
      </c>
      <c r="Y241" s="22" t="n">
        <f aca="false">IF(Y$12="","",INDEX(ImgF,ROUND(Q$6+Y$12*SIN(RADIANS(Q241)),0)-ImgF_y0+1,ROUND(Q$5+Y$12*COS(RADIANS(Q241)),0)-ImgF_x0+1))</f>
        <v>11</v>
      </c>
      <c r="Z241" s="24" t="n">
        <f aca="false">MIN(R241:Y241)</f>
        <v>4</v>
      </c>
      <c r="AA241" s="33" t="n">
        <f aca="false">IF(Z241&lt;oscuro,1,0)</f>
        <v>1</v>
      </c>
      <c r="AB241" s="22" t="n">
        <f aca="false">oscuro</f>
        <v>68</v>
      </c>
    </row>
    <row r="242" customFormat="false" ht="15" hidden="false" customHeight="false" outlineLevel="0" collapsed="false">
      <c r="B242" s="24" t="n">
        <v>229</v>
      </c>
      <c r="C242" s="24" t="n">
        <f aca="false">B242*360/360</f>
        <v>229</v>
      </c>
      <c r="D242" s="18" t="n">
        <f aca="false">IF(D$12="","",INDEX(ImgF,ROUND(C$6+D$12*SIN(RADIANS(C242)),0)-ImgF_y0+1,ROUND(C$5+D$12*COS(RADIANS(C242)),0)-ImgF_x0+1))</f>
        <v>29</v>
      </c>
      <c r="E242" s="18" t="n">
        <f aca="false">IF(E$12="","",INDEX(ImgF,ROUND(C$6+E$12*SIN(RADIANS(C242)),0)-ImgF_y0+1,ROUND(C$5+E$12*COS(RADIANS(C242)),0)-ImgF_x0+1))</f>
        <v>33</v>
      </c>
      <c r="F242" s="18" t="n">
        <f aca="false">IF(F$12="","",INDEX(ImgF,ROUND(C$6+F$12*SIN(RADIANS(C242)),0)-ImgF_y0+1,ROUND(C$5+F$12*COS(RADIANS(C242)),0)-ImgF_x0+1))</f>
        <v>41</v>
      </c>
      <c r="G242" s="18" t="n">
        <f aca="false">IF(G$12="","",INDEX(ImgF,ROUND(C$6+G$12*SIN(RADIANS(C242)),0)-ImgF_y0+1,ROUND(C$5+G$12*COS(RADIANS(C242)),0)-ImgF_x0+1))</f>
        <v>58</v>
      </c>
      <c r="H242" s="18" t="n">
        <f aca="false">IF(H$12="","",INDEX(ImgF,ROUND(C$6+H$12*SIN(RADIANS(C242)),0)-ImgF_y0+1,ROUND(C$5+H$12*COS(RADIANS(C242)),0)-ImgF_x0+1))</f>
        <v>43</v>
      </c>
      <c r="I242" s="18" t="n">
        <f aca="false">IF(I$12="","",INDEX(ImgF,ROUND(C$6+I$12*SIN(RADIANS(C242)),0)-ImgF_y0+1,ROUND(C$5+I$12*COS(RADIANS(C242)),0)-ImgF_x0+1))</f>
        <v>46</v>
      </c>
      <c r="J242" s="18" t="n">
        <f aca="false">IF(J$12="","",INDEX(ImgF,ROUND(C$6+J$12*SIN(RADIANS(C242)),0)-ImgF_y0+1,ROUND(C$5+J$12*COS(RADIANS(C242)),0)-ImgF_x0+1))</f>
        <v>36</v>
      </c>
      <c r="K242" s="18" t="n">
        <f aca="false">IF(K$12="","",INDEX(ImgF,ROUND(C$6+K$12*SIN(RADIANS(C242)),0)-ImgF_y0+1,ROUND(C$5+K$12*COS(RADIANS(C242)),0)-ImgF_x0+1))</f>
        <v>29</v>
      </c>
      <c r="L242" s="24" t="n">
        <f aca="false">MIN(D242:K242)</f>
        <v>29</v>
      </c>
      <c r="M242" s="33" t="n">
        <f aca="false">IF(L242&lt;oscuro,1,0)</f>
        <v>1</v>
      </c>
      <c r="N242" s="22" t="n">
        <f aca="false">oscuro</f>
        <v>68</v>
      </c>
      <c r="P242" s="24" t="n">
        <v>229</v>
      </c>
      <c r="Q242" s="24" t="n">
        <f aca="false">P242*360/360</f>
        <v>229</v>
      </c>
      <c r="R242" s="22" t="n">
        <f aca="false">IF(R$12="","",INDEX(ImgF,ROUND(Q$6+R$12*SIN(RADIANS(Q242)),0)-ImgF_y0+1,ROUND(Q$5+R$12*COS(RADIANS(Q242)),0)-ImgF_x0+1))</f>
        <v>29</v>
      </c>
      <c r="S242" s="22" t="n">
        <f aca="false">IF(S$12="","",INDEX(ImgF,ROUND(Q$6+S$12*SIN(RADIANS(Q242)),0)-ImgF_y0+1,ROUND(Q$5+S$12*COS(RADIANS(Q242)),0)-ImgF_x0+1))</f>
        <v>18</v>
      </c>
      <c r="T242" s="22" t="n">
        <f aca="false">IF(T$12="","",INDEX(ImgF,ROUND(Q$6+T$12*SIN(RADIANS(Q242)),0)-ImgF_y0+1,ROUND(Q$5+T$12*COS(RADIANS(Q242)),0)-ImgF_x0+1))</f>
        <v>18</v>
      </c>
      <c r="U242" s="22" t="n">
        <f aca="false">IF(U$12="","",INDEX(ImgF,ROUND(Q$6+U$12*SIN(RADIANS(Q242)),0)-ImgF_y0+1,ROUND(Q$5+U$12*COS(RADIANS(Q242)),0)-ImgF_x0+1))</f>
        <v>11</v>
      </c>
      <c r="V242" s="22" t="n">
        <f aca="false">IF(V$12="","",INDEX(ImgF,ROUND(Q$6+V$12*SIN(RADIANS(Q242)),0)-ImgF_y0+1,ROUND(Q$5+V$12*COS(RADIANS(Q242)),0)-ImgF_x0+1))</f>
        <v>28</v>
      </c>
      <c r="W242" s="22" t="n">
        <f aca="false">IF(W$12="","",INDEX(ImgF,ROUND(Q$6+W$12*SIN(RADIANS(Q242)),0)-ImgF_y0+1,ROUND(Q$5+W$12*COS(RADIANS(Q242)),0)-ImgF_x0+1))</f>
        <v>44</v>
      </c>
      <c r="X242" s="22" t="n">
        <f aca="false">IF(X$12="","",INDEX(ImgF,ROUND(Q$6+X$12*SIN(RADIANS(Q242)),0)-ImgF_y0+1,ROUND(Q$5+X$12*COS(RADIANS(Q242)),0)-ImgF_x0+1))</f>
        <v>26</v>
      </c>
      <c r="Y242" s="22" t="n">
        <f aca="false">IF(Y$12="","",INDEX(ImgF,ROUND(Q$6+Y$12*SIN(RADIANS(Q242)),0)-ImgF_y0+1,ROUND(Q$5+Y$12*COS(RADIANS(Q242)),0)-ImgF_x0+1))</f>
        <v>11</v>
      </c>
      <c r="Z242" s="24" t="n">
        <f aca="false">MIN(R242:Y242)</f>
        <v>11</v>
      </c>
      <c r="AA242" s="33" t="n">
        <f aca="false">IF(Z242&lt;oscuro,1,0)</f>
        <v>1</v>
      </c>
      <c r="AB242" s="22" t="n">
        <f aca="false">oscuro</f>
        <v>68</v>
      </c>
    </row>
    <row r="243" customFormat="false" ht="15" hidden="false" customHeight="false" outlineLevel="0" collapsed="false">
      <c r="B243" s="24" t="n">
        <v>230</v>
      </c>
      <c r="C243" s="24" t="n">
        <f aca="false">B243*360/360</f>
        <v>230</v>
      </c>
      <c r="D243" s="18" t="n">
        <f aca="false">IF(D$12="","",INDEX(ImgF,ROUND(C$6+D$12*SIN(RADIANS(C243)),0)-ImgF_y0+1,ROUND(C$5+D$12*COS(RADIANS(C243)),0)-ImgF_x0+1))</f>
        <v>48</v>
      </c>
      <c r="E243" s="18" t="n">
        <f aca="false">IF(E$12="","",INDEX(ImgF,ROUND(C$6+E$12*SIN(RADIANS(C243)),0)-ImgF_y0+1,ROUND(C$5+E$12*COS(RADIANS(C243)),0)-ImgF_x0+1))</f>
        <v>33</v>
      </c>
      <c r="F243" s="18" t="n">
        <f aca="false">IF(F$12="","",INDEX(ImgF,ROUND(C$6+F$12*SIN(RADIANS(C243)),0)-ImgF_y0+1,ROUND(C$5+F$12*COS(RADIANS(C243)),0)-ImgF_x0+1))</f>
        <v>41</v>
      </c>
      <c r="G243" s="18" t="n">
        <f aca="false">IF(G$12="","",INDEX(ImgF,ROUND(C$6+G$12*SIN(RADIANS(C243)),0)-ImgF_y0+1,ROUND(C$5+G$12*COS(RADIANS(C243)),0)-ImgF_x0+1))</f>
        <v>58</v>
      </c>
      <c r="H243" s="18" t="n">
        <f aca="false">IF(H$12="","",INDEX(ImgF,ROUND(C$6+H$12*SIN(RADIANS(C243)),0)-ImgF_y0+1,ROUND(C$5+H$12*COS(RADIANS(C243)),0)-ImgF_x0+1))</f>
        <v>47</v>
      </c>
      <c r="I243" s="18" t="n">
        <f aca="false">IF(I$12="","",INDEX(ImgF,ROUND(C$6+I$12*SIN(RADIANS(C243)),0)-ImgF_y0+1,ROUND(C$5+I$12*COS(RADIANS(C243)),0)-ImgF_x0+1))</f>
        <v>35</v>
      </c>
      <c r="J243" s="18" t="n">
        <f aca="false">IF(J$12="","",INDEX(ImgF,ROUND(C$6+J$12*SIN(RADIANS(C243)),0)-ImgF_y0+1,ROUND(C$5+J$12*COS(RADIANS(C243)),0)-ImgF_x0+1))</f>
        <v>36</v>
      </c>
      <c r="K243" s="18" t="n">
        <f aca="false">IF(K$12="","",INDEX(ImgF,ROUND(C$6+K$12*SIN(RADIANS(C243)),0)-ImgF_y0+1,ROUND(C$5+K$12*COS(RADIANS(C243)),0)-ImgF_x0+1))</f>
        <v>25</v>
      </c>
      <c r="L243" s="24" t="n">
        <f aca="false">MIN(D243:K243)</f>
        <v>25</v>
      </c>
      <c r="M243" s="33" t="n">
        <f aca="false">IF(L243&lt;oscuro,1,0)</f>
        <v>1</v>
      </c>
      <c r="N243" s="22" t="n">
        <f aca="false">oscuro</f>
        <v>68</v>
      </c>
      <c r="P243" s="24" t="n">
        <v>230</v>
      </c>
      <c r="Q243" s="24" t="n">
        <f aca="false">P243*360/360</f>
        <v>230</v>
      </c>
      <c r="R243" s="22" t="n">
        <f aca="false">IF(R$12="","",INDEX(ImgF,ROUND(Q$6+R$12*SIN(RADIANS(Q243)),0)-ImgF_y0+1,ROUND(Q$5+R$12*COS(RADIANS(Q243)),0)-ImgF_x0+1))</f>
        <v>29</v>
      </c>
      <c r="S243" s="22" t="n">
        <f aca="false">IF(S$12="","",INDEX(ImgF,ROUND(Q$6+S$12*SIN(RADIANS(Q243)),0)-ImgF_y0+1,ROUND(Q$5+S$12*COS(RADIANS(Q243)),0)-ImgF_x0+1))</f>
        <v>38</v>
      </c>
      <c r="T243" s="22" t="n">
        <f aca="false">IF(T$12="","",INDEX(ImgF,ROUND(Q$6+T$12*SIN(RADIANS(Q243)),0)-ImgF_y0+1,ROUND(Q$5+T$12*COS(RADIANS(Q243)),0)-ImgF_x0+1))</f>
        <v>19</v>
      </c>
      <c r="U243" s="22" t="n">
        <f aca="false">IF(U$12="","",INDEX(ImgF,ROUND(Q$6+U$12*SIN(RADIANS(Q243)),0)-ImgF_y0+1,ROUND(Q$5+U$12*COS(RADIANS(Q243)),0)-ImgF_x0+1))</f>
        <v>33</v>
      </c>
      <c r="V243" s="22" t="n">
        <f aca="false">IF(V$12="","",INDEX(ImgF,ROUND(Q$6+V$12*SIN(RADIANS(Q243)),0)-ImgF_y0+1,ROUND(Q$5+V$12*COS(RADIANS(Q243)),0)-ImgF_x0+1))</f>
        <v>26</v>
      </c>
      <c r="W243" s="22" t="n">
        <f aca="false">IF(W$12="","",INDEX(ImgF,ROUND(Q$6+W$12*SIN(RADIANS(Q243)),0)-ImgF_y0+1,ROUND(Q$5+W$12*COS(RADIANS(Q243)),0)-ImgF_x0+1))</f>
        <v>44</v>
      </c>
      <c r="X243" s="22" t="n">
        <f aca="false">IF(X$12="","",INDEX(ImgF,ROUND(Q$6+X$12*SIN(RADIANS(Q243)),0)-ImgF_y0+1,ROUND(Q$5+X$12*COS(RADIANS(Q243)),0)-ImgF_x0+1))</f>
        <v>38</v>
      </c>
      <c r="Y243" s="22" t="n">
        <f aca="false">IF(Y$12="","",INDEX(ImgF,ROUND(Q$6+Y$12*SIN(RADIANS(Q243)),0)-ImgF_y0+1,ROUND(Q$5+Y$12*COS(RADIANS(Q243)),0)-ImgF_x0+1))</f>
        <v>43</v>
      </c>
      <c r="Z243" s="24" t="n">
        <f aca="false">MIN(R243:Y243)</f>
        <v>19</v>
      </c>
      <c r="AA243" s="33" t="n">
        <f aca="false">IF(Z243&lt;oscuro,1,0)</f>
        <v>1</v>
      </c>
      <c r="AB243" s="22" t="n">
        <f aca="false">oscuro</f>
        <v>68</v>
      </c>
    </row>
    <row r="244" customFormat="false" ht="15" hidden="false" customHeight="false" outlineLevel="0" collapsed="false">
      <c r="B244" s="24" t="n">
        <v>231</v>
      </c>
      <c r="C244" s="24" t="n">
        <f aca="false">B244*360/360</f>
        <v>231</v>
      </c>
      <c r="D244" s="18" t="n">
        <f aca="false">IF(D$12="","",INDEX(ImgF,ROUND(C$6+D$12*SIN(RADIANS(C244)),0)-ImgF_y0+1,ROUND(C$5+D$12*COS(RADIANS(C244)),0)-ImgF_x0+1))</f>
        <v>32</v>
      </c>
      <c r="E244" s="18" t="n">
        <f aca="false">IF(E$12="","",INDEX(ImgF,ROUND(C$6+E$12*SIN(RADIANS(C244)),0)-ImgF_y0+1,ROUND(C$5+E$12*COS(RADIANS(C244)),0)-ImgF_x0+1))</f>
        <v>44</v>
      </c>
      <c r="F244" s="18" t="n">
        <f aca="false">IF(F$12="","",INDEX(ImgF,ROUND(C$6+F$12*SIN(RADIANS(C244)),0)-ImgF_y0+1,ROUND(C$5+F$12*COS(RADIANS(C244)),0)-ImgF_x0+1))</f>
        <v>47</v>
      </c>
      <c r="G244" s="18" t="n">
        <f aca="false">IF(G$12="","",INDEX(ImgF,ROUND(C$6+G$12*SIN(RADIANS(C244)),0)-ImgF_y0+1,ROUND(C$5+G$12*COS(RADIANS(C244)),0)-ImgF_x0+1))</f>
        <v>47</v>
      </c>
      <c r="H244" s="18" t="n">
        <f aca="false">IF(H$12="","",INDEX(ImgF,ROUND(C$6+H$12*SIN(RADIANS(C244)),0)-ImgF_y0+1,ROUND(C$5+H$12*COS(RADIANS(C244)),0)-ImgF_x0+1))</f>
        <v>61</v>
      </c>
      <c r="I244" s="18" t="n">
        <f aca="false">IF(I$12="","",INDEX(ImgF,ROUND(C$6+I$12*SIN(RADIANS(C244)),0)-ImgF_y0+1,ROUND(C$5+I$12*COS(RADIANS(C244)),0)-ImgF_x0+1))</f>
        <v>35</v>
      </c>
      <c r="J244" s="18" t="n">
        <f aca="false">IF(J$12="","",INDEX(ImgF,ROUND(C$6+J$12*SIN(RADIANS(C244)),0)-ImgF_y0+1,ROUND(C$5+J$12*COS(RADIANS(C244)),0)-ImgF_x0+1))</f>
        <v>23</v>
      </c>
      <c r="K244" s="18" t="n">
        <f aca="false">IF(K$12="","",INDEX(ImgF,ROUND(C$6+K$12*SIN(RADIANS(C244)),0)-ImgF_y0+1,ROUND(C$5+K$12*COS(RADIANS(C244)),0)-ImgF_x0+1))</f>
        <v>32</v>
      </c>
      <c r="L244" s="24" t="n">
        <f aca="false">MIN(D244:K244)</f>
        <v>23</v>
      </c>
      <c r="M244" s="33" t="n">
        <f aca="false">IF(L244&lt;oscuro,1,0)</f>
        <v>1</v>
      </c>
      <c r="N244" s="22" t="n">
        <f aca="false">oscuro</f>
        <v>68</v>
      </c>
      <c r="P244" s="24" t="n">
        <v>231</v>
      </c>
      <c r="Q244" s="24" t="n">
        <f aca="false">P244*360/360</f>
        <v>231</v>
      </c>
      <c r="R244" s="22" t="n">
        <f aca="false">IF(R$12="","",INDEX(ImgF,ROUND(Q$6+R$12*SIN(RADIANS(Q244)),0)-ImgF_y0+1,ROUND(Q$5+R$12*COS(RADIANS(Q244)),0)-ImgF_x0+1))</f>
        <v>45</v>
      </c>
      <c r="S244" s="22" t="n">
        <f aca="false">IF(S$12="","",INDEX(ImgF,ROUND(Q$6+S$12*SIN(RADIANS(Q244)),0)-ImgF_y0+1,ROUND(Q$5+S$12*COS(RADIANS(Q244)),0)-ImgF_x0+1))</f>
        <v>38</v>
      </c>
      <c r="T244" s="22" t="n">
        <f aca="false">IF(T$12="","",INDEX(ImgF,ROUND(Q$6+T$12*SIN(RADIANS(Q244)),0)-ImgF_y0+1,ROUND(Q$5+T$12*COS(RADIANS(Q244)),0)-ImgF_x0+1))</f>
        <v>47</v>
      </c>
      <c r="U244" s="22" t="n">
        <f aca="false">IF(U$12="","",INDEX(ImgF,ROUND(Q$6+U$12*SIN(RADIANS(Q244)),0)-ImgF_y0+1,ROUND(Q$5+U$12*COS(RADIANS(Q244)),0)-ImgF_x0+1))</f>
        <v>33</v>
      </c>
      <c r="V244" s="22" t="n">
        <f aca="false">IF(V$12="","",INDEX(ImgF,ROUND(Q$6+V$12*SIN(RADIANS(Q244)),0)-ImgF_y0+1,ROUND(Q$5+V$12*COS(RADIANS(Q244)),0)-ImgF_x0+1))</f>
        <v>39</v>
      </c>
      <c r="W244" s="22" t="n">
        <f aca="false">IF(W$12="","",INDEX(ImgF,ROUND(Q$6+W$12*SIN(RADIANS(Q244)),0)-ImgF_y0+1,ROUND(Q$5+W$12*COS(RADIANS(Q244)),0)-ImgF_x0+1))</f>
        <v>37</v>
      </c>
      <c r="X244" s="22" t="n">
        <f aca="false">IF(X$12="","",INDEX(ImgF,ROUND(Q$6+X$12*SIN(RADIANS(Q244)),0)-ImgF_y0+1,ROUND(Q$5+X$12*COS(RADIANS(Q244)),0)-ImgF_x0+1))</f>
        <v>38</v>
      </c>
      <c r="Y244" s="22" t="n">
        <f aca="false">IF(Y$12="","",INDEX(ImgF,ROUND(Q$6+Y$12*SIN(RADIANS(Q244)),0)-ImgF_y0+1,ROUND(Q$5+Y$12*COS(RADIANS(Q244)),0)-ImgF_x0+1))</f>
        <v>38</v>
      </c>
      <c r="Z244" s="24" t="n">
        <f aca="false">MIN(R244:Y244)</f>
        <v>33</v>
      </c>
      <c r="AA244" s="33" t="n">
        <f aca="false">IF(Z244&lt;oscuro,1,0)</f>
        <v>1</v>
      </c>
      <c r="AB244" s="22" t="n">
        <f aca="false">oscuro</f>
        <v>68</v>
      </c>
    </row>
    <row r="245" customFormat="false" ht="15" hidden="false" customHeight="false" outlineLevel="0" collapsed="false">
      <c r="B245" s="24" t="n">
        <v>232</v>
      </c>
      <c r="C245" s="24" t="n">
        <f aca="false">B245*360/360</f>
        <v>232</v>
      </c>
      <c r="D245" s="18" t="n">
        <f aca="false">IF(D$12="","",INDEX(ImgF,ROUND(C$6+D$12*SIN(RADIANS(C245)),0)-ImgF_y0+1,ROUND(C$5+D$12*COS(RADIANS(C245)),0)-ImgF_x0+1))</f>
        <v>32</v>
      </c>
      <c r="E245" s="18" t="n">
        <f aca="false">IF(E$12="","",INDEX(ImgF,ROUND(C$6+E$12*SIN(RADIANS(C245)),0)-ImgF_y0+1,ROUND(C$5+E$12*COS(RADIANS(C245)),0)-ImgF_x0+1))</f>
        <v>44</v>
      </c>
      <c r="F245" s="18" t="n">
        <f aca="false">IF(F$12="","",INDEX(ImgF,ROUND(C$6+F$12*SIN(RADIANS(C245)),0)-ImgF_y0+1,ROUND(C$5+F$12*COS(RADIANS(C245)),0)-ImgF_x0+1))</f>
        <v>40</v>
      </c>
      <c r="G245" s="18" t="n">
        <f aca="false">IF(G$12="","",INDEX(ImgF,ROUND(C$6+G$12*SIN(RADIANS(C245)),0)-ImgF_y0+1,ROUND(C$5+G$12*COS(RADIANS(C245)),0)-ImgF_x0+1))</f>
        <v>55</v>
      </c>
      <c r="H245" s="18" t="n">
        <f aca="false">IF(H$12="","",INDEX(ImgF,ROUND(C$6+H$12*SIN(RADIANS(C245)),0)-ImgF_y0+1,ROUND(C$5+H$12*COS(RADIANS(C245)),0)-ImgF_x0+1))</f>
        <v>57</v>
      </c>
      <c r="I245" s="18" t="n">
        <f aca="false">IF(I$12="","",INDEX(ImgF,ROUND(C$6+I$12*SIN(RADIANS(C245)),0)-ImgF_y0+1,ROUND(C$5+I$12*COS(RADIANS(C245)),0)-ImgF_x0+1))</f>
        <v>49</v>
      </c>
      <c r="J245" s="18" t="n">
        <f aca="false">IF(J$12="","",INDEX(ImgF,ROUND(C$6+J$12*SIN(RADIANS(C245)),0)-ImgF_y0+1,ROUND(C$5+J$12*COS(RADIANS(C245)),0)-ImgF_x0+1))</f>
        <v>23</v>
      </c>
      <c r="K245" s="18" t="n">
        <f aca="false">IF(K$12="","",INDEX(ImgF,ROUND(C$6+K$12*SIN(RADIANS(C245)),0)-ImgF_y0+1,ROUND(C$5+K$12*COS(RADIANS(C245)),0)-ImgF_x0+1))</f>
        <v>27</v>
      </c>
      <c r="L245" s="24" t="n">
        <f aca="false">MIN(D245:K245)</f>
        <v>23</v>
      </c>
      <c r="M245" s="33" t="n">
        <f aca="false">IF(L245&lt;oscuro,1,0)</f>
        <v>1</v>
      </c>
      <c r="N245" s="22" t="n">
        <f aca="false">oscuro</f>
        <v>68</v>
      </c>
      <c r="P245" s="24" t="n">
        <v>232</v>
      </c>
      <c r="Q245" s="24" t="n">
        <f aca="false">P245*360/360</f>
        <v>232</v>
      </c>
      <c r="R245" s="22" t="n">
        <f aca="false">IF(R$12="","",INDEX(ImgF,ROUND(Q$6+R$12*SIN(RADIANS(Q245)),0)-ImgF_y0+1,ROUND(Q$5+R$12*COS(RADIANS(Q245)),0)-ImgF_x0+1))</f>
        <v>45</v>
      </c>
      <c r="S245" s="22" t="n">
        <f aca="false">IF(S$12="","",INDEX(ImgF,ROUND(Q$6+S$12*SIN(RADIANS(Q245)),0)-ImgF_y0+1,ROUND(Q$5+S$12*COS(RADIANS(Q245)),0)-ImgF_x0+1))</f>
        <v>57</v>
      </c>
      <c r="T245" s="22" t="n">
        <f aca="false">IF(T$12="","",INDEX(ImgF,ROUND(Q$6+T$12*SIN(RADIANS(Q245)),0)-ImgF_y0+1,ROUND(Q$5+T$12*COS(RADIANS(Q245)),0)-ImgF_x0+1))</f>
        <v>42</v>
      </c>
      <c r="U245" s="22" t="n">
        <f aca="false">IF(U$12="","",INDEX(ImgF,ROUND(Q$6+U$12*SIN(RADIANS(Q245)),0)-ImgF_y0+1,ROUND(Q$5+U$12*COS(RADIANS(Q245)),0)-ImgF_x0+1))</f>
        <v>42</v>
      </c>
      <c r="V245" s="22" t="n">
        <f aca="false">IF(V$12="","",INDEX(ImgF,ROUND(Q$6+V$12*SIN(RADIANS(Q245)),0)-ImgF_y0+1,ROUND(Q$5+V$12*COS(RADIANS(Q245)),0)-ImgF_x0+1))</f>
        <v>47</v>
      </c>
      <c r="W245" s="22" t="n">
        <f aca="false">IF(W$12="","",INDEX(ImgF,ROUND(Q$6+W$12*SIN(RADIANS(Q245)),0)-ImgF_y0+1,ROUND(Q$5+W$12*COS(RADIANS(Q245)),0)-ImgF_x0+1))</f>
        <v>37</v>
      </c>
      <c r="X245" s="22" t="n">
        <f aca="false">IF(X$12="","",INDEX(ImgF,ROUND(Q$6+X$12*SIN(RADIANS(Q245)),0)-ImgF_y0+1,ROUND(Q$5+X$12*COS(RADIANS(Q245)),0)-ImgF_x0+1))</f>
        <v>37</v>
      </c>
      <c r="Y245" s="22" t="n">
        <f aca="false">IF(Y$12="","",INDEX(ImgF,ROUND(Q$6+Y$12*SIN(RADIANS(Q245)),0)-ImgF_y0+1,ROUND(Q$5+Y$12*COS(RADIANS(Q245)),0)-ImgF_x0+1))</f>
        <v>36</v>
      </c>
      <c r="Z245" s="24" t="n">
        <f aca="false">MIN(R245:Y245)</f>
        <v>36</v>
      </c>
      <c r="AA245" s="33" t="n">
        <f aca="false">IF(Z245&lt;oscuro,1,0)</f>
        <v>1</v>
      </c>
      <c r="AB245" s="22" t="n">
        <f aca="false">oscuro</f>
        <v>68</v>
      </c>
    </row>
    <row r="246" customFormat="false" ht="15" hidden="false" customHeight="false" outlineLevel="0" collapsed="false">
      <c r="B246" s="24" t="n">
        <v>233</v>
      </c>
      <c r="C246" s="24" t="n">
        <f aca="false">B246*360/360</f>
        <v>233</v>
      </c>
      <c r="D246" s="18" t="n">
        <f aca="false">IF(D$12="","",INDEX(ImgF,ROUND(C$6+D$12*SIN(RADIANS(C246)),0)-ImgF_y0+1,ROUND(C$5+D$12*COS(RADIANS(C246)),0)-ImgF_x0+1))</f>
        <v>46</v>
      </c>
      <c r="E246" s="18" t="n">
        <f aca="false">IF(E$12="","",INDEX(ImgF,ROUND(C$6+E$12*SIN(RADIANS(C246)),0)-ImgF_y0+1,ROUND(C$5+E$12*COS(RADIANS(C246)),0)-ImgF_x0+1))</f>
        <v>36</v>
      </c>
      <c r="F246" s="18" t="n">
        <f aca="false">IF(F$12="","",INDEX(ImgF,ROUND(C$6+F$12*SIN(RADIANS(C246)),0)-ImgF_y0+1,ROUND(C$5+F$12*COS(RADIANS(C246)),0)-ImgF_x0+1))</f>
        <v>40</v>
      </c>
      <c r="G246" s="18" t="n">
        <f aca="false">IF(G$12="","",INDEX(ImgF,ROUND(C$6+G$12*SIN(RADIANS(C246)),0)-ImgF_y0+1,ROUND(C$5+G$12*COS(RADIANS(C246)),0)-ImgF_x0+1))</f>
        <v>40</v>
      </c>
      <c r="H246" s="18" t="n">
        <f aca="false">IF(H$12="","",INDEX(ImgF,ROUND(C$6+H$12*SIN(RADIANS(C246)),0)-ImgF_y0+1,ROUND(C$5+H$12*COS(RADIANS(C246)),0)-ImgF_x0+1))</f>
        <v>57</v>
      </c>
      <c r="I246" s="18" t="n">
        <f aca="false">IF(I$12="","",INDEX(ImgF,ROUND(C$6+I$12*SIN(RADIANS(C246)),0)-ImgF_y0+1,ROUND(C$5+I$12*COS(RADIANS(C246)),0)-ImgF_x0+1))</f>
        <v>38</v>
      </c>
      <c r="J246" s="18" t="n">
        <f aca="false">IF(J$12="","",INDEX(ImgF,ROUND(C$6+J$12*SIN(RADIANS(C246)),0)-ImgF_y0+1,ROUND(C$5+J$12*COS(RADIANS(C246)),0)-ImgF_x0+1))</f>
        <v>24</v>
      </c>
      <c r="K246" s="18" t="n">
        <f aca="false">IF(K$12="","",INDEX(ImgF,ROUND(C$6+K$12*SIN(RADIANS(C246)),0)-ImgF_y0+1,ROUND(C$5+K$12*COS(RADIANS(C246)),0)-ImgF_x0+1))</f>
        <v>27</v>
      </c>
      <c r="L246" s="24" t="n">
        <f aca="false">MIN(D246:K246)</f>
        <v>24</v>
      </c>
      <c r="M246" s="33" t="n">
        <f aca="false">IF(L246&lt;oscuro,1,0)</f>
        <v>1</v>
      </c>
      <c r="N246" s="22" t="n">
        <f aca="false">oscuro</f>
        <v>68</v>
      </c>
      <c r="P246" s="24" t="n">
        <v>233</v>
      </c>
      <c r="Q246" s="24" t="n">
        <f aca="false">P246*360/360</f>
        <v>233</v>
      </c>
      <c r="R246" s="22" t="n">
        <f aca="false">IF(R$12="","",INDEX(ImgF,ROUND(Q$6+R$12*SIN(RADIANS(Q246)),0)-ImgF_y0+1,ROUND(Q$5+R$12*COS(RADIANS(Q246)),0)-ImgF_x0+1))</f>
        <v>36</v>
      </c>
      <c r="S246" s="22" t="n">
        <f aca="false">IF(S$12="","",INDEX(ImgF,ROUND(Q$6+S$12*SIN(RADIANS(Q246)),0)-ImgF_y0+1,ROUND(Q$5+S$12*COS(RADIANS(Q246)),0)-ImgF_x0+1))</f>
        <v>57</v>
      </c>
      <c r="T246" s="22" t="n">
        <f aca="false">IF(T$12="","",INDEX(ImgF,ROUND(Q$6+T$12*SIN(RADIANS(Q246)),0)-ImgF_y0+1,ROUND(Q$5+T$12*COS(RADIANS(Q246)),0)-ImgF_x0+1))</f>
        <v>45</v>
      </c>
      <c r="U246" s="22" t="n">
        <f aca="false">IF(U$12="","",INDEX(ImgF,ROUND(Q$6+U$12*SIN(RADIANS(Q246)),0)-ImgF_y0+1,ROUND(Q$5+U$12*COS(RADIANS(Q246)),0)-ImgF_x0+1))</f>
        <v>46</v>
      </c>
      <c r="V246" s="22" t="n">
        <f aca="false">IF(V$12="","",INDEX(ImgF,ROUND(Q$6+V$12*SIN(RADIANS(Q246)),0)-ImgF_y0+1,ROUND(Q$5+V$12*COS(RADIANS(Q246)),0)-ImgF_x0+1))</f>
        <v>56</v>
      </c>
      <c r="W246" s="22" t="n">
        <f aca="false">IF(W$12="","",INDEX(ImgF,ROUND(Q$6+W$12*SIN(RADIANS(Q246)),0)-ImgF_y0+1,ROUND(Q$5+W$12*COS(RADIANS(Q246)),0)-ImgF_x0+1))</f>
        <v>40</v>
      </c>
      <c r="X246" s="22" t="n">
        <f aca="false">IF(X$12="","",INDEX(ImgF,ROUND(Q$6+X$12*SIN(RADIANS(Q246)),0)-ImgF_y0+1,ROUND(Q$5+X$12*COS(RADIANS(Q246)),0)-ImgF_x0+1))</f>
        <v>37</v>
      </c>
      <c r="Y246" s="22" t="n">
        <f aca="false">IF(Y$12="","",INDEX(ImgF,ROUND(Q$6+Y$12*SIN(RADIANS(Q246)),0)-ImgF_y0+1,ROUND(Q$5+Y$12*COS(RADIANS(Q246)),0)-ImgF_x0+1))</f>
        <v>26</v>
      </c>
      <c r="Z246" s="24" t="n">
        <f aca="false">MIN(R246:Y246)</f>
        <v>26</v>
      </c>
      <c r="AA246" s="33" t="n">
        <f aca="false">IF(Z246&lt;oscuro,1,0)</f>
        <v>1</v>
      </c>
      <c r="AB246" s="22" t="n">
        <f aca="false">oscuro</f>
        <v>68</v>
      </c>
    </row>
    <row r="247" customFormat="false" ht="15" hidden="false" customHeight="false" outlineLevel="0" collapsed="false">
      <c r="B247" s="24" t="n">
        <v>234</v>
      </c>
      <c r="C247" s="24" t="n">
        <f aca="false">B247*360/360</f>
        <v>234</v>
      </c>
      <c r="D247" s="18" t="n">
        <f aca="false">IF(D$12="","",INDEX(ImgF,ROUND(C$6+D$12*SIN(RADIANS(C247)),0)-ImgF_y0+1,ROUND(C$5+D$12*COS(RADIANS(C247)),0)-ImgF_x0+1))</f>
        <v>46</v>
      </c>
      <c r="E247" s="18" t="n">
        <f aca="false">IF(E$12="","",INDEX(ImgF,ROUND(C$6+E$12*SIN(RADIANS(C247)),0)-ImgF_y0+1,ROUND(C$5+E$12*COS(RADIANS(C247)),0)-ImgF_x0+1))</f>
        <v>36</v>
      </c>
      <c r="F247" s="18" t="n">
        <f aca="false">IF(F$12="","",INDEX(ImgF,ROUND(C$6+F$12*SIN(RADIANS(C247)),0)-ImgF_y0+1,ROUND(C$5+F$12*COS(RADIANS(C247)),0)-ImgF_x0+1))</f>
        <v>35</v>
      </c>
      <c r="G247" s="18" t="n">
        <f aca="false">IF(G$12="","",INDEX(ImgF,ROUND(C$6+G$12*SIN(RADIANS(C247)),0)-ImgF_y0+1,ROUND(C$5+G$12*COS(RADIANS(C247)),0)-ImgF_x0+1))</f>
        <v>45</v>
      </c>
      <c r="H247" s="18" t="n">
        <f aca="false">IF(H$12="","",INDEX(ImgF,ROUND(C$6+H$12*SIN(RADIANS(C247)),0)-ImgF_y0+1,ROUND(C$5+H$12*COS(RADIANS(C247)),0)-ImgF_x0+1))</f>
        <v>47</v>
      </c>
      <c r="I247" s="18" t="n">
        <f aca="false">IF(I$12="","",INDEX(ImgF,ROUND(C$6+I$12*SIN(RADIANS(C247)),0)-ImgF_y0+1,ROUND(C$5+I$12*COS(RADIANS(C247)),0)-ImgF_x0+1))</f>
        <v>38</v>
      </c>
      <c r="J247" s="18" t="n">
        <f aca="false">IF(J$12="","",INDEX(ImgF,ROUND(C$6+J$12*SIN(RADIANS(C247)),0)-ImgF_y0+1,ROUND(C$5+J$12*COS(RADIANS(C247)),0)-ImgF_x0+1))</f>
        <v>21</v>
      </c>
      <c r="K247" s="18" t="n">
        <f aca="false">IF(K$12="","",INDEX(ImgF,ROUND(C$6+K$12*SIN(RADIANS(C247)),0)-ImgF_y0+1,ROUND(C$5+K$12*COS(RADIANS(C247)),0)-ImgF_x0+1))</f>
        <v>20</v>
      </c>
      <c r="L247" s="24" t="n">
        <f aca="false">MIN(D247:K247)</f>
        <v>20</v>
      </c>
      <c r="M247" s="33" t="n">
        <f aca="false">IF(L247&lt;oscuro,1,0)</f>
        <v>1</v>
      </c>
      <c r="N247" s="22" t="n">
        <f aca="false">oscuro</f>
        <v>68</v>
      </c>
      <c r="P247" s="24" t="n">
        <v>234</v>
      </c>
      <c r="Q247" s="24" t="n">
        <f aca="false">P247*360/360</f>
        <v>234</v>
      </c>
      <c r="R247" s="22" t="n">
        <f aca="false">IF(R$12="","",INDEX(ImgF,ROUND(Q$6+R$12*SIN(RADIANS(Q247)),0)-ImgF_y0+1,ROUND(Q$5+R$12*COS(RADIANS(Q247)),0)-ImgF_x0+1))</f>
        <v>32</v>
      </c>
      <c r="S247" s="22" t="n">
        <f aca="false">IF(S$12="","",INDEX(ImgF,ROUND(Q$6+S$12*SIN(RADIANS(Q247)),0)-ImgF_y0+1,ROUND(Q$5+S$12*COS(RADIANS(Q247)),0)-ImgF_x0+1))</f>
        <v>31</v>
      </c>
      <c r="T247" s="22" t="n">
        <f aca="false">IF(T$12="","",INDEX(ImgF,ROUND(Q$6+T$12*SIN(RADIANS(Q247)),0)-ImgF_y0+1,ROUND(Q$5+T$12*COS(RADIANS(Q247)),0)-ImgF_x0+1))</f>
        <v>45</v>
      </c>
      <c r="U247" s="22" t="n">
        <f aca="false">IF(U$12="","",INDEX(ImgF,ROUND(Q$6+U$12*SIN(RADIANS(Q247)),0)-ImgF_y0+1,ROUND(Q$5+U$12*COS(RADIANS(Q247)),0)-ImgF_x0+1))</f>
        <v>36</v>
      </c>
      <c r="V247" s="22" t="n">
        <f aca="false">IF(V$12="","",INDEX(ImgF,ROUND(Q$6+V$12*SIN(RADIANS(Q247)),0)-ImgF_y0+1,ROUND(Q$5+V$12*COS(RADIANS(Q247)),0)-ImgF_x0+1))</f>
        <v>56</v>
      </c>
      <c r="W247" s="22" t="n">
        <f aca="false">IF(W$12="","",INDEX(ImgF,ROUND(Q$6+W$12*SIN(RADIANS(Q247)),0)-ImgF_y0+1,ROUND(Q$5+W$12*COS(RADIANS(Q247)),0)-ImgF_x0+1))</f>
        <v>50</v>
      </c>
      <c r="X247" s="22" t="n">
        <f aca="false">IF(X$12="","",INDEX(ImgF,ROUND(Q$6+X$12*SIN(RADIANS(Q247)),0)-ImgF_y0+1,ROUND(Q$5+X$12*COS(RADIANS(Q247)),0)-ImgF_x0+1))</f>
        <v>39</v>
      </c>
      <c r="Y247" s="22" t="n">
        <f aca="false">IF(Y$12="","",INDEX(ImgF,ROUND(Q$6+Y$12*SIN(RADIANS(Q247)),0)-ImgF_y0+1,ROUND(Q$5+Y$12*COS(RADIANS(Q247)),0)-ImgF_x0+1))</f>
        <v>26</v>
      </c>
      <c r="Z247" s="24" t="n">
        <f aca="false">MIN(R247:Y247)</f>
        <v>26</v>
      </c>
      <c r="AA247" s="33" t="n">
        <f aca="false">IF(Z247&lt;oscuro,1,0)</f>
        <v>1</v>
      </c>
      <c r="AB247" s="22" t="n">
        <f aca="false">oscuro</f>
        <v>68</v>
      </c>
    </row>
    <row r="248" customFormat="false" ht="15" hidden="false" customHeight="false" outlineLevel="0" collapsed="false">
      <c r="B248" s="24" t="n">
        <v>235</v>
      </c>
      <c r="C248" s="24" t="n">
        <f aca="false">B248*360/360</f>
        <v>235</v>
      </c>
      <c r="D248" s="18" t="n">
        <f aca="false">IF(D$12="","",INDEX(ImgF,ROUND(C$6+D$12*SIN(RADIANS(C248)),0)-ImgF_y0+1,ROUND(C$5+D$12*COS(RADIANS(C248)),0)-ImgF_x0+1))</f>
        <v>50</v>
      </c>
      <c r="E248" s="18" t="n">
        <f aca="false">IF(E$12="","",INDEX(ImgF,ROUND(C$6+E$12*SIN(RADIANS(C248)),0)-ImgF_y0+1,ROUND(C$5+E$12*COS(RADIANS(C248)),0)-ImgF_x0+1))</f>
        <v>49</v>
      </c>
      <c r="F248" s="18" t="n">
        <f aca="false">IF(F$12="","",INDEX(ImgF,ROUND(C$6+F$12*SIN(RADIANS(C248)),0)-ImgF_y0+1,ROUND(C$5+F$12*COS(RADIANS(C248)),0)-ImgF_x0+1))</f>
        <v>35</v>
      </c>
      <c r="G248" s="18" t="n">
        <f aca="false">IF(G$12="","",INDEX(ImgF,ROUND(C$6+G$12*SIN(RADIANS(C248)),0)-ImgF_y0+1,ROUND(C$5+G$12*COS(RADIANS(C248)),0)-ImgF_x0+1))</f>
        <v>34</v>
      </c>
      <c r="H248" s="18" t="n">
        <f aca="false">IF(H$12="","",INDEX(ImgF,ROUND(C$6+H$12*SIN(RADIANS(C248)),0)-ImgF_y0+1,ROUND(C$5+H$12*COS(RADIANS(C248)),0)-ImgF_x0+1))</f>
        <v>47</v>
      </c>
      <c r="I248" s="18" t="n">
        <f aca="false">IF(I$12="","",INDEX(ImgF,ROUND(C$6+I$12*SIN(RADIANS(C248)),0)-ImgF_y0+1,ROUND(C$5+I$12*COS(RADIANS(C248)),0)-ImgF_x0+1))</f>
        <v>42</v>
      </c>
      <c r="J248" s="18" t="n">
        <f aca="false">IF(J$12="","",INDEX(ImgF,ROUND(C$6+J$12*SIN(RADIANS(C248)),0)-ImgF_y0+1,ROUND(C$5+J$12*COS(RADIANS(C248)),0)-ImgF_x0+1))</f>
        <v>17</v>
      </c>
      <c r="K248" s="18" t="n">
        <f aca="false">IF(K$12="","",INDEX(ImgF,ROUND(C$6+K$12*SIN(RADIANS(C248)),0)-ImgF_y0+1,ROUND(C$5+K$12*COS(RADIANS(C248)),0)-ImgF_x0+1))</f>
        <v>17</v>
      </c>
      <c r="L248" s="24" t="n">
        <f aca="false">MIN(D248:K248)</f>
        <v>17</v>
      </c>
      <c r="M248" s="33" t="n">
        <f aca="false">IF(L248&lt;oscuro,1,0)</f>
        <v>1</v>
      </c>
      <c r="N248" s="22" t="n">
        <f aca="false">oscuro</f>
        <v>68</v>
      </c>
      <c r="P248" s="24" t="n">
        <v>235</v>
      </c>
      <c r="Q248" s="24" t="n">
        <f aca="false">P248*360/360</f>
        <v>235</v>
      </c>
      <c r="R248" s="22" t="n">
        <f aca="false">IF(R$12="","",INDEX(ImgF,ROUND(Q$6+R$12*SIN(RADIANS(Q248)),0)-ImgF_y0+1,ROUND(Q$5+R$12*COS(RADIANS(Q248)),0)-ImgF_x0+1))</f>
        <v>35</v>
      </c>
      <c r="S248" s="22" t="n">
        <f aca="false">IF(S$12="","",INDEX(ImgF,ROUND(Q$6+S$12*SIN(RADIANS(Q248)),0)-ImgF_y0+1,ROUND(Q$5+S$12*COS(RADIANS(Q248)),0)-ImgF_x0+1))</f>
        <v>31</v>
      </c>
      <c r="T248" s="22" t="n">
        <f aca="false">IF(T$12="","",INDEX(ImgF,ROUND(Q$6+T$12*SIN(RADIANS(Q248)),0)-ImgF_y0+1,ROUND(Q$5+T$12*COS(RADIANS(Q248)),0)-ImgF_x0+1))</f>
        <v>31</v>
      </c>
      <c r="U248" s="22" t="n">
        <f aca="false">IF(U$12="","",INDEX(ImgF,ROUND(Q$6+U$12*SIN(RADIANS(Q248)),0)-ImgF_y0+1,ROUND(Q$5+U$12*COS(RADIANS(Q248)),0)-ImgF_x0+1))</f>
        <v>37</v>
      </c>
      <c r="V248" s="22" t="n">
        <f aca="false">IF(V$12="","",INDEX(ImgF,ROUND(Q$6+V$12*SIN(RADIANS(Q248)),0)-ImgF_y0+1,ROUND(Q$5+V$12*COS(RADIANS(Q248)),0)-ImgF_x0+1))</f>
        <v>37</v>
      </c>
      <c r="W248" s="22" t="n">
        <f aca="false">IF(W$12="","",INDEX(ImgF,ROUND(Q$6+W$12*SIN(RADIANS(Q248)),0)-ImgF_y0+1,ROUND(Q$5+W$12*COS(RADIANS(Q248)),0)-ImgF_x0+1))</f>
        <v>50</v>
      </c>
      <c r="X248" s="22" t="n">
        <f aca="false">IF(X$12="","",INDEX(ImgF,ROUND(Q$6+X$12*SIN(RADIANS(Q248)),0)-ImgF_y0+1,ROUND(Q$5+X$12*COS(RADIANS(Q248)),0)-ImgF_x0+1))</f>
        <v>35</v>
      </c>
      <c r="Y248" s="22" t="n">
        <f aca="false">IF(Y$12="","",INDEX(ImgF,ROUND(Q$6+Y$12*SIN(RADIANS(Q248)),0)-ImgF_y0+1,ROUND(Q$5+Y$12*COS(RADIANS(Q248)),0)-ImgF_x0+1))</f>
        <v>48</v>
      </c>
      <c r="Z248" s="24" t="n">
        <f aca="false">MIN(R248:Y248)</f>
        <v>31</v>
      </c>
      <c r="AA248" s="33" t="n">
        <f aca="false">IF(Z248&lt;oscuro,1,0)</f>
        <v>1</v>
      </c>
      <c r="AB248" s="22" t="n">
        <f aca="false">oscuro</f>
        <v>68</v>
      </c>
    </row>
    <row r="249" customFormat="false" ht="15" hidden="false" customHeight="false" outlineLevel="0" collapsed="false">
      <c r="B249" s="24" t="n">
        <v>236</v>
      </c>
      <c r="C249" s="24" t="n">
        <f aca="false">B249*360/360</f>
        <v>236</v>
      </c>
      <c r="D249" s="18" t="n">
        <f aca="false">IF(D$12="","",INDEX(ImgF,ROUND(C$6+D$12*SIN(RADIANS(C249)),0)-ImgF_y0+1,ROUND(C$5+D$12*COS(RADIANS(C249)),0)-ImgF_x0+1))</f>
        <v>50</v>
      </c>
      <c r="E249" s="18" t="n">
        <f aca="false">IF(E$12="","",INDEX(ImgF,ROUND(C$6+E$12*SIN(RADIANS(C249)),0)-ImgF_y0+1,ROUND(C$5+E$12*COS(RADIANS(C249)),0)-ImgF_x0+1))</f>
        <v>35</v>
      </c>
      <c r="F249" s="18" t="n">
        <f aca="false">IF(F$12="","",INDEX(ImgF,ROUND(C$6+F$12*SIN(RADIANS(C249)),0)-ImgF_y0+1,ROUND(C$5+F$12*COS(RADIANS(C249)),0)-ImgF_x0+1))</f>
        <v>31</v>
      </c>
      <c r="G249" s="18" t="n">
        <f aca="false">IF(G$12="","",INDEX(ImgF,ROUND(C$6+G$12*SIN(RADIANS(C249)),0)-ImgF_y0+1,ROUND(C$5+G$12*COS(RADIANS(C249)),0)-ImgF_x0+1))</f>
        <v>44</v>
      </c>
      <c r="H249" s="18" t="n">
        <f aca="false">IF(H$12="","",INDEX(ImgF,ROUND(C$6+H$12*SIN(RADIANS(C249)),0)-ImgF_y0+1,ROUND(C$5+H$12*COS(RADIANS(C249)),0)-ImgF_x0+1))</f>
        <v>44</v>
      </c>
      <c r="I249" s="18" t="n">
        <f aca="false">IF(I$12="","",INDEX(ImgF,ROUND(C$6+I$12*SIN(RADIANS(C249)),0)-ImgF_y0+1,ROUND(C$5+I$12*COS(RADIANS(C249)),0)-ImgF_x0+1))</f>
        <v>42</v>
      </c>
      <c r="J249" s="18" t="n">
        <f aca="false">IF(J$12="","",INDEX(ImgF,ROUND(C$6+J$12*SIN(RADIANS(C249)),0)-ImgF_y0+1,ROUND(C$5+J$12*COS(RADIANS(C249)),0)-ImgF_x0+1))</f>
        <v>35</v>
      </c>
      <c r="K249" s="18" t="n">
        <f aca="false">IF(K$12="","",INDEX(ImgF,ROUND(C$6+K$12*SIN(RADIANS(C249)),0)-ImgF_y0+1,ROUND(C$5+K$12*COS(RADIANS(C249)),0)-ImgF_x0+1))</f>
        <v>28</v>
      </c>
      <c r="L249" s="24" t="n">
        <f aca="false">MIN(D249:K249)</f>
        <v>28</v>
      </c>
      <c r="M249" s="33" t="n">
        <f aca="false">IF(L249&lt;oscuro,1,0)</f>
        <v>1</v>
      </c>
      <c r="N249" s="22" t="n">
        <f aca="false">oscuro</f>
        <v>68</v>
      </c>
      <c r="P249" s="24" t="n">
        <v>236</v>
      </c>
      <c r="Q249" s="24" t="n">
        <f aca="false">P249*360/360</f>
        <v>236</v>
      </c>
      <c r="R249" s="22" t="n">
        <f aca="false">IF(R$12="","",INDEX(ImgF,ROUND(Q$6+R$12*SIN(RADIANS(Q249)),0)-ImgF_y0+1,ROUND(Q$5+R$12*COS(RADIANS(Q249)),0)-ImgF_x0+1))</f>
        <v>123</v>
      </c>
      <c r="S249" s="22" t="n">
        <f aca="false">IF(S$12="","",INDEX(ImgF,ROUND(Q$6+S$12*SIN(RADIANS(Q249)),0)-ImgF_y0+1,ROUND(Q$5+S$12*COS(RADIANS(Q249)),0)-ImgF_x0+1))</f>
        <v>40</v>
      </c>
      <c r="T249" s="22" t="n">
        <f aca="false">IF(T$12="","",INDEX(ImgF,ROUND(Q$6+T$12*SIN(RADIANS(Q249)),0)-ImgF_y0+1,ROUND(Q$5+T$12*COS(RADIANS(Q249)),0)-ImgF_x0+1))</f>
        <v>31</v>
      </c>
      <c r="U249" s="22" t="n">
        <f aca="false">IF(U$12="","",INDEX(ImgF,ROUND(Q$6+U$12*SIN(RADIANS(Q249)),0)-ImgF_y0+1,ROUND(Q$5+U$12*COS(RADIANS(Q249)),0)-ImgF_x0+1))</f>
        <v>29</v>
      </c>
      <c r="V249" s="22" t="n">
        <f aca="false">IF(V$12="","",INDEX(ImgF,ROUND(Q$6+V$12*SIN(RADIANS(Q249)),0)-ImgF_y0+1,ROUND(Q$5+V$12*COS(RADIANS(Q249)),0)-ImgF_x0+1))</f>
        <v>32</v>
      </c>
      <c r="W249" s="22" t="n">
        <f aca="false">IF(W$12="","",INDEX(ImgF,ROUND(Q$6+W$12*SIN(RADIANS(Q249)),0)-ImgF_y0+1,ROUND(Q$5+W$12*COS(RADIANS(Q249)),0)-ImgF_x0+1))</f>
        <v>23</v>
      </c>
      <c r="X249" s="22" t="n">
        <f aca="false">IF(X$12="","",INDEX(ImgF,ROUND(Q$6+X$12*SIN(RADIANS(Q249)),0)-ImgF_y0+1,ROUND(Q$5+X$12*COS(RADIANS(Q249)),0)-ImgF_x0+1))</f>
        <v>29</v>
      </c>
      <c r="Y249" s="22" t="n">
        <f aca="false">IF(Y$12="","",INDEX(ImgF,ROUND(Q$6+Y$12*SIN(RADIANS(Q249)),0)-ImgF_y0+1,ROUND(Q$5+Y$12*COS(RADIANS(Q249)),0)-ImgF_x0+1))</f>
        <v>29</v>
      </c>
      <c r="Z249" s="24" t="n">
        <f aca="false">MIN(R249:Y249)</f>
        <v>23</v>
      </c>
      <c r="AA249" s="33" t="n">
        <f aca="false">IF(Z249&lt;oscuro,1,0)</f>
        <v>1</v>
      </c>
      <c r="AB249" s="22" t="n">
        <f aca="false">oscuro</f>
        <v>68</v>
      </c>
    </row>
    <row r="250" customFormat="false" ht="15" hidden="false" customHeight="false" outlineLevel="0" collapsed="false">
      <c r="B250" s="24" t="n">
        <v>237</v>
      </c>
      <c r="C250" s="24" t="n">
        <f aca="false">B250*360/360</f>
        <v>237</v>
      </c>
      <c r="D250" s="18" t="n">
        <f aca="false">IF(D$12="","",INDEX(ImgF,ROUND(C$6+D$12*SIN(RADIANS(C250)),0)-ImgF_y0+1,ROUND(C$5+D$12*COS(RADIANS(C250)),0)-ImgF_x0+1))</f>
        <v>52</v>
      </c>
      <c r="E250" s="18" t="n">
        <f aca="false">IF(E$12="","",INDEX(ImgF,ROUND(C$6+E$12*SIN(RADIANS(C250)),0)-ImgF_y0+1,ROUND(C$5+E$12*COS(RADIANS(C250)),0)-ImgF_x0+1))</f>
        <v>35</v>
      </c>
      <c r="F250" s="18" t="n">
        <f aca="false">IF(F$12="","",INDEX(ImgF,ROUND(C$6+F$12*SIN(RADIANS(C250)),0)-ImgF_y0+1,ROUND(C$5+F$12*COS(RADIANS(C250)),0)-ImgF_x0+1))</f>
        <v>26</v>
      </c>
      <c r="G250" s="18" t="n">
        <f aca="false">IF(G$12="","",INDEX(ImgF,ROUND(C$6+G$12*SIN(RADIANS(C250)),0)-ImgF_y0+1,ROUND(C$5+G$12*COS(RADIANS(C250)),0)-ImgF_x0+1))</f>
        <v>29</v>
      </c>
      <c r="H250" s="18" t="n">
        <f aca="false">IF(H$12="","",INDEX(ImgF,ROUND(C$6+H$12*SIN(RADIANS(C250)),0)-ImgF_y0+1,ROUND(C$5+H$12*COS(RADIANS(C250)),0)-ImgF_x0+1))</f>
        <v>50</v>
      </c>
      <c r="I250" s="18" t="n">
        <f aca="false">IF(I$12="","",INDEX(ImgF,ROUND(C$6+I$12*SIN(RADIANS(C250)),0)-ImgF_y0+1,ROUND(C$5+I$12*COS(RADIANS(C250)),0)-ImgF_x0+1))</f>
        <v>31</v>
      </c>
      <c r="J250" s="18" t="n">
        <f aca="false">IF(J$12="","",INDEX(ImgF,ROUND(C$6+J$12*SIN(RADIANS(C250)),0)-ImgF_y0+1,ROUND(C$5+J$12*COS(RADIANS(C250)),0)-ImgF_x0+1))</f>
        <v>35</v>
      </c>
      <c r="K250" s="18" t="n">
        <f aca="false">IF(K$12="","",INDEX(ImgF,ROUND(C$6+K$12*SIN(RADIANS(C250)),0)-ImgF_y0+1,ROUND(C$5+K$12*COS(RADIANS(C250)),0)-ImgF_x0+1))</f>
        <v>26</v>
      </c>
      <c r="L250" s="24" t="n">
        <f aca="false">MIN(D250:K250)</f>
        <v>26</v>
      </c>
      <c r="M250" s="33" t="n">
        <f aca="false">IF(L250&lt;oscuro,1,0)</f>
        <v>1</v>
      </c>
      <c r="N250" s="22" t="n">
        <f aca="false">oscuro</f>
        <v>68</v>
      </c>
      <c r="P250" s="24" t="n">
        <v>237</v>
      </c>
      <c r="Q250" s="24" t="n">
        <f aca="false">P250*360/360</f>
        <v>237</v>
      </c>
      <c r="R250" s="22" t="n">
        <f aca="false">IF(R$12="","",INDEX(ImgF,ROUND(Q$6+R$12*SIN(RADIANS(Q250)),0)-ImgF_y0+1,ROUND(Q$5+R$12*COS(RADIANS(Q250)),0)-ImgF_x0+1))</f>
        <v>123</v>
      </c>
      <c r="S250" s="22" t="n">
        <f aca="false">IF(S$12="","",INDEX(ImgF,ROUND(Q$6+S$12*SIN(RADIANS(Q250)),0)-ImgF_y0+1,ROUND(Q$5+S$12*COS(RADIANS(Q250)),0)-ImgF_x0+1))</f>
        <v>123</v>
      </c>
      <c r="T250" s="22" t="n">
        <f aca="false">IF(T$12="","",INDEX(ImgF,ROUND(Q$6+T$12*SIN(RADIANS(Q250)),0)-ImgF_y0+1,ROUND(Q$5+T$12*COS(RADIANS(Q250)),0)-ImgF_x0+1))</f>
        <v>45</v>
      </c>
      <c r="U250" s="22" t="n">
        <f aca="false">IF(U$12="","",INDEX(ImgF,ROUND(Q$6+U$12*SIN(RADIANS(Q250)),0)-ImgF_y0+1,ROUND(Q$5+U$12*COS(RADIANS(Q250)),0)-ImgF_x0+1))</f>
        <v>29</v>
      </c>
      <c r="V250" s="22" t="n">
        <f aca="false">IF(V$12="","",INDEX(ImgF,ROUND(Q$6+V$12*SIN(RADIANS(Q250)),0)-ImgF_y0+1,ROUND(Q$5+V$12*COS(RADIANS(Q250)),0)-ImgF_x0+1))</f>
        <v>25</v>
      </c>
      <c r="W250" s="22" t="n">
        <f aca="false">IF(W$12="","",INDEX(ImgF,ROUND(Q$6+W$12*SIN(RADIANS(Q250)),0)-ImgF_y0+1,ROUND(Q$5+W$12*COS(RADIANS(Q250)),0)-ImgF_x0+1))</f>
        <v>23</v>
      </c>
      <c r="X250" s="22" t="n">
        <f aca="false">IF(X$12="","",INDEX(ImgF,ROUND(Q$6+X$12*SIN(RADIANS(Q250)),0)-ImgF_y0+1,ROUND(Q$5+X$12*COS(RADIANS(Q250)),0)-ImgF_x0+1))</f>
        <v>23</v>
      </c>
      <c r="Y250" s="22" t="n">
        <f aca="false">IF(Y$12="","",INDEX(ImgF,ROUND(Q$6+Y$12*SIN(RADIANS(Q250)),0)-ImgF_y0+1,ROUND(Q$5+Y$12*COS(RADIANS(Q250)),0)-ImgF_x0+1))</f>
        <v>30</v>
      </c>
      <c r="Z250" s="24" t="n">
        <f aca="false">MIN(R250:Y250)</f>
        <v>23</v>
      </c>
      <c r="AA250" s="33" t="n">
        <f aca="false">IF(Z250&lt;oscuro,1,0)</f>
        <v>1</v>
      </c>
      <c r="AB250" s="22" t="n">
        <f aca="false">oscuro</f>
        <v>68</v>
      </c>
    </row>
    <row r="251" customFormat="false" ht="15" hidden="false" customHeight="false" outlineLevel="0" collapsed="false">
      <c r="B251" s="24" t="n">
        <v>238</v>
      </c>
      <c r="C251" s="24" t="n">
        <f aca="false">B251*360/360</f>
        <v>238</v>
      </c>
      <c r="D251" s="18" t="n">
        <f aca="false">IF(D$12="","",INDEX(ImgF,ROUND(C$6+D$12*SIN(RADIANS(C251)),0)-ImgF_y0+1,ROUND(C$5+D$12*COS(RADIANS(C251)),0)-ImgF_x0+1))</f>
        <v>33</v>
      </c>
      <c r="E251" s="18" t="n">
        <f aca="false">IF(E$12="","",INDEX(ImgF,ROUND(C$6+E$12*SIN(RADIANS(C251)),0)-ImgF_y0+1,ROUND(C$5+E$12*COS(RADIANS(C251)),0)-ImgF_x0+1))</f>
        <v>24</v>
      </c>
      <c r="F251" s="18" t="n">
        <f aca="false">IF(F$12="","",INDEX(ImgF,ROUND(C$6+F$12*SIN(RADIANS(C251)),0)-ImgF_y0+1,ROUND(C$5+F$12*COS(RADIANS(C251)),0)-ImgF_x0+1))</f>
        <v>26</v>
      </c>
      <c r="G251" s="18" t="n">
        <f aca="false">IF(G$12="","",INDEX(ImgF,ROUND(C$6+G$12*SIN(RADIANS(C251)),0)-ImgF_y0+1,ROUND(C$5+G$12*COS(RADIANS(C251)),0)-ImgF_x0+1))</f>
        <v>30</v>
      </c>
      <c r="H251" s="18" t="n">
        <f aca="false">IF(H$12="","",INDEX(ImgF,ROUND(C$6+H$12*SIN(RADIANS(C251)),0)-ImgF_y0+1,ROUND(C$5+H$12*COS(RADIANS(C251)),0)-ImgF_x0+1))</f>
        <v>36</v>
      </c>
      <c r="I251" s="18" t="n">
        <f aca="false">IF(I$12="","",INDEX(ImgF,ROUND(C$6+I$12*SIN(RADIANS(C251)),0)-ImgF_y0+1,ROUND(C$5+I$12*COS(RADIANS(C251)),0)-ImgF_x0+1))</f>
        <v>33</v>
      </c>
      <c r="J251" s="18" t="n">
        <f aca="false">IF(J$12="","",INDEX(ImgF,ROUND(C$6+J$12*SIN(RADIANS(C251)),0)-ImgF_y0+1,ROUND(C$5+J$12*COS(RADIANS(C251)),0)-ImgF_x0+1))</f>
        <v>14</v>
      </c>
      <c r="K251" s="18" t="n">
        <f aca="false">IF(K$12="","",INDEX(ImgF,ROUND(C$6+K$12*SIN(RADIANS(C251)),0)-ImgF_y0+1,ROUND(C$5+K$12*COS(RADIANS(C251)),0)-ImgF_x0+1))</f>
        <v>32</v>
      </c>
      <c r="L251" s="24" t="n">
        <f aca="false">MIN(D251:K251)</f>
        <v>14</v>
      </c>
      <c r="M251" s="33" t="n">
        <f aca="false">IF(L251&lt;oscuro,1,0)</f>
        <v>1</v>
      </c>
      <c r="N251" s="22" t="n">
        <f aca="false">oscuro</f>
        <v>68</v>
      </c>
      <c r="P251" s="24" t="n">
        <v>238</v>
      </c>
      <c r="Q251" s="24" t="n">
        <f aca="false">P251*360/360</f>
        <v>238</v>
      </c>
      <c r="R251" s="22" t="n">
        <f aca="false">IF(R$12="","",INDEX(ImgF,ROUND(Q$6+R$12*SIN(RADIANS(Q251)),0)-ImgF_y0+1,ROUND(Q$5+R$12*COS(RADIANS(Q251)),0)-ImgF_x0+1))</f>
        <v>132</v>
      </c>
      <c r="S251" s="22" t="n">
        <f aca="false">IF(S$12="","",INDEX(ImgF,ROUND(Q$6+S$12*SIN(RADIANS(Q251)),0)-ImgF_y0+1,ROUND(Q$5+S$12*COS(RADIANS(Q251)),0)-ImgF_x0+1))</f>
        <v>123</v>
      </c>
      <c r="T251" s="22" t="n">
        <f aca="false">IF(T$12="","",INDEX(ImgF,ROUND(Q$6+T$12*SIN(RADIANS(Q251)),0)-ImgF_y0+1,ROUND(Q$5+T$12*COS(RADIANS(Q251)),0)-ImgF_x0+1))</f>
        <v>116</v>
      </c>
      <c r="U251" s="22" t="n">
        <f aca="false">IF(U$12="","",INDEX(ImgF,ROUND(Q$6+U$12*SIN(RADIANS(Q251)),0)-ImgF_y0+1,ROUND(Q$5+U$12*COS(RADIANS(Q251)),0)-ImgF_x0+1))</f>
        <v>66</v>
      </c>
      <c r="V251" s="22" t="n">
        <f aca="false">IF(V$12="","",INDEX(ImgF,ROUND(Q$6+V$12*SIN(RADIANS(Q251)),0)-ImgF_y0+1,ROUND(Q$5+V$12*COS(RADIANS(Q251)),0)-ImgF_x0+1))</f>
        <v>82</v>
      </c>
      <c r="W251" s="22" t="n">
        <f aca="false">IF(W$12="","",INDEX(ImgF,ROUND(Q$6+W$12*SIN(RADIANS(Q251)),0)-ImgF_y0+1,ROUND(Q$5+W$12*COS(RADIANS(Q251)),0)-ImgF_x0+1))</f>
        <v>38</v>
      </c>
      <c r="X251" s="22" t="n">
        <f aca="false">IF(X$12="","",INDEX(ImgF,ROUND(Q$6+X$12*SIN(RADIANS(Q251)),0)-ImgF_y0+1,ROUND(Q$5+X$12*COS(RADIANS(Q251)),0)-ImgF_x0+1))</f>
        <v>23</v>
      </c>
      <c r="Y251" s="22" t="n">
        <f aca="false">IF(Y$12="","",INDEX(ImgF,ROUND(Q$6+Y$12*SIN(RADIANS(Q251)),0)-ImgF_y0+1,ROUND(Q$5+Y$12*COS(RADIANS(Q251)),0)-ImgF_x0+1))</f>
        <v>11</v>
      </c>
      <c r="Z251" s="24" t="n">
        <f aca="false">MIN(R251:Y251)</f>
        <v>11</v>
      </c>
      <c r="AA251" s="33" t="n">
        <f aca="false">IF(Z251&lt;oscuro,1,0)</f>
        <v>1</v>
      </c>
      <c r="AB251" s="22" t="n">
        <f aca="false">oscuro</f>
        <v>68</v>
      </c>
    </row>
    <row r="252" customFormat="false" ht="15" hidden="false" customHeight="false" outlineLevel="0" collapsed="false">
      <c r="B252" s="24" t="n">
        <v>239</v>
      </c>
      <c r="C252" s="24" t="n">
        <f aca="false">B252*360/360</f>
        <v>239</v>
      </c>
      <c r="D252" s="18" t="n">
        <f aca="false">IF(D$12="","",INDEX(ImgF,ROUND(C$6+D$12*SIN(RADIANS(C252)),0)-ImgF_y0+1,ROUND(C$5+D$12*COS(RADIANS(C252)),0)-ImgF_x0+1))</f>
        <v>33</v>
      </c>
      <c r="E252" s="18" t="n">
        <f aca="false">IF(E$12="","",INDEX(ImgF,ROUND(C$6+E$12*SIN(RADIANS(C252)),0)-ImgF_y0+1,ROUND(C$5+E$12*COS(RADIANS(C252)),0)-ImgF_x0+1))</f>
        <v>24</v>
      </c>
      <c r="F252" s="18" t="n">
        <f aca="false">IF(F$12="","",INDEX(ImgF,ROUND(C$6+F$12*SIN(RADIANS(C252)),0)-ImgF_y0+1,ROUND(C$5+F$12*COS(RADIANS(C252)),0)-ImgF_x0+1))</f>
        <v>42</v>
      </c>
      <c r="G252" s="18" t="n">
        <f aca="false">IF(G$12="","",INDEX(ImgF,ROUND(C$6+G$12*SIN(RADIANS(C252)),0)-ImgF_y0+1,ROUND(C$5+G$12*COS(RADIANS(C252)),0)-ImgF_x0+1))</f>
        <v>36</v>
      </c>
      <c r="H252" s="18" t="n">
        <f aca="false">IF(H$12="","",INDEX(ImgF,ROUND(C$6+H$12*SIN(RADIANS(C252)),0)-ImgF_y0+1,ROUND(C$5+H$12*COS(RADIANS(C252)),0)-ImgF_x0+1))</f>
        <v>36</v>
      </c>
      <c r="I252" s="18" t="n">
        <f aca="false">IF(I$12="","",INDEX(ImgF,ROUND(C$6+I$12*SIN(RADIANS(C252)),0)-ImgF_y0+1,ROUND(C$5+I$12*COS(RADIANS(C252)),0)-ImgF_x0+1))</f>
        <v>33</v>
      </c>
      <c r="J252" s="18" t="n">
        <f aca="false">IF(J$12="","",INDEX(ImgF,ROUND(C$6+J$12*SIN(RADIANS(C252)),0)-ImgF_y0+1,ROUND(C$5+J$12*COS(RADIANS(C252)),0)-ImgF_x0+1))</f>
        <v>26</v>
      </c>
      <c r="K252" s="18" t="n">
        <f aca="false">IF(K$12="","",INDEX(ImgF,ROUND(C$6+K$12*SIN(RADIANS(C252)),0)-ImgF_y0+1,ROUND(C$5+K$12*COS(RADIANS(C252)),0)-ImgF_x0+1))</f>
        <v>32</v>
      </c>
      <c r="L252" s="24" t="n">
        <f aca="false">MIN(D252:K252)</f>
        <v>24</v>
      </c>
      <c r="M252" s="33" t="n">
        <f aca="false">IF(L252&lt;oscuro,1,0)</f>
        <v>1</v>
      </c>
      <c r="N252" s="22" t="n">
        <f aca="false">oscuro</f>
        <v>68</v>
      </c>
      <c r="P252" s="24" t="n">
        <v>239</v>
      </c>
      <c r="Q252" s="24" t="n">
        <f aca="false">P252*360/360</f>
        <v>239</v>
      </c>
      <c r="R252" s="22" t="n">
        <f aca="false">IF(R$12="","",INDEX(ImgF,ROUND(Q$6+R$12*SIN(RADIANS(Q252)),0)-ImgF_y0+1,ROUND(Q$5+R$12*COS(RADIANS(Q252)),0)-ImgF_x0+1))</f>
        <v>121</v>
      </c>
      <c r="S252" s="22" t="n">
        <f aca="false">IF(S$12="","",INDEX(ImgF,ROUND(Q$6+S$12*SIN(RADIANS(Q252)),0)-ImgF_y0+1,ROUND(Q$5+S$12*COS(RADIANS(Q252)),0)-ImgF_x0+1))</f>
        <v>121</v>
      </c>
      <c r="T252" s="22" t="n">
        <f aca="false">IF(T$12="","",INDEX(ImgF,ROUND(Q$6+T$12*SIN(RADIANS(Q252)),0)-ImgF_y0+1,ROUND(Q$5+T$12*COS(RADIANS(Q252)),0)-ImgF_x0+1))</f>
        <v>116</v>
      </c>
      <c r="U252" s="22" t="n">
        <f aca="false">IF(U$12="","",INDEX(ImgF,ROUND(Q$6+U$12*SIN(RADIANS(Q252)),0)-ImgF_y0+1,ROUND(Q$5+U$12*COS(RADIANS(Q252)),0)-ImgF_x0+1))</f>
        <v>118</v>
      </c>
      <c r="V252" s="22" t="n">
        <f aca="false">IF(V$12="","",INDEX(ImgF,ROUND(Q$6+V$12*SIN(RADIANS(Q252)),0)-ImgF_y0+1,ROUND(Q$5+V$12*COS(RADIANS(Q252)),0)-ImgF_x0+1))</f>
        <v>82</v>
      </c>
      <c r="W252" s="22" t="n">
        <f aca="false">IF(W$12="","",INDEX(ImgF,ROUND(Q$6+W$12*SIN(RADIANS(Q252)),0)-ImgF_y0+1,ROUND(Q$5+W$12*COS(RADIANS(Q252)),0)-ImgF_x0+1))</f>
        <v>87</v>
      </c>
      <c r="X252" s="22" t="n">
        <f aca="false">IF(X$12="","",INDEX(ImgF,ROUND(Q$6+X$12*SIN(RADIANS(Q252)),0)-ImgF_y0+1,ROUND(Q$5+X$12*COS(RADIANS(Q252)),0)-ImgF_x0+1))</f>
        <v>45</v>
      </c>
      <c r="Y252" s="22" t="n">
        <f aca="false">IF(Y$12="","",INDEX(ImgF,ROUND(Q$6+Y$12*SIN(RADIANS(Q252)),0)-ImgF_y0+1,ROUND(Q$5+Y$12*COS(RADIANS(Q252)),0)-ImgF_x0+1))</f>
        <v>67</v>
      </c>
      <c r="Z252" s="24" t="n">
        <f aca="false">MIN(R252:Y252)</f>
        <v>45</v>
      </c>
      <c r="AA252" s="33" t="n">
        <f aca="false">IF(Z252&lt;oscuro,1,0)</f>
        <v>1</v>
      </c>
      <c r="AB252" s="22" t="n">
        <f aca="false">oscuro</f>
        <v>68</v>
      </c>
    </row>
    <row r="253" customFormat="false" ht="15" hidden="false" customHeight="false" outlineLevel="0" collapsed="false">
      <c r="B253" s="24" t="n">
        <v>240</v>
      </c>
      <c r="C253" s="24" t="n">
        <f aca="false">B253*360/360</f>
        <v>240</v>
      </c>
      <c r="D253" s="18" t="n">
        <f aca="false">IF(D$12="","",INDEX(ImgF,ROUND(C$6+D$12*SIN(RADIANS(C253)),0)-ImgF_y0+1,ROUND(C$5+D$12*COS(RADIANS(C253)),0)-ImgF_x0+1))</f>
        <v>33</v>
      </c>
      <c r="E253" s="18" t="n">
        <f aca="false">IF(E$12="","",INDEX(ImgF,ROUND(C$6+E$12*SIN(RADIANS(C253)),0)-ImgF_y0+1,ROUND(C$5+E$12*COS(RADIANS(C253)),0)-ImgF_x0+1))</f>
        <v>21</v>
      </c>
      <c r="F253" s="18" t="n">
        <f aca="false">IF(F$12="","",INDEX(ImgF,ROUND(C$6+F$12*SIN(RADIANS(C253)),0)-ImgF_y0+1,ROUND(C$5+F$12*COS(RADIANS(C253)),0)-ImgF_x0+1))</f>
        <v>42</v>
      </c>
      <c r="G253" s="18" t="n">
        <f aca="false">IF(G$12="","",INDEX(ImgF,ROUND(C$6+G$12*SIN(RADIANS(C253)),0)-ImgF_y0+1,ROUND(C$5+G$12*COS(RADIANS(C253)),0)-ImgF_x0+1))</f>
        <v>50</v>
      </c>
      <c r="H253" s="18" t="n">
        <f aca="false">IF(H$12="","",INDEX(ImgF,ROUND(C$6+H$12*SIN(RADIANS(C253)),0)-ImgF_y0+1,ROUND(C$5+H$12*COS(RADIANS(C253)),0)-ImgF_x0+1))</f>
        <v>45</v>
      </c>
      <c r="I253" s="18" t="n">
        <f aca="false">IF(I$12="","",INDEX(ImgF,ROUND(C$6+I$12*SIN(RADIANS(C253)),0)-ImgF_y0+1,ROUND(C$5+I$12*COS(RADIANS(C253)),0)-ImgF_x0+1))</f>
        <v>38</v>
      </c>
      <c r="J253" s="18" t="n">
        <f aca="false">IF(J$12="","",INDEX(ImgF,ROUND(C$6+J$12*SIN(RADIANS(C253)),0)-ImgF_y0+1,ROUND(C$5+J$12*COS(RADIANS(C253)),0)-ImgF_x0+1))</f>
        <v>28</v>
      </c>
      <c r="K253" s="18" t="n">
        <f aca="false">IF(K$12="","",INDEX(ImgF,ROUND(C$6+K$12*SIN(RADIANS(C253)),0)-ImgF_y0+1,ROUND(C$5+K$12*COS(RADIANS(C253)),0)-ImgF_x0+1))</f>
        <v>28</v>
      </c>
      <c r="L253" s="24" t="n">
        <f aca="false">MIN(D253:K253)</f>
        <v>21</v>
      </c>
      <c r="M253" s="33" t="n">
        <f aca="false">IF(L253&lt;oscuro,1,0)</f>
        <v>1</v>
      </c>
      <c r="N253" s="22" t="n">
        <f aca="false">oscuro</f>
        <v>68</v>
      </c>
      <c r="P253" s="24" t="n">
        <v>240</v>
      </c>
      <c r="Q253" s="24" t="n">
        <f aca="false">P253*360/360</f>
        <v>240</v>
      </c>
      <c r="R253" s="22" t="n">
        <f aca="false">IF(R$12="","",INDEX(ImgF,ROUND(Q$6+R$12*SIN(RADIANS(Q253)),0)-ImgF_y0+1,ROUND(Q$5+R$12*COS(RADIANS(Q253)),0)-ImgF_x0+1))</f>
        <v>106</v>
      </c>
      <c r="S253" s="22" t="n">
        <f aca="false">IF(S$12="","",INDEX(ImgF,ROUND(Q$6+S$12*SIN(RADIANS(Q253)),0)-ImgF_y0+1,ROUND(Q$5+S$12*COS(RADIANS(Q253)),0)-ImgF_x0+1))</f>
        <v>106</v>
      </c>
      <c r="T253" s="22" t="n">
        <f aca="false">IF(T$12="","",INDEX(ImgF,ROUND(Q$6+T$12*SIN(RADIANS(Q253)),0)-ImgF_y0+1,ROUND(Q$5+T$12*COS(RADIANS(Q253)),0)-ImgF_x0+1))</f>
        <v>110</v>
      </c>
      <c r="U253" s="22" t="n">
        <f aca="false">IF(U$12="","",INDEX(ImgF,ROUND(Q$6+U$12*SIN(RADIANS(Q253)),0)-ImgF_y0+1,ROUND(Q$5+U$12*COS(RADIANS(Q253)),0)-ImgF_x0+1))</f>
        <v>116</v>
      </c>
      <c r="V253" s="22" t="n">
        <f aca="false">IF(V$12="","",INDEX(ImgF,ROUND(Q$6+V$12*SIN(RADIANS(Q253)),0)-ImgF_y0+1,ROUND(Q$5+V$12*COS(RADIANS(Q253)),0)-ImgF_x0+1))</f>
        <v>116</v>
      </c>
      <c r="W253" s="22" t="n">
        <f aca="false">IF(W$12="","",INDEX(ImgF,ROUND(Q$6+W$12*SIN(RADIANS(Q253)),0)-ImgF_y0+1,ROUND(Q$5+W$12*COS(RADIANS(Q253)),0)-ImgF_x0+1))</f>
        <v>87</v>
      </c>
      <c r="X253" s="22" t="n">
        <f aca="false">IF(X$12="","",INDEX(ImgF,ROUND(Q$6+X$12*SIN(RADIANS(Q253)),0)-ImgF_y0+1,ROUND(Q$5+X$12*COS(RADIANS(Q253)),0)-ImgF_x0+1))</f>
        <v>90</v>
      </c>
      <c r="Y253" s="22" t="n">
        <f aca="false">IF(Y$12="","",INDEX(ImgF,ROUND(Q$6+Y$12*SIN(RADIANS(Q253)),0)-ImgF_y0+1,ROUND(Q$5+Y$12*COS(RADIANS(Q253)),0)-ImgF_x0+1))</f>
        <v>67</v>
      </c>
      <c r="Z253" s="24" t="n">
        <f aca="false">MIN(R253:Y253)</f>
        <v>67</v>
      </c>
      <c r="AA253" s="33" t="n">
        <f aca="false">IF(Z253&lt;oscuro,1,0)</f>
        <v>1</v>
      </c>
      <c r="AB253" s="22" t="n">
        <f aca="false">oscuro</f>
        <v>68</v>
      </c>
    </row>
    <row r="254" customFormat="false" ht="15" hidden="false" customHeight="false" outlineLevel="0" collapsed="false">
      <c r="B254" s="24" t="n">
        <v>241</v>
      </c>
      <c r="C254" s="24" t="n">
        <f aca="false">B254*360/360</f>
        <v>241</v>
      </c>
      <c r="D254" s="18" t="n">
        <f aca="false">IF(D$12="","",INDEX(ImgF,ROUND(C$6+D$12*SIN(RADIANS(C254)),0)-ImgF_y0+1,ROUND(C$5+D$12*COS(RADIANS(C254)),0)-ImgF_x0+1))</f>
        <v>42</v>
      </c>
      <c r="E254" s="18" t="n">
        <f aca="false">IF(E$12="","",INDEX(ImgF,ROUND(C$6+E$12*SIN(RADIANS(C254)),0)-ImgF_y0+1,ROUND(C$5+E$12*COS(RADIANS(C254)),0)-ImgF_x0+1))</f>
        <v>39</v>
      </c>
      <c r="F254" s="18" t="n">
        <f aca="false">IF(F$12="","",INDEX(ImgF,ROUND(C$6+F$12*SIN(RADIANS(C254)),0)-ImgF_y0+1,ROUND(C$5+F$12*COS(RADIANS(C254)),0)-ImgF_x0+1))</f>
        <v>39</v>
      </c>
      <c r="G254" s="18" t="n">
        <f aca="false">IF(G$12="","",INDEX(ImgF,ROUND(C$6+G$12*SIN(RADIANS(C254)),0)-ImgF_y0+1,ROUND(C$5+G$12*COS(RADIANS(C254)),0)-ImgF_x0+1))</f>
        <v>50</v>
      </c>
      <c r="H254" s="18" t="n">
        <f aca="false">IF(H$12="","",INDEX(ImgF,ROUND(C$6+H$12*SIN(RADIANS(C254)),0)-ImgF_y0+1,ROUND(C$5+H$12*COS(RADIANS(C254)),0)-ImgF_x0+1))</f>
        <v>60</v>
      </c>
      <c r="I254" s="18" t="n">
        <f aca="false">IF(I$12="","",INDEX(ImgF,ROUND(C$6+I$12*SIN(RADIANS(C254)),0)-ImgF_y0+1,ROUND(C$5+I$12*COS(RADIANS(C254)),0)-ImgF_x0+1))</f>
        <v>38</v>
      </c>
      <c r="J254" s="18" t="n">
        <f aca="false">IF(J$12="","",INDEX(ImgF,ROUND(C$6+J$12*SIN(RADIANS(C254)),0)-ImgF_y0+1,ROUND(C$5+J$12*COS(RADIANS(C254)),0)-ImgF_x0+1))</f>
        <v>16</v>
      </c>
      <c r="K254" s="18" t="n">
        <f aca="false">IF(K$12="","",INDEX(ImgF,ROUND(C$6+K$12*SIN(RADIANS(C254)),0)-ImgF_y0+1,ROUND(C$5+K$12*COS(RADIANS(C254)),0)-ImgF_x0+1))</f>
        <v>51</v>
      </c>
      <c r="L254" s="24" t="n">
        <f aca="false">MIN(D254:K254)</f>
        <v>16</v>
      </c>
      <c r="M254" s="33" t="n">
        <f aca="false">IF(L254&lt;oscuro,1,0)</f>
        <v>1</v>
      </c>
      <c r="N254" s="22" t="n">
        <f aca="false">oscuro</f>
        <v>68</v>
      </c>
      <c r="P254" s="24" t="n">
        <v>241</v>
      </c>
      <c r="Q254" s="24" t="n">
        <f aca="false">P254*360/360</f>
        <v>241</v>
      </c>
      <c r="R254" s="22" t="n">
        <f aca="false">IF(R$12="","",INDEX(ImgF,ROUND(Q$6+R$12*SIN(RADIANS(Q254)),0)-ImgF_y0+1,ROUND(Q$5+R$12*COS(RADIANS(Q254)),0)-ImgF_x0+1))</f>
        <v>106</v>
      </c>
      <c r="S254" s="22" t="n">
        <f aca="false">IF(S$12="","",INDEX(ImgF,ROUND(Q$6+S$12*SIN(RADIANS(Q254)),0)-ImgF_y0+1,ROUND(Q$5+S$12*COS(RADIANS(Q254)),0)-ImgF_x0+1))</f>
        <v>90</v>
      </c>
      <c r="T254" s="22" t="n">
        <f aca="false">IF(T$12="","",INDEX(ImgF,ROUND(Q$6+T$12*SIN(RADIANS(Q254)),0)-ImgF_y0+1,ROUND(Q$5+T$12*COS(RADIANS(Q254)),0)-ImgF_x0+1))</f>
        <v>110</v>
      </c>
      <c r="U254" s="22" t="n">
        <f aca="false">IF(U$12="","",INDEX(ImgF,ROUND(Q$6+U$12*SIN(RADIANS(Q254)),0)-ImgF_y0+1,ROUND(Q$5+U$12*COS(RADIANS(Q254)),0)-ImgF_x0+1))</f>
        <v>113</v>
      </c>
      <c r="V254" s="22" t="n">
        <f aca="false">IF(V$12="","",INDEX(ImgF,ROUND(Q$6+V$12*SIN(RADIANS(Q254)),0)-ImgF_y0+1,ROUND(Q$5+V$12*COS(RADIANS(Q254)),0)-ImgF_x0+1))</f>
        <v>102</v>
      </c>
      <c r="W254" s="22" t="n">
        <f aca="false">IF(W$12="","",INDEX(ImgF,ROUND(Q$6+W$12*SIN(RADIANS(Q254)),0)-ImgF_y0+1,ROUND(Q$5+W$12*COS(RADIANS(Q254)),0)-ImgF_x0+1))</f>
        <v>97</v>
      </c>
      <c r="X254" s="22" t="n">
        <f aca="false">IF(X$12="","",INDEX(ImgF,ROUND(Q$6+X$12*SIN(RADIANS(Q254)),0)-ImgF_y0+1,ROUND(Q$5+X$12*COS(RADIANS(Q254)),0)-ImgF_x0+1))</f>
        <v>90</v>
      </c>
      <c r="Y254" s="22" t="n">
        <f aca="false">IF(Y$12="","",INDEX(ImgF,ROUND(Q$6+Y$12*SIN(RADIANS(Q254)),0)-ImgF_y0+1,ROUND(Q$5+Y$12*COS(RADIANS(Q254)),0)-ImgF_x0+1))</f>
        <v>99</v>
      </c>
      <c r="Z254" s="24" t="n">
        <f aca="false">MIN(R254:Y254)</f>
        <v>90</v>
      </c>
      <c r="AA254" s="33" t="n">
        <f aca="false">IF(Z254&lt;oscuro,1,0)</f>
        <v>0</v>
      </c>
      <c r="AB254" s="22" t="n">
        <f aca="false">oscuro</f>
        <v>68</v>
      </c>
    </row>
    <row r="255" customFormat="false" ht="15" hidden="false" customHeight="false" outlineLevel="0" collapsed="false">
      <c r="B255" s="24" t="n">
        <v>242</v>
      </c>
      <c r="C255" s="24" t="n">
        <f aca="false">B255*360/360</f>
        <v>242</v>
      </c>
      <c r="D255" s="18" t="n">
        <f aca="false">IF(D$12="","",INDEX(ImgF,ROUND(C$6+D$12*SIN(RADIANS(C255)),0)-ImgF_y0+1,ROUND(C$5+D$12*COS(RADIANS(C255)),0)-ImgF_x0+1))</f>
        <v>42</v>
      </c>
      <c r="E255" s="18" t="n">
        <f aca="false">IF(E$12="","",INDEX(ImgF,ROUND(C$6+E$12*SIN(RADIANS(C255)),0)-ImgF_y0+1,ROUND(C$5+E$12*COS(RADIANS(C255)),0)-ImgF_x0+1))</f>
        <v>56</v>
      </c>
      <c r="F255" s="18" t="n">
        <f aca="false">IF(F$12="","",INDEX(ImgF,ROUND(C$6+F$12*SIN(RADIANS(C255)),0)-ImgF_y0+1,ROUND(C$5+F$12*COS(RADIANS(C255)),0)-ImgF_x0+1))</f>
        <v>65</v>
      </c>
      <c r="G255" s="18" t="n">
        <f aca="false">IF(G$12="","",INDEX(ImgF,ROUND(C$6+G$12*SIN(RADIANS(C255)),0)-ImgF_y0+1,ROUND(C$5+G$12*COS(RADIANS(C255)),0)-ImgF_x0+1))</f>
        <v>63</v>
      </c>
      <c r="H255" s="18" t="n">
        <f aca="false">IF(H$12="","",INDEX(ImgF,ROUND(C$6+H$12*SIN(RADIANS(C255)),0)-ImgF_y0+1,ROUND(C$5+H$12*COS(RADIANS(C255)),0)-ImgF_x0+1))</f>
        <v>60</v>
      </c>
      <c r="I255" s="18" t="n">
        <f aca="false">IF(I$12="","",INDEX(ImgF,ROUND(C$6+I$12*SIN(RADIANS(C255)),0)-ImgF_y0+1,ROUND(C$5+I$12*COS(RADIANS(C255)),0)-ImgF_x0+1))</f>
        <v>51</v>
      </c>
      <c r="J255" s="18" t="n">
        <f aca="false">IF(J$12="","",INDEX(ImgF,ROUND(C$6+J$12*SIN(RADIANS(C255)),0)-ImgF_y0+1,ROUND(C$5+J$12*COS(RADIANS(C255)),0)-ImgF_x0+1))</f>
        <v>18</v>
      </c>
      <c r="K255" s="18" t="n">
        <f aca="false">IF(K$12="","",INDEX(ImgF,ROUND(C$6+K$12*SIN(RADIANS(C255)),0)-ImgF_y0+1,ROUND(C$5+K$12*COS(RADIANS(C255)),0)-ImgF_x0+1))</f>
        <v>37</v>
      </c>
      <c r="L255" s="24" t="n">
        <f aca="false">MIN(D255:K255)</f>
        <v>18</v>
      </c>
      <c r="M255" s="33" t="n">
        <f aca="false">IF(L255&lt;oscuro,1,0)</f>
        <v>1</v>
      </c>
      <c r="N255" s="22" t="n">
        <f aca="false">oscuro</f>
        <v>68</v>
      </c>
      <c r="P255" s="24" t="n">
        <v>242</v>
      </c>
      <c r="Q255" s="24" t="n">
        <f aca="false">P255*360/360</f>
        <v>242</v>
      </c>
      <c r="R255" s="22" t="n">
        <f aca="false">IF(R$12="","",INDEX(ImgF,ROUND(Q$6+R$12*SIN(RADIANS(Q255)),0)-ImgF_y0+1,ROUND(Q$5+R$12*COS(RADIANS(Q255)),0)-ImgF_x0+1))</f>
        <v>94</v>
      </c>
      <c r="S255" s="22" t="n">
        <f aca="false">IF(S$12="","",INDEX(ImgF,ROUND(Q$6+S$12*SIN(RADIANS(Q255)),0)-ImgF_y0+1,ROUND(Q$5+S$12*COS(RADIANS(Q255)),0)-ImgF_x0+1))</f>
        <v>90</v>
      </c>
      <c r="T255" s="22" t="n">
        <f aca="false">IF(T$12="","",INDEX(ImgF,ROUND(Q$6+T$12*SIN(RADIANS(Q255)),0)-ImgF_y0+1,ROUND(Q$5+T$12*COS(RADIANS(Q255)),0)-ImgF_x0+1))</f>
        <v>100</v>
      </c>
      <c r="U255" s="22" t="n">
        <f aca="false">IF(U$12="","",INDEX(ImgF,ROUND(Q$6+U$12*SIN(RADIANS(Q255)),0)-ImgF_y0+1,ROUND(Q$5+U$12*COS(RADIANS(Q255)),0)-ImgF_x0+1))</f>
        <v>113</v>
      </c>
      <c r="V255" s="22" t="n">
        <f aca="false">IF(V$12="","",INDEX(ImgF,ROUND(Q$6+V$12*SIN(RADIANS(Q255)),0)-ImgF_y0+1,ROUND(Q$5+V$12*COS(RADIANS(Q255)),0)-ImgF_x0+1))</f>
        <v>106</v>
      </c>
      <c r="W255" s="22" t="n">
        <f aca="false">IF(W$12="","",INDEX(ImgF,ROUND(Q$6+W$12*SIN(RADIANS(Q255)),0)-ImgF_y0+1,ROUND(Q$5+W$12*COS(RADIANS(Q255)),0)-ImgF_x0+1))</f>
        <v>90</v>
      </c>
      <c r="X255" s="22" t="n">
        <f aca="false">IF(X$12="","",INDEX(ImgF,ROUND(Q$6+X$12*SIN(RADIANS(Q255)),0)-ImgF_y0+1,ROUND(Q$5+X$12*COS(RADIANS(Q255)),0)-ImgF_x0+1))</f>
        <v>100</v>
      </c>
      <c r="Y255" s="22" t="n">
        <f aca="false">IF(Y$12="","",INDEX(ImgF,ROUND(Q$6+Y$12*SIN(RADIANS(Q255)),0)-ImgF_y0+1,ROUND(Q$5+Y$12*COS(RADIANS(Q255)),0)-ImgF_x0+1))</f>
        <v>101</v>
      </c>
      <c r="Z255" s="24" t="n">
        <f aca="false">MIN(R255:Y255)</f>
        <v>90</v>
      </c>
      <c r="AA255" s="33" t="n">
        <f aca="false">IF(Z255&lt;oscuro,1,0)</f>
        <v>0</v>
      </c>
      <c r="AB255" s="22" t="n">
        <f aca="false">oscuro</f>
        <v>68</v>
      </c>
    </row>
    <row r="256" customFormat="false" ht="15" hidden="false" customHeight="false" outlineLevel="0" collapsed="false">
      <c r="B256" s="24" t="n">
        <v>243</v>
      </c>
      <c r="C256" s="24" t="n">
        <f aca="false">B256*360/360</f>
        <v>243</v>
      </c>
      <c r="D256" s="18" t="n">
        <f aca="false">IF(D$12="","",INDEX(ImgF,ROUND(C$6+D$12*SIN(RADIANS(C256)),0)-ImgF_y0+1,ROUND(C$5+D$12*COS(RADIANS(C256)),0)-ImgF_x0+1))</f>
        <v>50</v>
      </c>
      <c r="E256" s="18" t="n">
        <f aca="false">IF(E$12="","",INDEX(ImgF,ROUND(C$6+E$12*SIN(RADIANS(C256)),0)-ImgF_y0+1,ROUND(C$5+E$12*COS(RADIANS(C256)),0)-ImgF_x0+1))</f>
        <v>54</v>
      </c>
      <c r="F256" s="18" t="n">
        <f aca="false">IF(F$12="","",INDEX(ImgF,ROUND(C$6+F$12*SIN(RADIANS(C256)),0)-ImgF_y0+1,ROUND(C$5+F$12*COS(RADIANS(C256)),0)-ImgF_x0+1))</f>
        <v>65</v>
      </c>
      <c r="G256" s="18" t="n">
        <f aca="false">IF(G$12="","",INDEX(ImgF,ROUND(C$6+G$12*SIN(RADIANS(C256)),0)-ImgF_y0+1,ROUND(C$5+G$12*COS(RADIANS(C256)),0)-ImgF_x0+1))</f>
        <v>59</v>
      </c>
      <c r="H256" s="18" t="n">
        <f aca="false">IF(H$12="","",INDEX(ImgF,ROUND(C$6+H$12*SIN(RADIANS(C256)),0)-ImgF_y0+1,ROUND(C$5+H$12*COS(RADIANS(C256)),0)-ImgF_x0+1))</f>
        <v>60</v>
      </c>
      <c r="I256" s="18" t="n">
        <f aca="false">IF(I$12="","",INDEX(ImgF,ROUND(C$6+I$12*SIN(RADIANS(C256)),0)-ImgF_y0+1,ROUND(C$5+I$12*COS(RADIANS(C256)),0)-ImgF_x0+1))</f>
        <v>39</v>
      </c>
      <c r="J256" s="18" t="n">
        <f aca="false">IF(J$12="","",INDEX(ImgF,ROUND(C$6+J$12*SIN(RADIANS(C256)),0)-ImgF_y0+1,ROUND(C$5+J$12*COS(RADIANS(C256)),0)-ImgF_x0+1))</f>
        <v>26</v>
      </c>
      <c r="K256" s="18" t="n">
        <f aca="false">IF(K$12="","",INDEX(ImgF,ROUND(C$6+K$12*SIN(RADIANS(C256)),0)-ImgF_y0+1,ROUND(C$5+K$12*COS(RADIANS(C256)),0)-ImgF_x0+1))</f>
        <v>45</v>
      </c>
      <c r="L256" s="24" t="n">
        <f aca="false">MIN(D256:K256)</f>
        <v>26</v>
      </c>
      <c r="M256" s="33" t="n">
        <f aca="false">IF(L256&lt;oscuro,1,0)</f>
        <v>1</v>
      </c>
      <c r="N256" s="22" t="n">
        <f aca="false">oscuro</f>
        <v>68</v>
      </c>
      <c r="P256" s="24" t="n">
        <v>243</v>
      </c>
      <c r="Q256" s="24" t="n">
        <f aca="false">P256*360/360</f>
        <v>243</v>
      </c>
      <c r="R256" s="22" t="n">
        <f aca="false">IF(R$12="","",INDEX(ImgF,ROUND(Q$6+R$12*SIN(RADIANS(Q256)),0)-ImgF_y0+1,ROUND(Q$5+R$12*COS(RADIANS(Q256)),0)-ImgF_x0+1))</f>
        <v>94</v>
      </c>
      <c r="S256" s="22" t="n">
        <f aca="false">IF(S$12="","",INDEX(ImgF,ROUND(Q$6+S$12*SIN(RADIANS(Q256)),0)-ImgF_y0+1,ROUND(Q$5+S$12*COS(RADIANS(Q256)),0)-ImgF_x0+1))</f>
        <v>103</v>
      </c>
      <c r="T256" s="22" t="n">
        <f aca="false">IF(T$12="","",INDEX(ImgF,ROUND(Q$6+T$12*SIN(RADIANS(Q256)),0)-ImgF_y0+1,ROUND(Q$5+T$12*COS(RADIANS(Q256)),0)-ImgF_x0+1))</f>
        <v>115</v>
      </c>
      <c r="U256" s="22" t="n">
        <f aca="false">IF(U$12="","",INDEX(ImgF,ROUND(Q$6+U$12*SIN(RADIANS(Q256)),0)-ImgF_y0+1,ROUND(Q$5+U$12*COS(RADIANS(Q256)),0)-ImgF_x0+1))</f>
        <v>108</v>
      </c>
      <c r="V256" s="22" t="n">
        <f aca="false">IF(V$12="","",INDEX(ImgF,ROUND(Q$6+V$12*SIN(RADIANS(Q256)),0)-ImgF_y0+1,ROUND(Q$5+V$12*COS(RADIANS(Q256)),0)-ImgF_x0+1))</f>
        <v>108</v>
      </c>
      <c r="W256" s="22" t="n">
        <f aca="false">IF(W$12="","",INDEX(ImgF,ROUND(Q$6+W$12*SIN(RADIANS(Q256)),0)-ImgF_y0+1,ROUND(Q$5+W$12*COS(RADIANS(Q256)),0)-ImgF_x0+1))</f>
        <v>90</v>
      </c>
      <c r="X256" s="22" t="n">
        <f aca="false">IF(X$12="","",INDEX(ImgF,ROUND(Q$6+X$12*SIN(RADIANS(Q256)),0)-ImgF_y0+1,ROUND(Q$5+X$12*COS(RADIANS(Q256)),0)-ImgF_x0+1))</f>
        <v>97</v>
      </c>
      <c r="Y256" s="22" t="n">
        <f aca="false">IF(Y$12="","",INDEX(ImgF,ROUND(Q$6+Y$12*SIN(RADIANS(Q256)),0)-ImgF_y0+1,ROUND(Q$5+Y$12*COS(RADIANS(Q256)),0)-ImgF_x0+1))</f>
        <v>101</v>
      </c>
      <c r="Z256" s="24" t="n">
        <f aca="false">MIN(R256:Y256)</f>
        <v>90</v>
      </c>
      <c r="AA256" s="33" t="n">
        <f aca="false">IF(Z256&lt;oscuro,1,0)</f>
        <v>0</v>
      </c>
      <c r="AB256" s="22" t="n">
        <f aca="false">oscuro</f>
        <v>68</v>
      </c>
    </row>
    <row r="257" customFormat="false" ht="15" hidden="false" customHeight="false" outlineLevel="0" collapsed="false">
      <c r="B257" s="24" t="n">
        <v>244</v>
      </c>
      <c r="C257" s="24" t="n">
        <f aca="false">B257*360/360</f>
        <v>244</v>
      </c>
      <c r="D257" s="18" t="n">
        <f aca="false">IF(D$12="","",INDEX(ImgF,ROUND(C$6+D$12*SIN(RADIANS(C257)),0)-ImgF_y0+1,ROUND(C$5+D$12*COS(RADIANS(C257)),0)-ImgF_x0+1))</f>
        <v>27</v>
      </c>
      <c r="E257" s="18" t="n">
        <f aca="false">IF(E$12="","",INDEX(ImgF,ROUND(C$6+E$12*SIN(RADIANS(C257)),0)-ImgF_y0+1,ROUND(C$5+E$12*COS(RADIANS(C257)),0)-ImgF_x0+1))</f>
        <v>54</v>
      </c>
      <c r="F257" s="18" t="n">
        <f aca="false">IF(F$12="","",INDEX(ImgF,ROUND(C$6+F$12*SIN(RADIANS(C257)),0)-ImgF_y0+1,ROUND(C$5+F$12*COS(RADIANS(C257)),0)-ImgF_x0+1))</f>
        <v>59</v>
      </c>
      <c r="G257" s="18" t="n">
        <f aca="false">IF(G$12="","",INDEX(ImgF,ROUND(C$6+G$12*SIN(RADIANS(C257)),0)-ImgF_y0+1,ROUND(C$5+G$12*COS(RADIANS(C257)),0)-ImgF_x0+1))</f>
        <v>59</v>
      </c>
      <c r="H257" s="18" t="n">
        <f aca="false">IF(H$12="","",INDEX(ImgF,ROUND(C$6+H$12*SIN(RADIANS(C257)),0)-ImgF_y0+1,ROUND(C$5+H$12*COS(RADIANS(C257)),0)-ImgF_x0+1))</f>
        <v>53</v>
      </c>
      <c r="I257" s="18" t="n">
        <f aca="false">IF(I$12="","",INDEX(ImgF,ROUND(C$6+I$12*SIN(RADIANS(C257)),0)-ImgF_y0+1,ROUND(C$5+I$12*COS(RADIANS(C257)),0)-ImgF_x0+1))</f>
        <v>39</v>
      </c>
      <c r="J257" s="18" t="n">
        <f aca="false">IF(J$12="","",INDEX(ImgF,ROUND(C$6+J$12*SIN(RADIANS(C257)),0)-ImgF_y0+1,ROUND(C$5+J$12*COS(RADIANS(C257)),0)-ImgF_x0+1))</f>
        <v>25</v>
      </c>
      <c r="K257" s="18" t="n">
        <f aca="false">IF(K$12="","",INDEX(ImgF,ROUND(C$6+K$12*SIN(RADIANS(C257)),0)-ImgF_y0+1,ROUND(C$5+K$12*COS(RADIANS(C257)),0)-ImgF_x0+1))</f>
        <v>42</v>
      </c>
      <c r="L257" s="24" t="n">
        <f aca="false">MIN(D257:K257)</f>
        <v>25</v>
      </c>
      <c r="M257" s="33" t="n">
        <f aca="false">IF(L257&lt;oscuro,1,0)</f>
        <v>1</v>
      </c>
      <c r="N257" s="22" t="n">
        <f aca="false">oscuro</f>
        <v>68</v>
      </c>
      <c r="P257" s="24" t="n">
        <v>244</v>
      </c>
      <c r="Q257" s="24" t="n">
        <f aca="false">P257*360/360</f>
        <v>244</v>
      </c>
      <c r="R257" s="22" t="n">
        <f aca="false">IF(R$12="","",INDEX(ImgF,ROUND(Q$6+R$12*SIN(RADIANS(Q257)),0)-ImgF_y0+1,ROUND(Q$5+R$12*COS(RADIANS(Q257)),0)-ImgF_x0+1))</f>
        <v>96</v>
      </c>
      <c r="S257" s="22" t="n">
        <f aca="false">IF(S$12="","",INDEX(ImgF,ROUND(Q$6+S$12*SIN(RADIANS(Q257)),0)-ImgF_y0+1,ROUND(Q$5+S$12*COS(RADIANS(Q257)),0)-ImgF_x0+1))</f>
        <v>107</v>
      </c>
      <c r="T257" s="22" t="n">
        <f aca="false">IF(T$12="","",INDEX(ImgF,ROUND(Q$6+T$12*SIN(RADIANS(Q257)),0)-ImgF_y0+1,ROUND(Q$5+T$12*COS(RADIANS(Q257)),0)-ImgF_x0+1))</f>
        <v>115</v>
      </c>
      <c r="U257" s="22" t="n">
        <f aca="false">IF(U$12="","",INDEX(ImgF,ROUND(Q$6+U$12*SIN(RADIANS(Q257)),0)-ImgF_y0+1,ROUND(Q$5+U$12*COS(RADIANS(Q257)),0)-ImgF_x0+1))</f>
        <v>101</v>
      </c>
      <c r="V257" s="22" t="n">
        <f aca="false">IF(V$12="","",INDEX(ImgF,ROUND(Q$6+V$12*SIN(RADIANS(Q257)),0)-ImgF_y0+1,ROUND(Q$5+V$12*COS(RADIANS(Q257)),0)-ImgF_x0+1))</f>
        <v>95</v>
      </c>
      <c r="W257" s="22" t="n">
        <f aca="false">IF(W$12="","",INDEX(ImgF,ROUND(Q$6+W$12*SIN(RADIANS(Q257)),0)-ImgF_y0+1,ROUND(Q$5+W$12*COS(RADIANS(Q257)),0)-ImgF_x0+1))</f>
        <v>102</v>
      </c>
      <c r="X257" s="22" t="n">
        <f aca="false">IF(X$12="","",INDEX(ImgF,ROUND(Q$6+X$12*SIN(RADIANS(Q257)),0)-ImgF_y0+1,ROUND(Q$5+X$12*COS(RADIANS(Q257)),0)-ImgF_x0+1))</f>
        <v>107</v>
      </c>
      <c r="Y257" s="22" t="n">
        <f aca="false">IF(Y$12="","",INDEX(ImgF,ROUND(Q$6+Y$12*SIN(RADIANS(Q257)),0)-ImgF_y0+1,ROUND(Q$5+Y$12*COS(RADIANS(Q257)),0)-ImgF_x0+1))</f>
        <v>107</v>
      </c>
      <c r="Z257" s="24" t="n">
        <f aca="false">MIN(R257:Y257)</f>
        <v>95</v>
      </c>
      <c r="AA257" s="33" t="n">
        <f aca="false">IF(Z257&lt;oscuro,1,0)</f>
        <v>0</v>
      </c>
      <c r="AB257" s="22" t="n">
        <f aca="false">oscuro</f>
        <v>68</v>
      </c>
    </row>
    <row r="258" customFormat="false" ht="15" hidden="false" customHeight="false" outlineLevel="0" collapsed="false">
      <c r="B258" s="24" t="n">
        <v>245</v>
      </c>
      <c r="C258" s="24" t="n">
        <f aca="false">B258*360/360</f>
        <v>245</v>
      </c>
      <c r="D258" s="18" t="n">
        <f aca="false">IF(D$12="","",INDEX(ImgF,ROUND(C$6+D$12*SIN(RADIANS(C258)),0)-ImgF_y0+1,ROUND(C$5+D$12*COS(RADIANS(C258)),0)-ImgF_x0+1))</f>
        <v>27</v>
      </c>
      <c r="E258" s="18" t="n">
        <f aca="false">IF(E$12="","",INDEX(ImgF,ROUND(C$6+E$12*SIN(RADIANS(C258)),0)-ImgF_y0+1,ROUND(C$5+E$12*COS(RADIANS(C258)),0)-ImgF_x0+1))</f>
        <v>44</v>
      </c>
      <c r="F258" s="18" t="n">
        <f aca="false">IF(F$12="","",INDEX(ImgF,ROUND(C$6+F$12*SIN(RADIANS(C258)),0)-ImgF_y0+1,ROUND(C$5+F$12*COS(RADIANS(C258)),0)-ImgF_x0+1))</f>
        <v>52</v>
      </c>
      <c r="G258" s="18" t="n">
        <f aca="false">IF(G$12="","",INDEX(ImgF,ROUND(C$6+G$12*SIN(RADIANS(C258)),0)-ImgF_y0+1,ROUND(C$5+G$12*COS(RADIANS(C258)),0)-ImgF_x0+1))</f>
        <v>49</v>
      </c>
      <c r="H258" s="18" t="n">
        <f aca="false">IF(H$12="","",INDEX(ImgF,ROUND(C$6+H$12*SIN(RADIANS(C258)),0)-ImgF_y0+1,ROUND(C$5+H$12*COS(RADIANS(C258)),0)-ImgF_x0+1))</f>
        <v>39</v>
      </c>
      <c r="I258" s="18" t="n">
        <f aca="false">IF(I$12="","",INDEX(ImgF,ROUND(C$6+I$12*SIN(RADIANS(C258)),0)-ImgF_y0+1,ROUND(C$5+I$12*COS(RADIANS(C258)),0)-ImgF_x0+1))</f>
        <v>39</v>
      </c>
      <c r="J258" s="18" t="n">
        <f aca="false">IF(J$12="","",INDEX(ImgF,ROUND(C$6+J$12*SIN(RADIANS(C258)),0)-ImgF_y0+1,ROUND(C$5+J$12*COS(RADIANS(C258)),0)-ImgF_x0+1))</f>
        <v>14</v>
      </c>
      <c r="K258" s="18" t="n">
        <f aca="false">IF(K$12="","",INDEX(ImgF,ROUND(C$6+K$12*SIN(RADIANS(C258)),0)-ImgF_y0+1,ROUND(C$5+K$12*COS(RADIANS(C258)),0)-ImgF_x0+1))</f>
        <v>42</v>
      </c>
      <c r="L258" s="24" t="n">
        <f aca="false">MIN(D258:K258)</f>
        <v>14</v>
      </c>
      <c r="M258" s="33" t="n">
        <f aca="false">IF(L258&lt;oscuro,1,0)</f>
        <v>1</v>
      </c>
      <c r="N258" s="22" t="n">
        <f aca="false">oscuro</f>
        <v>68</v>
      </c>
      <c r="P258" s="24" t="n">
        <v>245</v>
      </c>
      <c r="Q258" s="24" t="n">
        <f aca="false">P258*360/360</f>
        <v>245</v>
      </c>
      <c r="R258" s="22" t="n">
        <f aca="false">IF(R$12="","",INDEX(ImgF,ROUND(Q$6+R$12*SIN(RADIANS(Q258)),0)-ImgF_y0+1,ROUND(Q$5+R$12*COS(RADIANS(Q258)),0)-ImgF_x0+1))</f>
        <v>102</v>
      </c>
      <c r="S258" s="22" t="n">
        <f aca="false">IF(S$12="","",INDEX(ImgF,ROUND(Q$6+S$12*SIN(RADIANS(Q258)),0)-ImgF_y0+1,ROUND(Q$5+S$12*COS(RADIANS(Q258)),0)-ImgF_x0+1))</f>
        <v>107</v>
      </c>
      <c r="T258" s="22" t="n">
        <f aca="false">IF(T$12="","",INDEX(ImgF,ROUND(Q$6+T$12*SIN(RADIANS(Q258)),0)-ImgF_y0+1,ROUND(Q$5+T$12*COS(RADIANS(Q258)),0)-ImgF_x0+1))</f>
        <v>118</v>
      </c>
      <c r="U258" s="22" t="n">
        <f aca="false">IF(U$12="","",INDEX(ImgF,ROUND(Q$6+U$12*SIN(RADIANS(Q258)),0)-ImgF_y0+1,ROUND(Q$5+U$12*COS(RADIANS(Q258)),0)-ImgF_x0+1))</f>
        <v>101</v>
      </c>
      <c r="V258" s="22" t="n">
        <f aca="false">IF(V$12="","",INDEX(ImgF,ROUND(Q$6+V$12*SIN(RADIANS(Q258)),0)-ImgF_y0+1,ROUND(Q$5+V$12*COS(RADIANS(Q258)),0)-ImgF_x0+1))</f>
        <v>96</v>
      </c>
      <c r="W258" s="22" t="n">
        <f aca="false">IF(W$12="","",INDEX(ImgF,ROUND(Q$6+W$12*SIN(RADIANS(Q258)),0)-ImgF_y0+1,ROUND(Q$5+W$12*COS(RADIANS(Q258)),0)-ImgF_x0+1))</f>
        <v>102</v>
      </c>
      <c r="X258" s="22" t="n">
        <f aca="false">IF(X$12="","",INDEX(ImgF,ROUND(Q$6+X$12*SIN(RADIANS(Q258)),0)-ImgF_y0+1,ROUND(Q$5+X$12*COS(RADIANS(Q258)),0)-ImgF_x0+1))</f>
        <v>106</v>
      </c>
      <c r="Y258" s="22" t="n">
        <f aca="false">IF(Y$12="","",INDEX(ImgF,ROUND(Q$6+Y$12*SIN(RADIANS(Q258)),0)-ImgF_y0+1,ROUND(Q$5+Y$12*COS(RADIANS(Q258)),0)-ImgF_x0+1))</f>
        <v>90</v>
      </c>
      <c r="Z258" s="24" t="n">
        <f aca="false">MIN(R258:Y258)</f>
        <v>90</v>
      </c>
      <c r="AA258" s="33" t="n">
        <f aca="false">IF(Z258&lt;oscuro,1,0)</f>
        <v>0</v>
      </c>
      <c r="AB258" s="22" t="n">
        <f aca="false">oscuro</f>
        <v>68</v>
      </c>
    </row>
    <row r="259" customFormat="false" ht="15" hidden="false" customHeight="false" outlineLevel="0" collapsed="false">
      <c r="B259" s="24" t="n">
        <v>246</v>
      </c>
      <c r="C259" s="24" t="n">
        <f aca="false">B259*360/360</f>
        <v>246</v>
      </c>
      <c r="D259" s="18" t="n">
        <f aca="false">IF(D$12="","",INDEX(ImgF,ROUND(C$6+D$12*SIN(RADIANS(C259)),0)-ImgF_y0+1,ROUND(C$5+D$12*COS(RADIANS(C259)),0)-ImgF_x0+1))</f>
        <v>49</v>
      </c>
      <c r="E259" s="18" t="n">
        <f aca="false">IF(E$12="","",INDEX(ImgF,ROUND(C$6+E$12*SIN(RADIANS(C259)),0)-ImgF_y0+1,ROUND(C$5+E$12*COS(RADIANS(C259)),0)-ImgF_x0+1))</f>
        <v>44</v>
      </c>
      <c r="F259" s="18" t="n">
        <f aca="false">IF(F$12="","",INDEX(ImgF,ROUND(C$6+F$12*SIN(RADIANS(C259)),0)-ImgF_y0+1,ROUND(C$5+F$12*COS(RADIANS(C259)),0)-ImgF_x0+1))</f>
        <v>59</v>
      </c>
      <c r="G259" s="18" t="n">
        <f aca="false">IF(G$12="","",INDEX(ImgF,ROUND(C$6+G$12*SIN(RADIANS(C259)),0)-ImgF_y0+1,ROUND(C$5+G$12*COS(RADIANS(C259)),0)-ImgF_x0+1))</f>
        <v>67</v>
      </c>
      <c r="H259" s="18" t="n">
        <f aca="false">IF(H$12="","",INDEX(ImgF,ROUND(C$6+H$12*SIN(RADIANS(C259)),0)-ImgF_y0+1,ROUND(C$5+H$12*COS(RADIANS(C259)),0)-ImgF_x0+1))</f>
        <v>57</v>
      </c>
      <c r="I259" s="18" t="n">
        <f aca="false">IF(I$12="","",INDEX(ImgF,ROUND(C$6+I$12*SIN(RADIANS(C259)),0)-ImgF_y0+1,ROUND(C$5+I$12*COS(RADIANS(C259)),0)-ImgF_x0+1))</f>
        <v>33</v>
      </c>
      <c r="J259" s="18" t="n">
        <f aca="false">IF(J$12="","",INDEX(ImgF,ROUND(C$6+J$12*SIN(RADIANS(C259)),0)-ImgF_y0+1,ROUND(C$5+J$12*COS(RADIANS(C259)),0)-ImgF_x0+1))</f>
        <v>38</v>
      </c>
      <c r="K259" s="18" t="n">
        <f aca="false">IF(K$12="","",INDEX(ImgF,ROUND(C$6+K$12*SIN(RADIANS(C259)),0)-ImgF_y0+1,ROUND(C$5+K$12*COS(RADIANS(C259)),0)-ImgF_x0+1))</f>
        <v>50</v>
      </c>
      <c r="L259" s="24" t="n">
        <f aca="false">MIN(D259:K259)</f>
        <v>33</v>
      </c>
      <c r="M259" s="33" t="n">
        <f aca="false">IF(L259&lt;oscuro,1,0)</f>
        <v>1</v>
      </c>
      <c r="N259" s="22" t="n">
        <f aca="false">oscuro</f>
        <v>68</v>
      </c>
      <c r="P259" s="24" t="n">
        <v>246</v>
      </c>
      <c r="Q259" s="24" t="n">
        <f aca="false">P259*360/360</f>
        <v>246</v>
      </c>
      <c r="R259" s="22" t="n">
        <f aca="false">IF(R$12="","",INDEX(ImgF,ROUND(Q$6+R$12*SIN(RADIANS(Q259)),0)-ImgF_y0+1,ROUND(Q$5+R$12*COS(RADIANS(Q259)),0)-ImgF_x0+1))</f>
        <v>106</v>
      </c>
      <c r="S259" s="22" t="n">
        <f aca="false">IF(S$12="","",INDEX(ImgF,ROUND(Q$6+S$12*SIN(RADIANS(Q259)),0)-ImgF_y0+1,ROUND(Q$5+S$12*COS(RADIANS(Q259)),0)-ImgF_x0+1))</f>
        <v>117</v>
      </c>
      <c r="T259" s="22" t="n">
        <f aca="false">IF(T$12="","",INDEX(ImgF,ROUND(Q$6+T$12*SIN(RADIANS(Q259)),0)-ImgF_y0+1,ROUND(Q$5+T$12*COS(RADIANS(Q259)),0)-ImgF_x0+1))</f>
        <v>106</v>
      </c>
      <c r="U259" s="22" t="n">
        <f aca="false">IF(U$12="","",INDEX(ImgF,ROUND(Q$6+U$12*SIN(RADIANS(Q259)),0)-ImgF_y0+1,ROUND(Q$5+U$12*COS(RADIANS(Q259)),0)-ImgF_x0+1))</f>
        <v>106</v>
      </c>
      <c r="V259" s="22" t="n">
        <f aca="false">IF(V$12="","",INDEX(ImgF,ROUND(Q$6+V$12*SIN(RADIANS(Q259)),0)-ImgF_y0+1,ROUND(Q$5+V$12*COS(RADIANS(Q259)),0)-ImgF_x0+1))</f>
        <v>102</v>
      </c>
      <c r="W259" s="22" t="n">
        <f aca="false">IF(W$12="","",INDEX(ImgF,ROUND(Q$6+W$12*SIN(RADIANS(Q259)),0)-ImgF_y0+1,ROUND(Q$5+W$12*COS(RADIANS(Q259)),0)-ImgF_x0+1))</f>
        <v>99</v>
      </c>
      <c r="X259" s="22" t="n">
        <f aca="false">IF(X$12="","",INDEX(ImgF,ROUND(Q$6+X$12*SIN(RADIANS(Q259)),0)-ImgF_y0+1,ROUND(Q$5+X$12*COS(RADIANS(Q259)),0)-ImgF_x0+1))</f>
        <v>95</v>
      </c>
      <c r="Y259" s="22" t="n">
        <f aca="false">IF(Y$12="","",INDEX(ImgF,ROUND(Q$6+Y$12*SIN(RADIANS(Q259)),0)-ImgF_y0+1,ROUND(Q$5+Y$12*COS(RADIANS(Q259)),0)-ImgF_x0+1))</f>
        <v>90</v>
      </c>
      <c r="Z259" s="24" t="n">
        <f aca="false">MIN(R259:Y259)</f>
        <v>90</v>
      </c>
      <c r="AA259" s="33" t="n">
        <f aca="false">IF(Z259&lt;oscuro,1,0)</f>
        <v>0</v>
      </c>
      <c r="AB259" s="22" t="n">
        <f aca="false">oscuro</f>
        <v>68</v>
      </c>
    </row>
    <row r="260" customFormat="false" ht="15" hidden="false" customHeight="false" outlineLevel="0" collapsed="false">
      <c r="B260" s="24" t="n">
        <v>247</v>
      </c>
      <c r="C260" s="24" t="n">
        <f aca="false">B260*360/360</f>
        <v>247</v>
      </c>
      <c r="D260" s="18" t="n">
        <f aca="false">IF(D$12="","",INDEX(ImgF,ROUND(C$6+D$12*SIN(RADIANS(C260)),0)-ImgF_y0+1,ROUND(C$5+D$12*COS(RADIANS(C260)),0)-ImgF_x0+1))</f>
        <v>49</v>
      </c>
      <c r="E260" s="18" t="n">
        <f aca="false">IF(E$12="","",INDEX(ImgF,ROUND(C$6+E$12*SIN(RADIANS(C260)),0)-ImgF_y0+1,ROUND(C$5+E$12*COS(RADIANS(C260)),0)-ImgF_x0+1))</f>
        <v>51</v>
      </c>
      <c r="F260" s="18" t="n">
        <f aca="false">IF(F$12="","",INDEX(ImgF,ROUND(C$6+F$12*SIN(RADIANS(C260)),0)-ImgF_y0+1,ROUND(C$5+F$12*COS(RADIANS(C260)),0)-ImgF_x0+1))</f>
        <v>72</v>
      </c>
      <c r="G260" s="18" t="n">
        <f aca="false">IF(G$12="","",INDEX(ImgF,ROUND(C$6+G$12*SIN(RADIANS(C260)),0)-ImgF_y0+1,ROUND(C$5+G$12*COS(RADIANS(C260)),0)-ImgF_x0+1))</f>
        <v>67</v>
      </c>
      <c r="H260" s="18" t="n">
        <f aca="false">IF(H$12="","",INDEX(ImgF,ROUND(C$6+H$12*SIN(RADIANS(C260)),0)-ImgF_y0+1,ROUND(C$5+H$12*COS(RADIANS(C260)),0)-ImgF_x0+1))</f>
        <v>104</v>
      </c>
      <c r="I260" s="18" t="n">
        <f aca="false">IF(I$12="","",INDEX(ImgF,ROUND(C$6+I$12*SIN(RADIANS(C260)),0)-ImgF_y0+1,ROUND(C$5+I$12*COS(RADIANS(C260)),0)-ImgF_x0+1))</f>
        <v>33</v>
      </c>
      <c r="J260" s="18" t="n">
        <f aca="false">IF(J$12="","",INDEX(ImgF,ROUND(C$6+J$12*SIN(RADIANS(C260)),0)-ImgF_y0+1,ROUND(C$5+J$12*COS(RADIANS(C260)),0)-ImgF_x0+1))</f>
        <v>44</v>
      </c>
      <c r="K260" s="18" t="n">
        <f aca="false">IF(K$12="","",INDEX(ImgF,ROUND(C$6+K$12*SIN(RADIANS(C260)),0)-ImgF_y0+1,ROUND(C$5+K$12*COS(RADIANS(C260)),0)-ImgF_x0+1))</f>
        <v>62</v>
      </c>
      <c r="L260" s="24" t="n">
        <f aca="false">MIN(D260:K260)</f>
        <v>33</v>
      </c>
      <c r="M260" s="33" t="n">
        <f aca="false">IF(L260&lt;oscuro,1,0)</f>
        <v>1</v>
      </c>
      <c r="N260" s="22" t="n">
        <f aca="false">oscuro</f>
        <v>68</v>
      </c>
      <c r="P260" s="24" t="n">
        <v>247</v>
      </c>
      <c r="Q260" s="24" t="n">
        <f aca="false">P260*360/360</f>
        <v>247</v>
      </c>
      <c r="R260" s="22" t="n">
        <f aca="false">IF(R$12="","",INDEX(ImgF,ROUND(Q$6+R$12*SIN(RADIANS(Q260)),0)-ImgF_y0+1,ROUND(Q$5+R$12*COS(RADIANS(Q260)),0)-ImgF_x0+1))</f>
        <v>113</v>
      </c>
      <c r="S260" s="22" t="n">
        <f aca="false">IF(S$12="","",INDEX(ImgF,ROUND(Q$6+S$12*SIN(RADIANS(Q260)),0)-ImgF_y0+1,ROUND(Q$5+S$12*COS(RADIANS(Q260)),0)-ImgF_x0+1))</f>
        <v>117</v>
      </c>
      <c r="T260" s="22" t="n">
        <f aca="false">IF(T$12="","",INDEX(ImgF,ROUND(Q$6+T$12*SIN(RADIANS(Q260)),0)-ImgF_y0+1,ROUND(Q$5+T$12*COS(RADIANS(Q260)),0)-ImgF_x0+1))</f>
        <v>110</v>
      </c>
      <c r="U260" s="22" t="n">
        <f aca="false">IF(U$12="","",INDEX(ImgF,ROUND(Q$6+U$12*SIN(RADIANS(Q260)),0)-ImgF_y0+1,ROUND(Q$5+U$12*COS(RADIANS(Q260)),0)-ImgF_x0+1))</f>
        <v>95</v>
      </c>
      <c r="V260" s="22" t="n">
        <f aca="false">IF(V$12="","",INDEX(ImgF,ROUND(Q$6+V$12*SIN(RADIANS(Q260)),0)-ImgF_y0+1,ROUND(Q$5+V$12*COS(RADIANS(Q260)),0)-ImgF_x0+1))</f>
        <v>103</v>
      </c>
      <c r="W260" s="22" t="n">
        <f aca="false">IF(W$12="","",INDEX(ImgF,ROUND(Q$6+W$12*SIN(RADIANS(Q260)),0)-ImgF_y0+1,ROUND(Q$5+W$12*COS(RADIANS(Q260)),0)-ImgF_x0+1))</f>
        <v>95</v>
      </c>
      <c r="X260" s="22" t="n">
        <f aca="false">IF(X$12="","",INDEX(ImgF,ROUND(Q$6+X$12*SIN(RADIANS(Q260)),0)-ImgF_y0+1,ROUND(Q$5+X$12*COS(RADIANS(Q260)),0)-ImgF_x0+1))</f>
        <v>95</v>
      </c>
      <c r="Y260" s="22" t="n">
        <f aca="false">IF(Y$12="","",INDEX(ImgF,ROUND(Q$6+Y$12*SIN(RADIANS(Q260)),0)-ImgF_y0+1,ROUND(Q$5+Y$12*COS(RADIANS(Q260)),0)-ImgF_x0+1))</f>
        <v>86</v>
      </c>
      <c r="Z260" s="24" t="n">
        <f aca="false">MIN(R260:Y260)</f>
        <v>86</v>
      </c>
      <c r="AA260" s="33" t="n">
        <f aca="false">IF(Z260&lt;oscuro,1,0)</f>
        <v>0</v>
      </c>
      <c r="AB260" s="22" t="n">
        <f aca="false">oscuro</f>
        <v>68</v>
      </c>
    </row>
    <row r="261" customFormat="false" ht="15" hidden="false" customHeight="false" outlineLevel="0" collapsed="false">
      <c r="B261" s="24" t="n">
        <v>248</v>
      </c>
      <c r="C261" s="24" t="n">
        <f aca="false">B261*360/360</f>
        <v>248</v>
      </c>
      <c r="D261" s="18" t="n">
        <f aca="false">IF(D$12="","",INDEX(ImgF,ROUND(C$6+D$12*SIN(RADIANS(C261)),0)-ImgF_y0+1,ROUND(C$5+D$12*COS(RADIANS(C261)),0)-ImgF_x0+1))</f>
        <v>38</v>
      </c>
      <c r="E261" s="18" t="n">
        <f aca="false">IF(E$12="","",INDEX(ImgF,ROUND(C$6+E$12*SIN(RADIANS(C261)),0)-ImgF_y0+1,ROUND(C$5+E$12*COS(RADIANS(C261)),0)-ImgF_x0+1))</f>
        <v>43</v>
      </c>
      <c r="F261" s="18" t="n">
        <f aca="false">IF(F$12="","",INDEX(ImgF,ROUND(C$6+F$12*SIN(RADIANS(C261)),0)-ImgF_y0+1,ROUND(C$5+F$12*COS(RADIANS(C261)),0)-ImgF_x0+1))</f>
        <v>80</v>
      </c>
      <c r="G261" s="18" t="n">
        <f aca="false">IF(G$12="","",INDEX(ImgF,ROUND(C$6+G$12*SIN(RADIANS(C261)),0)-ImgF_y0+1,ROUND(C$5+G$12*COS(RADIANS(C261)),0)-ImgF_x0+1))</f>
        <v>80</v>
      </c>
      <c r="H261" s="18" t="n">
        <f aca="false">IF(H$12="","",INDEX(ImgF,ROUND(C$6+H$12*SIN(RADIANS(C261)),0)-ImgF_y0+1,ROUND(C$5+H$12*COS(RADIANS(C261)),0)-ImgF_x0+1))</f>
        <v>104</v>
      </c>
      <c r="I261" s="18" t="n">
        <f aca="false">IF(I$12="","",INDEX(ImgF,ROUND(C$6+I$12*SIN(RADIANS(C261)),0)-ImgF_y0+1,ROUND(C$5+I$12*COS(RADIANS(C261)),0)-ImgF_x0+1))</f>
        <v>76</v>
      </c>
      <c r="J261" s="18" t="n">
        <f aca="false">IF(J$12="","",INDEX(ImgF,ROUND(C$6+J$12*SIN(RADIANS(C261)),0)-ImgF_y0+1,ROUND(C$5+J$12*COS(RADIANS(C261)),0)-ImgF_x0+1))</f>
        <v>36</v>
      </c>
      <c r="K261" s="18" t="n">
        <f aca="false">IF(K$12="","",INDEX(ImgF,ROUND(C$6+K$12*SIN(RADIANS(C261)),0)-ImgF_y0+1,ROUND(C$5+K$12*COS(RADIANS(C261)),0)-ImgF_x0+1))</f>
        <v>62</v>
      </c>
      <c r="L261" s="24" t="n">
        <f aca="false">MIN(D261:K261)</f>
        <v>36</v>
      </c>
      <c r="M261" s="33" t="n">
        <f aca="false">IF(L261&lt;oscuro,1,0)</f>
        <v>1</v>
      </c>
      <c r="N261" s="22" t="n">
        <f aca="false">oscuro</f>
        <v>68</v>
      </c>
      <c r="P261" s="24" t="n">
        <v>248</v>
      </c>
      <c r="Q261" s="24" t="n">
        <f aca="false">P261*360/360</f>
        <v>248</v>
      </c>
      <c r="R261" s="22" t="n">
        <f aca="false">IF(R$12="","",INDEX(ImgF,ROUND(Q$6+R$12*SIN(RADIANS(Q261)),0)-ImgF_y0+1,ROUND(Q$5+R$12*COS(RADIANS(Q261)),0)-ImgF_x0+1))</f>
        <v>113</v>
      </c>
      <c r="S261" s="22" t="n">
        <f aca="false">IF(S$12="","",INDEX(ImgF,ROUND(Q$6+S$12*SIN(RADIANS(Q261)),0)-ImgF_y0+1,ROUND(Q$5+S$12*COS(RADIANS(Q261)),0)-ImgF_x0+1))</f>
        <v>121</v>
      </c>
      <c r="T261" s="22" t="n">
        <f aca="false">IF(T$12="","",INDEX(ImgF,ROUND(Q$6+T$12*SIN(RADIANS(Q261)),0)-ImgF_y0+1,ROUND(Q$5+T$12*COS(RADIANS(Q261)),0)-ImgF_x0+1))</f>
        <v>110</v>
      </c>
      <c r="U261" s="22" t="n">
        <f aca="false">IF(U$12="","",INDEX(ImgF,ROUND(Q$6+U$12*SIN(RADIANS(Q261)),0)-ImgF_y0+1,ROUND(Q$5+U$12*COS(RADIANS(Q261)),0)-ImgF_x0+1))</f>
        <v>95</v>
      </c>
      <c r="V261" s="22" t="n">
        <f aca="false">IF(V$12="","",INDEX(ImgF,ROUND(Q$6+V$12*SIN(RADIANS(Q261)),0)-ImgF_y0+1,ROUND(Q$5+V$12*COS(RADIANS(Q261)),0)-ImgF_x0+1))</f>
        <v>97</v>
      </c>
      <c r="W261" s="22" t="n">
        <f aca="false">IF(W$12="","",INDEX(ImgF,ROUND(Q$6+W$12*SIN(RADIANS(Q261)),0)-ImgF_y0+1,ROUND(Q$5+W$12*COS(RADIANS(Q261)),0)-ImgF_x0+1))</f>
        <v>95</v>
      </c>
      <c r="X261" s="22" t="n">
        <f aca="false">IF(X$12="","",INDEX(ImgF,ROUND(Q$6+X$12*SIN(RADIANS(Q261)),0)-ImgF_y0+1,ROUND(Q$5+X$12*COS(RADIANS(Q261)),0)-ImgF_x0+1))</f>
        <v>88</v>
      </c>
      <c r="Y261" s="22" t="n">
        <f aca="false">IF(Y$12="","",INDEX(ImgF,ROUND(Q$6+Y$12*SIN(RADIANS(Q261)),0)-ImgF_y0+1,ROUND(Q$5+Y$12*COS(RADIANS(Q261)),0)-ImgF_x0+1))</f>
        <v>75</v>
      </c>
      <c r="Z261" s="24" t="n">
        <f aca="false">MIN(R261:Y261)</f>
        <v>75</v>
      </c>
      <c r="AA261" s="33" t="n">
        <f aca="false">IF(Z261&lt;oscuro,1,0)</f>
        <v>0</v>
      </c>
      <c r="AB261" s="22" t="n">
        <f aca="false">oscuro</f>
        <v>68</v>
      </c>
    </row>
    <row r="262" customFormat="false" ht="15" hidden="false" customHeight="false" outlineLevel="0" collapsed="false">
      <c r="B262" s="24" t="n">
        <v>249</v>
      </c>
      <c r="C262" s="24" t="n">
        <f aca="false">B262*360/360</f>
        <v>249</v>
      </c>
      <c r="D262" s="18" t="n">
        <f aca="false">IF(D$12="","",INDEX(ImgF,ROUND(C$6+D$12*SIN(RADIANS(C262)),0)-ImgF_y0+1,ROUND(C$5+D$12*COS(RADIANS(C262)),0)-ImgF_x0+1))</f>
        <v>31</v>
      </c>
      <c r="E262" s="18" t="n">
        <f aca="false">IF(E$12="","",INDEX(ImgF,ROUND(C$6+E$12*SIN(RADIANS(C262)),0)-ImgF_y0+1,ROUND(C$5+E$12*COS(RADIANS(C262)),0)-ImgF_x0+1))</f>
        <v>43</v>
      </c>
      <c r="F262" s="18" t="n">
        <f aca="false">IF(F$12="","",INDEX(ImgF,ROUND(C$6+F$12*SIN(RADIANS(C262)),0)-ImgF_y0+1,ROUND(C$5+F$12*COS(RADIANS(C262)),0)-ImgF_x0+1))</f>
        <v>53</v>
      </c>
      <c r="G262" s="18" t="n">
        <f aca="false">IF(G$12="","",INDEX(ImgF,ROUND(C$6+G$12*SIN(RADIANS(C262)),0)-ImgF_y0+1,ROUND(C$5+G$12*COS(RADIANS(C262)),0)-ImgF_x0+1))</f>
        <v>110</v>
      </c>
      <c r="H262" s="18" t="n">
        <f aca="false">IF(H$12="","",INDEX(ImgF,ROUND(C$6+H$12*SIN(RADIANS(C262)),0)-ImgF_y0+1,ROUND(C$5+H$12*COS(RADIANS(C262)),0)-ImgF_x0+1))</f>
        <v>125</v>
      </c>
      <c r="I262" s="18" t="n">
        <f aca="false">IF(I$12="","",INDEX(ImgF,ROUND(C$6+I$12*SIN(RADIANS(C262)),0)-ImgF_y0+1,ROUND(C$5+I$12*COS(RADIANS(C262)),0)-ImgF_x0+1))</f>
        <v>73</v>
      </c>
      <c r="J262" s="18" t="n">
        <f aca="false">IF(J$12="","",INDEX(ImgF,ROUND(C$6+J$12*SIN(RADIANS(C262)),0)-ImgF_y0+1,ROUND(C$5+J$12*COS(RADIANS(C262)),0)-ImgF_x0+1))</f>
        <v>36</v>
      </c>
      <c r="K262" s="18" t="n">
        <f aca="false">IF(K$12="","",INDEX(ImgF,ROUND(C$6+K$12*SIN(RADIANS(C262)),0)-ImgF_y0+1,ROUND(C$5+K$12*COS(RADIANS(C262)),0)-ImgF_x0+1))</f>
        <v>50</v>
      </c>
      <c r="L262" s="24" t="n">
        <f aca="false">MIN(D262:K262)</f>
        <v>31</v>
      </c>
      <c r="M262" s="33" t="n">
        <f aca="false">IF(L262&lt;oscuro,1,0)</f>
        <v>1</v>
      </c>
      <c r="N262" s="22" t="n">
        <f aca="false">oscuro</f>
        <v>68</v>
      </c>
      <c r="P262" s="24" t="n">
        <v>249</v>
      </c>
      <c r="Q262" s="24" t="n">
        <f aca="false">P262*360/360</f>
        <v>249</v>
      </c>
      <c r="R262" s="22" t="n">
        <f aca="false">IF(R$12="","",INDEX(ImgF,ROUND(Q$6+R$12*SIN(RADIANS(Q262)),0)-ImgF_y0+1,ROUND(Q$5+R$12*COS(RADIANS(Q262)),0)-ImgF_x0+1))</f>
        <v>114</v>
      </c>
      <c r="S262" s="22" t="n">
        <f aca="false">IF(S$12="","",INDEX(ImgF,ROUND(Q$6+S$12*SIN(RADIANS(Q262)),0)-ImgF_y0+1,ROUND(Q$5+S$12*COS(RADIANS(Q262)),0)-ImgF_x0+1))</f>
        <v>120</v>
      </c>
      <c r="T262" s="22" t="n">
        <f aca="false">IF(T$12="","",INDEX(ImgF,ROUND(Q$6+T$12*SIN(RADIANS(Q262)),0)-ImgF_y0+1,ROUND(Q$5+T$12*COS(RADIANS(Q262)),0)-ImgF_x0+1))</f>
        <v>110</v>
      </c>
      <c r="U262" s="22" t="n">
        <f aca="false">IF(U$12="","",INDEX(ImgF,ROUND(Q$6+U$12*SIN(RADIANS(Q262)),0)-ImgF_y0+1,ROUND(Q$5+U$12*COS(RADIANS(Q262)),0)-ImgF_x0+1))</f>
        <v>109</v>
      </c>
      <c r="V262" s="22" t="n">
        <f aca="false">IF(V$12="","",INDEX(ImgF,ROUND(Q$6+V$12*SIN(RADIANS(Q262)),0)-ImgF_y0+1,ROUND(Q$5+V$12*COS(RADIANS(Q262)),0)-ImgF_x0+1))</f>
        <v>106</v>
      </c>
      <c r="W262" s="22" t="n">
        <f aca="false">IF(W$12="","",INDEX(ImgF,ROUND(Q$6+W$12*SIN(RADIANS(Q262)),0)-ImgF_y0+1,ROUND(Q$5+W$12*COS(RADIANS(Q262)),0)-ImgF_x0+1))</f>
        <v>100</v>
      </c>
      <c r="X262" s="22" t="n">
        <f aca="false">IF(X$12="","",INDEX(ImgF,ROUND(Q$6+X$12*SIN(RADIANS(Q262)),0)-ImgF_y0+1,ROUND(Q$5+X$12*COS(RADIANS(Q262)),0)-ImgF_x0+1))</f>
        <v>87</v>
      </c>
      <c r="Y262" s="22" t="n">
        <f aca="false">IF(Y$12="","",INDEX(ImgF,ROUND(Q$6+Y$12*SIN(RADIANS(Q262)),0)-ImgF_y0+1,ROUND(Q$5+Y$12*COS(RADIANS(Q262)),0)-ImgF_x0+1))</f>
        <v>75</v>
      </c>
      <c r="Z262" s="24" t="n">
        <f aca="false">MIN(R262:Y262)</f>
        <v>75</v>
      </c>
      <c r="AA262" s="33" t="n">
        <f aca="false">IF(Z262&lt;oscuro,1,0)</f>
        <v>0</v>
      </c>
      <c r="AB262" s="22" t="n">
        <f aca="false">oscuro</f>
        <v>68</v>
      </c>
    </row>
    <row r="263" customFormat="false" ht="15" hidden="false" customHeight="false" outlineLevel="0" collapsed="false">
      <c r="B263" s="24" t="n">
        <v>250</v>
      </c>
      <c r="C263" s="24" t="n">
        <f aca="false">B263*360/360</f>
        <v>250</v>
      </c>
      <c r="D263" s="18" t="n">
        <f aca="false">IF(D$12="","",INDEX(ImgF,ROUND(C$6+D$12*SIN(RADIANS(C263)),0)-ImgF_y0+1,ROUND(C$5+D$12*COS(RADIANS(C263)),0)-ImgF_x0+1))</f>
        <v>31</v>
      </c>
      <c r="E263" s="18" t="n">
        <f aca="false">IF(E$12="","",INDEX(ImgF,ROUND(C$6+E$12*SIN(RADIANS(C263)),0)-ImgF_y0+1,ROUND(C$5+E$12*COS(RADIANS(C263)),0)-ImgF_x0+1))</f>
        <v>44</v>
      </c>
      <c r="F263" s="18" t="n">
        <f aca="false">IF(F$12="","",INDEX(ImgF,ROUND(C$6+F$12*SIN(RADIANS(C263)),0)-ImgF_y0+1,ROUND(C$5+F$12*COS(RADIANS(C263)),0)-ImgF_x0+1))</f>
        <v>53</v>
      </c>
      <c r="G263" s="18" t="n">
        <f aca="false">IF(G$12="","",INDEX(ImgF,ROUND(C$6+G$12*SIN(RADIANS(C263)),0)-ImgF_y0+1,ROUND(C$5+G$12*COS(RADIANS(C263)),0)-ImgF_x0+1))</f>
        <v>88</v>
      </c>
      <c r="H263" s="18" t="n">
        <f aca="false">IF(H$12="","",INDEX(ImgF,ROUND(C$6+H$12*SIN(RADIANS(C263)),0)-ImgF_y0+1,ROUND(C$5+H$12*COS(RADIANS(C263)),0)-ImgF_x0+1))</f>
        <v>114</v>
      </c>
      <c r="I263" s="18" t="n">
        <f aca="false">IF(I$12="","",INDEX(ImgF,ROUND(C$6+I$12*SIN(RADIANS(C263)),0)-ImgF_y0+1,ROUND(C$5+I$12*COS(RADIANS(C263)),0)-ImgF_x0+1))</f>
        <v>73</v>
      </c>
      <c r="J263" s="18" t="n">
        <f aca="false">IF(J$12="","",INDEX(ImgF,ROUND(C$6+J$12*SIN(RADIANS(C263)),0)-ImgF_y0+1,ROUND(C$5+J$12*COS(RADIANS(C263)),0)-ImgF_x0+1))</f>
        <v>61</v>
      </c>
      <c r="K263" s="18" t="n">
        <f aca="false">IF(K$12="","",INDEX(ImgF,ROUND(C$6+K$12*SIN(RADIANS(C263)),0)-ImgF_y0+1,ROUND(C$5+K$12*COS(RADIANS(C263)),0)-ImgF_x0+1))</f>
        <v>59</v>
      </c>
      <c r="L263" s="24" t="n">
        <f aca="false">MIN(D263:K263)</f>
        <v>31</v>
      </c>
      <c r="M263" s="33" t="n">
        <f aca="false">IF(L263&lt;oscuro,1,0)</f>
        <v>1</v>
      </c>
      <c r="N263" s="22" t="n">
        <f aca="false">oscuro</f>
        <v>68</v>
      </c>
      <c r="P263" s="24" t="n">
        <v>250</v>
      </c>
      <c r="Q263" s="24" t="n">
        <f aca="false">P263*360/360</f>
        <v>250</v>
      </c>
      <c r="R263" s="22" t="n">
        <f aca="false">IF(R$12="","",INDEX(ImgF,ROUND(Q$6+R$12*SIN(RADIANS(Q263)),0)-ImgF_y0+1,ROUND(Q$5+R$12*COS(RADIANS(Q263)),0)-ImgF_x0+1))</f>
        <v>113</v>
      </c>
      <c r="S263" s="22" t="n">
        <f aca="false">IF(S$12="","",INDEX(ImgF,ROUND(Q$6+S$12*SIN(RADIANS(Q263)),0)-ImgF_y0+1,ROUND(Q$5+S$12*COS(RADIANS(Q263)),0)-ImgF_x0+1))</f>
        <v>110</v>
      </c>
      <c r="T263" s="22" t="n">
        <f aca="false">IF(T$12="","",INDEX(ImgF,ROUND(Q$6+T$12*SIN(RADIANS(Q263)),0)-ImgF_y0+1,ROUND(Q$5+T$12*COS(RADIANS(Q263)),0)-ImgF_x0+1))</f>
        <v>111</v>
      </c>
      <c r="U263" s="22" t="n">
        <f aca="false">IF(U$12="","",INDEX(ImgF,ROUND(Q$6+U$12*SIN(RADIANS(Q263)),0)-ImgF_y0+1,ROUND(Q$5+U$12*COS(RADIANS(Q263)),0)-ImgF_x0+1))</f>
        <v>111</v>
      </c>
      <c r="V263" s="22" t="n">
        <f aca="false">IF(V$12="","",INDEX(ImgF,ROUND(Q$6+V$12*SIN(RADIANS(Q263)),0)-ImgF_y0+1,ROUND(Q$5+V$12*COS(RADIANS(Q263)),0)-ImgF_x0+1))</f>
        <v>106</v>
      </c>
      <c r="W263" s="22" t="n">
        <f aca="false">IF(W$12="","",INDEX(ImgF,ROUND(Q$6+W$12*SIN(RADIANS(Q263)),0)-ImgF_y0+1,ROUND(Q$5+W$12*COS(RADIANS(Q263)),0)-ImgF_x0+1))</f>
        <v>94</v>
      </c>
      <c r="X263" s="22" t="n">
        <f aca="false">IF(X$12="","",INDEX(ImgF,ROUND(Q$6+X$12*SIN(RADIANS(Q263)),0)-ImgF_y0+1,ROUND(Q$5+X$12*COS(RADIANS(Q263)),0)-ImgF_x0+1))</f>
        <v>96</v>
      </c>
      <c r="Y263" s="22" t="n">
        <f aca="false">IF(Y$12="","",INDEX(ImgF,ROUND(Q$6+Y$12*SIN(RADIANS(Q263)),0)-ImgF_y0+1,ROUND(Q$5+Y$12*COS(RADIANS(Q263)),0)-ImgF_x0+1))</f>
        <v>74</v>
      </c>
      <c r="Z263" s="24" t="n">
        <f aca="false">MIN(R263:Y263)</f>
        <v>74</v>
      </c>
      <c r="AA263" s="33" t="n">
        <f aca="false">IF(Z263&lt;oscuro,1,0)</f>
        <v>0</v>
      </c>
      <c r="AB263" s="22" t="n">
        <f aca="false">oscuro</f>
        <v>68</v>
      </c>
    </row>
    <row r="264" customFormat="false" ht="15" hidden="false" customHeight="false" outlineLevel="0" collapsed="false">
      <c r="B264" s="24" t="n">
        <v>251</v>
      </c>
      <c r="C264" s="24" t="n">
        <f aca="false">B264*360/360</f>
        <v>251</v>
      </c>
      <c r="D264" s="18" t="n">
        <f aca="false">IF(D$12="","",INDEX(ImgF,ROUND(C$6+D$12*SIN(RADIANS(C264)),0)-ImgF_y0+1,ROUND(C$5+D$12*COS(RADIANS(C264)),0)-ImgF_x0+1))</f>
        <v>125</v>
      </c>
      <c r="E264" s="18" t="n">
        <f aca="false">IF(E$12="","",INDEX(ImgF,ROUND(C$6+E$12*SIN(RADIANS(C264)),0)-ImgF_y0+1,ROUND(C$5+E$12*COS(RADIANS(C264)),0)-ImgF_x0+1))</f>
        <v>44</v>
      </c>
      <c r="F264" s="18" t="n">
        <f aca="false">IF(F$12="","",INDEX(ImgF,ROUND(C$6+F$12*SIN(RADIANS(C264)),0)-ImgF_y0+1,ROUND(C$5+F$12*COS(RADIANS(C264)),0)-ImgF_x0+1))</f>
        <v>50</v>
      </c>
      <c r="G264" s="18" t="n">
        <f aca="false">IF(G$12="","",INDEX(ImgF,ROUND(C$6+G$12*SIN(RADIANS(C264)),0)-ImgF_y0+1,ROUND(C$5+G$12*COS(RADIANS(C264)),0)-ImgF_x0+1))</f>
        <v>111</v>
      </c>
      <c r="H264" s="18" t="n">
        <f aca="false">IF(H$12="","",INDEX(ImgF,ROUND(C$6+H$12*SIN(RADIANS(C264)),0)-ImgF_y0+1,ROUND(C$5+H$12*COS(RADIANS(C264)),0)-ImgF_x0+1))</f>
        <v>114</v>
      </c>
      <c r="I264" s="18" t="n">
        <f aca="false">IF(I$12="","",INDEX(ImgF,ROUND(C$6+I$12*SIN(RADIANS(C264)),0)-ImgF_y0+1,ROUND(C$5+I$12*COS(RADIANS(C264)),0)-ImgF_x0+1))</f>
        <v>68</v>
      </c>
      <c r="J264" s="18" t="n">
        <f aca="false">IF(J$12="","",INDEX(ImgF,ROUND(C$6+J$12*SIN(RADIANS(C264)),0)-ImgF_y0+1,ROUND(C$5+J$12*COS(RADIANS(C264)),0)-ImgF_x0+1))</f>
        <v>59</v>
      </c>
      <c r="K264" s="18" t="n">
        <f aca="false">IF(K$12="","",INDEX(ImgF,ROUND(C$6+K$12*SIN(RADIANS(C264)),0)-ImgF_y0+1,ROUND(C$5+K$12*COS(RADIANS(C264)),0)-ImgF_x0+1))</f>
        <v>59</v>
      </c>
      <c r="L264" s="24" t="n">
        <f aca="false">MIN(D264:K264)</f>
        <v>44</v>
      </c>
      <c r="M264" s="33" t="n">
        <f aca="false">IF(L264&lt;oscuro,1,0)</f>
        <v>1</v>
      </c>
      <c r="N264" s="22" t="n">
        <f aca="false">oscuro</f>
        <v>68</v>
      </c>
      <c r="P264" s="24" t="n">
        <v>251</v>
      </c>
      <c r="Q264" s="24" t="n">
        <f aca="false">P264*360/360</f>
        <v>251</v>
      </c>
      <c r="R264" s="22" t="n">
        <f aca="false">IF(R$12="","",INDEX(ImgF,ROUND(Q$6+R$12*SIN(RADIANS(Q264)),0)-ImgF_y0+1,ROUND(Q$5+R$12*COS(RADIANS(Q264)),0)-ImgF_x0+1))</f>
        <v>113</v>
      </c>
      <c r="S264" s="22" t="n">
        <f aca="false">IF(S$12="","",INDEX(ImgF,ROUND(Q$6+S$12*SIN(RADIANS(Q264)),0)-ImgF_y0+1,ROUND(Q$5+S$12*COS(RADIANS(Q264)),0)-ImgF_x0+1))</f>
        <v>113</v>
      </c>
      <c r="T264" s="22" t="n">
        <f aca="false">IF(T$12="","",INDEX(ImgF,ROUND(Q$6+T$12*SIN(RADIANS(Q264)),0)-ImgF_y0+1,ROUND(Q$5+T$12*COS(RADIANS(Q264)),0)-ImgF_x0+1))</f>
        <v>110</v>
      </c>
      <c r="U264" s="22" t="n">
        <f aca="false">IF(U$12="","",INDEX(ImgF,ROUND(Q$6+U$12*SIN(RADIANS(Q264)),0)-ImgF_y0+1,ROUND(Q$5+U$12*COS(RADIANS(Q264)),0)-ImgF_x0+1))</f>
        <v>108</v>
      </c>
      <c r="V264" s="22" t="n">
        <f aca="false">IF(V$12="","",INDEX(ImgF,ROUND(Q$6+V$12*SIN(RADIANS(Q264)),0)-ImgF_y0+1,ROUND(Q$5+V$12*COS(RADIANS(Q264)),0)-ImgF_x0+1))</f>
        <v>97</v>
      </c>
      <c r="W264" s="22" t="n">
        <f aca="false">IF(W$12="","",INDEX(ImgF,ROUND(Q$6+W$12*SIN(RADIANS(Q264)),0)-ImgF_y0+1,ROUND(Q$5+W$12*COS(RADIANS(Q264)),0)-ImgF_x0+1))</f>
        <v>97</v>
      </c>
      <c r="X264" s="22" t="n">
        <f aca="false">IF(X$12="","",INDEX(ImgF,ROUND(Q$6+X$12*SIN(RADIANS(Q264)),0)-ImgF_y0+1,ROUND(Q$5+X$12*COS(RADIANS(Q264)),0)-ImgF_x0+1))</f>
        <v>81</v>
      </c>
      <c r="Y264" s="22" t="n">
        <f aca="false">IF(Y$12="","",INDEX(ImgF,ROUND(Q$6+Y$12*SIN(RADIANS(Q264)),0)-ImgF_y0+1,ROUND(Q$5+Y$12*COS(RADIANS(Q264)),0)-ImgF_x0+1))</f>
        <v>81</v>
      </c>
      <c r="Z264" s="24" t="n">
        <f aca="false">MIN(R264:Y264)</f>
        <v>81</v>
      </c>
      <c r="AA264" s="33" t="n">
        <f aca="false">IF(Z264&lt;oscuro,1,0)</f>
        <v>0</v>
      </c>
      <c r="AB264" s="22" t="n">
        <f aca="false">oscuro</f>
        <v>68</v>
      </c>
    </row>
    <row r="265" customFormat="false" ht="15" hidden="false" customHeight="false" outlineLevel="0" collapsed="false">
      <c r="B265" s="24" t="n">
        <v>252</v>
      </c>
      <c r="C265" s="24" t="n">
        <f aca="false">B265*360/360</f>
        <v>252</v>
      </c>
      <c r="D265" s="18" t="n">
        <f aca="false">IF(D$12="","",INDEX(ImgF,ROUND(C$6+D$12*SIN(RADIANS(C265)),0)-ImgF_y0+1,ROUND(C$5+D$12*COS(RADIANS(C265)),0)-ImgF_x0+1))</f>
        <v>165</v>
      </c>
      <c r="E265" s="18" t="n">
        <f aca="false">IF(E$12="","",INDEX(ImgF,ROUND(C$6+E$12*SIN(RADIANS(C265)),0)-ImgF_y0+1,ROUND(C$5+E$12*COS(RADIANS(C265)),0)-ImgF_x0+1))</f>
        <v>165</v>
      </c>
      <c r="F265" s="18" t="n">
        <f aca="false">IF(F$12="","",INDEX(ImgF,ROUND(C$6+F$12*SIN(RADIANS(C265)),0)-ImgF_y0+1,ROUND(C$5+F$12*COS(RADIANS(C265)),0)-ImgF_x0+1))</f>
        <v>189</v>
      </c>
      <c r="G265" s="18" t="n">
        <f aca="false">IF(G$12="","",INDEX(ImgF,ROUND(C$6+G$12*SIN(RADIANS(C265)),0)-ImgF_y0+1,ROUND(C$5+G$12*COS(RADIANS(C265)),0)-ImgF_x0+1))</f>
        <v>111</v>
      </c>
      <c r="H265" s="18" t="n">
        <f aca="false">IF(H$12="","",INDEX(ImgF,ROUND(C$6+H$12*SIN(RADIANS(C265)),0)-ImgF_y0+1,ROUND(C$5+H$12*COS(RADIANS(C265)),0)-ImgF_x0+1))</f>
        <v>164</v>
      </c>
      <c r="I265" s="18" t="n">
        <f aca="false">IF(I$12="","",INDEX(ImgF,ROUND(C$6+I$12*SIN(RADIANS(C265)),0)-ImgF_y0+1,ROUND(C$5+I$12*COS(RADIANS(C265)),0)-ImgF_x0+1))</f>
        <v>137</v>
      </c>
      <c r="J265" s="18" t="n">
        <f aca="false">IF(J$12="","",INDEX(ImgF,ROUND(C$6+J$12*SIN(RADIANS(C265)),0)-ImgF_y0+1,ROUND(C$5+J$12*COS(RADIANS(C265)),0)-ImgF_x0+1))</f>
        <v>51</v>
      </c>
      <c r="K265" s="18" t="n">
        <f aca="false">IF(K$12="","",INDEX(ImgF,ROUND(C$6+K$12*SIN(RADIANS(C265)),0)-ImgF_y0+1,ROUND(C$5+K$12*COS(RADIANS(C265)),0)-ImgF_x0+1))</f>
        <v>56</v>
      </c>
      <c r="L265" s="24" t="n">
        <f aca="false">MIN(D265:K265)</f>
        <v>51</v>
      </c>
      <c r="M265" s="33" t="n">
        <f aca="false">IF(L265&lt;oscuro,1,0)</f>
        <v>1</v>
      </c>
      <c r="N265" s="22" t="n">
        <f aca="false">oscuro</f>
        <v>68</v>
      </c>
      <c r="P265" s="24" t="n">
        <v>252</v>
      </c>
      <c r="Q265" s="24" t="n">
        <f aca="false">P265*360/360</f>
        <v>252</v>
      </c>
      <c r="R265" s="22" t="n">
        <f aca="false">IF(R$12="","",INDEX(ImgF,ROUND(Q$6+R$12*SIN(RADIANS(Q265)),0)-ImgF_y0+1,ROUND(Q$5+R$12*COS(RADIANS(Q265)),0)-ImgF_x0+1))</f>
        <v>109</v>
      </c>
      <c r="S265" s="22" t="n">
        <f aca="false">IF(S$12="","",INDEX(ImgF,ROUND(Q$6+S$12*SIN(RADIANS(Q265)),0)-ImgF_y0+1,ROUND(Q$5+S$12*COS(RADIANS(Q265)),0)-ImgF_x0+1))</f>
        <v>113</v>
      </c>
      <c r="T265" s="22" t="n">
        <f aca="false">IF(T$12="","",INDEX(ImgF,ROUND(Q$6+T$12*SIN(RADIANS(Q265)),0)-ImgF_y0+1,ROUND(Q$5+T$12*COS(RADIANS(Q265)),0)-ImgF_x0+1))</f>
        <v>110</v>
      </c>
      <c r="U265" s="22" t="n">
        <f aca="false">IF(U$12="","",INDEX(ImgF,ROUND(Q$6+U$12*SIN(RADIANS(Q265)),0)-ImgF_y0+1,ROUND(Q$5+U$12*COS(RADIANS(Q265)),0)-ImgF_x0+1))</f>
        <v>106</v>
      </c>
      <c r="V265" s="22" t="n">
        <f aca="false">IF(V$12="","",INDEX(ImgF,ROUND(Q$6+V$12*SIN(RADIANS(Q265)),0)-ImgF_y0+1,ROUND(Q$5+V$12*COS(RADIANS(Q265)),0)-ImgF_x0+1))</f>
        <v>96</v>
      </c>
      <c r="W265" s="22" t="n">
        <f aca="false">IF(W$12="","",INDEX(ImgF,ROUND(Q$6+W$12*SIN(RADIANS(Q265)),0)-ImgF_y0+1,ROUND(Q$5+W$12*COS(RADIANS(Q265)),0)-ImgF_x0+1))</f>
        <v>97</v>
      </c>
      <c r="X265" s="22" t="n">
        <f aca="false">IF(X$12="","",INDEX(ImgF,ROUND(Q$6+X$12*SIN(RADIANS(Q265)),0)-ImgF_y0+1,ROUND(Q$5+X$12*COS(RADIANS(Q265)),0)-ImgF_x0+1))</f>
        <v>82</v>
      </c>
      <c r="Y265" s="22" t="n">
        <f aca="false">IF(Y$12="","",INDEX(ImgF,ROUND(Q$6+Y$12*SIN(RADIANS(Q265)),0)-ImgF_y0+1,ROUND(Q$5+Y$12*COS(RADIANS(Q265)),0)-ImgF_x0+1))</f>
        <v>75</v>
      </c>
      <c r="Z265" s="24" t="n">
        <f aca="false">MIN(R265:Y265)</f>
        <v>75</v>
      </c>
      <c r="AA265" s="33" t="n">
        <f aca="false">IF(Z265&lt;oscuro,1,0)</f>
        <v>0</v>
      </c>
      <c r="AB265" s="22" t="n">
        <f aca="false">oscuro</f>
        <v>68</v>
      </c>
    </row>
    <row r="266" customFormat="false" ht="15" hidden="false" customHeight="false" outlineLevel="0" collapsed="false">
      <c r="B266" s="24" t="n">
        <v>253</v>
      </c>
      <c r="C266" s="24" t="n">
        <f aca="false">B266*360/360</f>
        <v>253</v>
      </c>
      <c r="D266" s="18" t="n">
        <f aca="false">IF(D$12="","",INDEX(ImgF,ROUND(C$6+D$12*SIN(RADIANS(C266)),0)-ImgF_y0+1,ROUND(C$5+D$12*COS(RADIANS(C266)),0)-ImgF_x0+1))</f>
        <v>227</v>
      </c>
      <c r="E266" s="18" t="n">
        <f aca="false">IF(E$12="","",INDEX(ImgF,ROUND(C$6+E$12*SIN(RADIANS(C266)),0)-ImgF_y0+1,ROUND(C$5+E$12*COS(RADIANS(C266)),0)-ImgF_x0+1))</f>
        <v>236</v>
      </c>
      <c r="F266" s="18" t="n">
        <f aca="false">IF(F$12="","",INDEX(ImgF,ROUND(C$6+F$12*SIN(RADIANS(C266)),0)-ImgF_y0+1,ROUND(C$5+F$12*COS(RADIANS(C266)),0)-ImgF_x0+1))</f>
        <v>179</v>
      </c>
      <c r="G266" s="18" t="n">
        <f aca="false">IF(G$12="","",INDEX(ImgF,ROUND(C$6+G$12*SIN(RADIANS(C266)),0)-ImgF_y0+1,ROUND(C$5+G$12*COS(RADIANS(C266)),0)-ImgF_x0+1))</f>
        <v>160</v>
      </c>
      <c r="H266" s="18" t="n">
        <f aca="false">IF(H$12="","",INDEX(ImgF,ROUND(C$6+H$12*SIN(RADIANS(C266)),0)-ImgF_y0+1,ROUND(C$5+H$12*COS(RADIANS(C266)),0)-ImgF_x0+1))</f>
        <v>151</v>
      </c>
      <c r="I266" s="18" t="n">
        <f aca="false">IF(I$12="","",INDEX(ImgF,ROUND(C$6+I$12*SIN(RADIANS(C266)),0)-ImgF_y0+1,ROUND(C$5+I$12*COS(RADIANS(C266)),0)-ImgF_x0+1))</f>
        <v>33</v>
      </c>
      <c r="J266" s="18" t="n">
        <f aca="false">IF(J$12="","",INDEX(ImgF,ROUND(C$6+J$12*SIN(RADIANS(C266)),0)-ImgF_y0+1,ROUND(C$5+J$12*COS(RADIANS(C266)),0)-ImgF_x0+1))</f>
        <v>51</v>
      </c>
      <c r="K266" s="18" t="n">
        <f aca="false">IF(K$12="","",INDEX(ImgF,ROUND(C$6+K$12*SIN(RADIANS(C266)),0)-ImgF_y0+1,ROUND(C$5+K$12*COS(RADIANS(C266)),0)-ImgF_x0+1))</f>
        <v>56</v>
      </c>
      <c r="L266" s="24" t="n">
        <f aca="false">MIN(D266:K266)</f>
        <v>33</v>
      </c>
      <c r="M266" s="33" t="n">
        <f aca="false">IF(L266&lt;oscuro,1,0)</f>
        <v>1</v>
      </c>
      <c r="N266" s="22" t="n">
        <f aca="false">oscuro</f>
        <v>68</v>
      </c>
      <c r="P266" s="24" t="n">
        <v>253</v>
      </c>
      <c r="Q266" s="24" t="n">
        <f aca="false">P266*360/360</f>
        <v>253</v>
      </c>
      <c r="R266" s="22" t="n">
        <f aca="false">IF(R$12="","",INDEX(ImgF,ROUND(Q$6+R$12*SIN(RADIANS(Q266)),0)-ImgF_y0+1,ROUND(Q$5+R$12*COS(RADIANS(Q266)),0)-ImgF_x0+1))</f>
        <v>109</v>
      </c>
      <c r="S266" s="22" t="n">
        <f aca="false">IF(S$12="","",INDEX(ImgF,ROUND(Q$6+S$12*SIN(RADIANS(Q266)),0)-ImgF_y0+1,ROUND(Q$5+S$12*COS(RADIANS(Q266)),0)-ImgF_x0+1))</f>
        <v>114</v>
      </c>
      <c r="T266" s="22" t="n">
        <f aca="false">IF(T$12="","",INDEX(ImgF,ROUND(Q$6+T$12*SIN(RADIANS(Q266)),0)-ImgF_y0+1,ROUND(Q$5+T$12*COS(RADIANS(Q266)),0)-ImgF_x0+1))</f>
        <v>108</v>
      </c>
      <c r="U266" s="22" t="n">
        <f aca="false">IF(U$12="","",INDEX(ImgF,ROUND(Q$6+U$12*SIN(RADIANS(Q266)),0)-ImgF_y0+1,ROUND(Q$5+U$12*COS(RADIANS(Q266)),0)-ImgF_x0+1))</f>
        <v>99</v>
      </c>
      <c r="V266" s="22" t="n">
        <f aca="false">IF(V$12="","",INDEX(ImgF,ROUND(Q$6+V$12*SIN(RADIANS(Q266)),0)-ImgF_y0+1,ROUND(Q$5+V$12*COS(RADIANS(Q266)),0)-ImgF_x0+1))</f>
        <v>96</v>
      </c>
      <c r="W266" s="22" t="n">
        <f aca="false">IF(W$12="","",INDEX(ImgF,ROUND(Q$6+W$12*SIN(RADIANS(Q266)),0)-ImgF_y0+1,ROUND(Q$5+W$12*COS(RADIANS(Q266)),0)-ImgF_x0+1))</f>
        <v>96</v>
      </c>
      <c r="X266" s="22" t="n">
        <f aca="false">IF(X$12="","",INDEX(ImgF,ROUND(Q$6+X$12*SIN(RADIANS(Q266)),0)-ImgF_y0+1,ROUND(Q$5+X$12*COS(RADIANS(Q266)),0)-ImgF_x0+1))</f>
        <v>85</v>
      </c>
      <c r="Y266" s="22" t="n">
        <f aca="false">IF(Y$12="","",INDEX(ImgF,ROUND(Q$6+Y$12*SIN(RADIANS(Q266)),0)-ImgF_y0+1,ROUND(Q$5+Y$12*COS(RADIANS(Q266)),0)-ImgF_x0+1))</f>
        <v>75</v>
      </c>
      <c r="Z266" s="24" t="n">
        <f aca="false">MIN(R266:Y266)</f>
        <v>75</v>
      </c>
      <c r="AA266" s="33" t="n">
        <f aca="false">IF(Z266&lt;oscuro,1,0)</f>
        <v>0</v>
      </c>
      <c r="AB266" s="22" t="n">
        <f aca="false">oscuro</f>
        <v>68</v>
      </c>
    </row>
    <row r="267" customFormat="false" ht="15" hidden="false" customHeight="false" outlineLevel="0" collapsed="false">
      <c r="B267" s="24" t="n">
        <v>254</v>
      </c>
      <c r="C267" s="24" t="n">
        <f aca="false">B267*360/360</f>
        <v>254</v>
      </c>
      <c r="D267" s="18" t="n">
        <f aca="false">IF(D$12="","",INDEX(ImgF,ROUND(C$6+D$12*SIN(RADIANS(C267)),0)-ImgF_y0+1,ROUND(C$5+D$12*COS(RADIANS(C267)),0)-ImgF_x0+1))</f>
        <v>233</v>
      </c>
      <c r="E267" s="18" t="n">
        <f aca="false">IF(E$12="","",INDEX(ImgF,ROUND(C$6+E$12*SIN(RADIANS(C267)),0)-ImgF_y0+1,ROUND(C$5+E$12*COS(RADIANS(C267)),0)-ImgF_x0+1))</f>
        <v>236</v>
      </c>
      <c r="F267" s="18" t="n">
        <f aca="false">IF(F$12="","",INDEX(ImgF,ROUND(C$6+F$12*SIN(RADIANS(C267)),0)-ImgF_y0+1,ROUND(C$5+F$12*COS(RADIANS(C267)),0)-ImgF_x0+1))</f>
        <v>236</v>
      </c>
      <c r="G267" s="18" t="n">
        <f aca="false">IF(G$12="","",INDEX(ImgF,ROUND(C$6+G$12*SIN(RADIANS(C267)),0)-ImgF_y0+1,ROUND(C$5+G$12*COS(RADIANS(C267)),0)-ImgF_x0+1))</f>
        <v>220</v>
      </c>
      <c r="H267" s="18" t="n">
        <f aca="false">IF(H$12="","",INDEX(ImgF,ROUND(C$6+H$12*SIN(RADIANS(C267)),0)-ImgF_y0+1,ROUND(C$5+H$12*COS(RADIANS(C267)),0)-ImgF_x0+1))</f>
        <v>188</v>
      </c>
      <c r="I267" s="18" t="n">
        <f aca="false">IF(I$12="","",INDEX(ImgF,ROUND(C$6+I$12*SIN(RADIANS(C267)),0)-ImgF_y0+1,ROUND(C$5+I$12*COS(RADIANS(C267)),0)-ImgF_x0+1))</f>
        <v>33</v>
      </c>
      <c r="J267" s="18" t="n">
        <f aca="false">IF(J$12="","",INDEX(ImgF,ROUND(C$6+J$12*SIN(RADIANS(C267)),0)-ImgF_y0+1,ROUND(C$5+J$12*COS(RADIANS(C267)),0)-ImgF_x0+1))</f>
        <v>60</v>
      </c>
      <c r="K267" s="18" t="n">
        <f aca="false">IF(K$12="","",INDEX(ImgF,ROUND(C$6+K$12*SIN(RADIANS(C267)),0)-ImgF_y0+1,ROUND(C$5+K$12*COS(RADIANS(C267)),0)-ImgF_x0+1))</f>
        <v>77</v>
      </c>
      <c r="L267" s="24" t="n">
        <f aca="false">MIN(D267:K267)</f>
        <v>33</v>
      </c>
      <c r="M267" s="33" t="n">
        <f aca="false">IF(L267&lt;oscuro,1,0)</f>
        <v>1</v>
      </c>
      <c r="N267" s="22" t="n">
        <f aca="false">oscuro</f>
        <v>68</v>
      </c>
      <c r="P267" s="24" t="n">
        <v>254</v>
      </c>
      <c r="Q267" s="24" t="n">
        <f aca="false">P267*360/360</f>
        <v>254</v>
      </c>
      <c r="R267" s="22" t="n">
        <f aca="false">IF(R$12="","",INDEX(ImgF,ROUND(Q$6+R$12*SIN(RADIANS(Q267)),0)-ImgF_y0+1,ROUND(Q$5+R$12*COS(RADIANS(Q267)),0)-ImgF_x0+1))</f>
        <v>114</v>
      </c>
      <c r="S267" s="22" t="n">
        <f aca="false">IF(S$12="","",INDEX(ImgF,ROUND(Q$6+S$12*SIN(RADIANS(Q267)),0)-ImgF_y0+1,ROUND(Q$5+S$12*COS(RADIANS(Q267)),0)-ImgF_x0+1))</f>
        <v>113</v>
      </c>
      <c r="T267" s="22" t="n">
        <f aca="false">IF(T$12="","",INDEX(ImgF,ROUND(Q$6+T$12*SIN(RADIANS(Q267)),0)-ImgF_y0+1,ROUND(Q$5+T$12*COS(RADIANS(Q267)),0)-ImgF_x0+1))</f>
        <v>108</v>
      </c>
      <c r="U267" s="22" t="n">
        <f aca="false">IF(U$12="","",INDEX(ImgF,ROUND(Q$6+U$12*SIN(RADIANS(Q267)),0)-ImgF_y0+1,ROUND(Q$5+U$12*COS(RADIANS(Q267)),0)-ImgF_x0+1))</f>
        <v>99</v>
      </c>
      <c r="V267" s="22" t="n">
        <f aca="false">IF(V$12="","",INDEX(ImgF,ROUND(Q$6+V$12*SIN(RADIANS(Q267)),0)-ImgF_y0+1,ROUND(Q$5+V$12*COS(RADIANS(Q267)),0)-ImgF_x0+1))</f>
        <v>92</v>
      </c>
      <c r="W267" s="22" t="n">
        <f aca="false">IF(W$12="","",INDEX(ImgF,ROUND(Q$6+W$12*SIN(RADIANS(Q267)),0)-ImgF_y0+1,ROUND(Q$5+W$12*COS(RADIANS(Q267)),0)-ImgF_x0+1))</f>
        <v>95</v>
      </c>
      <c r="X267" s="22" t="n">
        <f aca="false">IF(X$12="","",INDEX(ImgF,ROUND(Q$6+X$12*SIN(RADIANS(Q267)),0)-ImgF_y0+1,ROUND(Q$5+X$12*COS(RADIANS(Q267)),0)-ImgF_x0+1))</f>
        <v>85</v>
      </c>
      <c r="Y267" s="22" t="n">
        <f aca="false">IF(Y$12="","",INDEX(ImgF,ROUND(Q$6+Y$12*SIN(RADIANS(Q267)),0)-ImgF_y0+1,ROUND(Q$5+Y$12*COS(RADIANS(Q267)),0)-ImgF_x0+1))</f>
        <v>75</v>
      </c>
      <c r="Z267" s="24" t="n">
        <f aca="false">MIN(R267:Y267)</f>
        <v>75</v>
      </c>
      <c r="AA267" s="33" t="n">
        <f aca="false">IF(Z267&lt;oscuro,1,0)</f>
        <v>0</v>
      </c>
      <c r="AB267" s="22" t="n">
        <f aca="false">oscuro</f>
        <v>68</v>
      </c>
    </row>
    <row r="268" customFormat="false" ht="15" hidden="false" customHeight="false" outlineLevel="0" collapsed="false">
      <c r="B268" s="24" t="n">
        <v>255</v>
      </c>
      <c r="C268" s="24" t="n">
        <f aca="false">B268*360/360</f>
        <v>255</v>
      </c>
      <c r="D268" s="18" t="n">
        <f aca="false">IF(D$12="","",INDEX(ImgF,ROUND(C$6+D$12*SIN(RADIANS(C268)),0)-ImgF_y0+1,ROUND(C$5+D$12*COS(RADIANS(C268)),0)-ImgF_x0+1))</f>
        <v>233</v>
      </c>
      <c r="E268" s="18" t="n">
        <f aca="false">IF(E$12="","",INDEX(ImgF,ROUND(C$6+E$12*SIN(RADIANS(C268)),0)-ImgF_y0+1,ROUND(C$5+E$12*COS(RADIANS(C268)),0)-ImgF_x0+1))</f>
        <v>241</v>
      </c>
      <c r="F268" s="18" t="n">
        <f aca="false">IF(F$12="","",INDEX(ImgF,ROUND(C$6+F$12*SIN(RADIANS(C268)),0)-ImgF_y0+1,ROUND(C$5+F$12*COS(RADIANS(C268)),0)-ImgF_x0+1))</f>
        <v>241</v>
      </c>
      <c r="G268" s="18" t="n">
        <f aca="false">IF(G$12="","",INDEX(ImgF,ROUND(C$6+G$12*SIN(RADIANS(C268)),0)-ImgF_y0+1,ROUND(C$5+G$12*COS(RADIANS(C268)),0)-ImgF_x0+1))</f>
        <v>220</v>
      </c>
      <c r="H268" s="18" t="n">
        <f aca="false">IF(H$12="","",INDEX(ImgF,ROUND(C$6+H$12*SIN(RADIANS(C268)),0)-ImgF_y0+1,ROUND(C$5+H$12*COS(RADIANS(C268)),0)-ImgF_x0+1))</f>
        <v>188</v>
      </c>
      <c r="I268" s="18" t="n">
        <f aca="false">IF(I$12="","",INDEX(ImgF,ROUND(C$6+I$12*SIN(RADIANS(C268)),0)-ImgF_y0+1,ROUND(C$5+I$12*COS(RADIANS(C268)),0)-ImgF_x0+1))</f>
        <v>58</v>
      </c>
      <c r="J268" s="18" t="n">
        <f aca="false">IF(J$12="","",INDEX(ImgF,ROUND(C$6+J$12*SIN(RADIANS(C268)),0)-ImgF_y0+1,ROUND(C$5+J$12*COS(RADIANS(C268)),0)-ImgF_x0+1))</f>
        <v>58</v>
      </c>
      <c r="K268" s="18" t="n">
        <f aca="false">IF(K$12="","",INDEX(ImgF,ROUND(C$6+K$12*SIN(RADIANS(C268)),0)-ImgF_y0+1,ROUND(C$5+K$12*COS(RADIANS(C268)),0)-ImgF_x0+1))</f>
        <v>77</v>
      </c>
      <c r="L268" s="24" t="n">
        <f aca="false">MIN(D268:K268)</f>
        <v>58</v>
      </c>
      <c r="M268" s="33" t="n">
        <f aca="false">IF(L268&lt;oscuro,1,0)</f>
        <v>1</v>
      </c>
      <c r="N268" s="22" t="n">
        <f aca="false">oscuro</f>
        <v>68</v>
      </c>
      <c r="P268" s="24" t="n">
        <v>255</v>
      </c>
      <c r="Q268" s="24" t="n">
        <f aca="false">P268*360/360</f>
        <v>255</v>
      </c>
      <c r="R268" s="22" t="n">
        <f aca="false">IF(R$12="","",INDEX(ImgF,ROUND(Q$6+R$12*SIN(RADIANS(Q268)),0)-ImgF_y0+1,ROUND(Q$5+R$12*COS(RADIANS(Q268)),0)-ImgF_x0+1))</f>
        <v>111</v>
      </c>
      <c r="S268" s="22" t="n">
        <f aca="false">IF(S$12="","",INDEX(ImgF,ROUND(Q$6+S$12*SIN(RADIANS(Q268)),0)-ImgF_y0+1,ROUND(Q$5+S$12*COS(RADIANS(Q268)),0)-ImgF_x0+1))</f>
        <v>110</v>
      </c>
      <c r="T268" s="22" t="n">
        <f aca="false">IF(T$12="","",INDEX(ImgF,ROUND(Q$6+T$12*SIN(RADIANS(Q268)),0)-ImgF_y0+1,ROUND(Q$5+T$12*COS(RADIANS(Q268)),0)-ImgF_x0+1))</f>
        <v>100</v>
      </c>
      <c r="U268" s="22" t="n">
        <f aca="false">IF(U$12="","",INDEX(ImgF,ROUND(Q$6+U$12*SIN(RADIANS(Q268)),0)-ImgF_y0+1,ROUND(Q$5+U$12*COS(RADIANS(Q268)),0)-ImgF_x0+1))</f>
        <v>95</v>
      </c>
      <c r="V268" s="22" t="n">
        <f aca="false">IF(V$12="","",INDEX(ImgF,ROUND(Q$6+V$12*SIN(RADIANS(Q268)),0)-ImgF_y0+1,ROUND(Q$5+V$12*COS(RADIANS(Q268)),0)-ImgF_x0+1))</f>
        <v>95</v>
      </c>
      <c r="W268" s="22" t="n">
        <f aca="false">IF(W$12="","",INDEX(ImgF,ROUND(Q$6+W$12*SIN(RADIANS(Q268)),0)-ImgF_y0+1,ROUND(Q$5+W$12*COS(RADIANS(Q268)),0)-ImgF_x0+1))</f>
        <v>95</v>
      </c>
      <c r="X268" s="22" t="n">
        <f aca="false">IF(X$12="","",INDEX(ImgF,ROUND(Q$6+X$12*SIN(RADIANS(Q268)),0)-ImgF_y0+1,ROUND(Q$5+X$12*COS(RADIANS(Q268)),0)-ImgF_x0+1))</f>
        <v>90</v>
      </c>
      <c r="Y268" s="22" t="n">
        <f aca="false">IF(Y$12="","",INDEX(ImgF,ROUND(Q$6+Y$12*SIN(RADIANS(Q268)),0)-ImgF_y0+1,ROUND(Q$5+Y$12*COS(RADIANS(Q268)),0)-ImgF_x0+1))</f>
        <v>80</v>
      </c>
      <c r="Z268" s="24" t="n">
        <f aca="false">MIN(R268:Y268)</f>
        <v>80</v>
      </c>
      <c r="AA268" s="33" t="n">
        <f aca="false">IF(Z268&lt;oscuro,1,0)</f>
        <v>0</v>
      </c>
      <c r="AB268" s="22" t="n">
        <f aca="false">oscuro</f>
        <v>68</v>
      </c>
    </row>
    <row r="269" customFormat="false" ht="15" hidden="false" customHeight="false" outlineLevel="0" collapsed="false">
      <c r="B269" s="24" t="n">
        <v>256</v>
      </c>
      <c r="C269" s="24" t="n">
        <f aca="false">B269*360/360</f>
        <v>256</v>
      </c>
      <c r="D269" s="18" t="n">
        <f aca="false">IF(D$12="","",INDEX(ImgF,ROUND(C$6+D$12*SIN(RADIANS(C269)),0)-ImgF_y0+1,ROUND(C$5+D$12*COS(RADIANS(C269)),0)-ImgF_x0+1))</f>
        <v>240</v>
      </c>
      <c r="E269" s="18" t="n">
        <f aca="false">IF(E$12="","",INDEX(ImgF,ROUND(C$6+E$12*SIN(RADIANS(C269)),0)-ImgF_y0+1,ROUND(C$5+E$12*COS(RADIANS(C269)),0)-ImgF_x0+1))</f>
        <v>244</v>
      </c>
      <c r="F269" s="18" t="n">
        <f aca="false">IF(F$12="","",INDEX(ImgF,ROUND(C$6+F$12*SIN(RADIANS(C269)),0)-ImgF_y0+1,ROUND(C$5+F$12*COS(RADIANS(C269)),0)-ImgF_x0+1))</f>
        <v>241</v>
      </c>
      <c r="G269" s="18" t="n">
        <f aca="false">IF(G$12="","",INDEX(ImgF,ROUND(C$6+G$12*SIN(RADIANS(C269)),0)-ImgF_y0+1,ROUND(C$5+G$12*COS(RADIANS(C269)),0)-ImgF_x0+1))</f>
        <v>240</v>
      </c>
      <c r="H269" s="18" t="n">
        <f aca="false">IF(H$12="","",INDEX(ImgF,ROUND(C$6+H$12*SIN(RADIANS(C269)),0)-ImgF_y0+1,ROUND(C$5+H$12*COS(RADIANS(C269)),0)-ImgF_x0+1))</f>
        <v>232</v>
      </c>
      <c r="I269" s="18" t="n">
        <f aca="false">IF(I$12="","",INDEX(ImgF,ROUND(C$6+I$12*SIN(RADIANS(C269)),0)-ImgF_y0+1,ROUND(C$5+I$12*COS(RADIANS(C269)),0)-ImgF_x0+1))</f>
        <v>135</v>
      </c>
      <c r="J269" s="18" t="n">
        <f aca="false">IF(J$12="","",INDEX(ImgF,ROUND(C$6+J$12*SIN(RADIANS(C269)),0)-ImgF_y0+1,ROUND(C$5+J$12*COS(RADIANS(C269)),0)-ImgF_x0+1))</f>
        <v>58</v>
      </c>
      <c r="K269" s="18" t="n">
        <f aca="false">IF(K$12="","",INDEX(ImgF,ROUND(C$6+K$12*SIN(RADIANS(C269)),0)-ImgF_y0+1,ROUND(C$5+K$12*COS(RADIANS(C269)),0)-ImgF_x0+1))</f>
        <v>86</v>
      </c>
      <c r="L269" s="24" t="n">
        <f aca="false">MIN(D269:K269)</f>
        <v>58</v>
      </c>
      <c r="M269" s="33" t="n">
        <f aca="false">IF(L269&lt;oscuro,1,0)</f>
        <v>1</v>
      </c>
      <c r="N269" s="22" t="n">
        <f aca="false">oscuro</f>
        <v>68</v>
      </c>
      <c r="P269" s="24" t="n">
        <v>256</v>
      </c>
      <c r="Q269" s="24" t="n">
        <f aca="false">P269*360/360</f>
        <v>256</v>
      </c>
      <c r="R269" s="22" t="n">
        <f aca="false">IF(R$12="","",INDEX(ImgF,ROUND(Q$6+R$12*SIN(RADIANS(Q269)),0)-ImgF_y0+1,ROUND(Q$5+R$12*COS(RADIANS(Q269)),0)-ImgF_x0+1))</f>
        <v>111</v>
      </c>
      <c r="S269" s="22" t="n">
        <f aca="false">IF(S$12="","",INDEX(ImgF,ROUND(Q$6+S$12*SIN(RADIANS(Q269)),0)-ImgF_y0+1,ROUND(Q$5+S$12*COS(RADIANS(Q269)),0)-ImgF_x0+1))</f>
        <v>116</v>
      </c>
      <c r="T269" s="22" t="n">
        <f aca="false">IF(T$12="","",INDEX(ImgF,ROUND(Q$6+T$12*SIN(RADIANS(Q269)),0)-ImgF_y0+1,ROUND(Q$5+T$12*COS(RADIANS(Q269)),0)-ImgF_x0+1))</f>
        <v>110</v>
      </c>
      <c r="U269" s="22" t="n">
        <f aca="false">IF(U$12="","",INDEX(ImgF,ROUND(Q$6+U$12*SIN(RADIANS(Q269)),0)-ImgF_y0+1,ROUND(Q$5+U$12*COS(RADIANS(Q269)),0)-ImgF_x0+1))</f>
        <v>104</v>
      </c>
      <c r="V269" s="22" t="n">
        <f aca="false">IF(V$12="","",INDEX(ImgF,ROUND(Q$6+V$12*SIN(RADIANS(Q269)),0)-ImgF_y0+1,ROUND(Q$5+V$12*COS(RADIANS(Q269)),0)-ImgF_x0+1))</f>
        <v>97</v>
      </c>
      <c r="W269" s="22" t="n">
        <f aca="false">IF(W$12="","",INDEX(ImgF,ROUND(Q$6+W$12*SIN(RADIANS(Q269)),0)-ImgF_y0+1,ROUND(Q$5+W$12*COS(RADIANS(Q269)),0)-ImgF_x0+1))</f>
        <v>97</v>
      </c>
      <c r="X269" s="22" t="n">
        <f aca="false">IF(X$12="","",INDEX(ImgF,ROUND(Q$6+X$12*SIN(RADIANS(Q269)),0)-ImgF_y0+1,ROUND(Q$5+X$12*COS(RADIANS(Q269)),0)-ImgF_x0+1))</f>
        <v>86</v>
      </c>
      <c r="Y269" s="22" t="n">
        <f aca="false">IF(Y$12="","",INDEX(ImgF,ROUND(Q$6+Y$12*SIN(RADIANS(Q269)),0)-ImgF_y0+1,ROUND(Q$5+Y$12*COS(RADIANS(Q269)),0)-ImgF_x0+1))</f>
        <v>80</v>
      </c>
      <c r="Z269" s="24" t="n">
        <f aca="false">MIN(R269:Y269)</f>
        <v>80</v>
      </c>
      <c r="AA269" s="33" t="n">
        <f aca="false">IF(Z269&lt;oscuro,1,0)</f>
        <v>0</v>
      </c>
      <c r="AB269" s="22" t="n">
        <f aca="false">oscuro</f>
        <v>68</v>
      </c>
    </row>
    <row r="270" customFormat="false" ht="15" hidden="false" customHeight="false" outlineLevel="0" collapsed="false">
      <c r="B270" s="24" t="n">
        <v>257</v>
      </c>
      <c r="C270" s="24" t="n">
        <f aca="false">B270*360/360</f>
        <v>257</v>
      </c>
      <c r="D270" s="18" t="n">
        <f aca="false">IF(D$12="","",INDEX(ImgF,ROUND(C$6+D$12*SIN(RADIANS(C270)),0)-ImgF_y0+1,ROUND(C$5+D$12*COS(RADIANS(C270)),0)-ImgF_x0+1))</f>
        <v>240</v>
      </c>
      <c r="E270" s="18" t="n">
        <f aca="false">IF(E$12="","",INDEX(ImgF,ROUND(C$6+E$12*SIN(RADIANS(C270)),0)-ImgF_y0+1,ROUND(C$5+E$12*COS(RADIANS(C270)),0)-ImgF_x0+1))</f>
        <v>244</v>
      </c>
      <c r="F270" s="18" t="n">
        <f aca="false">IF(F$12="","",INDEX(ImgF,ROUND(C$6+F$12*SIN(RADIANS(C270)),0)-ImgF_y0+1,ROUND(C$5+F$12*COS(RADIANS(C270)),0)-ImgF_x0+1))</f>
        <v>240</v>
      </c>
      <c r="G270" s="18" t="n">
        <f aca="false">IF(G$12="","",INDEX(ImgF,ROUND(C$6+G$12*SIN(RADIANS(C270)),0)-ImgF_y0+1,ROUND(C$5+G$12*COS(RADIANS(C270)),0)-ImgF_x0+1))</f>
        <v>241</v>
      </c>
      <c r="H270" s="18" t="n">
        <f aca="false">IF(H$12="","",INDEX(ImgF,ROUND(C$6+H$12*SIN(RADIANS(C270)),0)-ImgF_y0+1,ROUND(C$5+H$12*COS(RADIANS(C270)),0)-ImgF_x0+1))</f>
        <v>242</v>
      </c>
      <c r="I270" s="18" t="n">
        <f aca="false">IF(I$12="","",INDEX(ImgF,ROUND(C$6+I$12*SIN(RADIANS(C270)),0)-ImgF_y0+1,ROUND(C$5+I$12*COS(RADIANS(C270)),0)-ImgF_x0+1))</f>
        <v>135</v>
      </c>
      <c r="J270" s="18" t="n">
        <f aca="false">IF(J$12="","",INDEX(ImgF,ROUND(C$6+J$12*SIN(RADIANS(C270)),0)-ImgF_y0+1,ROUND(C$5+J$12*COS(RADIANS(C270)),0)-ImgF_x0+1))</f>
        <v>50</v>
      </c>
      <c r="K270" s="18" t="n">
        <f aca="false">IF(K$12="","",INDEX(ImgF,ROUND(C$6+K$12*SIN(RADIANS(C270)),0)-ImgF_y0+1,ROUND(C$5+K$12*COS(RADIANS(C270)),0)-ImgF_x0+1))</f>
        <v>82</v>
      </c>
      <c r="L270" s="24" t="n">
        <f aca="false">MIN(D270:K270)</f>
        <v>50</v>
      </c>
      <c r="M270" s="33" t="n">
        <f aca="false">IF(L270&lt;oscuro,1,0)</f>
        <v>1</v>
      </c>
      <c r="N270" s="22" t="n">
        <f aca="false">oscuro</f>
        <v>68</v>
      </c>
      <c r="P270" s="24" t="n">
        <v>257</v>
      </c>
      <c r="Q270" s="24" t="n">
        <f aca="false">P270*360/360</f>
        <v>257</v>
      </c>
      <c r="R270" s="22" t="n">
        <f aca="false">IF(R$12="","",INDEX(ImgF,ROUND(Q$6+R$12*SIN(RADIANS(Q270)),0)-ImgF_y0+1,ROUND(Q$5+R$12*COS(RADIANS(Q270)),0)-ImgF_x0+1))</f>
        <v>111</v>
      </c>
      <c r="S270" s="22" t="n">
        <f aca="false">IF(S$12="","",INDEX(ImgF,ROUND(Q$6+S$12*SIN(RADIANS(Q270)),0)-ImgF_y0+1,ROUND(Q$5+S$12*COS(RADIANS(Q270)),0)-ImgF_x0+1))</f>
        <v>120</v>
      </c>
      <c r="T270" s="22" t="n">
        <f aca="false">IF(T$12="","",INDEX(ImgF,ROUND(Q$6+T$12*SIN(RADIANS(Q270)),0)-ImgF_y0+1,ROUND(Q$5+T$12*COS(RADIANS(Q270)),0)-ImgF_x0+1))</f>
        <v>110</v>
      </c>
      <c r="U270" s="22" t="n">
        <f aca="false">IF(U$12="","",INDEX(ImgF,ROUND(Q$6+U$12*SIN(RADIANS(Q270)),0)-ImgF_y0+1,ROUND(Q$5+U$12*COS(RADIANS(Q270)),0)-ImgF_x0+1))</f>
        <v>104</v>
      </c>
      <c r="V270" s="22" t="n">
        <f aca="false">IF(V$12="","",INDEX(ImgF,ROUND(Q$6+V$12*SIN(RADIANS(Q270)),0)-ImgF_y0+1,ROUND(Q$5+V$12*COS(RADIANS(Q270)),0)-ImgF_x0+1))</f>
        <v>99</v>
      </c>
      <c r="W270" s="22" t="n">
        <f aca="false">IF(W$12="","",INDEX(ImgF,ROUND(Q$6+W$12*SIN(RADIANS(Q270)),0)-ImgF_y0+1,ROUND(Q$5+W$12*COS(RADIANS(Q270)),0)-ImgF_x0+1))</f>
        <v>97</v>
      </c>
      <c r="X270" s="22" t="n">
        <f aca="false">IF(X$12="","",INDEX(ImgF,ROUND(Q$6+X$12*SIN(RADIANS(Q270)),0)-ImgF_y0+1,ROUND(Q$5+X$12*COS(RADIANS(Q270)),0)-ImgF_x0+1))</f>
        <v>89</v>
      </c>
      <c r="Y270" s="22" t="n">
        <f aca="false">IF(Y$12="","",INDEX(ImgF,ROUND(Q$6+Y$12*SIN(RADIANS(Q270)),0)-ImgF_y0+1,ROUND(Q$5+Y$12*COS(RADIANS(Q270)),0)-ImgF_x0+1))</f>
        <v>80</v>
      </c>
      <c r="Z270" s="24" t="n">
        <f aca="false">MIN(R270:Y270)</f>
        <v>80</v>
      </c>
      <c r="AA270" s="33" t="n">
        <f aca="false">IF(Z270&lt;oscuro,1,0)</f>
        <v>0</v>
      </c>
      <c r="AB270" s="22" t="n">
        <f aca="false">oscuro</f>
        <v>68</v>
      </c>
    </row>
    <row r="271" customFormat="false" ht="15" hidden="false" customHeight="false" outlineLevel="0" collapsed="false">
      <c r="B271" s="24" t="n">
        <v>258</v>
      </c>
      <c r="C271" s="24" t="n">
        <f aca="false">B271*360/360</f>
        <v>258</v>
      </c>
      <c r="D271" s="18" t="n">
        <f aca="false">IF(D$12="","",INDEX(ImgF,ROUND(C$6+D$12*SIN(RADIANS(C271)),0)-ImgF_y0+1,ROUND(C$5+D$12*COS(RADIANS(C271)),0)-ImgF_x0+1))</f>
        <v>242</v>
      </c>
      <c r="E271" s="18" t="n">
        <f aca="false">IF(E$12="","",INDEX(ImgF,ROUND(C$6+E$12*SIN(RADIANS(C271)),0)-ImgF_y0+1,ROUND(C$5+E$12*COS(RADIANS(C271)),0)-ImgF_x0+1))</f>
        <v>244</v>
      </c>
      <c r="F271" s="18" t="n">
        <f aca="false">IF(F$12="","",INDEX(ImgF,ROUND(C$6+F$12*SIN(RADIANS(C271)),0)-ImgF_y0+1,ROUND(C$5+F$12*COS(RADIANS(C271)),0)-ImgF_x0+1))</f>
        <v>244</v>
      </c>
      <c r="G271" s="18" t="n">
        <f aca="false">IF(G$12="","",INDEX(ImgF,ROUND(C$6+G$12*SIN(RADIANS(C271)),0)-ImgF_y0+1,ROUND(C$5+G$12*COS(RADIANS(C271)),0)-ImgF_x0+1))</f>
        <v>242</v>
      </c>
      <c r="H271" s="18" t="n">
        <f aca="false">IF(H$12="","",INDEX(ImgF,ROUND(C$6+H$12*SIN(RADIANS(C271)),0)-ImgF_y0+1,ROUND(C$5+H$12*COS(RADIANS(C271)),0)-ImgF_x0+1))</f>
        <v>242</v>
      </c>
      <c r="I271" s="18" t="n">
        <f aca="false">IF(I$12="","",INDEX(ImgF,ROUND(C$6+I$12*SIN(RADIANS(C271)),0)-ImgF_y0+1,ROUND(C$5+I$12*COS(RADIANS(C271)),0)-ImgF_x0+1))</f>
        <v>167</v>
      </c>
      <c r="J271" s="18" t="n">
        <f aca="false">IF(J$12="","",INDEX(ImgF,ROUND(C$6+J$12*SIN(RADIANS(C271)),0)-ImgF_y0+1,ROUND(C$5+J$12*COS(RADIANS(C271)),0)-ImgF_x0+1))</f>
        <v>39</v>
      </c>
      <c r="K271" s="18" t="n">
        <f aca="false">IF(K$12="","",INDEX(ImgF,ROUND(C$6+K$12*SIN(RADIANS(C271)),0)-ImgF_y0+1,ROUND(C$5+K$12*COS(RADIANS(C271)),0)-ImgF_x0+1))</f>
        <v>81</v>
      </c>
      <c r="L271" s="24" t="n">
        <f aca="false">MIN(D271:K271)</f>
        <v>39</v>
      </c>
      <c r="M271" s="33" t="n">
        <f aca="false">IF(L271&lt;oscuro,1,0)</f>
        <v>1</v>
      </c>
      <c r="N271" s="22" t="n">
        <f aca="false">oscuro</f>
        <v>68</v>
      </c>
      <c r="P271" s="24" t="n">
        <v>258</v>
      </c>
      <c r="Q271" s="24" t="n">
        <f aca="false">P271*360/360</f>
        <v>258</v>
      </c>
      <c r="R271" s="22" t="n">
        <f aca="false">IF(R$12="","",INDEX(ImgF,ROUND(Q$6+R$12*SIN(RADIANS(Q271)),0)-ImgF_y0+1,ROUND(Q$5+R$12*COS(RADIANS(Q271)),0)-ImgF_x0+1))</f>
        <v>113</v>
      </c>
      <c r="S271" s="22" t="n">
        <f aca="false">IF(S$12="","",INDEX(ImgF,ROUND(Q$6+S$12*SIN(RADIANS(Q271)),0)-ImgF_y0+1,ROUND(Q$5+S$12*COS(RADIANS(Q271)),0)-ImgF_x0+1))</f>
        <v>120</v>
      </c>
      <c r="T271" s="22" t="n">
        <f aca="false">IF(T$12="","",INDEX(ImgF,ROUND(Q$6+T$12*SIN(RADIANS(Q271)),0)-ImgF_y0+1,ROUND(Q$5+T$12*COS(RADIANS(Q271)),0)-ImgF_x0+1))</f>
        <v>114</v>
      </c>
      <c r="U271" s="22" t="n">
        <f aca="false">IF(U$12="","",INDEX(ImgF,ROUND(Q$6+U$12*SIN(RADIANS(Q271)),0)-ImgF_y0+1,ROUND(Q$5+U$12*COS(RADIANS(Q271)),0)-ImgF_x0+1))</f>
        <v>107</v>
      </c>
      <c r="V271" s="22" t="n">
        <f aca="false">IF(V$12="","",INDEX(ImgF,ROUND(Q$6+V$12*SIN(RADIANS(Q271)),0)-ImgF_y0+1,ROUND(Q$5+V$12*COS(RADIANS(Q271)),0)-ImgF_x0+1))</f>
        <v>92</v>
      </c>
      <c r="W271" s="22" t="n">
        <f aca="false">IF(W$12="","",INDEX(ImgF,ROUND(Q$6+W$12*SIN(RADIANS(Q271)),0)-ImgF_y0+1,ROUND(Q$5+W$12*COS(RADIANS(Q271)),0)-ImgF_x0+1))</f>
        <v>97</v>
      </c>
      <c r="X271" s="22" t="n">
        <f aca="false">IF(X$12="","",INDEX(ImgF,ROUND(Q$6+X$12*SIN(RADIANS(Q271)),0)-ImgF_y0+1,ROUND(Q$5+X$12*COS(RADIANS(Q271)),0)-ImgF_x0+1))</f>
        <v>89</v>
      </c>
      <c r="Y271" s="22" t="n">
        <f aca="false">IF(Y$12="","",INDEX(ImgF,ROUND(Q$6+Y$12*SIN(RADIANS(Q271)),0)-ImgF_y0+1,ROUND(Q$5+Y$12*COS(RADIANS(Q271)),0)-ImgF_x0+1))</f>
        <v>84</v>
      </c>
      <c r="Z271" s="24" t="n">
        <f aca="false">MIN(R271:Y271)</f>
        <v>84</v>
      </c>
      <c r="AA271" s="33" t="n">
        <f aca="false">IF(Z271&lt;oscuro,1,0)</f>
        <v>0</v>
      </c>
      <c r="AB271" s="22" t="n">
        <f aca="false">oscuro</f>
        <v>68</v>
      </c>
    </row>
    <row r="272" customFormat="false" ht="15" hidden="false" customHeight="false" outlineLevel="0" collapsed="false">
      <c r="B272" s="24" t="n">
        <v>259</v>
      </c>
      <c r="C272" s="24" t="n">
        <f aca="false">B272*360/360</f>
        <v>259</v>
      </c>
      <c r="D272" s="18" t="n">
        <f aca="false">IF(D$12="","",INDEX(ImgF,ROUND(C$6+D$12*SIN(RADIANS(C272)),0)-ImgF_y0+1,ROUND(C$5+D$12*COS(RADIANS(C272)),0)-ImgF_x0+1))</f>
        <v>240</v>
      </c>
      <c r="E272" s="18" t="n">
        <f aca="false">IF(E$12="","",INDEX(ImgF,ROUND(C$6+E$12*SIN(RADIANS(C272)),0)-ImgF_y0+1,ROUND(C$5+E$12*COS(RADIANS(C272)),0)-ImgF_x0+1))</f>
        <v>247</v>
      </c>
      <c r="F272" s="18" t="n">
        <f aca="false">IF(F$12="","",INDEX(ImgF,ROUND(C$6+F$12*SIN(RADIANS(C272)),0)-ImgF_y0+1,ROUND(C$5+F$12*COS(RADIANS(C272)),0)-ImgF_x0+1))</f>
        <v>242</v>
      </c>
      <c r="G272" s="18" t="n">
        <f aca="false">IF(G$12="","",INDEX(ImgF,ROUND(C$6+G$12*SIN(RADIANS(C272)),0)-ImgF_y0+1,ROUND(C$5+G$12*COS(RADIANS(C272)),0)-ImgF_x0+1))</f>
        <v>245</v>
      </c>
      <c r="H272" s="18" t="n">
        <f aca="false">IF(H$12="","",INDEX(ImgF,ROUND(C$6+H$12*SIN(RADIANS(C272)),0)-ImgF_y0+1,ROUND(C$5+H$12*COS(RADIANS(C272)),0)-ImgF_x0+1))</f>
        <v>185</v>
      </c>
      <c r="I272" s="18" t="n">
        <f aca="false">IF(I$12="","",INDEX(ImgF,ROUND(C$6+I$12*SIN(RADIANS(C272)),0)-ImgF_y0+1,ROUND(C$5+I$12*COS(RADIANS(C272)),0)-ImgF_x0+1))</f>
        <v>65</v>
      </c>
      <c r="J272" s="18" t="n">
        <f aca="false">IF(J$12="","",INDEX(ImgF,ROUND(C$6+J$12*SIN(RADIANS(C272)),0)-ImgF_y0+1,ROUND(C$5+J$12*COS(RADIANS(C272)),0)-ImgF_x0+1))</f>
        <v>79</v>
      </c>
      <c r="K272" s="18" t="n">
        <f aca="false">IF(K$12="","",INDEX(ImgF,ROUND(C$6+K$12*SIN(RADIANS(C272)),0)-ImgF_y0+1,ROUND(C$5+K$12*COS(RADIANS(C272)),0)-ImgF_x0+1))</f>
        <v>84</v>
      </c>
      <c r="L272" s="24" t="n">
        <f aca="false">MIN(D272:K272)</f>
        <v>65</v>
      </c>
      <c r="M272" s="33" t="n">
        <f aca="false">IF(L272&lt;oscuro,1,0)</f>
        <v>1</v>
      </c>
      <c r="N272" s="22" t="n">
        <f aca="false">oscuro</f>
        <v>68</v>
      </c>
      <c r="P272" s="24" t="n">
        <v>259</v>
      </c>
      <c r="Q272" s="24" t="n">
        <f aca="false">P272*360/360</f>
        <v>259</v>
      </c>
      <c r="R272" s="22" t="n">
        <f aca="false">IF(R$12="","",INDEX(ImgF,ROUND(Q$6+R$12*SIN(RADIANS(Q272)),0)-ImgF_y0+1,ROUND(Q$5+R$12*COS(RADIANS(Q272)),0)-ImgF_x0+1))</f>
        <v>113</v>
      </c>
      <c r="S272" s="22" t="n">
        <f aca="false">IF(S$12="","",INDEX(ImgF,ROUND(Q$6+S$12*SIN(RADIANS(Q272)),0)-ImgF_y0+1,ROUND(Q$5+S$12*COS(RADIANS(Q272)),0)-ImgF_x0+1))</f>
        <v>118</v>
      </c>
      <c r="T272" s="22" t="n">
        <f aca="false">IF(T$12="","",INDEX(ImgF,ROUND(Q$6+T$12*SIN(RADIANS(Q272)),0)-ImgF_y0+1,ROUND(Q$5+T$12*COS(RADIANS(Q272)),0)-ImgF_x0+1))</f>
        <v>110</v>
      </c>
      <c r="U272" s="22" t="n">
        <f aca="false">IF(U$12="","",INDEX(ImgF,ROUND(Q$6+U$12*SIN(RADIANS(Q272)),0)-ImgF_y0+1,ROUND(Q$5+U$12*COS(RADIANS(Q272)),0)-ImgF_x0+1))</f>
        <v>101</v>
      </c>
      <c r="V272" s="22" t="n">
        <f aca="false">IF(V$12="","",INDEX(ImgF,ROUND(Q$6+V$12*SIN(RADIANS(Q272)),0)-ImgF_y0+1,ROUND(Q$5+V$12*COS(RADIANS(Q272)),0)-ImgF_x0+1))</f>
        <v>92</v>
      </c>
      <c r="W272" s="22" t="n">
        <f aca="false">IF(W$12="","",INDEX(ImgF,ROUND(Q$6+W$12*SIN(RADIANS(Q272)),0)-ImgF_y0+1,ROUND(Q$5+W$12*COS(RADIANS(Q272)),0)-ImgF_x0+1))</f>
        <v>90</v>
      </c>
      <c r="X272" s="22" t="n">
        <f aca="false">IF(X$12="","",INDEX(ImgF,ROUND(Q$6+X$12*SIN(RADIANS(Q272)),0)-ImgF_y0+1,ROUND(Q$5+X$12*COS(RADIANS(Q272)),0)-ImgF_x0+1))</f>
        <v>87</v>
      </c>
      <c r="Y272" s="22" t="n">
        <f aca="false">IF(Y$12="","",INDEX(ImgF,ROUND(Q$6+Y$12*SIN(RADIANS(Q272)),0)-ImgF_y0+1,ROUND(Q$5+Y$12*COS(RADIANS(Q272)),0)-ImgF_x0+1))</f>
        <v>85</v>
      </c>
      <c r="Z272" s="24" t="n">
        <f aca="false">MIN(R272:Y272)</f>
        <v>85</v>
      </c>
      <c r="AA272" s="33" t="n">
        <f aca="false">IF(Z272&lt;oscuro,1,0)</f>
        <v>0</v>
      </c>
      <c r="AB272" s="22" t="n">
        <f aca="false">oscuro</f>
        <v>68</v>
      </c>
    </row>
    <row r="273" customFormat="false" ht="15" hidden="false" customHeight="false" outlineLevel="0" collapsed="false">
      <c r="B273" s="24" t="n">
        <v>260</v>
      </c>
      <c r="C273" s="24" t="n">
        <f aca="false">B273*360/360</f>
        <v>260</v>
      </c>
      <c r="D273" s="18" t="n">
        <f aca="false">IF(D$12="","",INDEX(ImgF,ROUND(C$6+D$12*SIN(RADIANS(C273)),0)-ImgF_y0+1,ROUND(C$5+D$12*COS(RADIANS(C273)),0)-ImgF_x0+1))</f>
        <v>240</v>
      </c>
      <c r="E273" s="18" t="n">
        <f aca="false">IF(E$12="","",INDEX(ImgF,ROUND(C$6+E$12*SIN(RADIANS(C273)),0)-ImgF_y0+1,ROUND(C$5+E$12*COS(RADIANS(C273)),0)-ImgF_x0+1))</f>
        <v>247</v>
      </c>
      <c r="F273" s="18" t="n">
        <f aca="false">IF(F$12="","",INDEX(ImgF,ROUND(C$6+F$12*SIN(RADIANS(C273)),0)-ImgF_y0+1,ROUND(C$5+F$12*COS(RADIANS(C273)),0)-ImgF_x0+1))</f>
        <v>240</v>
      </c>
      <c r="G273" s="18" t="n">
        <f aca="false">IF(G$12="","",INDEX(ImgF,ROUND(C$6+G$12*SIN(RADIANS(C273)),0)-ImgF_y0+1,ROUND(C$5+G$12*COS(RADIANS(C273)),0)-ImgF_x0+1))</f>
        <v>237</v>
      </c>
      <c r="H273" s="18" t="n">
        <f aca="false">IF(H$12="","",INDEX(ImgF,ROUND(C$6+H$12*SIN(RADIANS(C273)),0)-ImgF_y0+1,ROUND(C$5+H$12*COS(RADIANS(C273)),0)-ImgF_x0+1))</f>
        <v>134</v>
      </c>
      <c r="I273" s="18" t="n">
        <f aca="false">IF(I$12="","",INDEX(ImgF,ROUND(C$6+I$12*SIN(RADIANS(C273)),0)-ImgF_y0+1,ROUND(C$5+I$12*COS(RADIANS(C273)),0)-ImgF_x0+1))</f>
        <v>42</v>
      </c>
      <c r="J273" s="18" t="n">
        <f aca="false">IF(J$12="","",INDEX(ImgF,ROUND(C$6+J$12*SIN(RADIANS(C273)),0)-ImgF_y0+1,ROUND(C$5+J$12*COS(RADIANS(C273)),0)-ImgF_x0+1))</f>
        <v>79</v>
      </c>
      <c r="K273" s="18" t="n">
        <f aca="false">IF(K$12="","",INDEX(ImgF,ROUND(C$6+K$12*SIN(RADIANS(C273)),0)-ImgF_y0+1,ROUND(C$5+K$12*COS(RADIANS(C273)),0)-ImgF_x0+1))</f>
        <v>75</v>
      </c>
      <c r="L273" s="24" t="n">
        <f aca="false">MIN(D273:K273)</f>
        <v>42</v>
      </c>
      <c r="M273" s="33" t="n">
        <f aca="false">IF(L273&lt;oscuro,1,0)</f>
        <v>1</v>
      </c>
      <c r="N273" s="22" t="n">
        <f aca="false">oscuro</f>
        <v>68</v>
      </c>
      <c r="P273" s="24" t="n">
        <v>260</v>
      </c>
      <c r="Q273" s="24" t="n">
        <f aca="false">P273*360/360</f>
        <v>260</v>
      </c>
      <c r="R273" s="22" t="n">
        <f aca="false">IF(R$12="","",INDEX(ImgF,ROUND(Q$6+R$12*SIN(RADIANS(Q273)),0)-ImgF_y0+1,ROUND(Q$5+R$12*COS(RADIANS(Q273)),0)-ImgF_x0+1))</f>
        <v>113</v>
      </c>
      <c r="S273" s="22" t="n">
        <f aca="false">IF(S$12="","",INDEX(ImgF,ROUND(Q$6+S$12*SIN(RADIANS(Q273)),0)-ImgF_y0+1,ROUND(Q$5+S$12*COS(RADIANS(Q273)),0)-ImgF_x0+1))</f>
        <v>111</v>
      </c>
      <c r="T273" s="22" t="n">
        <f aca="false">IF(T$12="","",INDEX(ImgF,ROUND(Q$6+T$12*SIN(RADIANS(Q273)),0)-ImgF_y0+1,ROUND(Q$5+T$12*COS(RADIANS(Q273)),0)-ImgF_x0+1))</f>
        <v>110</v>
      </c>
      <c r="U273" s="22" t="n">
        <f aca="false">IF(U$12="","",INDEX(ImgF,ROUND(Q$6+U$12*SIN(RADIANS(Q273)),0)-ImgF_y0+1,ROUND(Q$5+U$12*COS(RADIANS(Q273)),0)-ImgF_x0+1))</f>
        <v>101</v>
      </c>
      <c r="V273" s="22" t="n">
        <f aca="false">IF(V$12="","",INDEX(ImgF,ROUND(Q$6+V$12*SIN(RADIANS(Q273)),0)-ImgF_y0+1,ROUND(Q$5+V$12*COS(RADIANS(Q273)),0)-ImgF_x0+1))</f>
        <v>87</v>
      </c>
      <c r="W273" s="22" t="n">
        <f aca="false">IF(W$12="","",INDEX(ImgF,ROUND(Q$6+W$12*SIN(RADIANS(Q273)),0)-ImgF_y0+1,ROUND(Q$5+W$12*COS(RADIANS(Q273)),0)-ImgF_x0+1))</f>
        <v>86</v>
      </c>
      <c r="X273" s="22" t="n">
        <f aca="false">IF(X$12="","",INDEX(ImgF,ROUND(Q$6+X$12*SIN(RADIANS(Q273)),0)-ImgF_y0+1,ROUND(Q$5+X$12*COS(RADIANS(Q273)),0)-ImgF_x0+1))</f>
        <v>85</v>
      </c>
      <c r="Y273" s="22" t="n">
        <f aca="false">IF(Y$12="","",INDEX(ImgF,ROUND(Q$6+Y$12*SIN(RADIANS(Q273)),0)-ImgF_y0+1,ROUND(Q$5+Y$12*COS(RADIANS(Q273)),0)-ImgF_x0+1))</f>
        <v>92</v>
      </c>
      <c r="Z273" s="24" t="n">
        <f aca="false">MIN(R273:Y273)</f>
        <v>85</v>
      </c>
      <c r="AA273" s="33" t="n">
        <f aca="false">IF(Z273&lt;oscuro,1,0)</f>
        <v>0</v>
      </c>
      <c r="AB273" s="22" t="n">
        <f aca="false">oscuro</f>
        <v>68</v>
      </c>
    </row>
    <row r="274" customFormat="false" ht="15" hidden="false" customHeight="false" outlineLevel="0" collapsed="false">
      <c r="B274" s="24" t="n">
        <v>261</v>
      </c>
      <c r="C274" s="24" t="n">
        <f aca="false">B274*360/360</f>
        <v>261</v>
      </c>
      <c r="D274" s="18" t="n">
        <f aca="false">IF(D$12="","",INDEX(ImgF,ROUND(C$6+D$12*SIN(RADIANS(C274)),0)-ImgF_y0+1,ROUND(C$5+D$12*COS(RADIANS(C274)),0)-ImgF_x0+1))</f>
        <v>245</v>
      </c>
      <c r="E274" s="18" t="n">
        <f aca="false">IF(E$12="","",INDEX(ImgF,ROUND(C$6+E$12*SIN(RADIANS(C274)),0)-ImgF_y0+1,ROUND(C$5+E$12*COS(RADIANS(C274)),0)-ImgF_x0+1))</f>
        <v>244</v>
      </c>
      <c r="F274" s="18" t="n">
        <f aca="false">IF(F$12="","",INDEX(ImgF,ROUND(C$6+F$12*SIN(RADIANS(C274)),0)-ImgF_y0+1,ROUND(C$5+F$12*COS(RADIANS(C274)),0)-ImgF_x0+1))</f>
        <v>229</v>
      </c>
      <c r="G274" s="18" t="n">
        <f aca="false">IF(G$12="","",INDEX(ImgF,ROUND(C$6+G$12*SIN(RADIANS(C274)),0)-ImgF_y0+1,ROUND(C$5+G$12*COS(RADIANS(C274)),0)-ImgF_x0+1))</f>
        <v>191</v>
      </c>
      <c r="H274" s="18" t="n">
        <f aca="false">IF(H$12="","",INDEX(ImgF,ROUND(C$6+H$12*SIN(RADIANS(C274)),0)-ImgF_y0+1,ROUND(C$5+H$12*COS(RADIANS(C274)),0)-ImgF_x0+1))</f>
        <v>134</v>
      </c>
      <c r="I274" s="18" t="n">
        <f aca="false">IF(I$12="","",INDEX(ImgF,ROUND(C$6+I$12*SIN(RADIANS(C274)),0)-ImgF_y0+1,ROUND(C$5+I$12*COS(RADIANS(C274)),0)-ImgF_x0+1))</f>
        <v>42</v>
      </c>
      <c r="J274" s="18" t="n">
        <f aca="false">IF(J$12="","",INDEX(ImgF,ROUND(C$6+J$12*SIN(RADIANS(C274)),0)-ImgF_y0+1,ROUND(C$5+J$12*COS(RADIANS(C274)),0)-ImgF_x0+1))</f>
        <v>82</v>
      </c>
      <c r="K274" s="18" t="n">
        <f aca="false">IF(K$12="","",INDEX(ImgF,ROUND(C$6+K$12*SIN(RADIANS(C274)),0)-ImgF_y0+1,ROUND(C$5+K$12*COS(RADIANS(C274)),0)-ImgF_x0+1))</f>
        <v>82</v>
      </c>
      <c r="L274" s="24" t="n">
        <f aca="false">MIN(D274:K274)</f>
        <v>42</v>
      </c>
      <c r="M274" s="33" t="n">
        <f aca="false">IF(L274&lt;oscuro,1,0)</f>
        <v>1</v>
      </c>
      <c r="N274" s="22" t="n">
        <f aca="false">oscuro</f>
        <v>68</v>
      </c>
      <c r="P274" s="24" t="n">
        <v>261</v>
      </c>
      <c r="Q274" s="24" t="n">
        <f aca="false">P274*360/360</f>
        <v>261</v>
      </c>
      <c r="R274" s="22" t="n">
        <f aca="false">IF(R$12="","",INDEX(ImgF,ROUND(Q$6+R$12*SIN(RADIANS(Q274)),0)-ImgF_y0+1,ROUND(Q$5+R$12*COS(RADIANS(Q274)),0)-ImgF_x0+1))</f>
        <v>113</v>
      </c>
      <c r="S274" s="22" t="n">
        <f aca="false">IF(S$12="","",INDEX(ImgF,ROUND(Q$6+S$12*SIN(RADIANS(Q274)),0)-ImgF_y0+1,ROUND(Q$5+S$12*COS(RADIANS(Q274)),0)-ImgF_x0+1))</f>
        <v>111</v>
      </c>
      <c r="T274" s="22" t="n">
        <f aca="false">IF(T$12="","",INDEX(ImgF,ROUND(Q$6+T$12*SIN(RADIANS(Q274)),0)-ImgF_y0+1,ROUND(Q$5+T$12*COS(RADIANS(Q274)),0)-ImgF_x0+1))</f>
        <v>108</v>
      </c>
      <c r="U274" s="22" t="n">
        <f aca="false">IF(U$12="","",INDEX(ImgF,ROUND(Q$6+U$12*SIN(RADIANS(Q274)),0)-ImgF_y0+1,ROUND(Q$5+U$12*COS(RADIANS(Q274)),0)-ImgF_x0+1))</f>
        <v>101</v>
      </c>
      <c r="V274" s="22" t="n">
        <f aca="false">IF(V$12="","",INDEX(ImgF,ROUND(Q$6+V$12*SIN(RADIANS(Q274)),0)-ImgF_y0+1,ROUND(Q$5+V$12*COS(RADIANS(Q274)),0)-ImgF_x0+1))</f>
        <v>96</v>
      </c>
      <c r="W274" s="22" t="n">
        <f aca="false">IF(W$12="","",INDEX(ImgF,ROUND(Q$6+W$12*SIN(RADIANS(Q274)),0)-ImgF_y0+1,ROUND(Q$5+W$12*COS(RADIANS(Q274)),0)-ImgF_x0+1))</f>
        <v>95</v>
      </c>
      <c r="X274" s="22" t="n">
        <f aca="false">IF(X$12="","",INDEX(ImgF,ROUND(Q$6+X$12*SIN(RADIANS(Q274)),0)-ImgF_y0+1,ROUND(Q$5+X$12*COS(RADIANS(Q274)),0)-ImgF_x0+1))</f>
        <v>95</v>
      </c>
      <c r="Y274" s="22" t="n">
        <f aca="false">IF(Y$12="","",INDEX(ImgF,ROUND(Q$6+Y$12*SIN(RADIANS(Q274)),0)-ImgF_y0+1,ROUND(Q$5+Y$12*COS(RADIANS(Q274)),0)-ImgF_x0+1))</f>
        <v>92</v>
      </c>
      <c r="Z274" s="24" t="n">
        <f aca="false">MIN(R274:Y274)</f>
        <v>92</v>
      </c>
      <c r="AA274" s="33" t="n">
        <f aca="false">IF(Z274&lt;oscuro,1,0)</f>
        <v>0</v>
      </c>
      <c r="AB274" s="22" t="n">
        <f aca="false">oscuro</f>
        <v>68</v>
      </c>
    </row>
    <row r="275" customFormat="false" ht="15" hidden="false" customHeight="false" outlineLevel="0" collapsed="false">
      <c r="B275" s="24" t="n">
        <v>262</v>
      </c>
      <c r="C275" s="24" t="n">
        <f aca="false">B275*360/360</f>
        <v>262</v>
      </c>
      <c r="D275" s="18" t="n">
        <f aca="false">IF(D$12="","",INDEX(ImgF,ROUND(C$6+D$12*SIN(RADIANS(C275)),0)-ImgF_y0+1,ROUND(C$5+D$12*COS(RADIANS(C275)),0)-ImgF_x0+1))</f>
        <v>206</v>
      </c>
      <c r="E275" s="18" t="n">
        <f aca="false">IF(E$12="","",INDEX(ImgF,ROUND(C$6+E$12*SIN(RADIANS(C275)),0)-ImgF_y0+1,ROUND(C$5+E$12*COS(RADIANS(C275)),0)-ImgF_x0+1))</f>
        <v>196</v>
      </c>
      <c r="F275" s="18" t="n">
        <f aca="false">IF(F$12="","",INDEX(ImgF,ROUND(C$6+F$12*SIN(RADIANS(C275)),0)-ImgF_y0+1,ROUND(C$5+F$12*COS(RADIANS(C275)),0)-ImgF_x0+1))</f>
        <v>229</v>
      </c>
      <c r="G275" s="18" t="n">
        <f aca="false">IF(G$12="","",INDEX(ImgF,ROUND(C$6+G$12*SIN(RADIANS(C275)),0)-ImgF_y0+1,ROUND(C$5+G$12*COS(RADIANS(C275)),0)-ImgF_x0+1))</f>
        <v>191</v>
      </c>
      <c r="H275" s="18" t="n">
        <f aca="false">IF(H$12="","",INDEX(ImgF,ROUND(C$6+H$12*SIN(RADIANS(C275)),0)-ImgF_y0+1,ROUND(C$5+H$12*COS(RADIANS(C275)),0)-ImgF_x0+1))</f>
        <v>78</v>
      </c>
      <c r="I275" s="18" t="n">
        <f aca="false">IF(I$12="","",INDEX(ImgF,ROUND(C$6+I$12*SIN(RADIANS(C275)),0)-ImgF_y0+1,ROUND(C$5+I$12*COS(RADIANS(C275)),0)-ImgF_x0+1))</f>
        <v>40</v>
      </c>
      <c r="J275" s="18" t="n">
        <f aca="false">IF(J$12="","",INDEX(ImgF,ROUND(C$6+J$12*SIN(RADIANS(C275)),0)-ImgF_y0+1,ROUND(C$5+J$12*COS(RADIANS(C275)),0)-ImgF_x0+1))</f>
        <v>77</v>
      </c>
      <c r="K275" s="18" t="n">
        <f aca="false">IF(K$12="","",INDEX(ImgF,ROUND(C$6+K$12*SIN(RADIANS(C275)),0)-ImgF_y0+1,ROUND(C$5+K$12*COS(RADIANS(C275)),0)-ImgF_x0+1))</f>
        <v>93</v>
      </c>
      <c r="L275" s="24" t="n">
        <f aca="false">MIN(D275:K275)</f>
        <v>40</v>
      </c>
      <c r="M275" s="33" t="n">
        <f aca="false">IF(L275&lt;oscuro,1,0)</f>
        <v>1</v>
      </c>
      <c r="N275" s="22" t="n">
        <f aca="false">oscuro</f>
        <v>68</v>
      </c>
      <c r="P275" s="24" t="n">
        <v>262</v>
      </c>
      <c r="Q275" s="24" t="n">
        <f aca="false">P275*360/360</f>
        <v>262</v>
      </c>
      <c r="R275" s="22" t="n">
        <f aca="false">IF(R$12="","",INDEX(ImgF,ROUND(Q$6+R$12*SIN(RADIANS(Q275)),0)-ImgF_y0+1,ROUND(Q$5+R$12*COS(RADIANS(Q275)),0)-ImgF_x0+1))</f>
        <v>106</v>
      </c>
      <c r="S275" s="22" t="n">
        <f aca="false">IF(S$12="","",INDEX(ImgF,ROUND(Q$6+S$12*SIN(RADIANS(Q275)),0)-ImgF_y0+1,ROUND(Q$5+S$12*COS(RADIANS(Q275)),0)-ImgF_x0+1))</f>
        <v>99</v>
      </c>
      <c r="T275" s="22" t="n">
        <f aca="false">IF(T$12="","",INDEX(ImgF,ROUND(Q$6+T$12*SIN(RADIANS(Q275)),0)-ImgF_y0+1,ROUND(Q$5+T$12*COS(RADIANS(Q275)),0)-ImgF_x0+1))</f>
        <v>96</v>
      </c>
      <c r="U275" s="22" t="n">
        <f aca="false">IF(U$12="","",INDEX(ImgF,ROUND(Q$6+U$12*SIN(RADIANS(Q275)),0)-ImgF_y0+1,ROUND(Q$5+U$12*COS(RADIANS(Q275)),0)-ImgF_x0+1))</f>
        <v>97</v>
      </c>
      <c r="V275" s="22" t="n">
        <f aca="false">IF(V$12="","",INDEX(ImgF,ROUND(Q$6+V$12*SIN(RADIANS(Q275)),0)-ImgF_y0+1,ROUND(Q$5+V$12*COS(RADIANS(Q275)),0)-ImgF_x0+1))</f>
        <v>97</v>
      </c>
      <c r="W275" s="22" t="n">
        <f aca="false">IF(W$12="","",INDEX(ImgF,ROUND(Q$6+W$12*SIN(RADIANS(Q275)),0)-ImgF_y0+1,ROUND(Q$5+W$12*COS(RADIANS(Q275)),0)-ImgF_x0+1))</f>
        <v>95</v>
      </c>
      <c r="X275" s="22" t="n">
        <f aca="false">IF(X$12="","",INDEX(ImgF,ROUND(Q$6+X$12*SIN(RADIANS(Q275)),0)-ImgF_y0+1,ROUND(Q$5+X$12*COS(RADIANS(Q275)),0)-ImgF_x0+1))</f>
        <v>95</v>
      </c>
      <c r="Y275" s="22" t="n">
        <f aca="false">IF(Y$12="","",INDEX(ImgF,ROUND(Q$6+Y$12*SIN(RADIANS(Q275)),0)-ImgF_y0+1,ROUND(Q$5+Y$12*COS(RADIANS(Q275)),0)-ImgF_x0+1))</f>
        <v>93</v>
      </c>
      <c r="Z275" s="24" t="n">
        <f aca="false">MIN(R275:Y275)</f>
        <v>93</v>
      </c>
      <c r="AA275" s="33" t="n">
        <f aca="false">IF(Z275&lt;oscuro,1,0)</f>
        <v>0</v>
      </c>
      <c r="AB275" s="22" t="n">
        <f aca="false">oscuro</f>
        <v>68</v>
      </c>
    </row>
    <row r="276" customFormat="false" ht="15" hidden="false" customHeight="false" outlineLevel="0" collapsed="false">
      <c r="B276" s="24" t="n">
        <v>263</v>
      </c>
      <c r="C276" s="24" t="n">
        <f aca="false">B276*360/360</f>
        <v>263</v>
      </c>
      <c r="D276" s="18" t="n">
        <f aca="false">IF(D$12="","",INDEX(ImgF,ROUND(C$6+D$12*SIN(RADIANS(C276)),0)-ImgF_y0+1,ROUND(C$5+D$12*COS(RADIANS(C276)),0)-ImgF_x0+1))</f>
        <v>206</v>
      </c>
      <c r="E276" s="18" t="n">
        <f aca="false">IF(E$12="","",INDEX(ImgF,ROUND(C$6+E$12*SIN(RADIANS(C276)),0)-ImgF_y0+1,ROUND(C$5+E$12*COS(RADIANS(C276)),0)-ImgF_x0+1))</f>
        <v>196</v>
      </c>
      <c r="F276" s="18" t="n">
        <f aca="false">IF(F$12="","",INDEX(ImgF,ROUND(C$6+F$12*SIN(RADIANS(C276)),0)-ImgF_y0+1,ROUND(C$5+F$12*COS(RADIANS(C276)),0)-ImgF_x0+1))</f>
        <v>169</v>
      </c>
      <c r="G276" s="18" t="n">
        <f aca="false">IF(G$12="","",INDEX(ImgF,ROUND(C$6+G$12*SIN(RADIANS(C276)),0)-ImgF_y0+1,ROUND(C$5+G$12*COS(RADIANS(C276)),0)-ImgF_x0+1))</f>
        <v>137</v>
      </c>
      <c r="H276" s="18" t="n">
        <f aca="false">IF(H$12="","",INDEX(ImgF,ROUND(C$6+H$12*SIN(RADIANS(C276)),0)-ImgF_y0+1,ROUND(C$5+H$12*COS(RADIANS(C276)),0)-ImgF_x0+1))</f>
        <v>54</v>
      </c>
      <c r="I276" s="18" t="n">
        <f aca="false">IF(I$12="","",INDEX(ImgF,ROUND(C$6+I$12*SIN(RADIANS(C276)),0)-ImgF_y0+1,ROUND(C$5+I$12*COS(RADIANS(C276)),0)-ImgF_x0+1))</f>
        <v>60</v>
      </c>
      <c r="J276" s="18" t="n">
        <f aca="false">IF(J$12="","",INDEX(ImgF,ROUND(C$6+J$12*SIN(RADIANS(C276)),0)-ImgF_y0+1,ROUND(C$5+J$12*COS(RADIANS(C276)),0)-ImgF_x0+1))</f>
        <v>77</v>
      </c>
      <c r="K276" s="18" t="n">
        <f aca="false">IF(K$12="","",INDEX(ImgF,ROUND(C$6+K$12*SIN(RADIANS(C276)),0)-ImgF_y0+1,ROUND(C$5+K$12*COS(RADIANS(C276)),0)-ImgF_x0+1))</f>
        <v>93</v>
      </c>
      <c r="L276" s="24" t="n">
        <f aca="false">MIN(D276:K276)</f>
        <v>54</v>
      </c>
      <c r="M276" s="33" t="n">
        <f aca="false">IF(L276&lt;oscuro,1,0)</f>
        <v>1</v>
      </c>
      <c r="N276" s="22" t="n">
        <f aca="false">oscuro</f>
        <v>68</v>
      </c>
      <c r="P276" s="24" t="n">
        <v>263</v>
      </c>
      <c r="Q276" s="24" t="n">
        <f aca="false">P276*360/360</f>
        <v>263</v>
      </c>
      <c r="R276" s="22" t="n">
        <f aca="false">IF(R$12="","",INDEX(ImgF,ROUND(Q$6+R$12*SIN(RADIANS(Q276)),0)-ImgF_y0+1,ROUND(Q$5+R$12*COS(RADIANS(Q276)),0)-ImgF_x0+1))</f>
        <v>101</v>
      </c>
      <c r="S276" s="22" t="n">
        <f aca="false">IF(S$12="","",INDEX(ImgF,ROUND(Q$6+S$12*SIN(RADIANS(Q276)),0)-ImgF_y0+1,ROUND(Q$5+S$12*COS(RADIANS(Q276)),0)-ImgF_x0+1))</f>
        <v>93</v>
      </c>
      <c r="T276" s="22" t="n">
        <f aca="false">IF(T$12="","",INDEX(ImgF,ROUND(Q$6+T$12*SIN(RADIANS(Q276)),0)-ImgF_y0+1,ROUND(Q$5+T$12*COS(RADIANS(Q276)),0)-ImgF_x0+1))</f>
        <v>96</v>
      </c>
      <c r="U276" s="22" t="n">
        <f aca="false">IF(U$12="","",INDEX(ImgF,ROUND(Q$6+U$12*SIN(RADIANS(Q276)),0)-ImgF_y0+1,ROUND(Q$5+U$12*COS(RADIANS(Q276)),0)-ImgF_x0+1))</f>
        <v>97</v>
      </c>
      <c r="V276" s="22" t="n">
        <f aca="false">IF(V$12="","",INDEX(ImgF,ROUND(Q$6+V$12*SIN(RADIANS(Q276)),0)-ImgF_y0+1,ROUND(Q$5+V$12*COS(RADIANS(Q276)),0)-ImgF_x0+1))</f>
        <v>95</v>
      </c>
      <c r="W276" s="22" t="n">
        <f aca="false">IF(W$12="","",INDEX(ImgF,ROUND(Q$6+W$12*SIN(RADIANS(Q276)),0)-ImgF_y0+1,ROUND(Q$5+W$12*COS(RADIANS(Q276)),0)-ImgF_x0+1))</f>
        <v>94</v>
      </c>
      <c r="X276" s="22" t="n">
        <f aca="false">IF(X$12="","",INDEX(ImgF,ROUND(Q$6+X$12*SIN(RADIANS(Q276)),0)-ImgF_y0+1,ROUND(Q$5+X$12*COS(RADIANS(Q276)),0)-ImgF_x0+1))</f>
        <v>93</v>
      </c>
      <c r="Y276" s="22" t="n">
        <f aca="false">IF(Y$12="","",INDEX(ImgF,ROUND(Q$6+Y$12*SIN(RADIANS(Q276)),0)-ImgF_y0+1,ROUND(Q$5+Y$12*COS(RADIANS(Q276)),0)-ImgF_x0+1))</f>
        <v>92</v>
      </c>
      <c r="Z276" s="24" t="n">
        <f aca="false">MIN(R276:Y276)</f>
        <v>92</v>
      </c>
      <c r="AA276" s="33" t="n">
        <f aca="false">IF(Z276&lt;oscuro,1,0)</f>
        <v>0</v>
      </c>
      <c r="AB276" s="22" t="n">
        <f aca="false">oscuro</f>
        <v>68</v>
      </c>
    </row>
    <row r="277" customFormat="false" ht="15" hidden="false" customHeight="false" outlineLevel="0" collapsed="false">
      <c r="B277" s="24" t="n">
        <v>264</v>
      </c>
      <c r="C277" s="24" t="n">
        <f aca="false">B277*360/360</f>
        <v>264</v>
      </c>
      <c r="D277" s="18" t="n">
        <f aca="false">IF(D$12="","",INDEX(ImgF,ROUND(C$6+D$12*SIN(RADIANS(C277)),0)-ImgF_y0+1,ROUND(C$5+D$12*COS(RADIANS(C277)),0)-ImgF_x0+1))</f>
        <v>95</v>
      </c>
      <c r="E277" s="18" t="n">
        <f aca="false">IF(E$12="","",INDEX(ImgF,ROUND(C$6+E$12*SIN(RADIANS(C277)),0)-ImgF_y0+1,ROUND(C$5+E$12*COS(RADIANS(C277)),0)-ImgF_x0+1))</f>
        <v>94</v>
      </c>
      <c r="F277" s="18" t="n">
        <f aca="false">IF(F$12="","",INDEX(ImgF,ROUND(C$6+F$12*SIN(RADIANS(C277)),0)-ImgF_y0+1,ROUND(C$5+F$12*COS(RADIANS(C277)),0)-ImgF_x0+1))</f>
        <v>64</v>
      </c>
      <c r="G277" s="18" t="n">
        <f aca="false">IF(G$12="","",INDEX(ImgF,ROUND(C$6+G$12*SIN(RADIANS(C277)),0)-ImgF_y0+1,ROUND(C$5+G$12*COS(RADIANS(C277)),0)-ImgF_x0+1))</f>
        <v>56</v>
      </c>
      <c r="H277" s="18" t="n">
        <f aca="false">IF(H$12="","",INDEX(ImgF,ROUND(C$6+H$12*SIN(RADIANS(C277)),0)-ImgF_y0+1,ROUND(C$5+H$12*COS(RADIANS(C277)),0)-ImgF_x0+1))</f>
        <v>52</v>
      </c>
      <c r="I277" s="18" t="n">
        <f aca="false">IF(I$12="","",INDEX(ImgF,ROUND(C$6+I$12*SIN(RADIANS(C277)),0)-ImgF_y0+1,ROUND(C$5+I$12*COS(RADIANS(C277)),0)-ImgF_x0+1))</f>
        <v>60</v>
      </c>
      <c r="J277" s="18" t="n">
        <f aca="false">IF(J$12="","",INDEX(ImgF,ROUND(C$6+J$12*SIN(RADIANS(C277)),0)-ImgF_y0+1,ROUND(C$5+J$12*COS(RADIANS(C277)),0)-ImgF_x0+1))</f>
        <v>77</v>
      </c>
      <c r="K277" s="18" t="n">
        <f aca="false">IF(K$12="","",INDEX(ImgF,ROUND(C$6+K$12*SIN(RADIANS(C277)),0)-ImgF_y0+1,ROUND(C$5+K$12*COS(RADIANS(C277)),0)-ImgF_x0+1))</f>
        <v>86</v>
      </c>
      <c r="L277" s="24" t="n">
        <f aca="false">MIN(D277:K277)</f>
        <v>52</v>
      </c>
      <c r="M277" s="33" t="n">
        <f aca="false">IF(L277&lt;oscuro,1,0)</f>
        <v>1</v>
      </c>
      <c r="N277" s="22" t="n">
        <f aca="false">oscuro</f>
        <v>68</v>
      </c>
      <c r="P277" s="24" t="n">
        <v>264</v>
      </c>
      <c r="Q277" s="24" t="n">
        <f aca="false">P277*360/360</f>
        <v>264</v>
      </c>
      <c r="R277" s="22" t="n">
        <f aca="false">IF(R$12="","",INDEX(ImgF,ROUND(Q$6+R$12*SIN(RADIANS(Q277)),0)-ImgF_y0+1,ROUND(Q$5+R$12*COS(RADIANS(Q277)),0)-ImgF_x0+1))</f>
        <v>101</v>
      </c>
      <c r="S277" s="22" t="n">
        <f aca="false">IF(S$12="","",INDEX(ImgF,ROUND(Q$6+S$12*SIN(RADIANS(Q277)),0)-ImgF_y0+1,ROUND(Q$5+S$12*COS(RADIANS(Q277)),0)-ImgF_x0+1))</f>
        <v>93</v>
      </c>
      <c r="T277" s="22" t="n">
        <f aca="false">IF(T$12="","",INDEX(ImgF,ROUND(Q$6+T$12*SIN(RADIANS(Q277)),0)-ImgF_y0+1,ROUND(Q$5+T$12*COS(RADIANS(Q277)),0)-ImgF_x0+1))</f>
        <v>92</v>
      </c>
      <c r="U277" s="22" t="n">
        <f aca="false">IF(U$12="","",INDEX(ImgF,ROUND(Q$6+U$12*SIN(RADIANS(Q277)),0)-ImgF_y0+1,ROUND(Q$5+U$12*COS(RADIANS(Q277)),0)-ImgF_x0+1))</f>
        <v>93</v>
      </c>
      <c r="V277" s="22" t="n">
        <f aca="false">IF(V$12="","",INDEX(ImgF,ROUND(Q$6+V$12*SIN(RADIANS(Q277)),0)-ImgF_y0+1,ROUND(Q$5+V$12*COS(RADIANS(Q277)),0)-ImgF_x0+1))</f>
        <v>88</v>
      </c>
      <c r="W277" s="22" t="n">
        <f aca="false">IF(W$12="","",INDEX(ImgF,ROUND(Q$6+W$12*SIN(RADIANS(Q277)),0)-ImgF_y0+1,ROUND(Q$5+W$12*COS(RADIANS(Q277)),0)-ImgF_x0+1))</f>
        <v>85</v>
      </c>
      <c r="X277" s="22" t="n">
        <f aca="false">IF(X$12="","",INDEX(ImgF,ROUND(Q$6+X$12*SIN(RADIANS(Q277)),0)-ImgF_y0+1,ROUND(Q$5+X$12*COS(RADIANS(Q277)),0)-ImgF_x0+1))</f>
        <v>84</v>
      </c>
      <c r="Y277" s="22" t="n">
        <f aca="false">IF(Y$12="","",INDEX(ImgF,ROUND(Q$6+Y$12*SIN(RADIANS(Q277)),0)-ImgF_y0+1,ROUND(Q$5+Y$12*COS(RADIANS(Q277)),0)-ImgF_x0+1))</f>
        <v>83</v>
      </c>
      <c r="Z277" s="24" t="n">
        <f aca="false">MIN(R277:Y277)</f>
        <v>83</v>
      </c>
      <c r="AA277" s="33" t="n">
        <f aca="false">IF(Z277&lt;oscuro,1,0)</f>
        <v>0</v>
      </c>
      <c r="AB277" s="22" t="n">
        <f aca="false">oscuro</f>
        <v>68</v>
      </c>
    </row>
    <row r="278" customFormat="false" ht="15" hidden="false" customHeight="false" outlineLevel="0" collapsed="false">
      <c r="B278" s="24" t="n">
        <v>265</v>
      </c>
      <c r="C278" s="24" t="n">
        <f aca="false">B278*360/360</f>
        <v>265</v>
      </c>
      <c r="D278" s="18" t="n">
        <f aca="false">IF(D$12="","",INDEX(ImgF,ROUND(C$6+D$12*SIN(RADIANS(C278)),0)-ImgF_y0+1,ROUND(C$5+D$12*COS(RADIANS(C278)),0)-ImgF_x0+1))</f>
        <v>59</v>
      </c>
      <c r="E278" s="18" t="n">
        <f aca="false">IF(E$12="","",INDEX(ImgF,ROUND(C$6+E$12*SIN(RADIANS(C278)),0)-ImgF_y0+1,ROUND(C$5+E$12*COS(RADIANS(C278)),0)-ImgF_x0+1))</f>
        <v>58</v>
      </c>
      <c r="F278" s="18" t="n">
        <f aca="false">IF(F$12="","",INDEX(ImgF,ROUND(C$6+F$12*SIN(RADIANS(C278)),0)-ImgF_y0+1,ROUND(C$5+F$12*COS(RADIANS(C278)),0)-ImgF_x0+1))</f>
        <v>64</v>
      </c>
      <c r="G278" s="18" t="n">
        <f aca="false">IF(G$12="","",INDEX(ImgF,ROUND(C$6+G$12*SIN(RADIANS(C278)),0)-ImgF_y0+1,ROUND(C$5+G$12*COS(RADIANS(C278)),0)-ImgF_x0+1))</f>
        <v>56</v>
      </c>
      <c r="H278" s="18" t="n">
        <f aca="false">IF(H$12="","",INDEX(ImgF,ROUND(C$6+H$12*SIN(RADIANS(C278)),0)-ImgF_y0+1,ROUND(C$5+H$12*COS(RADIANS(C278)),0)-ImgF_x0+1))</f>
        <v>52</v>
      </c>
      <c r="I278" s="18" t="n">
        <f aca="false">IF(I$12="","",INDEX(ImgF,ROUND(C$6+I$12*SIN(RADIANS(C278)),0)-ImgF_y0+1,ROUND(C$5+I$12*COS(RADIANS(C278)),0)-ImgF_x0+1))</f>
        <v>47</v>
      </c>
      <c r="J278" s="18" t="n">
        <f aca="false">IF(J$12="","",INDEX(ImgF,ROUND(C$6+J$12*SIN(RADIANS(C278)),0)-ImgF_y0+1,ROUND(C$5+J$12*COS(RADIANS(C278)),0)-ImgF_x0+1))</f>
        <v>66</v>
      </c>
      <c r="K278" s="18" t="n">
        <f aca="false">IF(K$12="","",INDEX(ImgF,ROUND(C$6+K$12*SIN(RADIANS(C278)),0)-ImgF_y0+1,ROUND(C$5+K$12*COS(RADIANS(C278)),0)-ImgF_x0+1))</f>
        <v>87</v>
      </c>
      <c r="L278" s="24" t="n">
        <f aca="false">MIN(D278:K278)</f>
        <v>47</v>
      </c>
      <c r="M278" s="33" t="n">
        <f aca="false">IF(L278&lt;oscuro,1,0)</f>
        <v>1</v>
      </c>
      <c r="N278" s="22" t="n">
        <f aca="false">oscuro</f>
        <v>68</v>
      </c>
      <c r="P278" s="24" t="n">
        <v>265</v>
      </c>
      <c r="Q278" s="24" t="n">
        <f aca="false">P278*360/360</f>
        <v>265</v>
      </c>
      <c r="R278" s="22" t="n">
        <f aca="false">IF(R$12="","",INDEX(ImgF,ROUND(Q$6+R$12*SIN(RADIANS(Q278)),0)-ImgF_y0+1,ROUND(Q$5+R$12*COS(RADIANS(Q278)),0)-ImgF_x0+1))</f>
        <v>100</v>
      </c>
      <c r="S278" s="22" t="n">
        <f aca="false">IF(S$12="","",INDEX(ImgF,ROUND(Q$6+S$12*SIN(RADIANS(Q278)),0)-ImgF_y0+1,ROUND(Q$5+S$12*COS(RADIANS(Q278)),0)-ImgF_x0+1))</f>
        <v>92</v>
      </c>
      <c r="T278" s="22" t="n">
        <f aca="false">IF(T$12="","",INDEX(ImgF,ROUND(Q$6+T$12*SIN(RADIANS(Q278)),0)-ImgF_y0+1,ROUND(Q$5+T$12*COS(RADIANS(Q278)),0)-ImgF_x0+1))</f>
        <v>88</v>
      </c>
      <c r="U278" s="22" t="n">
        <f aca="false">IF(U$12="","",INDEX(ImgF,ROUND(Q$6+U$12*SIN(RADIANS(Q278)),0)-ImgF_y0+1,ROUND(Q$5+U$12*COS(RADIANS(Q278)),0)-ImgF_x0+1))</f>
        <v>87</v>
      </c>
      <c r="V278" s="22" t="n">
        <f aca="false">IF(V$12="","",INDEX(ImgF,ROUND(Q$6+V$12*SIN(RADIANS(Q278)),0)-ImgF_y0+1,ROUND(Q$5+V$12*COS(RADIANS(Q278)),0)-ImgF_x0+1))</f>
        <v>80</v>
      </c>
      <c r="W278" s="22" t="n">
        <f aca="false">IF(W$12="","",INDEX(ImgF,ROUND(Q$6+W$12*SIN(RADIANS(Q278)),0)-ImgF_y0+1,ROUND(Q$5+W$12*COS(RADIANS(Q278)),0)-ImgF_x0+1))</f>
        <v>74</v>
      </c>
      <c r="X278" s="22" t="n">
        <f aca="false">IF(X$12="","",INDEX(ImgF,ROUND(Q$6+X$12*SIN(RADIANS(Q278)),0)-ImgF_y0+1,ROUND(Q$5+X$12*COS(RADIANS(Q278)),0)-ImgF_x0+1))</f>
        <v>84</v>
      </c>
      <c r="Y278" s="22" t="n">
        <f aca="false">IF(Y$12="","",INDEX(ImgF,ROUND(Q$6+Y$12*SIN(RADIANS(Q278)),0)-ImgF_y0+1,ROUND(Q$5+Y$12*COS(RADIANS(Q278)),0)-ImgF_x0+1))</f>
        <v>83</v>
      </c>
      <c r="Z278" s="24" t="n">
        <f aca="false">MIN(R278:Y278)</f>
        <v>74</v>
      </c>
      <c r="AA278" s="33" t="n">
        <f aca="false">IF(Z278&lt;oscuro,1,0)</f>
        <v>0</v>
      </c>
      <c r="AB278" s="22" t="n">
        <f aca="false">oscuro</f>
        <v>68</v>
      </c>
    </row>
    <row r="279" customFormat="false" ht="15" hidden="false" customHeight="false" outlineLevel="0" collapsed="false">
      <c r="B279" s="24" t="n">
        <v>266</v>
      </c>
      <c r="C279" s="24" t="n">
        <f aca="false">B279*360/360</f>
        <v>266</v>
      </c>
      <c r="D279" s="18" t="n">
        <f aca="false">IF(D$12="","",INDEX(ImgF,ROUND(C$6+D$12*SIN(RADIANS(C279)),0)-ImgF_y0+1,ROUND(C$5+D$12*COS(RADIANS(C279)),0)-ImgF_x0+1))</f>
        <v>59</v>
      </c>
      <c r="E279" s="18" t="n">
        <f aca="false">IF(E$12="","",INDEX(ImgF,ROUND(C$6+E$12*SIN(RADIANS(C279)),0)-ImgF_y0+1,ROUND(C$5+E$12*COS(RADIANS(C279)),0)-ImgF_x0+1))</f>
        <v>58</v>
      </c>
      <c r="F279" s="18" t="n">
        <f aca="false">IF(F$12="","",INDEX(ImgF,ROUND(C$6+F$12*SIN(RADIANS(C279)),0)-ImgF_y0+1,ROUND(C$5+F$12*COS(RADIANS(C279)),0)-ImgF_x0+1))</f>
        <v>54</v>
      </c>
      <c r="G279" s="18" t="n">
        <f aca="false">IF(G$12="","",INDEX(ImgF,ROUND(C$6+G$12*SIN(RADIANS(C279)),0)-ImgF_y0+1,ROUND(C$5+G$12*COS(RADIANS(C279)),0)-ImgF_x0+1))</f>
        <v>65</v>
      </c>
      <c r="H279" s="18" t="n">
        <f aca="false">IF(H$12="","",INDEX(ImgF,ROUND(C$6+H$12*SIN(RADIANS(C279)),0)-ImgF_y0+1,ROUND(C$5+H$12*COS(RADIANS(C279)),0)-ImgF_x0+1))</f>
        <v>57</v>
      </c>
      <c r="I279" s="18" t="n">
        <f aca="false">IF(I$12="","",INDEX(ImgF,ROUND(C$6+I$12*SIN(RADIANS(C279)),0)-ImgF_y0+1,ROUND(C$5+I$12*COS(RADIANS(C279)),0)-ImgF_x0+1))</f>
        <v>49</v>
      </c>
      <c r="J279" s="18" t="n">
        <f aca="false">IF(J$12="","",INDEX(ImgF,ROUND(C$6+J$12*SIN(RADIANS(C279)),0)-ImgF_y0+1,ROUND(C$5+J$12*COS(RADIANS(C279)),0)-ImgF_x0+1))</f>
        <v>53</v>
      </c>
      <c r="K279" s="18" t="n">
        <f aca="false">IF(K$12="","",INDEX(ImgF,ROUND(C$6+K$12*SIN(RADIANS(C279)),0)-ImgF_y0+1,ROUND(C$5+K$12*COS(RADIANS(C279)),0)-ImgF_x0+1))</f>
        <v>72</v>
      </c>
      <c r="L279" s="24" t="n">
        <f aca="false">MIN(D279:K279)</f>
        <v>49</v>
      </c>
      <c r="M279" s="33" t="n">
        <f aca="false">IF(L279&lt;oscuro,1,0)</f>
        <v>1</v>
      </c>
      <c r="N279" s="22" t="n">
        <f aca="false">oscuro</f>
        <v>68</v>
      </c>
      <c r="P279" s="24" t="n">
        <v>266</v>
      </c>
      <c r="Q279" s="24" t="n">
        <f aca="false">P279*360/360</f>
        <v>266</v>
      </c>
      <c r="R279" s="22" t="n">
        <f aca="false">IF(R$12="","",INDEX(ImgF,ROUND(Q$6+R$12*SIN(RADIANS(Q279)),0)-ImgF_y0+1,ROUND(Q$5+R$12*COS(RADIANS(Q279)),0)-ImgF_x0+1))</f>
        <v>100</v>
      </c>
      <c r="S279" s="22" t="n">
        <f aca="false">IF(S$12="","",INDEX(ImgF,ROUND(Q$6+S$12*SIN(RADIANS(Q279)),0)-ImgF_y0+1,ROUND(Q$5+S$12*COS(RADIANS(Q279)),0)-ImgF_x0+1))</f>
        <v>89</v>
      </c>
      <c r="T279" s="22" t="n">
        <f aca="false">IF(T$12="","",INDEX(ImgF,ROUND(Q$6+T$12*SIN(RADIANS(Q279)),0)-ImgF_y0+1,ROUND(Q$5+T$12*COS(RADIANS(Q279)),0)-ImgF_x0+1))</f>
        <v>85</v>
      </c>
      <c r="U279" s="22" t="n">
        <f aca="false">IF(U$12="","",INDEX(ImgF,ROUND(Q$6+U$12*SIN(RADIANS(Q279)),0)-ImgF_y0+1,ROUND(Q$5+U$12*COS(RADIANS(Q279)),0)-ImgF_x0+1))</f>
        <v>87</v>
      </c>
      <c r="V279" s="22" t="n">
        <f aca="false">IF(V$12="","",INDEX(ImgF,ROUND(Q$6+V$12*SIN(RADIANS(Q279)),0)-ImgF_y0+1,ROUND(Q$5+V$12*COS(RADIANS(Q279)),0)-ImgF_x0+1))</f>
        <v>80</v>
      </c>
      <c r="W279" s="22" t="n">
        <f aca="false">IF(W$12="","",INDEX(ImgF,ROUND(Q$6+W$12*SIN(RADIANS(Q279)),0)-ImgF_y0+1,ROUND(Q$5+W$12*COS(RADIANS(Q279)),0)-ImgF_x0+1))</f>
        <v>74</v>
      </c>
      <c r="X279" s="22" t="n">
        <f aca="false">IF(X$12="","",INDEX(ImgF,ROUND(Q$6+X$12*SIN(RADIANS(Q279)),0)-ImgF_y0+1,ROUND(Q$5+X$12*COS(RADIANS(Q279)),0)-ImgF_x0+1))</f>
        <v>72</v>
      </c>
      <c r="Y279" s="22" t="n">
        <f aca="false">IF(Y$12="","",INDEX(ImgF,ROUND(Q$6+Y$12*SIN(RADIANS(Q279)),0)-ImgF_y0+1,ROUND(Q$5+Y$12*COS(RADIANS(Q279)),0)-ImgF_x0+1))</f>
        <v>68</v>
      </c>
      <c r="Z279" s="24" t="n">
        <f aca="false">MIN(R279:Y279)</f>
        <v>68</v>
      </c>
      <c r="AA279" s="33" t="n">
        <f aca="false">IF(Z279&lt;oscuro,1,0)</f>
        <v>0</v>
      </c>
      <c r="AB279" s="22" t="n">
        <f aca="false">oscuro</f>
        <v>68</v>
      </c>
    </row>
    <row r="280" customFormat="false" ht="15" hidden="false" customHeight="false" outlineLevel="0" collapsed="false">
      <c r="B280" s="24" t="n">
        <v>267</v>
      </c>
      <c r="C280" s="24" t="n">
        <f aca="false">B280*360/360</f>
        <v>267</v>
      </c>
      <c r="D280" s="18" t="n">
        <f aca="false">IF(D$12="","",INDEX(ImgF,ROUND(C$6+D$12*SIN(RADIANS(C280)),0)-ImgF_y0+1,ROUND(C$5+D$12*COS(RADIANS(C280)),0)-ImgF_x0+1))</f>
        <v>58</v>
      </c>
      <c r="E280" s="18" t="n">
        <f aca="false">IF(E$12="","",INDEX(ImgF,ROUND(C$6+E$12*SIN(RADIANS(C280)),0)-ImgF_y0+1,ROUND(C$5+E$12*COS(RADIANS(C280)),0)-ImgF_x0+1))</f>
        <v>53</v>
      </c>
      <c r="F280" s="18" t="n">
        <f aca="false">IF(F$12="","",INDEX(ImgF,ROUND(C$6+F$12*SIN(RADIANS(C280)),0)-ImgF_y0+1,ROUND(C$5+F$12*COS(RADIANS(C280)),0)-ImgF_x0+1))</f>
        <v>54</v>
      </c>
      <c r="G280" s="18" t="n">
        <f aca="false">IF(G$12="","",INDEX(ImgF,ROUND(C$6+G$12*SIN(RADIANS(C280)),0)-ImgF_y0+1,ROUND(C$5+G$12*COS(RADIANS(C280)),0)-ImgF_x0+1))</f>
        <v>40</v>
      </c>
      <c r="H280" s="18" t="n">
        <f aca="false">IF(H$12="","",INDEX(ImgF,ROUND(C$6+H$12*SIN(RADIANS(C280)),0)-ImgF_y0+1,ROUND(C$5+H$12*COS(RADIANS(C280)),0)-ImgF_x0+1))</f>
        <v>46</v>
      </c>
      <c r="I280" s="18" t="n">
        <f aca="false">IF(I$12="","",INDEX(ImgF,ROUND(C$6+I$12*SIN(RADIANS(C280)),0)-ImgF_y0+1,ROUND(C$5+I$12*COS(RADIANS(C280)),0)-ImgF_x0+1))</f>
        <v>35</v>
      </c>
      <c r="J280" s="18" t="n">
        <f aca="false">IF(J$12="","",INDEX(ImgF,ROUND(C$6+J$12*SIN(RADIANS(C280)),0)-ImgF_y0+1,ROUND(C$5+J$12*COS(RADIANS(C280)),0)-ImgF_x0+1))</f>
        <v>31</v>
      </c>
      <c r="K280" s="18" t="n">
        <f aca="false">IF(K$12="","",INDEX(ImgF,ROUND(C$6+K$12*SIN(RADIANS(C280)),0)-ImgF_y0+1,ROUND(C$5+K$12*COS(RADIANS(C280)),0)-ImgF_x0+1))</f>
        <v>40</v>
      </c>
      <c r="L280" s="24" t="n">
        <f aca="false">MIN(D280:K280)</f>
        <v>31</v>
      </c>
      <c r="M280" s="33" t="n">
        <f aca="false">IF(L280&lt;oscuro,1,0)</f>
        <v>1</v>
      </c>
      <c r="N280" s="22" t="n">
        <f aca="false">oscuro</f>
        <v>68</v>
      </c>
      <c r="P280" s="24" t="n">
        <v>267</v>
      </c>
      <c r="Q280" s="24" t="n">
        <f aca="false">P280*360/360</f>
        <v>267</v>
      </c>
      <c r="R280" s="22" t="n">
        <f aca="false">IF(R$12="","",INDEX(ImgF,ROUND(Q$6+R$12*SIN(RADIANS(Q280)),0)-ImgF_y0+1,ROUND(Q$5+R$12*COS(RADIANS(Q280)),0)-ImgF_x0+1))</f>
        <v>100</v>
      </c>
      <c r="S280" s="22" t="n">
        <f aca="false">IF(S$12="","",INDEX(ImgF,ROUND(Q$6+S$12*SIN(RADIANS(Q280)),0)-ImgF_y0+1,ROUND(Q$5+S$12*COS(RADIANS(Q280)),0)-ImgF_x0+1))</f>
        <v>89</v>
      </c>
      <c r="T280" s="22" t="n">
        <f aca="false">IF(T$12="","",INDEX(ImgF,ROUND(Q$6+T$12*SIN(RADIANS(Q280)),0)-ImgF_y0+1,ROUND(Q$5+T$12*COS(RADIANS(Q280)),0)-ImgF_x0+1))</f>
        <v>85</v>
      </c>
      <c r="U280" s="22" t="n">
        <f aca="false">IF(U$12="","",INDEX(ImgF,ROUND(Q$6+U$12*SIN(RADIANS(Q280)),0)-ImgF_y0+1,ROUND(Q$5+U$12*COS(RADIANS(Q280)),0)-ImgF_x0+1))</f>
        <v>81</v>
      </c>
      <c r="V280" s="22" t="n">
        <f aca="false">IF(V$12="","",INDEX(ImgF,ROUND(Q$6+V$12*SIN(RADIANS(Q280)),0)-ImgF_y0+1,ROUND(Q$5+V$12*COS(RADIANS(Q280)),0)-ImgF_x0+1))</f>
        <v>73</v>
      </c>
      <c r="W280" s="22" t="n">
        <f aca="false">IF(W$12="","",INDEX(ImgF,ROUND(Q$6+W$12*SIN(RADIANS(Q280)),0)-ImgF_y0+1,ROUND(Q$5+W$12*COS(RADIANS(Q280)),0)-ImgF_x0+1))</f>
        <v>69</v>
      </c>
      <c r="X280" s="22" t="n">
        <f aca="false">IF(X$12="","",INDEX(ImgF,ROUND(Q$6+X$12*SIN(RADIANS(Q280)),0)-ImgF_y0+1,ROUND(Q$5+X$12*COS(RADIANS(Q280)),0)-ImgF_x0+1))</f>
        <v>66</v>
      </c>
      <c r="Y280" s="22" t="n">
        <f aca="false">IF(Y$12="","",INDEX(ImgF,ROUND(Q$6+Y$12*SIN(RADIANS(Q280)),0)-ImgF_y0+1,ROUND(Q$5+Y$12*COS(RADIANS(Q280)),0)-ImgF_x0+1))</f>
        <v>58</v>
      </c>
      <c r="Z280" s="24" t="n">
        <f aca="false">MIN(R280:Y280)</f>
        <v>58</v>
      </c>
      <c r="AA280" s="33" t="n">
        <f aca="false">IF(Z280&lt;oscuro,1,0)</f>
        <v>1</v>
      </c>
      <c r="AB280" s="22" t="n">
        <f aca="false">oscuro</f>
        <v>68</v>
      </c>
    </row>
    <row r="281" customFormat="false" ht="15" hidden="false" customHeight="false" outlineLevel="0" collapsed="false">
      <c r="B281" s="24" t="n">
        <v>268</v>
      </c>
      <c r="C281" s="24" t="n">
        <f aca="false">B281*360/360</f>
        <v>268</v>
      </c>
      <c r="D281" s="18" t="n">
        <f aca="false">IF(D$12="","",INDEX(ImgF,ROUND(C$6+D$12*SIN(RADIANS(C281)),0)-ImgF_y0+1,ROUND(C$5+D$12*COS(RADIANS(C281)),0)-ImgF_x0+1))</f>
        <v>61</v>
      </c>
      <c r="E281" s="18" t="n">
        <f aca="false">IF(E$12="","",INDEX(ImgF,ROUND(C$6+E$12*SIN(RADIANS(C281)),0)-ImgF_y0+1,ROUND(C$5+E$12*COS(RADIANS(C281)),0)-ImgF_x0+1))</f>
        <v>53</v>
      </c>
      <c r="F281" s="18" t="n">
        <f aca="false">IF(F$12="","",INDEX(ImgF,ROUND(C$6+F$12*SIN(RADIANS(C281)),0)-ImgF_y0+1,ROUND(C$5+F$12*COS(RADIANS(C281)),0)-ImgF_x0+1))</f>
        <v>54</v>
      </c>
      <c r="G281" s="18" t="n">
        <f aca="false">IF(G$12="","",INDEX(ImgF,ROUND(C$6+G$12*SIN(RADIANS(C281)),0)-ImgF_y0+1,ROUND(C$5+G$12*COS(RADIANS(C281)),0)-ImgF_x0+1))</f>
        <v>40</v>
      </c>
      <c r="H281" s="18" t="n">
        <f aca="false">IF(H$12="","",INDEX(ImgF,ROUND(C$6+H$12*SIN(RADIANS(C281)),0)-ImgF_y0+1,ROUND(C$5+H$12*COS(RADIANS(C281)),0)-ImgF_x0+1))</f>
        <v>46</v>
      </c>
      <c r="I281" s="18" t="n">
        <f aca="false">IF(I$12="","",INDEX(ImgF,ROUND(C$6+I$12*SIN(RADIANS(C281)),0)-ImgF_y0+1,ROUND(C$5+I$12*COS(RADIANS(C281)),0)-ImgF_x0+1))</f>
        <v>35</v>
      </c>
      <c r="J281" s="18" t="n">
        <f aca="false">IF(J$12="","",INDEX(ImgF,ROUND(C$6+J$12*SIN(RADIANS(C281)),0)-ImgF_y0+1,ROUND(C$5+J$12*COS(RADIANS(C281)),0)-ImgF_x0+1))</f>
        <v>31</v>
      </c>
      <c r="K281" s="18" t="n">
        <f aca="false">IF(K$12="","",INDEX(ImgF,ROUND(C$6+K$12*SIN(RADIANS(C281)),0)-ImgF_y0+1,ROUND(C$5+K$12*COS(RADIANS(C281)),0)-ImgF_x0+1))</f>
        <v>40</v>
      </c>
      <c r="L281" s="24" t="n">
        <f aca="false">MIN(D281:K281)</f>
        <v>31</v>
      </c>
      <c r="M281" s="33" t="n">
        <f aca="false">IF(L281&lt;oscuro,1,0)</f>
        <v>1</v>
      </c>
      <c r="N281" s="22" t="n">
        <f aca="false">oscuro</f>
        <v>68</v>
      </c>
      <c r="P281" s="24" t="n">
        <v>268</v>
      </c>
      <c r="Q281" s="24" t="n">
        <f aca="false">P281*360/360</f>
        <v>268</v>
      </c>
      <c r="R281" s="22" t="n">
        <f aca="false">IF(R$12="","",INDEX(ImgF,ROUND(Q$6+R$12*SIN(RADIANS(Q281)),0)-ImgF_y0+1,ROUND(Q$5+R$12*COS(RADIANS(Q281)),0)-ImgF_x0+1))</f>
        <v>97</v>
      </c>
      <c r="S281" s="22" t="n">
        <f aca="false">IF(S$12="","",INDEX(ImgF,ROUND(Q$6+S$12*SIN(RADIANS(Q281)),0)-ImgF_y0+1,ROUND(Q$5+S$12*COS(RADIANS(Q281)),0)-ImgF_x0+1))</f>
        <v>87</v>
      </c>
      <c r="T281" s="22" t="n">
        <f aca="false">IF(T$12="","",INDEX(ImgF,ROUND(Q$6+T$12*SIN(RADIANS(Q281)),0)-ImgF_y0+1,ROUND(Q$5+T$12*COS(RADIANS(Q281)),0)-ImgF_x0+1))</f>
        <v>81</v>
      </c>
      <c r="U281" s="22" t="n">
        <f aca="false">IF(U$12="","",INDEX(ImgF,ROUND(Q$6+U$12*SIN(RADIANS(Q281)),0)-ImgF_y0+1,ROUND(Q$5+U$12*COS(RADIANS(Q281)),0)-ImgF_x0+1))</f>
        <v>77</v>
      </c>
      <c r="V281" s="22" t="n">
        <f aca="false">IF(V$12="","",INDEX(ImgF,ROUND(Q$6+V$12*SIN(RADIANS(Q281)),0)-ImgF_y0+1,ROUND(Q$5+V$12*COS(RADIANS(Q281)),0)-ImgF_x0+1))</f>
        <v>70</v>
      </c>
      <c r="W281" s="22" t="n">
        <f aca="false">IF(W$12="","",INDEX(ImgF,ROUND(Q$6+W$12*SIN(RADIANS(Q281)),0)-ImgF_y0+1,ROUND(Q$5+W$12*COS(RADIANS(Q281)),0)-ImgF_x0+1))</f>
        <v>64</v>
      </c>
      <c r="X281" s="22" t="n">
        <f aca="false">IF(X$12="","",INDEX(ImgF,ROUND(Q$6+X$12*SIN(RADIANS(Q281)),0)-ImgF_y0+1,ROUND(Q$5+X$12*COS(RADIANS(Q281)),0)-ImgF_x0+1))</f>
        <v>62</v>
      </c>
      <c r="Y281" s="22" t="n">
        <f aca="false">IF(Y$12="","",INDEX(ImgF,ROUND(Q$6+Y$12*SIN(RADIANS(Q281)),0)-ImgF_y0+1,ROUND(Q$5+Y$12*COS(RADIANS(Q281)),0)-ImgF_x0+1))</f>
        <v>57</v>
      </c>
      <c r="Z281" s="24" t="n">
        <f aca="false">MIN(R281:Y281)</f>
        <v>57</v>
      </c>
      <c r="AA281" s="33" t="n">
        <f aca="false">IF(Z281&lt;oscuro,1,0)</f>
        <v>1</v>
      </c>
      <c r="AB281" s="22" t="n">
        <f aca="false">oscuro</f>
        <v>68</v>
      </c>
    </row>
    <row r="282" customFormat="false" ht="15" hidden="false" customHeight="false" outlineLevel="0" collapsed="false">
      <c r="B282" s="24" t="n">
        <v>269</v>
      </c>
      <c r="C282" s="24" t="n">
        <f aca="false">B282*360/360</f>
        <v>269</v>
      </c>
      <c r="D282" s="18" t="n">
        <f aca="false">IF(D$12="","",INDEX(ImgF,ROUND(C$6+D$12*SIN(RADIANS(C282)),0)-ImgF_y0+1,ROUND(C$5+D$12*COS(RADIANS(C282)),0)-ImgF_x0+1))</f>
        <v>61</v>
      </c>
      <c r="E282" s="18" t="n">
        <f aca="false">IF(E$12="","",INDEX(ImgF,ROUND(C$6+E$12*SIN(RADIANS(C282)),0)-ImgF_y0+1,ROUND(C$5+E$12*COS(RADIANS(C282)),0)-ImgF_x0+1))</f>
        <v>54</v>
      </c>
      <c r="F282" s="18" t="n">
        <f aca="false">IF(F$12="","",INDEX(ImgF,ROUND(C$6+F$12*SIN(RADIANS(C282)),0)-ImgF_y0+1,ROUND(C$5+F$12*COS(RADIANS(C282)),0)-ImgF_x0+1))</f>
        <v>46</v>
      </c>
      <c r="G282" s="18" t="n">
        <f aca="false">IF(G$12="","",INDEX(ImgF,ROUND(C$6+G$12*SIN(RADIANS(C282)),0)-ImgF_y0+1,ROUND(C$5+G$12*COS(RADIANS(C282)),0)-ImgF_x0+1))</f>
        <v>40</v>
      </c>
      <c r="H282" s="18" t="n">
        <f aca="false">IF(H$12="","",INDEX(ImgF,ROUND(C$6+H$12*SIN(RADIANS(C282)),0)-ImgF_y0+1,ROUND(C$5+H$12*COS(RADIANS(C282)),0)-ImgF_x0+1))</f>
        <v>44</v>
      </c>
      <c r="I282" s="18" t="n">
        <f aca="false">IF(I$12="","",INDEX(ImgF,ROUND(C$6+I$12*SIN(RADIANS(C282)),0)-ImgF_y0+1,ROUND(C$5+I$12*COS(RADIANS(C282)),0)-ImgF_x0+1))</f>
        <v>39</v>
      </c>
      <c r="J282" s="18" t="n">
        <f aca="false">IF(J$12="","",INDEX(ImgF,ROUND(C$6+J$12*SIN(RADIANS(C282)),0)-ImgF_y0+1,ROUND(C$5+J$12*COS(RADIANS(C282)),0)-ImgF_x0+1))</f>
        <v>23</v>
      </c>
      <c r="K282" s="18" t="n">
        <f aca="false">IF(K$12="","",INDEX(ImgF,ROUND(C$6+K$12*SIN(RADIANS(C282)),0)-ImgF_y0+1,ROUND(C$5+K$12*COS(RADIANS(C282)),0)-ImgF_x0+1))</f>
        <v>14</v>
      </c>
      <c r="L282" s="24" t="n">
        <f aca="false">MIN(D282:K282)</f>
        <v>14</v>
      </c>
      <c r="M282" s="33" t="n">
        <f aca="false">IF(L282&lt;oscuro,1,0)</f>
        <v>1</v>
      </c>
      <c r="N282" s="22" t="n">
        <f aca="false">oscuro</f>
        <v>68</v>
      </c>
      <c r="P282" s="24" t="n">
        <v>269</v>
      </c>
      <c r="Q282" s="24" t="n">
        <f aca="false">P282*360/360</f>
        <v>269</v>
      </c>
      <c r="R282" s="22" t="n">
        <f aca="false">IF(R$12="","",INDEX(ImgF,ROUND(Q$6+R$12*SIN(RADIANS(Q282)),0)-ImgF_y0+1,ROUND(Q$5+R$12*COS(RADIANS(Q282)),0)-ImgF_x0+1))</f>
        <v>95</v>
      </c>
      <c r="S282" s="22" t="n">
        <f aca="false">IF(S$12="","",INDEX(ImgF,ROUND(Q$6+S$12*SIN(RADIANS(Q282)),0)-ImgF_y0+1,ROUND(Q$5+S$12*COS(RADIANS(Q282)),0)-ImgF_x0+1))</f>
        <v>86</v>
      </c>
      <c r="T282" s="22" t="n">
        <f aca="false">IF(T$12="","",INDEX(ImgF,ROUND(Q$6+T$12*SIN(RADIANS(Q282)),0)-ImgF_y0+1,ROUND(Q$5+T$12*COS(RADIANS(Q282)),0)-ImgF_x0+1))</f>
        <v>79</v>
      </c>
      <c r="U282" s="22" t="n">
        <f aca="false">IF(U$12="","",INDEX(ImgF,ROUND(Q$6+U$12*SIN(RADIANS(Q282)),0)-ImgF_y0+1,ROUND(Q$5+U$12*COS(RADIANS(Q282)),0)-ImgF_x0+1))</f>
        <v>73</v>
      </c>
      <c r="V282" s="22" t="n">
        <f aca="false">IF(V$12="","",INDEX(ImgF,ROUND(Q$6+V$12*SIN(RADIANS(Q282)),0)-ImgF_y0+1,ROUND(Q$5+V$12*COS(RADIANS(Q282)),0)-ImgF_x0+1))</f>
        <v>65</v>
      </c>
      <c r="W282" s="22" t="n">
        <f aca="false">IF(W$12="","",INDEX(ImgF,ROUND(Q$6+W$12*SIN(RADIANS(Q282)),0)-ImgF_y0+1,ROUND(Q$5+W$12*COS(RADIANS(Q282)),0)-ImgF_x0+1))</f>
        <v>64</v>
      </c>
      <c r="X282" s="22" t="n">
        <f aca="false">IF(X$12="","",INDEX(ImgF,ROUND(Q$6+X$12*SIN(RADIANS(Q282)),0)-ImgF_y0+1,ROUND(Q$5+X$12*COS(RADIANS(Q282)),0)-ImgF_x0+1))</f>
        <v>62</v>
      </c>
      <c r="Y282" s="22" t="n">
        <f aca="false">IF(Y$12="","",INDEX(ImgF,ROUND(Q$6+Y$12*SIN(RADIANS(Q282)),0)-ImgF_y0+1,ROUND(Q$5+Y$12*COS(RADIANS(Q282)),0)-ImgF_x0+1))</f>
        <v>57</v>
      </c>
      <c r="Z282" s="24" t="n">
        <f aca="false">MIN(R282:Y282)</f>
        <v>57</v>
      </c>
      <c r="AA282" s="33" t="n">
        <f aca="false">IF(Z282&lt;oscuro,1,0)</f>
        <v>1</v>
      </c>
      <c r="AB282" s="22" t="n">
        <f aca="false">oscuro</f>
        <v>68</v>
      </c>
    </row>
    <row r="283" customFormat="false" ht="15" hidden="false" customHeight="false" outlineLevel="0" collapsed="false">
      <c r="B283" s="24" t="n">
        <v>270</v>
      </c>
      <c r="C283" s="24" t="n">
        <f aca="false">B283*360/360</f>
        <v>270</v>
      </c>
      <c r="D283" s="18" t="n">
        <f aca="false">IF(D$12="","",INDEX(ImgF,ROUND(C$6+D$12*SIN(RADIANS(C283)),0)-ImgF_y0+1,ROUND(C$5+D$12*COS(RADIANS(C283)),0)-ImgF_x0+1))</f>
        <v>75</v>
      </c>
      <c r="E283" s="18" t="n">
        <f aca="false">IF(E$12="","",INDEX(ImgF,ROUND(C$6+E$12*SIN(RADIANS(C283)),0)-ImgF_y0+1,ROUND(C$5+E$12*COS(RADIANS(C283)),0)-ImgF_x0+1))</f>
        <v>53</v>
      </c>
      <c r="F283" s="18" t="n">
        <f aca="false">IF(F$12="","",INDEX(ImgF,ROUND(C$6+F$12*SIN(RADIANS(C283)),0)-ImgF_y0+1,ROUND(C$5+F$12*COS(RADIANS(C283)),0)-ImgF_x0+1))</f>
        <v>38</v>
      </c>
      <c r="G283" s="18" t="n">
        <f aca="false">IF(G$12="","",INDEX(ImgF,ROUND(C$6+G$12*SIN(RADIANS(C283)),0)-ImgF_y0+1,ROUND(C$5+G$12*COS(RADIANS(C283)),0)-ImgF_x0+1))</f>
        <v>40</v>
      </c>
      <c r="H283" s="18" t="n">
        <f aca="false">IF(H$12="","",INDEX(ImgF,ROUND(C$6+H$12*SIN(RADIANS(C283)),0)-ImgF_y0+1,ROUND(C$5+H$12*COS(RADIANS(C283)),0)-ImgF_x0+1))</f>
        <v>37</v>
      </c>
      <c r="I283" s="18" t="n">
        <f aca="false">IF(I$12="","",INDEX(ImgF,ROUND(C$6+I$12*SIN(RADIANS(C283)),0)-ImgF_y0+1,ROUND(C$5+I$12*COS(RADIANS(C283)),0)-ImgF_x0+1))</f>
        <v>30</v>
      </c>
      <c r="J283" s="18" t="n">
        <f aca="false">IF(J$12="","",INDEX(ImgF,ROUND(C$6+J$12*SIN(RADIANS(C283)),0)-ImgF_y0+1,ROUND(C$5+J$12*COS(RADIANS(C283)),0)-ImgF_x0+1))</f>
        <v>25</v>
      </c>
      <c r="K283" s="18" t="n">
        <f aca="false">IF(K$12="","",INDEX(ImgF,ROUND(C$6+K$12*SIN(RADIANS(C283)),0)-ImgF_y0+1,ROUND(C$5+K$12*COS(RADIANS(C283)),0)-ImgF_x0+1))</f>
        <v>10</v>
      </c>
      <c r="L283" s="24" t="n">
        <f aca="false">MIN(D283:K283)</f>
        <v>10</v>
      </c>
      <c r="M283" s="33" t="n">
        <f aca="false">IF(L283&lt;oscuro,1,0)</f>
        <v>1</v>
      </c>
      <c r="N283" s="22" t="n">
        <f aca="false">oscuro</f>
        <v>68</v>
      </c>
      <c r="P283" s="24" t="n">
        <v>270</v>
      </c>
      <c r="Q283" s="24" t="n">
        <f aca="false">P283*360/360</f>
        <v>270</v>
      </c>
      <c r="R283" s="22" t="n">
        <f aca="false">IF(R$12="","",INDEX(ImgF,ROUND(Q$6+R$12*SIN(RADIANS(Q283)),0)-ImgF_y0+1,ROUND(Q$5+R$12*COS(RADIANS(Q283)),0)-ImgF_x0+1))</f>
        <v>95</v>
      </c>
      <c r="S283" s="22" t="n">
        <f aca="false">IF(S$12="","",INDEX(ImgF,ROUND(Q$6+S$12*SIN(RADIANS(Q283)),0)-ImgF_y0+1,ROUND(Q$5+S$12*COS(RADIANS(Q283)),0)-ImgF_x0+1))</f>
        <v>86</v>
      </c>
      <c r="T283" s="22" t="n">
        <f aca="false">IF(T$12="","",INDEX(ImgF,ROUND(Q$6+T$12*SIN(RADIANS(Q283)),0)-ImgF_y0+1,ROUND(Q$5+T$12*COS(RADIANS(Q283)),0)-ImgF_x0+1))</f>
        <v>79</v>
      </c>
      <c r="U283" s="22" t="n">
        <f aca="false">IF(U$12="","",INDEX(ImgF,ROUND(Q$6+U$12*SIN(RADIANS(Q283)),0)-ImgF_y0+1,ROUND(Q$5+U$12*COS(RADIANS(Q283)),0)-ImgF_x0+1))</f>
        <v>73</v>
      </c>
      <c r="V283" s="22" t="n">
        <f aca="false">IF(V$12="","",INDEX(ImgF,ROUND(Q$6+V$12*SIN(RADIANS(Q283)),0)-ImgF_y0+1,ROUND(Q$5+V$12*COS(RADIANS(Q283)),0)-ImgF_x0+1))</f>
        <v>65</v>
      </c>
      <c r="W283" s="22" t="n">
        <f aca="false">IF(W$12="","",INDEX(ImgF,ROUND(Q$6+W$12*SIN(RADIANS(Q283)),0)-ImgF_y0+1,ROUND(Q$5+W$12*COS(RADIANS(Q283)),0)-ImgF_x0+1))</f>
        <v>59</v>
      </c>
      <c r="X283" s="22" t="n">
        <f aca="false">IF(X$12="","",INDEX(ImgF,ROUND(Q$6+X$12*SIN(RADIANS(Q283)),0)-ImgF_y0+1,ROUND(Q$5+X$12*COS(RADIANS(Q283)),0)-ImgF_x0+1))</f>
        <v>59</v>
      </c>
      <c r="Y283" s="22" t="n">
        <f aca="false">IF(Y$12="","",INDEX(ImgF,ROUND(Q$6+Y$12*SIN(RADIANS(Q283)),0)-ImgF_y0+1,ROUND(Q$5+Y$12*COS(RADIANS(Q283)),0)-ImgF_x0+1))</f>
        <v>57</v>
      </c>
      <c r="Z283" s="24" t="n">
        <f aca="false">MIN(R283:Y283)</f>
        <v>57</v>
      </c>
      <c r="AA283" s="33" t="n">
        <f aca="false">IF(Z283&lt;oscuro,1,0)</f>
        <v>1</v>
      </c>
      <c r="AB283" s="22" t="n">
        <f aca="false">oscuro</f>
        <v>68</v>
      </c>
    </row>
    <row r="284" customFormat="false" ht="15" hidden="false" customHeight="false" outlineLevel="0" collapsed="false">
      <c r="B284" s="24" t="n">
        <v>271</v>
      </c>
      <c r="C284" s="24" t="n">
        <f aca="false">B284*360/360</f>
        <v>271</v>
      </c>
      <c r="D284" s="18" t="n">
        <f aca="false">IF(D$12="","",INDEX(ImgF,ROUND(C$6+D$12*SIN(RADIANS(C284)),0)-ImgF_y0+1,ROUND(C$5+D$12*COS(RADIANS(C284)),0)-ImgF_x0+1))</f>
        <v>75</v>
      </c>
      <c r="E284" s="18" t="n">
        <f aca="false">IF(E$12="","",INDEX(ImgF,ROUND(C$6+E$12*SIN(RADIANS(C284)),0)-ImgF_y0+1,ROUND(C$5+E$12*COS(RADIANS(C284)),0)-ImgF_x0+1))</f>
        <v>53</v>
      </c>
      <c r="F284" s="18" t="n">
        <f aca="false">IF(F$12="","",INDEX(ImgF,ROUND(C$6+F$12*SIN(RADIANS(C284)),0)-ImgF_y0+1,ROUND(C$5+F$12*COS(RADIANS(C284)),0)-ImgF_x0+1))</f>
        <v>38</v>
      </c>
      <c r="G284" s="18" t="n">
        <f aca="false">IF(G$12="","",INDEX(ImgF,ROUND(C$6+G$12*SIN(RADIANS(C284)),0)-ImgF_y0+1,ROUND(C$5+G$12*COS(RADIANS(C284)),0)-ImgF_x0+1))</f>
        <v>30</v>
      </c>
      <c r="H284" s="18" t="n">
        <f aca="false">IF(H$12="","",INDEX(ImgF,ROUND(C$6+H$12*SIN(RADIANS(C284)),0)-ImgF_y0+1,ROUND(C$5+H$12*COS(RADIANS(C284)),0)-ImgF_x0+1))</f>
        <v>32</v>
      </c>
      <c r="I284" s="18" t="n">
        <f aca="false">IF(I$12="","",INDEX(ImgF,ROUND(C$6+I$12*SIN(RADIANS(C284)),0)-ImgF_y0+1,ROUND(C$5+I$12*COS(RADIANS(C284)),0)-ImgF_x0+1))</f>
        <v>31</v>
      </c>
      <c r="J284" s="18" t="n">
        <f aca="false">IF(J$12="","",INDEX(ImgF,ROUND(C$6+J$12*SIN(RADIANS(C284)),0)-ImgF_y0+1,ROUND(C$5+J$12*COS(RADIANS(C284)),0)-ImgF_x0+1))</f>
        <v>23</v>
      </c>
      <c r="K284" s="18" t="n">
        <f aca="false">IF(K$12="","",INDEX(ImgF,ROUND(C$6+K$12*SIN(RADIANS(C284)),0)-ImgF_y0+1,ROUND(C$5+K$12*COS(RADIANS(C284)),0)-ImgF_x0+1))</f>
        <v>18</v>
      </c>
      <c r="L284" s="24" t="n">
        <f aca="false">MIN(D284:K284)</f>
        <v>18</v>
      </c>
      <c r="M284" s="33" t="n">
        <f aca="false">IF(L284&lt;oscuro,1,0)</f>
        <v>1</v>
      </c>
      <c r="N284" s="22" t="n">
        <f aca="false">oscuro</f>
        <v>68</v>
      </c>
      <c r="P284" s="24" t="n">
        <v>271</v>
      </c>
      <c r="Q284" s="24" t="n">
        <f aca="false">P284*360/360</f>
        <v>271</v>
      </c>
      <c r="R284" s="22" t="n">
        <f aca="false">IF(R$12="","",INDEX(ImgF,ROUND(Q$6+R$12*SIN(RADIANS(Q284)),0)-ImgF_y0+1,ROUND(Q$5+R$12*COS(RADIANS(Q284)),0)-ImgF_x0+1))</f>
        <v>92</v>
      </c>
      <c r="S284" s="22" t="n">
        <f aca="false">IF(S$12="","",INDEX(ImgF,ROUND(Q$6+S$12*SIN(RADIANS(Q284)),0)-ImgF_y0+1,ROUND(Q$5+S$12*COS(RADIANS(Q284)),0)-ImgF_x0+1))</f>
        <v>84</v>
      </c>
      <c r="T284" s="22" t="n">
        <f aca="false">IF(T$12="","",INDEX(ImgF,ROUND(Q$6+T$12*SIN(RADIANS(Q284)),0)-ImgF_y0+1,ROUND(Q$5+T$12*COS(RADIANS(Q284)),0)-ImgF_x0+1))</f>
        <v>78</v>
      </c>
      <c r="U284" s="22" t="n">
        <f aca="false">IF(U$12="","",INDEX(ImgF,ROUND(Q$6+U$12*SIN(RADIANS(Q284)),0)-ImgF_y0+1,ROUND(Q$5+U$12*COS(RADIANS(Q284)),0)-ImgF_x0+1))</f>
        <v>71</v>
      </c>
      <c r="V284" s="22" t="n">
        <f aca="false">IF(V$12="","",INDEX(ImgF,ROUND(Q$6+V$12*SIN(RADIANS(Q284)),0)-ImgF_y0+1,ROUND(Q$5+V$12*COS(RADIANS(Q284)),0)-ImgF_x0+1))</f>
        <v>61</v>
      </c>
      <c r="W284" s="22" t="n">
        <f aca="false">IF(W$12="","",INDEX(ImgF,ROUND(Q$6+W$12*SIN(RADIANS(Q284)),0)-ImgF_y0+1,ROUND(Q$5+W$12*COS(RADIANS(Q284)),0)-ImgF_x0+1))</f>
        <v>58</v>
      </c>
      <c r="X284" s="22" t="n">
        <f aca="false">IF(X$12="","",INDEX(ImgF,ROUND(Q$6+X$12*SIN(RADIANS(Q284)),0)-ImgF_y0+1,ROUND(Q$5+X$12*COS(RADIANS(Q284)),0)-ImgF_x0+1))</f>
        <v>58</v>
      </c>
      <c r="Y284" s="22" t="n">
        <f aca="false">IF(Y$12="","",INDEX(ImgF,ROUND(Q$6+Y$12*SIN(RADIANS(Q284)),0)-ImgF_y0+1,ROUND(Q$5+Y$12*COS(RADIANS(Q284)),0)-ImgF_x0+1))</f>
        <v>57</v>
      </c>
      <c r="Z284" s="24" t="n">
        <f aca="false">MIN(R284:Y284)</f>
        <v>57</v>
      </c>
      <c r="AA284" s="33" t="n">
        <f aca="false">IF(Z284&lt;oscuro,1,0)</f>
        <v>1</v>
      </c>
      <c r="AB284" s="22" t="n">
        <f aca="false">oscuro</f>
        <v>68</v>
      </c>
    </row>
    <row r="285" customFormat="false" ht="15" hidden="false" customHeight="false" outlineLevel="0" collapsed="false">
      <c r="B285" s="24" t="n">
        <v>272</v>
      </c>
      <c r="C285" s="24" t="n">
        <f aca="false">B285*360/360</f>
        <v>272</v>
      </c>
      <c r="D285" s="18" t="n">
        <f aca="false">IF(D$12="","",INDEX(ImgF,ROUND(C$6+D$12*SIN(RADIANS(C285)),0)-ImgF_y0+1,ROUND(C$5+D$12*COS(RADIANS(C285)),0)-ImgF_x0+1))</f>
        <v>78</v>
      </c>
      <c r="E285" s="18" t="n">
        <f aca="false">IF(E$12="","",INDEX(ImgF,ROUND(C$6+E$12*SIN(RADIANS(C285)),0)-ImgF_y0+1,ROUND(C$5+E$12*COS(RADIANS(C285)),0)-ImgF_x0+1))</f>
        <v>51</v>
      </c>
      <c r="F285" s="18" t="n">
        <f aca="false">IF(F$12="","",INDEX(ImgF,ROUND(C$6+F$12*SIN(RADIANS(C285)),0)-ImgF_y0+1,ROUND(C$5+F$12*COS(RADIANS(C285)),0)-ImgF_x0+1))</f>
        <v>36</v>
      </c>
      <c r="G285" s="18" t="n">
        <f aca="false">IF(G$12="","",INDEX(ImgF,ROUND(C$6+G$12*SIN(RADIANS(C285)),0)-ImgF_y0+1,ROUND(C$5+G$12*COS(RADIANS(C285)),0)-ImgF_x0+1))</f>
        <v>30</v>
      </c>
      <c r="H285" s="18" t="n">
        <f aca="false">IF(H$12="","",INDEX(ImgF,ROUND(C$6+H$12*SIN(RADIANS(C285)),0)-ImgF_y0+1,ROUND(C$5+H$12*COS(RADIANS(C285)),0)-ImgF_x0+1))</f>
        <v>32</v>
      </c>
      <c r="I285" s="18" t="n">
        <f aca="false">IF(I$12="","",INDEX(ImgF,ROUND(C$6+I$12*SIN(RADIANS(C285)),0)-ImgF_y0+1,ROUND(C$5+I$12*COS(RADIANS(C285)),0)-ImgF_x0+1))</f>
        <v>31</v>
      </c>
      <c r="J285" s="18" t="n">
        <f aca="false">IF(J$12="","",INDEX(ImgF,ROUND(C$6+J$12*SIN(RADIANS(C285)),0)-ImgF_y0+1,ROUND(C$5+J$12*COS(RADIANS(C285)),0)-ImgF_x0+1))</f>
        <v>23</v>
      </c>
      <c r="K285" s="18" t="n">
        <f aca="false">IF(K$12="","",INDEX(ImgF,ROUND(C$6+K$12*SIN(RADIANS(C285)),0)-ImgF_y0+1,ROUND(C$5+K$12*COS(RADIANS(C285)),0)-ImgF_x0+1))</f>
        <v>18</v>
      </c>
      <c r="L285" s="24" t="n">
        <f aca="false">MIN(D285:K285)</f>
        <v>18</v>
      </c>
      <c r="M285" s="33" t="n">
        <f aca="false">IF(L285&lt;oscuro,1,0)</f>
        <v>1</v>
      </c>
      <c r="N285" s="22" t="n">
        <f aca="false">oscuro</f>
        <v>68</v>
      </c>
      <c r="P285" s="24" t="n">
        <v>272</v>
      </c>
      <c r="Q285" s="24" t="n">
        <f aca="false">P285*360/360</f>
        <v>272</v>
      </c>
      <c r="R285" s="22" t="n">
        <f aca="false">IF(R$12="","",INDEX(ImgF,ROUND(Q$6+R$12*SIN(RADIANS(Q285)),0)-ImgF_y0+1,ROUND(Q$5+R$12*COS(RADIANS(Q285)),0)-ImgF_x0+1))</f>
        <v>86</v>
      </c>
      <c r="S285" s="22" t="n">
        <f aca="false">IF(S$12="","",INDEX(ImgF,ROUND(Q$6+S$12*SIN(RADIANS(Q285)),0)-ImgF_y0+1,ROUND(Q$5+S$12*COS(RADIANS(Q285)),0)-ImgF_x0+1))</f>
        <v>79</v>
      </c>
      <c r="T285" s="22" t="n">
        <f aca="false">IF(T$12="","",INDEX(ImgF,ROUND(Q$6+T$12*SIN(RADIANS(Q285)),0)-ImgF_y0+1,ROUND(Q$5+T$12*COS(RADIANS(Q285)),0)-ImgF_x0+1))</f>
        <v>74</v>
      </c>
      <c r="U285" s="22" t="n">
        <f aca="false">IF(U$12="","",INDEX(ImgF,ROUND(Q$6+U$12*SIN(RADIANS(Q285)),0)-ImgF_y0+1,ROUND(Q$5+U$12*COS(RADIANS(Q285)),0)-ImgF_x0+1))</f>
        <v>71</v>
      </c>
      <c r="V285" s="22" t="n">
        <f aca="false">IF(V$12="","",INDEX(ImgF,ROUND(Q$6+V$12*SIN(RADIANS(Q285)),0)-ImgF_y0+1,ROUND(Q$5+V$12*COS(RADIANS(Q285)),0)-ImgF_x0+1))</f>
        <v>65</v>
      </c>
      <c r="W285" s="22" t="n">
        <f aca="false">IF(W$12="","",INDEX(ImgF,ROUND(Q$6+W$12*SIN(RADIANS(Q285)),0)-ImgF_y0+1,ROUND(Q$5+W$12*COS(RADIANS(Q285)),0)-ImgF_x0+1))</f>
        <v>59</v>
      </c>
      <c r="X285" s="22" t="n">
        <f aca="false">IF(X$12="","",INDEX(ImgF,ROUND(Q$6+X$12*SIN(RADIANS(Q285)),0)-ImgF_y0+1,ROUND(Q$5+X$12*COS(RADIANS(Q285)),0)-ImgF_x0+1))</f>
        <v>57</v>
      </c>
      <c r="Y285" s="22" t="n">
        <f aca="false">IF(Y$12="","",INDEX(ImgF,ROUND(Q$6+Y$12*SIN(RADIANS(Q285)),0)-ImgF_y0+1,ROUND(Q$5+Y$12*COS(RADIANS(Q285)),0)-ImgF_x0+1))</f>
        <v>51</v>
      </c>
      <c r="Z285" s="24" t="n">
        <f aca="false">MIN(R285:Y285)</f>
        <v>51</v>
      </c>
      <c r="AA285" s="33" t="n">
        <f aca="false">IF(Z285&lt;oscuro,1,0)</f>
        <v>1</v>
      </c>
      <c r="AB285" s="22" t="n">
        <f aca="false">oscuro</f>
        <v>68</v>
      </c>
    </row>
    <row r="286" customFormat="false" ht="15" hidden="false" customHeight="false" outlineLevel="0" collapsed="false">
      <c r="B286" s="24" t="n">
        <v>273</v>
      </c>
      <c r="C286" s="24" t="n">
        <f aca="false">B286*360/360</f>
        <v>273</v>
      </c>
      <c r="D286" s="18" t="n">
        <f aca="false">IF(D$12="","",INDEX(ImgF,ROUND(C$6+D$12*SIN(RADIANS(C286)),0)-ImgF_y0+1,ROUND(C$5+D$12*COS(RADIANS(C286)),0)-ImgF_x0+1))</f>
        <v>68</v>
      </c>
      <c r="E286" s="18" t="n">
        <f aca="false">IF(E$12="","",INDEX(ImgF,ROUND(C$6+E$12*SIN(RADIANS(C286)),0)-ImgF_y0+1,ROUND(C$5+E$12*COS(RADIANS(C286)),0)-ImgF_x0+1))</f>
        <v>42</v>
      </c>
      <c r="F286" s="18" t="n">
        <f aca="false">IF(F$12="","",INDEX(ImgF,ROUND(C$6+F$12*SIN(RADIANS(C286)),0)-ImgF_y0+1,ROUND(C$5+F$12*COS(RADIANS(C286)),0)-ImgF_x0+1))</f>
        <v>29</v>
      </c>
      <c r="G286" s="18" t="n">
        <f aca="false">IF(G$12="","",INDEX(ImgF,ROUND(C$6+G$12*SIN(RADIANS(C286)),0)-ImgF_y0+1,ROUND(C$5+G$12*COS(RADIANS(C286)),0)-ImgF_x0+1))</f>
        <v>24</v>
      </c>
      <c r="H286" s="18" t="n">
        <f aca="false">IF(H$12="","",INDEX(ImgF,ROUND(C$6+H$12*SIN(RADIANS(C286)),0)-ImgF_y0+1,ROUND(C$5+H$12*COS(RADIANS(C286)),0)-ImgF_x0+1))</f>
        <v>25</v>
      </c>
      <c r="I286" s="18" t="n">
        <f aca="false">IF(I$12="","",INDEX(ImgF,ROUND(C$6+I$12*SIN(RADIANS(C286)),0)-ImgF_y0+1,ROUND(C$5+I$12*COS(RADIANS(C286)),0)-ImgF_x0+1))</f>
        <v>25</v>
      </c>
      <c r="J286" s="18" t="n">
        <f aca="false">IF(J$12="","",INDEX(ImgF,ROUND(C$6+J$12*SIN(RADIANS(C286)),0)-ImgF_y0+1,ROUND(C$5+J$12*COS(RADIANS(C286)),0)-ImgF_x0+1))</f>
        <v>15</v>
      </c>
      <c r="K286" s="18" t="n">
        <f aca="false">IF(K$12="","",INDEX(ImgF,ROUND(C$6+K$12*SIN(RADIANS(C286)),0)-ImgF_y0+1,ROUND(C$5+K$12*COS(RADIANS(C286)),0)-ImgF_x0+1))</f>
        <v>8</v>
      </c>
      <c r="L286" s="24" t="n">
        <f aca="false">MIN(D286:K286)</f>
        <v>8</v>
      </c>
      <c r="M286" s="33" t="n">
        <f aca="false">IF(L286&lt;oscuro,1,0)</f>
        <v>1</v>
      </c>
      <c r="N286" s="22" t="n">
        <f aca="false">oscuro</f>
        <v>68</v>
      </c>
      <c r="P286" s="24" t="n">
        <v>273</v>
      </c>
      <c r="Q286" s="24" t="n">
        <f aca="false">P286*360/360</f>
        <v>273</v>
      </c>
      <c r="R286" s="22" t="n">
        <f aca="false">IF(R$12="","",INDEX(ImgF,ROUND(Q$6+R$12*SIN(RADIANS(Q286)),0)-ImgF_y0+1,ROUND(Q$5+R$12*COS(RADIANS(Q286)),0)-ImgF_x0+1))</f>
        <v>86</v>
      </c>
      <c r="S286" s="22" t="n">
        <f aca="false">IF(S$12="","",INDEX(ImgF,ROUND(Q$6+S$12*SIN(RADIANS(Q286)),0)-ImgF_y0+1,ROUND(Q$5+S$12*COS(RADIANS(Q286)),0)-ImgF_x0+1))</f>
        <v>79</v>
      </c>
      <c r="T286" s="22" t="n">
        <f aca="false">IF(T$12="","",INDEX(ImgF,ROUND(Q$6+T$12*SIN(RADIANS(Q286)),0)-ImgF_y0+1,ROUND(Q$5+T$12*COS(RADIANS(Q286)),0)-ImgF_x0+1))</f>
        <v>74</v>
      </c>
      <c r="U286" s="22" t="n">
        <f aca="false">IF(U$12="","",INDEX(ImgF,ROUND(Q$6+U$12*SIN(RADIANS(Q286)),0)-ImgF_y0+1,ROUND(Q$5+U$12*COS(RADIANS(Q286)),0)-ImgF_x0+1))</f>
        <v>71</v>
      </c>
      <c r="V286" s="22" t="n">
        <f aca="false">IF(V$12="","",INDEX(ImgF,ROUND(Q$6+V$12*SIN(RADIANS(Q286)),0)-ImgF_y0+1,ROUND(Q$5+V$12*COS(RADIANS(Q286)),0)-ImgF_x0+1))</f>
        <v>65</v>
      </c>
      <c r="W286" s="22" t="n">
        <f aca="false">IF(W$12="","",INDEX(ImgF,ROUND(Q$6+W$12*SIN(RADIANS(Q286)),0)-ImgF_y0+1,ROUND(Q$5+W$12*COS(RADIANS(Q286)),0)-ImgF_x0+1))</f>
        <v>59</v>
      </c>
      <c r="X286" s="22" t="n">
        <f aca="false">IF(X$12="","",INDEX(ImgF,ROUND(Q$6+X$12*SIN(RADIANS(Q286)),0)-ImgF_y0+1,ROUND(Q$5+X$12*COS(RADIANS(Q286)),0)-ImgF_x0+1))</f>
        <v>57</v>
      </c>
      <c r="Y286" s="22" t="n">
        <f aca="false">IF(Y$12="","",INDEX(ImgF,ROUND(Q$6+Y$12*SIN(RADIANS(Q286)),0)-ImgF_y0+1,ROUND(Q$5+Y$12*COS(RADIANS(Q286)),0)-ImgF_x0+1))</f>
        <v>54</v>
      </c>
      <c r="Z286" s="24" t="n">
        <f aca="false">MIN(R286:Y286)</f>
        <v>54</v>
      </c>
      <c r="AA286" s="33" t="n">
        <f aca="false">IF(Z286&lt;oscuro,1,0)</f>
        <v>1</v>
      </c>
      <c r="AB286" s="22" t="n">
        <f aca="false">oscuro</f>
        <v>68</v>
      </c>
    </row>
    <row r="287" customFormat="false" ht="15" hidden="false" customHeight="false" outlineLevel="0" collapsed="false">
      <c r="B287" s="24" t="n">
        <v>274</v>
      </c>
      <c r="C287" s="24" t="n">
        <f aca="false">B287*360/360</f>
        <v>274</v>
      </c>
      <c r="D287" s="18" t="n">
        <f aca="false">IF(D$12="","",INDEX(ImgF,ROUND(C$6+D$12*SIN(RADIANS(C287)),0)-ImgF_y0+1,ROUND(C$5+D$12*COS(RADIANS(C287)),0)-ImgF_x0+1))</f>
        <v>68</v>
      </c>
      <c r="E287" s="18" t="n">
        <f aca="false">IF(E$12="","",INDEX(ImgF,ROUND(C$6+E$12*SIN(RADIANS(C287)),0)-ImgF_y0+1,ROUND(C$5+E$12*COS(RADIANS(C287)),0)-ImgF_x0+1))</f>
        <v>42</v>
      </c>
      <c r="F287" s="18" t="n">
        <f aca="false">IF(F$12="","",INDEX(ImgF,ROUND(C$6+F$12*SIN(RADIANS(C287)),0)-ImgF_y0+1,ROUND(C$5+F$12*COS(RADIANS(C287)),0)-ImgF_x0+1))</f>
        <v>26</v>
      </c>
      <c r="G287" s="18" t="n">
        <f aca="false">IF(G$12="","",INDEX(ImgF,ROUND(C$6+G$12*SIN(RADIANS(C287)),0)-ImgF_y0+1,ROUND(C$5+G$12*COS(RADIANS(C287)),0)-ImgF_x0+1))</f>
        <v>21</v>
      </c>
      <c r="H287" s="18" t="n">
        <f aca="false">IF(H$12="","",INDEX(ImgF,ROUND(C$6+H$12*SIN(RADIANS(C287)),0)-ImgF_y0+1,ROUND(C$5+H$12*COS(RADIANS(C287)),0)-ImgF_x0+1))</f>
        <v>22</v>
      </c>
      <c r="I287" s="18" t="n">
        <f aca="false">IF(I$12="","",INDEX(ImgF,ROUND(C$6+I$12*SIN(RADIANS(C287)),0)-ImgF_y0+1,ROUND(C$5+I$12*COS(RADIANS(C287)),0)-ImgF_x0+1))</f>
        <v>23</v>
      </c>
      <c r="J287" s="18" t="n">
        <f aca="false">IF(J$12="","",INDEX(ImgF,ROUND(C$6+J$12*SIN(RADIANS(C287)),0)-ImgF_y0+1,ROUND(C$5+J$12*COS(RADIANS(C287)),0)-ImgF_x0+1))</f>
        <v>17</v>
      </c>
      <c r="K287" s="18" t="n">
        <f aca="false">IF(K$12="","",INDEX(ImgF,ROUND(C$6+K$12*SIN(RADIANS(C287)),0)-ImgF_y0+1,ROUND(C$5+K$12*COS(RADIANS(C287)),0)-ImgF_x0+1))</f>
        <v>9</v>
      </c>
      <c r="L287" s="24" t="n">
        <f aca="false">MIN(D287:K287)</f>
        <v>9</v>
      </c>
      <c r="M287" s="33" t="n">
        <f aca="false">IF(L287&lt;oscuro,1,0)</f>
        <v>1</v>
      </c>
      <c r="N287" s="22" t="n">
        <f aca="false">oscuro</f>
        <v>68</v>
      </c>
      <c r="P287" s="24" t="n">
        <v>274</v>
      </c>
      <c r="Q287" s="24" t="n">
        <f aca="false">P287*360/360</f>
        <v>274</v>
      </c>
      <c r="R287" s="22" t="n">
        <f aca="false">IF(R$12="","",INDEX(ImgF,ROUND(Q$6+R$12*SIN(RADIANS(Q287)),0)-ImgF_y0+1,ROUND(Q$5+R$12*COS(RADIANS(Q287)),0)-ImgF_x0+1))</f>
        <v>79</v>
      </c>
      <c r="S287" s="22" t="n">
        <f aca="false">IF(S$12="","",INDEX(ImgF,ROUND(Q$6+S$12*SIN(RADIANS(Q287)),0)-ImgF_y0+1,ROUND(Q$5+S$12*COS(RADIANS(Q287)),0)-ImgF_x0+1))</f>
        <v>73</v>
      </c>
      <c r="T287" s="22" t="n">
        <f aca="false">IF(T$12="","",INDEX(ImgF,ROUND(Q$6+T$12*SIN(RADIANS(Q287)),0)-ImgF_y0+1,ROUND(Q$5+T$12*COS(RADIANS(Q287)),0)-ImgF_x0+1))</f>
        <v>68</v>
      </c>
      <c r="U287" s="22" t="n">
        <f aca="false">IF(U$12="","",INDEX(ImgF,ROUND(Q$6+U$12*SIN(RADIANS(Q287)),0)-ImgF_y0+1,ROUND(Q$5+U$12*COS(RADIANS(Q287)),0)-ImgF_x0+1))</f>
        <v>64</v>
      </c>
      <c r="V287" s="22" t="n">
        <f aca="false">IF(V$12="","",INDEX(ImgF,ROUND(Q$6+V$12*SIN(RADIANS(Q287)),0)-ImgF_y0+1,ROUND(Q$5+V$12*COS(RADIANS(Q287)),0)-ImgF_x0+1))</f>
        <v>60</v>
      </c>
      <c r="W287" s="22" t="n">
        <f aca="false">IF(W$12="","",INDEX(ImgF,ROUND(Q$6+W$12*SIN(RADIANS(Q287)),0)-ImgF_y0+1,ROUND(Q$5+W$12*COS(RADIANS(Q287)),0)-ImgF_x0+1))</f>
        <v>56</v>
      </c>
      <c r="X287" s="22" t="n">
        <f aca="false">IF(X$12="","",INDEX(ImgF,ROUND(Q$6+X$12*SIN(RADIANS(Q287)),0)-ImgF_y0+1,ROUND(Q$5+X$12*COS(RADIANS(Q287)),0)-ImgF_x0+1))</f>
        <v>54</v>
      </c>
      <c r="Y287" s="22" t="n">
        <f aca="false">IF(Y$12="","",INDEX(ImgF,ROUND(Q$6+Y$12*SIN(RADIANS(Q287)),0)-ImgF_y0+1,ROUND(Q$5+Y$12*COS(RADIANS(Q287)),0)-ImgF_x0+1))</f>
        <v>54</v>
      </c>
      <c r="Z287" s="24" t="n">
        <f aca="false">MIN(R287:Y287)</f>
        <v>54</v>
      </c>
      <c r="AA287" s="33" t="n">
        <f aca="false">IF(Z287&lt;oscuro,1,0)</f>
        <v>1</v>
      </c>
      <c r="AB287" s="22" t="n">
        <f aca="false">oscuro</f>
        <v>68</v>
      </c>
    </row>
    <row r="288" customFormat="false" ht="15" hidden="false" customHeight="false" outlineLevel="0" collapsed="false">
      <c r="B288" s="24" t="n">
        <v>275</v>
      </c>
      <c r="C288" s="24" t="n">
        <f aca="false">B288*360/360</f>
        <v>275</v>
      </c>
      <c r="D288" s="18" t="n">
        <f aca="false">IF(D$12="","",INDEX(ImgF,ROUND(C$6+D$12*SIN(RADIANS(C288)),0)-ImgF_y0+1,ROUND(C$5+D$12*COS(RADIANS(C288)),0)-ImgF_x0+1))</f>
        <v>63</v>
      </c>
      <c r="E288" s="18" t="n">
        <f aca="false">IF(E$12="","",INDEX(ImgF,ROUND(C$6+E$12*SIN(RADIANS(C288)),0)-ImgF_y0+1,ROUND(C$5+E$12*COS(RADIANS(C288)),0)-ImgF_x0+1))</f>
        <v>36</v>
      </c>
      <c r="F288" s="18" t="n">
        <f aca="false">IF(F$12="","",INDEX(ImgF,ROUND(C$6+F$12*SIN(RADIANS(C288)),0)-ImgF_y0+1,ROUND(C$5+F$12*COS(RADIANS(C288)),0)-ImgF_x0+1))</f>
        <v>26</v>
      </c>
      <c r="G288" s="18" t="n">
        <f aca="false">IF(G$12="","",INDEX(ImgF,ROUND(C$6+G$12*SIN(RADIANS(C288)),0)-ImgF_y0+1,ROUND(C$5+G$12*COS(RADIANS(C288)),0)-ImgF_x0+1))</f>
        <v>21</v>
      </c>
      <c r="H288" s="18" t="n">
        <f aca="false">IF(H$12="","",INDEX(ImgF,ROUND(C$6+H$12*SIN(RADIANS(C288)),0)-ImgF_y0+1,ROUND(C$5+H$12*COS(RADIANS(C288)),0)-ImgF_x0+1))</f>
        <v>22</v>
      </c>
      <c r="I288" s="18" t="n">
        <f aca="false">IF(I$12="","",INDEX(ImgF,ROUND(C$6+I$12*SIN(RADIANS(C288)),0)-ImgF_y0+1,ROUND(C$5+I$12*COS(RADIANS(C288)),0)-ImgF_x0+1))</f>
        <v>23</v>
      </c>
      <c r="J288" s="18" t="n">
        <f aca="false">IF(J$12="","",INDEX(ImgF,ROUND(C$6+J$12*SIN(RADIANS(C288)),0)-ImgF_y0+1,ROUND(C$5+J$12*COS(RADIANS(C288)),0)-ImgF_x0+1))</f>
        <v>17</v>
      </c>
      <c r="K288" s="18" t="n">
        <f aca="false">IF(K$12="","",INDEX(ImgF,ROUND(C$6+K$12*SIN(RADIANS(C288)),0)-ImgF_y0+1,ROUND(C$5+K$12*COS(RADIANS(C288)),0)-ImgF_x0+1))</f>
        <v>11</v>
      </c>
      <c r="L288" s="24" t="n">
        <f aca="false">MIN(D288:K288)</f>
        <v>11</v>
      </c>
      <c r="M288" s="33" t="n">
        <f aca="false">IF(L288&lt;oscuro,1,0)</f>
        <v>1</v>
      </c>
      <c r="N288" s="22" t="n">
        <f aca="false">oscuro</f>
        <v>68</v>
      </c>
      <c r="P288" s="24" t="n">
        <v>275</v>
      </c>
      <c r="Q288" s="24" t="n">
        <f aca="false">P288*360/360</f>
        <v>275</v>
      </c>
      <c r="R288" s="22" t="n">
        <f aca="false">IF(R$12="","",INDEX(ImgF,ROUND(Q$6+R$12*SIN(RADIANS(Q288)),0)-ImgF_y0+1,ROUND(Q$5+R$12*COS(RADIANS(Q288)),0)-ImgF_x0+1))</f>
        <v>79</v>
      </c>
      <c r="S288" s="22" t="n">
        <f aca="false">IF(S$12="","",INDEX(ImgF,ROUND(Q$6+S$12*SIN(RADIANS(Q288)),0)-ImgF_y0+1,ROUND(Q$5+S$12*COS(RADIANS(Q288)),0)-ImgF_x0+1))</f>
        <v>68</v>
      </c>
      <c r="T288" s="22" t="n">
        <f aca="false">IF(T$12="","",INDEX(ImgF,ROUND(Q$6+T$12*SIN(RADIANS(Q288)),0)-ImgF_y0+1,ROUND(Q$5+T$12*COS(RADIANS(Q288)),0)-ImgF_x0+1))</f>
        <v>61</v>
      </c>
      <c r="U288" s="22" t="n">
        <f aca="false">IF(U$12="","",INDEX(ImgF,ROUND(Q$6+U$12*SIN(RADIANS(Q288)),0)-ImgF_y0+1,ROUND(Q$5+U$12*COS(RADIANS(Q288)),0)-ImgF_x0+1))</f>
        <v>56</v>
      </c>
      <c r="V288" s="22" t="n">
        <f aca="false">IF(V$12="","",INDEX(ImgF,ROUND(Q$6+V$12*SIN(RADIANS(Q288)),0)-ImgF_y0+1,ROUND(Q$5+V$12*COS(RADIANS(Q288)),0)-ImgF_x0+1))</f>
        <v>56</v>
      </c>
      <c r="W288" s="22" t="n">
        <f aca="false">IF(W$12="","",INDEX(ImgF,ROUND(Q$6+W$12*SIN(RADIANS(Q288)),0)-ImgF_y0+1,ROUND(Q$5+W$12*COS(RADIANS(Q288)),0)-ImgF_x0+1))</f>
        <v>56</v>
      </c>
      <c r="X288" s="22" t="n">
        <f aca="false">IF(X$12="","",INDEX(ImgF,ROUND(Q$6+X$12*SIN(RADIANS(Q288)),0)-ImgF_y0+1,ROUND(Q$5+X$12*COS(RADIANS(Q288)),0)-ImgF_x0+1))</f>
        <v>56</v>
      </c>
      <c r="Y288" s="22" t="n">
        <f aca="false">IF(Y$12="","",INDEX(ImgF,ROUND(Q$6+Y$12*SIN(RADIANS(Q288)),0)-ImgF_y0+1,ROUND(Q$5+Y$12*COS(RADIANS(Q288)),0)-ImgF_x0+1))</f>
        <v>58</v>
      </c>
      <c r="Z288" s="24" t="n">
        <f aca="false">MIN(R288:Y288)</f>
        <v>56</v>
      </c>
      <c r="AA288" s="33" t="n">
        <f aca="false">IF(Z288&lt;oscuro,1,0)</f>
        <v>1</v>
      </c>
      <c r="AB288" s="22" t="n">
        <f aca="false">oscuro</f>
        <v>68</v>
      </c>
    </row>
    <row r="289" customFormat="false" ht="15" hidden="false" customHeight="false" outlineLevel="0" collapsed="false">
      <c r="B289" s="24" t="n">
        <v>276</v>
      </c>
      <c r="C289" s="24" t="n">
        <f aca="false">B289*360/360</f>
        <v>276</v>
      </c>
      <c r="D289" s="18" t="n">
        <f aca="false">IF(D$12="","",INDEX(ImgF,ROUND(C$6+D$12*SIN(RADIANS(C289)),0)-ImgF_y0+1,ROUND(C$5+D$12*COS(RADIANS(C289)),0)-ImgF_x0+1))</f>
        <v>57</v>
      </c>
      <c r="E289" s="18" t="n">
        <f aca="false">IF(E$12="","",INDEX(ImgF,ROUND(C$6+E$12*SIN(RADIANS(C289)),0)-ImgF_y0+1,ROUND(C$5+E$12*COS(RADIANS(C289)),0)-ImgF_x0+1))</f>
        <v>32</v>
      </c>
      <c r="F289" s="18" t="n">
        <f aca="false">IF(F$12="","",INDEX(ImgF,ROUND(C$6+F$12*SIN(RADIANS(C289)),0)-ImgF_y0+1,ROUND(C$5+F$12*COS(RADIANS(C289)),0)-ImgF_x0+1))</f>
        <v>23</v>
      </c>
      <c r="G289" s="18" t="n">
        <f aca="false">IF(G$12="","",INDEX(ImgF,ROUND(C$6+G$12*SIN(RADIANS(C289)),0)-ImgF_y0+1,ROUND(C$5+G$12*COS(RADIANS(C289)),0)-ImgF_x0+1))</f>
        <v>17</v>
      </c>
      <c r="H289" s="18" t="n">
        <f aca="false">IF(H$12="","",INDEX(ImgF,ROUND(C$6+H$12*SIN(RADIANS(C289)),0)-ImgF_y0+1,ROUND(C$5+H$12*COS(RADIANS(C289)),0)-ImgF_x0+1))</f>
        <v>18</v>
      </c>
      <c r="I289" s="18" t="n">
        <f aca="false">IF(I$12="","",INDEX(ImgF,ROUND(C$6+I$12*SIN(RADIANS(C289)),0)-ImgF_y0+1,ROUND(C$5+I$12*COS(RADIANS(C289)),0)-ImgF_x0+1))</f>
        <v>19</v>
      </c>
      <c r="J289" s="18" t="n">
        <f aca="false">IF(J$12="","",INDEX(ImgF,ROUND(C$6+J$12*SIN(RADIANS(C289)),0)-ImgF_y0+1,ROUND(C$5+J$12*COS(RADIANS(C289)),0)-ImgF_x0+1))</f>
        <v>17</v>
      </c>
      <c r="K289" s="18" t="n">
        <f aca="false">IF(K$12="","",INDEX(ImgF,ROUND(C$6+K$12*SIN(RADIANS(C289)),0)-ImgF_y0+1,ROUND(C$5+K$12*COS(RADIANS(C289)),0)-ImgF_x0+1))</f>
        <v>11</v>
      </c>
      <c r="L289" s="24" t="n">
        <f aca="false">MIN(D289:K289)</f>
        <v>11</v>
      </c>
      <c r="M289" s="33" t="n">
        <f aca="false">IF(L289&lt;oscuro,1,0)</f>
        <v>1</v>
      </c>
      <c r="N289" s="22" t="n">
        <f aca="false">oscuro</f>
        <v>68</v>
      </c>
      <c r="P289" s="24" t="n">
        <v>276</v>
      </c>
      <c r="Q289" s="24" t="n">
        <f aca="false">P289*360/360</f>
        <v>276</v>
      </c>
      <c r="R289" s="22" t="n">
        <f aca="false">IF(R$12="","",INDEX(ImgF,ROUND(Q$6+R$12*SIN(RADIANS(Q289)),0)-ImgF_y0+1,ROUND(Q$5+R$12*COS(RADIANS(Q289)),0)-ImgF_x0+1))</f>
        <v>77</v>
      </c>
      <c r="S289" s="22" t="n">
        <f aca="false">IF(S$12="","",INDEX(ImgF,ROUND(Q$6+S$12*SIN(RADIANS(Q289)),0)-ImgF_y0+1,ROUND(Q$5+S$12*COS(RADIANS(Q289)),0)-ImgF_x0+1))</f>
        <v>68</v>
      </c>
      <c r="T289" s="22" t="n">
        <f aca="false">IF(T$12="","",INDEX(ImgF,ROUND(Q$6+T$12*SIN(RADIANS(Q289)),0)-ImgF_y0+1,ROUND(Q$5+T$12*COS(RADIANS(Q289)),0)-ImgF_x0+1))</f>
        <v>61</v>
      </c>
      <c r="U289" s="22" t="n">
        <f aca="false">IF(U$12="","",INDEX(ImgF,ROUND(Q$6+U$12*SIN(RADIANS(Q289)),0)-ImgF_y0+1,ROUND(Q$5+U$12*COS(RADIANS(Q289)),0)-ImgF_x0+1))</f>
        <v>56</v>
      </c>
      <c r="V289" s="22" t="n">
        <f aca="false">IF(V$12="","",INDEX(ImgF,ROUND(Q$6+V$12*SIN(RADIANS(Q289)),0)-ImgF_y0+1,ROUND(Q$5+V$12*COS(RADIANS(Q289)),0)-ImgF_x0+1))</f>
        <v>57</v>
      </c>
      <c r="W289" s="22" t="n">
        <f aca="false">IF(W$12="","",INDEX(ImgF,ROUND(Q$6+W$12*SIN(RADIANS(Q289)),0)-ImgF_y0+1,ROUND(Q$5+W$12*COS(RADIANS(Q289)),0)-ImgF_x0+1))</f>
        <v>59</v>
      </c>
      <c r="X289" s="22" t="n">
        <f aca="false">IF(X$12="","",INDEX(ImgF,ROUND(Q$6+X$12*SIN(RADIANS(Q289)),0)-ImgF_y0+1,ROUND(Q$5+X$12*COS(RADIANS(Q289)),0)-ImgF_x0+1))</f>
        <v>59</v>
      </c>
      <c r="Y289" s="22" t="n">
        <f aca="false">IF(Y$12="","",INDEX(ImgF,ROUND(Q$6+Y$12*SIN(RADIANS(Q289)),0)-ImgF_y0+1,ROUND(Q$5+Y$12*COS(RADIANS(Q289)),0)-ImgF_x0+1))</f>
        <v>60</v>
      </c>
      <c r="Z289" s="24" t="n">
        <f aca="false">MIN(R289:Y289)</f>
        <v>56</v>
      </c>
      <c r="AA289" s="33" t="n">
        <f aca="false">IF(Z289&lt;oscuro,1,0)</f>
        <v>1</v>
      </c>
      <c r="AB289" s="22" t="n">
        <f aca="false">oscuro</f>
        <v>68</v>
      </c>
    </row>
    <row r="290" customFormat="false" ht="15" hidden="false" customHeight="false" outlineLevel="0" collapsed="false">
      <c r="B290" s="24" t="n">
        <v>277</v>
      </c>
      <c r="C290" s="24" t="n">
        <f aca="false">B290*360/360</f>
        <v>277</v>
      </c>
      <c r="D290" s="18" t="n">
        <f aca="false">IF(D$12="","",INDEX(ImgF,ROUND(C$6+D$12*SIN(RADIANS(C290)),0)-ImgF_y0+1,ROUND(C$5+D$12*COS(RADIANS(C290)),0)-ImgF_x0+1))</f>
        <v>57</v>
      </c>
      <c r="E290" s="18" t="n">
        <f aca="false">IF(E$12="","",INDEX(ImgF,ROUND(C$6+E$12*SIN(RADIANS(C290)),0)-ImgF_y0+1,ROUND(C$5+E$12*COS(RADIANS(C290)),0)-ImgF_x0+1))</f>
        <v>32</v>
      </c>
      <c r="F290" s="18" t="n">
        <f aca="false">IF(F$12="","",INDEX(ImgF,ROUND(C$6+F$12*SIN(RADIANS(C290)),0)-ImgF_y0+1,ROUND(C$5+F$12*COS(RADIANS(C290)),0)-ImgF_x0+1))</f>
        <v>29</v>
      </c>
      <c r="G290" s="18" t="n">
        <f aca="false">IF(G$12="","",INDEX(ImgF,ROUND(C$6+G$12*SIN(RADIANS(C290)),0)-ImgF_y0+1,ROUND(C$5+G$12*COS(RADIANS(C290)),0)-ImgF_x0+1))</f>
        <v>22</v>
      </c>
      <c r="H290" s="18" t="n">
        <f aca="false">IF(H$12="","",INDEX(ImgF,ROUND(C$6+H$12*SIN(RADIANS(C290)),0)-ImgF_y0+1,ROUND(C$5+H$12*COS(RADIANS(C290)),0)-ImgF_x0+1))</f>
        <v>18</v>
      </c>
      <c r="I290" s="18" t="n">
        <f aca="false">IF(I$12="","",INDEX(ImgF,ROUND(C$6+I$12*SIN(RADIANS(C290)),0)-ImgF_y0+1,ROUND(C$5+I$12*COS(RADIANS(C290)),0)-ImgF_x0+1))</f>
        <v>18</v>
      </c>
      <c r="J290" s="18" t="n">
        <f aca="false">IF(J$12="","",INDEX(ImgF,ROUND(C$6+J$12*SIN(RADIANS(C290)),0)-ImgF_y0+1,ROUND(C$5+J$12*COS(RADIANS(C290)),0)-ImgF_x0+1))</f>
        <v>11</v>
      </c>
      <c r="K290" s="18" t="n">
        <f aca="false">IF(K$12="","",INDEX(ImgF,ROUND(C$6+K$12*SIN(RADIANS(C290)),0)-ImgF_y0+1,ROUND(C$5+K$12*COS(RADIANS(C290)),0)-ImgF_x0+1))</f>
        <v>4</v>
      </c>
      <c r="L290" s="24" t="n">
        <f aca="false">MIN(D290:K290)</f>
        <v>4</v>
      </c>
      <c r="M290" s="33" t="n">
        <f aca="false">IF(L290&lt;oscuro,1,0)</f>
        <v>1</v>
      </c>
      <c r="N290" s="22" t="n">
        <f aca="false">oscuro</f>
        <v>68</v>
      </c>
      <c r="P290" s="24" t="n">
        <v>277</v>
      </c>
      <c r="Q290" s="24" t="n">
        <f aca="false">P290*360/360</f>
        <v>277</v>
      </c>
      <c r="R290" s="22" t="n">
        <f aca="false">IF(R$12="","",INDEX(ImgF,ROUND(Q$6+R$12*SIN(RADIANS(Q290)),0)-ImgF_y0+1,ROUND(Q$5+R$12*COS(RADIANS(Q290)),0)-ImgF_x0+1))</f>
        <v>78</v>
      </c>
      <c r="S290" s="22" t="n">
        <f aca="false">IF(S$12="","",INDEX(ImgF,ROUND(Q$6+S$12*SIN(RADIANS(Q290)),0)-ImgF_y0+1,ROUND(Q$5+S$12*COS(RADIANS(Q290)),0)-ImgF_x0+1))</f>
        <v>71</v>
      </c>
      <c r="T290" s="22" t="n">
        <f aca="false">IF(T$12="","",INDEX(ImgF,ROUND(Q$6+T$12*SIN(RADIANS(Q290)),0)-ImgF_y0+1,ROUND(Q$5+T$12*COS(RADIANS(Q290)),0)-ImgF_x0+1))</f>
        <v>63</v>
      </c>
      <c r="U290" s="22" t="n">
        <f aca="false">IF(U$12="","",INDEX(ImgF,ROUND(Q$6+U$12*SIN(RADIANS(Q290)),0)-ImgF_y0+1,ROUND(Q$5+U$12*COS(RADIANS(Q290)),0)-ImgF_x0+1))</f>
        <v>57</v>
      </c>
      <c r="V290" s="22" t="n">
        <f aca="false">IF(V$12="","",INDEX(ImgF,ROUND(Q$6+V$12*SIN(RADIANS(Q290)),0)-ImgF_y0+1,ROUND(Q$5+V$12*COS(RADIANS(Q290)),0)-ImgF_x0+1))</f>
        <v>57</v>
      </c>
      <c r="W290" s="22" t="n">
        <f aca="false">IF(W$12="","",INDEX(ImgF,ROUND(Q$6+W$12*SIN(RADIANS(Q290)),0)-ImgF_y0+1,ROUND(Q$5+W$12*COS(RADIANS(Q290)),0)-ImgF_x0+1))</f>
        <v>59</v>
      </c>
      <c r="X290" s="22" t="n">
        <f aca="false">IF(X$12="","",INDEX(ImgF,ROUND(Q$6+X$12*SIN(RADIANS(Q290)),0)-ImgF_y0+1,ROUND(Q$5+X$12*COS(RADIANS(Q290)),0)-ImgF_x0+1))</f>
        <v>59</v>
      </c>
      <c r="Y290" s="22" t="n">
        <f aca="false">IF(Y$12="","",INDEX(ImgF,ROUND(Q$6+Y$12*SIN(RADIANS(Q290)),0)-ImgF_y0+1,ROUND(Q$5+Y$12*COS(RADIANS(Q290)),0)-ImgF_x0+1))</f>
        <v>61</v>
      </c>
      <c r="Z290" s="24" t="n">
        <f aca="false">MIN(R290:Y290)</f>
        <v>57</v>
      </c>
      <c r="AA290" s="33" t="n">
        <f aca="false">IF(Z290&lt;oscuro,1,0)</f>
        <v>1</v>
      </c>
      <c r="AB290" s="22" t="n">
        <f aca="false">oscuro</f>
        <v>68</v>
      </c>
    </row>
    <row r="291" customFormat="false" ht="15" hidden="false" customHeight="false" outlineLevel="0" collapsed="false">
      <c r="B291" s="24" t="n">
        <v>278</v>
      </c>
      <c r="C291" s="24" t="n">
        <f aca="false">B291*360/360</f>
        <v>278</v>
      </c>
      <c r="D291" s="18" t="n">
        <f aca="false">IF(D$12="","",INDEX(ImgF,ROUND(C$6+D$12*SIN(RADIANS(C291)),0)-ImgF_y0+1,ROUND(C$5+D$12*COS(RADIANS(C291)),0)-ImgF_x0+1))</f>
        <v>50</v>
      </c>
      <c r="E291" s="18" t="n">
        <f aca="false">IF(E$12="","",INDEX(ImgF,ROUND(C$6+E$12*SIN(RADIANS(C291)),0)-ImgF_y0+1,ROUND(C$5+E$12*COS(RADIANS(C291)),0)-ImgF_x0+1))</f>
        <v>31</v>
      </c>
      <c r="F291" s="18" t="n">
        <f aca="false">IF(F$12="","",INDEX(ImgF,ROUND(C$6+F$12*SIN(RADIANS(C291)),0)-ImgF_y0+1,ROUND(C$5+F$12*COS(RADIANS(C291)),0)-ImgF_x0+1))</f>
        <v>29</v>
      </c>
      <c r="G291" s="18" t="n">
        <f aca="false">IF(G$12="","",INDEX(ImgF,ROUND(C$6+G$12*SIN(RADIANS(C291)),0)-ImgF_y0+1,ROUND(C$5+G$12*COS(RADIANS(C291)),0)-ImgF_x0+1))</f>
        <v>22</v>
      </c>
      <c r="H291" s="18" t="n">
        <f aca="false">IF(H$12="","",INDEX(ImgF,ROUND(C$6+H$12*SIN(RADIANS(C291)),0)-ImgF_y0+1,ROUND(C$5+H$12*COS(RADIANS(C291)),0)-ImgF_x0+1))</f>
        <v>37</v>
      </c>
      <c r="I291" s="18" t="n">
        <f aca="false">IF(I$12="","",INDEX(ImgF,ROUND(C$6+I$12*SIN(RADIANS(C291)),0)-ImgF_y0+1,ROUND(C$5+I$12*COS(RADIANS(C291)),0)-ImgF_x0+1))</f>
        <v>32</v>
      </c>
      <c r="J291" s="18" t="n">
        <f aca="false">IF(J$12="","",INDEX(ImgF,ROUND(C$6+J$12*SIN(RADIANS(C291)),0)-ImgF_y0+1,ROUND(C$5+J$12*COS(RADIANS(C291)),0)-ImgF_x0+1))</f>
        <v>19</v>
      </c>
      <c r="K291" s="18" t="n">
        <f aca="false">IF(K$12="","",INDEX(ImgF,ROUND(C$6+K$12*SIN(RADIANS(C291)),0)-ImgF_y0+1,ROUND(C$5+K$12*COS(RADIANS(C291)),0)-ImgF_x0+1))</f>
        <v>4</v>
      </c>
      <c r="L291" s="24" t="n">
        <f aca="false">MIN(D291:K291)</f>
        <v>4</v>
      </c>
      <c r="M291" s="33" t="n">
        <f aca="false">IF(L291&lt;oscuro,1,0)</f>
        <v>1</v>
      </c>
      <c r="N291" s="22" t="n">
        <f aca="false">oscuro</f>
        <v>68</v>
      </c>
      <c r="P291" s="24" t="n">
        <v>278</v>
      </c>
      <c r="Q291" s="24" t="n">
        <f aca="false">P291*360/360</f>
        <v>278</v>
      </c>
      <c r="R291" s="22" t="n">
        <f aca="false">IF(R$12="","",INDEX(ImgF,ROUND(Q$6+R$12*SIN(RADIANS(Q291)),0)-ImgF_y0+1,ROUND(Q$5+R$12*COS(RADIANS(Q291)),0)-ImgF_x0+1))</f>
        <v>78</v>
      </c>
      <c r="S291" s="22" t="n">
        <f aca="false">IF(S$12="","",INDEX(ImgF,ROUND(Q$6+S$12*SIN(RADIANS(Q291)),0)-ImgF_y0+1,ROUND(Q$5+S$12*COS(RADIANS(Q291)),0)-ImgF_x0+1))</f>
        <v>75</v>
      </c>
      <c r="T291" s="22" t="n">
        <f aca="false">IF(T$12="","",INDEX(ImgF,ROUND(Q$6+T$12*SIN(RADIANS(Q291)),0)-ImgF_y0+1,ROUND(Q$5+T$12*COS(RADIANS(Q291)),0)-ImgF_x0+1))</f>
        <v>70</v>
      </c>
      <c r="U291" s="22" t="n">
        <f aca="false">IF(U$12="","",INDEX(ImgF,ROUND(Q$6+U$12*SIN(RADIANS(Q291)),0)-ImgF_y0+1,ROUND(Q$5+U$12*COS(RADIANS(Q291)),0)-ImgF_x0+1))</f>
        <v>65</v>
      </c>
      <c r="V291" s="22" t="n">
        <f aca="false">IF(V$12="","",INDEX(ImgF,ROUND(Q$6+V$12*SIN(RADIANS(Q291)),0)-ImgF_y0+1,ROUND(Q$5+V$12*COS(RADIANS(Q291)),0)-ImgF_x0+1))</f>
        <v>65</v>
      </c>
      <c r="W291" s="22" t="n">
        <f aca="false">IF(W$12="","",INDEX(ImgF,ROUND(Q$6+W$12*SIN(RADIANS(Q291)),0)-ImgF_y0+1,ROUND(Q$5+W$12*COS(RADIANS(Q291)),0)-ImgF_x0+1))</f>
        <v>64</v>
      </c>
      <c r="X291" s="22" t="n">
        <f aca="false">IF(X$12="","",INDEX(ImgF,ROUND(Q$6+X$12*SIN(RADIANS(Q291)),0)-ImgF_y0+1,ROUND(Q$5+X$12*COS(RADIANS(Q291)),0)-ImgF_x0+1))</f>
        <v>64</v>
      </c>
      <c r="Y291" s="22" t="n">
        <f aca="false">IF(Y$12="","",INDEX(ImgF,ROUND(Q$6+Y$12*SIN(RADIANS(Q291)),0)-ImgF_y0+1,ROUND(Q$5+Y$12*COS(RADIANS(Q291)),0)-ImgF_x0+1))</f>
        <v>61</v>
      </c>
      <c r="Z291" s="24" t="n">
        <f aca="false">MIN(R291:Y291)</f>
        <v>61</v>
      </c>
      <c r="AA291" s="33" t="n">
        <f aca="false">IF(Z291&lt;oscuro,1,0)</f>
        <v>1</v>
      </c>
      <c r="AB291" s="22" t="n">
        <f aca="false">oscuro</f>
        <v>68</v>
      </c>
    </row>
    <row r="292" customFormat="false" ht="15" hidden="false" customHeight="false" outlineLevel="0" collapsed="false">
      <c r="B292" s="24" t="n">
        <v>279</v>
      </c>
      <c r="C292" s="24" t="n">
        <f aca="false">B292*360/360</f>
        <v>279</v>
      </c>
      <c r="D292" s="18" t="n">
        <f aca="false">IF(D$12="","",INDEX(ImgF,ROUND(C$6+D$12*SIN(RADIANS(C292)),0)-ImgF_y0+1,ROUND(C$5+D$12*COS(RADIANS(C292)),0)-ImgF_x0+1))</f>
        <v>44</v>
      </c>
      <c r="E292" s="18" t="n">
        <f aca="false">IF(E$12="","",INDEX(ImgF,ROUND(C$6+E$12*SIN(RADIANS(C292)),0)-ImgF_y0+1,ROUND(C$5+E$12*COS(RADIANS(C292)),0)-ImgF_x0+1))</f>
        <v>49</v>
      </c>
      <c r="F292" s="18" t="n">
        <f aca="false">IF(F$12="","",INDEX(ImgF,ROUND(C$6+F$12*SIN(RADIANS(C292)),0)-ImgF_y0+1,ROUND(C$5+F$12*COS(RADIANS(C292)),0)-ImgF_x0+1))</f>
        <v>51</v>
      </c>
      <c r="G292" s="18" t="n">
        <f aca="false">IF(G$12="","",INDEX(ImgF,ROUND(C$6+G$12*SIN(RADIANS(C292)),0)-ImgF_y0+1,ROUND(C$5+G$12*COS(RADIANS(C292)),0)-ImgF_x0+1))</f>
        <v>45</v>
      </c>
      <c r="H292" s="18" t="n">
        <f aca="false">IF(H$12="","",INDEX(ImgF,ROUND(C$6+H$12*SIN(RADIANS(C292)),0)-ImgF_y0+1,ROUND(C$5+H$12*COS(RADIANS(C292)),0)-ImgF_x0+1))</f>
        <v>37</v>
      </c>
      <c r="I292" s="18" t="n">
        <f aca="false">IF(I$12="","",INDEX(ImgF,ROUND(C$6+I$12*SIN(RADIANS(C292)),0)-ImgF_y0+1,ROUND(C$5+I$12*COS(RADIANS(C292)),0)-ImgF_x0+1))</f>
        <v>32</v>
      </c>
      <c r="J292" s="18" t="n">
        <f aca="false">IF(J$12="","",INDEX(ImgF,ROUND(C$6+J$12*SIN(RADIANS(C292)),0)-ImgF_y0+1,ROUND(C$5+J$12*COS(RADIANS(C292)),0)-ImgF_x0+1))</f>
        <v>46</v>
      </c>
      <c r="K292" s="18" t="n">
        <f aca="false">IF(K$12="","",INDEX(ImgF,ROUND(C$6+K$12*SIN(RADIANS(C292)),0)-ImgF_y0+1,ROUND(C$5+K$12*COS(RADIANS(C292)),0)-ImgF_x0+1))</f>
        <v>25</v>
      </c>
      <c r="L292" s="24" t="n">
        <f aca="false">MIN(D292:K292)</f>
        <v>25</v>
      </c>
      <c r="M292" s="33" t="n">
        <f aca="false">IF(L292&lt;oscuro,1,0)</f>
        <v>1</v>
      </c>
      <c r="N292" s="22" t="n">
        <f aca="false">oscuro</f>
        <v>68</v>
      </c>
      <c r="P292" s="24" t="n">
        <v>279</v>
      </c>
      <c r="Q292" s="24" t="n">
        <f aca="false">P292*360/360</f>
        <v>279</v>
      </c>
      <c r="R292" s="22" t="n">
        <f aca="false">IF(R$12="","",INDEX(ImgF,ROUND(Q$6+R$12*SIN(RADIANS(Q292)),0)-ImgF_y0+1,ROUND(Q$5+R$12*COS(RADIANS(Q292)),0)-ImgF_x0+1))</f>
        <v>85</v>
      </c>
      <c r="S292" s="22" t="n">
        <f aca="false">IF(S$12="","",INDEX(ImgF,ROUND(Q$6+S$12*SIN(RADIANS(Q292)),0)-ImgF_y0+1,ROUND(Q$5+S$12*COS(RADIANS(Q292)),0)-ImgF_x0+1))</f>
        <v>80</v>
      </c>
      <c r="T292" s="22" t="n">
        <f aca="false">IF(T$12="","",INDEX(ImgF,ROUND(Q$6+T$12*SIN(RADIANS(Q292)),0)-ImgF_y0+1,ROUND(Q$5+T$12*COS(RADIANS(Q292)),0)-ImgF_x0+1))</f>
        <v>75</v>
      </c>
      <c r="U292" s="22" t="n">
        <f aca="false">IF(U$12="","",INDEX(ImgF,ROUND(Q$6+U$12*SIN(RADIANS(Q292)),0)-ImgF_y0+1,ROUND(Q$5+U$12*COS(RADIANS(Q292)),0)-ImgF_x0+1))</f>
        <v>70</v>
      </c>
      <c r="V292" s="22" t="n">
        <f aca="false">IF(V$12="","",INDEX(ImgF,ROUND(Q$6+V$12*SIN(RADIANS(Q292)),0)-ImgF_y0+1,ROUND(Q$5+V$12*COS(RADIANS(Q292)),0)-ImgF_x0+1))</f>
        <v>73</v>
      </c>
      <c r="W292" s="22" t="n">
        <f aca="false">IF(W$12="","",INDEX(ImgF,ROUND(Q$6+W$12*SIN(RADIANS(Q292)),0)-ImgF_y0+1,ROUND(Q$5+W$12*COS(RADIANS(Q292)),0)-ImgF_x0+1))</f>
        <v>70</v>
      </c>
      <c r="X292" s="22" t="n">
        <f aca="false">IF(X$12="","",INDEX(ImgF,ROUND(Q$6+X$12*SIN(RADIANS(Q292)),0)-ImgF_y0+1,ROUND(Q$5+X$12*COS(RADIANS(Q292)),0)-ImgF_x0+1))</f>
        <v>67</v>
      </c>
      <c r="Y292" s="22" t="n">
        <f aca="false">IF(Y$12="","",INDEX(ImgF,ROUND(Q$6+Y$12*SIN(RADIANS(Q292)),0)-ImgF_y0+1,ROUND(Q$5+Y$12*COS(RADIANS(Q292)),0)-ImgF_x0+1))</f>
        <v>60</v>
      </c>
      <c r="Z292" s="24" t="n">
        <f aca="false">MIN(R292:Y292)</f>
        <v>60</v>
      </c>
      <c r="AA292" s="33" t="n">
        <f aca="false">IF(Z292&lt;oscuro,1,0)</f>
        <v>1</v>
      </c>
      <c r="AB292" s="22" t="n">
        <f aca="false">oscuro</f>
        <v>68</v>
      </c>
    </row>
    <row r="293" customFormat="false" ht="15" hidden="false" customHeight="false" outlineLevel="0" collapsed="false">
      <c r="B293" s="24" t="n">
        <v>280</v>
      </c>
      <c r="C293" s="24" t="n">
        <f aca="false">B293*360/360</f>
        <v>280</v>
      </c>
      <c r="D293" s="18" t="n">
        <f aca="false">IF(D$12="","",INDEX(ImgF,ROUND(C$6+D$12*SIN(RADIANS(C293)),0)-ImgF_y0+1,ROUND(C$5+D$12*COS(RADIANS(C293)),0)-ImgF_x0+1))</f>
        <v>44</v>
      </c>
      <c r="E293" s="18" t="n">
        <f aca="false">IF(E$12="","",INDEX(ImgF,ROUND(C$6+E$12*SIN(RADIANS(C293)),0)-ImgF_y0+1,ROUND(C$5+E$12*COS(RADIANS(C293)),0)-ImgF_x0+1))</f>
        <v>49</v>
      </c>
      <c r="F293" s="18" t="n">
        <f aca="false">IF(F$12="","",INDEX(ImgF,ROUND(C$6+F$12*SIN(RADIANS(C293)),0)-ImgF_y0+1,ROUND(C$5+F$12*COS(RADIANS(C293)),0)-ImgF_x0+1))</f>
        <v>74</v>
      </c>
      <c r="G293" s="18" t="n">
        <f aca="false">IF(G$12="","",INDEX(ImgF,ROUND(C$6+G$12*SIN(RADIANS(C293)),0)-ImgF_y0+1,ROUND(C$5+G$12*COS(RADIANS(C293)),0)-ImgF_x0+1))</f>
        <v>72</v>
      </c>
      <c r="H293" s="18" t="n">
        <f aca="false">IF(H$12="","",INDEX(ImgF,ROUND(C$6+H$12*SIN(RADIANS(C293)),0)-ImgF_y0+1,ROUND(C$5+H$12*COS(RADIANS(C293)),0)-ImgF_x0+1))</f>
        <v>61</v>
      </c>
      <c r="I293" s="18" t="n">
        <f aca="false">IF(I$12="","",INDEX(ImgF,ROUND(C$6+I$12*SIN(RADIANS(C293)),0)-ImgF_y0+1,ROUND(C$5+I$12*COS(RADIANS(C293)),0)-ImgF_x0+1))</f>
        <v>54</v>
      </c>
      <c r="J293" s="18" t="n">
        <f aca="false">IF(J$12="","",INDEX(ImgF,ROUND(C$6+J$12*SIN(RADIANS(C293)),0)-ImgF_y0+1,ROUND(C$5+J$12*COS(RADIANS(C293)),0)-ImgF_x0+1))</f>
        <v>46</v>
      </c>
      <c r="K293" s="18" t="n">
        <f aca="false">IF(K$12="","",INDEX(ImgF,ROUND(C$6+K$12*SIN(RADIANS(C293)),0)-ImgF_y0+1,ROUND(C$5+K$12*COS(RADIANS(C293)),0)-ImgF_x0+1))</f>
        <v>25</v>
      </c>
      <c r="L293" s="24" t="n">
        <f aca="false">MIN(D293:K293)</f>
        <v>25</v>
      </c>
      <c r="M293" s="33" t="n">
        <f aca="false">IF(L293&lt;oscuro,1,0)</f>
        <v>1</v>
      </c>
      <c r="N293" s="22" t="n">
        <f aca="false">oscuro</f>
        <v>68</v>
      </c>
      <c r="P293" s="24" t="n">
        <v>280</v>
      </c>
      <c r="Q293" s="24" t="n">
        <f aca="false">P293*360/360</f>
        <v>280</v>
      </c>
      <c r="R293" s="22" t="n">
        <f aca="false">IF(R$12="","",INDEX(ImgF,ROUND(Q$6+R$12*SIN(RADIANS(Q293)),0)-ImgF_y0+1,ROUND(Q$5+R$12*COS(RADIANS(Q293)),0)-ImgF_x0+1))</f>
        <v>78</v>
      </c>
      <c r="S293" s="22" t="n">
        <f aca="false">IF(S$12="","",INDEX(ImgF,ROUND(Q$6+S$12*SIN(RADIANS(Q293)),0)-ImgF_y0+1,ROUND(Q$5+S$12*COS(RADIANS(Q293)),0)-ImgF_x0+1))</f>
        <v>78</v>
      </c>
      <c r="T293" s="22" t="n">
        <f aca="false">IF(T$12="","",INDEX(ImgF,ROUND(Q$6+T$12*SIN(RADIANS(Q293)),0)-ImgF_y0+1,ROUND(Q$5+T$12*COS(RADIANS(Q293)),0)-ImgF_x0+1))</f>
        <v>77</v>
      </c>
      <c r="U293" s="22" t="n">
        <f aca="false">IF(U$12="","",INDEX(ImgF,ROUND(Q$6+U$12*SIN(RADIANS(Q293)),0)-ImgF_y0+1,ROUND(Q$5+U$12*COS(RADIANS(Q293)),0)-ImgF_x0+1))</f>
        <v>75</v>
      </c>
      <c r="V293" s="22" t="n">
        <f aca="false">IF(V$12="","",INDEX(ImgF,ROUND(Q$6+V$12*SIN(RADIANS(Q293)),0)-ImgF_y0+1,ROUND(Q$5+V$12*COS(RADIANS(Q293)),0)-ImgF_x0+1))</f>
        <v>73</v>
      </c>
      <c r="W293" s="22" t="n">
        <f aca="false">IF(W$12="","",INDEX(ImgF,ROUND(Q$6+W$12*SIN(RADIANS(Q293)),0)-ImgF_y0+1,ROUND(Q$5+W$12*COS(RADIANS(Q293)),0)-ImgF_x0+1))</f>
        <v>72</v>
      </c>
      <c r="X293" s="22" t="n">
        <f aca="false">IF(X$12="","",INDEX(ImgF,ROUND(Q$6+X$12*SIN(RADIANS(Q293)),0)-ImgF_y0+1,ROUND(Q$5+X$12*COS(RADIANS(Q293)),0)-ImgF_x0+1))</f>
        <v>67</v>
      </c>
      <c r="Y293" s="22" t="n">
        <f aca="false">IF(Y$12="","",INDEX(ImgF,ROUND(Q$6+Y$12*SIN(RADIANS(Q293)),0)-ImgF_y0+1,ROUND(Q$5+Y$12*COS(RADIANS(Q293)),0)-ImgF_x0+1))</f>
        <v>60</v>
      </c>
      <c r="Z293" s="24" t="n">
        <f aca="false">MIN(R293:Y293)</f>
        <v>60</v>
      </c>
      <c r="AA293" s="33" t="n">
        <f aca="false">IF(Z293&lt;oscuro,1,0)</f>
        <v>1</v>
      </c>
      <c r="AB293" s="22" t="n">
        <f aca="false">oscuro</f>
        <v>68</v>
      </c>
    </row>
    <row r="294" customFormat="false" ht="15" hidden="false" customHeight="false" outlineLevel="0" collapsed="false">
      <c r="B294" s="24" t="n">
        <v>281</v>
      </c>
      <c r="C294" s="24" t="n">
        <f aca="false">B294*360/360</f>
        <v>281</v>
      </c>
      <c r="D294" s="18" t="n">
        <f aca="false">IF(D$12="","",INDEX(ImgF,ROUND(C$6+D$12*SIN(RADIANS(C294)),0)-ImgF_y0+1,ROUND(C$5+D$12*COS(RADIANS(C294)),0)-ImgF_x0+1))</f>
        <v>47</v>
      </c>
      <c r="E294" s="18" t="n">
        <f aca="false">IF(E$12="","",INDEX(ImgF,ROUND(C$6+E$12*SIN(RADIANS(C294)),0)-ImgF_y0+1,ROUND(C$5+E$12*COS(RADIANS(C294)),0)-ImgF_x0+1))</f>
        <v>74</v>
      </c>
      <c r="F294" s="18" t="n">
        <f aca="false">IF(F$12="","",INDEX(ImgF,ROUND(C$6+F$12*SIN(RADIANS(C294)),0)-ImgF_y0+1,ROUND(C$5+F$12*COS(RADIANS(C294)),0)-ImgF_x0+1))</f>
        <v>74</v>
      </c>
      <c r="G294" s="18" t="n">
        <f aca="false">IF(G$12="","",INDEX(ImgF,ROUND(C$6+G$12*SIN(RADIANS(C294)),0)-ImgF_y0+1,ROUND(C$5+G$12*COS(RADIANS(C294)),0)-ImgF_x0+1))</f>
        <v>72</v>
      </c>
      <c r="H294" s="18" t="n">
        <f aca="false">IF(H$12="","",INDEX(ImgF,ROUND(C$6+H$12*SIN(RADIANS(C294)),0)-ImgF_y0+1,ROUND(C$5+H$12*COS(RADIANS(C294)),0)-ImgF_x0+1))</f>
        <v>87</v>
      </c>
      <c r="I294" s="18" t="n">
        <f aca="false">IF(I$12="","",INDEX(ImgF,ROUND(C$6+I$12*SIN(RADIANS(C294)),0)-ImgF_y0+1,ROUND(C$5+I$12*COS(RADIANS(C294)),0)-ImgF_x0+1))</f>
        <v>78</v>
      </c>
      <c r="J294" s="18" t="n">
        <f aca="false">IF(J$12="","",INDEX(ImgF,ROUND(C$6+J$12*SIN(RADIANS(C294)),0)-ImgF_y0+1,ROUND(C$5+J$12*COS(RADIANS(C294)),0)-ImgF_x0+1))</f>
        <v>63</v>
      </c>
      <c r="K294" s="18" t="n">
        <f aca="false">IF(K$12="","",INDEX(ImgF,ROUND(C$6+K$12*SIN(RADIANS(C294)),0)-ImgF_y0+1,ROUND(C$5+K$12*COS(RADIANS(C294)),0)-ImgF_x0+1))</f>
        <v>36</v>
      </c>
      <c r="L294" s="24" t="n">
        <f aca="false">MIN(D294:K294)</f>
        <v>36</v>
      </c>
      <c r="M294" s="33" t="n">
        <f aca="false">IF(L294&lt;oscuro,1,0)</f>
        <v>1</v>
      </c>
      <c r="N294" s="22" t="n">
        <f aca="false">oscuro</f>
        <v>68</v>
      </c>
      <c r="P294" s="24" t="n">
        <v>281</v>
      </c>
      <c r="Q294" s="24" t="n">
        <f aca="false">P294*360/360</f>
        <v>281</v>
      </c>
      <c r="R294" s="22" t="n">
        <f aca="false">IF(R$12="","",INDEX(ImgF,ROUND(Q$6+R$12*SIN(RADIANS(Q294)),0)-ImgF_y0+1,ROUND(Q$5+R$12*COS(RADIANS(Q294)),0)-ImgF_x0+1))</f>
        <v>78</v>
      </c>
      <c r="S294" s="22" t="n">
        <f aca="false">IF(S$12="","",INDEX(ImgF,ROUND(Q$6+S$12*SIN(RADIANS(Q294)),0)-ImgF_y0+1,ROUND(Q$5+S$12*COS(RADIANS(Q294)),0)-ImgF_x0+1))</f>
        <v>78</v>
      </c>
      <c r="T294" s="22" t="n">
        <f aca="false">IF(T$12="","",INDEX(ImgF,ROUND(Q$6+T$12*SIN(RADIANS(Q294)),0)-ImgF_y0+1,ROUND(Q$5+T$12*COS(RADIANS(Q294)),0)-ImgF_x0+1))</f>
        <v>75</v>
      </c>
      <c r="U294" s="22" t="n">
        <f aca="false">IF(U$12="","",INDEX(ImgF,ROUND(Q$6+U$12*SIN(RADIANS(Q294)),0)-ImgF_y0+1,ROUND(Q$5+U$12*COS(RADIANS(Q294)),0)-ImgF_x0+1))</f>
        <v>77</v>
      </c>
      <c r="V294" s="22" t="n">
        <f aca="false">IF(V$12="","",INDEX(ImgF,ROUND(Q$6+V$12*SIN(RADIANS(Q294)),0)-ImgF_y0+1,ROUND(Q$5+V$12*COS(RADIANS(Q294)),0)-ImgF_x0+1))</f>
        <v>74</v>
      </c>
      <c r="W294" s="22" t="n">
        <f aca="false">IF(W$12="","",INDEX(ImgF,ROUND(Q$6+W$12*SIN(RADIANS(Q294)),0)-ImgF_y0+1,ROUND(Q$5+W$12*COS(RADIANS(Q294)),0)-ImgF_x0+1))</f>
        <v>72</v>
      </c>
      <c r="X294" s="22" t="n">
        <f aca="false">IF(X$12="","",INDEX(ImgF,ROUND(Q$6+X$12*SIN(RADIANS(Q294)),0)-ImgF_y0+1,ROUND(Q$5+X$12*COS(RADIANS(Q294)),0)-ImgF_x0+1))</f>
        <v>67</v>
      </c>
      <c r="Y294" s="22" t="n">
        <f aca="false">IF(Y$12="","",INDEX(ImgF,ROUND(Q$6+Y$12*SIN(RADIANS(Q294)),0)-ImgF_y0+1,ROUND(Q$5+Y$12*COS(RADIANS(Q294)),0)-ImgF_x0+1))</f>
        <v>61</v>
      </c>
      <c r="Z294" s="24" t="n">
        <f aca="false">MIN(R294:Y294)</f>
        <v>61</v>
      </c>
      <c r="AA294" s="33" t="n">
        <f aca="false">IF(Z294&lt;oscuro,1,0)</f>
        <v>1</v>
      </c>
      <c r="AB294" s="22" t="n">
        <f aca="false">oscuro</f>
        <v>68</v>
      </c>
    </row>
    <row r="295" customFormat="false" ht="15" hidden="false" customHeight="false" outlineLevel="0" collapsed="false">
      <c r="B295" s="24" t="n">
        <v>282</v>
      </c>
      <c r="C295" s="24" t="n">
        <f aca="false">B295*360/360</f>
        <v>282</v>
      </c>
      <c r="D295" s="18" t="n">
        <f aca="false">IF(D$12="","",INDEX(ImgF,ROUND(C$6+D$12*SIN(RADIANS(C295)),0)-ImgF_y0+1,ROUND(C$5+D$12*COS(RADIANS(C295)),0)-ImgF_x0+1))</f>
        <v>89</v>
      </c>
      <c r="E295" s="18" t="n">
        <f aca="false">IF(E$12="","",INDEX(ImgF,ROUND(C$6+E$12*SIN(RADIANS(C295)),0)-ImgF_y0+1,ROUND(C$5+E$12*COS(RADIANS(C295)),0)-ImgF_x0+1))</f>
        <v>130</v>
      </c>
      <c r="F295" s="18" t="n">
        <f aca="false">IF(F$12="","",INDEX(ImgF,ROUND(C$6+F$12*SIN(RADIANS(C295)),0)-ImgF_y0+1,ROUND(C$5+F$12*COS(RADIANS(C295)),0)-ImgF_x0+1))</f>
        <v>130</v>
      </c>
      <c r="G295" s="18" t="n">
        <f aca="false">IF(G$12="","",INDEX(ImgF,ROUND(C$6+G$12*SIN(RADIANS(C295)),0)-ImgF_y0+1,ROUND(C$5+G$12*COS(RADIANS(C295)),0)-ImgF_x0+1))</f>
        <v>115</v>
      </c>
      <c r="H295" s="18" t="n">
        <f aca="false">IF(H$12="","",INDEX(ImgF,ROUND(C$6+H$12*SIN(RADIANS(C295)),0)-ImgF_y0+1,ROUND(C$5+H$12*COS(RADIANS(C295)),0)-ImgF_x0+1))</f>
        <v>97</v>
      </c>
      <c r="I295" s="18" t="n">
        <f aca="false">IF(I$12="","",INDEX(ImgF,ROUND(C$6+I$12*SIN(RADIANS(C295)),0)-ImgF_y0+1,ROUND(C$5+I$12*COS(RADIANS(C295)),0)-ImgF_x0+1))</f>
        <v>149</v>
      </c>
      <c r="J295" s="18" t="n">
        <f aca="false">IF(J$12="","",INDEX(ImgF,ROUND(C$6+J$12*SIN(RADIANS(C295)),0)-ImgF_y0+1,ROUND(C$5+J$12*COS(RADIANS(C295)),0)-ImgF_x0+1))</f>
        <v>136</v>
      </c>
      <c r="K295" s="18" t="n">
        <f aca="false">IF(K$12="","",INDEX(ImgF,ROUND(C$6+K$12*SIN(RADIANS(C295)),0)-ImgF_y0+1,ROUND(C$5+K$12*COS(RADIANS(C295)),0)-ImgF_x0+1))</f>
        <v>116</v>
      </c>
      <c r="L295" s="24" t="n">
        <f aca="false">MIN(D295:K295)</f>
        <v>89</v>
      </c>
      <c r="M295" s="33" t="n">
        <f aca="false">IF(L295&lt;oscuro,1,0)</f>
        <v>0</v>
      </c>
      <c r="N295" s="22" t="n">
        <f aca="false">oscuro</f>
        <v>68</v>
      </c>
      <c r="P295" s="24" t="n">
        <v>282</v>
      </c>
      <c r="Q295" s="24" t="n">
        <f aca="false">P295*360/360</f>
        <v>282</v>
      </c>
      <c r="R295" s="22" t="n">
        <f aca="false">IF(R$12="","",INDEX(ImgF,ROUND(Q$6+R$12*SIN(RADIANS(Q295)),0)-ImgF_y0+1,ROUND(Q$5+R$12*COS(RADIANS(Q295)),0)-ImgF_x0+1))</f>
        <v>72</v>
      </c>
      <c r="S295" s="22" t="n">
        <f aca="false">IF(S$12="","",INDEX(ImgF,ROUND(Q$6+S$12*SIN(RADIANS(Q295)),0)-ImgF_y0+1,ROUND(Q$5+S$12*COS(RADIANS(Q295)),0)-ImgF_x0+1))</f>
        <v>73</v>
      </c>
      <c r="T295" s="22" t="n">
        <f aca="false">IF(T$12="","",INDEX(ImgF,ROUND(Q$6+T$12*SIN(RADIANS(Q295)),0)-ImgF_y0+1,ROUND(Q$5+T$12*COS(RADIANS(Q295)),0)-ImgF_x0+1))</f>
        <v>75</v>
      </c>
      <c r="U295" s="22" t="n">
        <f aca="false">IF(U$12="","",INDEX(ImgF,ROUND(Q$6+U$12*SIN(RADIANS(Q295)),0)-ImgF_y0+1,ROUND(Q$5+U$12*COS(RADIANS(Q295)),0)-ImgF_x0+1))</f>
        <v>74</v>
      </c>
      <c r="V295" s="22" t="n">
        <f aca="false">IF(V$12="","",INDEX(ImgF,ROUND(Q$6+V$12*SIN(RADIANS(Q295)),0)-ImgF_y0+1,ROUND(Q$5+V$12*COS(RADIANS(Q295)),0)-ImgF_x0+1))</f>
        <v>72</v>
      </c>
      <c r="W295" s="22" t="n">
        <f aca="false">IF(W$12="","",INDEX(ImgF,ROUND(Q$6+W$12*SIN(RADIANS(Q295)),0)-ImgF_y0+1,ROUND(Q$5+W$12*COS(RADIANS(Q295)),0)-ImgF_x0+1))</f>
        <v>71</v>
      </c>
      <c r="X295" s="22" t="n">
        <f aca="false">IF(X$12="","",INDEX(ImgF,ROUND(Q$6+X$12*SIN(RADIANS(Q295)),0)-ImgF_y0+1,ROUND(Q$5+X$12*COS(RADIANS(Q295)),0)-ImgF_x0+1))</f>
        <v>67</v>
      </c>
      <c r="Y295" s="22" t="n">
        <f aca="false">IF(Y$12="","",INDEX(ImgF,ROUND(Q$6+Y$12*SIN(RADIANS(Q295)),0)-ImgF_y0+1,ROUND(Q$5+Y$12*COS(RADIANS(Q295)),0)-ImgF_x0+1))</f>
        <v>61</v>
      </c>
      <c r="Z295" s="24" t="n">
        <f aca="false">MIN(R295:Y295)</f>
        <v>61</v>
      </c>
      <c r="AA295" s="33" t="n">
        <f aca="false">IF(Z295&lt;oscuro,1,0)</f>
        <v>1</v>
      </c>
      <c r="AB295" s="22" t="n">
        <f aca="false">oscuro</f>
        <v>68</v>
      </c>
    </row>
    <row r="296" customFormat="false" ht="15" hidden="false" customHeight="false" outlineLevel="0" collapsed="false">
      <c r="B296" s="24" t="n">
        <v>283</v>
      </c>
      <c r="C296" s="24" t="n">
        <f aca="false">B296*360/360</f>
        <v>283</v>
      </c>
      <c r="D296" s="18" t="n">
        <f aca="false">IF(D$12="","",INDEX(ImgF,ROUND(C$6+D$12*SIN(RADIANS(C296)),0)-ImgF_y0+1,ROUND(C$5+D$12*COS(RADIANS(C296)),0)-ImgF_x0+1))</f>
        <v>47</v>
      </c>
      <c r="E296" s="18" t="n">
        <f aca="false">IF(E$12="","",INDEX(ImgF,ROUND(C$6+E$12*SIN(RADIANS(C296)),0)-ImgF_y0+1,ROUND(C$5+E$12*COS(RADIANS(C296)),0)-ImgF_x0+1))</f>
        <v>89</v>
      </c>
      <c r="F296" s="18" t="n">
        <f aca="false">IF(F$12="","",INDEX(ImgF,ROUND(C$6+F$12*SIN(RADIANS(C296)),0)-ImgF_y0+1,ROUND(C$5+F$12*COS(RADIANS(C296)),0)-ImgF_x0+1))</f>
        <v>227</v>
      </c>
      <c r="G296" s="18" t="n">
        <f aca="false">IF(G$12="","",INDEX(ImgF,ROUND(C$6+G$12*SIN(RADIANS(C296)),0)-ImgF_y0+1,ROUND(C$5+G$12*COS(RADIANS(C296)),0)-ImgF_x0+1))</f>
        <v>202</v>
      </c>
      <c r="H296" s="18" t="n">
        <f aca="false">IF(H$12="","",INDEX(ImgF,ROUND(C$6+H$12*SIN(RADIANS(C296)),0)-ImgF_y0+1,ROUND(C$5+H$12*COS(RADIANS(C296)),0)-ImgF_x0+1))</f>
        <v>162</v>
      </c>
      <c r="I296" s="18" t="n">
        <f aca="false">IF(I$12="","",INDEX(ImgF,ROUND(C$6+I$12*SIN(RADIANS(C296)),0)-ImgF_y0+1,ROUND(C$5+I$12*COS(RADIANS(C296)),0)-ImgF_x0+1))</f>
        <v>149</v>
      </c>
      <c r="J296" s="18" t="n">
        <f aca="false">IF(J$12="","",INDEX(ImgF,ROUND(C$6+J$12*SIN(RADIANS(C296)),0)-ImgF_y0+1,ROUND(C$5+J$12*COS(RADIANS(C296)),0)-ImgF_x0+1))</f>
        <v>136</v>
      </c>
      <c r="K296" s="18" t="n">
        <f aca="false">IF(K$12="","",INDEX(ImgF,ROUND(C$6+K$12*SIN(RADIANS(C296)),0)-ImgF_y0+1,ROUND(C$5+K$12*COS(RADIANS(C296)),0)-ImgF_x0+1))</f>
        <v>200</v>
      </c>
      <c r="L296" s="24" t="n">
        <f aca="false">MIN(D296:K296)</f>
        <v>47</v>
      </c>
      <c r="M296" s="33" t="n">
        <f aca="false">IF(L296&lt;oscuro,1,0)</f>
        <v>1</v>
      </c>
      <c r="N296" s="22" t="n">
        <f aca="false">oscuro</f>
        <v>68</v>
      </c>
      <c r="P296" s="24" t="n">
        <v>283</v>
      </c>
      <c r="Q296" s="24" t="n">
        <f aca="false">P296*360/360</f>
        <v>283</v>
      </c>
      <c r="R296" s="22" t="n">
        <f aca="false">IF(R$12="","",INDEX(ImgF,ROUND(Q$6+R$12*SIN(RADIANS(Q296)),0)-ImgF_y0+1,ROUND(Q$5+R$12*COS(RADIANS(Q296)),0)-ImgF_x0+1))</f>
        <v>73</v>
      </c>
      <c r="S296" s="22" t="n">
        <f aca="false">IF(S$12="","",INDEX(ImgF,ROUND(Q$6+S$12*SIN(RADIANS(Q296)),0)-ImgF_y0+1,ROUND(Q$5+S$12*COS(RADIANS(Q296)),0)-ImgF_x0+1))</f>
        <v>73</v>
      </c>
      <c r="T296" s="22" t="n">
        <f aca="false">IF(T$12="","",INDEX(ImgF,ROUND(Q$6+T$12*SIN(RADIANS(Q296)),0)-ImgF_y0+1,ROUND(Q$5+T$12*COS(RADIANS(Q296)),0)-ImgF_x0+1))</f>
        <v>73</v>
      </c>
      <c r="U296" s="22" t="n">
        <f aca="false">IF(U$12="","",INDEX(ImgF,ROUND(Q$6+U$12*SIN(RADIANS(Q296)),0)-ImgF_y0+1,ROUND(Q$5+U$12*COS(RADIANS(Q296)),0)-ImgF_x0+1))</f>
        <v>74</v>
      </c>
      <c r="V296" s="22" t="n">
        <f aca="false">IF(V$12="","",INDEX(ImgF,ROUND(Q$6+V$12*SIN(RADIANS(Q296)),0)-ImgF_y0+1,ROUND(Q$5+V$12*COS(RADIANS(Q296)),0)-ImgF_x0+1))</f>
        <v>72</v>
      </c>
      <c r="W296" s="22" t="n">
        <f aca="false">IF(W$12="","",INDEX(ImgF,ROUND(Q$6+W$12*SIN(RADIANS(Q296)),0)-ImgF_y0+1,ROUND(Q$5+W$12*COS(RADIANS(Q296)),0)-ImgF_x0+1))</f>
        <v>70</v>
      </c>
      <c r="X296" s="22" t="n">
        <f aca="false">IF(X$12="","",INDEX(ImgF,ROUND(Q$6+X$12*SIN(RADIANS(Q296)),0)-ImgF_y0+1,ROUND(Q$5+X$12*COS(RADIANS(Q296)),0)-ImgF_x0+1))</f>
        <v>69</v>
      </c>
      <c r="Y296" s="22" t="n">
        <f aca="false">IF(Y$12="","",INDEX(ImgF,ROUND(Q$6+Y$12*SIN(RADIANS(Q296)),0)-ImgF_y0+1,ROUND(Q$5+Y$12*COS(RADIANS(Q296)),0)-ImgF_x0+1))</f>
        <v>64</v>
      </c>
      <c r="Z296" s="24" t="n">
        <f aca="false">MIN(R296:Y296)</f>
        <v>64</v>
      </c>
      <c r="AA296" s="33" t="n">
        <f aca="false">IF(Z296&lt;oscuro,1,0)</f>
        <v>1</v>
      </c>
      <c r="AB296" s="22" t="n">
        <f aca="false">oscuro</f>
        <v>68</v>
      </c>
    </row>
    <row r="297" customFormat="false" ht="15" hidden="false" customHeight="false" outlineLevel="0" collapsed="false">
      <c r="B297" s="24" t="n">
        <v>284</v>
      </c>
      <c r="C297" s="24" t="n">
        <f aca="false">B297*360/360</f>
        <v>284</v>
      </c>
      <c r="D297" s="18" t="n">
        <f aca="false">IF(D$12="","",INDEX(ImgF,ROUND(C$6+D$12*SIN(RADIANS(C297)),0)-ImgF_y0+1,ROUND(C$5+D$12*COS(RADIANS(C297)),0)-ImgF_x0+1))</f>
        <v>71</v>
      </c>
      <c r="E297" s="18" t="n">
        <f aca="false">IF(E$12="","",INDEX(ImgF,ROUND(C$6+E$12*SIN(RADIANS(C297)),0)-ImgF_y0+1,ROUND(C$5+E$12*COS(RADIANS(C297)),0)-ImgF_x0+1))</f>
        <v>179</v>
      </c>
      <c r="F297" s="18" t="n">
        <f aca="false">IF(F$12="","",INDEX(ImgF,ROUND(C$6+F$12*SIN(RADIANS(C297)),0)-ImgF_y0+1,ROUND(C$5+F$12*COS(RADIANS(C297)),0)-ImgF_x0+1))</f>
        <v>227</v>
      </c>
      <c r="G297" s="18" t="n">
        <f aca="false">IF(G$12="","",INDEX(ImgF,ROUND(C$6+G$12*SIN(RADIANS(C297)),0)-ImgF_y0+1,ROUND(C$5+G$12*COS(RADIANS(C297)),0)-ImgF_x0+1))</f>
        <v>202</v>
      </c>
      <c r="H297" s="18" t="n">
        <f aca="false">IF(H$12="","",INDEX(ImgF,ROUND(C$6+H$12*SIN(RADIANS(C297)),0)-ImgF_y0+1,ROUND(C$5+H$12*COS(RADIANS(C297)),0)-ImgF_x0+1))</f>
        <v>223</v>
      </c>
      <c r="I297" s="18" t="n">
        <f aca="false">IF(I$12="","",INDEX(ImgF,ROUND(C$6+I$12*SIN(RADIANS(C297)),0)-ImgF_y0+1,ROUND(C$5+I$12*COS(RADIANS(C297)),0)-ImgF_x0+1))</f>
        <v>234</v>
      </c>
      <c r="J297" s="18" t="n">
        <f aca="false">IF(J$12="","",INDEX(ImgF,ROUND(C$6+J$12*SIN(RADIANS(C297)),0)-ImgF_y0+1,ROUND(C$5+J$12*COS(RADIANS(C297)),0)-ImgF_x0+1))</f>
        <v>214</v>
      </c>
      <c r="K297" s="18" t="n">
        <f aca="false">IF(K$12="","",INDEX(ImgF,ROUND(C$6+K$12*SIN(RADIANS(C297)),0)-ImgF_y0+1,ROUND(C$5+K$12*COS(RADIANS(C297)),0)-ImgF_x0+1))</f>
        <v>200</v>
      </c>
      <c r="L297" s="24" t="n">
        <f aca="false">MIN(D297:K297)</f>
        <v>71</v>
      </c>
      <c r="M297" s="33" t="n">
        <f aca="false">IF(L297&lt;oscuro,1,0)</f>
        <v>0</v>
      </c>
      <c r="N297" s="22" t="n">
        <f aca="false">oscuro</f>
        <v>68</v>
      </c>
      <c r="P297" s="24" t="n">
        <v>284</v>
      </c>
      <c r="Q297" s="24" t="n">
        <f aca="false">P297*360/360</f>
        <v>284</v>
      </c>
      <c r="R297" s="22" t="n">
        <f aca="false">IF(R$12="","",INDEX(ImgF,ROUND(Q$6+R$12*SIN(RADIANS(Q297)),0)-ImgF_y0+1,ROUND(Q$5+R$12*COS(RADIANS(Q297)),0)-ImgF_x0+1))</f>
        <v>73</v>
      </c>
      <c r="S297" s="22" t="n">
        <f aca="false">IF(S$12="","",INDEX(ImgF,ROUND(Q$6+S$12*SIN(RADIANS(Q297)),0)-ImgF_y0+1,ROUND(Q$5+S$12*COS(RADIANS(Q297)),0)-ImgF_x0+1))</f>
        <v>73</v>
      </c>
      <c r="T297" s="22" t="n">
        <f aca="false">IF(T$12="","",INDEX(ImgF,ROUND(Q$6+T$12*SIN(RADIANS(Q297)),0)-ImgF_y0+1,ROUND(Q$5+T$12*COS(RADIANS(Q297)),0)-ImgF_x0+1))</f>
        <v>72</v>
      </c>
      <c r="U297" s="22" t="n">
        <f aca="false">IF(U$12="","",INDEX(ImgF,ROUND(Q$6+U$12*SIN(RADIANS(Q297)),0)-ImgF_y0+1,ROUND(Q$5+U$12*COS(RADIANS(Q297)),0)-ImgF_x0+1))</f>
        <v>72</v>
      </c>
      <c r="V297" s="22" t="n">
        <f aca="false">IF(V$12="","",INDEX(ImgF,ROUND(Q$6+V$12*SIN(RADIANS(Q297)),0)-ImgF_y0+1,ROUND(Q$5+V$12*COS(RADIANS(Q297)),0)-ImgF_x0+1))</f>
        <v>71</v>
      </c>
      <c r="W297" s="22" t="n">
        <f aca="false">IF(W$12="","",INDEX(ImgF,ROUND(Q$6+W$12*SIN(RADIANS(Q297)),0)-ImgF_y0+1,ROUND(Q$5+W$12*COS(RADIANS(Q297)),0)-ImgF_x0+1))</f>
        <v>70</v>
      </c>
      <c r="X297" s="22" t="n">
        <f aca="false">IF(X$12="","",INDEX(ImgF,ROUND(Q$6+X$12*SIN(RADIANS(Q297)),0)-ImgF_y0+1,ROUND(Q$5+X$12*COS(RADIANS(Q297)),0)-ImgF_x0+1))</f>
        <v>68</v>
      </c>
      <c r="Y297" s="22" t="n">
        <f aca="false">IF(Y$12="","",INDEX(ImgF,ROUND(Q$6+Y$12*SIN(RADIANS(Q297)),0)-ImgF_y0+1,ROUND(Q$5+Y$12*COS(RADIANS(Q297)),0)-ImgF_x0+1))</f>
        <v>64</v>
      </c>
      <c r="Z297" s="24" t="n">
        <f aca="false">MIN(R297:Y297)</f>
        <v>64</v>
      </c>
      <c r="AA297" s="33" t="n">
        <f aca="false">IF(Z297&lt;oscuro,1,0)</f>
        <v>1</v>
      </c>
      <c r="AB297" s="22" t="n">
        <f aca="false">oscuro</f>
        <v>68</v>
      </c>
    </row>
    <row r="298" customFormat="false" ht="15" hidden="false" customHeight="false" outlineLevel="0" collapsed="false">
      <c r="B298" s="24" t="n">
        <v>285</v>
      </c>
      <c r="C298" s="24" t="n">
        <f aca="false">B298*360/360</f>
        <v>285</v>
      </c>
      <c r="D298" s="18" t="n">
        <f aca="false">IF(D$12="","",INDEX(ImgF,ROUND(C$6+D$12*SIN(RADIANS(C298)),0)-ImgF_y0+1,ROUND(C$5+D$12*COS(RADIANS(C298)),0)-ImgF_x0+1))</f>
        <v>71</v>
      </c>
      <c r="E298" s="18" t="n">
        <f aca="false">IF(E$12="","",INDEX(ImgF,ROUND(C$6+E$12*SIN(RADIANS(C298)),0)-ImgF_y0+1,ROUND(C$5+E$12*COS(RADIANS(C298)),0)-ImgF_x0+1))</f>
        <v>181</v>
      </c>
      <c r="F298" s="18" t="n">
        <f aca="false">IF(F$12="","",INDEX(ImgF,ROUND(C$6+F$12*SIN(RADIANS(C298)),0)-ImgF_y0+1,ROUND(C$5+F$12*COS(RADIANS(C298)),0)-ImgF_x0+1))</f>
        <v>222</v>
      </c>
      <c r="G298" s="18" t="n">
        <f aca="false">IF(G$12="","",INDEX(ImgF,ROUND(C$6+G$12*SIN(RADIANS(C298)),0)-ImgF_y0+1,ROUND(C$5+G$12*COS(RADIANS(C298)),0)-ImgF_x0+1))</f>
        <v>228</v>
      </c>
      <c r="H298" s="18" t="n">
        <f aca="false">IF(H$12="","",INDEX(ImgF,ROUND(C$6+H$12*SIN(RADIANS(C298)),0)-ImgF_y0+1,ROUND(C$5+H$12*COS(RADIANS(C298)),0)-ImgF_x0+1))</f>
        <v>223</v>
      </c>
      <c r="I298" s="18" t="n">
        <f aca="false">IF(I$12="","",INDEX(ImgF,ROUND(C$6+I$12*SIN(RADIANS(C298)),0)-ImgF_y0+1,ROUND(C$5+I$12*COS(RADIANS(C298)),0)-ImgF_x0+1))</f>
        <v>222</v>
      </c>
      <c r="J298" s="18" t="n">
        <f aca="false">IF(J$12="","",INDEX(ImgF,ROUND(C$6+J$12*SIN(RADIANS(C298)),0)-ImgF_y0+1,ROUND(C$5+J$12*COS(RADIANS(C298)),0)-ImgF_x0+1))</f>
        <v>216</v>
      </c>
      <c r="K298" s="18" t="n">
        <f aca="false">IF(K$12="","",INDEX(ImgF,ROUND(C$6+K$12*SIN(RADIANS(C298)),0)-ImgF_y0+1,ROUND(C$5+K$12*COS(RADIANS(C298)),0)-ImgF_x0+1))</f>
        <v>213</v>
      </c>
      <c r="L298" s="24" t="n">
        <f aca="false">MIN(D298:K298)</f>
        <v>71</v>
      </c>
      <c r="M298" s="33" t="n">
        <f aca="false">IF(L298&lt;oscuro,1,0)</f>
        <v>0</v>
      </c>
      <c r="N298" s="22" t="n">
        <f aca="false">oscuro</f>
        <v>68</v>
      </c>
      <c r="P298" s="24" t="n">
        <v>285</v>
      </c>
      <c r="Q298" s="24" t="n">
        <f aca="false">P298*360/360</f>
        <v>285</v>
      </c>
      <c r="R298" s="22" t="n">
        <f aca="false">IF(R$12="","",INDEX(ImgF,ROUND(Q$6+R$12*SIN(RADIANS(Q298)),0)-ImgF_y0+1,ROUND(Q$5+R$12*COS(RADIANS(Q298)),0)-ImgF_x0+1))</f>
        <v>72</v>
      </c>
      <c r="S298" s="22" t="n">
        <f aca="false">IF(S$12="","",INDEX(ImgF,ROUND(Q$6+S$12*SIN(RADIANS(Q298)),0)-ImgF_y0+1,ROUND(Q$5+S$12*COS(RADIANS(Q298)),0)-ImgF_x0+1))</f>
        <v>72</v>
      </c>
      <c r="T298" s="22" t="n">
        <f aca="false">IF(T$12="","",INDEX(ImgF,ROUND(Q$6+T$12*SIN(RADIANS(Q298)),0)-ImgF_y0+1,ROUND(Q$5+T$12*COS(RADIANS(Q298)),0)-ImgF_x0+1))</f>
        <v>72</v>
      </c>
      <c r="U298" s="22" t="n">
        <f aca="false">IF(U$12="","",INDEX(ImgF,ROUND(Q$6+U$12*SIN(RADIANS(Q298)),0)-ImgF_y0+1,ROUND(Q$5+U$12*COS(RADIANS(Q298)),0)-ImgF_x0+1))</f>
        <v>73</v>
      </c>
      <c r="V298" s="22" t="n">
        <f aca="false">IF(V$12="","",INDEX(ImgF,ROUND(Q$6+V$12*SIN(RADIANS(Q298)),0)-ImgF_y0+1,ROUND(Q$5+V$12*COS(RADIANS(Q298)),0)-ImgF_x0+1))</f>
        <v>73</v>
      </c>
      <c r="W298" s="22" t="n">
        <f aca="false">IF(W$12="","",INDEX(ImgF,ROUND(Q$6+W$12*SIN(RADIANS(Q298)),0)-ImgF_y0+1,ROUND(Q$5+W$12*COS(RADIANS(Q298)),0)-ImgF_x0+1))</f>
        <v>72</v>
      </c>
      <c r="X298" s="22" t="n">
        <f aca="false">IF(X$12="","",INDEX(ImgF,ROUND(Q$6+X$12*SIN(RADIANS(Q298)),0)-ImgF_y0+1,ROUND(Q$5+X$12*COS(RADIANS(Q298)),0)-ImgF_x0+1))</f>
        <v>70</v>
      </c>
      <c r="Y298" s="22" t="n">
        <f aca="false">IF(Y$12="","",INDEX(ImgF,ROUND(Q$6+Y$12*SIN(RADIANS(Q298)),0)-ImgF_y0+1,ROUND(Q$5+Y$12*COS(RADIANS(Q298)),0)-ImgF_x0+1))</f>
        <v>68</v>
      </c>
      <c r="Z298" s="24" t="n">
        <f aca="false">MIN(R298:Y298)</f>
        <v>68</v>
      </c>
      <c r="AA298" s="33" t="n">
        <f aca="false">IF(Z298&lt;oscuro,1,0)</f>
        <v>0</v>
      </c>
      <c r="AB298" s="22" t="n">
        <f aca="false">oscuro</f>
        <v>68</v>
      </c>
    </row>
    <row r="299" customFormat="false" ht="15" hidden="false" customHeight="false" outlineLevel="0" collapsed="false">
      <c r="B299" s="24" t="n">
        <v>286</v>
      </c>
      <c r="C299" s="24" t="n">
        <f aca="false">B299*360/360</f>
        <v>286</v>
      </c>
      <c r="D299" s="18" t="n">
        <f aca="false">IF(D$12="","",INDEX(ImgF,ROUND(C$6+D$12*SIN(RADIANS(C299)),0)-ImgF_y0+1,ROUND(C$5+D$12*COS(RADIANS(C299)),0)-ImgF_x0+1))</f>
        <v>89</v>
      </c>
      <c r="E299" s="18" t="n">
        <f aca="false">IF(E$12="","",INDEX(ImgF,ROUND(C$6+E$12*SIN(RADIANS(C299)),0)-ImgF_y0+1,ROUND(C$5+E$12*COS(RADIANS(C299)),0)-ImgF_x0+1))</f>
        <v>181</v>
      </c>
      <c r="F299" s="18" t="n">
        <f aca="false">IF(F$12="","",INDEX(ImgF,ROUND(C$6+F$12*SIN(RADIANS(C299)),0)-ImgF_y0+1,ROUND(C$5+F$12*COS(RADIANS(C299)),0)-ImgF_x0+1))</f>
        <v>166</v>
      </c>
      <c r="G299" s="18" t="n">
        <f aca="false">IF(G$12="","",INDEX(ImgF,ROUND(C$6+G$12*SIN(RADIANS(C299)),0)-ImgF_y0+1,ROUND(C$5+G$12*COS(RADIANS(C299)),0)-ImgF_x0+1))</f>
        <v>162</v>
      </c>
      <c r="H299" s="18" t="n">
        <f aca="false">IF(H$12="","",INDEX(ImgF,ROUND(C$6+H$12*SIN(RADIANS(C299)),0)-ImgF_y0+1,ROUND(C$5+H$12*COS(RADIANS(C299)),0)-ImgF_x0+1))</f>
        <v>193</v>
      </c>
      <c r="I299" s="18" t="n">
        <f aca="false">IF(I$12="","",INDEX(ImgF,ROUND(C$6+I$12*SIN(RADIANS(C299)),0)-ImgF_y0+1,ROUND(C$5+I$12*COS(RADIANS(C299)),0)-ImgF_x0+1))</f>
        <v>222</v>
      </c>
      <c r="J299" s="18" t="n">
        <f aca="false">IF(J$12="","",INDEX(ImgF,ROUND(C$6+J$12*SIN(RADIANS(C299)),0)-ImgF_y0+1,ROUND(C$5+J$12*COS(RADIANS(C299)),0)-ImgF_x0+1))</f>
        <v>166</v>
      </c>
      <c r="K299" s="18" t="n">
        <f aca="false">IF(K$12="","",INDEX(ImgF,ROUND(C$6+K$12*SIN(RADIANS(C299)),0)-ImgF_y0+1,ROUND(C$5+K$12*COS(RADIANS(C299)),0)-ImgF_x0+1))</f>
        <v>152</v>
      </c>
      <c r="L299" s="24" t="n">
        <f aca="false">MIN(D299:K299)</f>
        <v>89</v>
      </c>
      <c r="M299" s="33" t="n">
        <f aca="false">IF(L299&lt;oscuro,1,0)</f>
        <v>0</v>
      </c>
      <c r="N299" s="22" t="n">
        <f aca="false">oscuro</f>
        <v>68</v>
      </c>
      <c r="P299" s="24" t="n">
        <v>286</v>
      </c>
      <c r="Q299" s="24" t="n">
        <f aca="false">P299*360/360</f>
        <v>286</v>
      </c>
      <c r="R299" s="22" t="n">
        <f aca="false">IF(R$12="","",INDEX(ImgF,ROUND(Q$6+R$12*SIN(RADIANS(Q299)),0)-ImgF_y0+1,ROUND(Q$5+R$12*COS(RADIANS(Q299)),0)-ImgF_x0+1))</f>
        <v>66</v>
      </c>
      <c r="S299" s="22" t="n">
        <f aca="false">IF(S$12="","",INDEX(ImgF,ROUND(Q$6+S$12*SIN(RADIANS(Q299)),0)-ImgF_y0+1,ROUND(Q$5+S$12*COS(RADIANS(Q299)),0)-ImgF_x0+1))</f>
        <v>73</v>
      </c>
      <c r="T299" s="22" t="n">
        <f aca="false">IF(T$12="","",INDEX(ImgF,ROUND(Q$6+T$12*SIN(RADIANS(Q299)),0)-ImgF_y0+1,ROUND(Q$5+T$12*COS(RADIANS(Q299)),0)-ImgF_x0+1))</f>
        <v>73</v>
      </c>
      <c r="U299" s="22" t="n">
        <f aca="false">IF(U$12="","",INDEX(ImgF,ROUND(Q$6+U$12*SIN(RADIANS(Q299)),0)-ImgF_y0+1,ROUND(Q$5+U$12*COS(RADIANS(Q299)),0)-ImgF_x0+1))</f>
        <v>73</v>
      </c>
      <c r="V299" s="22" t="n">
        <f aca="false">IF(V$12="","",INDEX(ImgF,ROUND(Q$6+V$12*SIN(RADIANS(Q299)),0)-ImgF_y0+1,ROUND(Q$5+V$12*COS(RADIANS(Q299)),0)-ImgF_x0+1))</f>
        <v>71</v>
      </c>
      <c r="W299" s="22" t="n">
        <f aca="false">IF(W$12="","",INDEX(ImgF,ROUND(Q$6+W$12*SIN(RADIANS(Q299)),0)-ImgF_y0+1,ROUND(Q$5+W$12*COS(RADIANS(Q299)),0)-ImgF_x0+1))</f>
        <v>71</v>
      </c>
      <c r="X299" s="22" t="n">
        <f aca="false">IF(X$12="","",INDEX(ImgF,ROUND(Q$6+X$12*SIN(RADIANS(Q299)),0)-ImgF_y0+1,ROUND(Q$5+X$12*COS(RADIANS(Q299)),0)-ImgF_x0+1))</f>
        <v>69</v>
      </c>
      <c r="Y299" s="22" t="n">
        <f aca="false">IF(Y$12="","",INDEX(ImgF,ROUND(Q$6+Y$12*SIN(RADIANS(Q299)),0)-ImgF_y0+1,ROUND(Q$5+Y$12*COS(RADIANS(Q299)),0)-ImgF_x0+1))</f>
        <v>68</v>
      </c>
      <c r="Z299" s="24" t="n">
        <f aca="false">MIN(R299:Y299)</f>
        <v>66</v>
      </c>
      <c r="AA299" s="33" t="n">
        <f aca="false">IF(Z299&lt;oscuro,1,0)</f>
        <v>1</v>
      </c>
      <c r="AB299" s="22" t="n">
        <f aca="false">oscuro</f>
        <v>68</v>
      </c>
    </row>
    <row r="300" customFormat="false" ht="15" hidden="false" customHeight="false" outlineLevel="0" collapsed="false">
      <c r="B300" s="24" t="n">
        <v>287</v>
      </c>
      <c r="C300" s="24" t="n">
        <f aca="false">B300*360/360</f>
        <v>287</v>
      </c>
      <c r="D300" s="18" t="n">
        <f aca="false">IF(D$12="","",INDEX(ImgF,ROUND(C$6+D$12*SIN(RADIANS(C300)),0)-ImgF_y0+1,ROUND(C$5+D$12*COS(RADIANS(C300)),0)-ImgF_x0+1))</f>
        <v>109</v>
      </c>
      <c r="E300" s="18" t="n">
        <f aca="false">IF(E$12="","",INDEX(ImgF,ROUND(C$6+E$12*SIN(RADIANS(C300)),0)-ImgF_y0+1,ROUND(C$5+E$12*COS(RADIANS(C300)),0)-ImgF_x0+1))</f>
        <v>142</v>
      </c>
      <c r="F300" s="18" t="n">
        <f aca="false">IF(F$12="","",INDEX(ImgF,ROUND(C$6+F$12*SIN(RADIANS(C300)),0)-ImgF_y0+1,ROUND(C$5+F$12*COS(RADIANS(C300)),0)-ImgF_x0+1))</f>
        <v>166</v>
      </c>
      <c r="G300" s="18" t="n">
        <f aca="false">IF(G$12="","",INDEX(ImgF,ROUND(C$6+G$12*SIN(RADIANS(C300)),0)-ImgF_y0+1,ROUND(C$5+G$12*COS(RADIANS(C300)),0)-ImgF_x0+1))</f>
        <v>123</v>
      </c>
      <c r="H300" s="18" t="n">
        <f aca="false">IF(H$12="","",INDEX(ImgF,ROUND(C$6+H$12*SIN(RADIANS(C300)),0)-ImgF_y0+1,ROUND(C$5+H$12*COS(RADIANS(C300)),0)-ImgF_x0+1))</f>
        <v>123</v>
      </c>
      <c r="I300" s="18" t="n">
        <f aca="false">IF(I$12="","",INDEX(ImgF,ROUND(C$6+I$12*SIN(RADIANS(C300)),0)-ImgF_y0+1,ROUND(C$5+I$12*COS(RADIANS(C300)),0)-ImgF_x0+1))</f>
        <v>156</v>
      </c>
      <c r="J300" s="18" t="n">
        <f aca="false">IF(J$12="","",INDEX(ImgF,ROUND(C$6+J$12*SIN(RADIANS(C300)),0)-ImgF_y0+1,ROUND(C$5+J$12*COS(RADIANS(C300)),0)-ImgF_x0+1))</f>
        <v>156</v>
      </c>
      <c r="K300" s="18" t="n">
        <f aca="false">IF(K$12="","",INDEX(ImgF,ROUND(C$6+K$12*SIN(RADIANS(C300)),0)-ImgF_y0+1,ROUND(C$5+K$12*COS(RADIANS(C300)),0)-ImgF_x0+1))</f>
        <v>185</v>
      </c>
      <c r="L300" s="24" t="n">
        <f aca="false">MIN(D300:K300)</f>
        <v>109</v>
      </c>
      <c r="M300" s="33" t="n">
        <f aca="false">IF(L300&lt;oscuro,1,0)</f>
        <v>0</v>
      </c>
      <c r="N300" s="22" t="n">
        <f aca="false">oscuro</f>
        <v>68</v>
      </c>
      <c r="P300" s="24" t="n">
        <v>287</v>
      </c>
      <c r="Q300" s="24" t="n">
        <f aca="false">P300*360/360</f>
        <v>287</v>
      </c>
      <c r="R300" s="22" t="n">
        <f aca="false">IF(R$12="","",INDEX(ImgF,ROUND(Q$6+R$12*SIN(RADIANS(Q300)),0)-ImgF_y0+1,ROUND(Q$5+R$12*COS(RADIANS(Q300)),0)-ImgF_x0+1))</f>
        <v>67</v>
      </c>
      <c r="S300" s="22" t="n">
        <f aca="false">IF(S$12="","",INDEX(ImgF,ROUND(Q$6+S$12*SIN(RADIANS(Q300)),0)-ImgF_y0+1,ROUND(Q$5+S$12*COS(RADIANS(Q300)),0)-ImgF_x0+1))</f>
        <v>73</v>
      </c>
      <c r="T300" s="22" t="n">
        <f aca="false">IF(T$12="","",INDEX(ImgF,ROUND(Q$6+T$12*SIN(RADIANS(Q300)),0)-ImgF_y0+1,ROUND(Q$5+T$12*COS(RADIANS(Q300)),0)-ImgF_x0+1))</f>
        <v>73</v>
      </c>
      <c r="U300" s="22" t="n">
        <f aca="false">IF(U$12="","",INDEX(ImgF,ROUND(Q$6+U$12*SIN(RADIANS(Q300)),0)-ImgF_y0+1,ROUND(Q$5+U$12*COS(RADIANS(Q300)),0)-ImgF_x0+1))</f>
        <v>71</v>
      </c>
      <c r="V300" s="22" t="n">
        <f aca="false">IF(V$12="","",INDEX(ImgF,ROUND(Q$6+V$12*SIN(RADIANS(Q300)),0)-ImgF_y0+1,ROUND(Q$5+V$12*COS(RADIANS(Q300)),0)-ImgF_x0+1))</f>
        <v>71</v>
      </c>
      <c r="W300" s="22" t="n">
        <f aca="false">IF(W$12="","",INDEX(ImgF,ROUND(Q$6+W$12*SIN(RADIANS(Q300)),0)-ImgF_y0+1,ROUND(Q$5+W$12*COS(RADIANS(Q300)),0)-ImgF_x0+1))</f>
        <v>68</v>
      </c>
      <c r="X300" s="22" t="n">
        <f aca="false">IF(X$12="","",INDEX(ImgF,ROUND(Q$6+X$12*SIN(RADIANS(Q300)),0)-ImgF_y0+1,ROUND(Q$5+X$12*COS(RADIANS(Q300)),0)-ImgF_x0+1))</f>
        <v>67</v>
      </c>
      <c r="Y300" s="22" t="n">
        <f aca="false">IF(Y$12="","",INDEX(ImgF,ROUND(Q$6+Y$12*SIN(RADIANS(Q300)),0)-ImgF_y0+1,ROUND(Q$5+Y$12*COS(RADIANS(Q300)),0)-ImgF_x0+1))</f>
        <v>66</v>
      </c>
      <c r="Z300" s="24" t="n">
        <f aca="false">MIN(R300:Y300)</f>
        <v>66</v>
      </c>
      <c r="AA300" s="33" t="n">
        <f aca="false">IF(Z300&lt;oscuro,1,0)</f>
        <v>1</v>
      </c>
      <c r="AB300" s="22" t="n">
        <f aca="false">oscuro</f>
        <v>68</v>
      </c>
    </row>
    <row r="301" customFormat="false" ht="15" hidden="false" customHeight="false" outlineLevel="0" collapsed="false">
      <c r="B301" s="24" t="n">
        <v>288</v>
      </c>
      <c r="C301" s="24" t="n">
        <f aca="false">B301*360/360</f>
        <v>288</v>
      </c>
      <c r="D301" s="18" t="n">
        <f aca="false">IF(D$12="","",INDEX(ImgF,ROUND(C$6+D$12*SIN(RADIANS(C301)),0)-ImgF_y0+1,ROUND(C$5+D$12*COS(RADIANS(C301)),0)-ImgF_x0+1))</f>
        <v>109</v>
      </c>
      <c r="E301" s="18" t="n">
        <f aca="false">IF(E$12="","",INDEX(ImgF,ROUND(C$6+E$12*SIN(RADIANS(C301)),0)-ImgF_y0+1,ROUND(C$5+E$12*COS(RADIANS(C301)),0)-ImgF_x0+1))</f>
        <v>146</v>
      </c>
      <c r="F301" s="18" t="n">
        <f aca="false">IF(F$12="","",INDEX(ImgF,ROUND(C$6+F$12*SIN(RADIANS(C301)),0)-ImgF_y0+1,ROUND(C$5+F$12*COS(RADIANS(C301)),0)-ImgF_x0+1))</f>
        <v>150</v>
      </c>
      <c r="G301" s="18" t="n">
        <f aca="false">IF(G$12="","",INDEX(ImgF,ROUND(C$6+G$12*SIN(RADIANS(C301)),0)-ImgF_y0+1,ROUND(C$5+G$12*COS(RADIANS(C301)),0)-ImgF_x0+1))</f>
        <v>145</v>
      </c>
      <c r="H301" s="18" t="n">
        <f aca="false">IF(H$12="","",INDEX(ImgF,ROUND(C$6+H$12*SIN(RADIANS(C301)),0)-ImgF_y0+1,ROUND(C$5+H$12*COS(RADIANS(C301)),0)-ImgF_x0+1))</f>
        <v>123</v>
      </c>
      <c r="I301" s="18" t="n">
        <f aca="false">IF(I$12="","",INDEX(ImgF,ROUND(C$6+I$12*SIN(RADIANS(C301)),0)-ImgF_y0+1,ROUND(C$5+I$12*COS(RADIANS(C301)),0)-ImgF_x0+1))</f>
        <v>159</v>
      </c>
      <c r="J301" s="18" t="n">
        <f aca="false">IF(J$12="","",INDEX(ImgF,ROUND(C$6+J$12*SIN(RADIANS(C301)),0)-ImgF_y0+1,ROUND(C$5+J$12*COS(RADIANS(C301)),0)-ImgF_x0+1))</f>
        <v>155</v>
      </c>
      <c r="K301" s="18" t="n">
        <f aca="false">IF(K$12="","",INDEX(ImgF,ROUND(C$6+K$12*SIN(RADIANS(C301)),0)-ImgF_y0+1,ROUND(C$5+K$12*COS(RADIANS(C301)),0)-ImgF_x0+1))</f>
        <v>185</v>
      </c>
      <c r="L301" s="24" t="n">
        <f aca="false">MIN(D301:K301)</f>
        <v>109</v>
      </c>
      <c r="M301" s="33" t="n">
        <f aca="false">IF(L301&lt;oscuro,1,0)</f>
        <v>0</v>
      </c>
      <c r="N301" s="22" t="n">
        <f aca="false">oscuro</f>
        <v>68</v>
      </c>
      <c r="P301" s="24" t="n">
        <v>288</v>
      </c>
      <c r="Q301" s="24" t="n">
        <f aca="false">P301*360/360</f>
        <v>288</v>
      </c>
      <c r="R301" s="22" t="n">
        <f aca="false">IF(R$12="","",INDEX(ImgF,ROUND(Q$6+R$12*SIN(RADIANS(Q301)),0)-ImgF_y0+1,ROUND(Q$5+R$12*COS(RADIANS(Q301)),0)-ImgF_x0+1))</f>
        <v>65</v>
      </c>
      <c r="S301" s="22" t="n">
        <f aca="false">IF(S$12="","",INDEX(ImgF,ROUND(Q$6+S$12*SIN(RADIANS(Q301)),0)-ImgF_y0+1,ROUND(Q$5+S$12*COS(RADIANS(Q301)),0)-ImgF_x0+1))</f>
        <v>73</v>
      </c>
      <c r="T301" s="22" t="n">
        <f aca="false">IF(T$12="","",INDEX(ImgF,ROUND(Q$6+T$12*SIN(RADIANS(Q301)),0)-ImgF_y0+1,ROUND(Q$5+T$12*COS(RADIANS(Q301)),0)-ImgF_x0+1))</f>
        <v>73</v>
      </c>
      <c r="U301" s="22" t="n">
        <f aca="false">IF(U$12="","",INDEX(ImgF,ROUND(Q$6+U$12*SIN(RADIANS(Q301)),0)-ImgF_y0+1,ROUND(Q$5+U$12*COS(RADIANS(Q301)),0)-ImgF_x0+1))</f>
        <v>68</v>
      </c>
      <c r="V301" s="22" t="n">
        <f aca="false">IF(V$12="","",INDEX(ImgF,ROUND(Q$6+V$12*SIN(RADIANS(Q301)),0)-ImgF_y0+1,ROUND(Q$5+V$12*COS(RADIANS(Q301)),0)-ImgF_x0+1))</f>
        <v>68</v>
      </c>
      <c r="W301" s="22" t="n">
        <f aca="false">IF(W$12="","",INDEX(ImgF,ROUND(Q$6+W$12*SIN(RADIANS(Q301)),0)-ImgF_y0+1,ROUND(Q$5+W$12*COS(RADIANS(Q301)),0)-ImgF_x0+1))</f>
        <v>68</v>
      </c>
      <c r="X301" s="22" t="n">
        <f aca="false">IF(X$12="","",INDEX(ImgF,ROUND(Q$6+X$12*SIN(RADIANS(Q301)),0)-ImgF_y0+1,ROUND(Q$5+X$12*COS(RADIANS(Q301)),0)-ImgF_x0+1))</f>
        <v>61</v>
      </c>
      <c r="Y301" s="22" t="n">
        <f aca="false">IF(Y$12="","",INDEX(ImgF,ROUND(Q$6+Y$12*SIN(RADIANS(Q301)),0)-ImgF_y0+1,ROUND(Q$5+Y$12*COS(RADIANS(Q301)),0)-ImgF_x0+1))</f>
        <v>60</v>
      </c>
      <c r="Z301" s="24" t="n">
        <f aca="false">MIN(R301:Y301)</f>
        <v>60</v>
      </c>
      <c r="AA301" s="33" t="n">
        <f aca="false">IF(Z301&lt;oscuro,1,0)</f>
        <v>1</v>
      </c>
      <c r="AB301" s="22" t="n">
        <f aca="false">oscuro</f>
        <v>68</v>
      </c>
    </row>
    <row r="302" customFormat="false" ht="15" hidden="false" customHeight="false" outlineLevel="0" collapsed="false">
      <c r="B302" s="24" t="n">
        <v>289</v>
      </c>
      <c r="C302" s="24" t="n">
        <f aca="false">B302*360/360</f>
        <v>289</v>
      </c>
      <c r="D302" s="18" t="n">
        <f aca="false">IF(D$12="","",INDEX(ImgF,ROUND(C$6+D$12*SIN(RADIANS(C302)),0)-ImgF_y0+1,ROUND(C$5+D$12*COS(RADIANS(C302)),0)-ImgF_x0+1))</f>
        <v>63</v>
      </c>
      <c r="E302" s="18" t="n">
        <f aca="false">IF(E$12="","",INDEX(ImgF,ROUND(C$6+E$12*SIN(RADIANS(C302)),0)-ImgF_y0+1,ROUND(C$5+E$12*COS(RADIANS(C302)),0)-ImgF_x0+1))</f>
        <v>146</v>
      </c>
      <c r="F302" s="18" t="n">
        <f aca="false">IF(F$12="","",INDEX(ImgF,ROUND(C$6+F$12*SIN(RADIANS(C302)),0)-ImgF_y0+1,ROUND(C$5+F$12*COS(RADIANS(C302)),0)-ImgF_x0+1))</f>
        <v>201</v>
      </c>
      <c r="G302" s="18" t="n">
        <f aca="false">IF(G$12="","",INDEX(ImgF,ROUND(C$6+G$12*SIN(RADIANS(C302)),0)-ImgF_y0+1,ROUND(C$5+G$12*COS(RADIANS(C302)),0)-ImgF_x0+1))</f>
        <v>186</v>
      </c>
      <c r="H302" s="18" t="n">
        <f aca="false">IF(H$12="","",INDEX(ImgF,ROUND(C$6+H$12*SIN(RADIANS(C302)),0)-ImgF_y0+1,ROUND(C$5+H$12*COS(RADIANS(C302)),0)-ImgF_x0+1))</f>
        <v>179</v>
      </c>
      <c r="I302" s="18" t="n">
        <f aca="false">IF(I$12="","",INDEX(ImgF,ROUND(C$6+I$12*SIN(RADIANS(C302)),0)-ImgF_y0+1,ROUND(C$5+I$12*COS(RADIANS(C302)),0)-ImgF_x0+1))</f>
        <v>159</v>
      </c>
      <c r="J302" s="18" t="n">
        <f aca="false">IF(J$12="","",INDEX(ImgF,ROUND(C$6+J$12*SIN(RADIANS(C302)),0)-ImgF_y0+1,ROUND(C$5+J$12*COS(RADIANS(C302)),0)-ImgF_x0+1))</f>
        <v>210</v>
      </c>
      <c r="K302" s="18" t="n">
        <f aca="false">IF(K$12="","",INDEX(ImgF,ROUND(C$6+K$12*SIN(RADIANS(C302)),0)-ImgF_y0+1,ROUND(C$5+K$12*COS(RADIANS(C302)),0)-ImgF_x0+1))</f>
        <v>203</v>
      </c>
      <c r="L302" s="24" t="n">
        <f aca="false">MIN(D302:K302)</f>
        <v>63</v>
      </c>
      <c r="M302" s="33" t="n">
        <f aca="false">IF(L302&lt;oscuro,1,0)</f>
        <v>1</v>
      </c>
      <c r="N302" s="22" t="n">
        <f aca="false">oscuro</f>
        <v>68</v>
      </c>
      <c r="P302" s="24" t="n">
        <v>289</v>
      </c>
      <c r="Q302" s="24" t="n">
        <f aca="false">P302*360/360</f>
        <v>289</v>
      </c>
      <c r="R302" s="22" t="n">
        <f aca="false">IF(R$12="","",INDEX(ImgF,ROUND(Q$6+R$12*SIN(RADIANS(Q302)),0)-ImgF_y0+1,ROUND(Q$5+R$12*COS(RADIANS(Q302)),0)-ImgF_x0+1))</f>
        <v>65</v>
      </c>
      <c r="S302" s="22" t="n">
        <f aca="false">IF(S$12="","",INDEX(ImgF,ROUND(Q$6+S$12*SIN(RADIANS(Q302)),0)-ImgF_y0+1,ROUND(Q$5+S$12*COS(RADIANS(Q302)),0)-ImgF_x0+1))</f>
        <v>69</v>
      </c>
      <c r="T302" s="22" t="n">
        <f aca="false">IF(T$12="","",INDEX(ImgF,ROUND(Q$6+T$12*SIN(RADIANS(Q302)),0)-ImgF_y0+1,ROUND(Q$5+T$12*COS(RADIANS(Q302)),0)-ImgF_x0+1))</f>
        <v>71</v>
      </c>
      <c r="U302" s="22" t="n">
        <f aca="false">IF(U$12="","",INDEX(ImgF,ROUND(Q$6+U$12*SIN(RADIANS(Q302)),0)-ImgF_y0+1,ROUND(Q$5+U$12*COS(RADIANS(Q302)),0)-ImgF_x0+1))</f>
        <v>68</v>
      </c>
      <c r="V302" s="22" t="n">
        <f aca="false">IF(V$12="","",INDEX(ImgF,ROUND(Q$6+V$12*SIN(RADIANS(Q302)),0)-ImgF_y0+1,ROUND(Q$5+V$12*COS(RADIANS(Q302)),0)-ImgF_x0+1))</f>
        <v>66</v>
      </c>
      <c r="W302" s="22" t="n">
        <f aca="false">IF(W$12="","",INDEX(ImgF,ROUND(Q$6+W$12*SIN(RADIANS(Q302)),0)-ImgF_y0+1,ROUND(Q$5+W$12*COS(RADIANS(Q302)),0)-ImgF_x0+1))</f>
        <v>64</v>
      </c>
      <c r="X302" s="22" t="n">
        <f aca="false">IF(X$12="","",INDEX(ImgF,ROUND(Q$6+X$12*SIN(RADIANS(Q302)),0)-ImgF_y0+1,ROUND(Q$5+X$12*COS(RADIANS(Q302)),0)-ImgF_x0+1))</f>
        <v>61</v>
      </c>
      <c r="Y302" s="22" t="n">
        <f aca="false">IF(Y$12="","",INDEX(ImgF,ROUND(Q$6+Y$12*SIN(RADIANS(Q302)),0)-ImgF_y0+1,ROUND(Q$5+Y$12*COS(RADIANS(Q302)),0)-ImgF_x0+1))</f>
        <v>57</v>
      </c>
      <c r="Z302" s="24" t="n">
        <f aca="false">MIN(R302:Y302)</f>
        <v>57</v>
      </c>
      <c r="AA302" s="33" t="n">
        <f aca="false">IF(Z302&lt;oscuro,1,0)</f>
        <v>1</v>
      </c>
      <c r="AB302" s="22" t="n">
        <f aca="false">oscuro</f>
        <v>68</v>
      </c>
    </row>
    <row r="303" customFormat="false" ht="15" hidden="false" customHeight="false" outlineLevel="0" collapsed="false">
      <c r="B303" s="24" t="n">
        <v>290</v>
      </c>
      <c r="C303" s="24" t="n">
        <f aca="false">B303*360/360</f>
        <v>290</v>
      </c>
      <c r="D303" s="18" t="n">
        <f aca="false">IF(D$12="","",INDEX(ImgF,ROUND(C$6+D$12*SIN(RADIANS(C303)),0)-ImgF_y0+1,ROUND(C$5+D$12*COS(RADIANS(C303)),0)-ImgF_x0+1))</f>
        <v>63</v>
      </c>
      <c r="E303" s="18" t="n">
        <f aca="false">IF(E$12="","",INDEX(ImgF,ROUND(C$6+E$12*SIN(RADIANS(C303)),0)-ImgF_y0+1,ROUND(C$5+E$12*COS(RADIANS(C303)),0)-ImgF_x0+1))</f>
        <v>185</v>
      </c>
      <c r="F303" s="18" t="n">
        <f aca="false">IF(F$12="","",INDEX(ImgF,ROUND(C$6+F$12*SIN(RADIANS(C303)),0)-ImgF_y0+1,ROUND(C$5+F$12*COS(RADIANS(C303)),0)-ImgF_x0+1))</f>
        <v>201</v>
      </c>
      <c r="G303" s="18" t="n">
        <f aca="false">IF(G$12="","",INDEX(ImgF,ROUND(C$6+G$12*SIN(RADIANS(C303)),0)-ImgF_y0+1,ROUND(C$5+G$12*COS(RADIANS(C303)),0)-ImgF_x0+1))</f>
        <v>186</v>
      </c>
      <c r="H303" s="18" t="n">
        <f aca="false">IF(H$12="","",INDEX(ImgF,ROUND(C$6+H$12*SIN(RADIANS(C303)),0)-ImgF_y0+1,ROUND(C$5+H$12*COS(RADIANS(C303)),0)-ImgF_x0+1))</f>
        <v>231</v>
      </c>
      <c r="I303" s="18" t="n">
        <f aca="false">IF(I$12="","",INDEX(ImgF,ROUND(C$6+I$12*SIN(RADIANS(C303)),0)-ImgF_y0+1,ROUND(C$5+I$12*COS(RADIANS(C303)),0)-ImgF_x0+1))</f>
        <v>223</v>
      </c>
      <c r="J303" s="18" t="n">
        <f aca="false">IF(J$12="","",INDEX(ImgF,ROUND(C$6+J$12*SIN(RADIANS(C303)),0)-ImgF_y0+1,ROUND(C$5+J$12*COS(RADIANS(C303)),0)-ImgF_x0+1))</f>
        <v>226</v>
      </c>
      <c r="K303" s="18" t="n">
        <f aca="false">IF(K$12="","",INDEX(ImgF,ROUND(C$6+K$12*SIN(RADIANS(C303)),0)-ImgF_y0+1,ROUND(C$5+K$12*COS(RADIANS(C303)),0)-ImgF_x0+1))</f>
        <v>213</v>
      </c>
      <c r="L303" s="24" t="n">
        <f aca="false">MIN(D303:K303)</f>
        <v>63</v>
      </c>
      <c r="M303" s="33" t="n">
        <f aca="false">IF(L303&lt;oscuro,1,0)</f>
        <v>1</v>
      </c>
      <c r="N303" s="22" t="n">
        <f aca="false">oscuro</f>
        <v>68</v>
      </c>
      <c r="P303" s="24" t="n">
        <v>290</v>
      </c>
      <c r="Q303" s="24" t="n">
        <f aca="false">P303*360/360</f>
        <v>290</v>
      </c>
      <c r="R303" s="22" t="n">
        <f aca="false">IF(R$12="","",INDEX(ImgF,ROUND(Q$6+R$12*SIN(RADIANS(Q303)),0)-ImgF_y0+1,ROUND(Q$5+R$12*COS(RADIANS(Q303)),0)-ImgF_x0+1))</f>
        <v>63</v>
      </c>
      <c r="S303" s="22" t="n">
        <f aca="false">IF(S$12="","",INDEX(ImgF,ROUND(Q$6+S$12*SIN(RADIANS(Q303)),0)-ImgF_y0+1,ROUND(Q$5+S$12*COS(RADIANS(Q303)),0)-ImgF_x0+1))</f>
        <v>69</v>
      </c>
      <c r="T303" s="22" t="n">
        <f aca="false">IF(T$12="","",INDEX(ImgF,ROUND(Q$6+T$12*SIN(RADIANS(Q303)),0)-ImgF_y0+1,ROUND(Q$5+T$12*COS(RADIANS(Q303)),0)-ImgF_x0+1))</f>
        <v>66</v>
      </c>
      <c r="U303" s="22" t="n">
        <f aca="false">IF(U$12="","",INDEX(ImgF,ROUND(Q$6+U$12*SIN(RADIANS(Q303)),0)-ImgF_y0+1,ROUND(Q$5+U$12*COS(RADIANS(Q303)),0)-ImgF_x0+1))</f>
        <v>66</v>
      </c>
      <c r="V303" s="22" t="n">
        <f aca="false">IF(V$12="","",INDEX(ImgF,ROUND(Q$6+V$12*SIN(RADIANS(Q303)),0)-ImgF_y0+1,ROUND(Q$5+V$12*COS(RADIANS(Q303)),0)-ImgF_x0+1))</f>
        <v>66</v>
      </c>
      <c r="W303" s="22" t="n">
        <f aca="false">IF(W$12="","",INDEX(ImgF,ROUND(Q$6+W$12*SIN(RADIANS(Q303)),0)-ImgF_y0+1,ROUND(Q$5+W$12*COS(RADIANS(Q303)),0)-ImgF_x0+1))</f>
        <v>62</v>
      </c>
      <c r="X303" s="22" t="n">
        <f aca="false">IF(X$12="","",INDEX(ImgF,ROUND(Q$6+X$12*SIN(RADIANS(Q303)),0)-ImgF_y0+1,ROUND(Q$5+X$12*COS(RADIANS(Q303)),0)-ImgF_x0+1))</f>
        <v>59</v>
      </c>
      <c r="Y303" s="22" t="n">
        <f aca="false">IF(Y$12="","",INDEX(ImgF,ROUND(Q$6+Y$12*SIN(RADIANS(Q303)),0)-ImgF_y0+1,ROUND(Q$5+Y$12*COS(RADIANS(Q303)),0)-ImgF_x0+1))</f>
        <v>57</v>
      </c>
      <c r="Z303" s="24" t="n">
        <f aca="false">MIN(R303:Y303)</f>
        <v>57</v>
      </c>
      <c r="AA303" s="33" t="n">
        <f aca="false">IF(Z303&lt;oscuro,1,0)</f>
        <v>1</v>
      </c>
      <c r="AB303" s="22" t="n">
        <f aca="false">oscuro</f>
        <v>68</v>
      </c>
    </row>
    <row r="304" customFormat="false" ht="15" hidden="false" customHeight="false" outlineLevel="0" collapsed="false">
      <c r="B304" s="24" t="n">
        <v>291</v>
      </c>
      <c r="C304" s="24" t="n">
        <f aca="false">B304*360/360</f>
        <v>291</v>
      </c>
      <c r="D304" s="18" t="n">
        <f aca="false">IF(D$12="","",INDEX(ImgF,ROUND(C$6+D$12*SIN(RADIANS(C304)),0)-ImgF_y0+1,ROUND(C$5+D$12*COS(RADIANS(C304)),0)-ImgF_x0+1))</f>
        <v>82</v>
      </c>
      <c r="E304" s="18" t="n">
        <f aca="false">IF(E$12="","",INDEX(ImgF,ROUND(C$6+E$12*SIN(RADIANS(C304)),0)-ImgF_y0+1,ROUND(C$5+E$12*COS(RADIANS(C304)),0)-ImgF_x0+1))</f>
        <v>185</v>
      </c>
      <c r="F304" s="18" t="n">
        <f aca="false">IF(F$12="","",INDEX(ImgF,ROUND(C$6+F$12*SIN(RADIANS(C304)),0)-ImgF_y0+1,ROUND(C$5+F$12*COS(RADIANS(C304)),0)-ImgF_x0+1))</f>
        <v>226</v>
      </c>
      <c r="G304" s="18" t="n">
        <f aca="false">IF(G$12="","",INDEX(ImgF,ROUND(C$6+G$12*SIN(RADIANS(C304)),0)-ImgF_y0+1,ROUND(C$5+G$12*COS(RADIANS(C304)),0)-ImgF_x0+1))</f>
        <v>226</v>
      </c>
      <c r="H304" s="18" t="n">
        <f aca="false">IF(H$12="","",INDEX(ImgF,ROUND(C$6+H$12*SIN(RADIANS(C304)),0)-ImgF_y0+1,ROUND(C$5+H$12*COS(RADIANS(C304)),0)-ImgF_x0+1))</f>
        <v>209</v>
      </c>
      <c r="I304" s="18" t="n">
        <f aca="false">IF(I$12="","",INDEX(ImgF,ROUND(C$6+I$12*SIN(RADIANS(C304)),0)-ImgF_y0+1,ROUND(C$5+I$12*COS(RADIANS(C304)),0)-ImgF_x0+1))</f>
        <v>228</v>
      </c>
      <c r="J304" s="18" t="n">
        <f aca="false">IF(J$12="","",INDEX(ImgF,ROUND(C$6+J$12*SIN(RADIANS(C304)),0)-ImgF_y0+1,ROUND(C$5+J$12*COS(RADIANS(C304)),0)-ImgF_x0+1))</f>
        <v>228</v>
      </c>
      <c r="K304" s="18" t="n">
        <f aca="false">IF(K$12="","",INDEX(ImgF,ROUND(C$6+K$12*SIN(RADIANS(C304)),0)-ImgF_y0+1,ROUND(C$5+K$12*COS(RADIANS(C304)),0)-ImgF_x0+1))</f>
        <v>182</v>
      </c>
      <c r="L304" s="24" t="n">
        <f aca="false">MIN(D304:K304)</f>
        <v>82</v>
      </c>
      <c r="M304" s="33" t="n">
        <f aca="false">IF(L304&lt;oscuro,1,0)</f>
        <v>0</v>
      </c>
      <c r="N304" s="22" t="n">
        <f aca="false">oscuro</f>
        <v>68</v>
      </c>
      <c r="P304" s="24" t="n">
        <v>291</v>
      </c>
      <c r="Q304" s="24" t="n">
        <f aca="false">P304*360/360</f>
        <v>291</v>
      </c>
      <c r="R304" s="22" t="n">
        <f aca="false">IF(R$12="","",INDEX(ImgF,ROUND(Q$6+R$12*SIN(RADIANS(Q304)),0)-ImgF_y0+1,ROUND(Q$5+R$12*COS(RADIANS(Q304)),0)-ImgF_x0+1))</f>
        <v>63</v>
      </c>
      <c r="S304" s="22" t="n">
        <f aca="false">IF(S$12="","",INDEX(ImgF,ROUND(Q$6+S$12*SIN(RADIANS(Q304)),0)-ImgF_y0+1,ROUND(Q$5+S$12*COS(RADIANS(Q304)),0)-ImgF_x0+1))</f>
        <v>53</v>
      </c>
      <c r="T304" s="22" t="n">
        <f aca="false">IF(T$12="","",INDEX(ImgF,ROUND(Q$6+T$12*SIN(RADIANS(Q304)),0)-ImgF_y0+1,ROUND(Q$5+T$12*COS(RADIANS(Q304)),0)-ImgF_x0+1))</f>
        <v>65</v>
      </c>
      <c r="U304" s="22" t="n">
        <f aca="false">IF(U$12="","",INDEX(ImgF,ROUND(Q$6+U$12*SIN(RADIANS(Q304)),0)-ImgF_y0+1,ROUND(Q$5+U$12*COS(RADIANS(Q304)),0)-ImgF_x0+1))</f>
        <v>63</v>
      </c>
      <c r="V304" s="22" t="n">
        <f aca="false">IF(V$12="","",INDEX(ImgF,ROUND(Q$6+V$12*SIN(RADIANS(Q304)),0)-ImgF_y0+1,ROUND(Q$5+V$12*COS(RADIANS(Q304)),0)-ImgF_x0+1))</f>
        <v>62</v>
      </c>
      <c r="W304" s="22" t="n">
        <f aca="false">IF(W$12="","",INDEX(ImgF,ROUND(Q$6+W$12*SIN(RADIANS(Q304)),0)-ImgF_y0+1,ROUND(Q$5+W$12*COS(RADIANS(Q304)),0)-ImgF_x0+1))</f>
        <v>62</v>
      </c>
      <c r="X304" s="22" t="n">
        <f aca="false">IF(X$12="","",INDEX(ImgF,ROUND(Q$6+X$12*SIN(RADIANS(Q304)),0)-ImgF_y0+1,ROUND(Q$5+X$12*COS(RADIANS(Q304)),0)-ImgF_x0+1))</f>
        <v>54</v>
      </c>
      <c r="Y304" s="22" t="n">
        <f aca="false">IF(Y$12="","",INDEX(ImgF,ROUND(Q$6+Y$12*SIN(RADIANS(Q304)),0)-ImgF_y0+1,ROUND(Q$5+Y$12*COS(RADIANS(Q304)),0)-ImgF_x0+1))</f>
        <v>52</v>
      </c>
      <c r="Z304" s="24" t="n">
        <f aca="false">MIN(R304:Y304)</f>
        <v>52</v>
      </c>
      <c r="AA304" s="33" t="n">
        <f aca="false">IF(Z304&lt;oscuro,1,0)</f>
        <v>1</v>
      </c>
      <c r="AB304" s="22" t="n">
        <f aca="false">oscuro</f>
        <v>68</v>
      </c>
    </row>
    <row r="305" customFormat="false" ht="15" hidden="false" customHeight="false" outlineLevel="0" collapsed="false">
      <c r="B305" s="24" t="n">
        <v>292</v>
      </c>
      <c r="C305" s="24" t="n">
        <f aca="false">B305*360/360</f>
        <v>292</v>
      </c>
      <c r="D305" s="18" t="n">
        <f aca="false">IF(D$12="","",INDEX(ImgF,ROUND(C$6+D$12*SIN(RADIANS(C305)),0)-ImgF_y0+1,ROUND(C$5+D$12*COS(RADIANS(C305)),0)-ImgF_x0+1))</f>
        <v>92</v>
      </c>
      <c r="E305" s="18" t="n">
        <f aca="false">IF(E$12="","",INDEX(ImgF,ROUND(C$6+E$12*SIN(RADIANS(C305)),0)-ImgF_y0+1,ROUND(C$5+E$12*COS(RADIANS(C305)),0)-ImgF_x0+1))</f>
        <v>192</v>
      </c>
      <c r="F305" s="18" t="n">
        <f aca="false">IF(F$12="","",INDEX(ImgF,ROUND(C$6+F$12*SIN(RADIANS(C305)),0)-ImgF_y0+1,ROUND(C$5+F$12*COS(RADIANS(C305)),0)-ImgF_x0+1))</f>
        <v>226</v>
      </c>
      <c r="G305" s="18" t="n">
        <f aca="false">IF(G$12="","",INDEX(ImgF,ROUND(C$6+G$12*SIN(RADIANS(C305)),0)-ImgF_y0+1,ROUND(C$5+G$12*COS(RADIANS(C305)),0)-ImgF_x0+1))</f>
        <v>170</v>
      </c>
      <c r="H305" s="18" t="n">
        <f aca="false">IF(H$12="","",INDEX(ImgF,ROUND(C$6+H$12*SIN(RADIANS(C305)),0)-ImgF_y0+1,ROUND(C$5+H$12*COS(RADIANS(C305)),0)-ImgF_x0+1))</f>
        <v>174</v>
      </c>
      <c r="I305" s="18" t="n">
        <f aca="false">IF(I$12="","",INDEX(ImgF,ROUND(C$6+I$12*SIN(RADIANS(C305)),0)-ImgF_y0+1,ROUND(C$5+I$12*COS(RADIANS(C305)),0)-ImgF_x0+1))</f>
        <v>131</v>
      </c>
      <c r="J305" s="18" t="n">
        <f aca="false">IF(J$12="","",INDEX(ImgF,ROUND(C$6+J$12*SIN(RADIANS(C305)),0)-ImgF_y0+1,ROUND(C$5+J$12*COS(RADIANS(C305)),0)-ImgF_x0+1))</f>
        <v>160</v>
      </c>
      <c r="K305" s="18" t="n">
        <f aca="false">IF(K$12="","",INDEX(ImgF,ROUND(C$6+K$12*SIN(RADIANS(C305)),0)-ImgF_y0+1,ROUND(C$5+K$12*COS(RADIANS(C305)),0)-ImgF_x0+1))</f>
        <v>182</v>
      </c>
      <c r="L305" s="24" t="n">
        <f aca="false">MIN(D305:K305)</f>
        <v>92</v>
      </c>
      <c r="M305" s="33" t="n">
        <f aca="false">IF(L305&lt;oscuro,1,0)</f>
        <v>0</v>
      </c>
      <c r="N305" s="22" t="n">
        <f aca="false">oscuro</f>
        <v>68</v>
      </c>
      <c r="P305" s="24" t="n">
        <v>292</v>
      </c>
      <c r="Q305" s="24" t="n">
        <f aca="false">P305*360/360</f>
        <v>292</v>
      </c>
      <c r="R305" s="22" t="n">
        <f aca="false">IF(R$12="","",INDEX(ImgF,ROUND(Q$6+R$12*SIN(RADIANS(Q305)),0)-ImgF_y0+1,ROUND(Q$5+R$12*COS(RADIANS(Q305)),0)-ImgF_x0+1))</f>
        <v>64</v>
      </c>
      <c r="S305" s="22" t="n">
        <f aca="false">IF(S$12="","",INDEX(ImgF,ROUND(Q$6+S$12*SIN(RADIANS(Q305)),0)-ImgF_y0+1,ROUND(Q$5+S$12*COS(RADIANS(Q305)),0)-ImgF_x0+1))</f>
        <v>53</v>
      </c>
      <c r="T305" s="22" t="n">
        <f aca="false">IF(T$12="","",INDEX(ImgF,ROUND(Q$6+T$12*SIN(RADIANS(Q305)),0)-ImgF_y0+1,ROUND(Q$5+T$12*COS(RADIANS(Q305)),0)-ImgF_x0+1))</f>
        <v>60</v>
      </c>
      <c r="U305" s="22" t="n">
        <f aca="false">IF(U$12="","",INDEX(ImgF,ROUND(Q$6+U$12*SIN(RADIANS(Q305)),0)-ImgF_y0+1,ROUND(Q$5+U$12*COS(RADIANS(Q305)),0)-ImgF_x0+1))</f>
        <v>63</v>
      </c>
      <c r="V305" s="22" t="n">
        <f aca="false">IF(V$12="","",INDEX(ImgF,ROUND(Q$6+V$12*SIN(RADIANS(Q305)),0)-ImgF_y0+1,ROUND(Q$5+V$12*COS(RADIANS(Q305)),0)-ImgF_x0+1))</f>
        <v>57</v>
      </c>
      <c r="W305" s="22" t="n">
        <f aca="false">IF(W$12="","",INDEX(ImgF,ROUND(Q$6+W$12*SIN(RADIANS(Q305)),0)-ImgF_y0+1,ROUND(Q$5+W$12*COS(RADIANS(Q305)),0)-ImgF_x0+1))</f>
        <v>57</v>
      </c>
      <c r="X305" s="22" t="n">
        <f aca="false">IF(X$12="","",INDEX(ImgF,ROUND(Q$6+X$12*SIN(RADIANS(Q305)),0)-ImgF_y0+1,ROUND(Q$5+X$12*COS(RADIANS(Q305)),0)-ImgF_x0+1))</f>
        <v>54</v>
      </c>
      <c r="Y305" s="22" t="n">
        <f aca="false">IF(Y$12="","",INDEX(ImgF,ROUND(Q$6+Y$12*SIN(RADIANS(Q305)),0)-ImgF_y0+1,ROUND(Q$5+Y$12*COS(RADIANS(Q305)),0)-ImgF_x0+1))</f>
        <v>49</v>
      </c>
      <c r="Z305" s="24" t="n">
        <f aca="false">MIN(R305:Y305)</f>
        <v>49</v>
      </c>
      <c r="AA305" s="33" t="n">
        <f aca="false">IF(Z305&lt;oscuro,1,0)</f>
        <v>1</v>
      </c>
      <c r="AB305" s="22" t="n">
        <f aca="false">oscuro</f>
        <v>68</v>
      </c>
    </row>
    <row r="306" customFormat="false" ht="15" hidden="false" customHeight="false" outlineLevel="0" collapsed="false">
      <c r="B306" s="24" t="n">
        <v>293</v>
      </c>
      <c r="C306" s="24" t="n">
        <f aca="false">B306*360/360</f>
        <v>293</v>
      </c>
      <c r="D306" s="18" t="n">
        <f aca="false">IF(D$12="","",INDEX(ImgF,ROUND(C$6+D$12*SIN(RADIANS(C306)),0)-ImgF_y0+1,ROUND(C$5+D$12*COS(RADIANS(C306)),0)-ImgF_x0+1))</f>
        <v>43</v>
      </c>
      <c r="E306" s="18" t="n">
        <f aca="false">IF(E$12="","",INDEX(ImgF,ROUND(C$6+E$12*SIN(RADIANS(C306)),0)-ImgF_y0+1,ROUND(C$5+E$12*COS(RADIANS(C306)),0)-ImgF_x0+1))</f>
        <v>88</v>
      </c>
      <c r="F306" s="18" t="n">
        <f aca="false">IF(F$12="","",INDEX(ImgF,ROUND(C$6+F$12*SIN(RADIANS(C306)),0)-ImgF_y0+1,ROUND(C$5+F$12*COS(RADIANS(C306)),0)-ImgF_x0+1))</f>
        <v>156</v>
      </c>
      <c r="G306" s="18" t="n">
        <f aca="false">IF(G$12="","",INDEX(ImgF,ROUND(C$6+G$12*SIN(RADIANS(C306)),0)-ImgF_y0+1,ROUND(C$5+G$12*COS(RADIANS(C306)),0)-ImgF_x0+1))</f>
        <v>170</v>
      </c>
      <c r="H306" s="18" t="n">
        <f aca="false">IF(H$12="","",INDEX(ImgF,ROUND(C$6+H$12*SIN(RADIANS(C306)),0)-ImgF_y0+1,ROUND(C$5+H$12*COS(RADIANS(C306)),0)-ImgF_x0+1))</f>
        <v>121</v>
      </c>
      <c r="I306" s="18" t="n">
        <f aca="false">IF(I$12="","",INDEX(ImgF,ROUND(C$6+I$12*SIN(RADIANS(C306)),0)-ImgF_y0+1,ROUND(C$5+I$12*COS(RADIANS(C306)),0)-ImgF_x0+1))</f>
        <v>131</v>
      </c>
      <c r="J306" s="18" t="n">
        <f aca="false">IF(J$12="","",INDEX(ImgF,ROUND(C$6+J$12*SIN(RADIANS(C306)),0)-ImgF_y0+1,ROUND(C$5+J$12*COS(RADIANS(C306)),0)-ImgF_x0+1))</f>
        <v>108</v>
      </c>
      <c r="K306" s="18" t="n">
        <f aca="false">IF(K$12="","",INDEX(ImgF,ROUND(C$6+K$12*SIN(RADIANS(C306)),0)-ImgF_y0+1,ROUND(C$5+K$12*COS(RADIANS(C306)),0)-ImgF_x0+1))</f>
        <v>106</v>
      </c>
      <c r="L306" s="24" t="n">
        <f aca="false">MIN(D306:K306)</f>
        <v>43</v>
      </c>
      <c r="M306" s="33" t="n">
        <f aca="false">IF(L306&lt;oscuro,1,0)</f>
        <v>1</v>
      </c>
      <c r="N306" s="22" t="n">
        <f aca="false">oscuro</f>
        <v>68</v>
      </c>
      <c r="P306" s="24" t="n">
        <v>293</v>
      </c>
      <c r="Q306" s="24" t="n">
        <f aca="false">P306*360/360</f>
        <v>293</v>
      </c>
      <c r="R306" s="22" t="n">
        <f aca="false">IF(R$12="","",INDEX(ImgF,ROUND(Q$6+R$12*SIN(RADIANS(Q306)),0)-ImgF_y0+1,ROUND(Q$5+R$12*COS(RADIANS(Q306)),0)-ImgF_x0+1))</f>
        <v>72</v>
      </c>
      <c r="S306" s="22" t="n">
        <f aca="false">IF(S$12="","",INDEX(ImgF,ROUND(Q$6+S$12*SIN(RADIANS(Q306)),0)-ImgF_y0+1,ROUND(Q$5+S$12*COS(RADIANS(Q306)),0)-ImgF_x0+1))</f>
        <v>58</v>
      </c>
      <c r="T306" s="22" t="n">
        <f aca="false">IF(T$12="","",INDEX(ImgF,ROUND(Q$6+T$12*SIN(RADIANS(Q306)),0)-ImgF_y0+1,ROUND(Q$5+T$12*COS(RADIANS(Q306)),0)-ImgF_x0+1))</f>
        <v>60</v>
      </c>
      <c r="U306" s="22" t="n">
        <f aca="false">IF(U$12="","",INDEX(ImgF,ROUND(Q$6+U$12*SIN(RADIANS(Q306)),0)-ImgF_y0+1,ROUND(Q$5+U$12*COS(RADIANS(Q306)),0)-ImgF_x0+1))</f>
        <v>57</v>
      </c>
      <c r="V306" s="22" t="n">
        <f aca="false">IF(V$12="","",INDEX(ImgF,ROUND(Q$6+V$12*SIN(RADIANS(Q306)),0)-ImgF_y0+1,ROUND(Q$5+V$12*COS(RADIANS(Q306)),0)-ImgF_x0+1))</f>
        <v>57</v>
      </c>
      <c r="W306" s="22" t="n">
        <f aca="false">IF(W$12="","",INDEX(ImgF,ROUND(Q$6+W$12*SIN(RADIANS(Q306)),0)-ImgF_y0+1,ROUND(Q$5+W$12*COS(RADIANS(Q306)),0)-ImgF_x0+1))</f>
        <v>50</v>
      </c>
      <c r="X306" s="22" t="n">
        <f aca="false">IF(X$12="","",INDEX(ImgF,ROUND(Q$6+X$12*SIN(RADIANS(Q306)),0)-ImgF_y0+1,ROUND(Q$5+X$12*COS(RADIANS(Q306)),0)-ImgF_x0+1))</f>
        <v>50</v>
      </c>
      <c r="Y306" s="22" t="n">
        <f aca="false">IF(Y$12="","",INDEX(ImgF,ROUND(Q$6+Y$12*SIN(RADIANS(Q306)),0)-ImgF_y0+1,ROUND(Q$5+Y$12*COS(RADIANS(Q306)),0)-ImgF_x0+1))</f>
        <v>49</v>
      </c>
      <c r="Z306" s="24" t="n">
        <f aca="false">MIN(R306:Y306)</f>
        <v>49</v>
      </c>
      <c r="AA306" s="33" t="n">
        <f aca="false">IF(Z306&lt;oscuro,1,0)</f>
        <v>1</v>
      </c>
      <c r="AB306" s="22" t="n">
        <f aca="false">oscuro</f>
        <v>68</v>
      </c>
    </row>
    <row r="307" customFormat="false" ht="15" hidden="false" customHeight="false" outlineLevel="0" collapsed="false">
      <c r="B307" s="24" t="n">
        <v>294</v>
      </c>
      <c r="C307" s="24" t="n">
        <f aca="false">B307*360/360</f>
        <v>294</v>
      </c>
      <c r="D307" s="18" t="n">
        <f aca="false">IF(D$12="","",INDEX(ImgF,ROUND(C$6+D$12*SIN(RADIANS(C307)),0)-ImgF_y0+1,ROUND(C$5+D$12*COS(RADIANS(C307)),0)-ImgF_x0+1))</f>
        <v>42</v>
      </c>
      <c r="E307" s="18" t="n">
        <f aca="false">IF(E$12="","",INDEX(ImgF,ROUND(C$6+E$12*SIN(RADIANS(C307)),0)-ImgF_y0+1,ROUND(C$5+E$12*COS(RADIANS(C307)),0)-ImgF_x0+1))</f>
        <v>88</v>
      </c>
      <c r="F307" s="18" t="n">
        <f aca="false">IF(F$12="","",INDEX(ImgF,ROUND(C$6+F$12*SIN(RADIANS(C307)),0)-ImgF_y0+1,ROUND(C$5+F$12*COS(RADIANS(C307)),0)-ImgF_x0+1))</f>
        <v>89</v>
      </c>
      <c r="G307" s="18" t="n">
        <f aca="false">IF(G$12="","",INDEX(ImgF,ROUND(C$6+G$12*SIN(RADIANS(C307)),0)-ImgF_y0+1,ROUND(C$5+G$12*COS(RADIANS(C307)),0)-ImgF_x0+1))</f>
        <v>101</v>
      </c>
      <c r="H307" s="18" t="n">
        <f aca="false">IF(H$12="","",INDEX(ImgF,ROUND(C$6+H$12*SIN(RADIANS(C307)),0)-ImgF_y0+1,ROUND(C$5+H$12*COS(RADIANS(C307)),0)-ImgF_x0+1))</f>
        <v>121</v>
      </c>
      <c r="I307" s="18" t="n">
        <f aca="false">IF(I$12="","",INDEX(ImgF,ROUND(C$6+I$12*SIN(RADIANS(C307)),0)-ImgF_y0+1,ROUND(C$5+I$12*COS(RADIANS(C307)),0)-ImgF_x0+1))</f>
        <v>93</v>
      </c>
      <c r="J307" s="18" t="n">
        <f aca="false">IF(J$12="","",INDEX(ImgF,ROUND(C$6+J$12*SIN(RADIANS(C307)),0)-ImgF_y0+1,ROUND(C$5+J$12*COS(RADIANS(C307)),0)-ImgF_x0+1))</f>
        <v>108</v>
      </c>
      <c r="K307" s="18" t="n">
        <f aca="false">IF(K$12="","",INDEX(ImgF,ROUND(C$6+K$12*SIN(RADIANS(C307)),0)-ImgF_y0+1,ROUND(C$5+K$12*COS(RADIANS(C307)),0)-ImgF_x0+1))</f>
        <v>73</v>
      </c>
      <c r="L307" s="24" t="n">
        <f aca="false">MIN(D307:K307)</f>
        <v>42</v>
      </c>
      <c r="M307" s="33" t="n">
        <f aca="false">IF(L307&lt;oscuro,1,0)</f>
        <v>1</v>
      </c>
      <c r="N307" s="22" t="n">
        <f aca="false">oscuro</f>
        <v>68</v>
      </c>
      <c r="P307" s="24" t="n">
        <v>294</v>
      </c>
      <c r="Q307" s="24" t="n">
        <f aca="false">P307*360/360</f>
        <v>294</v>
      </c>
      <c r="R307" s="22" t="n">
        <f aca="false">IF(R$12="","",INDEX(ImgF,ROUND(Q$6+R$12*SIN(RADIANS(Q307)),0)-ImgF_y0+1,ROUND(Q$5+R$12*COS(RADIANS(Q307)),0)-ImgF_x0+1))</f>
        <v>72</v>
      </c>
      <c r="S307" s="22" t="n">
        <f aca="false">IF(S$12="","",INDEX(ImgF,ROUND(Q$6+S$12*SIN(RADIANS(Q307)),0)-ImgF_y0+1,ROUND(Q$5+S$12*COS(RADIANS(Q307)),0)-ImgF_x0+1))</f>
        <v>65</v>
      </c>
      <c r="T307" s="22" t="n">
        <f aca="false">IF(T$12="","",INDEX(ImgF,ROUND(Q$6+T$12*SIN(RADIANS(Q307)),0)-ImgF_y0+1,ROUND(Q$5+T$12*COS(RADIANS(Q307)),0)-ImgF_x0+1))</f>
        <v>56</v>
      </c>
      <c r="U307" s="22" t="n">
        <f aca="false">IF(U$12="","",INDEX(ImgF,ROUND(Q$6+U$12*SIN(RADIANS(Q307)),0)-ImgF_y0+1,ROUND(Q$5+U$12*COS(RADIANS(Q307)),0)-ImgF_x0+1))</f>
        <v>56</v>
      </c>
      <c r="V307" s="22" t="n">
        <f aca="false">IF(V$12="","",INDEX(ImgF,ROUND(Q$6+V$12*SIN(RADIANS(Q307)),0)-ImgF_y0+1,ROUND(Q$5+V$12*COS(RADIANS(Q307)),0)-ImgF_x0+1))</f>
        <v>51</v>
      </c>
      <c r="W307" s="22" t="n">
        <f aca="false">IF(W$12="","",INDEX(ImgF,ROUND(Q$6+W$12*SIN(RADIANS(Q307)),0)-ImgF_y0+1,ROUND(Q$5+W$12*COS(RADIANS(Q307)),0)-ImgF_x0+1))</f>
        <v>51</v>
      </c>
      <c r="X307" s="22" t="n">
        <f aca="false">IF(X$12="","",INDEX(ImgF,ROUND(Q$6+X$12*SIN(RADIANS(Q307)),0)-ImgF_y0+1,ROUND(Q$5+X$12*COS(RADIANS(Q307)),0)-ImgF_x0+1))</f>
        <v>49</v>
      </c>
      <c r="Y307" s="22" t="n">
        <f aca="false">IF(Y$12="","",INDEX(ImgF,ROUND(Q$6+Y$12*SIN(RADIANS(Q307)),0)-ImgF_y0+1,ROUND(Q$5+Y$12*COS(RADIANS(Q307)),0)-ImgF_x0+1))</f>
        <v>47</v>
      </c>
      <c r="Z307" s="24" t="n">
        <f aca="false">MIN(R307:Y307)</f>
        <v>47</v>
      </c>
      <c r="AA307" s="33" t="n">
        <f aca="false">IF(Z307&lt;oscuro,1,0)</f>
        <v>1</v>
      </c>
      <c r="AB307" s="22" t="n">
        <f aca="false">oscuro</f>
        <v>68</v>
      </c>
    </row>
    <row r="308" customFormat="false" ht="15" hidden="false" customHeight="false" outlineLevel="0" collapsed="false">
      <c r="B308" s="24" t="n">
        <v>295</v>
      </c>
      <c r="C308" s="24" t="n">
        <f aca="false">B308*360/360</f>
        <v>295</v>
      </c>
      <c r="D308" s="18" t="n">
        <f aca="false">IF(D$12="","",INDEX(ImgF,ROUND(C$6+D$12*SIN(RADIANS(C308)),0)-ImgF_y0+1,ROUND(C$5+D$12*COS(RADIANS(C308)),0)-ImgF_x0+1))</f>
        <v>42</v>
      </c>
      <c r="E308" s="18" t="n">
        <f aca="false">IF(E$12="","",INDEX(ImgF,ROUND(C$6+E$12*SIN(RADIANS(C308)),0)-ImgF_y0+1,ROUND(C$5+E$12*COS(RADIANS(C308)),0)-ImgF_x0+1))</f>
        <v>71</v>
      </c>
      <c r="F308" s="18" t="n">
        <f aca="false">IF(F$12="","",INDEX(ImgF,ROUND(C$6+F$12*SIN(RADIANS(C308)),0)-ImgF_y0+1,ROUND(C$5+F$12*COS(RADIANS(C308)),0)-ImgF_x0+1))</f>
        <v>89</v>
      </c>
      <c r="G308" s="18" t="n">
        <f aca="false">IF(G$12="","",INDEX(ImgF,ROUND(C$6+G$12*SIN(RADIANS(C308)),0)-ImgF_y0+1,ROUND(C$5+G$12*COS(RADIANS(C308)),0)-ImgF_x0+1))</f>
        <v>74</v>
      </c>
      <c r="H308" s="18" t="n">
        <f aca="false">IF(H$12="","",INDEX(ImgF,ROUND(C$6+H$12*SIN(RADIANS(C308)),0)-ImgF_y0+1,ROUND(C$5+H$12*COS(RADIANS(C308)),0)-ImgF_x0+1))</f>
        <v>84</v>
      </c>
      <c r="I308" s="18" t="n">
        <f aca="false">IF(I$12="","",INDEX(ImgF,ROUND(C$6+I$12*SIN(RADIANS(C308)),0)-ImgF_y0+1,ROUND(C$5+I$12*COS(RADIANS(C308)),0)-ImgF_x0+1))</f>
        <v>47</v>
      </c>
      <c r="J308" s="18" t="n">
        <f aca="false">IF(J$12="","",INDEX(ImgF,ROUND(C$6+J$12*SIN(RADIANS(C308)),0)-ImgF_y0+1,ROUND(C$5+J$12*COS(RADIANS(C308)),0)-ImgF_x0+1))</f>
        <v>58</v>
      </c>
      <c r="K308" s="18" t="n">
        <f aca="false">IF(K$12="","",INDEX(ImgF,ROUND(C$6+K$12*SIN(RADIANS(C308)),0)-ImgF_y0+1,ROUND(C$5+K$12*COS(RADIANS(C308)),0)-ImgF_x0+1))</f>
        <v>74</v>
      </c>
      <c r="L308" s="24" t="n">
        <f aca="false">MIN(D308:K308)</f>
        <v>42</v>
      </c>
      <c r="M308" s="33" t="n">
        <f aca="false">IF(L308&lt;oscuro,1,0)</f>
        <v>1</v>
      </c>
      <c r="N308" s="22" t="n">
        <f aca="false">oscuro</f>
        <v>68</v>
      </c>
      <c r="P308" s="24" t="n">
        <v>295</v>
      </c>
      <c r="Q308" s="24" t="n">
        <f aca="false">P308*360/360</f>
        <v>295</v>
      </c>
      <c r="R308" s="22" t="n">
        <f aca="false">IF(R$12="","",INDEX(ImgF,ROUND(Q$6+R$12*SIN(RADIANS(Q308)),0)-ImgF_y0+1,ROUND(Q$5+R$12*COS(RADIANS(Q308)),0)-ImgF_x0+1))</f>
        <v>51</v>
      </c>
      <c r="S308" s="22" t="n">
        <f aca="false">IF(S$12="","",INDEX(ImgF,ROUND(Q$6+S$12*SIN(RADIANS(Q308)),0)-ImgF_y0+1,ROUND(Q$5+S$12*COS(RADIANS(Q308)),0)-ImgF_x0+1))</f>
        <v>67</v>
      </c>
      <c r="T308" s="22" t="n">
        <f aca="false">IF(T$12="","",INDEX(ImgF,ROUND(Q$6+T$12*SIN(RADIANS(Q308)),0)-ImgF_y0+1,ROUND(Q$5+T$12*COS(RADIANS(Q308)),0)-ImgF_x0+1))</f>
        <v>38</v>
      </c>
      <c r="U308" s="22" t="n">
        <f aca="false">IF(U$12="","",INDEX(ImgF,ROUND(Q$6+U$12*SIN(RADIANS(Q308)),0)-ImgF_y0+1,ROUND(Q$5+U$12*COS(RADIANS(Q308)),0)-ImgF_x0+1))</f>
        <v>50</v>
      </c>
      <c r="V308" s="22" t="n">
        <f aca="false">IF(V$12="","",INDEX(ImgF,ROUND(Q$6+V$12*SIN(RADIANS(Q308)),0)-ImgF_y0+1,ROUND(Q$5+V$12*COS(RADIANS(Q308)),0)-ImgF_x0+1))</f>
        <v>50</v>
      </c>
      <c r="W308" s="22" t="n">
        <f aca="false">IF(W$12="","",INDEX(ImgF,ROUND(Q$6+W$12*SIN(RADIANS(Q308)),0)-ImgF_y0+1,ROUND(Q$5+W$12*COS(RADIANS(Q308)),0)-ImgF_x0+1))</f>
        <v>50</v>
      </c>
      <c r="X308" s="22" t="n">
        <f aca="false">IF(X$12="","",INDEX(ImgF,ROUND(Q$6+X$12*SIN(RADIANS(Q308)),0)-ImgF_y0+1,ROUND(Q$5+X$12*COS(RADIANS(Q308)),0)-ImgF_x0+1))</f>
        <v>49</v>
      </c>
      <c r="Y308" s="22" t="n">
        <f aca="false">IF(Y$12="","",INDEX(ImgF,ROUND(Q$6+Y$12*SIN(RADIANS(Q308)),0)-ImgF_y0+1,ROUND(Q$5+Y$12*COS(RADIANS(Q308)),0)-ImgF_x0+1))</f>
        <v>46</v>
      </c>
      <c r="Z308" s="24" t="n">
        <f aca="false">MIN(R308:Y308)</f>
        <v>38</v>
      </c>
      <c r="AA308" s="33" t="n">
        <f aca="false">IF(Z308&lt;oscuro,1,0)</f>
        <v>1</v>
      </c>
      <c r="AB308" s="22" t="n">
        <f aca="false">oscuro</f>
        <v>68</v>
      </c>
    </row>
    <row r="309" customFormat="false" ht="15" hidden="false" customHeight="false" outlineLevel="0" collapsed="false">
      <c r="B309" s="24" t="n">
        <v>296</v>
      </c>
      <c r="C309" s="24" t="n">
        <f aca="false">B309*360/360</f>
        <v>296</v>
      </c>
      <c r="D309" s="18" t="n">
        <f aca="false">IF(D$12="","",INDEX(ImgF,ROUND(C$6+D$12*SIN(RADIANS(C309)),0)-ImgF_y0+1,ROUND(C$5+D$12*COS(RADIANS(C309)),0)-ImgF_x0+1))</f>
        <v>42</v>
      </c>
      <c r="E309" s="18" t="n">
        <f aca="false">IF(E$12="","",INDEX(ImgF,ROUND(C$6+E$12*SIN(RADIANS(C309)),0)-ImgF_y0+1,ROUND(C$5+E$12*COS(RADIANS(C309)),0)-ImgF_x0+1))</f>
        <v>42</v>
      </c>
      <c r="F309" s="18" t="n">
        <f aca="false">IF(F$12="","",INDEX(ImgF,ROUND(C$6+F$12*SIN(RADIANS(C309)),0)-ImgF_y0+1,ROUND(C$5+F$12*COS(RADIANS(C309)),0)-ImgF_x0+1))</f>
        <v>54</v>
      </c>
      <c r="G309" s="18" t="n">
        <f aca="false">IF(G$12="","",INDEX(ImgF,ROUND(C$6+G$12*SIN(RADIANS(C309)),0)-ImgF_y0+1,ROUND(C$5+G$12*COS(RADIANS(C309)),0)-ImgF_x0+1))</f>
        <v>65</v>
      </c>
      <c r="H309" s="18" t="n">
        <f aca="false">IF(H$12="","",INDEX(ImgF,ROUND(C$6+H$12*SIN(RADIANS(C309)),0)-ImgF_y0+1,ROUND(C$5+H$12*COS(RADIANS(C309)),0)-ImgF_x0+1))</f>
        <v>45</v>
      </c>
      <c r="I309" s="18" t="n">
        <f aca="false">IF(I$12="","",INDEX(ImgF,ROUND(C$6+I$12*SIN(RADIANS(C309)),0)-ImgF_y0+1,ROUND(C$5+I$12*COS(RADIANS(C309)),0)-ImgF_x0+1))</f>
        <v>47</v>
      </c>
      <c r="J309" s="18" t="n">
        <f aca="false">IF(J$12="","",INDEX(ImgF,ROUND(C$6+J$12*SIN(RADIANS(C309)),0)-ImgF_y0+1,ROUND(C$5+J$12*COS(RADIANS(C309)),0)-ImgF_x0+1))</f>
        <v>35</v>
      </c>
      <c r="K309" s="18" t="n">
        <f aca="false">IF(K$12="","",INDEX(ImgF,ROUND(C$6+K$12*SIN(RADIANS(C309)),0)-ImgF_y0+1,ROUND(C$5+K$12*COS(RADIANS(C309)),0)-ImgF_x0+1))</f>
        <v>44</v>
      </c>
      <c r="L309" s="24" t="n">
        <f aca="false">MIN(D309:K309)</f>
        <v>35</v>
      </c>
      <c r="M309" s="33" t="n">
        <f aca="false">IF(L309&lt;oscuro,1,0)</f>
        <v>1</v>
      </c>
      <c r="N309" s="22" t="n">
        <f aca="false">oscuro</f>
        <v>68</v>
      </c>
      <c r="P309" s="24" t="n">
        <v>296</v>
      </c>
      <c r="Q309" s="24" t="n">
        <f aca="false">P309*360/360</f>
        <v>296</v>
      </c>
      <c r="R309" s="22" t="n">
        <f aca="false">IF(R$12="","",INDEX(ImgF,ROUND(Q$6+R$12*SIN(RADIANS(Q309)),0)-ImgF_y0+1,ROUND(Q$5+R$12*COS(RADIANS(Q309)),0)-ImgF_x0+1))</f>
        <v>51</v>
      </c>
      <c r="S309" s="22" t="n">
        <f aca="false">IF(S$12="","",INDEX(ImgF,ROUND(Q$6+S$12*SIN(RADIANS(Q309)),0)-ImgF_y0+1,ROUND(Q$5+S$12*COS(RADIANS(Q309)),0)-ImgF_x0+1))</f>
        <v>34</v>
      </c>
      <c r="T309" s="22" t="n">
        <f aca="false">IF(T$12="","",INDEX(ImgF,ROUND(Q$6+T$12*SIN(RADIANS(Q309)),0)-ImgF_y0+1,ROUND(Q$5+T$12*COS(RADIANS(Q309)),0)-ImgF_x0+1))</f>
        <v>38</v>
      </c>
      <c r="U309" s="22" t="n">
        <f aca="false">IF(U$12="","",INDEX(ImgF,ROUND(Q$6+U$12*SIN(RADIANS(Q309)),0)-ImgF_y0+1,ROUND(Q$5+U$12*COS(RADIANS(Q309)),0)-ImgF_x0+1))</f>
        <v>49</v>
      </c>
      <c r="V309" s="22" t="n">
        <f aca="false">IF(V$12="","",INDEX(ImgF,ROUND(Q$6+V$12*SIN(RADIANS(Q309)),0)-ImgF_y0+1,ROUND(Q$5+V$12*COS(RADIANS(Q309)),0)-ImgF_x0+1))</f>
        <v>50</v>
      </c>
      <c r="W309" s="22" t="n">
        <f aca="false">IF(W$12="","",INDEX(ImgF,ROUND(Q$6+W$12*SIN(RADIANS(Q309)),0)-ImgF_y0+1,ROUND(Q$5+W$12*COS(RADIANS(Q309)),0)-ImgF_x0+1))</f>
        <v>47</v>
      </c>
      <c r="X309" s="22" t="n">
        <f aca="false">IF(X$12="","",INDEX(ImgF,ROUND(Q$6+X$12*SIN(RADIANS(Q309)),0)-ImgF_y0+1,ROUND(Q$5+X$12*COS(RADIANS(Q309)),0)-ImgF_x0+1))</f>
        <v>47</v>
      </c>
      <c r="Y309" s="22" t="n">
        <f aca="false">IF(Y$12="","",INDEX(ImgF,ROUND(Q$6+Y$12*SIN(RADIANS(Q309)),0)-ImgF_y0+1,ROUND(Q$5+Y$12*COS(RADIANS(Q309)),0)-ImgF_x0+1))</f>
        <v>44</v>
      </c>
      <c r="Z309" s="24" t="n">
        <f aca="false">MIN(R309:Y309)</f>
        <v>34</v>
      </c>
      <c r="AA309" s="33" t="n">
        <f aca="false">IF(Z309&lt;oscuro,1,0)</f>
        <v>1</v>
      </c>
      <c r="AB309" s="22" t="n">
        <f aca="false">oscuro</f>
        <v>68</v>
      </c>
    </row>
    <row r="310" customFormat="false" ht="15" hidden="false" customHeight="false" outlineLevel="0" collapsed="false">
      <c r="B310" s="24" t="n">
        <v>297</v>
      </c>
      <c r="C310" s="24" t="n">
        <f aca="false">B310*360/360</f>
        <v>297</v>
      </c>
      <c r="D310" s="18" t="n">
        <f aca="false">IF(D$12="","",INDEX(ImgF,ROUND(C$6+D$12*SIN(RADIANS(C310)),0)-ImgF_y0+1,ROUND(C$5+D$12*COS(RADIANS(C310)),0)-ImgF_x0+1))</f>
        <v>31</v>
      </c>
      <c r="E310" s="18" t="n">
        <f aca="false">IF(E$12="","",INDEX(ImgF,ROUND(C$6+E$12*SIN(RADIANS(C310)),0)-ImgF_y0+1,ROUND(C$5+E$12*COS(RADIANS(C310)),0)-ImgF_x0+1))</f>
        <v>38</v>
      </c>
      <c r="F310" s="18" t="n">
        <f aca="false">IF(F$12="","",INDEX(ImgF,ROUND(C$6+F$12*SIN(RADIANS(C310)),0)-ImgF_y0+1,ROUND(C$5+F$12*COS(RADIANS(C310)),0)-ImgF_x0+1))</f>
        <v>39</v>
      </c>
      <c r="G310" s="18" t="n">
        <f aca="false">IF(G$12="","",INDEX(ImgF,ROUND(C$6+G$12*SIN(RADIANS(C310)),0)-ImgF_y0+1,ROUND(C$5+G$12*COS(RADIANS(C310)),0)-ImgF_x0+1))</f>
        <v>44</v>
      </c>
      <c r="H310" s="18" t="n">
        <f aca="false">IF(H$12="","",INDEX(ImgF,ROUND(C$6+H$12*SIN(RADIANS(C310)),0)-ImgF_y0+1,ROUND(C$5+H$12*COS(RADIANS(C310)),0)-ImgF_x0+1))</f>
        <v>45</v>
      </c>
      <c r="I310" s="18" t="n">
        <f aca="false">IF(I$12="","",INDEX(ImgF,ROUND(C$6+I$12*SIN(RADIANS(C310)),0)-ImgF_y0+1,ROUND(C$5+I$12*COS(RADIANS(C310)),0)-ImgF_x0+1))</f>
        <v>31</v>
      </c>
      <c r="J310" s="18" t="n">
        <f aca="false">IF(J$12="","",INDEX(ImgF,ROUND(C$6+J$12*SIN(RADIANS(C310)),0)-ImgF_y0+1,ROUND(C$5+J$12*COS(RADIANS(C310)),0)-ImgF_x0+1))</f>
        <v>35</v>
      </c>
      <c r="K310" s="18" t="n">
        <f aca="false">IF(K$12="","",INDEX(ImgF,ROUND(C$6+K$12*SIN(RADIANS(C310)),0)-ImgF_y0+1,ROUND(C$5+K$12*COS(RADIANS(C310)),0)-ImgF_x0+1))</f>
        <v>19</v>
      </c>
      <c r="L310" s="24" t="n">
        <f aca="false">MIN(D310:K310)</f>
        <v>19</v>
      </c>
      <c r="M310" s="33" t="n">
        <f aca="false">IF(L310&lt;oscuro,1,0)</f>
        <v>1</v>
      </c>
      <c r="N310" s="22" t="n">
        <f aca="false">oscuro</f>
        <v>68</v>
      </c>
      <c r="P310" s="24" t="n">
        <v>297</v>
      </c>
      <c r="Q310" s="24" t="n">
        <f aca="false">P310*360/360</f>
        <v>297</v>
      </c>
      <c r="R310" s="22" t="n">
        <f aca="false">IF(R$12="","",INDEX(ImgF,ROUND(Q$6+R$12*SIN(RADIANS(Q310)),0)-ImgF_y0+1,ROUND(Q$5+R$12*COS(RADIANS(Q310)),0)-ImgF_x0+1))</f>
        <v>30</v>
      </c>
      <c r="S310" s="22" t="n">
        <f aca="false">IF(S$12="","",INDEX(ImgF,ROUND(Q$6+S$12*SIN(RADIANS(Q310)),0)-ImgF_y0+1,ROUND(Q$5+S$12*COS(RADIANS(Q310)),0)-ImgF_x0+1))</f>
        <v>34</v>
      </c>
      <c r="T310" s="22" t="n">
        <f aca="false">IF(T$12="","",INDEX(ImgF,ROUND(Q$6+T$12*SIN(RADIANS(Q310)),0)-ImgF_y0+1,ROUND(Q$5+T$12*COS(RADIANS(Q310)),0)-ImgF_x0+1))</f>
        <v>23</v>
      </c>
      <c r="U310" s="22" t="n">
        <f aca="false">IF(U$12="","",INDEX(ImgF,ROUND(Q$6+U$12*SIN(RADIANS(Q310)),0)-ImgF_y0+1,ROUND(Q$5+U$12*COS(RADIANS(Q310)),0)-ImgF_x0+1))</f>
        <v>49</v>
      </c>
      <c r="V310" s="22" t="n">
        <f aca="false">IF(V$12="","",INDEX(ImgF,ROUND(Q$6+V$12*SIN(RADIANS(Q310)),0)-ImgF_y0+1,ROUND(Q$5+V$12*COS(RADIANS(Q310)),0)-ImgF_x0+1))</f>
        <v>43</v>
      </c>
      <c r="W310" s="22" t="n">
        <f aca="false">IF(W$12="","",INDEX(ImgF,ROUND(Q$6+W$12*SIN(RADIANS(Q310)),0)-ImgF_y0+1,ROUND(Q$5+W$12*COS(RADIANS(Q310)),0)-ImgF_x0+1))</f>
        <v>46</v>
      </c>
      <c r="X310" s="22" t="n">
        <f aca="false">IF(X$12="","",INDEX(ImgF,ROUND(Q$6+X$12*SIN(RADIANS(Q310)),0)-ImgF_y0+1,ROUND(Q$5+X$12*COS(RADIANS(Q310)),0)-ImgF_x0+1))</f>
        <v>43</v>
      </c>
      <c r="Y310" s="22" t="n">
        <f aca="false">IF(Y$12="","",INDEX(ImgF,ROUND(Q$6+Y$12*SIN(RADIANS(Q310)),0)-ImgF_y0+1,ROUND(Q$5+Y$12*COS(RADIANS(Q310)),0)-ImgF_x0+1))</f>
        <v>44</v>
      </c>
      <c r="Z310" s="24" t="n">
        <f aca="false">MIN(R310:Y310)</f>
        <v>23</v>
      </c>
      <c r="AA310" s="33" t="n">
        <f aca="false">IF(Z310&lt;oscuro,1,0)</f>
        <v>1</v>
      </c>
      <c r="AB310" s="22" t="n">
        <f aca="false">oscuro</f>
        <v>68</v>
      </c>
    </row>
    <row r="311" customFormat="false" ht="15" hidden="false" customHeight="false" outlineLevel="0" collapsed="false">
      <c r="B311" s="24" t="n">
        <v>298</v>
      </c>
      <c r="C311" s="24" t="n">
        <f aca="false">B311*360/360</f>
        <v>298</v>
      </c>
      <c r="D311" s="18" t="n">
        <f aca="false">IF(D$12="","",INDEX(ImgF,ROUND(C$6+D$12*SIN(RADIANS(C311)),0)-ImgF_y0+1,ROUND(C$5+D$12*COS(RADIANS(C311)),0)-ImgF_x0+1))</f>
        <v>31</v>
      </c>
      <c r="E311" s="18" t="n">
        <f aca="false">IF(E$12="","",INDEX(ImgF,ROUND(C$6+E$12*SIN(RADIANS(C311)),0)-ImgF_y0+1,ROUND(C$5+E$12*COS(RADIANS(C311)),0)-ImgF_x0+1))</f>
        <v>36</v>
      </c>
      <c r="F311" s="18" t="n">
        <f aca="false">IF(F$12="","",INDEX(ImgF,ROUND(C$6+F$12*SIN(RADIANS(C311)),0)-ImgF_y0+1,ROUND(C$5+F$12*COS(RADIANS(C311)),0)-ImgF_x0+1))</f>
        <v>39</v>
      </c>
      <c r="G311" s="18" t="n">
        <f aca="false">IF(G$12="","",INDEX(ImgF,ROUND(C$6+G$12*SIN(RADIANS(C311)),0)-ImgF_y0+1,ROUND(C$5+G$12*COS(RADIANS(C311)),0)-ImgF_x0+1))</f>
        <v>33</v>
      </c>
      <c r="H311" s="18" t="n">
        <f aca="false">IF(H$12="","",INDEX(ImgF,ROUND(C$6+H$12*SIN(RADIANS(C311)),0)-ImgF_y0+1,ROUND(C$5+H$12*COS(RADIANS(C311)),0)-ImgF_x0+1))</f>
        <v>24</v>
      </c>
      <c r="I311" s="18" t="n">
        <f aca="false">IF(I$12="","",INDEX(ImgF,ROUND(C$6+I$12*SIN(RADIANS(C311)),0)-ImgF_y0+1,ROUND(C$5+I$12*COS(RADIANS(C311)),0)-ImgF_x0+1))</f>
        <v>18</v>
      </c>
      <c r="J311" s="18" t="n">
        <f aca="false">IF(J$12="","",INDEX(ImgF,ROUND(C$6+J$12*SIN(RADIANS(C311)),0)-ImgF_y0+1,ROUND(C$5+J$12*COS(RADIANS(C311)),0)-ImgF_x0+1))</f>
        <v>25</v>
      </c>
      <c r="K311" s="18" t="n">
        <f aca="false">IF(K$12="","",INDEX(ImgF,ROUND(C$6+K$12*SIN(RADIANS(C311)),0)-ImgF_y0+1,ROUND(C$5+K$12*COS(RADIANS(C311)),0)-ImgF_x0+1))</f>
        <v>18</v>
      </c>
      <c r="L311" s="24" t="n">
        <f aca="false">MIN(D311:K311)</f>
        <v>18</v>
      </c>
      <c r="M311" s="33" t="n">
        <f aca="false">IF(L311&lt;oscuro,1,0)</f>
        <v>1</v>
      </c>
      <c r="N311" s="22" t="n">
        <f aca="false">oscuro</f>
        <v>68</v>
      </c>
      <c r="P311" s="24" t="n">
        <v>298</v>
      </c>
      <c r="Q311" s="24" t="n">
        <f aca="false">P311*360/360</f>
        <v>298</v>
      </c>
      <c r="R311" s="22" t="n">
        <f aca="false">IF(R$12="","",INDEX(ImgF,ROUND(Q$6+R$12*SIN(RADIANS(Q311)),0)-ImgF_y0+1,ROUND(Q$5+R$12*COS(RADIANS(Q311)),0)-ImgF_x0+1))</f>
        <v>22</v>
      </c>
      <c r="S311" s="22" t="n">
        <f aca="false">IF(S$12="","",INDEX(ImgF,ROUND(Q$6+S$12*SIN(RADIANS(Q311)),0)-ImgF_y0+1,ROUND(Q$5+S$12*COS(RADIANS(Q311)),0)-ImgF_x0+1))</f>
        <v>22</v>
      </c>
      <c r="T311" s="22" t="n">
        <f aca="false">IF(T$12="","",INDEX(ImgF,ROUND(Q$6+T$12*SIN(RADIANS(Q311)),0)-ImgF_y0+1,ROUND(Q$5+T$12*COS(RADIANS(Q311)),0)-ImgF_x0+1))</f>
        <v>22</v>
      </c>
      <c r="U311" s="22" t="n">
        <f aca="false">IF(U$12="","",INDEX(ImgF,ROUND(Q$6+U$12*SIN(RADIANS(Q311)),0)-ImgF_y0+1,ROUND(Q$5+U$12*COS(RADIANS(Q311)),0)-ImgF_x0+1))</f>
        <v>30</v>
      </c>
      <c r="V311" s="22" t="n">
        <f aca="false">IF(V$12="","",INDEX(ImgF,ROUND(Q$6+V$12*SIN(RADIANS(Q311)),0)-ImgF_y0+1,ROUND(Q$5+V$12*COS(RADIANS(Q311)),0)-ImgF_x0+1))</f>
        <v>43</v>
      </c>
      <c r="W311" s="22" t="n">
        <f aca="false">IF(W$12="","",INDEX(ImgF,ROUND(Q$6+W$12*SIN(RADIANS(Q311)),0)-ImgF_y0+1,ROUND(Q$5+W$12*COS(RADIANS(Q311)),0)-ImgF_x0+1))</f>
        <v>40</v>
      </c>
      <c r="X311" s="22" t="n">
        <f aca="false">IF(X$12="","",INDEX(ImgF,ROUND(Q$6+X$12*SIN(RADIANS(Q311)),0)-ImgF_y0+1,ROUND(Q$5+X$12*COS(RADIANS(Q311)),0)-ImgF_x0+1))</f>
        <v>43</v>
      </c>
      <c r="Y311" s="22" t="n">
        <f aca="false">IF(Y$12="","",INDEX(ImgF,ROUND(Q$6+Y$12*SIN(RADIANS(Q311)),0)-ImgF_y0+1,ROUND(Q$5+Y$12*COS(RADIANS(Q311)),0)-ImgF_x0+1))</f>
        <v>40</v>
      </c>
      <c r="Z311" s="24" t="n">
        <f aca="false">MIN(R311:Y311)</f>
        <v>22</v>
      </c>
      <c r="AA311" s="33" t="n">
        <f aca="false">IF(Z311&lt;oscuro,1,0)</f>
        <v>1</v>
      </c>
      <c r="AB311" s="22" t="n">
        <f aca="false">oscuro</f>
        <v>68</v>
      </c>
    </row>
    <row r="312" customFormat="false" ht="15" hidden="false" customHeight="false" outlineLevel="0" collapsed="false">
      <c r="B312" s="24" t="n">
        <v>299</v>
      </c>
      <c r="C312" s="24" t="n">
        <f aca="false">B312*360/360</f>
        <v>299</v>
      </c>
      <c r="D312" s="18" t="n">
        <f aca="false">IF(D$12="","",INDEX(ImgF,ROUND(C$6+D$12*SIN(RADIANS(C312)),0)-ImgF_y0+1,ROUND(C$5+D$12*COS(RADIANS(C312)),0)-ImgF_x0+1))</f>
        <v>28</v>
      </c>
      <c r="E312" s="18" t="n">
        <f aca="false">IF(E$12="","",INDEX(ImgF,ROUND(C$6+E$12*SIN(RADIANS(C312)),0)-ImgF_y0+1,ROUND(C$5+E$12*COS(RADIANS(C312)),0)-ImgF_x0+1))</f>
        <v>36</v>
      </c>
      <c r="F312" s="18" t="n">
        <f aca="false">IF(F$12="","",INDEX(ImgF,ROUND(C$6+F$12*SIN(RADIANS(C312)),0)-ImgF_y0+1,ROUND(C$5+F$12*COS(RADIANS(C312)),0)-ImgF_x0+1))</f>
        <v>31</v>
      </c>
      <c r="G312" s="18" t="n">
        <f aca="false">IF(G$12="","",INDEX(ImgF,ROUND(C$6+G$12*SIN(RADIANS(C312)),0)-ImgF_y0+1,ROUND(C$5+G$12*COS(RADIANS(C312)),0)-ImgF_x0+1))</f>
        <v>29</v>
      </c>
      <c r="H312" s="18" t="n">
        <f aca="false">IF(H$12="","",INDEX(ImgF,ROUND(C$6+H$12*SIN(RADIANS(C312)),0)-ImgF_y0+1,ROUND(C$5+H$12*COS(RADIANS(C312)),0)-ImgF_x0+1))</f>
        <v>21</v>
      </c>
      <c r="I312" s="18" t="n">
        <f aca="false">IF(I$12="","",INDEX(ImgF,ROUND(C$6+I$12*SIN(RADIANS(C312)),0)-ImgF_y0+1,ROUND(C$5+I$12*COS(RADIANS(C312)),0)-ImgF_x0+1))</f>
        <v>18</v>
      </c>
      <c r="J312" s="18" t="n">
        <f aca="false">IF(J$12="","",INDEX(ImgF,ROUND(C$6+J$12*SIN(RADIANS(C312)),0)-ImgF_y0+1,ROUND(C$5+J$12*COS(RADIANS(C312)),0)-ImgF_x0+1))</f>
        <v>23</v>
      </c>
      <c r="K312" s="18" t="n">
        <f aca="false">IF(K$12="","",INDEX(ImgF,ROUND(C$6+K$12*SIN(RADIANS(C312)),0)-ImgF_y0+1,ROUND(C$5+K$12*COS(RADIANS(C312)),0)-ImgF_x0+1))</f>
        <v>16</v>
      </c>
      <c r="L312" s="24" t="n">
        <f aca="false">MIN(D312:K312)</f>
        <v>16</v>
      </c>
      <c r="M312" s="33" t="n">
        <f aca="false">IF(L312&lt;oscuro,1,0)</f>
        <v>1</v>
      </c>
      <c r="N312" s="22" t="n">
        <f aca="false">oscuro</f>
        <v>68</v>
      </c>
      <c r="P312" s="24" t="n">
        <v>299</v>
      </c>
      <c r="Q312" s="24" t="n">
        <f aca="false">P312*360/360</f>
        <v>299</v>
      </c>
      <c r="R312" s="22" t="n">
        <f aca="false">IF(R$12="","",INDEX(ImgF,ROUND(Q$6+R$12*SIN(RADIANS(Q312)),0)-ImgF_y0+1,ROUND(Q$5+R$12*COS(RADIANS(Q312)),0)-ImgF_x0+1))</f>
        <v>23</v>
      </c>
      <c r="S312" s="22" t="n">
        <f aca="false">IF(S$12="","",INDEX(ImgF,ROUND(Q$6+S$12*SIN(RADIANS(Q312)),0)-ImgF_y0+1,ROUND(Q$5+S$12*COS(RADIANS(Q312)),0)-ImgF_x0+1))</f>
        <v>22</v>
      </c>
      <c r="T312" s="22" t="n">
        <f aca="false">IF(T$12="","",INDEX(ImgF,ROUND(Q$6+T$12*SIN(RADIANS(Q312)),0)-ImgF_y0+1,ROUND(Q$5+T$12*COS(RADIANS(Q312)),0)-ImgF_x0+1))</f>
        <v>22</v>
      </c>
      <c r="U312" s="22" t="n">
        <f aca="false">IF(U$12="","",INDEX(ImgF,ROUND(Q$6+U$12*SIN(RADIANS(Q312)),0)-ImgF_y0+1,ROUND(Q$5+U$12*COS(RADIANS(Q312)),0)-ImgF_x0+1))</f>
        <v>33</v>
      </c>
      <c r="V312" s="22" t="n">
        <f aca="false">IF(V$12="","",INDEX(ImgF,ROUND(Q$6+V$12*SIN(RADIANS(Q312)),0)-ImgF_y0+1,ROUND(Q$5+V$12*COS(RADIANS(Q312)),0)-ImgF_x0+1))</f>
        <v>37</v>
      </c>
      <c r="W312" s="22" t="n">
        <f aca="false">IF(W$12="","",INDEX(ImgF,ROUND(Q$6+W$12*SIN(RADIANS(Q312)),0)-ImgF_y0+1,ROUND(Q$5+W$12*COS(RADIANS(Q312)),0)-ImgF_x0+1))</f>
        <v>36</v>
      </c>
      <c r="X312" s="22" t="n">
        <f aca="false">IF(X$12="","",INDEX(ImgF,ROUND(Q$6+X$12*SIN(RADIANS(Q312)),0)-ImgF_y0+1,ROUND(Q$5+X$12*COS(RADIANS(Q312)),0)-ImgF_x0+1))</f>
        <v>36</v>
      </c>
      <c r="Y312" s="22" t="n">
        <f aca="false">IF(Y$12="","",INDEX(ImgF,ROUND(Q$6+Y$12*SIN(RADIANS(Q312)),0)-ImgF_y0+1,ROUND(Q$5+Y$12*COS(RADIANS(Q312)),0)-ImgF_x0+1))</f>
        <v>36</v>
      </c>
      <c r="Z312" s="24" t="n">
        <f aca="false">MIN(R312:Y312)</f>
        <v>22</v>
      </c>
      <c r="AA312" s="33" t="n">
        <f aca="false">IF(Z312&lt;oscuro,1,0)</f>
        <v>1</v>
      </c>
      <c r="AB312" s="22" t="n">
        <f aca="false">oscuro</f>
        <v>68</v>
      </c>
    </row>
    <row r="313" customFormat="false" ht="15" hidden="false" customHeight="false" outlineLevel="0" collapsed="false">
      <c r="B313" s="24" t="n">
        <v>300</v>
      </c>
      <c r="C313" s="24" t="n">
        <f aca="false">B313*360/360</f>
        <v>300</v>
      </c>
      <c r="D313" s="18" t="n">
        <f aca="false">IF(D$12="","",INDEX(ImgF,ROUND(C$6+D$12*SIN(RADIANS(C313)),0)-ImgF_y0+1,ROUND(C$5+D$12*COS(RADIANS(C313)),0)-ImgF_x0+1))</f>
        <v>30</v>
      </c>
      <c r="E313" s="18" t="n">
        <f aca="false">IF(E$12="","",INDEX(ImgF,ROUND(C$6+E$12*SIN(RADIANS(C313)),0)-ImgF_y0+1,ROUND(C$5+E$12*COS(RADIANS(C313)),0)-ImgF_x0+1))</f>
        <v>22</v>
      </c>
      <c r="F313" s="18" t="n">
        <f aca="false">IF(F$12="","",INDEX(ImgF,ROUND(C$6+F$12*SIN(RADIANS(C313)),0)-ImgF_y0+1,ROUND(C$5+F$12*COS(RADIANS(C313)),0)-ImgF_x0+1))</f>
        <v>31</v>
      </c>
      <c r="G313" s="18" t="n">
        <f aca="false">IF(G$12="","",INDEX(ImgF,ROUND(C$6+G$12*SIN(RADIANS(C313)),0)-ImgF_y0+1,ROUND(C$5+G$12*COS(RADIANS(C313)),0)-ImgF_x0+1))</f>
        <v>22</v>
      </c>
      <c r="H313" s="18" t="n">
        <f aca="false">IF(H$12="","",INDEX(ImgF,ROUND(C$6+H$12*SIN(RADIANS(C313)),0)-ImgF_y0+1,ROUND(C$5+H$12*COS(RADIANS(C313)),0)-ImgF_x0+1))</f>
        <v>21</v>
      </c>
      <c r="I313" s="18" t="n">
        <f aca="false">IF(I$12="","",INDEX(ImgF,ROUND(C$6+I$12*SIN(RADIANS(C313)),0)-ImgF_y0+1,ROUND(C$5+I$12*COS(RADIANS(C313)),0)-ImgF_x0+1))</f>
        <v>10</v>
      </c>
      <c r="J313" s="18" t="n">
        <f aca="false">IF(J$12="","",INDEX(ImgF,ROUND(C$6+J$12*SIN(RADIANS(C313)),0)-ImgF_y0+1,ROUND(C$5+J$12*COS(RADIANS(C313)),0)-ImgF_x0+1))</f>
        <v>23</v>
      </c>
      <c r="K313" s="18" t="n">
        <f aca="false">IF(K$12="","",INDEX(ImgF,ROUND(C$6+K$12*SIN(RADIANS(C313)),0)-ImgF_y0+1,ROUND(C$5+K$12*COS(RADIANS(C313)),0)-ImgF_x0+1))</f>
        <v>16</v>
      </c>
      <c r="L313" s="24" t="n">
        <f aca="false">MIN(D313:K313)</f>
        <v>10</v>
      </c>
      <c r="M313" s="33" t="n">
        <f aca="false">IF(L313&lt;oscuro,1,0)</f>
        <v>1</v>
      </c>
      <c r="N313" s="22" t="n">
        <f aca="false">oscuro</f>
        <v>68</v>
      </c>
      <c r="P313" s="24" t="n">
        <v>300</v>
      </c>
      <c r="Q313" s="24" t="n">
        <f aca="false">P313*360/360</f>
        <v>300</v>
      </c>
      <c r="R313" s="22" t="n">
        <f aca="false">IF(R$12="","",INDEX(ImgF,ROUND(Q$6+R$12*SIN(RADIANS(Q313)),0)-ImgF_y0+1,ROUND(Q$5+R$12*COS(RADIANS(Q313)),0)-ImgF_x0+1))</f>
        <v>24</v>
      </c>
      <c r="S313" s="22" t="n">
        <f aca="false">IF(S$12="","",INDEX(ImgF,ROUND(Q$6+S$12*SIN(RADIANS(Q313)),0)-ImgF_y0+1,ROUND(Q$5+S$12*COS(RADIANS(Q313)),0)-ImgF_x0+1))</f>
        <v>22</v>
      </c>
      <c r="T313" s="22" t="n">
        <f aca="false">IF(T$12="","",INDEX(ImgF,ROUND(Q$6+T$12*SIN(RADIANS(Q313)),0)-ImgF_y0+1,ROUND(Q$5+T$12*COS(RADIANS(Q313)),0)-ImgF_x0+1))</f>
        <v>29</v>
      </c>
      <c r="U313" s="22" t="n">
        <f aca="false">IF(U$12="","",INDEX(ImgF,ROUND(Q$6+U$12*SIN(RADIANS(Q313)),0)-ImgF_y0+1,ROUND(Q$5+U$12*COS(RADIANS(Q313)),0)-ImgF_x0+1))</f>
        <v>33</v>
      </c>
      <c r="V313" s="22" t="n">
        <f aca="false">IF(V$12="","",INDEX(ImgF,ROUND(Q$6+V$12*SIN(RADIANS(Q313)),0)-ImgF_y0+1,ROUND(Q$5+V$12*COS(RADIANS(Q313)),0)-ImgF_x0+1))</f>
        <v>29</v>
      </c>
      <c r="W313" s="22" t="n">
        <f aca="false">IF(W$12="","",INDEX(ImgF,ROUND(Q$6+W$12*SIN(RADIANS(Q313)),0)-ImgF_y0+1,ROUND(Q$5+W$12*COS(RADIANS(Q313)),0)-ImgF_x0+1))</f>
        <v>32</v>
      </c>
      <c r="X313" s="22" t="n">
        <f aca="false">IF(X$12="","",INDEX(ImgF,ROUND(Q$6+X$12*SIN(RADIANS(Q313)),0)-ImgF_y0+1,ROUND(Q$5+X$12*COS(RADIANS(Q313)),0)-ImgF_x0+1))</f>
        <v>36</v>
      </c>
      <c r="Y313" s="22" t="n">
        <f aca="false">IF(Y$12="","",INDEX(ImgF,ROUND(Q$6+Y$12*SIN(RADIANS(Q313)),0)-ImgF_y0+1,ROUND(Q$5+Y$12*COS(RADIANS(Q313)),0)-ImgF_x0+1))</f>
        <v>36</v>
      </c>
      <c r="Z313" s="24" t="n">
        <f aca="false">MIN(R313:Y313)</f>
        <v>22</v>
      </c>
      <c r="AA313" s="33" t="n">
        <f aca="false">IF(Z313&lt;oscuro,1,0)</f>
        <v>1</v>
      </c>
      <c r="AB313" s="22" t="n">
        <f aca="false">oscuro</f>
        <v>68</v>
      </c>
    </row>
    <row r="314" customFormat="false" ht="15" hidden="false" customHeight="false" outlineLevel="0" collapsed="false">
      <c r="B314" s="24" t="n">
        <v>301</v>
      </c>
      <c r="C314" s="24" t="n">
        <f aca="false">B314*360/360</f>
        <v>301</v>
      </c>
      <c r="D314" s="18" t="n">
        <f aca="false">IF(D$12="","",INDEX(ImgF,ROUND(C$6+D$12*SIN(RADIANS(C314)),0)-ImgF_y0+1,ROUND(C$5+D$12*COS(RADIANS(C314)),0)-ImgF_x0+1))</f>
        <v>26</v>
      </c>
      <c r="E314" s="18" t="n">
        <f aca="false">IF(E$12="","",INDEX(ImgF,ROUND(C$6+E$12*SIN(RADIANS(C314)),0)-ImgF_y0+1,ROUND(C$5+E$12*COS(RADIANS(C314)),0)-ImgF_x0+1))</f>
        <v>22</v>
      </c>
      <c r="F314" s="18" t="n">
        <f aca="false">IF(F$12="","",INDEX(ImgF,ROUND(C$6+F$12*SIN(RADIANS(C314)),0)-ImgF_y0+1,ROUND(C$5+F$12*COS(RADIANS(C314)),0)-ImgF_x0+1))</f>
        <v>25</v>
      </c>
      <c r="G314" s="18" t="n">
        <f aca="false">IF(G$12="","",INDEX(ImgF,ROUND(C$6+G$12*SIN(RADIANS(C314)),0)-ImgF_y0+1,ROUND(C$5+G$12*COS(RADIANS(C314)),0)-ImgF_x0+1))</f>
        <v>22</v>
      </c>
      <c r="H314" s="18" t="n">
        <f aca="false">IF(H$12="","",INDEX(ImgF,ROUND(C$6+H$12*SIN(RADIANS(C314)),0)-ImgF_y0+1,ROUND(C$5+H$12*COS(RADIANS(C314)),0)-ImgF_x0+1))</f>
        <v>18</v>
      </c>
      <c r="I314" s="18" t="n">
        <f aca="false">IF(I$12="","",INDEX(ImgF,ROUND(C$6+I$12*SIN(RADIANS(C314)),0)-ImgF_y0+1,ROUND(C$5+I$12*COS(RADIANS(C314)),0)-ImgF_x0+1))</f>
        <v>12</v>
      </c>
      <c r="J314" s="18" t="n">
        <f aca="false">IF(J$12="","",INDEX(ImgF,ROUND(C$6+J$12*SIN(RADIANS(C314)),0)-ImgF_y0+1,ROUND(C$5+J$12*COS(RADIANS(C314)),0)-ImgF_x0+1))</f>
        <v>6</v>
      </c>
      <c r="K314" s="18" t="n">
        <f aca="false">IF(K$12="","",INDEX(ImgF,ROUND(C$6+K$12*SIN(RADIANS(C314)),0)-ImgF_y0+1,ROUND(C$5+K$12*COS(RADIANS(C314)),0)-ImgF_x0+1))</f>
        <v>16</v>
      </c>
      <c r="L314" s="24" t="n">
        <f aca="false">MIN(D314:K314)</f>
        <v>6</v>
      </c>
      <c r="M314" s="33" t="n">
        <f aca="false">IF(L314&lt;oscuro,1,0)</f>
        <v>1</v>
      </c>
      <c r="N314" s="22" t="n">
        <f aca="false">oscuro</f>
        <v>68</v>
      </c>
      <c r="P314" s="24" t="n">
        <v>301</v>
      </c>
      <c r="Q314" s="24" t="n">
        <f aca="false">P314*360/360</f>
        <v>301</v>
      </c>
      <c r="R314" s="22" t="n">
        <f aca="false">IF(R$12="","",INDEX(ImgF,ROUND(Q$6+R$12*SIN(RADIANS(Q314)),0)-ImgF_y0+1,ROUND(Q$5+R$12*COS(RADIANS(Q314)),0)-ImgF_x0+1))</f>
        <v>24</v>
      </c>
      <c r="S314" s="22" t="n">
        <f aca="false">IF(S$12="","",INDEX(ImgF,ROUND(Q$6+S$12*SIN(RADIANS(Q314)),0)-ImgF_y0+1,ROUND(Q$5+S$12*COS(RADIANS(Q314)),0)-ImgF_x0+1))</f>
        <v>22</v>
      </c>
      <c r="T314" s="22" t="n">
        <f aca="false">IF(T$12="","",INDEX(ImgF,ROUND(Q$6+T$12*SIN(RADIANS(Q314)),0)-ImgF_y0+1,ROUND(Q$5+T$12*COS(RADIANS(Q314)),0)-ImgF_x0+1))</f>
        <v>22</v>
      </c>
      <c r="U314" s="22" t="n">
        <f aca="false">IF(U$12="","",INDEX(ImgF,ROUND(Q$6+U$12*SIN(RADIANS(Q314)),0)-ImgF_y0+1,ROUND(Q$5+U$12*COS(RADIANS(Q314)),0)-ImgF_x0+1))</f>
        <v>30</v>
      </c>
      <c r="V314" s="22" t="n">
        <f aca="false">IF(V$12="","",INDEX(ImgF,ROUND(Q$6+V$12*SIN(RADIANS(Q314)),0)-ImgF_y0+1,ROUND(Q$5+V$12*COS(RADIANS(Q314)),0)-ImgF_x0+1))</f>
        <v>29</v>
      </c>
      <c r="W314" s="22" t="n">
        <f aca="false">IF(W$12="","",INDEX(ImgF,ROUND(Q$6+W$12*SIN(RADIANS(Q314)),0)-ImgF_y0+1,ROUND(Q$5+W$12*COS(RADIANS(Q314)),0)-ImgF_x0+1))</f>
        <v>32</v>
      </c>
      <c r="X314" s="22" t="n">
        <f aca="false">IF(X$12="","",INDEX(ImgF,ROUND(Q$6+X$12*SIN(RADIANS(Q314)),0)-ImgF_y0+1,ROUND(Q$5+X$12*COS(RADIANS(Q314)),0)-ImgF_x0+1))</f>
        <v>36</v>
      </c>
      <c r="Y314" s="22" t="n">
        <f aca="false">IF(Y$12="","",INDEX(ImgF,ROUND(Q$6+Y$12*SIN(RADIANS(Q314)),0)-ImgF_y0+1,ROUND(Q$5+Y$12*COS(RADIANS(Q314)),0)-ImgF_x0+1))</f>
        <v>33</v>
      </c>
      <c r="Z314" s="24" t="n">
        <f aca="false">MIN(R314:Y314)</f>
        <v>22</v>
      </c>
      <c r="AA314" s="33" t="n">
        <f aca="false">IF(Z314&lt;oscuro,1,0)</f>
        <v>1</v>
      </c>
      <c r="AB314" s="22" t="n">
        <f aca="false">oscuro</f>
        <v>68</v>
      </c>
    </row>
    <row r="315" customFormat="false" ht="15" hidden="false" customHeight="false" outlineLevel="0" collapsed="false">
      <c r="B315" s="24" t="n">
        <v>302</v>
      </c>
      <c r="C315" s="24" t="n">
        <f aca="false">B315*360/360</f>
        <v>302</v>
      </c>
      <c r="D315" s="18" t="n">
        <f aca="false">IF(D$12="","",INDEX(ImgF,ROUND(C$6+D$12*SIN(RADIANS(C315)),0)-ImgF_y0+1,ROUND(C$5+D$12*COS(RADIANS(C315)),0)-ImgF_x0+1))</f>
        <v>26</v>
      </c>
      <c r="E315" s="18" t="n">
        <f aca="false">IF(E$12="","",INDEX(ImgF,ROUND(C$6+E$12*SIN(RADIANS(C315)),0)-ImgF_y0+1,ROUND(C$5+E$12*COS(RADIANS(C315)),0)-ImgF_x0+1))</f>
        <v>18</v>
      </c>
      <c r="F315" s="18" t="n">
        <f aca="false">IF(F$12="","",INDEX(ImgF,ROUND(C$6+F$12*SIN(RADIANS(C315)),0)-ImgF_y0+1,ROUND(C$5+F$12*COS(RADIANS(C315)),0)-ImgF_x0+1))</f>
        <v>18</v>
      </c>
      <c r="G315" s="18" t="n">
        <f aca="false">IF(G$12="","",INDEX(ImgF,ROUND(C$6+G$12*SIN(RADIANS(C315)),0)-ImgF_y0+1,ROUND(C$5+G$12*COS(RADIANS(C315)),0)-ImgF_x0+1))</f>
        <v>18</v>
      </c>
      <c r="H315" s="18" t="n">
        <f aca="false">IF(H$12="","",INDEX(ImgF,ROUND(C$6+H$12*SIN(RADIANS(C315)),0)-ImgF_y0+1,ROUND(C$5+H$12*COS(RADIANS(C315)),0)-ImgF_x0+1))</f>
        <v>18</v>
      </c>
      <c r="I315" s="18" t="n">
        <f aca="false">IF(I$12="","",INDEX(ImgF,ROUND(C$6+I$12*SIN(RADIANS(C315)),0)-ImgF_y0+1,ROUND(C$5+I$12*COS(RADIANS(C315)),0)-ImgF_x0+1))</f>
        <v>8</v>
      </c>
      <c r="J315" s="18" t="n">
        <f aca="false">IF(J$12="","",INDEX(ImgF,ROUND(C$6+J$12*SIN(RADIANS(C315)),0)-ImgF_y0+1,ROUND(C$5+J$12*COS(RADIANS(C315)),0)-ImgF_x0+1))</f>
        <v>8</v>
      </c>
      <c r="K315" s="18" t="n">
        <f aca="false">IF(K$12="","",INDEX(ImgF,ROUND(C$6+K$12*SIN(RADIANS(C315)),0)-ImgF_y0+1,ROUND(C$5+K$12*COS(RADIANS(C315)),0)-ImgF_x0+1))</f>
        <v>9</v>
      </c>
      <c r="L315" s="24" t="n">
        <f aca="false">MIN(D315:K315)</f>
        <v>8</v>
      </c>
      <c r="M315" s="33" t="n">
        <f aca="false">IF(L315&lt;oscuro,1,0)</f>
        <v>1</v>
      </c>
      <c r="N315" s="22" t="n">
        <f aca="false">oscuro</f>
        <v>68</v>
      </c>
      <c r="P315" s="24" t="n">
        <v>302</v>
      </c>
      <c r="Q315" s="24" t="n">
        <f aca="false">P315*360/360</f>
        <v>302</v>
      </c>
      <c r="R315" s="22" t="n">
        <f aca="false">IF(R$12="","",INDEX(ImgF,ROUND(Q$6+R$12*SIN(RADIANS(Q315)),0)-ImgF_y0+1,ROUND(Q$5+R$12*COS(RADIANS(Q315)),0)-ImgF_x0+1))</f>
        <v>23</v>
      </c>
      <c r="S315" s="22" t="n">
        <f aca="false">IF(S$12="","",INDEX(ImgF,ROUND(Q$6+S$12*SIN(RADIANS(Q315)),0)-ImgF_y0+1,ROUND(Q$5+S$12*COS(RADIANS(Q315)),0)-ImgF_x0+1))</f>
        <v>22</v>
      </c>
      <c r="T315" s="22" t="n">
        <f aca="false">IF(T$12="","",INDEX(ImgF,ROUND(Q$6+T$12*SIN(RADIANS(Q315)),0)-ImgF_y0+1,ROUND(Q$5+T$12*COS(RADIANS(Q315)),0)-ImgF_x0+1))</f>
        <v>21</v>
      </c>
      <c r="U315" s="22" t="n">
        <f aca="false">IF(U$12="","",INDEX(ImgF,ROUND(Q$6+U$12*SIN(RADIANS(Q315)),0)-ImgF_y0+1,ROUND(Q$5+U$12*COS(RADIANS(Q315)),0)-ImgF_x0+1))</f>
        <v>30</v>
      </c>
      <c r="V315" s="22" t="n">
        <f aca="false">IF(V$12="","",INDEX(ImgF,ROUND(Q$6+V$12*SIN(RADIANS(Q315)),0)-ImgF_y0+1,ROUND(Q$5+V$12*COS(RADIANS(Q315)),0)-ImgF_x0+1))</f>
        <v>29</v>
      </c>
      <c r="W315" s="22" t="n">
        <f aca="false">IF(W$12="","",INDEX(ImgF,ROUND(Q$6+W$12*SIN(RADIANS(Q315)),0)-ImgF_y0+1,ROUND(Q$5+W$12*COS(RADIANS(Q315)),0)-ImgF_x0+1))</f>
        <v>32</v>
      </c>
      <c r="X315" s="22" t="n">
        <f aca="false">IF(X$12="","",INDEX(ImgF,ROUND(Q$6+X$12*SIN(RADIANS(Q315)),0)-ImgF_y0+1,ROUND(Q$5+X$12*COS(RADIANS(Q315)),0)-ImgF_x0+1))</f>
        <v>35</v>
      </c>
      <c r="Y315" s="22" t="n">
        <f aca="false">IF(Y$12="","",INDEX(ImgF,ROUND(Q$6+Y$12*SIN(RADIANS(Q315)),0)-ImgF_y0+1,ROUND(Q$5+Y$12*COS(RADIANS(Q315)),0)-ImgF_x0+1))</f>
        <v>28</v>
      </c>
      <c r="Z315" s="24" t="n">
        <f aca="false">MIN(R315:Y315)</f>
        <v>21</v>
      </c>
      <c r="AA315" s="33" t="n">
        <f aca="false">IF(Z315&lt;oscuro,1,0)</f>
        <v>1</v>
      </c>
      <c r="AB315" s="22" t="n">
        <f aca="false">oscuro</f>
        <v>68</v>
      </c>
    </row>
    <row r="316" customFormat="false" ht="15" hidden="false" customHeight="false" outlineLevel="0" collapsed="false">
      <c r="B316" s="24" t="n">
        <v>303</v>
      </c>
      <c r="C316" s="24" t="n">
        <f aca="false">B316*360/360</f>
        <v>303</v>
      </c>
      <c r="D316" s="18" t="n">
        <f aca="false">IF(D$12="","",INDEX(ImgF,ROUND(C$6+D$12*SIN(RADIANS(C316)),0)-ImgF_y0+1,ROUND(C$5+D$12*COS(RADIANS(C316)),0)-ImgF_x0+1))</f>
        <v>46</v>
      </c>
      <c r="E316" s="18" t="n">
        <f aca="false">IF(E$12="","",INDEX(ImgF,ROUND(C$6+E$12*SIN(RADIANS(C316)),0)-ImgF_y0+1,ROUND(C$5+E$12*COS(RADIANS(C316)),0)-ImgF_x0+1))</f>
        <v>16</v>
      </c>
      <c r="F316" s="18" t="n">
        <f aca="false">IF(F$12="","",INDEX(ImgF,ROUND(C$6+F$12*SIN(RADIANS(C316)),0)-ImgF_y0+1,ROUND(C$5+F$12*COS(RADIANS(C316)),0)-ImgF_x0+1))</f>
        <v>15</v>
      </c>
      <c r="G316" s="18" t="n">
        <f aca="false">IF(G$12="","",INDEX(ImgF,ROUND(C$6+G$12*SIN(RADIANS(C316)),0)-ImgF_y0+1,ROUND(C$5+G$12*COS(RADIANS(C316)),0)-ImgF_x0+1))</f>
        <v>19</v>
      </c>
      <c r="H316" s="18" t="n">
        <f aca="false">IF(H$12="","",INDEX(ImgF,ROUND(C$6+H$12*SIN(RADIANS(C316)),0)-ImgF_y0+1,ROUND(C$5+H$12*COS(RADIANS(C316)),0)-ImgF_x0+1))</f>
        <v>18</v>
      </c>
      <c r="I316" s="18" t="n">
        <f aca="false">IF(I$12="","",INDEX(ImgF,ROUND(C$6+I$12*SIN(RADIANS(C316)),0)-ImgF_y0+1,ROUND(C$5+I$12*COS(RADIANS(C316)),0)-ImgF_x0+1))</f>
        <v>11</v>
      </c>
      <c r="J316" s="18" t="n">
        <f aca="false">IF(J$12="","",INDEX(ImgF,ROUND(C$6+J$12*SIN(RADIANS(C316)),0)-ImgF_y0+1,ROUND(C$5+J$12*COS(RADIANS(C316)),0)-ImgF_x0+1))</f>
        <v>11</v>
      </c>
      <c r="K316" s="18" t="n">
        <f aca="false">IF(K$12="","",INDEX(ImgF,ROUND(C$6+K$12*SIN(RADIANS(C316)),0)-ImgF_y0+1,ROUND(C$5+K$12*COS(RADIANS(C316)),0)-ImgF_x0+1))</f>
        <v>9</v>
      </c>
      <c r="L316" s="24" t="n">
        <f aca="false">MIN(D316:K316)</f>
        <v>9</v>
      </c>
      <c r="M316" s="33" t="n">
        <f aca="false">IF(L316&lt;oscuro,1,0)</f>
        <v>1</v>
      </c>
      <c r="N316" s="22" t="n">
        <f aca="false">oscuro</f>
        <v>68</v>
      </c>
      <c r="P316" s="24" t="n">
        <v>303</v>
      </c>
      <c r="Q316" s="24" t="n">
        <f aca="false">P316*360/360</f>
        <v>303</v>
      </c>
      <c r="R316" s="22" t="n">
        <f aca="false">IF(R$12="","",INDEX(ImgF,ROUND(Q$6+R$12*SIN(RADIANS(Q316)),0)-ImgF_y0+1,ROUND(Q$5+R$12*COS(RADIANS(Q316)),0)-ImgF_x0+1))</f>
        <v>23</v>
      </c>
      <c r="S316" s="22" t="n">
        <f aca="false">IF(S$12="","",INDEX(ImgF,ROUND(Q$6+S$12*SIN(RADIANS(Q316)),0)-ImgF_y0+1,ROUND(Q$5+S$12*COS(RADIANS(Q316)),0)-ImgF_x0+1))</f>
        <v>18</v>
      </c>
      <c r="T316" s="22" t="n">
        <f aca="false">IF(T$12="","",INDEX(ImgF,ROUND(Q$6+T$12*SIN(RADIANS(Q316)),0)-ImgF_y0+1,ROUND(Q$5+T$12*COS(RADIANS(Q316)),0)-ImgF_x0+1))</f>
        <v>21</v>
      </c>
      <c r="U316" s="22" t="n">
        <f aca="false">IF(U$12="","",INDEX(ImgF,ROUND(Q$6+U$12*SIN(RADIANS(Q316)),0)-ImgF_y0+1,ROUND(Q$5+U$12*COS(RADIANS(Q316)),0)-ImgF_x0+1))</f>
        <v>28</v>
      </c>
      <c r="V316" s="22" t="n">
        <f aca="false">IF(V$12="","",INDEX(ImgF,ROUND(Q$6+V$12*SIN(RADIANS(Q316)),0)-ImgF_y0+1,ROUND(Q$5+V$12*COS(RADIANS(Q316)),0)-ImgF_x0+1))</f>
        <v>26</v>
      </c>
      <c r="W316" s="22" t="n">
        <f aca="false">IF(W$12="","",INDEX(ImgF,ROUND(Q$6+W$12*SIN(RADIANS(Q316)),0)-ImgF_y0+1,ROUND(Q$5+W$12*COS(RADIANS(Q316)),0)-ImgF_x0+1))</f>
        <v>29</v>
      </c>
      <c r="X316" s="22" t="n">
        <f aca="false">IF(X$12="","",INDEX(ImgF,ROUND(Q$6+X$12*SIN(RADIANS(Q316)),0)-ImgF_y0+1,ROUND(Q$5+X$12*COS(RADIANS(Q316)),0)-ImgF_x0+1))</f>
        <v>31</v>
      </c>
      <c r="Y316" s="22" t="n">
        <f aca="false">IF(Y$12="","",INDEX(ImgF,ROUND(Q$6+Y$12*SIN(RADIANS(Q316)),0)-ImgF_y0+1,ROUND(Q$5+Y$12*COS(RADIANS(Q316)),0)-ImgF_x0+1))</f>
        <v>28</v>
      </c>
      <c r="Z316" s="24" t="n">
        <f aca="false">MIN(R316:Y316)</f>
        <v>18</v>
      </c>
      <c r="AA316" s="33" t="n">
        <f aca="false">IF(Z316&lt;oscuro,1,0)</f>
        <v>1</v>
      </c>
      <c r="AB316" s="22" t="n">
        <f aca="false">oscuro</f>
        <v>68</v>
      </c>
    </row>
    <row r="317" customFormat="false" ht="15" hidden="false" customHeight="false" outlineLevel="0" collapsed="false">
      <c r="B317" s="24" t="n">
        <v>304</v>
      </c>
      <c r="C317" s="24" t="n">
        <f aca="false">B317*360/360</f>
        <v>304</v>
      </c>
      <c r="D317" s="18" t="n">
        <f aca="false">IF(D$12="","",INDEX(ImgF,ROUND(C$6+D$12*SIN(RADIANS(C317)),0)-ImgF_y0+1,ROUND(C$5+D$12*COS(RADIANS(C317)),0)-ImgF_x0+1))</f>
        <v>33</v>
      </c>
      <c r="E317" s="18" t="n">
        <f aca="false">IF(E$12="","",INDEX(ImgF,ROUND(C$6+E$12*SIN(RADIANS(C317)),0)-ImgF_y0+1,ROUND(C$5+E$12*COS(RADIANS(C317)),0)-ImgF_x0+1))</f>
        <v>16</v>
      </c>
      <c r="F317" s="18" t="n">
        <f aca="false">IF(F$12="","",INDEX(ImgF,ROUND(C$6+F$12*SIN(RADIANS(C317)),0)-ImgF_y0+1,ROUND(C$5+F$12*COS(RADIANS(C317)),0)-ImgF_x0+1))</f>
        <v>16</v>
      </c>
      <c r="G317" s="18" t="n">
        <f aca="false">IF(G$12="","",INDEX(ImgF,ROUND(C$6+G$12*SIN(RADIANS(C317)),0)-ImgF_y0+1,ROUND(C$5+G$12*COS(RADIANS(C317)),0)-ImgF_x0+1))</f>
        <v>19</v>
      </c>
      <c r="H317" s="18" t="n">
        <f aca="false">IF(H$12="","",INDEX(ImgF,ROUND(C$6+H$12*SIN(RADIANS(C317)),0)-ImgF_y0+1,ROUND(C$5+H$12*COS(RADIANS(C317)),0)-ImgF_x0+1))</f>
        <v>22</v>
      </c>
      <c r="I317" s="18" t="n">
        <f aca="false">IF(I$12="","",INDEX(ImgF,ROUND(C$6+I$12*SIN(RADIANS(C317)),0)-ImgF_y0+1,ROUND(C$5+I$12*COS(RADIANS(C317)),0)-ImgF_x0+1))</f>
        <v>19</v>
      </c>
      <c r="J317" s="18" t="n">
        <f aca="false">IF(J$12="","",INDEX(ImgF,ROUND(C$6+J$12*SIN(RADIANS(C317)),0)-ImgF_y0+1,ROUND(C$5+J$12*COS(RADIANS(C317)),0)-ImgF_x0+1))</f>
        <v>5</v>
      </c>
      <c r="K317" s="18" t="n">
        <f aca="false">IF(K$12="","",INDEX(ImgF,ROUND(C$6+K$12*SIN(RADIANS(C317)),0)-ImgF_y0+1,ROUND(C$5+K$12*COS(RADIANS(C317)),0)-ImgF_x0+1))</f>
        <v>9</v>
      </c>
      <c r="L317" s="24" t="n">
        <f aca="false">MIN(D317:K317)</f>
        <v>5</v>
      </c>
      <c r="M317" s="33" t="n">
        <f aca="false">IF(L317&lt;oscuro,1,0)</f>
        <v>1</v>
      </c>
      <c r="N317" s="22" t="n">
        <f aca="false">oscuro</f>
        <v>68</v>
      </c>
      <c r="P317" s="24" t="n">
        <v>304</v>
      </c>
      <c r="Q317" s="24" t="n">
        <f aca="false">P317*360/360</f>
        <v>304</v>
      </c>
      <c r="R317" s="22" t="n">
        <f aca="false">IF(R$12="","",INDEX(ImgF,ROUND(Q$6+R$12*SIN(RADIANS(Q317)),0)-ImgF_y0+1,ROUND(Q$5+R$12*COS(RADIANS(Q317)),0)-ImgF_x0+1))</f>
        <v>25</v>
      </c>
      <c r="S317" s="22" t="n">
        <f aca="false">IF(S$12="","",INDEX(ImgF,ROUND(Q$6+S$12*SIN(RADIANS(Q317)),0)-ImgF_y0+1,ROUND(Q$5+S$12*COS(RADIANS(Q317)),0)-ImgF_x0+1))</f>
        <v>25</v>
      </c>
      <c r="T317" s="22" t="n">
        <f aca="false">IF(T$12="","",INDEX(ImgF,ROUND(Q$6+T$12*SIN(RADIANS(Q317)),0)-ImgF_y0+1,ROUND(Q$5+T$12*COS(RADIANS(Q317)),0)-ImgF_x0+1))</f>
        <v>21</v>
      </c>
      <c r="U317" s="22" t="n">
        <f aca="false">IF(U$12="","",INDEX(ImgF,ROUND(Q$6+U$12*SIN(RADIANS(Q317)),0)-ImgF_y0+1,ROUND(Q$5+U$12*COS(RADIANS(Q317)),0)-ImgF_x0+1))</f>
        <v>29</v>
      </c>
      <c r="V317" s="22" t="n">
        <f aca="false">IF(V$12="","",INDEX(ImgF,ROUND(Q$6+V$12*SIN(RADIANS(Q317)),0)-ImgF_y0+1,ROUND(Q$5+V$12*COS(RADIANS(Q317)),0)-ImgF_x0+1))</f>
        <v>26</v>
      </c>
      <c r="W317" s="22" t="n">
        <f aca="false">IF(W$12="","",INDEX(ImgF,ROUND(Q$6+W$12*SIN(RADIANS(Q317)),0)-ImgF_y0+1,ROUND(Q$5+W$12*COS(RADIANS(Q317)),0)-ImgF_x0+1))</f>
        <v>23</v>
      </c>
      <c r="X317" s="22" t="n">
        <f aca="false">IF(X$12="","",INDEX(ImgF,ROUND(Q$6+X$12*SIN(RADIANS(Q317)),0)-ImgF_y0+1,ROUND(Q$5+X$12*COS(RADIANS(Q317)),0)-ImgF_x0+1))</f>
        <v>31</v>
      </c>
      <c r="Y317" s="22" t="n">
        <f aca="false">IF(Y$12="","",INDEX(ImgF,ROUND(Q$6+Y$12*SIN(RADIANS(Q317)),0)-ImgF_y0+1,ROUND(Q$5+Y$12*COS(RADIANS(Q317)),0)-ImgF_x0+1))</f>
        <v>24</v>
      </c>
      <c r="Z317" s="24" t="n">
        <f aca="false">MIN(R317:Y317)</f>
        <v>21</v>
      </c>
      <c r="AA317" s="33" t="n">
        <f aca="false">IF(Z317&lt;oscuro,1,0)</f>
        <v>1</v>
      </c>
      <c r="AB317" s="22" t="n">
        <f aca="false">oscuro</f>
        <v>68</v>
      </c>
    </row>
    <row r="318" customFormat="false" ht="15" hidden="false" customHeight="false" outlineLevel="0" collapsed="false">
      <c r="B318" s="24" t="n">
        <v>305</v>
      </c>
      <c r="C318" s="24" t="n">
        <f aca="false">B318*360/360</f>
        <v>305</v>
      </c>
      <c r="D318" s="18" t="n">
        <f aca="false">IF(D$12="","",INDEX(ImgF,ROUND(C$6+D$12*SIN(RADIANS(C318)),0)-ImgF_y0+1,ROUND(C$5+D$12*COS(RADIANS(C318)),0)-ImgF_x0+1))</f>
        <v>33</v>
      </c>
      <c r="E318" s="18" t="n">
        <f aca="false">IF(E$12="","",INDEX(ImgF,ROUND(C$6+E$12*SIN(RADIANS(C318)),0)-ImgF_y0+1,ROUND(C$5+E$12*COS(RADIANS(C318)),0)-ImgF_x0+1))</f>
        <v>20</v>
      </c>
      <c r="F318" s="18" t="n">
        <f aca="false">IF(F$12="","",INDEX(ImgF,ROUND(C$6+F$12*SIN(RADIANS(C318)),0)-ImgF_y0+1,ROUND(C$5+F$12*COS(RADIANS(C318)),0)-ImgF_x0+1))</f>
        <v>10</v>
      </c>
      <c r="G318" s="18" t="n">
        <f aca="false">IF(G$12="","",INDEX(ImgF,ROUND(C$6+G$12*SIN(RADIANS(C318)),0)-ImgF_y0+1,ROUND(C$5+G$12*COS(RADIANS(C318)),0)-ImgF_x0+1))</f>
        <v>15</v>
      </c>
      <c r="H318" s="18" t="n">
        <f aca="false">IF(H$12="","",INDEX(ImgF,ROUND(C$6+H$12*SIN(RADIANS(C318)),0)-ImgF_y0+1,ROUND(C$5+H$12*COS(RADIANS(C318)),0)-ImgF_x0+1))</f>
        <v>22</v>
      </c>
      <c r="I318" s="18" t="n">
        <f aca="false">IF(I$12="","",INDEX(ImgF,ROUND(C$6+I$12*SIN(RADIANS(C318)),0)-ImgF_y0+1,ROUND(C$5+I$12*COS(RADIANS(C318)),0)-ImgF_x0+1))</f>
        <v>4</v>
      </c>
      <c r="J318" s="18" t="n">
        <f aca="false">IF(J$12="","",INDEX(ImgF,ROUND(C$6+J$12*SIN(RADIANS(C318)),0)-ImgF_y0+1,ROUND(C$5+J$12*COS(RADIANS(C318)),0)-ImgF_x0+1))</f>
        <v>5</v>
      </c>
      <c r="K318" s="18" t="n">
        <f aca="false">IF(K$12="","",INDEX(ImgF,ROUND(C$6+K$12*SIN(RADIANS(C318)),0)-ImgF_y0+1,ROUND(C$5+K$12*COS(RADIANS(C318)),0)-ImgF_x0+1))</f>
        <v>4</v>
      </c>
      <c r="L318" s="24" t="n">
        <f aca="false">MIN(D318:K318)</f>
        <v>4</v>
      </c>
      <c r="M318" s="33" t="n">
        <f aca="false">IF(L318&lt;oscuro,1,0)</f>
        <v>1</v>
      </c>
      <c r="N318" s="22" t="n">
        <f aca="false">oscuro</f>
        <v>68</v>
      </c>
      <c r="P318" s="24" t="n">
        <v>305</v>
      </c>
      <c r="Q318" s="24" t="n">
        <f aca="false">P318*360/360</f>
        <v>305</v>
      </c>
      <c r="R318" s="22" t="n">
        <f aca="false">IF(R$12="","",INDEX(ImgF,ROUND(Q$6+R$12*SIN(RADIANS(Q318)),0)-ImgF_y0+1,ROUND(Q$5+R$12*COS(RADIANS(Q318)),0)-ImgF_x0+1))</f>
        <v>23</v>
      </c>
      <c r="S318" s="22" t="n">
        <f aca="false">IF(S$12="","",INDEX(ImgF,ROUND(Q$6+S$12*SIN(RADIANS(Q318)),0)-ImgF_y0+1,ROUND(Q$5+S$12*COS(RADIANS(Q318)),0)-ImgF_x0+1))</f>
        <v>25</v>
      </c>
      <c r="T318" s="22" t="n">
        <f aca="false">IF(T$12="","",INDEX(ImgF,ROUND(Q$6+T$12*SIN(RADIANS(Q318)),0)-ImgF_y0+1,ROUND(Q$5+T$12*COS(RADIANS(Q318)),0)-ImgF_x0+1))</f>
        <v>22</v>
      </c>
      <c r="U318" s="22" t="n">
        <f aca="false">IF(U$12="","",INDEX(ImgF,ROUND(Q$6+U$12*SIN(RADIANS(Q318)),0)-ImgF_y0+1,ROUND(Q$5+U$12*COS(RADIANS(Q318)),0)-ImgF_x0+1))</f>
        <v>29</v>
      </c>
      <c r="V318" s="22" t="n">
        <f aca="false">IF(V$12="","",INDEX(ImgF,ROUND(Q$6+V$12*SIN(RADIANS(Q318)),0)-ImgF_y0+1,ROUND(Q$5+V$12*COS(RADIANS(Q318)),0)-ImgF_x0+1))</f>
        <v>29</v>
      </c>
      <c r="W318" s="22" t="n">
        <f aca="false">IF(W$12="","",INDEX(ImgF,ROUND(Q$6+W$12*SIN(RADIANS(Q318)),0)-ImgF_y0+1,ROUND(Q$5+W$12*COS(RADIANS(Q318)),0)-ImgF_x0+1))</f>
        <v>18</v>
      </c>
      <c r="X318" s="22" t="n">
        <f aca="false">IF(X$12="","",INDEX(ImgF,ROUND(Q$6+X$12*SIN(RADIANS(Q318)),0)-ImgF_y0+1,ROUND(Q$5+X$12*COS(RADIANS(Q318)),0)-ImgF_x0+1))</f>
        <v>22</v>
      </c>
      <c r="Y318" s="22" t="n">
        <f aca="false">IF(Y$12="","",INDEX(ImgF,ROUND(Q$6+Y$12*SIN(RADIANS(Q318)),0)-ImgF_y0+1,ROUND(Q$5+Y$12*COS(RADIANS(Q318)),0)-ImgF_x0+1))</f>
        <v>24</v>
      </c>
      <c r="Z318" s="24" t="n">
        <f aca="false">MIN(R318:Y318)</f>
        <v>18</v>
      </c>
      <c r="AA318" s="33" t="n">
        <f aca="false">IF(Z318&lt;oscuro,1,0)</f>
        <v>1</v>
      </c>
      <c r="AB318" s="22" t="n">
        <f aca="false">oscuro</f>
        <v>68</v>
      </c>
    </row>
    <row r="319" customFormat="false" ht="15" hidden="false" customHeight="false" outlineLevel="0" collapsed="false">
      <c r="B319" s="24" t="n">
        <v>306</v>
      </c>
      <c r="C319" s="24" t="n">
        <f aca="false">B319*360/360</f>
        <v>306</v>
      </c>
      <c r="D319" s="18" t="n">
        <f aca="false">IF(D$12="","",INDEX(ImgF,ROUND(C$6+D$12*SIN(RADIANS(C319)),0)-ImgF_y0+1,ROUND(C$5+D$12*COS(RADIANS(C319)),0)-ImgF_x0+1))</f>
        <v>44</v>
      </c>
      <c r="E319" s="18" t="n">
        <f aca="false">IF(E$12="","",INDEX(ImgF,ROUND(C$6+E$12*SIN(RADIANS(C319)),0)-ImgF_y0+1,ROUND(C$5+E$12*COS(RADIANS(C319)),0)-ImgF_x0+1))</f>
        <v>20</v>
      </c>
      <c r="F319" s="18" t="n">
        <f aca="false">IF(F$12="","",INDEX(ImgF,ROUND(C$6+F$12*SIN(RADIANS(C319)),0)-ImgF_y0+1,ROUND(C$5+F$12*COS(RADIANS(C319)),0)-ImgF_x0+1))</f>
        <v>4</v>
      </c>
      <c r="G319" s="18" t="n">
        <f aca="false">IF(G$12="","",INDEX(ImgF,ROUND(C$6+G$12*SIN(RADIANS(C319)),0)-ImgF_y0+1,ROUND(C$5+G$12*COS(RADIANS(C319)),0)-ImgF_x0+1))</f>
        <v>15</v>
      </c>
      <c r="H319" s="18" t="n">
        <f aca="false">IF(H$12="","",INDEX(ImgF,ROUND(C$6+H$12*SIN(RADIANS(C319)),0)-ImgF_y0+1,ROUND(C$5+H$12*COS(RADIANS(C319)),0)-ImgF_x0+1))</f>
        <v>11</v>
      </c>
      <c r="I319" s="18" t="n">
        <f aca="false">IF(I$12="","",INDEX(ImgF,ROUND(C$6+I$12*SIN(RADIANS(C319)),0)-ImgF_y0+1,ROUND(C$5+I$12*COS(RADIANS(C319)),0)-ImgF_x0+1))</f>
        <v>4</v>
      </c>
      <c r="J319" s="18" t="n">
        <f aca="false">IF(J$12="","",INDEX(ImgF,ROUND(C$6+J$12*SIN(RADIANS(C319)),0)-ImgF_y0+1,ROUND(C$5+J$12*COS(RADIANS(C319)),0)-ImgF_x0+1))</f>
        <v>7</v>
      </c>
      <c r="K319" s="18" t="n">
        <f aca="false">IF(K$12="","",INDEX(ImgF,ROUND(C$6+K$12*SIN(RADIANS(C319)),0)-ImgF_y0+1,ROUND(C$5+K$12*COS(RADIANS(C319)),0)-ImgF_x0+1))</f>
        <v>4</v>
      </c>
      <c r="L319" s="24" t="n">
        <f aca="false">MIN(D319:K319)</f>
        <v>4</v>
      </c>
      <c r="M319" s="33" t="n">
        <f aca="false">IF(L319&lt;oscuro,1,0)</f>
        <v>1</v>
      </c>
      <c r="N319" s="22" t="n">
        <f aca="false">oscuro</f>
        <v>68</v>
      </c>
      <c r="P319" s="24" t="n">
        <v>306</v>
      </c>
      <c r="Q319" s="24" t="n">
        <f aca="false">P319*360/360</f>
        <v>306</v>
      </c>
      <c r="R319" s="22" t="n">
        <f aca="false">IF(R$12="","",INDEX(ImgF,ROUND(Q$6+R$12*SIN(RADIANS(Q319)),0)-ImgF_y0+1,ROUND(Q$5+R$12*COS(RADIANS(Q319)),0)-ImgF_x0+1))</f>
        <v>29</v>
      </c>
      <c r="S319" s="22" t="n">
        <f aca="false">IF(S$12="","",INDEX(ImgF,ROUND(Q$6+S$12*SIN(RADIANS(Q319)),0)-ImgF_y0+1,ROUND(Q$5+S$12*COS(RADIANS(Q319)),0)-ImgF_x0+1))</f>
        <v>22</v>
      </c>
      <c r="T319" s="22" t="n">
        <f aca="false">IF(T$12="","",INDEX(ImgF,ROUND(Q$6+T$12*SIN(RADIANS(Q319)),0)-ImgF_y0+1,ROUND(Q$5+T$12*COS(RADIANS(Q319)),0)-ImgF_x0+1))</f>
        <v>22</v>
      </c>
      <c r="U319" s="22" t="n">
        <f aca="false">IF(U$12="","",INDEX(ImgF,ROUND(Q$6+U$12*SIN(RADIANS(Q319)),0)-ImgF_y0+1,ROUND(Q$5+U$12*COS(RADIANS(Q319)),0)-ImgF_x0+1))</f>
        <v>29</v>
      </c>
      <c r="V319" s="22" t="n">
        <f aca="false">IF(V$12="","",INDEX(ImgF,ROUND(Q$6+V$12*SIN(RADIANS(Q319)),0)-ImgF_y0+1,ROUND(Q$5+V$12*COS(RADIANS(Q319)),0)-ImgF_x0+1))</f>
        <v>29</v>
      </c>
      <c r="W319" s="22" t="n">
        <f aca="false">IF(W$12="","",INDEX(ImgF,ROUND(Q$6+W$12*SIN(RADIANS(Q319)),0)-ImgF_y0+1,ROUND(Q$5+W$12*COS(RADIANS(Q319)),0)-ImgF_x0+1))</f>
        <v>18</v>
      </c>
      <c r="X319" s="22" t="n">
        <f aca="false">IF(X$12="","",INDEX(ImgF,ROUND(Q$6+X$12*SIN(RADIANS(Q319)),0)-ImgF_y0+1,ROUND(Q$5+X$12*COS(RADIANS(Q319)),0)-ImgF_x0+1))</f>
        <v>17</v>
      </c>
      <c r="Y319" s="22" t="n">
        <f aca="false">IF(Y$12="","",INDEX(ImgF,ROUND(Q$6+Y$12*SIN(RADIANS(Q319)),0)-ImgF_y0+1,ROUND(Q$5+Y$12*COS(RADIANS(Q319)),0)-ImgF_x0+1))</f>
        <v>17</v>
      </c>
      <c r="Z319" s="24" t="n">
        <f aca="false">MIN(R319:Y319)</f>
        <v>17</v>
      </c>
      <c r="AA319" s="33" t="n">
        <f aca="false">IF(Z319&lt;oscuro,1,0)</f>
        <v>1</v>
      </c>
      <c r="AB319" s="22" t="n">
        <f aca="false">oscuro</f>
        <v>68</v>
      </c>
    </row>
    <row r="320" customFormat="false" ht="15" hidden="false" customHeight="false" outlineLevel="0" collapsed="false">
      <c r="B320" s="24" t="n">
        <v>307</v>
      </c>
      <c r="C320" s="24" t="n">
        <f aca="false">B320*360/360</f>
        <v>307</v>
      </c>
      <c r="D320" s="18" t="n">
        <f aca="false">IF(D$12="","",INDEX(ImgF,ROUND(C$6+D$12*SIN(RADIANS(C320)),0)-ImgF_y0+1,ROUND(C$5+D$12*COS(RADIANS(C320)),0)-ImgF_x0+1))</f>
        <v>44</v>
      </c>
      <c r="E320" s="18" t="n">
        <f aca="false">IF(E$12="","",INDEX(ImgF,ROUND(C$6+E$12*SIN(RADIANS(C320)),0)-ImgF_y0+1,ROUND(C$5+E$12*COS(RADIANS(C320)),0)-ImgF_x0+1))</f>
        <v>12</v>
      </c>
      <c r="F320" s="18" t="n">
        <f aca="false">IF(F$12="","",INDEX(ImgF,ROUND(C$6+F$12*SIN(RADIANS(C320)),0)-ImgF_y0+1,ROUND(C$5+F$12*COS(RADIANS(C320)),0)-ImgF_x0+1))</f>
        <v>12</v>
      </c>
      <c r="G320" s="18" t="n">
        <f aca="false">IF(G$12="","",INDEX(ImgF,ROUND(C$6+G$12*SIN(RADIANS(C320)),0)-ImgF_y0+1,ROUND(C$5+G$12*COS(RADIANS(C320)),0)-ImgF_x0+1))</f>
        <v>4</v>
      </c>
      <c r="H320" s="18" t="n">
        <f aca="false">IF(H$12="","",INDEX(ImgF,ROUND(C$6+H$12*SIN(RADIANS(C320)),0)-ImgF_y0+1,ROUND(C$5+H$12*COS(RADIANS(C320)),0)-ImgF_x0+1))</f>
        <v>8</v>
      </c>
      <c r="I320" s="18" t="n">
        <f aca="false">IF(I$12="","",INDEX(ImgF,ROUND(C$6+I$12*SIN(RADIANS(C320)),0)-ImgF_y0+1,ROUND(C$5+I$12*COS(RADIANS(C320)),0)-ImgF_x0+1))</f>
        <v>4</v>
      </c>
      <c r="J320" s="18" t="n">
        <f aca="false">IF(J$12="","",INDEX(ImgF,ROUND(C$6+J$12*SIN(RADIANS(C320)),0)-ImgF_y0+1,ROUND(C$5+J$12*COS(RADIANS(C320)),0)-ImgF_x0+1))</f>
        <v>12</v>
      </c>
      <c r="K320" s="18" t="n">
        <f aca="false">IF(K$12="","",INDEX(ImgF,ROUND(C$6+K$12*SIN(RADIANS(C320)),0)-ImgF_y0+1,ROUND(C$5+K$12*COS(RADIANS(C320)),0)-ImgF_x0+1))</f>
        <v>12</v>
      </c>
      <c r="L320" s="24" t="n">
        <f aca="false">MIN(D320:K320)</f>
        <v>4</v>
      </c>
      <c r="M320" s="33" t="n">
        <f aca="false">IF(L320&lt;oscuro,1,0)</f>
        <v>1</v>
      </c>
      <c r="N320" s="22" t="n">
        <f aca="false">oscuro</f>
        <v>68</v>
      </c>
      <c r="P320" s="24" t="n">
        <v>307</v>
      </c>
      <c r="Q320" s="24" t="n">
        <f aca="false">P320*360/360</f>
        <v>307</v>
      </c>
      <c r="R320" s="22" t="n">
        <f aca="false">IF(R$12="","",INDEX(ImgF,ROUND(Q$6+R$12*SIN(RADIANS(Q320)),0)-ImgF_y0+1,ROUND(Q$5+R$12*COS(RADIANS(Q320)),0)-ImgF_x0+1))</f>
        <v>37</v>
      </c>
      <c r="S320" s="22" t="n">
        <f aca="false">IF(S$12="","",INDEX(ImgF,ROUND(Q$6+S$12*SIN(RADIANS(Q320)),0)-ImgF_y0+1,ROUND(Q$5+S$12*COS(RADIANS(Q320)),0)-ImgF_x0+1))</f>
        <v>37</v>
      </c>
      <c r="T320" s="22" t="n">
        <f aca="false">IF(T$12="","",INDEX(ImgF,ROUND(Q$6+T$12*SIN(RADIANS(Q320)),0)-ImgF_y0+1,ROUND(Q$5+T$12*COS(RADIANS(Q320)),0)-ImgF_x0+1))</f>
        <v>25</v>
      </c>
      <c r="U320" s="22" t="n">
        <f aca="false">IF(U$12="","",INDEX(ImgF,ROUND(Q$6+U$12*SIN(RADIANS(Q320)),0)-ImgF_y0+1,ROUND(Q$5+U$12*COS(RADIANS(Q320)),0)-ImgF_x0+1))</f>
        <v>29</v>
      </c>
      <c r="V320" s="22" t="n">
        <f aca="false">IF(V$12="","",INDEX(ImgF,ROUND(Q$6+V$12*SIN(RADIANS(Q320)),0)-ImgF_y0+1,ROUND(Q$5+V$12*COS(RADIANS(Q320)),0)-ImgF_x0+1))</f>
        <v>33</v>
      </c>
      <c r="W320" s="22" t="n">
        <f aca="false">IF(W$12="","",INDEX(ImgF,ROUND(Q$6+W$12*SIN(RADIANS(Q320)),0)-ImgF_y0+1,ROUND(Q$5+W$12*COS(RADIANS(Q320)),0)-ImgF_x0+1))</f>
        <v>23</v>
      </c>
      <c r="X320" s="22" t="n">
        <f aca="false">IF(X$12="","",INDEX(ImgF,ROUND(Q$6+X$12*SIN(RADIANS(Q320)),0)-ImgF_y0+1,ROUND(Q$5+X$12*COS(RADIANS(Q320)),0)-ImgF_x0+1))</f>
        <v>16</v>
      </c>
      <c r="Y320" s="22" t="n">
        <f aca="false">IF(Y$12="","",INDEX(ImgF,ROUND(Q$6+Y$12*SIN(RADIANS(Q320)),0)-ImgF_y0+1,ROUND(Q$5+Y$12*COS(RADIANS(Q320)),0)-ImgF_x0+1))</f>
        <v>15</v>
      </c>
      <c r="Z320" s="24" t="n">
        <f aca="false">MIN(R320:Y320)</f>
        <v>15</v>
      </c>
      <c r="AA320" s="33" t="n">
        <f aca="false">IF(Z320&lt;oscuro,1,0)</f>
        <v>1</v>
      </c>
      <c r="AB320" s="22" t="n">
        <f aca="false">oscuro</f>
        <v>68</v>
      </c>
    </row>
    <row r="321" customFormat="false" ht="15" hidden="false" customHeight="false" outlineLevel="0" collapsed="false">
      <c r="B321" s="24" t="n">
        <v>308</v>
      </c>
      <c r="C321" s="24" t="n">
        <f aca="false">B321*360/360</f>
        <v>308</v>
      </c>
      <c r="D321" s="18" t="n">
        <f aca="false">IF(D$12="","",INDEX(ImgF,ROUND(C$6+D$12*SIN(RADIANS(C321)),0)-ImgF_y0+1,ROUND(C$5+D$12*COS(RADIANS(C321)),0)-ImgF_x0+1))</f>
        <v>38</v>
      </c>
      <c r="E321" s="18" t="n">
        <f aca="false">IF(E$12="","",INDEX(ImgF,ROUND(C$6+E$12*SIN(RADIANS(C321)),0)-ImgF_y0+1,ROUND(C$5+E$12*COS(RADIANS(C321)),0)-ImgF_x0+1))</f>
        <v>31</v>
      </c>
      <c r="F321" s="18" t="n">
        <f aca="false">IF(F$12="","",INDEX(ImgF,ROUND(C$6+F$12*SIN(RADIANS(C321)),0)-ImgF_y0+1,ROUND(C$5+F$12*COS(RADIANS(C321)),0)-ImgF_x0+1))</f>
        <v>7</v>
      </c>
      <c r="G321" s="18" t="n">
        <f aca="false">IF(G$12="","",INDEX(ImgF,ROUND(C$6+G$12*SIN(RADIANS(C321)),0)-ImgF_y0+1,ROUND(C$5+G$12*COS(RADIANS(C321)),0)-ImgF_x0+1))</f>
        <v>4</v>
      </c>
      <c r="H321" s="18" t="n">
        <f aca="false">IF(H$12="","",INDEX(ImgF,ROUND(C$6+H$12*SIN(RADIANS(C321)),0)-ImgF_y0+1,ROUND(C$5+H$12*COS(RADIANS(C321)),0)-ImgF_x0+1))</f>
        <v>2</v>
      </c>
      <c r="I321" s="18" t="n">
        <f aca="false">IF(I$12="","",INDEX(ImgF,ROUND(C$6+I$12*SIN(RADIANS(C321)),0)-ImgF_y0+1,ROUND(C$5+I$12*COS(RADIANS(C321)),0)-ImgF_x0+1))</f>
        <v>21</v>
      </c>
      <c r="J321" s="18" t="n">
        <f aca="false">IF(J$12="","",INDEX(ImgF,ROUND(C$6+J$12*SIN(RADIANS(C321)),0)-ImgF_y0+1,ROUND(C$5+J$12*COS(RADIANS(C321)),0)-ImgF_x0+1))</f>
        <v>24</v>
      </c>
      <c r="K321" s="18" t="n">
        <f aca="false">IF(K$12="","",INDEX(ImgF,ROUND(C$6+K$12*SIN(RADIANS(C321)),0)-ImgF_y0+1,ROUND(C$5+K$12*COS(RADIANS(C321)),0)-ImgF_x0+1))</f>
        <v>18</v>
      </c>
      <c r="L321" s="24" t="n">
        <f aca="false">MIN(D321:K321)</f>
        <v>2</v>
      </c>
      <c r="M321" s="33" t="n">
        <f aca="false">IF(L321&lt;oscuro,1,0)</f>
        <v>1</v>
      </c>
      <c r="N321" s="22" t="n">
        <f aca="false">oscuro</f>
        <v>68</v>
      </c>
      <c r="P321" s="24" t="n">
        <v>308</v>
      </c>
      <c r="Q321" s="24" t="n">
        <f aca="false">P321*360/360</f>
        <v>308</v>
      </c>
      <c r="R321" s="22" t="n">
        <f aca="false">IF(R$12="","",INDEX(ImgF,ROUND(Q$6+R$12*SIN(RADIANS(Q321)),0)-ImgF_y0+1,ROUND(Q$5+R$12*COS(RADIANS(Q321)),0)-ImgF_x0+1))</f>
        <v>42</v>
      </c>
      <c r="S321" s="22" t="n">
        <f aca="false">IF(S$12="","",INDEX(ImgF,ROUND(Q$6+S$12*SIN(RADIANS(Q321)),0)-ImgF_y0+1,ROUND(Q$5+S$12*COS(RADIANS(Q321)),0)-ImgF_x0+1))</f>
        <v>31</v>
      </c>
      <c r="T321" s="22" t="n">
        <f aca="false">IF(T$12="","",INDEX(ImgF,ROUND(Q$6+T$12*SIN(RADIANS(Q321)),0)-ImgF_y0+1,ROUND(Q$5+T$12*COS(RADIANS(Q321)),0)-ImgF_x0+1))</f>
        <v>25</v>
      </c>
      <c r="U321" s="22" t="n">
        <f aca="false">IF(U$12="","",INDEX(ImgF,ROUND(Q$6+U$12*SIN(RADIANS(Q321)),0)-ImgF_y0+1,ROUND(Q$5+U$12*COS(RADIANS(Q321)),0)-ImgF_x0+1))</f>
        <v>38</v>
      </c>
      <c r="V321" s="22" t="n">
        <f aca="false">IF(V$12="","",INDEX(ImgF,ROUND(Q$6+V$12*SIN(RADIANS(Q321)),0)-ImgF_y0+1,ROUND(Q$5+V$12*COS(RADIANS(Q321)),0)-ImgF_x0+1))</f>
        <v>43</v>
      </c>
      <c r="W321" s="22" t="n">
        <f aca="false">IF(W$12="","",INDEX(ImgF,ROUND(Q$6+W$12*SIN(RADIANS(Q321)),0)-ImgF_y0+1,ROUND(Q$5+W$12*COS(RADIANS(Q321)),0)-ImgF_x0+1))</f>
        <v>23</v>
      </c>
      <c r="X321" s="22" t="n">
        <f aca="false">IF(X$12="","",INDEX(ImgF,ROUND(Q$6+X$12*SIN(RADIANS(Q321)),0)-ImgF_y0+1,ROUND(Q$5+X$12*COS(RADIANS(Q321)),0)-ImgF_x0+1))</f>
        <v>13</v>
      </c>
      <c r="Y321" s="22" t="n">
        <f aca="false">IF(Y$12="","",INDEX(ImgF,ROUND(Q$6+Y$12*SIN(RADIANS(Q321)),0)-ImgF_y0+1,ROUND(Q$5+Y$12*COS(RADIANS(Q321)),0)-ImgF_x0+1))</f>
        <v>15</v>
      </c>
      <c r="Z321" s="24" t="n">
        <f aca="false">MIN(R321:Y321)</f>
        <v>13</v>
      </c>
      <c r="AA321" s="33" t="n">
        <f aca="false">IF(Z321&lt;oscuro,1,0)</f>
        <v>1</v>
      </c>
      <c r="AB321" s="22" t="n">
        <f aca="false">oscuro</f>
        <v>68</v>
      </c>
    </row>
    <row r="322" customFormat="false" ht="15" hidden="false" customHeight="false" outlineLevel="0" collapsed="false">
      <c r="B322" s="24" t="n">
        <v>309</v>
      </c>
      <c r="C322" s="24" t="n">
        <f aca="false">B322*360/360</f>
        <v>309</v>
      </c>
      <c r="D322" s="18" t="n">
        <f aca="false">IF(D$12="","",INDEX(ImgF,ROUND(C$6+D$12*SIN(RADIANS(C322)),0)-ImgF_y0+1,ROUND(C$5+D$12*COS(RADIANS(C322)),0)-ImgF_x0+1))</f>
        <v>38</v>
      </c>
      <c r="E322" s="18" t="n">
        <f aca="false">IF(E$12="","",INDEX(ImgF,ROUND(C$6+E$12*SIN(RADIANS(C322)),0)-ImgF_y0+1,ROUND(C$5+E$12*COS(RADIANS(C322)),0)-ImgF_x0+1))</f>
        <v>14</v>
      </c>
      <c r="F322" s="18" t="n">
        <f aca="false">IF(F$12="","",INDEX(ImgF,ROUND(C$6+F$12*SIN(RADIANS(C322)),0)-ImgF_y0+1,ROUND(C$5+F$12*COS(RADIANS(C322)),0)-ImgF_x0+1))</f>
        <v>7</v>
      </c>
      <c r="G322" s="18" t="n">
        <f aca="false">IF(G$12="","",INDEX(ImgF,ROUND(C$6+G$12*SIN(RADIANS(C322)),0)-ImgF_y0+1,ROUND(C$5+G$12*COS(RADIANS(C322)),0)-ImgF_x0+1))</f>
        <v>8</v>
      </c>
      <c r="H322" s="18" t="n">
        <f aca="false">IF(H$12="","",INDEX(ImgF,ROUND(C$6+H$12*SIN(RADIANS(C322)),0)-ImgF_y0+1,ROUND(C$5+H$12*COS(RADIANS(C322)),0)-ImgF_x0+1))</f>
        <v>17</v>
      </c>
      <c r="I322" s="18" t="n">
        <f aca="false">IF(I$12="","",INDEX(ImgF,ROUND(C$6+I$12*SIN(RADIANS(C322)),0)-ImgF_y0+1,ROUND(C$5+I$12*COS(RADIANS(C322)),0)-ImgF_x0+1))</f>
        <v>21</v>
      </c>
      <c r="J322" s="18" t="n">
        <f aca="false">IF(J$12="","",INDEX(ImgF,ROUND(C$6+J$12*SIN(RADIANS(C322)),0)-ImgF_y0+1,ROUND(C$5+J$12*COS(RADIANS(C322)),0)-ImgF_x0+1))</f>
        <v>53</v>
      </c>
      <c r="K322" s="18" t="n">
        <f aca="false">IF(K$12="","",INDEX(ImgF,ROUND(C$6+K$12*SIN(RADIANS(C322)),0)-ImgF_y0+1,ROUND(C$5+K$12*COS(RADIANS(C322)),0)-ImgF_x0+1))</f>
        <v>24</v>
      </c>
      <c r="L322" s="24" t="n">
        <f aca="false">MIN(D322:K322)</f>
        <v>7</v>
      </c>
      <c r="M322" s="33" t="n">
        <f aca="false">IF(L322&lt;oscuro,1,0)</f>
        <v>1</v>
      </c>
      <c r="N322" s="22" t="n">
        <f aca="false">oscuro</f>
        <v>68</v>
      </c>
      <c r="P322" s="24" t="n">
        <v>309</v>
      </c>
      <c r="Q322" s="24" t="n">
        <f aca="false">P322*360/360</f>
        <v>309</v>
      </c>
      <c r="R322" s="22" t="n">
        <f aca="false">IF(R$12="","",INDEX(ImgF,ROUND(Q$6+R$12*SIN(RADIANS(Q322)),0)-ImgF_y0+1,ROUND(Q$5+R$12*COS(RADIANS(Q322)),0)-ImgF_x0+1))</f>
        <v>24</v>
      </c>
      <c r="S322" s="22" t="n">
        <f aca="false">IF(S$12="","",INDEX(ImgF,ROUND(Q$6+S$12*SIN(RADIANS(Q322)),0)-ImgF_y0+1,ROUND(Q$5+S$12*COS(RADIANS(Q322)),0)-ImgF_x0+1))</f>
        <v>24</v>
      </c>
      <c r="T322" s="22" t="n">
        <f aca="false">IF(T$12="","",INDEX(ImgF,ROUND(Q$6+T$12*SIN(RADIANS(Q322)),0)-ImgF_y0+1,ROUND(Q$5+T$12*COS(RADIANS(Q322)),0)-ImgF_x0+1))</f>
        <v>19</v>
      </c>
      <c r="U322" s="22" t="n">
        <f aca="false">IF(U$12="","",INDEX(ImgF,ROUND(Q$6+U$12*SIN(RADIANS(Q322)),0)-ImgF_y0+1,ROUND(Q$5+U$12*COS(RADIANS(Q322)),0)-ImgF_x0+1))</f>
        <v>38</v>
      </c>
      <c r="V322" s="22" t="n">
        <f aca="false">IF(V$12="","",INDEX(ImgF,ROUND(Q$6+V$12*SIN(RADIANS(Q322)),0)-ImgF_y0+1,ROUND(Q$5+V$12*COS(RADIANS(Q322)),0)-ImgF_x0+1))</f>
        <v>57</v>
      </c>
      <c r="W322" s="22" t="n">
        <f aca="false">IF(W$12="","",INDEX(ImgF,ROUND(Q$6+W$12*SIN(RADIANS(Q322)),0)-ImgF_y0+1,ROUND(Q$5+W$12*COS(RADIANS(Q322)),0)-ImgF_x0+1))</f>
        <v>13</v>
      </c>
      <c r="X322" s="22" t="n">
        <f aca="false">IF(X$12="","",INDEX(ImgF,ROUND(Q$6+X$12*SIN(RADIANS(Q322)),0)-ImgF_y0+1,ROUND(Q$5+X$12*COS(RADIANS(Q322)),0)-ImgF_x0+1))</f>
        <v>13</v>
      </c>
      <c r="Y322" s="22" t="n">
        <f aca="false">IF(Y$12="","",INDEX(ImgF,ROUND(Q$6+Y$12*SIN(RADIANS(Q322)),0)-ImgF_y0+1,ROUND(Q$5+Y$12*COS(RADIANS(Q322)),0)-ImgF_x0+1))</f>
        <v>4</v>
      </c>
      <c r="Z322" s="24" t="n">
        <f aca="false">MIN(R322:Y322)</f>
        <v>4</v>
      </c>
      <c r="AA322" s="33" t="n">
        <f aca="false">IF(Z322&lt;oscuro,1,0)</f>
        <v>1</v>
      </c>
      <c r="AB322" s="22" t="n">
        <f aca="false">oscuro</f>
        <v>68</v>
      </c>
    </row>
    <row r="323" customFormat="false" ht="15" hidden="false" customHeight="false" outlineLevel="0" collapsed="false">
      <c r="B323" s="24" t="n">
        <v>310</v>
      </c>
      <c r="C323" s="24" t="n">
        <f aca="false">B323*360/360</f>
        <v>310</v>
      </c>
      <c r="D323" s="18" t="n">
        <f aca="false">IF(D$12="","",INDEX(ImgF,ROUND(C$6+D$12*SIN(RADIANS(C323)),0)-ImgF_y0+1,ROUND(C$5+D$12*COS(RADIANS(C323)),0)-ImgF_x0+1))</f>
        <v>32</v>
      </c>
      <c r="E323" s="18" t="n">
        <f aca="false">IF(E$12="","",INDEX(ImgF,ROUND(C$6+E$12*SIN(RADIANS(C323)),0)-ImgF_y0+1,ROUND(C$5+E$12*COS(RADIANS(C323)),0)-ImgF_x0+1))</f>
        <v>32</v>
      </c>
      <c r="F323" s="18" t="n">
        <f aca="false">IF(F$12="","",INDEX(ImgF,ROUND(C$6+F$12*SIN(RADIANS(C323)),0)-ImgF_y0+1,ROUND(C$5+F$12*COS(RADIANS(C323)),0)-ImgF_x0+1))</f>
        <v>7</v>
      </c>
      <c r="G323" s="18" t="n">
        <f aca="false">IF(G$12="","",INDEX(ImgF,ROUND(C$6+G$12*SIN(RADIANS(C323)),0)-ImgF_y0+1,ROUND(C$5+G$12*COS(RADIANS(C323)),0)-ImgF_x0+1))</f>
        <v>21</v>
      </c>
      <c r="H323" s="18" t="n">
        <f aca="false">IF(H$12="","",INDEX(ImgF,ROUND(C$6+H$12*SIN(RADIANS(C323)),0)-ImgF_y0+1,ROUND(C$5+H$12*COS(RADIANS(C323)),0)-ImgF_x0+1))</f>
        <v>17</v>
      </c>
      <c r="I323" s="18" t="n">
        <f aca="false">IF(I$12="","",INDEX(ImgF,ROUND(C$6+I$12*SIN(RADIANS(C323)),0)-ImgF_y0+1,ROUND(C$5+I$12*COS(RADIANS(C323)),0)-ImgF_x0+1))</f>
        <v>60</v>
      </c>
      <c r="J323" s="18" t="n">
        <f aca="false">IF(J$12="","",INDEX(ImgF,ROUND(C$6+J$12*SIN(RADIANS(C323)),0)-ImgF_y0+1,ROUND(C$5+J$12*COS(RADIANS(C323)),0)-ImgF_x0+1))</f>
        <v>60</v>
      </c>
      <c r="K323" s="18" t="n">
        <f aca="false">IF(K$12="","",INDEX(ImgF,ROUND(C$6+K$12*SIN(RADIANS(C323)),0)-ImgF_y0+1,ROUND(C$5+K$12*COS(RADIANS(C323)),0)-ImgF_x0+1))</f>
        <v>51</v>
      </c>
      <c r="L323" s="24" t="n">
        <f aca="false">MIN(D323:K323)</f>
        <v>7</v>
      </c>
      <c r="M323" s="33" t="n">
        <f aca="false">IF(L323&lt;oscuro,1,0)</f>
        <v>1</v>
      </c>
      <c r="N323" s="22" t="n">
        <f aca="false">oscuro</f>
        <v>68</v>
      </c>
      <c r="P323" s="24" t="n">
        <v>310</v>
      </c>
      <c r="Q323" s="24" t="n">
        <f aca="false">P323*360/360</f>
        <v>310</v>
      </c>
      <c r="R323" s="22" t="n">
        <f aca="false">IF(R$12="","",INDEX(ImgF,ROUND(Q$6+R$12*SIN(RADIANS(Q323)),0)-ImgF_y0+1,ROUND(Q$5+R$12*COS(RADIANS(Q323)),0)-ImgF_x0+1))</f>
        <v>16</v>
      </c>
      <c r="S323" s="22" t="n">
        <f aca="false">IF(S$12="","",INDEX(ImgF,ROUND(Q$6+S$12*SIN(RADIANS(Q323)),0)-ImgF_y0+1,ROUND(Q$5+S$12*COS(RADIANS(Q323)),0)-ImgF_x0+1))</f>
        <v>1</v>
      </c>
      <c r="T323" s="22" t="n">
        <f aca="false">IF(T$12="","",INDEX(ImgF,ROUND(Q$6+T$12*SIN(RADIANS(Q323)),0)-ImgF_y0+1,ROUND(Q$5+T$12*COS(RADIANS(Q323)),0)-ImgF_x0+1))</f>
        <v>19</v>
      </c>
      <c r="U323" s="22" t="n">
        <f aca="false">IF(U$12="","",INDEX(ImgF,ROUND(Q$6+U$12*SIN(RADIANS(Q323)),0)-ImgF_y0+1,ROUND(Q$5+U$12*COS(RADIANS(Q323)),0)-ImgF_x0+1))</f>
        <v>31</v>
      </c>
      <c r="V323" s="22" t="n">
        <f aca="false">IF(V$12="","",INDEX(ImgF,ROUND(Q$6+V$12*SIN(RADIANS(Q323)),0)-ImgF_y0+1,ROUND(Q$5+V$12*COS(RADIANS(Q323)),0)-ImgF_x0+1))</f>
        <v>44</v>
      </c>
      <c r="W323" s="22" t="n">
        <f aca="false">IF(W$12="","",INDEX(ImgF,ROUND(Q$6+W$12*SIN(RADIANS(Q323)),0)-ImgF_y0+1,ROUND(Q$5+W$12*COS(RADIANS(Q323)),0)-ImgF_x0+1))</f>
        <v>41</v>
      </c>
      <c r="X323" s="22" t="n">
        <f aca="false">IF(X$12="","",INDEX(ImgF,ROUND(Q$6+X$12*SIN(RADIANS(Q323)),0)-ImgF_y0+1,ROUND(Q$5+X$12*COS(RADIANS(Q323)),0)-ImgF_x0+1))</f>
        <v>6</v>
      </c>
      <c r="Y323" s="22" t="n">
        <f aca="false">IF(Y$12="","",INDEX(ImgF,ROUND(Q$6+Y$12*SIN(RADIANS(Q323)),0)-ImgF_y0+1,ROUND(Q$5+Y$12*COS(RADIANS(Q323)),0)-ImgF_x0+1))</f>
        <v>3</v>
      </c>
      <c r="Z323" s="24" t="n">
        <f aca="false">MIN(R323:Y323)</f>
        <v>1</v>
      </c>
      <c r="AA323" s="33" t="n">
        <f aca="false">IF(Z323&lt;oscuro,1,0)</f>
        <v>1</v>
      </c>
      <c r="AB323" s="22" t="n">
        <f aca="false">oscuro</f>
        <v>68</v>
      </c>
    </row>
    <row r="324" customFormat="false" ht="15" hidden="false" customHeight="false" outlineLevel="0" collapsed="false">
      <c r="B324" s="24" t="n">
        <v>311</v>
      </c>
      <c r="C324" s="24" t="n">
        <f aca="false">B324*360/360</f>
        <v>311</v>
      </c>
      <c r="D324" s="18" t="n">
        <f aca="false">IF(D$12="","",INDEX(ImgF,ROUND(C$6+D$12*SIN(RADIANS(C324)),0)-ImgF_y0+1,ROUND(C$5+D$12*COS(RADIANS(C324)),0)-ImgF_x0+1))</f>
        <v>51</v>
      </c>
      <c r="E324" s="18" t="n">
        <f aca="false">IF(E$12="","",INDEX(ImgF,ROUND(C$6+E$12*SIN(RADIANS(C324)),0)-ImgF_y0+1,ROUND(C$5+E$12*COS(RADIANS(C324)),0)-ImgF_x0+1))</f>
        <v>22</v>
      </c>
      <c r="F324" s="18" t="n">
        <f aca="false">IF(F$12="","",INDEX(ImgF,ROUND(C$6+F$12*SIN(RADIANS(C324)),0)-ImgF_y0+1,ROUND(C$5+F$12*COS(RADIANS(C324)),0)-ImgF_x0+1))</f>
        <v>7</v>
      </c>
      <c r="G324" s="18" t="n">
        <f aca="false">IF(G$12="","",INDEX(ImgF,ROUND(C$6+G$12*SIN(RADIANS(C324)),0)-ImgF_y0+1,ROUND(C$5+G$12*COS(RADIANS(C324)),0)-ImgF_x0+1))</f>
        <v>21</v>
      </c>
      <c r="H324" s="18" t="n">
        <f aca="false">IF(H$12="","",INDEX(ImgF,ROUND(C$6+H$12*SIN(RADIANS(C324)),0)-ImgF_y0+1,ROUND(C$5+H$12*COS(RADIANS(C324)),0)-ImgF_x0+1))</f>
        <v>35</v>
      </c>
      <c r="I324" s="18" t="n">
        <f aca="false">IF(I$12="","",INDEX(ImgF,ROUND(C$6+I$12*SIN(RADIANS(C324)),0)-ImgF_y0+1,ROUND(C$5+I$12*COS(RADIANS(C324)),0)-ImgF_x0+1))</f>
        <v>37</v>
      </c>
      <c r="J324" s="18" t="n">
        <f aca="false">IF(J$12="","",INDEX(ImgF,ROUND(C$6+J$12*SIN(RADIANS(C324)),0)-ImgF_y0+1,ROUND(C$5+J$12*COS(RADIANS(C324)),0)-ImgF_x0+1))</f>
        <v>58</v>
      </c>
      <c r="K324" s="18" t="n">
        <f aca="false">IF(K$12="","",INDEX(ImgF,ROUND(C$6+K$12*SIN(RADIANS(C324)),0)-ImgF_y0+1,ROUND(C$5+K$12*COS(RADIANS(C324)),0)-ImgF_x0+1))</f>
        <v>26</v>
      </c>
      <c r="L324" s="24" t="n">
        <f aca="false">MIN(D324:K324)</f>
        <v>7</v>
      </c>
      <c r="M324" s="33" t="n">
        <f aca="false">IF(L324&lt;oscuro,1,0)</f>
        <v>1</v>
      </c>
      <c r="N324" s="22" t="n">
        <f aca="false">oscuro</f>
        <v>68</v>
      </c>
      <c r="P324" s="24" t="n">
        <v>311</v>
      </c>
      <c r="Q324" s="24" t="n">
        <f aca="false">P324*360/360</f>
        <v>311</v>
      </c>
      <c r="R324" s="22" t="n">
        <f aca="false">IF(R$12="","",INDEX(ImgF,ROUND(Q$6+R$12*SIN(RADIANS(Q324)),0)-ImgF_y0+1,ROUND(Q$5+R$12*COS(RADIANS(Q324)),0)-ImgF_x0+1))</f>
        <v>4</v>
      </c>
      <c r="S324" s="22" t="n">
        <f aca="false">IF(S$12="","",INDEX(ImgF,ROUND(Q$6+S$12*SIN(RADIANS(Q324)),0)-ImgF_y0+1,ROUND(Q$5+S$12*COS(RADIANS(Q324)),0)-ImgF_x0+1))</f>
        <v>1</v>
      </c>
      <c r="T324" s="22" t="n">
        <f aca="false">IF(T$12="","",INDEX(ImgF,ROUND(Q$6+T$12*SIN(RADIANS(Q324)),0)-ImgF_y0+1,ROUND(Q$5+T$12*COS(RADIANS(Q324)),0)-ImgF_x0+1))</f>
        <v>4</v>
      </c>
      <c r="U324" s="22" t="n">
        <f aca="false">IF(U$12="","",INDEX(ImgF,ROUND(Q$6+U$12*SIN(RADIANS(Q324)),0)-ImgF_y0+1,ROUND(Q$5+U$12*COS(RADIANS(Q324)),0)-ImgF_x0+1))</f>
        <v>0</v>
      </c>
      <c r="V324" s="22" t="n">
        <f aca="false">IF(V$12="","",INDEX(ImgF,ROUND(Q$6+V$12*SIN(RADIANS(Q324)),0)-ImgF_y0+1,ROUND(Q$5+V$12*COS(RADIANS(Q324)),0)-ImgF_x0+1))</f>
        <v>44</v>
      </c>
      <c r="W324" s="22" t="n">
        <f aca="false">IF(W$12="","",INDEX(ImgF,ROUND(Q$6+W$12*SIN(RADIANS(Q324)),0)-ImgF_y0+1,ROUND(Q$5+W$12*COS(RADIANS(Q324)),0)-ImgF_x0+1))</f>
        <v>24</v>
      </c>
      <c r="X324" s="22" t="n">
        <f aca="false">IF(X$12="","",INDEX(ImgF,ROUND(Q$6+X$12*SIN(RADIANS(Q324)),0)-ImgF_y0+1,ROUND(Q$5+X$12*COS(RADIANS(Q324)),0)-ImgF_x0+1))</f>
        <v>24</v>
      </c>
      <c r="Y324" s="22" t="n">
        <f aca="false">IF(Y$12="","",INDEX(ImgF,ROUND(Q$6+Y$12*SIN(RADIANS(Q324)),0)-ImgF_y0+1,ROUND(Q$5+Y$12*COS(RADIANS(Q324)),0)-ImgF_x0+1))</f>
        <v>9</v>
      </c>
      <c r="Z324" s="24" t="n">
        <f aca="false">MIN(R324:Y324)</f>
        <v>0</v>
      </c>
      <c r="AA324" s="33" t="n">
        <f aca="false">IF(Z324&lt;oscuro,1,0)</f>
        <v>1</v>
      </c>
      <c r="AB324" s="22" t="n">
        <f aca="false">oscuro</f>
        <v>68</v>
      </c>
    </row>
    <row r="325" customFormat="false" ht="15" hidden="false" customHeight="false" outlineLevel="0" collapsed="false">
      <c r="B325" s="24" t="n">
        <v>312</v>
      </c>
      <c r="C325" s="24" t="n">
        <f aca="false">B325*360/360</f>
        <v>312</v>
      </c>
      <c r="D325" s="18" t="n">
        <f aca="false">IF(D$12="","",INDEX(ImgF,ROUND(C$6+D$12*SIN(RADIANS(C325)),0)-ImgF_y0+1,ROUND(C$5+D$12*COS(RADIANS(C325)),0)-ImgF_x0+1))</f>
        <v>49</v>
      </c>
      <c r="E325" s="18" t="n">
        <f aca="false">IF(E$12="","",INDEX(ImgF,ROUND(C$6+E$12*SIN(RADIANS(C325)),0)-ImgF_y0+1,ROUND(C$5+E$12*COS(RADIANS(C325)),0)-ImgF_x0+1))</f>
        <v>22</v>
      </c>
      <c r="F325" s="18" t="n">
        <f aca="false">IF(F$12="","",INDEX(ImgF,ROUND(C$6+F$12*SIN(RADIANS(C325)),0)-ImgF_y0+1,ROUND(C$5+F$12*COS(RADIANS(C325)),0)-ImgF_x0+1))</f>
        <v>11</v>
      </c>
      <c r="G325" s="18" t="n">
        <f aca="false">IF(G$12="","",INDEX(ImgF,ROUND(C$6+G$12*SIN(RADIANS(C325)),0)-ImgF_y0+1,ROUND(C$5+G$12*COS(RADIANS(C325)),0)-ImgF_x0+1))</f>
        <v>26</v>
      </c>
      <c r="H325" s="18" t="n">
        <f aca="false">IF(H$12="","",INDEX(ImgF,ROUND(C$6+H$12*SIN(RADIANS(C325)),0)-ImgF_y0+1,ROUND(C$5+H$12*COS(RADIANS(C325)),0)-ImgF_x0+1))</f>
        <v>35</v>
      </c>
      <c r="I325" s="18" t="n">
        <f aca="false">IF(I$12="","",INDEX(ImgF,ROUND(C$6+I$12*SIN(RADIANS(C325)),0)-ImgF_y0+1,ROUND(C$5+I$12*COS(RADIANS(C325)),0)-ImgF_x0+1))</f>
        <v>35</v>
      </c>
      <c r="J325" s="18" t="n">
        <f aca="false">IF(J$12="","",INDEX(ImgF,ROUND(C$6+J$12*SIN(RADIANS(C325)),0)-ImgF_y0+1,ROUND(C$5+J$12*COS(RADIANS(C325)),0)-ImgF_x0+1))</f>
        <v>24</v>
      </c>
      <c r="K325" s="18" t="n">
        <f aca="false">IF(K$12="","",INDEX(ImgF,ROUND(C$6+K$12*SIN(RADIANS(C325)),0)-ImgF_y0+1,ROUND(C$5+K$12*COS(RADIANS(C325)),0)-ImgF_x0+1))</f>
        <v>28</v>
      </c>
      <c r="L325" s="24" t="n">
        <f aca="false">MIN(D325:K325)</f>
        <v>11</v>
      </c>
      <c r="M325" s="33" t="n">
        <f aca="false">IF(L325&lt;oscuro,1,0)</f>
        <v>1</v>
      </c>
      <c r="N325" s="22" t="n">
        <f aca="false">oscuro</f>
        <v>68</v>
      </c>
      <c r="P325" s="24" t="n">
        <v>312</v>
      </c>
      <c r="Q325" s="24" t="n">
        <f aca="false">P325*360/360</f>
        <v>312</v>
      </c>
      <c r="R325" s="22" t="n">
        <f aca="false">IF(R$12="","",INDEX(ImgF,ROUND(Q$6+R$12*SIN(RADIANS(Q325)),0)-ImgF_y0+1,ROUND(Q$5+R$12*COS(RADIANS(Q325)),0)-ImgF_x0+1))</f>
        <v>31</v>
      </c>
      <c r="S325" s="22" t="n">
        <f aca="false">IF(S$12="","",INDEX(ImgF,ROUND(Q$6+S$12*SIN(RADIANS(Q325)),0)-ImgF_y0+1,ROUND(Q$5+S$12*COS(RADIANS(Q325)),0)-ImgF_x0+1))</f>
        <v>15</v>
      </c>
      <c r="T325" s="22" t="n">
        <f aca="false">IF(T$12="","",INDEX(ImgF,ROUND(Q$6+T$12*SIN(RADIANS(Q325)),0)-ImgF_y0+1,ROUND(Q$5+T$12*COS(RADIANS(Q325)),0)-ImgF_x0+1))</f>
        <v>4</v>
      </c>
      <c r="U325" s="22" t="n">
        <f aca="false">IF(U$12="","",INDEX(ImgF,ROUND(Q$6+U$12*SIN(RADIANS(Q325)),0)-ImgF_y0+1,ROUND(Q$5+U$12*COS(RADIANS(Q325)),0)-ImgF_x0+1))</f>
        <v>10</v>
      </c>
      <c r="V325" s="22" t="n">
        <f aca="false">IF(V$12="","",INDEX(ImgF,ROUND(Q$6+V$12*SIN(RADIANS(Q325)),0)-ImgF_y0+1,ROUND(Q$5+V$12*COS(RADIANS(Q325)),0)-ImgF_x0+1))</f>
        <v>19</v>
      </c>
      <c r="W325" s="22" t="n">
        <f aca="false">IF(W$12="","",INDEX(ImgF,ROUND(Q$6+W$12*SIN(RADIANS(Q325)),0)-ImgF_y0+1,ROUND(Q$5+W$12*COS(RADIANS(Q325)),0)-ImgF_x0+1))</f>
        <v>52</v>
      </c>
      <c r="X325" s="22" t="n">
        <f aca="false">IF(X$12="","",INDEX(ImgF,ROUND(Q$6+X$12*SIN(RADIANS(Q325)),0)-ImgF_y0+1,ROUND(Q$5+X$12*COS(RADIANS(Q325)),0)-ImgF_x0+1))</f>
        <v>23</v>
      </c>
      <c r="Y325" s="22" t="n">
        <f aca="false">IF(Y$12="","",INDEX(ImgF,ROUND(Q$6+Y$12*SIN(RADIANS(Q325)),0)-ImgF_y0+1,ROUND(Q$5+Y$12*COS(RADIANS(Q325)),0)-ImgF_x0+1))</f>
        <v>9</v>
      </c>
      <c r="Z325" s="24" t="n">
        <f aca="false">MIN(R325:Y325)</f>
        <v>4</v>
      </c>
      <c r="AA325" s="33" t="n">
        <f aca="false">IF(Z325&lt;oscuro,1,0)</f>
        <v>1</v>
      </c>
      <c r="AB325" s="22" t="n">
        <f aca="false">oscuro</f>
        <v>68</v>
      </c>
    </row>
    <row r="326" customFormat="false" ht="15" hidden="false" customHeight="false" outlineLevel="0" collapsed="false">
      <c r="B326" s="24" t="n">
        <v>313</v>
      </c>
      <c r="C326" s="24" t="n">
        <f aca="false">B326*360/360</f>
        <v>313</v>
      </c>
      <c r="D326" s="18" t="n">
        <f aca="false">IF(D$12="","",INDEX(ImgF,ROUND(C$6+D$12*SIN(RADIANS(C326)),0)-ImgF_y0+1,ROUND(C$5+D$12*COS(RADIANS(C326)),0)-ImgF_x0+1))</f>
        <v>53</v>
      </c>
      <c r="E326" s="18" t="n">
        <f aca="false">IF(E$12="","",INDEX(ImgF,ROUND(C$6+E$12*SIN(RADIANS(C326)),0)-ImgF_y0+1,ROUND(C$5+E$12*COS(RADIANS(C326)),0)-ImgF_x0+1))</f>
        <v>40</v>
      </c>
      <c r="F326" s="18" t="n">
        <f aca="false">IF(F$12="","",INDEX(ImgF,ROUND(C$6+F$12*SIN(RADIANS(C326)),0)-ImgF_y0+1,ROUND(C$5+F$12*COS(RADIANS(C326)),0)-ImgF_x0+1))</f>
        <v>11</v>
      </c>
      <c r="G326" s="18" t="n">
        <f aca="false">IF(G$12="","",INDEX(ImgF,ROUND(C$6+G$12*SIN(RADIANS(C326)),0)-ImgF_y0+1,ROUND(C$5+G$12*COS(RADIANS(C326)),0)-ImgF_x0+1))</f>
        <v>26</v>
      </c>
      <c r="H326" s="18" t="n">
        <f aca="false">IF(H$12="","",INDEX(ImgF,ROUND(C$6+H$12*SIN(RADIANS(C326)),0)-ImgF_y0+1,ROUND(C$5+H$12*COS(RADIANS(C326)),0)-ImgF_x0+1))</f>
        <v>35</v>
      </c>
      <c r="I326" s="18" t="n">
        <f aca="false">IF(I$12="","",INDEX(ImgF,ROUND(C$6+I$12*SIN(RADIANS(C326)),0)-ImgF_y0+1,ROUND(C$5+I$12*COS(RADIANS(C326)),0)-ImgF_x0+1))</f>
        <v>36</v>
      </c>
      <c r="J326" s="18" t="n">
        <f aca="false">IF(J$12="","",INDEX(ImgF,ROUND(C$6+J$12*SIN(RADIANS(C326)),0)-ImgF_y0+1,ROUND(C$5+J$12*COS(RADIANS(C326)),0)-ImgF_x0+1))</f>
        <v>24</v>
      </c>
      <c r="K326" s="18" t="n">
        <f aca="false">IF(K$12="","",INDEX(ImgF,ROUND(C$6+K$12*SIN(RADIANS(C326)),0)-ImgF_y0+1,ROUND(C$5+K$12*COS(RADIANS(C326)),0)-ImgF_x0+1))</f>
        <v>15</v>
      </c>
      <c r="L326" s="24" t="n">
        <f aca="false">MIN(D326:K326)</f>
        <v>11</v>
      </c>
      <c r="M326" s="33" t="n">
        <f aca="false">IF(L326&lt;oscuro,1,0)</f>
        <v>1</v>
      </c>
      <c r="N326" s="22" t="n">
        <f aca="false">oscuro</f>
        <v>68</v>
      </c>
      <c r="P326" s="24" t="n">
        <v>313</v>
      </c>
      <c r="Q326" s="24" t="n">
        <f aca="false">P326*360/360</f>
        <v>313</v>
      </c>
      <c r="R326" s="22" t="n">
        <f aca="false">IF(R$12="","",INDEX(ImgF,ROUND(Q$6+R$12*SIN(RADIANS(Q326)),0)-ImgF_y0+1,ROUND(Q$5+R$12*COS(RADIANS(Q326)),0)-ImgF_x0+1))</f>
        <v>31</v>
      </c>
      <c r="S326" s="22" t="n">
        <f aca="false">IF(S$12="","",INDEX(ImgF,ROUND(Q$6+S$12*SIN(RADIANS(Q326)),0)-ImgF_y0+1,ROUND(Q$5+S$12*COS(RADIANS(Q326)),0)-ImgF_x0+1))</f>
        <v>15</v>
      </c>
      <c r="T326" s="22" t="n">
        <f aca="false">IF(T$12="","",INDEX(ImgF,ROUND(Q$6+T$12*SIN(RADIANS(Q326)),0)-ImgF_y0+1,ROUND(Q$5+T$12*COS(RADIANS(Q326)),0)-ImgF_x0+1))</f>
        <v>4</v>
      </c>
      <c r="U326" s="22" t="n">
        <f aca="false">IF(U$12="","",INDEX(ImgF,ROUND(Q$6+U$12*SIN(RADIANS(Q326)),0)-ImgF_y0+1,ROUND(Q$5+U$12*COS(RADIANS(Q326)),0)-ImgF_x0+1))</f>
        <v>6</v>
      </c>
      <c r="V326" s="22" t="n">
        <f aca="false">IF(V$12="","",INDEX(ImgF,ROUND(Q$6+V$12*SIN(RADIANS(Q326)),0)-ImgF_y0+1,ROUND(Q$5+V$12*COS(RADIANS(Q326)),0)-ImgF_x0+1))</f>
        <v>19</v>
      </c>
      <c r="W326" s="22" t="n">
        <f aca="false">IF(W$12="","",INDEX(ImgF,ROUND(Q$6+W$12*SIN(RADIANS(Q326)),0)-ImgF_y0+1,ROUND(Q$5+W$12*COS(RADIANS(Q326)),0)-ImgF_x0+1))</f>
        <v>52</v>
      </c>
      <c r="X326" s="22" t="n">
        <f aca="false">IF(X$12="","",INDEX(ImgF,ROUND(Q$6+X$12*SIN(RADIANS(Q326)),0)-ImgF_y0+1,ROUND(Q$5+X$12*COS(RADIANS(Q326)),0)-ImgF_x0+1))</f>
        <v>38</v>
      </c>
      <c r="Y326" s="22" t="n">
        <f aca="false">IF(Y$12="","",INDEX(ImgF,ROUND(Q$6+Y$12*SIN(RADIANS(Q326)),0)-ImgF_y0+1,ROUND(Q$5+Y$12*COS(RADIANS(Q326)),0)-ImgF_x0+1))</f>
        <v>16</v>
      </c>
      <c r="Z326" s="24" t="n">
        <f aca="false">MIN(R326:Y326)</f>
        <v>4</v>
      </c>
      <c r="AA326" s="33" t="n">
        <f aca="false">IF(Z326&lt;oscuro,1,0)</f>
        <v>1</v>
      </c>
      <c r="AB326" s="22" t="n">
        <f aca="false">oscuro</f>
        <v>68</v>
      </c>
    </row>
    <row r="327" customFormat="false" ht="15" hidden="false" customHeight="false" outlineLevel="0" collapsed="false">
      <c r="B327" s="24" t="n">
        <v>314</v>
      </c>
      <c r="C327" s="24" t="n">
        <f aca="false">B327*360/360</f>
        <v>314</v>
      </c>
      <c r="D327" s="18" t="n">
        <f aca="false">IF(D$12="","",INDEX(ImgF,ROUND(C$6+D$12*SIN(RADIANS(C327)),0)-ImgF_y0+1,ROUND(C$5+D$12*COS(RADIANS(C327)),0)-ImgF_x0+1))</f>
        <v>51</v>
      </c>
      <c r="E327" s="18" t="n">
        <f aca="false">IF(E$12="","",INDEX(ImgF,ROUND(C$6+E$12*SIN(RADIANS(C327)),0)-ImgF_y0+1,ROUND(C$5+E$12*COS(RADIANS(C327)),0)-ImgF_x0+1))</f>
        <v>40</v>
      </c>
      <c r="F327" s="18" t="n">
        <f aca="false">IF(F$12="","",INDEX(ImgF,ROUND(C$6+F$12*SIN(RADIANS(C327)),0)-ImgF_y0+1,ROUND(C$5+F$12*COS(RADIANS(C327)),0)-ImgF_x0+1))</f>
        <v>22</v>
      </c>
      <c r="G327" s="18" t="n">
        <f aca="false">IF(G$12="","",INDEX(ImgF,ROUND(C$6+G$12*SIN(RADIANS(C327)),0)-ImgF_y0+1,ROUND(C$5+G$12*COS(RADIANS(C327)),0)-ImgF_x0+1))</f>
        <v>3</v>
      </c>
      <c r="H327" s="18" t="n">
        <f aca="false">IF(H$12="","",INDEX(ImgF,ROUND(C$6+H$12*SIN(RADIANS(C327)),0)-ImgF_y0+1,ROUND(C$5+H$12*COS(RADIANS(C327)),0)-ImgF_x0+1))</f>
        <v>35</v>
      </c>
      <c r="I327" s="18" t="n">
        <f aca="false">IF(I$12="","",INDEX(ImgF,ROUND(C$6+I$12*SIN(RADIANS(C327)),0)-ImgF_y0+1,ROUND(C$5+I$12*COS(RADIANS(C327)),0)-ImgF_x0+1))</f>
        <v>30</v>
      </c>
      <c r="J327" s="18" t="n">
        <f aca="false">IF(J$12="","",INDEX(ImgF,ROUND(C$6+J$12*SIN(RADIANS(C327)),0)-ImgF_y0+1,ROUND(C$5+J$12*COS(RADIANS(C327)),0)-ImgF_x0+1))</f>
        <v>25</v>
      </c>
      <c r="K327" s="18" t="n">
        <f aca="false">IF(K$12="","",INDEX(ImgF,ROUND(C$6+K$12*SIN(RADIANS(C327)),0)-ImgF_y0+1,ROUND(C$5+K$12*COS(RADIANS(C327)),0)-ImgF_x0+1))</f>
        <v>23</v>
      </c>
      <c r="L327" s="24" t="n">
        <f aca="false">MIN(D327:K327)</f>
        <v>3</v>
      </c>
      <c r="M327" s="33" t="n">
        <f aca="false">IF(L327&lt;oscuro,1,0)</f>
        <v>1</v>
      </c>
      <c r="N327" s="22" t="n">
        <f aca="false">oscuro</f>
        <v>68</v>
      </c>
      <c r="P327" s="24" t="n">
        <v>314</v>
      </c>
      <c r="Q327" s="24" t="n">
        <f aca="false">P327*360/360</f>
        <v>314</v>
      </c>
      <c r="R327" s="22" t="n">
        <f aca="false">IF(R$12="","",INDEX(ImgF,ROUND(Q$6+R$12*SIN(RADIANS(Q327)),0)-ImgF_y0+1,ROUND(Q$5+R$12*COS(RADIANS(Q327)),0)-ImgF_x0+1))</f>
        <v>99</v>
      </c>
      <c r="S327" s="22" t="n">
        <f aca="false">IF(S$12="","",INDEX(ImgF,ROUND(Q$6+S$12*SIN(RADIANS(Q327)),0)-ImgF_y0+1,ROUND(Q$5+S$12*COS(RADIANS(Q327)),0)-ImgF_x0+1))</f>
        <v>50</v>
      </c>
      <c r="T327" s="22" t="n">
        <f aca="false">IF(T$12="","",INDEX(ImgF,ROUND(Q$6+T$12*SIN(RADIANS(Q327)),0)-ImgF_y0+1,ROUND(Q$5+T$12*COS(RADIANS(Q327)),0)-ImgF_x0+1))</f>
        <v>4</v>
      </c>
      <c r="U327" s="22" t="n">
        <f aca="false">IF(U$12="","",INDEX(ImgF,ROUND(Q$6+U$12*SIN(RADIANS(Q327)),0)-ImgF_y0+1,ROUND(Q$5+U$12*COS(RADIANS(Q327)),0)-ImgF_x0+1))</f>
        <v>6</v>
      </c>
      <c r="V327" s="22" t="n">
        <f aca="false">IF(V$12="","",INDEX(ImgF,ROUND(Q$6+V$12*SIN(RADIANS(Q327)),0)-ImgF_y0+1,ROUND(Q$5+V$12*COS(RADIANS(Q327)),0)-ImgF_x0+1))</f>
        <v>9</v>
      </c>
      <c r="W327" s="22" t="n">
        <f aca="false">IF(W$12="","",INDEX(ImgF,ROUND(Q$6+W$12*SIN(RADIANS(Q327)),0)-ImgF_y0+1,ROUND(Q$5+W$12*COS(RADIANS(Q327)),0)-ImgF_x0+1))</f>
        <v>24</v>
      </c>
      <c r="X327" s="22" t="n">
        <f aca="false">IF(X$12="","",INDEX(ImgF,ROUND(Q$6+X$12*SIN(RADIANS(Q327)),0)-ImgF_y0+1,ROUND(Q$5+X$12*COS(RADIANS(Q327)),0)-ImgF_x0+1))</f>
        <v>38</v>
      </c>
      <c r="Y327" s="22" t="n">
        <f aca="false">IF(Y$12="","",INDEX(ImgF,ROUND(Q$6+Y$12*SIN(RADIANS(Q327)),0)-ImgF_y0+1,ROUND(Q$5+Y$12*COS(RADIANS(Q327)),0)-ImgF_x0+1))</f>
        <v>14</v>
      </c>
      <c r="Z327" s="24" t="n">
        <f aca="false">MIN(R327:Y327)</f>
        <v>4</v>
      </c>
      <c r="AA327" s="33" t="n">
        <f aca="false">IF(Z327&lt;oscuro,1,0)</f>
        <v>1</v>
      </c>
      <c r="AB327" s="22" t="n">
        <f aca="false">oscuro</f>
        <v>68</v>
      </c>
    </row>
    <row r="328" customFormat="false" ht="15" hidden="false" customHeight="false" outlineLevel="0" collapsed="false">
      <c r="B328" s="24" t="n">
        <v>315</v>
      </c>
      <c r="C328" s="24" t="n">
        <f aca="false">B328*360/360</f>
        <v>315</v>
      </c>
      <c r="D328" s="18" t="n">
        <f aca="false">IF(D$12="","",INDEX(ImgF,ROUND(C$6+D$12*SIN(RADIANS(C328)),0)-ImgF_y0+1,ROUND(C$5+D$12*COS(RADIANS(C328)),0)-ImgF_x0+1))</f>
        <v>51</v>
      </c>
      <c r="E328" s="18" t="n">
        <f aca="false">IF(E$12="","",INDEX(ImgF,ROUND(C$6+E$12*SIN(RADIANS(C328)),0)-ImgF_y0+1,ROUND(C$5+E$12*COS(RADIANS(C328)),0)-ImgF_x0+1))</f>
        <v>43</v>
      </c>
      <c r="F328" s="18" t="n">
        <f aca="false">IF(F$12="","",INDEX(ImgF,ROUND(C$6+F$12*SIN(RADIANS(C328)),0)-ImgF_y0+1,ROUND(C$5+F$12*COS(RADIANS(C328)),0)-ImgF_x0+1))</f>
        <v>22</v>
      </c>
      <c r="G328" s="18" t="n">
        <f aca="false">IF(G$12="","",INDEX(ImgF,ROUND(C$6+G$12*SIN(RADIANS(C328)),0)-ImgF_y0+1,ROUND(C$5+G$12*COS(RADIANS(C328)),0)-ImgF_x0+1))</f>
        <v>3</v>
      </c>
      <c r="H328" s="18" t="n">
        <f aca="false">IF(H$12="","",INDEX(ImgF,ROUND(C$6+H$12*SIN(RADIANS(C328)),0)-ImgF_y0+1,ROUND(C$5+H$12*COS(RADIANS(C328)),0)-ImgF_x0+1))</f>
        <v>15</v>
      </c>
      <c r="I328" s="18" t="n">
        <f aca="false">IF(I$12="","",INDEX(ImgF,ROUND(C$6+I$12*SIN(RADIANS(C328)),0)-ImgF_y0+1,ROUND(C$5+I$12*COS(RADIANS(C328)),0)-ImgF_x0+1))</f>
        <v>21</v>
      </c>
      <c r="J328" s="18" t="n">
        <f aca="false">IF(J$12="","",INDEX(ImgF,ROUND(C$6+J$12*SIN(RADIANS(C328)),0)-ImgF_y0+1,ROUND(C$5+J$12*COS(RADIANS(C328)),0)-ImgF_x0+1))</f>
        <v>25</v>
      </c>
      <c r="K328" s="18" t="n">
        <f aca="false">IF(K$12="","",INDEX(ImgF,ROUND(C$6+K$12*SIN(RADIANS(C328)),0)-ImgF_y0+1,ROUND(C$5+K$12*COS(RADIANS(C328)),0)-ImgF_x0+1))</f>
        <v>25</v>
      </c>
      <c r="L328" s="24" t="n">
        <f aca="false">MIN(D328:K328)</f>
        <v>3</v>
      </c>
      <c r="M328" s="33" t="n">
        <f aca="false">IF(L328&lt;oscuro,1,0)</f>
        <v>1</v>
      </c>
      <c r="N328" s="22" t="n">
        <f aca="false">oscuro</f>
        <v>68</v>
      </c>
      <c r="P328" s="24" t="n">
        <v>315</v>
      </c>
      <c r="Q328" s="24" t="n">
        <f aca="false">P328*360/360</f>
        <v>315</v>
      </c>
      <c r="R328" s="22" t="n">
        <f aca="false">IF(R$12="","",INDEX(ImgF,ROUND(Q$6+R$12*SIN(RADIANS(Q328)),0)-ImgF_y0+1,ROUND(Q$5+R$12*COS(RADIANS(Q328)),0)-ImgF_x0+1))</f>
        <v>179</v>
      </c>
      <c r="S328" s="22" t="n">
        <f aca="false">IF(S$12="","",INDEX(ImgF,ROUND(Q$6+S$12*SIN(RADIANS(Q328)),0)-ImgF_y0+1,ROUND(Q$5+S$12*COS(RADIANS(Q328)),0)-ImgF_x0+1))</f>
        <v>50</v>
      </c>
      <c r="T328" s="22" t="n">
        <f aca="false">IF(T$12="","",INDEX(ImgF,ROUND(Q$6+T$12*SIN(RADIANS(Q328)),0)-ImgF_y0+1,ROUND(Q$5+T$12*COS(RADIANS(Q328)),0)-ImgF_x0+1))</f>
        <v>9</v>
      </c>
      <c r="U328" s="22" t="n">
        <f aca="false">IF(U$12="","",INDEX(ImgF,ROUND(Q$6+U$12*SIN(RADIANS(Q328)),0)-ImgF_y0+1,ROUND(Q$5+U$12*COS(RADIANS(Q328)),0)-ImgF_x0+1))</f>
        <v>22</v>
      </c>
      <c r="V328" s="22" t="n">
        <f aca="false">IF(V$12="","",INDEX(ImgF,ROUND(Q$6+V$12*SIN(RADIANS(Q328)),0)-ImgF_y0+1,ROUND(Q$5+V$12*COS(RADIANS(Q328)),0)-ImgF_x0+1))</f>
        <v>9</v>
      </c>
      <c r="W328" s="22" t="n">
        <f aca="false">IF(W$12="","",INDEX(ImgF,ROUND(Q$6+W$12*SIN(RADIANS(Q328)),0)-ImgF_y0+1,ROUND(Q$5+W$12*COS(RADIANS(Q328)),0)-ImgF_x0+1))</f>
        <v>22</v>
      </c>
      <c r="X328" s="22" t="n">
        <f aca="false">IF(X$12="","",INDEX(ImgF,ROUND(Q$6+X$12*SIN(RADIANS(Q328)),0)-ImgF_y0+1,ROUND(Q$5+X$12*COS(RADIANS(Q328)),0)-ImgF_x0+1))</f>
        <v>23</v>
      </c>
      <c r="Y328" s="22" t="n">
        <f aca="false">IF(Y$12="","",INDEX(ImgF,ROUND(Q$6+Y$12*SIN(RADIANS(Q328)),0)-ImgF_y0+1,ROUND(Q$5+Y$12*COS(RADIANS(Q328)),0)-ImgF_x0+1))</f>
        <v>26</v>
      </c>
      <c r="Z328" s="24" t="n">
        <f aca="false">MIN(R328:Y328)</f>
        <v>9</v>
      </c>
      <c r="AA328" s="33" t="n">
        <f aca="false">IF(Z328&lt;oscuro,1,0)</f>
        <v>1</v>
      </c>
      <c r="AB328" s="22" t="n">
        <f aca="false">oscuro</f>
        <v>68</v>
      </c>
    </row>
    <row r="329" customFormat="false" ht="15" hidden="false" customHeight="false" outlineLevel="0" collapsed="false">
      <c r="B329" s="24" t="n">
        <v>316</v>
      </c>
      <c r="C329" s="24" t="n">
        <f aca="false">B329*360/360</f>
        <v>316</v>
      </c>
      <c r="D329" s="18" t="n">
        <f aca="false">IF(D$12="","",INDEX(ImgF,ROUND(C$6+D$12*SIN(RADIANS(C329)),0)-ImgF_y0+1,ROUND(C$5+D$12*COS(RADIANS(C329)),0)-ImgF_x0+1))</f>
        <v>52</v>
      </c>
      <c r="E329" s="18" t="n">
        <f aca="false">IF(E$12="","",INDEX(ImgF,ROUND(C$6+E$12*SIN(RADIANS(C329)),0)-ImgF_y0+1,ROUND(C$5+E$12*COS(RADIANS(C329)),0)-ImgF_x0+1))</f>
        <v>43</v>
      </c>
      <c r="F329" s="18" t="n">
        <f aca="false">IF(F$12="","",INDEX(ImgF,ROUND(C$6+F$12*SIN(RADIANS(C329)),0)-ImgF_y0+1,ROUND(C$5+F$12*COS(RADIANS(C329)),0)-ImgF_x0+1))</f>
        <v>29</v>
      </c>
      <c r="G329" s="18" t="n">
        <f aca="false">IF(G$12="","",INDEX(ImgF,ROUND(C$6+G$12*SIN(RADIANS(C329)),0)-ImgF_y0+1,ROUND(C$5+G$12*COS(RADIANS(C329)),0)-ImgF_x0+1))</f>
        <v>5</v>
      </c>
      <c r="H329" s="18" t="n">
        <f aca="false">IF(H$12="","",INDEX(ImgF,ROUND(C$6+H$12*SIN(RADIANS(C329)),0)-ImgF_y0+1,ROUND(C$5+H$12*COS(RADIANS(C329)),0)-ImgF_x0+1))</f>
        <v>15</v>
      </c>
      <c r="I329" s="18" t="n">
        <f aca="false">IF(I$12="","",INDEX(ImgF,ROUND(C$6+I$12*SIN(RADIANS(C329)),0)-ImgF_y0+1,ROUND(C$5+I$12*COS(RADIANS(C329)),0)-ImgF_x0+1))</f>
        <v>21</v>
      </c>
      <c r="J329" s="18" t="n">
        <f aca="false">IF(J$12="","",INDEX(ImgF,ROUND(C$6+J$12*SIN(RADIANS(C329)),0)-ImgF_y0+1,ROUND(C$5+J$12*COS(RADIANS(C329)),0)-ImgF_x0+1))</f>
        <v>26</v>
      </c>
      <c r="K329" s="18" t="n">
        <f aca="false">IF(K$12="","",INDEX(ImgF,ROUND(C$6+K$12*SIN(RADIANS(C329)),0)-ImgF_y0+1,ROUND(C$5+K$12*COS(RADIANS(C329)),0)-ImgF_x0+1))</f>
        <v>25</v>
      </c>
      <c r="L329" s="24" t="n">
        <f aca="false">MIN(D329:K329)</f>
        <v>5</v>
      </c>
      <c r="M329" s="33" t="n">
        <f aca="false">IF(L329&lt;oscuro,1,0)</f>
        <v>1</v>
      </c>
      <c r="N329" s="22" t="n">
        <f aca="false">oscuro</f>
        <v>68</v>
      </c>
      <c r="P329" s="24" t="n">
        <v>316</v>
      </c>
      <c r="Q329" s="24" t="n">
        <f aca="false">P329*360/360</f>
        <v>316</v>
      </c>
      <c r="R329" s="22" t="n">
        <f aca="false">IF(R$12="","",INDEX(ImgF,ROUND(Q$6+R$12*SIN(RADIANS(Q329)),0)-ImgF_y0+1,ROUND(Q$5+R$12*COS(RADIANS(Q329)),0)-ImgF_x0+1))</f>
        <v>130</v>
      </c>
      <c r="S329" s="22" t="n">
        <f aca="false">IF(S$12="","",INDEX(ImgF,ROUND(Q$6+S$12*SIN(RADIANS(Q329)),0)-ImgF_y0+1,ROUND(Q$5+S$12*COS(RADIANS(Q329)),0)-ImgF_x0+1))</f>
        <v>24</v>
      </c>
      <c r="T329" s="22" t="n">
        <f aca="false">IF(T$12="","",INDEX(ImgF,ROUND(Q$6+T$12*SIN(RADIANS(Q329)),0)-ImgF_y0+1,ROUND(Q$5+T$12*COS(RADIANS(Q329)),0)-ImgF_x0+1))</f>
        <v>9</v>
      </c>
      <c r="U329" s="22" t="n">
        <f aca="false">IF(U$12="","",INDEX(ImgF,ROUND(Q$6+U$12*SIN(RADIANS(Q329)),0)-ImgF_y0+1,ROUND(Q$5+U$12*COS(RADIANS(Q329)),0)-ImgF_x0+1))</f>
        <v>22</v>
      </c>
      <c r="V329" s="22" t="n">
        <f aca="false">IF(V$12="","",INDEX(ImgF,ROUND(Q$6+V$12*SIN(RADIANS(Q329)),0)-ImgF_y0+1,ROUND(Q$5+V$12*COS(RADIANS(Q329)),0)-ImgF_x0+1))</f>
        <v>24</v>
      </c>
      <c r="W329" s="22" t="n">
        <f aca="false">IF(W$12="","",INDEX(ImgF,ROUND(Q$6+W$12*SIN(RADIANS(Q329)),0)-ImgF_y0+1,ROUND(Q$5+W$12*COS(RADIANS(Q329)),0)-ImgF_x0+1))</f>
        <v>16</v>
      </c>
      <c r="X329" s="22" t="n">
        <f aca="false">IF(X$12="","",INDEX(ImgF,ROUND(Q$6+X$12*SIN(RADIANS(Q329)),0)-ImgF_y0+1,ROUND(Q$5+X$12*COS(RADIANS(Q329)),0)-ImgF_x0+1))</f>
        <v>23</v>
      </c>
      <c r="Y329" s="22" t="n">
        <f aca="false">IF(Y$12="","",INDEX(ImgF,ROUND(Q$6+Y$12*SIN(RADIANS(Q329)),0)-ImgF_y0+1,ROUND(Q$5+Y$12*COS(RADIANS(Q329)),0)-ImgF_x0+1))</f>
        <v>24</v>
      </c>
      <c r="Z329" s="24" t="n">
        <f aca="false">MIN(R329:Y329)</f>
        <v>9</v>
      </c>
      <c r="AA329" s="33" t="n">
        <f aca="false">IF(Z329&lt;oscuro,1,0)</f>
        <v>1</v>
      </c>
      <c r="AB329" s="22" t="n">
        <f aca="false">oscuro</f>
        <v>68</v>
      </c>
    </row>
    <row r="330" customFormat="false" ht="15" hidden="false" customHeight="false" outlineLevel="0" collapsed="false">
      <c r="B330" s="24" t="n">
        <v>317</v>
      </c>
      <c r="C330" s="24" t="n">
        <f aca="false">B330*360/360</f>
        <v>317</v>
      </c>
      <c r="D330" s="18" t="n">
        <f aca="false">IF(D$12="","",INDEX(ImgF,ROUND(C$6+D$12*SIN(RADIANS(C330)),0)-ImgF_y0+1,ROUND(C$5+D$12*COS(RADIANS(C330)),0)-ImgF_x0+1))</f>
        <v>51</v>
      </c>
      <c r="E330" s="18" t="n">
        <f aca="false">IF(E$12="","",INDEX(ImgF,ROUND(C$6+E$12*SIN(RADIANS(C330)),0)-ImgF_y0+1,ROUND(C$5+E$12*COS(RADIANS(C330)),0)-ImgF_x0+1))</f>
        <v>44</v>
      </c>
      <c r="F330" s="18" t="n">
        <f aca="false">IF(F$12="","",INDEX(ImgF,ROUND(C$6+F$12*SIN(RADIANS(C330)),0)-ImgF_y0+1,ROUND(C$5+F$12*COS(RADIANS(C330)),0)-ImgF_x0+1))</f>
        <v>29</v>
      </c>
      <c r="G330" s="18" t="n">
        <f aca="false">IF(G$12="","",INDEX(ImgF,ROUND(C$6+G$12*SIN(RADIANS(C330)),0)-ImgF_y0+1,ROUND(C$5+G$12*COS(RADIANS(C330)),0)-ImgF_x0+1))</f>
        <v>5</v>
      </c>
      <c r="H330" s="18" t="n">
        <f aca="false">IF(H$12="","",INDEX(ImgF,ROUND(C$6+H$12*SIN(RADIANS(C330)),0)-ImgF_y0+1,ROUND(C$5+H$12*COS(RADIANS(C330)),0)-ImgF_x0+1))</f>
        <v>9</v>
      </c>
      <c r="I330" s="18" t="n">
        <f aca="false">IF(I$12="","",INDEX(ImgF,ROUND(C$6+I$12*SIN(RADIANS(C330)),0)-ImgF_y0+1,ROUND(C$5+I$12*COS(RADIANS(C330)),0)-ImgF_x0+1))</f>
        <v>29</v>
      </c>
      <c r="J330" s="18" t="n">
        <f aca="false">IF(J$12="","",INDEX(ImgF,ROUND(C$6+J$12*SIN(RADIANS(C330)),0)-ImgF_y0+1,ROUND(C$5+J$12*COS(RADIANS(C330)),0)-ImgF_x0+1))</f>
        <v>26</v>
      </c>
      <c r="K330" s="18" t="n">
        <f aca="false">IF(K$12="","",INDEX(ImgF,ROUND(C$6+K$12*SIN(RADIANS(C330)),0)-ImgF_y0+1,ROUND(C$5+K$12*COS(RADIANS(C330)),0)-ImgF_x0+1))</f>
        <v>32</v>
      </c>
      <c r="L330" s="24" t="n">
        <f aca="false">MIN(D330:K330)</f>
        <v>5</v>
      </c>
      <c r="M330" s="33" t="n">
        <f aca="false">IF(L330&lt;oscuro,1,0)</f>
        <v>1</v>
      </c>
      <c r="N330" s="22" t="n">
        <f aca="false">oscuro</f>
        <v>68</v>
      </c>
      <c r="P330" s="24" t="n">
        <v>317</v>
      </c>
      <c r="Q330" s="24" t="n">
        <f aca="false">P330*360/360</f>
        <v>317</v>
      </c>
      <c r="R330" s="22" t="n">
        <f aca="false">IF(R$12="","",INDEX(ImgF,ROUND(Q$6+R$12*SIN(RADIANS(Q330)),0)-ImgF_y0+1,ROUND(Q$5+R$12*COS(RADIANS(Q330)),0)-ImgF_x0+1))</f>
        <v>176</v>
      </c>
      <c r="S330" s="22" t="n">
        <f aca="false">IF(S$12="","",INDEX(ImgF,ROUND(Q$6+S$12*SIN(RADIANS(Q330)),0)-ImgF_y0+1,ROUND(Q$5+S$12*COS(RADIANS(Q330)),0)-ImgF_x0+1))</f>
        <v>24</v>
      </c>
      <c r="T330" s="22" t="n">
        <f aca="false">IF(T$12="","",INDEX(ImgF,ROUND(Q$6+T$12*SIN(RADIANS(Q330)),0)-ImgF_y0+1,ROUND(Q$5+T$12*COS(RADIANS(Q330)),0)-ImgF_x0+1))</f>
        <v>8</v>
      </c>
      <c r="U330" s="22" t="n">
        <f aca="false">IF(U$12="","",INDEX(ImgF,ROUND(Q$6+U$12*SIN(RADIANS(Q330)),0)-ImgF_y0+1,ROUND(Q$5+U$12*COS(RADIANS(Q330)),0)-ImgF_x0+1))</f>
        <v>22</v>
      </c>
      <c r="V330" s="22" t="n">
        <f aca="false">IF(V$12="","",INDEX(ImgF,ROUND(Q$6+V$12*SIN(RADIANS(Q330)),0)-ImgF_y0+1,ROUND(Q$5+V$12*COS(RADIANS(Q330)),0)-ImgF_x0+1))</f>
        <v>24</v>
      </c>
      <c r="W330" s="22" t="n">
        <f aca="false">IF(W$12="","",INDEX(ImgF,ROUND(Q$6+W$12*SIN(RADIANS(Q330)),0)-ImgF_y0+1,ROUND(Q$5+W$12*COS(RADIANS(Q330)),0)-ImgF_x0+1))</f>
        <v>26</v>
      </c>
      <c r="X330" s="22" t="n">
        <f aca="false">IF(X$12="","",INDEX(ImgF,ROUND(Q$6+X$12*SIN(RADIANS(Q330)),0)-ImgF_y0+1,ROUND(Q$5+X$12*COS(RADIANS(Q330)),0)-ImgF_x0+1))</f>
        <v>22</v>
      </c>
      <c r="Y330" s="22" t="n">
        <f aca="false">IF(Y$12="","",INDEX(ImgF,ROUND(Q$6+Y$12*SIN(RADIANS(Q330)),0)-ImgF_y0+1,ROUND(Q$5+Y$12*COS(RADIANS(Q330)),0)-ImgF_x0+1))</f>
        <v>24</v>
      </c>
      <c r="Z330" s="24" t="n">
        <f aca="false">MIN(R330:Y330)</f>
        <v>8</v>
      </c>
      <c r="AA330" s="33" t="n">
        <f aca="false">IF(Z330&lt;oscuro,1,0)</f>
        <v>1</v>
      </c>
      <c r="AB330" s="22" t="n">
        <f aca="false">oscuro</f>
        <v>68</v>
      </c>
    </row>
    <row r="331" customFormat="false" ht="15" hidden="false" customHeight="false" outlineLevel="0" collapsed="false">
      <c r="B331" s="24" t="n">
        <v>318</v>
      </c>
      <c r="C331" s="24" t="n">
        <f aca="false">B331*360/360</f>
        <v>318</v>
      </c>
      <c r="D331" s="18" t="n">
        <f aca="false">IF(D$12="","",INDEX(ImgF,ROUND(C$6+D$12*SIN(RADIANS(C331)),0)-ImgF_y0+1,ROUND(C$5+D$12*COS(RADIANS(C331)),0)-ImgF_x0+1))</f>
        <v>50</v>
      </c>
      <c r="E331" s="18" t="n">
        <f aca="false">IF(E$12="","",INDEX(ImgF,ROUND(C$6+E$12*SIN(RADIANS(C331)),0)-ImgF_y0+1,ROUND(C$5+E$12*COS(RADIANS(C331)),0)-ImgF_x0+1))</f>
        <v>44</v>
      </c>
      <c r="F331" s="18" t="n">
        <f aca="false">IF(F$12="","",INDEX(ImgF,ROUND(C$6+F$12*SIN(RADIANS(C331)),0)-ImgF_y0+1,ROUND(C$5+F$12*COS(RADIANS(C331)),0)-ImgF_x0+1))</f>
        <v>32</v>
      </c>
      <c r="G331" s="18" t="n">
        <f aca="false">IF(G$12="","",INDEX(ImgF,ROUND(C$6+G$12*SIN(RADIANS(C331)),0)-ImgF_y0+1,ROUND(C$5+G$12*COS(RADIANS(C331)),0)-ImgF_x0+1))</f>
        <v>1</v>
      </c>
      <c r="H331" s="18" t="n">
        <f aca="false">IF(H$12="","",INDEX(ImgF,ROUND(C$6+H$12*SIN(RADIANS(C331)),0)-ImgF_y0+1,ROUND(C$5+H$12*COS(RADIANS(C331)),0)-ImgF_x0+1))</f>
        <v>9</v>
      </c>
      <c r="I331" s="18" t="n">
        <f aca="false">IF(I$12="","",INDEX(ImgF,ROUND(C$6+I$12*SIN(RADIANS(C331)),0)-ImgF_y0+1,ROUND(C$5+I$12*COS(RADIANS(C331)),0)-ImgF_x0+1))</f>
        <v>11</v>
      </c>
      <c r="J331" s="18" t="n">
        <f aca="false">IF(J$12="","",INDEX(ImgF,ROUND(C$6+J$12*SIN(RADIANS(C331)),0)-ImgF_y0+1,ROUND(C$5+J$12*COS(RADIANS(C331)),0)-ImgF_x0+1))</f>
        <v>36</v>
      </c>
      <c r="K331" s="18" t="n">
        <f aca="false">IF(K$12="","",INDEX(ImgF,ROUND(C$6+K$12*SIN(RADIANS(C331)),0)-ImgF_y0+1,ROUND(C$5+K$12*COS(RADIANS(C331)),0)-ImgF_x0+1))</f>
        <v>26</v>
      </c>
      <c r="L331" s="24" t="n">
        <f aca="false">MIN(D331:K331)</f>
        <v>1</v>
      </c>
      <c r="M331" s="33" t="n">
        <f aca="false">IF(L331&lt;oscuro,1,0)</f>
        <v>1</v>
      </c>
      <c r="N331" s="22" t="n">
        <f aca="false">oscuro</f>
        <v>68</v>
      </c>
      <c r="P331" s="24" t="n">
        <v>318</v>
      </c>
      <c r="Q331" s="24" t="n">
        <f aca="false">P331*360/360</f>
        <v>318</v>
      </c>
      <c r="R331" s="22" t="n">
        <f aca="false">IF(R$12="","",INDEX(ImgF,ROUND(Q$6+R$12*SIN(RADIANS(Q331)),0)-ImgF_y0+1,ROUND(Q$5+R$12*COS(RADIANS(Q331)),0)-ImgF_x0+1))</f>
        <v>108</v>
      </c>
      <c r="S331" s="22" t="n">
        <f aca="false">IF(S$12="","",INDEX(ImgF,ROUND(Q$6+S$12*SIN(RADIANS(Q331)),0)-ImgF_y0+1,ROUND(Q$5+S$12*COS(RADIANS(Q331)),0)-ImgF_x0+1))</f>
        <v>108</v>
      </c>
      <c r="T331" s="22" t="n">
        <f aca="false">IF(T$12="","",INDEX(ImgF,ROUND(Q$6+T$12*SIN(RADIANS(Q331)),0)-ImgF_y0+1,ROUND(Q$5+T$12*COS(RADIANS(Q331)),0)-ImgF_x0+1))</f>
        <v>8</v>
      </c>
      <c r="U331" s="22" t="n">
        <f aca="false">IF(U$12="","",INDEX(ImgF,ROUND(Q$6+U$12*SIN(RADIANS(Q331)),0)-ImgF_y0+1,ROUND(Q$5+U$12*COS(RADIANS(Q331)),0)-ImgF_x0+1))</f>
        <v>16</v>
      </c>
      <c r="V331" s="22" t="n">
        <f aca="false">IF(V$12="","",INDEX(ImgF,ROUND(Q$6+V$12*SIN(RADIANS(Q331)),0)-ImgF_y0+1,ROUND(Q$5+V$12*COS(RADIANS(Q331)),0)-ImgF_x0+1))</f>
        <v>11</v>
      </c>
      <c r="W331" s="22" t="n">
        <f aca="false">IF(W$12="","",INDEX(ImgF,ROUND(Q$6+W$12*SIN(RADIANS(Q331)),0)-ImgF_y0+1,ROUND(Q$5+W$12*COS(RADIANS(Q331)),0)-ImgF_x0+1))</f>
        <v>31</v>
      </c>
      <c r="X331" s="22" t="n">
        <f aca="false">IF(X$12="","",INDEX(ImgF,ROUND(Q$6+X$12*SIN(RADIANS(Q331)),0)-ImgF_y0+1,ROUND(Q$5+X$12*COS(RADIANS(Q331)),0)-ImgF_x0+1))</f>
        <v>22</v>
      </c>
      <c r="Y331" s="22" t="n">
        <f aca="false">IF(Y$12="","",INDEX(ImgF,ROUND(Q$6+Y$12*SIN(RADIANS(Q331)),0)-ImgF_y0+1,ROUND(Q$5+Y$12*COS(RADIANS(Q331)),0)-ImgF_x0+1))</f>
        <v>6</v>
      </c>
      <c r="Z331" s="24" t="n">
        <f aca="false">MIN(R331:Y331)</f>
        <v>6</v>
      </c>
      <c r="AA331" s="33" t="n">
        <f aca="false">IF(Z331&lt;oscuro,1,0)</f>
        <v>1</v>
      </c>
      <c r="AB331" s="22" t="n">
        <f aca="false">oscuro</f>
        <v>68</v>
      </c>
    </row>
    <row r="332" customFormat="false" ht="15" hidden="false" customHeight="false" outlineLevel="0" collapsed="false">
      <c r="B332" s="24" t="n">
        <v>319</v>
      </c>
      <c r="C332" s="24" t="n">
        <f aca="false">B332*360/360</f>
        <v>319</v>
      </c>
      <c r="D332" s="18" t="n">
        <f aca="false">IF(D$12="","",INDEX(ImgF,ROUND(C$6+D$12*SIN(RADIANS(C332)),0)-ImgF_y0+1,ROUND(C$5+D$12*COS(RADIANS(C332)),0)-ImgF_x0+1))</f>
        <v>53</v>
      </c>
      <c r="E332" s="18" t="n">
        <f aca="false">IF(E$12="","",INDEX(ImgF,ROUND(C$6+E$12*SIN(RADIANS(C332)),0)-ImgF_y0+1,ROUND(C$5+E$12*COS(RADIANS(C332)),0)-ImgF_x0+1))</f>
        <v>53</v>
      </c>
      <c r="F332" s="18" t="n">
        <f aca="false">IF(F$12="","",INDEX(ImgF,ROUND(C$6+F$12*SIN(RADIANS(C332)),0)-ImgF_y0+1,ROUND(C$5+F$12*COS(RADIANS(C332)),0)-ImgF_x0+1))</f>
        <v>32</v>
      </c>
      <c r="G332" s="18" t="n">
        <f aca="false">IF(G$12="","",INDEX(ImgF,ROUND(C$6+G$12*SIN(RADIANS(C332)),0)-ImgF_y0+1,ROUND(C$5+G$12*COS(RADIANS(C332)),0)-ImgF_x0+1))</f>
        <v>1</v>
      </c>
      <c r="H332" s="18" t="n">
        <f aca="false">IF(H$12="","",INDEX(ImgF,ROUND(C$6+H$12*SIN(RADIANS(C332)),0)-ImgF_y0+1,ROUND(C$5+H$12*COS(RADIANS(C332)),0)-ImgF_x0+1))</f>
        <v>0</v>
      </c>
      <c r="I332" s="18" t="n">
        <f aca="false">IF(I$12="","",INDEX(ImgF,ROUND(C$6+I$12*SIN(RADIANS(C332)),0)-ImgF_y0+1,ROUND(C$5+I$12*COS(RADIANS(C332)),0)-ImgF_x0+1))</f>
        <v>15</v>
      </c>
      <c r="J332" s="18" t="n">
        <f aca="false">IF(J$12="","",INDEX(ImgF,ROUND(C$6+J$12*SIN(RADIANS(C332)),0)-ImgF_y0+1,ROUND(C$5+J$12*COS(RADIANS(C332)),0)-ImgF_x0+1))</f>
        <v>36</v>
      </c>
      <c r="K332" s="18" t="n">
        <f aca="false">IF(K$12="","",INDEX(ImgF,ROUND(C$6+K$12*SIN(RADIANS(C332)),0)-ImgF_y0+1,ROUND(C$5+K$12*COS(RADIANS(C332)),0)-ImgF_x0+1))</f>
        <v>31</v>
      </c>
      <c r="L332" s="24" t="n">
        <f aca="false">MIN(D332:K332)</f>
        <v>0</v>
      </c>
      <c r="M332" s="33" t="n">
        <f aca="false">IF(L332&lt;oscuro,1,0)</f>
        <v>1</v>
      </c>
      <c r="N332" s="22" t="n">
        <f aca="false">oscuro</f>
        <v>68</v>
      </c>
      <c r="P332" s="24" t="n">
        <v>319</v>
      </c>
      <c r="Q332" s="24" t="n">
        <f aca="false">P332*360/360</f>
        <v>319</v>
      </c>
      <c r="R332" s="22" t="n">
        <f aca="false">IF(R$12="","",INDEX(ImgF,ROUND(Q$6+R$12*SIN(RADIANS(Q332)),0)-ImgF_y0+1,ROUND(Q$5+R$12*COS(RADIANS(Q332)),0)-ImgF_x0+1))</f>
        <v>159</v>
      </c>
      <c r="S332" s="22" t="n">
        <f aca="false">IF(S$12="","",INDEX(ImgF,ROUND(Q$6+S$12*SIN(RADIANS(Q332)),0)-ImgF_y0+1,ROUND(Q$5+S$12*COS(RADIANS(Q332)),0)-ImgF_x0+1))</f>
        <v>27</v>
      </c>
      <c r="T332" s="22" t="n">
        <f aca="false">IF(T$12="","",INDEX(ImgF,ROUND(Q$6+T$12*SIN(RADIANS(Q332)),0)-ImgF_y0+1,ROUND(Q$5+T$12*COS(RADIANS(Q332)),0)-ImgF_x0+1))</f>
        <v>12</v>
      </c>
      <c r="U332" s="22" t="n">
        <f aca="false">IF(U$12="","",INDEX(ImgF,ROUND(Q$6+U$12*SIN(RADIANS(Q332)),0)-ImgF_y0+1,ROUND(Q$5+U$12*COS(RADIANS(Q332)),0)-ImgF_x0+1))</f>
        <v>12</v>
      </c>
      <c r="V332" s="22" t="n">
        <f aca="false">IF(V$12="","",INDEX(ImgF,ROUND(Q$6+V$12*SIN(RADIANS(Q332)),0)-ImgF_y0+1,ROUND(Q$5+V$12*COS(RADIANS(Q332)),0)-ImgF_x0+1))</f>
        <v>11</v>
      </c>
      <c r="W332" s="22" t="n">
        <f aca="false">IF(W$12="","",INDEX(ImgF,ROUND(Q$6+W$12*SIN(RADIANS(Q332)),0)-ImgF_y0+1,ROUND(Q$5+W$12*COS(RADIANS(Q332)),0)-ImgF_x0+1))</f>
        <v>22</v>
      </c>
      <c r="X332" s="22" t="n">
        <f aca="false">IF(X$12="","",INDEX(ImgF,ROUND(Q$6+X$12*SIN(RADIANS(Q332)),0)-ImgF_y0+1,ROUND(Q$5+X$12*COS(RADIANS(Q332)),0)-ImgF_x0+1))</f>
        <v>11</v>
      </c>
      <c r="Y332" s="22" t="n">
        <f aca="false">IF(Y$12="","",INDEX(ImgF,ROUND(Q$6+Y$12*SIN(RADIANS(Q332)),0)-ImgF_y0+1,ROUND(Q$5+Y$12*COS(RADIANS(Q332)),0)-ImgF_x0+1))</f>
        <v>6</v>
      </c>
      <c r="Z332" s="24" t="n">
        <f aca="false">MIN(R332:Y332)</f>
        <v>6</v>
      </c>
      <c r="AA332" s="33" t="n">
        <f aca="false">IF(Z332&lt;oscuro,1,0)</f>
        <v>1</v>
      </c>
      <c r="AB332" s="22" t="n">
        <f aca="false">oscuro</f>
        <v>68</v>
      </c>
    </row>
    <row r="333" customFormat="false" ht="15" hidden="false" customHeight="false" outlineLevel="0" collapsed="false">
      <c r="B333" s="24" t="n">
        <v>320</v>
      </c>
      <c r="C333" s="24" t="n">
        <f aca="false">B333*360/360</f>
        <v>320</v>
      </c>
      <c r="D333" s="18" t="n">
        <f aca="false">IF(D$12="","",INDEX(ImgF,ROUND(C$6+D$12*SIN(RADIANS(C333)),0)-ImgF_y0+1,ROUND(C$5+D$12*COS(RADIANS(C333)),0)-ImgF_x0+1))</f>
        <v>46</v>
      </c>
      <c r="E333" s="18" t="n">
        <f aca="false">IF(E$12="","",INDEX(ImgF,ROUND(C$6+E$12*SIN(RADIANS(C333)),0)-ImgF_y0+1,ROUND(C$5+E$12*COS(RADIANS(C333)),0)-ImgF_x0+1))</f>
        <v>44</v>
      </c>
      <c r="F333" s="18" t="n">
        <f aca="false">IF(F$12="","",INDEX(ImgF,ROUND(C$6+F$12*SIN(RADIANS(C333)),0)-ImgF_y0+1,ROUND(C$5+F$12*COS(RADIANS(C333)),0)-ImgF_x0+1))</f>
        <v>30</v>
      </c>
      <c r="G333" s="18" t="n">
        <f aca="false">IF(G$12="","",INDEX(ImgF,ROUND(C$6+G$12*SIN(RADIANS(C333)),0)-ImgF_y0+1,ROUND(C$5+G$12*COS(RADIANS(C333)),0)-ImgF_x0+1))</f>
        <v>16</v>
      </c>
      <c r="H333" s="18" t="n">
        <f aca="false">IF(H$12="","",INDEX(ImgF,ROUND(C$6+H$12*SIN(RADIANS(C333)),0)-ImgF_y0+1,ROUND(C$5+H$12*COS(RADIANS(C333)),0)-ImgF_x0+1))</f>
        <v>0</v>
      </c>
      <c r="I333" s="18" t="n">
        <f aca="false">IF(I$12="","",INDEX(ImgF,ROUND(C$6+I$12*SIN(RADIANS(C333)),0)-ImgF_y0+1,ROUND(C$5+I$12*COS(RADIANS(C333)),0)-ImgF_x0+1))</f>
        <v>14</v>
      </c>
      <c r="J333" s="18" t="n">
        <f aca="false">IF(J$12="","",INDEX(ImgF,ROUND(C$6+J$12*SIN(RADIANS(C333)),0)-ImgF_y0+1,ROUND(C$5+J$12*COS(RADIANS(C333)),0)-ImgF_x0+1))</f>
        <v>79</v>
      </c>
      <c r="K333" s="18" t="n">
        <f aca="false">IF(K$12="","",INDEX(ImgF,ROUND(C$6+K$12*SIN(RADIANS(C333)),0)-ImgF_y0+1,ROUND(C$5+K$12*COS(RADIANS(C333)),0)-ImgF_x0+1))</f>
        <v>21</v>
      </c>
      <c r="L333" s="24" t="n">
        <f aca="false">MIN(D333:K333)</f>
        <v>0</v>
      </c>
      <c r="M333" s="33" t="n">
        <f aca="false">IF(L333&lt;oscuro,1,0)</f>
        <v>1</v>
      </c>
      <c r="N333" s="22" t="n">
        <f aca="false">oscuro</f>
        <v>68</v>
      </c>
      <c r="P333" s="24" t="n">
        <v>320</v>
      </c>
      <c r="Q333" s="24" t="n">
        <f aca="false">P333*360/360</f>
        <v>320</v>
      </c>
      <c r="R333" s="22" t="n">
        <f aca="false">IF(R$12="","",INDEX(ImgF,ROUND(Q$6+R$12*SIN(RADIANS(Q333)),0)-ImgF_y0+1,ROUND(Q$5+R$12*COS(RADIANS(Q333)),0)-ImgF_x0+1))</f>
        <v>74</v>
      </c>
      <c r="S333" s="22" t="n">
        <f aca="false">IF(S$12="","",INDEX(ImgF,ROUND(Q$6+S$12*SIN(RADIANS(Q333)),0)-ImgF_y0+1,ROUND(Q$5+S$12*COS(RADIANS(Q333)),0)-ImgF_x0+1))</f>
        <v>74</v>
      </c>
      <c r="T333" s="22" t="n">
        <f aca="false">IF(T$12="","",INDEX(ImgF,ROUND(Q$6+T$12*SIN(RADIANS(Q333)),0)-ImgF_y0+1,ROUND(Q$5+T$12*COS(RADIANS(Q333)),0)-ImgF_x0+1))</f>
        <v>12</v>
      </c>
      <c r="U333" s="22" t="n">
        <f aca="false">IF(U$12="","",INDEX(ImgF,ROUND(Q$6+U$12*SIN(RADIANS(Q333)),0)-ImgF_y0+1,ROUND(Q$5+U$12*COS(RADIANS(Q333)),0)-ImgF_x0+1))</f>
        <v>16</v>
      </c>
      <c r="V333" s="22" t="n">
        <f aca="false">IF(V$12="","",INDEX(ImgF,ROUND(Q$6+V$12*SIN(RADIANS(Q333)),0)-ImgF_y0+1,ROUND(Q$5+V$12*COS(RADIANS(Q333)),0)-ImgF_x0+1))</f>
        <v>17</v>
      </c>
      <c r="W333" s="22" t="n">
        <f aca="false">IF(W$12="","",INDEX(ImgF,ROUND(Q$6+W$12*SIN(RADIANS(Q333)),0)-ImgF_y0+1,ROUND(Q$5+W$12*COS(RADIANS(Q333)),0)-ImgF_x0+1))</f>
        <v>22</v>
      </c>
      <c r="X333" s="22" t="n">
        <f aca="false">IF(X$12="","",INDEX(ImgF,ROUND(Q$6+X$12*SIN(RADIANS(Q333)),0)-ImgF_y0+1,ROUND(Q$5+X$12*COS(RADIANS(Q333)),0)-ImgF_x0+1))</f>
        <v>11</v>
      </c>
      <c r="Y333" s="22" t="n">
        <f aca="false">IF(Y$12="","",INDEX(ImgF,ROUND(Q$6+Y$12*SIN(RADIANS(Q333)),0)-ImgF_y0+1,ROUND(Q$5+Y$12*COS(RADIANS(Q333)),0)-ImgF_x0+1))</f>
        <v>8</v>
      </c>
      <c r="Z333" s="24" t="n">
        <f aca="false">MIN(R333:Y333)</f>
        <v>8</v>
      </c>
      <c r="AA333" s="33" t="n">
        <f aca="false">IF(Z333&lt;oscuro,1,0)</f>
        <v>1</v>
      </c>
      <c r="AB333" s="22" t="n">
        <f aca="false">oscuro</f>
        <v>68</v>
      </c>
    </row>
    <row r="334" customFormat="false" ht="15" hidden="false" customHeight="false" outlineLevel="0" collapsed="false">
      <c r="B334" s="24" t="n">
        <v>321</v>
      </c>
      <c r="C334" s="24" t="n">
        <f aca="false">B334*360/360</f>
        <v>321</v>
      </c>
      <c r="D334" s="18" t="n">
        <f aca="false">IF(D$12="","",INDEX(ImgF,ROUND(C$6+D$12*SIN(RADIANS(C334)),0)-ImgF_y0+1,ROUND(C$5+D$12*COS(RADIANS(C334)),0)-ImgF_x0+1))</f>
        <v>50</v>
      </c>
      <c r="E334" s="18" t="n">
        <f aca="false">IF(E$12="","",INDEX(ImgF,ROUND(C$6+E$12*SIN(RADIANS(C334)),0)-ImgF_y0+1,ROUND(C$5+E$12*COS(RADIANS(C334)),0)-ImgF_x0+1))</f>
        <v>50</v>
      </c>
      <c r="F334" s="18" t="n">
        <f aca="false">IF(F$12="","",INDEX(ImgF,ROUND(C$6+F$12*SIN(RADIANS(C334)),0)-ImgF_y0+1,ROUND(C$5+F$12*COS(RADIANS(C334)),0)-ImgF_x0+1))</f>
        <v>30</v>
      </c>
      <c r="G334" s="18" t="n">
        <f aca="false">IF(G$12="","",INDEX(ImgF,ROUND(C$6+G$12*SIN(RADIANS(C334)),0)-ImgF_y0+1,ROUND(C$5+G$12*COS(RADIANS(C334)),0)-ImgF_x0+1))</f>
        <v>1</v>
      </c>
      <c r="H334" s="18" t="n">
        <f aca="false">IF(H$12="","",INDEX(ImgF,ROUND(C$6+H$12*SIN(RADIANS(C334)),0)-ImgF_y0+1,ROUND(C$5+H$12*COS(RADIANS(C334)),0)-ImgF_x0+1))</f>
        <v>1</v>
      </c>
      <c r="I334" s="18" t="n">
        <f aca="false">IF(I$12="","",INDEX(ImgF,ROUND(C$6+I$12*SIN(RADIANS(C334)),0)-ImgF_y0+1,ROUND(C$5+I$12*COS(RADIANS(C334)),0)-ImgF_x0+1))</f>
        <v>14</v>
      </c>
      <c r="J334" s="18" t="n">
        <f aca="false">IF(J$12="","",INDEX(ImgF,ROUND(C$6+J$12*SIN(RADIANS(C334)),0)-ImgF_y0+1,ROUND(C$5+J$12*COS(RADIANS(C334)),0)-ImgF_x0+1))</f>
        <v>80</v>
      </c>
      <c r="K334" s="18" t="n">
        <f aca="false">IF(K$12="","",INDEX(ImgF,ROUND(C$6+K$12*SIN(RADIANS(C334)),0)-ImgF_y0+1,ROUND(C$5+K$12*COS(RADIANS(C334)),0)-ImgF_x0+1))</f>
        <v>97</v>
      </c>
      <c r="L334" s="24" t="n">
        <f aca="false">MIN(D334:K334)</f>
        <v>1</v>
      </c>
      <c r="M334" s="33" t="n">
        <f aca="false">IF(L334&lt;oscuro,1,0)</f>
        <v>1</v>
      </c>
      <c r="N334" s="22" t="n">
        <f aca="false">oscuro</f>
        <v>68</v>
      </c>
      <c r="P334" s="24" t="n">
        <v>321</v>
      </c>
      <c r="Q334" s="24" t="n">
        <f aca="false">P334*360/360</f>
        <v>321</v>
      </c>
      <c r="R334" s="22" t="n">
        <f aca="false">IF(R$12="","",INDEX(ImgF,ROUND(Q$6+R$12*SIN(RADIANS(Q334)),0)-ImgF_y0+1,ROUND(Q$5+R$12*COS(RADIANS(Q334)),0)-ImgF_x0+1))</f>
        <v>30</v>
      </c>
      <c r="S334" s="22" t="n">
        <f aca="false">IF(S$12="","",INDEX(ImgF,ROUND(Q$6+S$12*SIN(RADIANS(Q334)),0)-ImgF_y0+1,ROUND(Q$5+S$12*COS(RADIANS(Q334)),0)-ImgF_x0+1))</f>
        <v>16</v>
      </c>
      <c r="T334" s="22" t="n">
        <f aca="false">IF(T$12="","",INDEX(ImgF,ROUND(Q$6+T$12*SIN(RADIANS(Q334)),0)-ImgF_y0+1,ROUND(Q$5+T$12*COS(RADIANS(Q334)),0)-ImgF_x0+1))</f>
        <v>24</v>
      </c>
      <c r="U334" s="22" t="n">
        <f aca="false">IF(U$12="","",INDEX(ImgF,ROUND(Q$6+U$12*SIN(RADIANS(Q334)),0)-ImgF_y0+1,ROUND(Q$5+U$12*COS(RADIANS(Q334)),0)-ImgF_x0+1))</f>
        <v>13</v>
      </c>
      <c r="V334" s="22" t="n">
        <f aca="false">IF(V$12="","",INDEX(ImgF,ROUND(Q$6+V$12*SIN(RADIANS(Q334)),0)-ImgF_y0+1,ROUND(Q$5+V$12*COS(RADIANS(Q334)),0)-ImgF_x0+1))</f>
        <v>17</v>
      </c>
      <c r="W334" s="22" t="n">
        <f aca="false">IF(W$12="","",INDEX(ImgF,ROUND(Q$6+W$12*SIN(RADIANS(Q334)),0)-ImgF_y0+1,ROUND(Q$5+W$12*COS(RADIANS(Q334)),0)-ImgF_x0+1))</f>
        <v>10</v>
      </c>
      <c r="X334" s="22" t="n">
        <f aca="false">IF(X$12="","",INDEX(ImgF,ROUND(Q$6+X$12*SIN(RADIANS(Q334)),0)-ImgF_y0+1,ROUND(Q$5+X$12*COS(RADIANS(Q334)),0)-ImgF_x0+1))</f>
        <v>4</v>
      </c>
      <c r="Y334" s="22" t="n">
        <f aca="false">IF(Y$12="","",INDEX(ImgF,ROUND(Q$6+Y$12*SIN(RADIANS(Q334)),0)-ImgF_y0+1,ROUND(Q$5+Y$12*COS(RADIANS(Q334)),0)-ImgF_x0+1))</f>
        <v>8</v>
      </c>
      <c r="Z334" s="24" t="n">
        <f aca="false">MIN(R334:Y334)</f>
        <v>4</v>
      </c>
      <c r="AA334" s="33" t="n">
        <f aca="false">IF(Z334&lt;oscuro,1,0)</f>
        <v>1</v>
      </c>
      <c r="AB334" s="22" t="n">
        <f aca="false">oscuro</f>
        <v>68</v>
      </c>
    </row>
    <row r="335" customFormat="false" ht="15" hidden="false" customHeight="false" outlineLevel="0" collapsed="false">
      <c r="B335" s="24" t="n">
        <v>322</v>
      </c>
      <c r="C335" s="24" t="n">
        <f aca="false">B335*360/360</f>
        <v>322</v>
      </c>
      <c r="D335" s="18" t="n">
        <f aca="false">IF(D$12="","",INDEX(ImgF,ROUND(C$6+D$12*SIN(RADIANS(C335)),0)-ImgF_y0+1,ROUND(C$5+D$12*COS(RADIANS(C335)),0)-ImgF_x0+1))</f>
        <v>36</v>
      </c>
      <c r="E335" s="18" t="n">
        <f aca="false">IF(E$12="","",INDEX(ImgF,ROUND(C$6+E$12*SIN(RADIANS(C335)),0)-ImgF_y0+1,ROUND(C$5+E$12*COS(RADIANS(C335)),0)-ImgF_x0+1))</f>
        <v>42</v>
      </c>
      <c r="F335" s="18" t="n">
        <f aca="false">IF(F$12="","",INDEX(ImgF,ROUND(C$6+F$12*SIN(RADIANS(C335)),0)-ImgF_y0+1,ROUND(C$5+F$12*COS(RADIANS(C335)),0)-ImgF_x0+1))</f>
        <v>31</v>
      </c>
      <c r="G335" s="18" t="n">
        <f aca="false">IF(G$12="","",INDEX(ImgF,ROUND(C$6+G$12*SIN(RADIANS(C335)),0)-ImgF_y0+1,ROUND(C$5+G$12*COS(RADIANS(C335)),0)-ImgF_x0+1))</f>
        <v>16</v>
      </c>
      <c r="H335" s="18" t="n">
        <f aca="false">IF(H$12="","",INDEX(ImgF,ROUND(C$6+H$12*SIN(RADIANS(C335)),0)-ImgF_y0+1,ROUND(C$5+H$12*COS(RADIANS(C335)),0)-ImgF_x0+1))</f>
        <v>1</v>
      </c>
      <c r="I335" s="18" t="n">
        <f aca="false">IF(I$12="","",INDEX(ImgF,ROUND(C$6+I$12*SIN(RADIANS(C335)),0)-ImgF_y0+1,ROUND(C$5+I$12*COS(RADIANS(C335)),0)-ImgF_x0+1))</f>
        <v>37</v>
      </c>
      <c r="J335" s="18" t="n">
        <f aca="false">IF(J$12="","",INDEX(ImgF,ROUND(C$6+J$12*SIN(RADIANS(C335)),0)-ImgF_y0+1,ROUND(C$5+J$12*COS(RADIANS(C335)),0)-ImgF_x0+1))</f>
        <v>106</v>
      </c>
      <c r="K335" s="18" t="n">
        <f aca="false">IF(K$12="","",INDEX(ImgF,ROUND(C$6+K$12*SIN(RADIANS(C335)),0)-ImgF_y0+1,ROUND(C$5+K$12*COS(RADIANS(C335)),0)-ImgF_x0+1))</f>
        <v>106</v>
      </c>
      <c r="L335" s="24" t="n">
        <f aca="false">MIN(D335:K335)</f>
        <v>1</v>
      </c>
      <c r="M335" s="33" t="n">
        <f aca="false">IF(L335&lt;oscuro,1,0)</f>
        <v>1</v>
      </c>
      <c r="N335" s="22" t="n">
        <f aca="false">oscuro</f>
        <v>68</v>
      </c>
      <c r="P335" s="24" t="n">
        <v>322</v>
      </c>
      <c r="Q335" s="24" t="n">
        <f aca="false">P335*360/360</f>
        <v>322</v>
      </c>
      <c r="R335" s="22" t="n">
        <f aca="false">IF(R$12="","",INDEX(ImgF,ROUND(Q$6+R$12*SIN(RADIANS(Q335)),0)-ImgF_y0+1,ROUND(Q$5+R$12*COS(RADIANS(Q335)),0)-ImgF_x0+1))</f>
        <v>30</v>
      </c>
      <c r="S335" s="22" t="n">
        <f aca="false">IF(S$12="","",INDEX(ImgF,ROUND(Q$6+S$12*SIN(RADIANS(Q335)),0)-ImgF_y0+1,ROUND(Q$5+S$12*COS(RADIANS(Q335)),0)-ImgF_x0+1))</f>
        <v>13</v>
      </c>
      <c r="T335" s="22" t="n">
        <f aca="false">IF(T$12="","",INDEX(ImgF,ROUND(Q$6+T$12*SIN(RADIANS(Q335)),0)-ImgF_y0+1,ROUND(Q$5+T$12*COS(RADIANS(Q335)),0)-ImgF_x0+1))</f>
        <v>24</v>
      </c>
      <c r="U335" s="22" t="n">
        <f aca="false">IF(U$12="","",INDEX(ImgF,ROUND(Q$6+U$12*SIN(RADIANS(Q335)),0)-ImgF_y0+1,ROUND(Q$5+U$12*COS(RADIANS(Q335)),0)-ImgF_x0+1))</f>
        <v>16</v>
      </c>
      <c r="V335" s="22" t="n">
        <f aca="false">IF(V$12="","",INDEX(ImgF,ROUND(Q$6+V$12*SIN(RADIANS(Q335)),0)-ImgF_y0+1,ROUND(Q$5+V$12*COS(RADIANS(Q335)),0)-ImgF_x0+1))</f>
        <v>16</v>
      </c>
      <c r="W335" s="22" t="n">
        <f aca="false">IF(W$12="","",INDEX(ImgF,ROUND(Q$6+W$12*SIN(RADIANS(Q335)),0)-ImgF_y0+1,ROUND(Q$5+W$12*COS(RADIANS(Q335)),0)-ImgF_x0+1))</f>
        <v>10</v>
      </c>
      <c r="X335" s="22" t="n">
        <f aca="false">IF(X$12="","",INDEX(ImgF,ROUND(Q$6+X$12*SIN(RADIANS(Q335)),0)-ImgF_y0+1,ROUND(Q$5+X$12*COS(RADIANS(Q335)),0)-ImgF_x0+1))</f>
        <v>10</v>
      </c>
      <c r="Y335" s="22" t="n">
        <f aca="false">IF(Y$12="","",INDEX(ImgF,ROUND(Q$6+Y$12*SIN(RADIANS(Q335)),0)-ImgF_y0+1,ROUND(Q$5+Y$12*COS(RADIANS(Q335)),0)-ImgF_x0+1))</f>
        <v>25</v>
      </c>
      <c r="Z335" s="24" t="n">
        <f aca="false">MIN(R335:Y335)</f>
        <v>10</v>
      </c>
      <c r="AA335" s="33" t="n">
        <f aca="false">IF(Z335&lt;oscuro,1,0)</f>
        <v>1</v>
      </c>
      <c r="AB335" s="22" t="n">
        <f aca="false">oscuro</f>
        <v>68</v>
      </c>
    </row>
    <row r="336" customFormat="false" ht="15" hidden="false" customHeight="false" outlineLevel="0" collapsed="false">
      <c r="B336" s="24" t="n">
        <v>323</v>
      </c>
      <c r="C336" s="24" t="n">
        <f aca="false">B336*360/360</f>
        <v>323</v>
      </c>
      <c r="D336" s="18" t="n">
        <f aca="false">IF(D$12="","",INDEX(ImgF,ROUND(C$6+D$12*SIN(RADIANS(C336)),0)-ImgF_y0+1,ROUND(C$5+D$12*COS(RADIANS(C336)),0)-ImgF_x0+1))</f>
        <v>36</v>
      </c>
      <c r="E336" s="18" t="n">
        <f aca="false">IF(E$12="","",INDEX(ImgF,ROUND(C$6+E$12*SIN(RADIANS(C336)),0)-ImgF_y0+1,ROUND(C$5+E$12*COS(RADIANS(C336)),0)-ImgF_x0+1))</f>
        <v>46</v>
      </c>
      <c r="F336" s="18" t="n">
        <f aca="false">IF(F$12="","",INDEX(ImgF,ROUND(C$6+F$12*SIN(RADIANS(C336)),0)-ImgF_y0+1,ROUND(C$5+F$12*COS(RADIANS(C336)),0)-ImgF_x0+1))</f>
        <v>31</v>
      </c>
      <c r="G336" s="18" t="n">
        <f aca="false">IF(G$12="","",INDEX(ImgF,ROUND(C$6+G$12*SIN(RADIANS(C336)),0)-ImgF_y0+1,ROUND(C$5+G$12*COS(RADIANS(C336)),0)-ImgF_x0+1))</f>
        <v>22</v>
      </c>
      <c r="H336" s="18" t="n">
        <f aca="false">IF(H$12="","",INDEX(ImgF,ROUND(C$6+H$12*SIN(RADIANS(C336)),0)-ImgF_y0+1,ROUND(C$5+H$12*COS(RADIANS(C336)),0)-ImgF_x0+1))</f>
        <v>17</v>
      </c>
      <c r="I336" s="18" t="n">
        <f aca="false">IF(I$12="","",INDEX(ImgF,ROUND(C$6+I$12*SIN(RADIANS(C336)),0)-ImgF_y0+1,ROUND(C$5+I$12*COS(RADIANS(C336)),0)-ImgF_x0+1))</f>
        <v>37</v>
      </c>
      <c r="J336" s="18" t="n">
        <f aca="false">IF(J$12="","",INDEX(ImgF,ROUND(C$6+J$12*SIN(RADIANS(C336)),0)-ImgF_y0+1,ROUND(C$5+J$12*COS(RADIANS(C336)),0)-ImgF_x0+1))</f>
        <v>81</v>
      </c>
      <c r="K336" s="18" t="n">
        <f aca="false">IF(K$12="","",INDEX(ImgF,ROUND(C$6+K$12*SIN(RADIANS(C336)),0)-ImgF_y0+1,ROUND(C$5+K$12*COS(RADIANS(C336)),0)-ImgF_x0+1))</f>
        <v>96</v>
      </c>
      <c r="L336" s="24" t="n">
        <f aca="false">MIN(D336:K336)</f>
        <v>17</v>
      </c>
      <c r="M336" s="33" t="n">
        <f aca="false">IF(L336&lt;oscuro,1,0)</f>
        <v>1</v>
      </c>
      <c r="N336" s="22" t="n">
        <f aca="false">oscuro</f>
        <v>68</v>
      </c>
      <c r="P336" s="24" t="n">
        <v>323</v>
      </c>
      <c r="Q336" s="24" t="n">
        <f aca="false">P336*360/360</f>
        <v>323</v>
      </c>
      <c r="R336" s="22" t="n">
        <f aca="false">IF(R$12="","",INDEX(ImgF,ROUND(Q$6+R$12*SIN(RADIANS(Q336)),0)-ImgF_y0+1,ROUND(Q$5+R$12*COS(RADIANS(Q336)),0)-ImgF_x0+1))</f>
        <v>5</v>
      </c>
      <c r="S336" s="22" t="n">
        <f aca="false">IF(S$12="","",INDEX(ImgF,ROUND(Q$6+S$12*SIN(RADIANS(Q336)),0)-ImgF_y0+1,ROUND(Q$5+S$12*COS(RADIANS(Q336)),0)-ImgF_x0+1))</f>
        <v>6</v>
      </c>
      <c r="T336" s="22" t="n">
        <f aca="false">IF(T$12="","",INDEX(ImgF,ROUND(Q$6+T$12*SIN(RADIANS(Q336)),0)-ImgF_y0+1,ROUND(Q$5+T$12*COS(RADIANS(Q336)),0)-ImgF_x0+1))</f>
        <v>6</v>
      </c>
      <c r="U336" s="22" t="n">
        <f aca="false">IF(U$12="","",INDEX(ImgF,ROUND(Q$6+U$12*SIN(RADIANS(Q336)),0)-ImgF_y0+1,ROUND(Q$5+U$12*COS(RADIANS(Q336)),0)-ImgF_x0+1))</f>
        <v>15</v>
      </c>
      <c r="V336" s="22" t="n">
        <f aca="false">IF(V$12="","",INDEX(ImgF,ROUND(Q$6+V$12*SIN(RADIANS(Q336)),0)-ImgF_y0+1,ROUND(Q$5+V$12*COS(RADIANS(Q336)),0)-ImgF_x0+1))</f>
        <v>16</v>
      </c>
      <c r="W336" s="22" t="n">
        <f aca="false">IF(W$12="","",INDEX(ImgF,ROUND(Q$6+W$12*SIN(RADIANS(Q336)),0)-ImgF_y0+1,ROUND(Q$5+W$12*COS(RADIANS(Q336)),0)-ImgF_x0+1))</f>
        <v>9</v>
      </c>
      <c r="X336" s="22" t="n">
        <f aca="false">IF(X$12="","",INDEX(ImgF,ROUND(Q$6+X$12*SIN(RADIANS(Q336)),0)-ImgF_y0+1,ROUND(Q$5+X$12*COS(RADIANS(Q336)),0)-ImgF_x0+1))</f>
        <v>23</v>
      </c>
      <c r="Y336" s="22" t="n">
        <f aca="false">IF(Y$12="","",INDEX(ImgF,ROUND(Q$6+Y$12*SIN(RADIANS(Q336)),0)-ImgF_y0+1,ROUND(Q$5+Y$12*COS(RADIANS(Q336)),0)-ImgF_x0+1))</f>
        <v>23</v>
      </c>
      <c r="Z336" s="24" t="n">
        <f aca="false">MIN(R336:Y336)</f>
        <v>5</v>
      </c>
      <c r="AA336" s="33" t="n">
        <f aca="false">IF(Z336&lt;oscuro,1,0)</f>
        <v>1</v>
      </c>
      <c r="AB336" s="22" t="n">
        <f aca="false">oscuro</f>
        <v>68</v>
      </c>
    </row>
    <row r="337" customFormat="false" ht="15" hidden="false" customHeight="false" outlineLevel="0" collapsed="false">
      <c r="B337" s="24" t="n">
        <v>324</v>
      </c>
      <c r="C337" s="24" t="n">
        <f aca="false">B337*360/360</f>
        <v>324</v>
      </c>
      <c r="D337" s="18" t="n">
        <f aca="false">IF(D$12="","",INDEX(ImgF,ROUND(C$6+D$12*SIN(RADIANS(C337)),0)-ImgF_y0+1,ROUND(C$5+D$12*COS(RADIANS(C337)),0)-ImgF_x0+1))</f>
        <v>31</v>
      </c>
      <c r="E337" s="18" t="n">
        <f aca="false">IF(E$12="","",INDEX(ImgF,ROUND(C$6+E$12*SIN(RADIANS(C337)),0)-ImgF_y0+1,ROUND(C$5+E$12*COS(RADIANS(C337)),0)-ImgF_x0+1))</f>
        <v>47</v>
      </c>
      <c r="F337" s="18" t="n">
        <f aca="false">IF(F$12="","",INDEX(ImgF,ROUND(C$6+F$12*SIN(RADIANS(C337)),0)-ImgF_y0+1,ROUND(C$5+F$12*COS(RADIANS(C337)),0)-ImgF_x0+1))</f>
        <v>47</v>
      </c>
      <c r="G337" s="18" t="n">
        <f aca="false">IF(G$12="","",INDEX(ImgF,ROUND(C$6+G$12*SIN(RADIANS(C337)),0)-ImgF_y0+1,ROUND(C$5+G$12*COS(RADIANS(C337)),0)-ImgF_x0+1))</f>
        <v>22</v>
      </c>
      <c r="H337" s="18" t="n">
        <f aca="false">IF(H$12="","",INDEX(ImgF,ROUND(C$6+H$12*SIN(RADIANS(C337)),0)-ImgF_y0+1,ROUND(C$5+H$12*COS(RADIANS(C337)),0)-ImgF_x0+1))</f>
        <v>15</v>
      </c>
      <c r="I337" s="18" t="n">
        <f aca="false">IF(I$12="","",INDEX(ImgF,ROUND(C$6+I$12*SIN(RADIANS(C337)),0)-ImgF_y0+1,ROUND(C$5+I$12*COS(RADIANS(C337)),0)-ImgF_x0+1))</f>
        <v>57</v>
      </c>
      <c r="J337" s="18" t="n">
        <f aca="false">IF(J$12="","",INDEX(ImgF,ROUND(C$6+J$12*SIN(RADIANS(C337)),0)-ImgF_y0+1,ROUND(C$5+J$12*COS(RADIANS(C337)),0)-ImgF_x0+1))</f>
        <v>111</v>
      </c>
      <c r="K337" s="18" t="n">
        <f aca="false">IF(K$12="","",INDEX(ImgF,ROUND(C$6+K$12*SIN(RADIANS(C337)),0)-ImgF_y0+1,ROUND(C$5+K$12*COS(RADIANS(C337)),0)-ImgF_x0+1))</f>
        <v>111</v>
      </c>
      <c r="L337" s="24" t="n">
        <f aca="false">MIN(D337:K337)</f>
        <v>15</v>
      </c>
      <c r="M337" s="33" t="n">
        <f aca="false">IF(L337&lt;oscuro,1,0)</f>
        <v>1</v>
      </c>
      <c r="N337" s="22" t="n">
        <f aca="false">oscuro</f>
        <v>68</v>
      </c>
      <c r="P337" s="24" t="n">
        <v>324</v>
      </c>
      <c r="Q337" s="24" t="n">
        <f aca="false">P337*360/360</f>
        <v>324</v>
      </c>
      <c r="R337" s="22" t="n">
        <f aca="false">IF(R$12="","",INDEX(ImgF,ROUND(Q$6+R$12*SIN(RADIANS(Q337)),0)-ImgF_y0+1,ROUND(Q$5+R$12*COS(RADIANS(Q337)),0)-ImgF_x0+1))</f>
        <v>5</v>
      </c>
      <c r="S337" s="22" t="n">
        <f aca="false">IF(S$12="","",INDEX(ImgF,ROUND(Q$6+S$12*SIN(RADIANS(Q337)),0)-ImgF_y0+1,ROUND(Q$5+S$12*COS(RADIANS(Q337)),0)-ImgF_x0+1))</f>
        <v>36</v>
      </c>
      <c r="T337" s="22" t="n">
        <f aca="false">IF(T$12="","",INDEX(ImgF,ROUND(Q$6+T$12*SIN(RADIANS(Q337)),0)-ImgF_y0+1,ROUND(Q$5+T$12*COS(RADIANS(Q337)),0)-ImgF_x0+1))</f>
        <v>5</v>
      </c>
      <c r="U337" s="22" t="n">
        <f aca="false">IF(U$12="","",INDEX(ImgF,ROUND(Q$6+U$12*SIN(RADIANS(Q337)),0)-ImgF_y0+1,ROUND(Q$5+U$12*COS(RADIANS(Q337)),0)-ImgF_x0+1))</f>
        <v>11</v>
      </c>
      <c r="V337" s="22" t="n">
        <f aca="false">IF(V$12="","",INDEX(ImgF,ROUND(Q$6+V$12*SIN(RADIANS(Q337)),0)-ImgF_y0+1,ROUND(Q$5+V$12*COS(RADIANS(Q337)),0)-ImgF_x0+1))</f>
        <v>11</v>
      </c>
      <c r="W337" s="22" t="n">
        <f aca="false">IF(W$12="","",INDEX(ImgF,ROUND(Q$6+W$12*SIN(RADIANS(Q337)),0)-ImgF_y0+1,ROUND(Q$5+W$12*COS(RADIANS(Q337)),0)-ImgF_x0+1))</f>
        <v>9</v>
      </c>
      <c r="X337" s="22" t="n">
        <f aca="false">IF(X$12="","",INDEX(ImgF,ROUND(Q$6+X$12*SIN(RADIANS(Q337)),0)-ImgF_y0+1,ROUND(Q$5+X$12*COS(RADIANS(Q337)),0)-ImgF_x0+1))</f>
        <v>22</v>
      </c>
      <c r="Y337" s="22" t="n">
        <f aca="false">IF(Y$12="","",INDEX(ImgF,ROUND(Q$6+Y$12*SIN(RADIANS(Q337)),0)-ImgF_y0+1,ROUND(Q$5+Y$12*COS(RADIANS(Q337)),0)-ImgF_x0+1))</f>
        <v>42</v>
      </c>
      <c r="Z337" s="24" t="n">
        <f aca="false">MIN(R337:Y337)</f>
        <v>5</v>
      </c>
      <c r="AA337" s="33" t="n">
        <f aca="false">IF(Z337&lt;oscuro,1,0)</f>
        <v>1</v>
      </c>
      <c r="AB337" s="22" t="n">
        <f aca="false">oscuro</f>
        <v>68</v>
      </c>
    </row>
    <row r="338" customFormat="false" ht="15" hidden="false" customHeight="false" outlineLevel="0" collapsed="false">
      <c r="B338" s="24" t="n">
        <v>325</v>
      </c>
      <c r="C338" s="24" t="n">
        <f aca="false">B338*360/360</f>
        <v>325</v>
      </c>
      <c r="D338" s="18" t="n">
        <f aca="false">IF(D$12="","",INDEX(ImgF,ROUND(C$6+D$12*SIN(RADIANS(C338)),0)-ImgF_y0+1,ROUND(C$5+D$12*COS(RADIANS(C338)),0)-ImgF_x0+1))</f>
        <v>31</v>
      </c>
      <c r="E338" s="18" t="n">
        <f aca="false">IF(E$12="","",INDEX(ImgF,ROUND(C$6+E$12*SIN(RADIANS(C338)),0)-ImgF_y0+1,ROUND(C$5+E$12*COS(RADIANS(C338)),0)-ImgF_x0+1))</f>
        <v>50</v>
      </c>
      <c r="F338" s="18" t="n">
        <f aca="false">IF(F$12="","",INDEX(ImgF,ROUND(C$6+F$12*SIN(RADIANS(C338)),0)-ImgF_y0+1,ROUND(C$5+F$12*COS(RADIANS(C338)),0)-ImgF_x0+1))</f>
        <v>39</v>
      </c>
      <c r="G338" s="18" t="n">
        <f aca="false">IF(G$12="","",INDEX(ImgF,ROUND(C$6+G$12*SIN(RADIANS(C338)),0)-ImgF_y0+1,ROUND(C$5+G$12*COS(RADIANS(C338)),0)-ImgF_x0+1))</f>
        <v>23</v>
      </c>
      <c r="H338" s="18" t="n">
        <f aca="false">IF(H$12="","",INDEX(ImgF,ROUND(C$6+H$12*SIN(RADIANS(C338)),0)-ImgF_y0+1,ROUND(C$5+H$12*COS(RADIANS(C338)),0)-ImgF_x0+1))</f>
        <v>15</v>
      </c>
      <c r="I338" s="18" t="n">
        <f aca="false">IF(I$12="","",INDEX(ImgF,ROUND(C$6+I$12*SIN(RADIANS(C338)),0)-ImgF_y0+1,ROUND(C$5+I$12*COS(RADIANS(C338)),0)-ImgF_x0+1))</f>
        <v>49</v>
      </c>
      <c r="J338" s="18" t="n">
        <f aca="false">IF(J$12="","",INDEX(ImgF,ROUND(C$6+J$12*SIN(RADIANS(C338)),0)-ImgF_y0+1,ROUND(C$5+J$12*COS(RADIANS(C338)),0)-ImgF_x0+1))</f>
        <v>97</v>
      </c>
      <c r="K338" s="18" t="n">
        <f aca="false">IF(K$12="","",INDEX(ImgF,ROUND(C$6+K$12*SIN(RADIANS(C338)),0)-ImgF_y0+1,ROUND(C$5+K$12*COS(RADIANS(C338)),0)-ImgF_x0+1))</f>
        <v>78</v>
      </c>
      <c r="L338" s="24" t="n">
        <f aca="false">MIN(D338:K338)</f>
        <v>15</v>
      </c>
      <c r="M338" s="33" t="n">
        <f aca="false">IF(L338&lt;oscuro,1,0)</f>
        <v>1</v>
      </c>
      <c r="N338" s="22" t="n">
        <f aca="false">oscuro</f>
        <v>68</v>
      </c>
      <c r="P338" s="24" t="n">
        <v>325</v>
      </c>
      <c r="Q338" s="24" t="n">
        <f aca="false">P338*360/360</f>
        <v>325</v>
      </c>
      <c r="R338" s="22" t="n">
        <f aca="false">IF(R$12="","",INDEX(ImgF,ROUND(Q$6+R$12*SIN(RADIANS(Q338)),0)-ImgF_y0+1,ROUND(Q$5+R$12*COS(RADIANS(Q338)),0)-ImgF_x0+1))</f>
        <v>103</v>
      </c>
      <c r="S338" s="22" t="n">
        <f aca="false">IF(S$12="","",INDEX(ImgF,ROUND(Q$6+S$12*SIN(RADIANS(Q338)),0)-ImgF_y0+1,ROUND(Q$5+S$12*COS(RADIANS(Q338)),0)-ImgF_x0+1))</f>
        <v>36</v>
      </c>
      <c r="T338" s="22" t="n">
        <f aca="false">IF(T$12="","",INDEX(ImgF,ROUND(Q$6+T$12*SIN(RADIANS(Q338)),0)-ImgF_y0+1,ROUND(Q$5+T$12*COS(RADIANS(Q338)),0)-ImgF_x0+1))</f>
        <v>30</v>
      </c>
      <c r="U338" s="22" t="n">
        <f aca="false">IF(U$12="","",INDEX(ImgF,ROUND(Q$6+U$12*SIN(RADIANS(Q338)),0)-ImgF_y0+1,ROUND(Q$5+U$12*COS(RADIANS(Q338)),0)-ImgF_x0+1))</f>
        <v>11</v>
      </c>
      <c r="V338" s="22" t="n">
        <f aca="false">IF(V$12="","",INDEX(ImgF,ROUND(Q$6+V$12*SIN(RADIANS(Q338)),0)-ImgF_y0+1,ROUND(Q$5+V$12*COS(RADIANS(Q338)),0)-ImgF_x0+1))</f>
        <v>12</v>
      </c>
      <c r="W338" s="22" t="n">
        <f aca="false">IF(W$12="","",INDEX(ImgF,ROUND(Q$6+W$12*SIN(RADIANS(Q338)),0)-ImgF_y0+1,ROUND(Q$5+W$12*COS(RADIANS(Q338)),0)-ImgF_x0+1))</f>
        <v>17</v>
      </c>
      <c r="X338" s="22" t="n">
        <f aca="false">IF(X$12="","",INDEX(ImgF,ROUND(Q$6+X$12*SIN(RADIANS(Q338)),0)-ImgF_y0+1,ROUND(Q$5+X$12*COS(RADIANS(Q338)),0)-ImgF_x0+1))</f>
        <v>22</v>
      </c>
      <c r="Y338" s="22" t="n">
        <f aca="false">IF(Y$12="","",INDEX(ImgF,ROUND(Q$6+Y$12*SIN(RADIANS(Q338)),0)-ImgF_y0+1,ROUND(Q$5+Y$12*COS(RADIANS(Q338)),0)-ImgF_x0+1))</f>
        <v>39</v>
      </c>
      <c r="Z338" s="24" t="n">
        <f aca="false">MIN(R338:Y338)</f>
        <v>11</v>
      </c>
      <c r="AA338" s="33" t="n">
        <f aca="false">IF(Z338&lt;oscuro,1,0)</f>
        <v>1</v>
      </c>
      <c r="AB338" s="22" t="n">
        <f aca="false">oscuro</f>
        <v>68</v>
      </c>
    </row>
    <row r="339" customFormat="false" ht="15" hidden="false" customHeight="false" outlineLevel="0" collapsed="false">
      <c r="B339" s="24" t="n">
        <v>326</v>
      </c>
      <c r="C339" s="24" t="n">
        <f aca="false">B339*360/360</f>
        <v>326</v>
      </c>
      <c r="D339" s="18" t="n">
        <f aca="false">IF(D$12="","",INDEX(ImgF,ROUND(C$6+D$12*SIN(RADIANS(C339)),0)-ImgF_y0+1,ROUND(C$5+D$12*COS(RADIANS(C339)),0)-ImgF_x0+1))</f>
        <v>16</v>
      </c>
      <c r="E339" s="18" t="n">
        <f aca="false">IF(E$12="","",INDEX(ImgF,ROUND(C$6+E$12*SIN(RADIANS(C339)),0)-ImgF_y0+1,ROUND(C$5+E$12*COS(RADIANS(C339)),0)-ImgF_x0+1))</f>
        <v>50</v>
      </c>
      <c r="F339" s="18" t="n">
        <f aca="false">IF(F$12="","",INDEX(ImgF,ROUND(C$6+F$12*SIN(RADIANS(C339)),0)-ImgF_y0+1,ROUND(C$5+F$12*COS(RADIANS(C339)),0)-ImgF_x0+1))</f>
        <v>56</v>
      </c>
      <c r="G339" s="18" t="n">
        <f aca="false">IF(G$12="","",INDEX(ImgF,ROUND(C$6+G$12*SIN(RADIANS(C339)),0)-ImgF_y0+1,ROUND(C$5+G$12*COS(RADIANS(C339)),0)-ImgF_x0+1))</f>
        <v>23</v>
      </c>
      <c r="H339" s="18" t="n">
        <f aca="false">IF(H$12="","",INDEX(ImgF,ROUND(C$6+H$12*SIN(RADIANS(C339)),0)-ImgF_y0+1,ROUND(C$5+H$12*COS(RADIANS(C339)),0)-ImgF_x0+1))</f>
        <v>15</v>
      </c>
      <c r="I339" s="18" t="n">
        <f aca="false">IF(I$12="","",INDEX(ImgF,ROUND(C$6+I$12*SIN(RADIANS(C339)),0)-ImgF_y0+1,ROUND(C$5+I$12*COS(RADIANS(C339)),0)-ImgF_x0+1))</f>
        <v>75</v>
      </c>
      <c r="J339" s="18" t="n">
        <f aca="false">IF(J$12="","",INDEX(ImgF,ROUND(C$6+J$12*SIN(RADIANS(C339)),0)-ImgF_y0+1,ROUND(C$5+J$12*COS(RADIANS(C339)),0)-ImgF_x0+1))</f>
        <v>75</v>
      </c>
      <c r="K339" s="18" t="n">
        <f aca="false">IF(K$12="","",INDEX(ImgF,ROUND(C$6+K$12*SIN(RADIANS(C339)),0)-ImgF_y0+1,ROUND(C$5+K$12*COS(RADIANS(C339)),0)-ImgF_x0+1))</f>
        <v>88</v>
      </c>
      <c r="L339" s="24" t="n">
        <f aca="false">MIN(D339:K339)</f>
        <v>15</v>
      </c>
      <c r="M339" s="33" t="n">
        <f aca="false">IF(L339&lt;oscuro,1,0)</f>
        <v>1</v>
      </c>
      <c r="N339" s="22" t="n">
        <f aca="false">oscuro</f>
        <v>68</v>
      </c>
      <c r="P339" s="24" t="n">
        <v>326</v>
      </c>
      <c r="Q339" s="24" t="n">
        <f aca="false">P339*360/360</f>
        <v>326</v>
      </c>
      <c r="R339" s="22" t="n">
        <f aca="false">IF(R$12="","",INDEX(ImgF,ROUND(Q$6+R$12*SIN(RADIANS(Q339)),0)-ImgF_y0+1,ROUND(Q$5+R$12*COS(RADIANS(Q339)),0)-ImgF_x0+1))</f>
        <v>103</v>
      </c>
      <c r="S339" s="22" t="n">
        <f aca="false">IF(S$12="","",INDEX(ImgF,ROUND(Q$6+S$12*SIN(RADIANS(Q339)),0)-ImgF_y0+1,ROUND(Q$5+S$12*COS(RADIANS(Q339)),0)-ImgF_x0+1))</f>
        <v>103</v>
      </c>
      <c r="T339" s="22" t="n">
        <f aca="false">IF(T$12="","",INDEX(ImgF,ROUND(Q$6+T$12*SIN(RADIANS(Q339)),0)-ImgF_y0+1,ROUND(Q$5+T$12*COS(RADIANS(Q339)),0)-ImgF_x0+1))</f>
        <v>31</v>
      </c>
      <c r="U339" s="22" t="n">
        <f aca="false">IF(U$12="","",INDEX(ImgF,ROUND(Q$6+U$12*SIN(RADIANS(Q339)),0)-ImgF_y0+1,ROUND(Q$5+U$12*COS(RADIANS(Q339)),0)-ImgF_x0+1))</f>
        <v>31</v>
      </c>
      <c r="V339" s="22" t="n">
        <f aca="false">IF(V$12="","",INDEX(ImgF,ROUND(Q$6+V$12*SIN(RADIANS(Q339)),0)-ImgF_y0+1,ROUND(Q$5+V$12*COS(RADIANS(Q339)),0)-ImgF_x0+1))</f>
        <v>12</v>
      </c>
      <c r="W339" s="22" t="n">
        <f aca="false">IF(W$12="","",INDEX(ImgF,ROUND(Q$6+W$12*SIN(RADIANS(Q339)),0)-ImgF_y0+1,ROUND(Q$5+W$12*COS(RADIANS(Q339)),0)-ImgF_x0+1))</f>
        <v>21</v>
      </c>
      <c r="X339" s="22" t="n">
        <f aca="false">IF(X$12="","",INDEX(ImgF,ROUND(Q$6+X$12*SIN(RADIANS(Q339)),0)-ImgF_y0+1,ROUND(Q$5+X$12*COS(RADIANS(Q339)),0)-ImgF_x0+1))</f>
        <v>37</v>
      </c>
      <c r="Y339" s="22" t="n">
        <f aca="false">IF(Y$12="","",INDEX(ImgF,ROUND(Q$6+Y$12*SIN(RADIANS(Q339)),0)-ImgF_y0+1,ROUND(Q$5+Y$12*COS(RADIANS(Q339)),0)-ImgF_x0+1))</f>
        <v>49</v>
      </c>
      <c r="Z339" s="24" t="n">
        <f aca="false">MIN(R339:Y339)</f>
        <v>12</v>
      </c>
      <c r="AA339" s="33" t="n">
        <f aca="false">IF(Z339&lt;oscuro,1,0)</f>
        <v>1</v>
      </c>
      <c r="AB339" s="22" t="n">
        <f aca="false">oscuro</f>
        <v>68</v>
      </c>
    </row>
    <row r="340" customFormat="false" ht="15" hidden="false" customHeight="false" outlineLevel="0" collapsed="false">
      <c r="B340" s="24" t="n">
        <v>327</v>
      </c>
      <c r="C340" s="24" t="n">
        <f aca="false">B340*360/360</f>
        <v>327</v>
      </c>
      <c r="D340" s="18" t="n">
        <f aca="false">IF(D$12="","",INDEX(ImgF,ROUND(C$6+D$12*SIN(RADIANS(C340)),0)-ImgF_y0+1,ROUND(C$5+D$12*COS(RADIANS(C340)),0)-ImgF_x0+1))</f>
        <v>9</v>
      </c>
      <c r="E340" s="18" t="n">
        <f aca="false">IF(E$12="","",INDEX(ImgF,ROUND(C$6+E$12*SIN(RADIANS(C340)),0)-ImgF_y0+1,ROUND(C$5+E$12*COS(RADIANS(C340)),0)-ImgF_x0+1))</f>
        <v>45</v>
      </c>
      <c r="F340" s="18" t="n">
        <f aca="false">IF(F$12="","",INDEX(ImgF,ROUND(C$6+F$12*SIN(RADIANS(C340)),0)-ImgF_y0+1,ROUND(C$5+F$12*COS(RADIANS(C340)),0)-ImgF_x0+1))</f>
        <v>39</v>
      </c>
      <c r="G340" s="18" t="n">
        <f aca="false">IF(G$12="","",INDEX(ImgF,ROUND(C$6+G$12*SIN(RADIANS(C340)),0)-ImgF_y0+1,ROUND(C$5+G$12*COS(RADIANS(C340)),0)-ImgF_x0+1))</f>
        <v>39</v>
      </c>
      <c r="H340" s="18" t="n">
        <f aca="false">IF(H$12="","",INDEX(ImgF,ROUND(C$6+H$12*SIN(RADIANS(C340)),0)-ImgF_y0+1,ROUND(C$5+H$12*COS(RADIANS(C340)),0)-ImgF_x0+1))</f>
        <v>15</v>
      </c>
      <c r="I340" s="18" t="n">
        <f aca="false">IF(I$12="","",INDEX(ImgF,ROUND(C$6+I$12*SIN(RADIANS(C340)),0)-ImgF_y0+1,ROUND(C$5+I$12*COS(RADIANS(C340)),0)-ImgF_x0+1))</f>
        <v>4</v>
      </c>
      <c r="J340" s="18" t="n">
        <f aca="false">IF(J$12="","",INDEX(ImgF,ROUND(C$6+J$12*SIN(RADIANS(C340)),0)-ImgF_y0+1,ROUND(C$5+J$12*COS(RADIANS(C340)),0)-ImgF_x0+1))</f>
        <v>67</v>
      </c>
      <c r="K340" s="18" t="n">
        <f aca="false">IF(K$12="","",INDEX(ImgF,ROUND(C$6+K$12*SIN(RADIANS(C340)),0)-ImgF_y0+1,ROUND(C$5+K$12*COS(RADIANS(C340)),0)-ImgF_x0+1))</f>
        <v>39</v>
      </c>
      <c r="L340" s="24" t="n">
        <f aca="false">MIN(D340:K340)</f>
        <v>4</v>
      </c>
      <c r="M340" s="33" t="n">
        <f aca="false">IF(L340&lt;oscuro,1,0)</f>
        <v>1</v>
      </c>
      <c r="N340" s="22" t="n">
        <f aca="false">oscuro</f>
        <v>68</v>
      </c>
      <c r="P340" s="24" t="n">
        <v>327</v>
      </c>
      <c r="Q340" s="24" t="n">
        <f aca="false">P340*360/360</f>
        <v>327</v>
      </c>
      <c r="R340" s="22" t="n">
        <f aca="false">IF(R$12="","",INDEX(ImgF,ROUND(Q$6+R$12*SIN(RADIANS(Q340)),0)-ImgF_y0+1,ROUND(Q$5+R$12*COS(RADIANS(Q340)),0)-ImgF_x0+1))</f>
        <v>118</v>
      </c>
      <c r="S340" s="22" t="n">
        <f aca="false">IF(S$12="","",INDEX(ImgF,ROUND(Q$6+S$12*SIN(RADIANS(Q340)),0)-ImgF_y0+1,ROUND(Q$5+S$12*COS(RADIANS(Q340)),0)-ImgF_x0+1))</f>
        <v>103</v>
      </c>
      <c r="T340" s="22" t="n">
        <f aca="false">IF(T$12="","",INDEX(ImgF,ROUND(Q$6+T$12*SIN(RADIANS(Q340)),0)-ImgF_y0+1,ROUND(Q$5+T$12*COS(RADIANS(Q340)),0)-ImgF_x0+1))</f>
        <v>24</v>
      </c>
      <c r="U340" s="22" t="n">
        <f aca="false">IF(U$12="","",INDEX(ImgF,ROUND(Q$6+U$12*SIN(RADIANS(Q340)),0)-ImgF_y0+1,ROUND(Q$5+U$12*COS(RADIANS(Q340)),0)-ImgF_x0+1))</f>
        <v>26</v>
      </c>
      <c r="V340" s="22" t="n">
        <f aca="false">IF(V$12="","",INDEX(ImgF,ROUND(Q$6+V$12*SIN(RADIANS(Q340)),0)-ImgF_y0+1,ROUND(Q$5+V$12*COS(RADIANS(Q340)),0)-ImgF_x0+1))</f>
        <v>23</v>
      </c>
      <c r="W340" s="22" t="n">
        <f aca="false">IF(W$12="","",INDEX(ImgF,ROUND(Q$6+W$12*SIN(RADIANS(Q340)),0)-ImgF_y0+1,ROUND(Q$5+W$12*COS(RADIANS(Q340)),0)-ImgF_x0+1))</f>
        <v>21</v>
      </c>
      <c r="X340" s="22" t="n">
        <f aca="false">IF(X$12="","",INDEX(ImgF,ROUND(Q$6+X$12*SIN(RADIANS(Q340)),0)-ImgF_y0+1,ROUND(Q$5+X$12*COS(RADIANS(Q340)),0)-ImgF_x0+1))</f>
        <v>43</v>
      </c>
      <c r="Y340" s="22" t="n">
        <f aca="false">IF(Y$12="","",INDEX(ImgF,ROUND(Q$6+Y$12*SIN(RADIANS(Q340)),0)-ImgF_y0+1,ROUND(Q$5+Y$12*COS(RADIANS(Q340)),0)-ImgF_x0+1))</f>
        <v>49</v>
      </c>
      <c r="Z340" s="24" t="n">
        <f aca="false">MIN(R340:Y340)</f>
        <v>21</v>
      </c>
      <c r="AA340" s="33" t="n">
        <f aca="false">IF(Z340&lt;oscuro,1,0)</f>
        <v>1</v>
      </c>
      <c r="AB340" s="22" t="n">
        <f aca="false">oscuro</f>
        <v>68</v>
      </c>
    </row>
    <row r="341" customFormat="false" ht="15" hidden="false" customHeight="false" outlineLevel="0" collapsed="false">
      <c r="B341" s="24" t="n">
        <v>328</v>
      </c>
      <c r="C341" s="24" t="n">
        <f aca="false">B341*360/360</f>
        <v>328</v>
      </c>
      <c r="D341" s="18" t="n">
        <f aca="false">IF(D$12="","",INDEX(ImgF,ROUND(C$6+D$12*SIN(RADIANS(C341)),0)-ImgF_y0+1,ROUND(C$5+D$12*COS(RADIANS(C341)),0)-ImgF_x0+1))</f>
        <v>9</v>
      </c>
      <c r="E341" s="18" t="n">
        <f aca="false">IF(E$12="","",INDEX(ImgF,ROUND(C$6+E$12*SIN(RADIANS(C341)),0)-ImgF_y0+1,ROUND(C$5+E$12*COS(RADIANS(C341)),0)-ImgF_x0+1))</f>
        <v>30</v>
      </c>
      <c r="F341" s="18" t="n">
        <f aca="false">IF(F$12="","",INDEX(ImgF,ROUND(C$6+F$12*SIN(RADIANS(C341)),0)-ImgF_y0+1,ROUND(C$5+F$12*COS(RADIANS(C341)),0)-ImgF_x0+1))</f>
        <v>44</v>
      </c>
      <c r="G341" s="18" t="n">
        <f aca="false">IF(G$12="","",INDEX(ImgF,ROUND(C$6+G$12*SIN(RADIANS(C341)),0)-ImgF_y0+1,ROUND(C$5+G$12*COS(RADIANS(C341)),0)-ImgF_x0+1))</f>
        <v>32</v>
      </c>
      <c r="H341" s="18" t="n">
        <f aca="false">IF(H$12="","",INDEX(ImgF,ROUND(C$6+H$12*SIN(RADIANS(C341)),0)-ImgF_y0+1,ROUND(C$5+H$12*COS(RADIANS(C341)),0)-ImgF_x0+1))</f>
        <v>12</v>
      </c>
      <c r="I341" s="18" t="n">
        <f aca="false">IF(I$12="","",INDEX(ImgF,ROUND(C$6+I$12*SIN(RADIANS(C341)),0)-ImgF_y0+1,ROUND(C$5+I$12*COS(RADIANS(C341)),0)-ImgF_x0+1))</f>
        <v>4</v>
      </c>
      <c r="J341" s="18" t="n">
        <f aca="false">IF(J$12="","",INDEX(ImgF,ROUND(C$6+J$12*SIN(RADIANS(C341)),0)-ImgF_y0+1,ROUND(C$5+J$12*COS(RADIANS(C341)),0)-ImgF_x0+1))</f>
        <v>10</v>
      </c>
      <c r="K341" s="18" t="n">
        <f aca="false">IF(K$12="","",INDEX(ImgF,ROUND(C$6+K$12*SIN(RADIANS(C341)),0)-ImgF_y0+1,ROUND(C$5+K$12*COS(RADIANS(C341)),0)-ImgF_x0+1))</f>
        <v>39</v>
      </c>
      <c r="L341" s="24" t="n">
        <f aca="false">MIN(D341:K341)</f>
        <v>4</v>
      </c>
      <c r="M341" s="33" t="n">
        <f aca="false">IF(L341&lt;oscuro,1,0)</f>
        <v>1</v>
      </c>
      <c r="N341" s="22" t="n">
        <f aca="false">oscuro</f>
        <v>68</v>
      </c>
      <c r="P341" s="24" t="n">
        <v>328</v>
      </c>
      <c r="Q341" s="24" t="n">
        <f aca="false">P341*360/360</f>
        <v>328</v>
      </c>
      <c r="R341" s="22" t="n">
        <f aca="false">IF(R$12="","",INDEX(ImgF,ROUND(Q$6+R$12*SIN(RADIANS(Q341)),0)-ImgF_y0+1,ROUND(Q$5+R$12*COS(RADIANS(Q341)),0)-ImgF_x0+1))</f>
        <v>124</v>
      </c>
      <c r="S341" s="22" t="n">
        <f aca="false">IF(S$12="","",INDEX(ImgF,ROUND(Q$6+S$12*SIN(RADIANS(Q341)),0)-ImgF_y0+1,ROUND(Q$5+S$12*COS(RADIANS(Q341)),0)-ImgF_x0+1))</f>
        <v>108</v>
      </c>
      <c r="T341" s="22" t="n">
        <f aca="false">IF(T$12="","",INDEX(ImgF,ROUND(Q$6+T$12*SIN(RADIANS(Q341)),0)-ImgF_y0+1,ROUND(Q$5+T$12*COS(RADIANS(Q341)),0)-ImgF_x0+1))</f>
        <v>24</v>
      </c>
      <c r="U341" s="22" t="n">
        <f aca="false">IF(U$12="","",INDEX(ImgF,ROUND(Q$6+U$12*SIN(RADIANS(Q341)),0)-ImgF_y0+1,ROUND(Q$5+U$12*COS(RADIANS(Q341)),0)-ImgF_x0+1))</f>
        <v>23</v>
      </c>
      <c r="V341" s="22" t="n">
        <f aca="false">IF(V$12="","",INDEX(ImgF,ROUND(Q$6+V$12*SIN(RADIANS(Q341)),0)-ImgF_y0+1,ROUND(Q$5+V$12*COS(RADIANS(Q341)),0)-ImgF_x0+1))</f>
        <v>23</v>
      </c>
      <c r="W341" s="22" t="n">
        <f aca="false">IF(W$12="","",INDEX(ImgF,ROUND(Q$6+W$12*SIN(RADIANS(Q341)),0)-ImgF_y0+1,ROUND(Q$5+W$12*COS(RADIANS(Q341)),0)-ImgF_x0+1))</f>
        <v>42</v>
      </c>
      <c r="X341" s="22" t="n">
        <f aca="false">IF(X$12="","",INDEX(ImgF,ROUND(Q$6+X$12*SIN(RADIANS(Q341)),0)-ImgF_y0+1,ROUND(Q$5+X$12*COS(RADIANS(Q341)),0)-ImgF_x0+1))</f>
        <v>51</v>
      </c>
      <c r="Y341" s="22" t="n">
        <f aca="false">IF(Y$12="","",INDEX(ImgF,ROUND(Q$6+Y$12*SIN(RADIANS(Q341)),0)-ImgF_y0+1,ROUND(Q$5+Y$12*COS(RADIANS(Q341)),0)-ImgF_x0+1))</f>
        <v>47</v>
      </c>
      <c r="Z341" s="24" t="n">
        <f aca="false">MIN(R341:Y341)</f>
        <v>23</v>
      </c>
      <c r="AA341" s="33" t="n">
        <f aca="false">IF(Z341&lt;oscuro,1,0)</f>
        <v>1</v>
      </c>
      <c r="AB341" s="22" t="n">
        <f aca="false">oscuro</f>
        <v>68</v>
      </c>
    </row>
    <row r="342" customFormat="false" ht="15" hidden="false" customHeight="false" outlineLevel="0" collapsed="false">
      <c r="B342" s="24" t="n">
        <v>329</v>
      </c>
      <c r="C342" s="24" t="n">
        <f aca="false">B342*360/360</f>
        <v>329</v>
      </c>
      <c r="D342" s="18" t="n">
        <f aca="false">IF(D$12="","",INDEX(ImgF,ROUND(C$6+D$12*SIN(RADIANS(C342)),0)-ImgF_y0+1,ROUND(C$5+D$12*COS(RADIANS(C342)),0)-ImgF_x0+1))</f>
        <v>10</v>
      </c>
      <c r="E342" s="18" t="n">
        <f aca="false">IF(E$12="","",INDEX(ImgF,ROUND(C$6+E$12*SIN(RADIANS(C342)),0)-ImgF_y0+1,ROUND(C$5+E$12*COS(RADIANS(C342)),0)-ImgF_x0+1))</f>
        <v>30</v>
      </c>
      <c r="F342" s="18" t="n">
        <f aca="false">IF(F$12="","",INDEX(ImgF,ROUND(C$6+F$12*SIN(RADIANS(C342)),0)-ImgF_y0+1,ROUND(C$5+F$12*COS(RADIANS(C342)),0)-ImgF_x0+1))</f>
        <v>45</v>
      </c>
      <c r="G342" s="18" t="n">
        <f aca="false">IF(G$12="","",INDEX(ImgF,ROUND(C$6+G$12*SIN(RADIANS(C342)),0)-ImgF_y0+1,ROUND(C$5+G$12*COS(RADIANS(C342)),0)-ImgF_x0+1))</f>
        <v>40</v>
      </c>
      <c r="H342" s="18" t="n">
        <f aca="false">IF(H$12="","",INDEX(ImgF,ROUND(C$6+H$12*SIN(RADIANS(C342)),0)-ImgF_y0+1,ROUND(C$5+H$12*COS(RADIANS(C342)),0)-ImgF_x0+1))</f>
        <v>31</v>
      </c>
      <c r="I342" s="18" t="n">
        <f aca="false">IF(I$12="","",INDEX(ImgF,ROUND(C$6+I$12*SIN(RADIANS(C342)),0)-ImgF_y0+1,ROUND(C$5+I$12*COS(RADIANS(C342)),0)-ImgF_x0+1))</f>
        <v>0</v>
      </c>
      <c r="J342" s="18" t="n">
        <f aca="false">IF(J$12="","",INDEX(ImgF,ROUND(C$6+J$12*SIN(RADIANS(C342)),0)-ImgF_y0+1,ROUND(C$5+J$12*COS(RADIANS(C342)),0)-ImgF_x0+1))</f>
        <v>12</v>
      </c>
      <c r="K342" s="18" t="n">
        <f aca="false">IF(K$12="","",INDEX(ImgF,ROUND(C$6+K$12*SIN(RADIANS(C342)),0)-ImgF_y0+1,ROUND(C$5+K$12*COS(RADIANS(C342)),0)-ImgF_x0+1))</f>
        <v>23</v>
      </c>
      <c r="L342" s="24" t="n">
        <f aca="false">MIN(D342:K342)</f>
        <v>0</v>
      </c>
      <c r="M342" s="33" t="n">
        <f aca="false">IF(L342&lt;oscuro,1,0)</f>
        <v>1</v>
      </c>
      <c r="N342" s="22" t="n">
        <f aca="false">oscuro</f>
        <v>68</v>
      </c>
      <c r="P342" s="24" t="n">
        <v>329</v>
      </c>
      <c r="Q342" s="24" t="n">
        <f aca="false">P342*360/360</f>
        <v>329</v>
      </c>
      <c r="R342" s="22" t="n">
        <f aca="false">IF(R$12="","",INDEX(ImgF,ROUND(Q$6+R$12*SIN(RADIANS(Q342)),0)-ImgF_y0+1,ROUND(Q$5+R$12*COS(RADIANS(Q342)),0)-ImgF_x0+1))</f>
        <v>124</v>
      </c>
      <c r="S342" s="22" t="n">
        <f aca="false">IF(S$12="","",INDEX(ImgF,ROUND(Q$6+S$12*SIN(RADIANS(Q342)),0)-ImgF_y0+1,ROUND(Q$5+S$12*COS(RADIANS(Q342)),0)-ImgF_x0+1))</f>
        <v>37</v>
      </c>
      <c r="T342" s="22" t="n">
        <f aca="false">IF(T$12="","",INDEX(ImgF,ROUND(Q$6+T$12*SIN(RADIANS(Q342)),0)-ImgF_y0+1,ROUND(Q$5+T$12*COS(RADIANS(Q342)),0)-ImgF_x0+1))</f>
        <v>24</v>
      </c>
      <c r="U342" s="22" t="n">
        <f aca="false">IF(U$12="","",INDEX(ImgF,ROUND(Q$6+U$12*SIN(RADIANS(Q342)),0)-ImgF_y0+1,ROUND(Q$5+U$12*COS(RADIANS(Q342)),0)-ImgF_x0+1))</f>
        <v>65</v>
      </c>
      <c r="V342" s="22" t="n">
        <f aca="false">IF(V$12="","",INDEX(ImgF,ROUND(Q$6+V$12*SIN(RADIANS(Q342)),0)-ImgF_y0+1,ROUND(Q$5+V$12*COS(RADIANS(Q342)),0)-ImgF_x0+1))</f>
        <v>50</v>
      </c>
      <c r="W342" s="22" t="n">
        <f aca="false">IF(W$12="","",INDEX(ImgF,ROUND(Q$6+W$12*SIN(RADIANS(Q342)),0)-ImgF_y0+1,ROUND(Q$5+W$12*COS(RADIANS(Q342)),0)-ImgF_x0+1))</f>
        <v>42</v>
      </c>
      <c r="X342" s="22" t="n">
        <f aca="false">IF(X$12="","",INDEX(ImgF,ROUND(Q$6+X$12*SIN(RADIANS(Q342)),0)-ImgF_y0+1,ROUND(Q$5+X$12*COS(RADIANS(Q342)),0)-ImgF_x0+1))</f>
        <v>49</v>
      </c>
      <c r="Y342" s="22" t="n">
        <f aca="false">IF(Y$12="","",INDEX(ImgF,ROUND(Q$6+Y$12*SIN(RADIANS(Q342)),0)-ImgF_y0+1,ROUND(Q$5+Y$12*COS(RADIANS(Q342)),0)-ImgF_x0+1))</f>
        <v>47</v>
      </c>
      <c r="Z342" s="24" t="n">
        <f aca="false">MIN(R342:Y342)</f>
        <v>24</v>
      </c>
      <c r="AA342" s="33" t="n">
        <f aca="false">IF(Z342&lt;oscuro,1,0)</f>
        <v>1</v>
      </c>
      <c r="AB342" s="22" t="n">
        <f aca="false">oscuro</f>
        <v>68</v>
      </c>
    </row>
    <row r="343" customFormat="false" ht="15" hidden="false" customHeight="false" outlineLevel="0" collapsed="false">
      <c r="B343" s="24" t="n">
        <v>330</v>
      </c>
      <c r="C343" s="24" t="n">
        <f aca="false">B343*360/360</f>
        <v>330</v>
      </c>
      <c r="D343" s="18" t="n">
        <f aca="false">IF(D$12="","",INDEX(ImgF,ROUND(C$6+D$12*SIN(RADIANS(C343)),0)-ImgF_y0+1,ROUND(C$5+D$12*COS(RADIANS(C343)),0)-ImgF_x0+1))</f>
        <v>10</v>
      </c>
      <c r="E343" s="18" t="n">
        <f aca="false">IF(E$12="","",INDEX(ImgF,ROUND(C$6+E$12*SIN(RADIANS(C343)),0)-ImgF_y0+1,ROUND(C$5+E$12*COS(RADIANS(C343)),0)-ImgF_x0+1))</f>
        <v>23</v>
      </c>
      <c r="F343" s="18" t="n">
        <f aca="false">IF(F$12="","",INDEX(ImgF,ROUND(C$6+F$12*SIN(RADIANS(C343)),0)-ImgF_y0+1,ROUND(C$5+F$12*COS(RADIANS(C343)),0)-ImgF_x0+1))</f>
        <v>51</v>
      </c>
      <c r="G343" s="18" t="n">
        <f aca="false">IF(G$12="","",INDEX(ImgF,ROUND(C$6+G$12*SIN(RADIANS(C343)),0)-ImgF_y0+1,ROUND(C$5+G$12*COS(RADIANS(C343)),0)-ImgF_x0+1))</f>
        <v>51</v>
      </c>
      <c r="H343" s="18" t="n">
        <f aca="false">IF(H$12="","",INDEX(ImgF,ROUND(C$6+H$12*SIN(RADIANS(C343)),0)-ImgF_y0+1,ROUND(C$5+H$12*COS(RADIANS(C343)),0)-ImgF_x0+1))</f>
        <v>31</v>
      </c>
      <c r="I343" s="18" t="n">
        <f aca="false">IF(I$12="","",INDEX(ImgF,ROUND(C$6+I$12*SIN(RADIANS(C343)),0)-ImgF_y0+1,ROUND(C$5+I$12*COS(RADIANS(C343)),0)-ImgF_x0+1))</f>
        <v>7</v>
      </c>
      <c r="J343" s="18" t="n">
        <f aca="false">IF(J$12="","",INDEX(ImgF,ROUND(C$6+J$12*SIN(RADIANS(C343)),0)-ImgF_y0+1,ROUND(C$5+J$12*COS(RADIANS(C343)),0)-ImgF_x0+1))</f>
        <v>12</v>
      </c>
      <c r="K343" s="18" t="n">
        <f aca="false">IF(K$12="","",INDEX(ImgF,ROUND(C$6+K$12*SIN(RADIANS(C343)),0)-ImgF_y0+1,ROUND(C$5+K$12*COS(RADIANS(C343)),0)-ImgF_x0+1))</f>
        <v>29</v>
      </c>
      <c r="L343" s="24" t="n">
        <f aca="false">MIN(D343:K343)</f>
        <v>7</v>
      </c>
      <c r="M343" s="33" t="n">
        <f aca="false">IF(L343&lt;oscuro,1,0)</f>
        <v>1</v>
      </c>
      <c r="N343" s="22" t="n">
        <f aca="false">oscuro</f>
        <v>68</v>
      </c>
      <c r="P343" s="24" t="n">
        <v>330</v>
      </c>
      <c r="Q343" s="24" t="n">
        <f aca="false">P343*360/360</f>
        <v>330</v>
      </c>
      <c r="R343" s="22" t="n">
        <f aca="false">IF(R$12="","",INDEX(ImgF,ROUND(Q$6+R$12*SIN(RADIANS(Q343)),0)-ImgF_y0+1,ROUND(Q$5+R$12*COS(RADIANS(Q343)),0)-ImgF_x0+1))</f>
        <v>130</v>
      </c>
      <c r="S343" s="22" t="n">
        <f aca="false">IF(S$12="","",INDEX(ImgF,ROUND(Q$6+S$12*SIN(RADIANS(Q343)),0)-ImgF_y0+1,ROUND(Q$5+S$12*COS(RADIANS(Q343)),0)-ImgF_x0+1))</f>
        <v>37</v>
      </c>
      <c r="T343" s="22" t="n">
        <f aca="false">IF(T$12="","",INDEX(ImgF,ROUND(Q$6+T$12*SIN(RADIANS(Q343)),0)-ImgF_y0+1,ROUND(Q$5+T$12*COS(RADIANS(Q343)),0)-ImgF_x0+1))</f>
        <v>31</v>
      </c>
      <c r="U343" s="22" t="n">
        <f aca="false">IF(U$12="","",INDEX(ImgF,ROUND(Q$6+U$12*SIN(RADIANS(Q343)),0)-ImgF_y0+1,ROUND(Q$5+U$12*COS(RADIANS(Q343)),0)-ImgF_x0+1))</f>
        <v>65</v>
      </c>
      <c r="V343" s="22" t="n">
        <f aca="false">IF(V$12="","",INDEX(ImgF,ROUND(Q$6+V$12*SIN(RADIANS(Q343)),0)-ImgF_y0+1,ROUND(Q$5+V$12*COS(RADIANS(Q343)),0)-ImgF_x0+1))</f>
        <v>40</v>
      </c>
      <c r="W343" s="22" t="n">
        <f aca="false">IF(W$12="","",INDEX(ImgF,ROUND(Q$6+W$12*SIN(RADIANS(Q343)),0)-ImgF_y0+1,ROUND(Q$5+W$12*COS(RADIANS(Q343)),0)-ImgF_x0+1))</f>
        <v>36</v>
      </c>
      <c r="X343" s="22" t="n">
        <f aca="false">IF(X$12="","",INDEX(ImgF,ROUND(Q$6+X$12*SIN(RADIANS(Q343)),0)-ImgF_y0+1,ROUND(Q$5+X$12*COS(RADIANS(Q343)),0)-ImgF_x0+1))</f>
        <v>36</v>
      </c>
      <c r="Y343" s="22" t="n">
        <f aca="false">IF(Y$12="","",INDEX(ImgF,ROUND(Q$6+Y$12*SIN(RADIANS(Q343)),0)-ImgF_y0+1,ROUND(Q$5+Y$12*COS(RADIANS(Q343)),0)-ImgF_x0+1))</f>
        <v>46</v>
      </c>
      <c r="Z343" s="24" t="n">
        <f aca="false">MIN(R343:Y343)</f>
        <v>31</v>
      </c>
      <c r="AA343" s="33" t="n">
        <f aca="false">IF(Z343&lt;oscuro,1,0)</f>
        <v>1</v>
      </c>
      <c r="AB343" s="22" t="n">
        <f aca="false">oscuro</f>
        <v>68</v>
      </c>
    </row>
    <row r="344" customFormat="false" ht="15" hidden="false" customHeight="false" outlineLevel="0" collapsed="false">
      <c r="B344" s="24" t="n">
        <v>331</v>
      </c>
      <c r="C344" s="24" t="n">
        <f aca="false">B344*360/360</f>
        <v>331</v>
      </c>
      <c r="D344" s="18" t="n">
        <f aca="false">IF(D$12="","",INDEX(ImgF,ROUND(C$6+D$12*SIN(RADIANS(C344)),0)-ImgF_y0+1,ROUND(C$5+D$12*COS(RADIANS(C344)),0)-ImgF_x0+1))</f>
        <v>10</v>
      </c>
      <c r="E344" s="18" t="n">
        <f aca="false">IF(E$12="","",INDEX(ImgF,ROUND(C$6+E$12*SIN(RADIANS(C344)),0)-ImgF_y0+1,ROUND(C$5+E$12*COS(RADIANS(C344)),0)-ImgF_x0+1))</f>
        <v>23</v>
      </c>
      <c r="F344" s="18" t="n">
        <f aca="false">IF(F$12="","",INDEX(ImgF,ROUND(C$6+F$12*SIN(RADIANS(C344)),0)-ImgF_y0+1,ROUND(C$5+F$12*COS(RADIANS(C344)),0)-ImgF_x0+1))</f>
        <v>49</v>
      </c>
      <c r="G344" s="18" t="n">
        <f aca="false">IF(G$12="","",INDEX(ImgF,ROUND(C$6+G$12*SIN(RADIANS(C344)),0)-ImgF_y0+1,ROUND(C$5+G$12*COS(RADIANS(C344)),0)-ImgF_x0+1))</f>
        <v>43</v>
      </c>
      <c r="H344" s="18" t="n">
        <f aca="false">IF(H$12="","",INDEX(ImgF,ROUND(C$6+H$12*SIN(RADIANS(C344)),0)-ImgF_y0+1,ROUND(C$5+H$12*COS(RADIANS(C344)),0)-ImgF_x0+1))</f>
        <v>28</v>
      </c>
      <c r="I344" s="18" t="n">
        <f aca="false">IF(I$12="","",INDEX(ImgF,ROUND(C$6+I$12*SIN(RADIANS(C344)),0)-ImgF_y0+1,ROUND(C$5+I$12*COS(RADIANS(C344)),0)-ImgF_x0+1))</f>
        <v>12</v>
      </c>
      <c r="J344" s="18" t="n">
        <f aca="false">IF(J$12="","",INDEX(ImgF,ROUND(C$6+J$12*SIN(RADIANS(C344)),0)-ImgF_y0+1,ROUND(C$5+J$12*COS(RADIANS(C344)),0)-ImgF_x0+1))</f>
        <v>12</v>
      </c>
      <c r="K344" s="18" t="n">
        <f aca="false">IF(K$12="","",INDEX(ImgF,ROUND(C$6+K$12*SIN(RADIANS(C344)),0)-ImgF_y0+1,ROUND(C$5+K$12*COS(RADIANS(C344)),0)-ImgF_x0+1))</f>
        <v>29</v>
      </c>
      <c r="L344" s="24" t="n">
        <f aca="false">MIN(D344:K344)</f>
        <v>10</v>
      </c>
      <c r="M344" s="33" t="n">
        <f aca="false">IF(L344&lt;oscuro,1,0)</f>
        <v>1</v>
      </c>
      <c r="N344" s="22" t="n">
        <f aca="false">oscuro</f>
        <v>68</v>
      </c>
      <c r="P344" s="24" t="n">
        <v>331</v>
      </c>
      <c r="Q344" s="24" t="n">
        <f aca="false">P344*360/360</f>
        <v>331</v>
      </c>
      <c r="R344" s="22" t="n">
        <f aca="false">IF(R$12="","",INDEX(ImgF,ROUND(Q$6+R$12*SIN(RADIANS(Q344)),0)-ImgF_y0+1,ROUND(Q$5+R$12*COS(RADIANS(Q344)),0)-ImgF_x0+1))</f>
        <v>48</v>
      </c>
      <c r="S344" s="22" t="n">
        <f aca="false">IF(S$12="","",INDEX(ImgF,ROUND(Q$6+S$12*SIN(RADIANS(Q344)),0)-ImgF_y0+1,ROUND(Q$5+S$12*COS(RADIANS(Q344)),0)-ImgF_x0+1))</f>
        <v>48</v>
      </c>
      <c r="T344" s="22" t="n">
        <f aca="false">IF(T$12="","",INDEX(ImgF,ROUND(Q$6+T$12*SIN(RADIANS(Q344)),0)-ImgF_y0+1,ROUND(Q$5+T$12*COS(RADIANS(Q344)),0)-ImgF_x0+1))</f>
        <v>31</v>
      </c>
      <c r="U344" s="22" t="n">
        <f aca="false">IF(U$12="","",INDEX(ImgF,ROUND(Q$6+U$12*SIN(RADIANS(Q344)),0)-ImgF_y0+1,ROUND(Q$5+U$12*COS(RADIANS(Q344)),0)-ImgF_x0+1))</f>
        <v>80</v>
      </c>
      <c r="V344" s="22" t="n">
        <f aca="false">IF(V$12="","",INDEX(ImgF,ROUND(Q$6+V$12*SIN(RADIANS(Q344)),0)-ImgF_y0+1,ROUND(Q$5+V$12*COS(RADIANS(Q344)),0)-ImgF_x0+1))</f>
        <v>40</v>
      </c>
      <c r="W344" s="22" t="n">
        <f aca="false">IF(W$12="","",INDEX(ImgF,ROUND(Q$6+W$12*SIN(RADIANS(Q344)),0)-ImgF_y0+1,ROUND(Q$5+W$12*COS(RADIANS(Q344)),0)-ImgF_x0+1))</f>
        <v>30</v>
      </c>
      <c r="X344" s="22" t="n">
        <f aca="false">IF(X$12="","",INDEX(ImgF,ROUND(Q$6+X$12*SIN(RADIANS(Q344)),0)-ImgF_y0+1,ROUND(Q$5+X$12*COS(RADIANS(Q344)),0)-ImgF_x0+1))</f>
        <v>50</v>
      </c>
      <c r="Y344" s="22" t="n">
        <f aca="false">IF(Y$12="","",INDEX(ImgF,ROUND(Q$6+Y$12*SIN(RADIANS(Q344)),0)-ImgF_y0+1,ROUND(Q$5+Y$12*COS(RADIANS(Q344)),0)-ImgF_x0+1))</f>
        <v>43</v>
      </c>
      <c r="Z344" s="24" t="n">
        <f aca="false">MIN(R344:Y344)</f>
        <v>30</v>
      </c>
      <c r="AA344" s="33" t="n">
        <f aca="false">IF(Z344&lt;oscuro,1,0)</f>
        <v>1</v>
      </c>
      <c r="AB344" s="22" t="n">
        <f aca="false">oscuro</f>
        <v>68</v>
      </c>
    </row>
    <row r="345" customFormat="false" ht="15" hidden="false" customHeight="false" outlineLevel="0" collapsed="false">
      <c r="B345" s="24" t="n">
        <v>332</v>
      </c>
      <c r="C345" s="24" t="n">
        <f aca="false">B345*360/360</f>
        <v>332</v>
      </c>
      <c r="D345" s="18" t="n">
        <f aca="false">IF(D$12="","",INDEX(ImgF,ROUND(C$6+D$12*SIN(RADIANS(C345)),0)-ImgF_y0+1,ROUND(C$5+D$12*COS(RADIANS(C345)),0)-ImgF_x0+1))</f>
        <v>10</v>
      </c>
      <c r="E345" s="18" t="n">
        <f aca="false">IF(E$12="","",INDEX(ImgF,ROUND(C$6+E$12*SIN(RADIANS(C345)),0)-ImgF_y0+1,ROUND(C$5+E$12*COS(RADIANS(C345)),0)-ImgF_x0+1))</f>
        <v>12</v>
      </c>
      <c r="F345" s="18" t="n">
        <f aca="false">IF(F$12="","",INDEX(ImgF,ROUND(C$6+F$12*SIN(RADIANS(C345)),0)-ImgF_y0+1,ROUND(C$5+F$12*COS(RADIANS(C345)),0)-ImgF_x0+1))</f>
        <v>49</v>
      </c>
      <c r="G345" s="18" t="n">
        <f aca="false">IF(G$12="","",INDEX(ImgF,ROUND(C$6+G$12*SIN(RADIANS(C345)),0)-ImgF_y0+1,ROUND(C$5+G$12*COS(RADIANS(C345)),0)-ImgF_x0+1))</f>
        <v>52</v>
      </c>
      <c r="H345" s="18" t="n">
        <f aca="false">IF(H$12="","",INDEX(ImgF,ROUND(C$6+H$12*SIN(RADIANS(C345)),0)-ImgF_y0+1,ROUND(C$5+H$12*COS(RADIANS(C345)),0)-ImgF_x0+1))</f>
        <v>28</v>
      </c>
      <c r="I345" s="18" t="n">
        <f aca="false">IF(I$12="","",INDEX(ImgF,ROUND(C$6+I$12*SIN(RADIANS(C345)),0)-ImgF_y0+1,ROUND(C$5+I$12*COS(RADIANS(C345)),0)-ImgF_x0+1))</f>
        <v>14</v>
      </c>
      <c r="J345" s="18" t="n">
        <f aca="false">IF(J$12="","",INDEX(ImgF,ROUND(C$6+J$12*SIN(RADIANS(C345)),0)-ImgF_y0+1,ROUND(C$5+J$12*COS(RADIANS(C345)),0)-ImgF_x0+1))</f>
        <v>32</v>
      </c>
      <c r="K345" s="18" t="n">
        <f aca="false">IF(K$12="","",INDEX(ImgF,ROUND(C$6+K$12*SIN(RADIANS(C345)),0)-ImgF_y0+1,ROUND(C$5+K$12*COS(RADIANS(C345)),0)-ImgF_x0+1))</f>
        <v>33</v>
      </c>
      <c r="L345" s="24" t="n">
        <f aca="false">MIN(D345:K345)</f>
        <v>10</v>
      </c>
      <c r="M345" s="33" t="n">
        <f aca="false">IF(L345&lt;oscuro,1,0)</f>
        <v>1</v>
      </c>
      <c r="N345" s="22" t="n">
        <f aca="false">oscuro</f>
        <v>68</v>
      </c>
      <c r="P345" s="24" t="n">
        <v>332</v>
      </c>
      <c r="Q345" s="24" t="n">
        <f aca="false">P345*360/360</f>
        <v>332</v>
      </c>
      <c r="R345" s="22" t="n">
        <f aca="false">IF(R$12="","",INDEX(ImgF,ROUND(Q$6+R$12*SIN(RADIANS(Q345)),0)-ImgF_y0+1,ROUND(Q$5+R$12*COS(RADIANS(Q345)),0)-ImgF_x0+1))</f>
        <v>71</v>
      </c>
      <c r="S345" s="22" t="n">
        <f aca="false">IF(S$12="","",INDEX(ImgF,ROUND(Q$6+S$12*SIN(RADIANS(Q345)),0)-ImgF_y0+1,ROUND(Q$5+S$12*COS(RADIANS(Q345)),0)-ImgF_x0+1))</f>
        <v>19</v>
      </c>
      <c r="T345" s="22" t="n">
        <f aca="false">IF(T$12="","",INDEX(ImgF,ROUND(Q$6+T$12*SIN(RADIANS(Q345)),0)-ImgF_y0+1,ROUND(Q$5+T$12*COS(RADIANS(Q345)),0)-ImgF_x0+1))</f>
        <v>89</v>
      </c>
      <c r="U345" s="22" t="n">
        <f aca="false">IF(U$12="","",INDEX(ImgF,ROUND(Q$6+U$12*SIN(RADIANS(Q345)),0)-ImgF_y0+1,ROUND(Q$5+U$12*COS(RADIANS(Q345)),0)-ImgF_x0+1))</f>
        <v>46</v>
      </c>
      <c r="V345" s="22" t="n">
        <f aca="false">IF(V$12="","",INDEX(ImgF,ROUND(Q$6+V$12*SIN(RADIANS(Q345)),0)-ImgF_y0+1,ROUND(Q$5+V$12*COS(RADIANS(Q345)),0)-ImgF_x0+1))</f>
        <v>46</v>
      </c>
      <c r="W345" s="22" t="n">
        <f aca="false">IF(W$12="","",INDEX(ImgF,ROUND(Q$6+W$12*SIN(RADIANS(Q345)),0)-ImgF_y0+1,ROUND(Q$5+W$12*COS(RADIANS(Q345)),0)-ImgF_x0+1))</f>
        <v>30</v>
      </c>
      <c r="X345" s="22" t="n">
        <f aca="false">IF(X$12="","",INDEX(ImgF,ROUND(Q$6+X$12*SIN(RADIANS(Q345)),0)-ImgF_y0+1,ROUND(Q$5+X$12*COS(RADIANS(Q345)),0)-ImgF_x0+1))</f>
        <v>48</v>
      </c>
      <c r="Y345" s="22" t="n">
        <f aca="false">IF(Y$12="","",INDEX(ImgF,ROUND(Q$6+Y$12*SIN(RADIANS(Q345)),0)-ImgF_y0+1,ROUND(Q$5+Y$12*COS(RADIANS(Q345)),0)-ImgF_x0+1))</f>
        <v>43</v>
      </c>
      <c r="Z345" s="24" t="n">
        <f aca="false">MIN(R345:Y345)</f>
        <v>19</v>
      </c>
      <c r="AA345" s="33" t="n">
        <f aca="false">IF(Z345&lt;oscuro,1,0)</f>
        <v>1</v>
      </c>
      <c r="AB345" s="22" t="n">
        <f aca="false">oscuro</f>
        <v>68</v>
      </c>
    </row>
    <row r="346" customFormat="false" ht="15" hidden="false" customHeight="false" outlineLevel="0" collapsed="false">
      <c r="B346" s="24" t="n">
        <v>333</v>
      </c>
      <c r="C346" s="24" t="n">
        <f aca="false">B346*360/360</f>
        <v>333</v>
      </c>
      <c r="D346" s="18" t="n">
        <f aca="false">IF(D$12="","",INDEX(ImgF,ROUND(C$6+D$12*SIN(RADIANS(C346)),0)-ImgF_y0+1,ROUND(C$5+D$12*COS(RADIANS(C346)),0)-ImgF_x0+1))</f>
        <v>15</v>
      </c>
      <c r="E346" s="18" t="n">
        <f aca="false">IF(E$12="","",INDEX(ImgF,ROUND(C$6+E$12*SIN(RADIANS(C346)),0)-ImgF_y0+1,ROUND(C$5+E$12*COS(RADIANS(C346)),0)-ImgF_x0+1))</f>
        <v>31</v>
      </c>
      <c r="F346" s="18" t="n">
        <f aca="false">IF(F$12="","",INDEX(ImgF,ROUND(C$6+F$12*SIN(RADIANS(C346)),0)-ImgF_y0+1,ROUND(C$5+F$12*COS(RADIANS(C346)),0)-ImgF_x0+1))</f>
        <v>50</v>
      </c>
      <c r="G346" s="18" t="n">
        <f aca="false">IF(G$12="","",INDEX(ImgF,ROUND(C$6+G$12*SIN(RADIANS(C346)),0)-ImgF_y0+1,ROUND(C$5+G$12*COS(RADIANS(C346)),0)-ImgF_x0+1))</f>
        <v>52</v>
      </c>
      <c r="H346" s="18" t="n">
        <f aca="false">IF(H$12="","",INDEX(ImgF,ROUND(C$6+H$12*SIN(RADIANS(C346)),0)-ImgF_y0+1,ROUND(C$5+H$12*COS(RADIANS(C346)),0)-ImgF_x0+1))</f>
        <v>40</v>
      </c>
      <c r="I346" s="18" t="n">
        <f aca="false">IF(I$12="","",INDEX(ImgF,ROUND(C$6+I$12*SIN(RADIANS(C346)),0)-ImgF_y0+1,ROUND(C$5+I$12*COS(RADIANS(C346)),0)-ImgF_x0+1))</f>
        <v>30</v>
      </c>
      <c r="J346" s="18" t="n">
        <f aca="false">IF(J$12="","",INDEX(ImgF,ROUND(C$6+J$12*SIN(RADIANS(C346)),0)-ImgF_y0+1,ROUND(C$5+J$12*COS(RADIANS(C346)),0)-ImgF_x0+1))</f>
        <v>19</v>
      </c>
      <c r="K346" s="18" t="n">
        <f aca="false">IF(K$12="","",INDEX(ImgF,ROUND(C$6+K$12*SIN(RADIANS(C346)),0)-ImgF_y0+1,ROUND(C$5+K$12*COS(RADIANS(C346)),0)-ImgF_x0+1))</f>
        <v>30</v>
      </c>
      <c r="L346" s="24" t="n">
        <f aca="false">MIN(D346:K346)</f>
        <v>15</v>
      </c>
      <c r="M346" s="33" t="n">
        <f aca="false">IF(L346&lt;oscuro,1,0)</f>
        <v>1</v>
      </c>
      <c r="N346" s="22" t="n">
        <f aca="false">oscuro</f>
        <v>68</v>
      </c>
      <c r="P346" s="24" t="n">
        <v>333</v>
      </c>
      <c r="Q346" s="24" t="n">
        <f aca="false">P346*360/360</f>
        <v>333</v>
      </c>
      <c r="R346" s="22" t="n">
        <f aca="false">IF(R$12="","",INDEX(ImgF,ROUND(Q$6+R$12*SIN(RADIANS(Q346)),0)-ImgF_y0+1,ROUND(Q$5+R$12*COS(RADIANS(Q346)),0)-ImgF_x0+1))</f>
        <v>71</v>
      </c>
      <c r="S346" s="22" t="n">
        <f aca="false">IF(S$12="","",INDEX(ImgF,ROUND(Q$6+S$12*SIN(RADIANS(Q346)),0)-ImgF_y0+1,ROUND(Q$5+S$12*COS(RADIANS(Q346)),0)-ImgF_x0+1))</f>
        <v>10</v>
      </c>
      <c r="T346" s="22" t="n">
        <f aca="false">IF(T$12="","",INDEX(ImgF,ROUND(Q$6+T$12*SIN(RADIANS(Q346)),0)-ImgF_y0+1,ROUND(Q$5+T$12*COS(RADIANS(Q346)),0)-ImgF_x0+1))</f>
        <v>89</v>
      </c>
      <c r="U346" s="22" t="n">
        <f aca="false">IF(U$12="","",INDEX(ImgF,ROUND(Q$6+U$12*SIN(RADIANS(Q346)),0)-ImgF_y0+1,ROUND(Q$5+U$12*COS(RADIANS(Q346)),0)-ImgF_x0+1))</f>
        <v>61</v>
      </c>
      <c r="V346" s="22" t="n">
        <f aca="false">IF(V$12="","",INDEX(ImgF,ROUND(Q$6+V$12*SIN(RADIANS(Q346)),0)-ImgF_y0+1,ROUND(Q$5+V$12*COS(RADIANS(Q346)),0)-ImgF_x0+1))</f>
        <v>33</v>
      </c>
      <c r="W346" s="22" t="n">
        <f aca="false">IF(W$12="","",INDEX(ImgF,ROUND(Q$6+W$12*SIN(RADIANS(Q346)),0)-ImgF_y0+1,ROUND(Q$5+W$12*COS(RADIANS(Q346)),0)-ImgF_x0+1))</f>
        <v>40</v>
      </c>
      <c r="X346" s="22" t="n">
        <f aca="false">IF(X$12="","",INDEX(ImgF,ROUND(Q$6+X$12*SIN(RADIANS(Q346)),0)-ImgF_y0+1,ROUND(Q$5+X$12*COS(RADIANS(Q346)),0)-ImgF_x0+1))</f>
        <v>53</v>
      </c>
      <c r="Y346" s="22" t="n">
        <f aca="false">IF(Y$12="","",INDEX(ImgF,ROUND(Q$6+Y$12*SIN(RADIANS(Q346)),0)-ImgF_y0+1,ROUND(Q$5+Y$12*COS(RADIANS(Q346)),0)-ImgF_x0+1))</f>
        <v>51</v>
      </c>
      <c r="Z346" s="24" t="n">
        <f aca="false">MIN(R346:Y346)</f>
        <v>10</v>
      </c>
      <c r="AA346" s="33" t="n">
        <f aca="false">IF(Z346&lt;oscuro,1,0)</f>
        <v>1</v>
      </c>
      <c r="AB346" s="22" t="n">
        <f aca="false">oscuro</f>
        <v>68</v>
      </c>
    </row>
    <row r="347" customFormat="false" ht="15" hidden="false" customHeight="false" outlineLevel="0" collapsed="false">
      <c r="B347" s="24" t="n">
        <v>334</v>
      </c>
      <c r="C347" s="24" t="n">
        <f aca="false">B347*360/360</f>
        <v>334</v>
      </c>
      <c r="D347" s="18" t="n">
        <f aca="false">IF(D$12="","",INDEX(ImgF,ROUND(C$6+D$12*SIN(RADIANS(C347)),0)-ImgF_y0+1,ROUND(C$5+D$12*COS(RADIANS(C347)),0)-ImgF_x0+1))</f>
        <v>15</v>
      </c>
      <c r="E347" s="18" t="n">
        <f aca="false">IF(E$12="","",INDEX(ImgF,ROUND(C$6+E$12*SIN(RADIANS(C347)),0)-ImgF_y0+1,ROUND(C$5+E$12*COS(RADIANS(C347)),0)-ImgF_x0+1))</f>
        <v>14</v>
      </c>
      <c r="F347" s="18" t="n">
        <f aca="false">IF(F$12="","",INDEX(ImgF,ROUND(C$6+F$12*SIN(RADIANS(C347)),0)-ImgF_y0+1,ROUND(C$5+F$12*COS(RADIANS(C347)),0)-ImgF_x0+1))</f>
        <v>35</v>
      </c>
      <c r="G347" s="18" t="n">
        <f aca="false">IF(G$12="","",INDEX(ImgF,ROUND(C$6+G$12*SIN(RADIANS(C347)),0)-ImgF_y0+1,ROUND(C$5+G$12*COS(RADIANS(C347)),0)-ImgF_x0+1))</f>
        <v>45</v>
      </c>
      <c r="H347" s="18" t="n">
        <f aca="false">IF(H$12="","",INDEX(ImgF,ROUND(C$6+H$12*SIN(RADIANS(C347)),0)-ImgF_y0+1,ROUND(C$5+H$12*COS(RADIANS(C347)),0)-ImgF_x0+1))</f>
        <v>45</v>
      </c>
      <c r="I347" s="18" t="n">
        <f aca="false">IF(I$12="","",INDEX(ImgF,ROUND(C$6+I$12*SIN(RADIANS(C347)),0)-ImgF_y0+1,ROUND(C$5+I$12*COS(RADIANS(C347)),0)-ImgF_x0+1))</f>
        <v>26</v>
      </c>
      <c r="J347" s="18" t="n">
        <f aca="false">IF(J$12="","",INDEX(ImgF,ROUND(C$6+J$12*SIN(RADIANS(C347)),0)-ImgF_y0+1,ROUND(C$5+J$12*COS(RADIANS(C347)),0)-ImgF_x0+1))</f>
        <v>26</v>
      </c>
      <c r="K347" s="18" t="n">
        <f aca="false">IF(K$12="","",INDEX(ImgF,ROUND(C$6+K$12*SIN(RADIANS(C347)),0)-ImgF_y0+1,ROUND(C$5+K$12*COS(RADIANS(C347)),0)-ImgF_x0+1))</f>
        <v>30</v>
      </c>
      <c r="L347" s="24" t="n">
        <f aca="false">MIN(D347:K347)</f>
        <v>14</v>
      </c>
      <c r="M347" s="33" t="n">
        <f aca="false">IF(L347&lt;oscuro,1,0)</f>
        <v>1</v>
      </c>
      <c r="N347" s="22" t="n">
        <f aca="false">oscuro</f>
        <v>68</v>
      </c>
      <c r="P347" s="24" t="n">
        <v>334</v>
      </c>
      <c r="Q347" s="24" t="n">
        <f aca="false">P347*360/360</f>
        <v>334</v>
      </c>
      <c r="R347" s="22" t="n">
        <f aca="false">IF(R$12="","",INDEX(ImgF,ROUND(Q$6+R$12*SIN(RADIANS(Q347)),0)-ImgF_y0+1,ROUND(Q$5+R$12*COS(RADIANS(Q347)),0)-ImgF_x0+1))</f>
        <v>76</v>
      </c>
      <c r="S347" s="22" t="n">
        <f aca="false">IF(S$12="","",INDEX(ImgF,ROUND(Q$6+S$12*SIN(RADIANS(Q347)),0)-ImgF_y0+1,ROUND(Q$5+S$12*COS(RADIANS(Q347)),0)-ImgF_x0+1))</f>
        <v>10</v>
      </c>
      <c r="T347" s="22" t="n">
        <f aca="false">IF(T$12="","",INDEX(ImgF,ROUND(Q$6+T$12*SIN(RADIANS(Q347)),0)-ImgF_y0+1,ROUND(Q$5+T$12*COS(RADIANS(Q347)),0)-ImgF_x0+1))</f>
        <v>63</v>
      </c>
      <c r="U347" s="22" t="n">
        <f aca="false">IF(U$12="","",INDEX(ImgF,ROUND(Q$6+U$12*SIN(RADIANS(Q347)),0)-ImgF_y0+1,ROUND(Q$5+U$12*COS(RADIANS(Q347)),0)-ImgF_x0+1))</f>
        <v>59</v>
      </c>
      <c r="V347" s="22" t="n">
        <f aca="false">IF(V$12="","",INDEX(ImgF,ROUND(Q$6+V$12*SIN(RADIANS(Q347)),0)-ImgF_y0+1,ROUND(Q$5+V$12*COS(RADIANS(Q347)),0)-ImgF_x0+1))</f>
        <v>24</v>
      </c>
      <c r="W347" s="22" t="n">
        <f aca="false">IF(W$12="","",INDEX(ImgF,ROUND(Q$6+W$12*SIN(RADIANS(Q347)),0)-ImgF_y0+1,ROUND(Q$5+W$12*COS(RADIANS(Q347)),0)-ImgF_x0+1))</f>
        <v>32</v>
      </c>
      <c r="X347" s="22" t="n">
        <f aca="false">IF(X$12="","",INDEX(ImgF,ROUND(Q$6+X$12*SIN(RADIANS(Q347)),0)-ImgF_y0+1,ROUND(Q$5+X$12*COS(RADIANS(Q347)),0)-ImgF_x0+1))</f>
        <v>53</v>
      </c>
      <c r="Y347" s="22" t="n">
        <f aca="false">IF(Y$12="","",INDEX(ImgF,ROUND(Q$6+Y$12*SIN(RADIANS(Q347)),0)-ImgF_y0+1,ROUND(Q$5+Y$12*COS(RADIANS(Q347)),0)-ImgF_x0+1))</f>
        <v>53</v>
      </c>
      <c r="Z347" s="24" t="n">
        <f aca="false">MIN(R347:Y347)</f>
        <v>10</v>
      </c>
      <c r="AA347" s="33" t="n">
        <f aca="false">IF(Z347&lt;oscuro,1,0)</f>
        <v>1</v>
      </c>
      <c r="AB347" s="22" t="n">
        <f aca="false">oscuro</f>
        <v>68</v>
      </c>
    </row>
    <row r="348" customFormat="false" ht="15" hidden="false" customHeight="false" outlineLevel="0" collapsed="false">
      <c r="B348" s="24" t="n">
        <v>335</v>
      </c>
      <c r="C348" s="24" t="n">
        <f aca="false">B348*360/360</f>
        <v>335</v>
      </c>
      <c r="D348" s="18" t="n">
        <f aca="false">IF(D$12="","",INDEX(ImgF,ROUND(C$6+D$12*SIN(RADIANS(C348)),0)-ImgF_y0+1,ROUND(C$5+D$12*COS(RADIANS(C348)),0)-ImgF_x0+1))</f>
        <v>18</v>
      </c>
      <c r="E348" s="18" t="n">
        <f aca="false">IF(E$12="","",INDEX(ImgF,ROUND(C$6+E$12*SIN(RADIANS(C348)),0)-ImgF_y0+1,ROUND(C$5+E$12*COS(RADIANS(C348)),0)-ImgF_x0+1))</f>
        <v>4</v>
      </c>
      <c r="F348" s="18" t="n">
        <f aca="false">IF(F$12="","",INDEX(ImgF,ROUND(C$6+F$12*SIN(RADIANS(C348)),0)-ImgF_y0+1,ROUND(C$5+F$12*COS(RADIANS(C348)),0)-ImgF_x0+1))</f>
        <v>35</v>
      </c>
      <c r="G348" s="18" t="n">
        <f aca="false">IF(G$12="","",INDEX(ImgF,ROUND(C$6+G$12*SIN(RADIANS(C348)),0)-ImgF_y0+1,ROUND(C$5+G$12*COS(RADIANS(C348)),0)-ImgF_x0+1))</f>
        <v>52</v>
      </c>
      <c r="H348" s="18" t="n">
        <f aca="false">IF(H$12="","",INDEX(ImgF,ROUND(C$6+H$12*SIN(RADIANS(C348)),0)-ImgF_y0+1,ROUND(C$5+H$12*COS(RADIANS(C348)),0)-ImgF_x0+1))</f>
        <v>45</v>
      </c>
      <c r="I348" s="18" t="n">
        <f aca="false">IF(I$12="","",INDEX(ImgF,ROUND(C$6+I$12*SIN(RADIANS(C348)),0)-ImgF_y0+1,ROUND(C$5+I$12*COS(RADIANS(C348)),0)-ImgF_x0+1))</f>
        <v>30</v>
      </c>
      <c r="J348" s="18" t="n">
        <f aca="false">IF(J$12="","",INDEX(ImgF,ROUND(C$6+J$12*SIN(RADIANS(C348)),0)-ImgF_y0+1,ROUND(C$5+J$12*COS(RADIANS(C348)),0)-ImgF_x0+1))</f>
        <v>21</v>
      </c>
      <c r="K348" s="18" t="n">
        <f aca="false">IF(K$12="","",INDEX(ImgF,ROUND(C$6+K$12*SIN(RADIANS(C348)),0)-ImgF_y0+1,ROUND(C$5+K$12*COS(RADIANS(C348)),0)-ImgF_x0+1))</f>
        <v>22</v>
      </c>
      <c r="L348" s="24" t="n">
        <f aca="false">MIN(D348:K348)</f>
        <v>4</v>
      </c>
      <c r="M348" s="33" t="n">
        <f aca="false">IF(L348&lt;oscuro,1,0)</f>
        <v>1</v>
      </c>
      <c r="N348" s="22" t="n">
        <f aca="false">oscuro</f>
        <v>68</v>
      </c>
      <c r="P348" s="24" t="n">
        <v>335</v>
      </c>
      <c r="Q348" s="24" t="n">
        <f aca="false">P348*360/360</f>
        <v>335</v>
      </c>
      <c r="R348" s="22" t="n">
        <f aca="false">IF(R$12="","",INDEX(ImgF,ROUND(Q$6+R$12*SIN(RADIANS(Q348)),0)-ImgF_y0+1,ROUND(Q$5+R$12*COS(RADIANS(Q348)),0)-ImgF_x0+1))</f>
        <v>4</v>
      </c>
      <c r="S348" s="22" t="n">
        <f aca="false">IF(S$12="","",INDEX(ImgF,ROUND(Q$6+S$12*SIN(RADIANS(Q348)),0)-ImgF_y0+1,ROUND(Q$5+S$12*COS(RADIANS(Q348)),0)-ImgF_x0+1))</f>
        <v>32</v>
      </c>
      <c r="T348" s="22" t="n">
        <f aca="false">IF(T$12="","",INDEX(ImgF,ROUND(Q$6+T$12*SIN(RADIANS(Q348)),0)-ImgF_y0+1,ROUND(Q$5+T$12*COS(RADIANS(Q348)),0)-ImgF_x0+1))</f>
        <v>71</v>
      </c>
      <c r="U348" s="22" t="n">
        <f aca="false">IF(U$12="","",INDEX(ImgF,ROUND(Q$6+U$12*SIN(RADIANS(Q348)),0)-ImgF_y0+1,ROUND(Q$5+U$12*COS(RADIANS(Q348)),0)-ImgF_x0+1))</f>
        <v>59</v>
      </c>
      <c r="V348" s="22" t="n">
        <f aca="false">IF(V$12="","",INDEX(ImgF,ROUND(Q$6+V$12*SIN(RADIANS(Q348)),0)-ImgF_y0+1,ROUND(Q$5+V$12*COS(RADIANS(Q348)),0)-ImgF_x0+1))</f>
        <v>36</v>
      </c>
      <c r="W348" s="22" t="n">
        <f aca="false">IF(W$12="","",INDEX(ImgF,ROUND(Q$6+W$12*SIN(RADIANS(Q348)),0)-ImgF_y0+1,ROUND(Q$5+W$12*COS(RADIANS(Q348)),0)-ImgF_x0+1))</f>
        <v>32</v>
      </c>
      <c r="X348" s="22" t="n">
        <f aca="false">IF(X$12="","",INDEX(ImgF,ROUND(Q$6+X$12*SIN(RADIANS(Q348)),0)-ImgF_y0+1,ROUND(Q$5+X$12*COS(RADIANS(Q348)),0)-ImgF_x0+1))</f>
        <v>47</v>
      </c>
      <c r="Y348" s="22" t="n">
        <f aca="false">IF(Y$12="","",INDEX(ImgF,ROUND(Q$6+Y$12*SIN(RADIANS(Q348)),0)-ImgF_y0+1,ROUND(Q$5+Y$12*COS(RADIANS(Q348)),0)-ImgF_x0+1))</f>
        <v>52</v>
      </c>
      <c r="Z348" s="24" t="n">
        <f aca="false">MIN(R348:Y348)</f>
        <v>4</v>
      </c>
      <c r="AA348" s="33" t="n">
        <f aca="false">IF(Z348&lt;oscuro,1,0)</f>
        <v>1</v>
      </c>
      <c r="AB348" s="22" t="n">
        <f aca="false">oscuro</f>
        <v>68</v>
      </c>
    </row>
    <row r="349" customFormat="false" ht="15" hidden="false" customHeight="false" outlineLevel="0" collapsed="false">
      <c r="B349" s="24" t="n">
        <v>336</v>
      </c>
      <c r="C349" s="24" t="n">
        <f aca="false">B349*360/360</f>
        <v>336</v>
      </c>
      <c r="D349" s="18" t="n">
        <f aca="false">IF(D$12="","",INDEX(ImgF,ROUND(C$6+D$12*SIN(RADIANS(C349)),0)-ImgF_y0+1,ROUND(C$5+D$12*COS(RADIANS(C349)),0)-ImgF_x0+1))</f>
        <v>7</v>
      </c>
      <c r="E349" s="18" t="n">
        <f aca="false">IF(E$12="","",INDEX(ImgF,ROUND(C$6+E$12*SIN(RADIANS(C349)),0)-ImgF_y0+1,ROUND(C$5+E$12*COS(RADIANS(C349)),0)-ImgF_x0+1))</f>
        <v>12</v>
      </c>
      <c r="F349" s="18" t="n">
        <f aca="false">IF(F$12="","",INDEX(ImgF,ROUND(C$6+F$12*SIN(RADIANS(C349)),0)-ImgF_y0+1,ROUND(C$5+F$12*COS(RADIANS(C349)),0)-ImgF_x0+1))</f>
        <v>12</v>
      </c>
      <c r="G349" s="18" t="n">
        <f aca="false">IF(G$12="","",INDEX(ImgF,ROUND(C$6+G$12*SIN(RADIANS(C349)),0)-ImgF_y0+1,ROUND(C$5+G$12*COS(RADIANS(C349)),0)-ImgF_x0+1))</f>
        <v>52</v>
      </c>
      <c r="H349" s="18" t="n">
        <f aca="false">IF(H$12="","",INDEX(ImgF,ROUND(C$6+H$12*SIN(RADIANS(C349)),0)-ImgF_y0+1,ROUND(C$5+H$12*COS(RADIANS(C349)),0)-ImgF_x0+1))</f>
        <v>50</v>
      </c>
      <c r="I349" s="18" t="n">
        <f aca="false">IF(I$12="","",INDEX(ImgF,ROUND(C$6+I$12*SIN(RADIANS(C349)),0)-ImgF_y0+1,ROUND(C$5+I$12*COS(RADIANS(C349)),0)-ImgF_x0+1))</f>
        <v>32</v>
      </c>
      <c r="J349" s="18" t="n">
        <f aca="false">IF(J$12="","",INDEX(ImgF,ROUND(C$6+J$12*SIN(RADIANS(C349)),0)-ImgF_y0+1,ROUND(C$5+J$12*COS(RADIANS(C349)),0)-ImgF_x0+1))</f>
        <v>18</v>
      </c>
      <c r="K349" s="18" t="n">
        <f aca="false">IF(K$12="","",INDEX(ImgF,ROUND(C$6+K$12*SIN(RADIANS(C349)),0)-ImgF_y0+1,ROUND(C$5+K$12*COS(RADIANS(C349)),0)-ImgF_x0+1))</f>
        <v>11</v>
      </c>
      <c r="L349" s="24" t="n">
        <f aca="false">MIN(D349:K349)</f>
        <v>7</v>
      </c>
      <c r="M349" s="33" t="n">
        <f aca="false">IF(L349&lt;oscuro,1,0)</f>
        <v>1</v>
      </c>
      <c r="N349" s="22" t="n">
        <f aca="false">oscuro</f>
        <v>68</v>
      </c>
      <c r="P349" s="24" t="n">
        <v>336</v>
      </c>
      <c r="Q349" s="24" t="n">
        <f aca="false">P349*360/360</f>
        <v>336</v>
      </c>
      <c r="R349" s="22" t="n">
        <f aca="false">IF(R$12="","",INDEX(ImgF,ROUND(Q$6+R$12*SIN(RADIANS(Q349)),0)-ImgF_y0+1,ROUND(Q$5+R$12*COS(RADIANS(Q349)),0)-ImgF_x0+1))</f>
        <v>26</v>
      </c>
      <c r="S349" s="22" t="n">
        <f aca="false">IF(S$12="","",INDEX(ImgF,ROUND(Q$6+S$12*SIN(RADIANS(Q349)),0)-ImgF_y0+1,ROUND(Q$5+S$12*COS(RADIANS(Q349)),0)-ImgF_x0+1))</f>
        <v>15</v>
      </c>
      <c r="T349" s="22" t="n">
        <f aca="false">IF(T$12="","",INDEX(ImgF,ROUND(Q$6+T$12*SIN(RADIANS(Q349)),0)-ImgF_y0+1,ROUND(Q$5+T$12*COS(RADIANS(Q349)),0)-ImgF_x0+1))</f>
        <v>71</v>
      </c>
      <c r="U349" s="22" t="n">
        <f aca="false">IF(U$12="","",INDEX(ImgF,ROUND(Q$6+U$12*SIN(RADIANS(Q349)),0)-ImgF_y0+1,ROUND(Q$5+U$12*COS(RADIANS(Q349)),0)-ImgF_x0+1))</f>
        <v>52</v>
      </c>
      <c r="V349" s="22" t="n">
        <f aca="false">IF(V$12="","",INDEX(ImgF,ROUND(Q$6+V$12*SIN(RADIANS(Q349)),0)-ImgF_y0+1,ROUND(Q$5+V$12*COS(RADIANS(Q349)),0)-ImgF_x0+1))</f>
        <v>36</v>
      </c>
      <c r="W349" s="22" t="n">
        <f aca="false">IF(W$12="","",INDEX(ImgF,ROUND(Q$6+W$12*SIN(RADIANS(Q349)),0)-ImgF_y0+1,ROUND(Q$5+W$12*COS(RADIANS(Q349)),0)-ImgF_x0+1))</f>
        <v>51</v>
      </c>
      <c r="X349" s="22" t="n">
        <f aca="false">IF(X$12="","",INDEX(ImgF,ROUND(Q$6+X$12*SIN(RADIANS(Q349)),0)-ImgF_y0+1,ROUND(Q$5+X$12*COS(RADIANS(Q349)),0)-ImgF_x0+1))</f>
        <v>50</v>
      </c>
      <c r="Y349" s="22" t="n">
        <f aca="false">IF(Y$12="","",INDEX(ImgF,ROUND(Q$6+Y$12*SIN(RADIANS(Q349)),0)-ImgF_y0+1,ROUND(Q$5+Y$12*COS(RADIANS(Q349)),0)-ImgF_x0+1))</f>
        <v>52</v>
      </c>
      <c r="Z349" s="24" t="n">
        <f aca="false">MIN(R349:Y349)</f>
        <v>15</v>
      </c>
      <c r="AA349" s="33" t="n">
        <f aca="false">IF(Z349&lt;oscuro,1,0)</f>
        <v>1</v>
      </c>
      <c r="AB349" s="22" t="n">
        <f aca="false">oscuro</f>
        <v>68</v>
      </c>
    </row>
    <row r="350" customFormat="false" ht="15" hidden="false" customHeight="false" outlineLevel="0" collapsed="false">
      <c r="B350" s="24" t="n">
        <v>337</v>
      </c>
      <c r="C350" s="24" t="n">
        <f aca="false">B350*360/360</f>
        <v>337</v>
      </c>
      <c r="D350" s="18" t="n">
        <f aca="false">IF(D$12="","",INDEX(ImgF,ROUND(C$6+D$12*SIN(RADIANS(C350)),0)-ImgF_y0+1,ROUND(C$5+D$12*COS(RADIANS(C350)),0)-ImgF_x0+1))</f>
        <v>7</v>
      </c>
      <c r="E350" s="18" t="n">
        <f aca="false">IF(E$12="","",INDEX(ImgF,ROUND(C$6+E$12*SIN(RADIANS(C350)),0)-ImgF_y0+1,ROUND(C$5+E$12*COS(RADIANS(C350)),0)-ImgF_x0+1))</f>
        <v>7</v>
      </c>
      <c r="F350" s="18" t="n">
        <f aca="false">IF(F$12="","",INDEX(ImgF,ROUND(C$6+F$12*SIN(RADIANS(C350)),0)-ImgF_y0+1,ROUND(C$5+F$12*COS(RADIANS(C350)),0)-ImgF_x0+1))</f>
        <v>46</v>
      </c>
      <c r="G350" s="18" t="n">
        <f aca="false">IF(G$12="","",INDEX(ImgF,ROUND(C$6+G$12*SIN(RADIANS(C350)),0)-ImgF_y0+1,ROUND(C$5+G$12*COS(RADIANS(C350)),0)-ImgF_x0+1))</f>
        <v>49</v>
      </c>
      <c r="H350" s="18" t="n">
        <f aca="false">IF(H$12="","",INDEX(ImgF,ROUND(C$6+H$12*SIN(RADIANS(C350)),0)-ImgF_y0+1,ROUND(C$5+H$12*COS(RADIANS(C350)),0)-ImgF_x0+1))</f>
        <v>45</v>
      </c>
      <c r="I350" s="18" t="n">
        <f aca="false">IF(I$12="","",INDEX(ImgF,ROUND(C$6+I$12*SIN(RADIANS(C350)),0)-ImgF_y0+1,ROUND(C$5+I$12*COS(RADIANS(C350)),0)-ImgF_x0+1))</f>
        <v>32</v>
      </c>
      <c r="J350" s="18" t="n">
        <f aca="false">IF(J$12="","",INDEX(ImgF,ROUND(C$6+J$12*SIN(RADIANS(C350)),0)-ImgF_y0+1,ROUND(C$5+J$12*COS(RADIANS(C350)),0)-ImgF_x0+1))</f>
        <v>19</v>
      </c>
      <c r="K350" s="18" t="n">
        <f aca="false">IF(K$12="","",INDEX(ImgF,ROUND(C$6+K$12*SIN(RADIANS(C350)),0)-ImgF_y0+1,ROUND(C$5+K$12*COS(RADIANS(C350)),0)-ImgF_x0+1))</f>
        <v>11</v>
      </c>
      <c r="L350" s="24" t="n">
        <f aca="false">MIN(D350:K350)</f>
        <v>7</v>
      </c>
      <c r="M350" s="33" t="n">
        <f aca="false">IF(L350&lt;oscuro,1,0)</f>
        <v>1</v>
      </c>
      <c r="N350" s="22" t="n">
        <f aca="false">oscuro</f>
        <v>68</v>
      </c>
      <c r="P350" s="24" t="n">
        <v>337</v>
      </c>
      <c r="Q350" s="24" t="n">
        <f aca="false">P350*360/360</f>
        <v>337</v>
      </c>
      <c r="R350" s="22" t="n">
        <f aca="false">IF(R$12="","",INDEX(ImgF,ROUND(Q$6+R$12*SIN(RADIANS(Q350)),0)-ImgF_y0+1,ROUND(Q$5+R$12*COS(RADIANS(Q350)),0)-ImgF_x0+1))</f>
        <v>45</v>
      </c>
      <c r="S350" s="22" t="n">
        <f aca="false">IF(S$12="","",INDEX(ImgF,ROUND(Q$6+S$12*SIN(RADIANS(Q350)),0)-ImgF_y0+1,ROUND(Q$5+S$12*COS(RADIANS(Q350)),0)-ImgF_x0+1))</f>
        <v>15</v>
      </c>
      <c r="T350" s="22" t="n">
        <f aca="false">IF(T$12="","",INDEX(ImgF,ROUND(Q$6+T$12*SIN(RADIANS(Q350)),0)-ImgF_y0+1,ROUND(Q$5+T$12*COS(RADIANS(Q350)),0)-ImgF_x0+1))</f>
        <v>69</v>
      </c>
      <c r="U350" s="22" t="n">
        <f aca="false">IF(U$12="","",INDEX(ImgF,ROUND(Q$6+U$12*SIN(RADIANS(Q350)),0)-ImgF_y0+1,ROUND(Q$5+U$12*COS(RADIANS(Q350)),0)-ImgF_x0+1))</f>
        <v>52</v>
      </c>
      <c r="V350" s="22" t="n">
        <f aca="false">IF(V$12="","",INDEX(ImgF,ROUND(Q$6+V$12*SIN(RADIANS(Q350)),0)-ImgF_y0+1,ROUND(Q$5+V$12*COS(RADIANS(Q350)),0)-ImgF_x0+1))</f>
        <v>27</v>
      </c>
      <c r="W350" s="22" t="n">
        <f aca="false">IF(W$12="","",INDEX(ImgF,ROUND(Q$6+W$12*SIN(RADIANS(Q350)),0)-ImgF_y0+1,ROUND(Q$5+W$12*COS(RADIANS(Q350)),0)-ImgF_x0+1))</f>
        <v>53</v>
      </c>
      <c r="X350" s="22" t="n">
        <f aca="false">IF(X$12="","",INDEX(ImgF,ROUND(Q$6+X$12*SIN(RADIANS(Q350)),0)-ImgF_y0+1,ROUND(Q$5+X$12*COS(RADIANS(Q350)),0)-ImgF_x0+1))</f>
        <v>50</v>
      </c>
      <c r="Y350" s="22" t="n">
        <f aca="false">IF(Y$12="","",INDEX(ImgF,ROUND(Q$6+Y$12*SIN(RADIANS(Q350)),0)-ImgF_y0+1,ROUND(Q$5+Y$12*COS(RADIANS(Q350)),0)-ImgF_x0+1))</f>
        <v>24</v>
      </c>
      <c r="Z350" s="24" t="n">
        <f aca="false">MIN(R350:Y350)</f>
        <v>15</v>
      </c>
      <c r="AA350" s="33" t="n">
        <f aca="false">IF(Z350&lt;oscuro,1,0)</f>
        <v>1</v>
      </c>
      <c r="AB350" s="22" t="n">
        <f aca="false">oscuro</f>
        <v>68</v>
      </c>
    </row>
    <row r="351" customFormat="false" ht="15" hidden="false" customHeight="false" outlineLevel="0" collapsed="false">
      <c r="B351" s="24" t="n">
        <v>338</v>
      </c>
      <c r="C351" s="24" t="n">
        <f aca="false">B351*360/360</f>
        <v>338</v>
      </c>
      <c r="D351" s="18" t="n">
        <f aca="false">IF(D$12="","",INDEX(ImgF,ROUND(C$6+D$12*SIN(RADIANS(C351)),0)-ImgF_y0+1,ROUND(C$5+D$12*COS(RADIANS(C351)),0)-ImgF_x0+1))</f>
        <v>18</v>
      </c>
      <c r="E351" s="18" t="n">
        <f aca="false">IF(E$12="","",INDEX(ImgF,ROUND(C$6+E$12*SIN(RADIANS(C351)),0)-ImgF_y0+1,ROUND(C$5+E$12*COS(RADIANS(C351)),0)-ImgF_x0+1))</f>
        <v>7</v>
      </c>
      <c r="F351" s="18" t="n">
        <f aca="false">IF(F$12="","",INDEX(ImgF,ROUND(C$6+F$12*SIN(RADIANS(C351)),0)-ImgF_y0+1,ROUND(C$5+F$12*COS(RADIANS(C351)),0)-ImgF_x0+1))</f>
        <v>21</v>
      </c>
      <c r="G351" s="18" t="n">
        <f aca="false">IF(G$12="","",INDEX(ImgF,ROUND(C$6+G$12*SIN(RADIANS(C351)),0)-ImgF_y0+1,ROUND(C$5+G$12*COS(RADIANS(C351)),0)-ImgF_x0+1))</f>
        <v>45</v>
      </c>
      <c r="H351" s="18" t="n">
        <f aca="false">IF(H$12="","",INDEX(ImgF,ROUND(C$6+H$12*SIN(RADIANS(C351)),0)-ImgF_y0+1,ROUND(C$5+H$12*COS(RADIANS(C351)),0)-ImgF_x0+1))</f>
        <v>45</v>
      </c>
      <c r="I351" s="18" t="n">
        <f aca="false">IF(I$12="","",INDEX(ImgF,ROUND(C$6+I$12*SIN(RADIANS(C351)),0)-ImgF_y0+1,ROUND(C$5+I$12*COS(RADIANS(C351)),0)-ImgF_x0+1))</f>
        <v>26</v>
      </c>
      <c r="J351" s="18" t="n">
        <f aca="false">IF(J$12="","",INDEX(ImgF,ROUND(C$6+J$12*SIN(RADIANS(C351)),0)-ImgF_y0+1,ROUND(C$5+J$12*COS(RADIANS(C351)),0)-ImgF_x0+1))</f>
        <v>16</v>
      </c>
      <c r="K351" s="18" t="n">
        <f aca="false">IF(K$12="","",INDEX(ImgF,ROUND(C$6+K$12*SIN(RADIANS(C351)),0)-ImgF_y0+1,ROUND(C$5+K$12*COS(RADIANS(C351)),0)-ImgF_x0+1))</f>
        <v>18</v>
      </c>
      <c r="L351" s="24" t="n">
        <f aca="false">MIN(D351:K351)</f>
        <v>7</v>
      </c>
      <c r="M351" s="33" t="n">
        <f aca="false">IF(L351&lt;oscuro,1,0)</f>
        <v>1</v>
      </c>
      <c r="N351" s="22" t="n">
        <f aca="false">oscuro</f>
        <v>68</v>
      </c>
      <c r="P351" s="24" t="n">
        <v>338</v>
      </c>
      <c r="Q351" s="24" t="n">
        <f aca="false">P351*360/360</f>
        <v>338</v>
      </c>
      <c r="R351" s="22" t="n">
        <f aca="false">IF(R$12="","",INDEX(ImgF,ROUND(Q$6+R$12*SIN(RADIANS(Q351)),0)-ImgF_y0+1,ROUND(Q$5+R$12*COS(RADIANS(Q351)),0)-ImgF_x0+1))</f>
        <v>3</v>
      </c>
      <c r="S351" s="22" t="n">
        <f aca="false">IF(S$12="","",INDEX(ImgF,ROUND(Q$6+S$12*SIN(RADIANS(Q351)),0)-ImgF_y0+1,ROUND(Q$5+S$12*COS(RADIANS(Q351)),0)-ImgF_x0+1))</f>
        <v>3</v>
      </c>
      <c r="T351" s="22" t="n">
        <f aca="false">IF(T$12="","",INDEX(ImgF,ROUND(Q$6+T$12*SIN(RADIANS(Q351)),0)-ImgF_y0+1,ROUND(Q$5+T$12*COS(RADIANS(Q351)),0)-ImgF_x0+1))</f>
        <v>48</v>
      </c>
      <c r="U351" s="22" t="n">
        <f aca="false">IF(U$12="","",INDEX(ImgF,ROUND(Q$6+U$12*SIN(RADIANS(Q351)),0)-ImgF_y0+1,ROUND(Q$5+U$12*COS(RADIANS(Q351)),0)-ImgF_x0+1))</f>
        <v>64</v>
      </c>
      <c r="V351" s="22" t="n">
        <f aca="false">IF(V$12="","",INDEX(ImgF,ROUND(Q$6+V$12*SIN(RADIANS(Q351)),0)-ImgF_y0+1,ROUND(Q$5+V$12*COS(RADIANS(Q351)),0)-ImgF_x0+1))</f>
        <v>30</v>
      </c>
      <c r="W351" s="22" t="n">
        <f aca="false">IF(W$12="","",INDEX(ImgF,ROUND(Q$6+W$12*SIN(RADIANS(Q351)),0)-ImgF_y0+1,ROUND(Q$5+W$12*COS(RADIANS(Q351)),0)-ImgF_x0+1))</f>
        <v>53</v>
      </c>
      <c r="X351" s="22" t="n">
        <f aca="false">IF(X$12="","",INDEX(ImgF,ROUND(Q$6+X$12*SIN(RADIANS(Q351)),0)-ImgF_y0+1,ROUND(Q$5+X$12*COS(RADIANS(Q351)),0)-ImgF_x0+1))</f>
        <v>53</v>
      </c>
      <c r="Y351" s="22" t="n">
        <f aca="false">IF(Y$12="","",INDEX(ImgF,ROUND(Q$6+Y$12*SIN(RADIANS(Q351)),0)-ImgF_y0+1,ROUND(Q$5+Y$12*COS(RADIANS(Q351)),0)-ImgF_x0+1))</f>
        <v>34</v>
      </c>
      <c r="Z351" s="24" t="n">
        <f aca="false">MIN(R351:Y351)</f>
        <v>3</v>
      </c>
      <c r="AA351" s="33" t="n">
        <f aca="false">IF(Z351&lt;oscuro,1,0)</f>
        <v>1</v>
      </c>
      <c r="AB351" s="22" t="n">
        <f aca="false">oscuro</f>
        <v>68</v>
      </c>
    </row>
    <row r="352" customFormat="false" ht="15" hidden="false" customHeight="false" outlineLevel="0" collapsed="false">
      <c r="B352" s="24" t="n">
        <v>339</v>
      </c>
      <c r="C352" s="24" t="n">
        <f aca="false">B352*360/360</f>
        <v>339</v>
      </c>
      <c r="D352" s="18" t="n">
        <f aca="false">IF(D$12="","",INDEX(ImgF,ROUND(C$6+D$12*SIN(RADIANS(C352)),0)-ImgF_y0+1,ROUND(C$5+D$12*COS(RADIANS(C352)),0)-ImgF_x0+1))</f>
        <v>18</v>
      </c>
      <c r="E352" s="18" t="n">
        <f aca="false">IF(E$12="","",INDEX(ImgF,ROUND(C$6+E$12*SIN(RADIANS(C352)),0)-ImgF_y0+1,ROUND(C$5+E$12*COS(RADIANS(C352)),0)-ImgF_x0+1))</f>
        <v>15</v>
      </c>
      <c r="F352" s="18" t="n">
        <f aca="false">IF(F$12="","",INDEX(ImgF,ROUND(C$6+F$12*SIN(RADIANS(C352)),0)-ImgF_y0+1,ROUND(C$5+F$12*COS(RADIANS(C352)),0)-ImgF_x0+1))</f>
        <v>8</v>
      </c>
      <c r="G352" s="18" t="n">
        <f aca="false">IF(G$12="","",INDEX(ImgF,ROUND(C$6+G$12*SIN(RADIANS(C352)),0)-ImgF_y0+1,ROUND(C$5+G$12*COS(RADIANS(C352)),0)-ImgF_x0+1))</f>
        <v>45</v>
      </c>
      <c r="H352" s="18" t="n">
        <f aca="false">IF(H$12="","",INDEX(ImgF,ROUND(C$6+H$12*SIN(RADIANS(C352)),0)-ImgF_y0+1,ROUND(C$5+H$12*COS(RADIANS(C352)),0)-ImgF_x0+1))</f>
        <v>51</v>
      </c>
      <c r="I352" s="18" t="n">
        <f aca="false">IF(I$12="","",INDEX(ImgF,ROUND(C$6+I$12*SIN(RADIANS(C352)),0)-ImgF_y0+1,ROUND(C$5+I$12*COS(RADIANS(C352)),0)-ImgF_x0+1))</f>
        <v>43</v>
      </c>
      <c r="J352" s="18" t="n">
        <f aca="false">IF(J$12="","",INDEX(ImgF,ROUND(C$6+J$12*SIN(RADIANS(C352)),0)-ImgF_y0+1,ROUND(C$5+J$12*COS(RADIANS(C352)),0)-ImgF_x0+1))</f>
        <v>16</v>
      </c>
      <c r="K352" s="18" t="n">
        <f aca="false">IF(K$12="","",INDEX(ImgF,ROUND(C$6+K$12*SIN(RADIANS(C352)),0)-ImgF_y0+1,ROUND(C$5+K$12*COS(RADIANS(C352)),0)-ImgF_x0+1))</f>
        <v>16</v>
      </c>
      <c r="L352" s="24" t="n">
        <f aca="false">MIN(D352:K352)</f>
        <v>8</v>
      </c>
      <c r="M352" s="33" t="n">
        <f aca="false">IF(L352&lt;oscuro,1,0)</f>
        <v>1</v>
      </c>
      <c r="N352" s="22" t="n">
        <f aca="false">oscuro</f>
        <v>68</v>
      </c>
      <c r="P352" s="24" t="n">
        <v>339</v>
      </c>
      <c r="Q352" s="24" t="n">
        <f aca="false">P352*360/360</f>
        <v>339</v>
      </c>
      <c r="R352" s="22" t="n">
        <f aca="false">IF(R$12="","",INDEX(ImgF,ROUND(Q$6+R$12*SIN(RADIANS(Q352)),0)-ImgF_y0+1,ROUND(Q$5+R$12*COS(RADIANS(Q352)),0)-ImgF_x0+1))</f>
        <v>2</v>
      </c>
      <c r="S352" s="22" t="n">
        <f aca="false">IF(S$12="","",INDEX(ImgF,ROUND(Q$6+S$12*SIN(RADIANS(Q352)),0)-ImgF_y0+1,ROUND(Q$5+S$12*COS(RADIANS(Q352)),0)-ImgF_x0+1))</f>
        <v>48</v>
      </c>
      <c r="T352" s="22" t="n">
        <f aca="false">IF(T$12="","",INDEX(ImgF,ROUND(Q$6+T$12*SIN(RADIANS(Q352)),0)-ImgF_y0+1,ROUND(Q$5+T$12*COS(RADIANS(Q352)),0)-ImgF_x0+1))</f>
        <v>72</v>
      </c>
      <c r="U352" s="22" t="n">
        <f aca="false">IF(U$12="","",INDEX(ImgF,ROUND(Q$6+U$12*SIN(RADIANS(Q352)),0)-ImgF_y0+1,ROUND(Q$5+U$12*COS(RADIANS(Q352)),0)-ImgF_x0+1))</f>
        <v>54</v>
      </c>
      <c r="V352" s="22" t="n">
        <f aca="false">IF(V$12="","",INDEX(ImgF,ROUND(Q$6+V$12*SIN(RADIANS(Q352)),0)-ImgF_y0+1,ROUND(Q$5+V$12*COS(RADIANS(Q352)),0)-ImgF_x0+1))</f>
        <v>47</v>
      </c>
      <c r="W352" s="22" t="n">
        <f aca="false">IF(W$12="","",INDEX(ImgF,ROUND(Q$6+W$12*SIN(RADIANS(Q352)),0)-ImgF_y0+1,ROUND(Q$5+W$12*COS(RADIANS(Q352)),0)-ImgF_x0+1))</f>
        <v>47</v>
      </c>
      <c r="X352" s="22" t="n">
        <f aca="false">IF(X$12="","",INDEX(ImgF,ROUND(Q$6+X$12*SIN(RADIANS(Q352)),0)-ImgF_y0+1,ROUND(Q$5+X$12*COS(RADIANS(Q352)),0)-ImgF_x0+1))</f>
        <v>48</v>
      </c>
      <c r="Y352" s="22" t="n">
        <f aca="false">IF(Y$12="","",INDEX(ImgF,ROUND(Q$6+Y$12*SIN(RADIANS(Q352)),0)-ImgF_y0+1,ROUND(Q$5+Y$12*COS(RADIANS(Q352)),0)-ImgF_x0+1))</f>
        <v>34</v>
      </c>
      <c r="Z352" s="24" t="n">
        <f aca="false">MIN(R352:Y352)</f>
        <v>2</v>
      </c>
      <c r="AA352" s="33" t="n">
        <f aca="false">IF(Z352&lt;oscuro,1,0)</f>
        <v>1</v>
      </c>
      <c r="AB352" s="22" t="n">
        <f aca="false">oscuro</f>
        <v>68</v>
      </c>
    </row>
    <row r="353" customFormat="false" ht="15" hidden="false" customHeight="false" outlineLevel="0" collapsed="false">
      <c r="B353" s="24" t="n">
        <v>340</v>
      </c>
      <c r="C353" s="24" t="n">
        <f aca="false">B353*360/360</f>
        <v>340</v>
      </c>
      <c r="D353" s="18" t="n">
        <f aca="false">IF(D$12="","",INDEX(ImgF,ROUND(C$6+D$12*SIN(RADIANS(C353)),0)-ImgF_y0+1,ROUND(C$5+D$12*COS(RADIANS(C353)),0)-ImgF_x0+1))</f>
        <v>23</v>
      </c>
      <c r="E353" s="18" t="n">
        <f aca="false">IF(E$12="","",INDEX(ImgF,ROUND(C$6+E$12*SIN(RADIANS(C353)),0)-ImgF_y0+1,ROUND(C$5+E$12*COS(RADIANS(C353)),0)-ImgF_x0+1))</f>
        <v>23</v>
      </c>
      <c r="F353" s="18" t="n">
        <f aca="false">IF(F$12="","",INDEX(ImgF,ROUND(C$6+F$12*SIN(RADIANS(C353)),0)-ImgF_y0+1,ROUND(C$5+F$12*COS(RADIANS(C353)),0)-ImgF_x0+1))</f>
        <v>8</v>
      </c>
      <c r="G353" s="18" t="n">
        <f aca="false">IF(G$12="","",INDEX(ImgF,ROUND(C$6+G$12*SIN(RADIANS(C353)),0)-ImgF_y0+1,ROUND(C$5+G$12*COS(RADIANS(C353)),0)-ImgF_x0+1))</f>
        <v>32</v>
      </c>
      <c r="H353" s="18" t="n">
        <f aca="false">IF(H$12="","",INDEX(ImgF,ROUND(C$6+H$12*SIN(RADIANS(C353)),0)-ImgF_y0+1,ROUND(C$5+H$12*COS(RADIANS(C353)),0)-ImgF_x0+1))</f>
        <v>46</v>
      </c>
      <c r="I353" s="18" t="n">
        <f aca="false">IF(I$12="","",INDEX(ImgF,ROUND(C$6+I$12*SIN(RADIANS(C353)),0)-ImgF_y0+1,ROUND(C$5+I$12*COS(RADIANS(C353)),0)-ImgF_x0+1))</f>
        <v>43</v>
      </c>
      <c r="J353" s="18" t="n">
        <f aca="false">IF(J$12="","",INDEX(ImgF,ROUND(C$6+J$12*SIN(RADIANS(C353)),0)-ImgF_y0+1,ROUND(C$5+J$12*COS(RADIANS(C353)),0)-ImgF_x0+1))</f>
        <v>24</v>
      </c>
      <c r="K353" s="18" t="n">
        <f aca="false">IF(K$12="","",INDEX(ImgF,ROUND(C$6+K$12*SIN(RADIANS(C353)),0)-ImgF_y0+1,ROUND(C$5+K$12*COS(RADIANS(C353)),0)-ImgF_x0+1))</f>
        <v>17</v>
      </c>
      <c r="L353" s="24" t="n">
        <f aca="false">MIN(D353:K353)</f>
        <v>8</v>
      </c>
      <c r="M353" s="33" t="n">
        <f aca="false">IF(L353&lt;oscuro,1,0)</f>
        <v>1</v>
      </c>
      <c r="N353" s="22" t="n">
        <f aca="false">oscuro</f>
        <v>68</v>
      </c>
      <c r="P353" s="24" t="n">
        <v>340</v>
      </c>
      <c r="Q353" s="24" t="n">
        <f aca="false">P353*360/360</f>
        <v>340</v>
      </c>
      <c r="R353" s="22" t="n">
        <f aca="false">IF(R$12="","",INDEX(ImgF,ROUND(Q$6+R$12*SIN(RADIANS(Q353)),0)-ImgF_y0+1,ROUND(Q$5+R$12*COS(RADIANS(Q353)),0)-ImgF_x0+1))</f>
        <v>2</v>
      </c>
      <c r="S353" s="22" t="n">
        <f aca="false">IF(S$12="","",INDEX(ImgF,ROUND(Q$6+S$12*SIN(RADIANS(Q353)),0)-ImgF_y0+1,ROUND(Q$5+S$12*COS(RADIANS(Q353)),0)-ImgF_x0+1))</f>
        <v>30</v>
      </c>
      <c r="T353" s="22" t="n">
        <f aca="false">IF(T$12="","",INDEX(ImgF,ROUND(Q$6+T$12*SIN(RADIANS(Q353)),0)-ImgF_y0+1,ROUND(Q$5+T$12*COS(RADIANS(Q353)),0)-ImgF_x0+1))</f>
        <v>66</v>
      </c>
      <c r="U353" s="22" t="n">
        <f aca="false">IF(U$12="","",INDEX(ImgF,ROUND(Q$6+U$12*SIN(RADIANS(Q353)),0)-ImgF_y0+1,ROUND(Q$5+U$12*COS(RADIANS(Q353)),0)-ImgF_x0+1))</f>
        <v>54</v>
      </c>
      <c r="V353" s="22" t="n">
        <f aca="false">IF(V$12="","",INDEX(ImgF,ROUND(Q$6+V$12*SIN(RADIANS(Q353)),0)-ImgF_y0+1,ROUND(Q$5+V$12*COS(RADIANS(Q353)),0)-ImgF_x0+1))</f>
        <v>41</v>
      </c>
      <c r="W353" s="22" t="n">
        <f aca="false">IF(W$12="","",INDEX(ImgF,ROUND(Q$6+W$12*SIN(RADIANS(Q353)),0)-ImgF_y0+1,ROUND(Q$5+W$12*COS(RADIANS(Q353)),0)-ImgF_x0+1))</f>
        <v>38</v>
      </c>
      <c r="X353" s="22" t="n">
        <f aca="false">IF(X$12="","",INDEX(ImgF,ROUND(Q$6+X$12*SIN(RADIANS(Q353)),0)-ImgF_y0+1,ROUND(Q$5+X$12*COS(RADIANS(Q353)),0)-ImgF_x0+1))</f>
        <v>43</v>
      </c>
      <c r="Y353" s="22" t="n">
        <f aca="false">IF(Y$12="","",INDEX(ImgF,ROUND(Q$6+Y$12*SIN(RADIANS(Q353)),0)-ImgF_y0+1,ROUND(Q$5+Y$12*COS(RADIANS(Q353)),0)-ImgF_x0+1))</f>
        <v>17</v>
      </c>
      <c r="Z353" s="24" t="n">
        <f aca="false">MIN(R353:Y353)</f>
        <v>2</v>
      </c>
      <c r="AA353" s="33" t="n">
        <f aca="false">IF(Z353&lt;oscuro,1,0)</f>
        <v>1</v>
      </c>
      <c r="AB353" s="22" t="n">
        <f aca="false">oscuro</f>
        <v>68</v>
      </c>
    </row>
    <row r="354" customFormat="false" ht="15" hidden="false" customHeight="false" outlineLevel="0" collapsed="false">
      <c r="B354" s="24" t="n">
        <v>341</v>
      </c>
      <c r="C354" s="24" t="n">
        <f aca="false">B354*360/360</f>
        <v>341</v>
      </c>
      <c r="D354" s="18" t="n">
        <f aca="false">IF(D$12="","",INDEX(ImgF,ROUND(C$6+D$12*SIN(RADIANS(C354)),0)-ImgF_y0+1,ROUND(C$5+D$12*COS(RADIANS(C354)),0)-ImgF_x0+1))</f>
        <v>35</v>
      </c>
      <c r="E354" s="18" t="n">
        <f aca="false">IF(E$12="","",INDEX(ImgF,ROUND(C$6+E$12*SIN(RADIANS(C354)),0)-ImgF_y0+1,ROUND(C$5+E$12*COS(RADIANS(C354)),0)-ImgF_x0+1))</f>
        <v>23</v>
      </c>
      <c r="F354" s="18" t="n">
        <f aca="false">IF(F$12="","",INDEX(ImgF,ROUND(C$6+F$12*SIN(RADIANS(C354)),0)-ImgF_y0+1,ROUND(C$5+F$12*COS(RADIANS(C354)),0)-ImgF_x0+1))</f>
        <v>17</v>
      </c>
      <c r="G354" s="18" t="n">
        <f aca="false">IF(G$12="","",INDEX(ImgF,ROUND(C$6+G$12*SIN(RADIANS(C354)),0)-ImgF_y0+1,ROUND(C$5+G$12*COS(RADIANS(C354)),0)-ImgF_x0+1))</f>
        <v>37</v>
      </c>
      <c r="H354" s="18" t="n">
        <f aca="false">IF(H$12="","",INDEX(ImgF,ROUND(C$6+H$12*SIN(RADIANS(C354)),0)-ImgF_y0+1,ROUND(C$5+H$12*COS(RADIANS(C354)),0)-ImgF_x0+1))</f>
        <v>52</v>
      </c>
      <c r="I354" s="18" t="n">
        <f aca="false">IF(I$12="","",INDEX(ImgF,ROUND(C$6+I$12*SIN(RADIANS(C354)),0)-ImgF_y0+1,ROUND(C$5+I$12*COS(RADIANS(C354)),0)-ImgF_x0+1))</f>
        <v>31</v>
      </c>
      <c r="J354" s="18" t="n">
        <f aca="false">IF(J$12="","",INDEX(ImgF,ROUND(C$6+J$12*SIN(RADIANS(C354)),0)-ImgF_y0+1,ROUND(C$5+J$12*COS(RADIANS(C354)),0)-ImgF_x0+1))</f>
        <v>31</v>
      </c>
      <c r="K354" s="18" t="n">
        <f aca="false">IF(K$12="","",INDEX(ImgF,ROUND(C$6+K$12*SIN(RADIANS(C354)),0)-ImgF_y0+1,ROUND(C$5+K$12*COS(RADIANS(C354)),0)-ImgF_x0+1))</f>
        <v>17</v>
      </c>
      <c r="L354" s="24" t="n">
        <f aca="false">MIN(D354:K354)</f>
        <v>17</v>
      </c>
      <c r="M354" s="33" t="n">
        <f aca="false">IF(L354&lt;oscuro,1,0)</f>
        <v>1</v>
      </c>
      <c r="N354" s="22" t="n">
        <f aca="false">oscuro</f>
        <v>68</v>
      </c>
      <c r="P354" s="24" t="n">
        <v>341</v>
      </c>
      <c r="Q354" s="24" t="n">
        <f aca="false">P354*360/360</f>
        <v>341</v>
      </c>
      <c r="R354" s="22" t="n">
        <f aca="false">IF(R$12="","",INDEX(ImgF,ROUND(Q$6+R$12*SIN(RADIANS(Q354)),0)-ImgF_y0+1,ROUND(Q$5+R$12*COS(RADIANS(Q354)),0)-ImgF_x0+1))</f>
        <v>0</v>
      </c>
      <c r="S354" s="22" t="n">
        <f aca="false">IF(S$12="","",INDEX(ImgF,ROUND(Q$6+S$12*SIN(RADIANS(Q354)),0)-ImgF_y0+1,ROUND(Q$5+S$12*COS(RADIANS(Q354)),0)-ImgF_x0+1))</f>
        <v>6</v>
      </c>
      <c r="T354" s="22" t="n">
        <f aca="false">IF(T$12="","",INDEX(ImgF,ROUND(Q$6+T$12*SIN(RADIANS(Q354)),0)-ImgF_y0+1,ROUND(Q$5+T$12*COS(RADIANS(Q354)),0)-ImgF_x0+1))</f>
        <v>66</v>
      </c>
      <c r="U354" s="22" t="n">
        <f aca="false">IF(U$12="","",INDEX(ImgF,ROUND(Q$6+U$12*SIN(RADIANS(Q354)),0)-ImgF_y0+1,ROUND(Q$5+U$12*COS(RADIANS(Q354)),0)-ImgF_x0+1))</f>
        <v>72</v>
      </c>
      <c r="V354" s="22" t="n">
        <f aca="false">IF(V$12="","",INDEX(ImgF,ROUND(Q$6+V$12*SIN(RADIANS(Q354)),0)-ImgF_y0+1,ROUND(Q$5+V$12*COS(RADIANS(Q354)),0)-ImgF_x0+1))</f>
        <v>37</v>
      </c>
      <c r="W354" s="22" t="n">
        <f aca="false">IF(W$12="","",INDEX(ImgF,ROUND(Q$6+W$12*SIN(RADIANS(Q354)),0)-ImgF_y0+1,ROUND(Q$5+W$12*COS(RADIANS(Q354)),0)-ImgF_x0+1))</f>
        <v>38</v>
      </c>
      <c r="X354" s="22" t="n">
        <f aca="false">IF(X$12="","",INDEX(ImgF,ROUND(Q$6+X$12*SIN(RADIANS(Q354)),0)-ImgF_y0+1,ROUND(Q$5+X$12*COS(RADIANS(Q354)),0)-ImgF_x0+1))</f>
        <v>39</v>
      </c>
      <c r="Y354" s="22" t="n">
        <f aca="false">IF(Y$12="","",INDEX(ImgF,ROUND(Q$6+Y$12*SIN(RADIANS(Q354)),0)-ImgF_y0+1,ROUND(Q$5+Y$12*COS(RADIANS(Q354)),0)-ImgF_x0+1))</f>
        <v>42</v>
      </c>
      <c r="Z354" s="24" t="n">
        <f aca="false">MIN(R354:Y354)</f>
        <v>0</v>
      </c>
      <c r="AA354" s="33" t="n">
        <f aca="false">IF(Z354&lt;oscuro,1,0)</f>
        <v>1</v>
      </c>
      <c r="AB354" s="22" t="n">
        <f aca="false">oscuro</f>
        <v>68</v>
      </c>
    </row>
    <row r="355" customFormat="false" ht="15" hidden="false" customHeight="false" outlineLevel="0" collapsed="false">
      <c r="B355" s="24" t="n">
        <v>342</v>
      </c>
      <c r="C355" s="24" t="n">
        <f aca="false">B355*360/360</f>
        <v>342</v>
      </c>
      <c r="D355" s="18" t="n">
        <f aca="false">IF(D$12="","",INDEX(ImgF,ROUND(C$6+D$12*SIN(RADIANS(C355)),0)-ImgF_y0+1,ROUND(C$5+D$12*COS(RADIANS(C355)),0)-ImgF_x0+1))</f>
        <v>35</v>
      </c>
      <c r="E355" s="18" t="n">
        <f aca="false">IF(E$12="","",INDEX(ImgF,ROUND(C$6+E$12*SIN(RADIANS(C355)),0)-ImgF_y0+1,ROUND(C$5+E$12*COS(RADIANS(C355)),0)-ImgF_x0+1))</f>
        <v>21</v>
      </c>
      <c r="F355" s="18" t="n">
        <f aca="false">IF(F$12="","",INDEX(ImgF,ROUND(C$6+F$12*SIN(RADIANS(C355)),0)-ImgF_y0+1,ROUND(C$5+F$12*COS(RADIANS(C355)),0)-ImgF_x0+1))</f>
        <v>9</v>
      </c>
      <c r="G355" s="18" t="n">
        <f aca="false">IF(G$12="","",INDEX(ImgF,ROUND(C$6+G$12*SIN(RADIANS(C355)),0)-ImgF_y0+1,ROUND(C$5+G$12*COS(RADIANS(C355)),0)-ImgF_x0+1))</f>
        <v>37</v>
      </c>
      <c r="H355" s="18" t="n">
        <f aca="false">IF(H$12="","",INDEX(ImgF,ROUND(C$6+H$12*SIN(RADIANS(C355)),0)-ImgF_y0+1,ROUND(C$5+H$12*COS(RADIANS(C355)),0)-ImgF_x0+1))</f>
        <v>44</v>
      </c>
      <c r="I355" s="18" t="n">
        <f aca="false">IF(I$12="","",INDEX(ImgF,ROUND(C$6+I$12*SIN(RADIANS(C355)),0)-ImgF_y0+1,ROUND(C$5+I$12*COS(RADIANS(C355)),0)-ImgF_x0+1))</f>
        <v>39</v>
      </c>
      <c r="J355" s="18" t="n">
        <f aca="false">IF(J$12="","",INDEX(ImgF,ROUND(C$6+J$12*SIN(RADIANS(C355)),0)-ImgF_y0+1,ROUND(C$5+J$12*COS(RADIANS(C355)),0)-ImgF_x0+1))</f>
        <v>24</v>
      </c>
      <c r="K355" s="18" t="n">
        <f aca="false">IF(K$12="","",INDEX(ImgF,ROUND(C$6+K$12*SIN(RADIANS(C355)),0)-ImgF_y0+1,ROUND(C$5+K$12*COS(RADIANS(C355)),0)-ImgF_x0+1))</f>
        <v>7</v>
      </c>
      <c r="L355" s="24" t="n">
        <f aca="false">MIN(D355:K355)</f>
        <v>7</v>
      </c>
      <c r="M355" s="33" t="n">
        <f aca="false">IF(L355&lt;oscuro,1,0)</f>
        <v>1</v>
      </c>
      <c r="N355" s="22" t="n">
        <f aca="false">oscuro</f>
        <v>68</v>
      </c>
      <c r="P355" s="24" t="n">
        <v>342</v>
      </c>
      <c r="Q355" s="24" t="n">
        <f aca="false">P355*360/360</f>
        <v>342</v>
      </c>
      <c r="R355" s="22" t="n">
        <f aca="false">IF(R$12="","",INDEX(ImgF,ROUND(Q$6+R$12*SIN(RADIANS(Q355)),0)-ImgF_y0+1,ROUND(Q$5+R$12*COS(RADIANS(Q355)),0)-ImgF_x0+1))</f>
        <v>26</v>
      </c>
      <c r="S355" s="22" t="n">
        <f aca="false">IF(S$12="","",INDEX(ImgF,ROUND(Q$6+S$12*SIN(RADIANS(Q355)),0)-ImgF_y0+1,ROUND(Q$5+S$12*COS(RADIANS(Q355)),0)-ImgF_x0+1))</f>
        <v>6</v>
      </c>
      <c r="T355" s="22" t="n">
        <f aca="false">IF(T$12="","",INDEX(ImgF,ROUND(Q$6+T$12*SIN(RADIANS(Q355)),0)-ImgF_y0+1,ROUND(Q$5+T$12*COS(RADIANS(Q355)),0)-ImgF_x0+1))</f>
        <v>45</v>
      </c>
      <c r="U355" s="22" t="n">
        <f aca="false">IF(U$12="","",INDEX(ImgF,ROUND(Q$6+U$12*SIN(RADIANS(Q355)),0)-ImgF_y0+1,ROUND(Q$5+U$12*COS(RADIANS(Q355)),0)-ImgF_x0+1))</f>
        <v>81</v>
      </c>
      <c r="V355" s="22" t="n">
        <f aca="false">IF(V$12="","",INDEX(ImgF,ROUND(Q$6+V$12*SIN(RADIANS(Q355)),0)-ImgF_y0+1,ROUND(Q$5+V$12*COS(RADIANS(Q355)),0)-ImgF_x0+1))</f>
        <v>37</v>
      </c>
      <c r="W355" s="22" t="n">
        <f aca="false">IF(W$12="","",INDEX(ImgF,ROUND(Q$6+W$12*SIN(RADIANS(Q355)),0)-ImgF_y0+1,ROUND(Q$5+W$12*COS(RADIANS(Q355)),0)-ImgF_x0+1))</f>
        <v>36</v>
      </c>
      <c r="X355" s="22" t="n">
        <f aca="false">IF(X$12="","",INDEX(ImgF,ROUND(Q$6+X$12*SIN(RADIANS(Q355)),0)-ImgF_y0+1,ROUND(Q$5+X$12*COS(RADIANS(Q355)),0)-ImgF_x0+1))</f>
        <v>39</v>
      </c>
      <c r="Y355" s="22" t="n">
        <f aca="false">IF(Y$12="","",INDEX(ImgF,ROUND(Q$6+Y$12*SIN(RADIANS(Q355)),0)-ImgF_y0+1,ROUND(Q$5+Y$12*COS(RADIANS(Q355)),0)-ImgF_x0+1))</f>
        <v>60</v>
      </c>
      <c r="Z355" s="24" t="n">
        <f aca="false">MIN(R355:Y355)</f>
        <v>6</v>
      </c>
      <c r="AA355" s="33" t="n">
        <f aca="false">IF(Z355&lt;oscuro,1,0)</f>
        <v>1</v>
      </c>
      <c r="AB355" s="22" t="n">
        <f aca="false">oscuro</f>
        <v>68</v>
      </c>
    </row>
    <row r="356" customFormat="false" ht="15" hidden="false" customHeight="false" outlineLevel="0" collapsed="false">
      <c r="B356" s="24" t="n">
        <v>343</v>
      </c>
      <c r="C356" s="24" t="n">
        <f aca="false">B356*360/360</f>
        <v>343</v>
      </c>
      <c r="D356" s="18" t="n">
        <f aca="false">IF(D$12="","",INDEX(ImgF,ROUND(C$6+D$12*SIN(RADIANS(C356)),0)-ImgF_y0+1,ROUND(C$5+D$12*COS(RADIANS(C356)),0)-ImgF_x0+1))</f>
        <v>49</v>
      </c>
      <c r="E356" s="18" t="n">
        <f aca="false">IF(E$12="","",INDEX(ImgF,ROUND(C$6+E$12*SIN(RADIANS(C356)),0)-ImgF_y0+1,ROUND(C$5+E$12*COS(RADIANS(C356)),0)-ImgF_x0+1))</f>
        <v>11</v>
      </c>
      <c r="F356" s="18" t="n">
        <f aca="false">IF(F$12="","",INDEX(ImgF,ROUND(C$6+F$12*SIN(RADIANS(C356)),0)-ImgF_y0+1,ROUND(C$5+F$12*COS(RADIANS(C356)),0)-ImgF_x0+1))</f>
        <v>9</v>
      </c>
      <c r="G356" s="18" t="n">
        <f aca="false">IF(G$12="","",INDEX(ImgF,ROUND(C$6+G$12*SIN(RADIANS(C356)),0)-ImgF_y0+1,ROUND(C$5+G$12*COS(RADIANS(C356)),0)-ImgF_x0+1))</f>
        <v>11</v>
      </c>
      <c r="H356" s="18" t="n">
        <f aca="false">IF(H$12="","",INDEX(ImgF,ROUND(C$6+H$12*SIN(RADIANS(C356)),0)-ImgF_y0+1,ROUND(C$5+H$12*COS(RADIANS(C356)),0)-ImgF_x0+1))</f>
        <v>40</v>
      </c>
      <c r="I356" s="18" t="n">
        <f aca="false">IF(I$12="","",INDEX(ImgF,ROUND(C$6+I$12*SIN(RADIANS(C356)),0)-ImgF_y0+1,ROUND(C$5+I$12*COS(RADIANS(C356)),0)-ImgF_x0+1))</f>
        <v>39</v>
      </c>
      <c r="J356" s="18" t="n">
        <f aca="false">IF(J$12="","",INDEX(ImgF,ROUND(C$6+J$12*SIN(RADIANS(C356)),0)-ImgF_y0+1,ROUND(C$5+J$12*COS(RADIANS(C356)),0)-ImgF_x0+1))</f>
        <v>38</v>
      </c>
      <c r="K356" s="18" t="n">
        <f aca="false">IF(K$12="","",INDEX(ImgF,ROUND(C$6+K$12*SIN(RADIANS(C356)),0)-ImgF_y0+1,ROUND(C$5+K$12*COS(RADIANS(C356)),0)-ImgF_x0+1))</f>
        <v>19</v>
      </c>
      <c r="L356" s="24" t="n">
        <f aca="false">MIN(D356:K356)</f>
        <v>9</v>
      </c>
      <c r="M356" s="33" t="n">
        <f aca="false">IF(L356&lt;oscuro,1,0)</f>
        <v>1</v>
      </c>
      <c r="N356" s="22" t="n">
        <f aca="false">oscuro</f>
        <v>68</v>
      </c>
      <c r="P356" s="24" t="n">
        <v>343</v>
      </c>
      <c r="Q356" s="24" t="n">
        <f aca="false">P356*360/360</f>
        <v>343</v>
      </c>
      <c r="R356" s="22" t="n">
        <f aca="false">IF(R$12="","",INDEX(ImgF,ROUND(Q$6+R$12*SIN(RADIANS(Q356)),0)-ImgF_y0+1,ROUND(Q$5+R$12*COS(RADIANS(Q356)),0)-ImgF_x0+1))</f>
        <v>0</v>
      </c>
      <c r="S356" s="22" t="n">
        <f aca="false">IF(S$12="","",INDEX(ImgF,ROUND(Q$6+S$12*SIN(RADIANS(Q356)),0)-ImgF_y0+1,ROUND(Q$5+S$12*COS(RADIANS(Q356)),0)-ImgF_x0+1))</f>
        <v>33</v>
      </c>
      <c r="T356" s="22" t="n">
        <f aca="false">IF(T$12="","",INDEX(ImgF,ROUND(Q$6+T$12*SIN(RADIANS(Q356)),0)-ImgF_y0+1,ROUND(Q$5+T$12*COS(RADIANS(Q356)),0)-ImgF_x0+1))</f>
        <v>85</v>
      </c>
      <c r="U356" s="22" t="n">
        <f aca="false">IF(U$12="","",INDEX(ImgF,ROUND(Q$6+U$12*SIN(RADIANS(Q356)),0)-ImgF_y0+1,ROUND(Q$5+U$12*COS(RADIANS(Q356)),0)-ImgF_x0+1))</f>
        <v>81</v>
      </c>
      <c r="V356" s="22" t="n">
        <f aca="false">IF(V$12="","",INDEX(ImgF,ROUND(Q$6+V$12*SIN(RADIANS(Q356)),0)-ImgF_y0+1,ROUND(Q$5+V$12*COS(RADIANS(Q356)),0)-ImgF_x0+1))</f>
        <v>43</v>
      </c>
      <c r="W356" s="22" t="n">
        <f aca="false">IF(W$12="","",INDEX(ImgF,ROUND(Q$6+W$12*SIN(RADIANS(Q356)),0)-ImgF_y0+1,ROUND(Q$5+W$12*COS(RADIANS(Q356)),0)-ImgF_x0+1))</f>
        <v>32</v>
      </c>
      <c r="X356" s="22" t="n">
        <f aca="false">IF(X$12="","",INDEX(ImgF,ROUND(Q$6+X$12*SIN(RADIANS(Q356)),0)-ImgF_y0+1,ROUND(Q$5+X$12*COS(RADIANS(Q356)),0)-ImgF_x0+1))</f>
        <v>38</v>
      </c>
      <c r="Y356" s="22" t="n">
        <f aca="false">IF(Y$12="","",INDEX(ImgF,ROUND(Q$6+Y$12*SIN(RADIANS(Q356)),0)-ImgF_y0+1,ROUND(Q$5+Y$12*COS(RADIANS(Q356)),0)-ImgF_x0+1))</f>
        <v>60</v>
      </c>
      <c r="Z356" s="24" t="n">
        <f aca="false">MIN(R356:Y356)</f>
        <v>0</v>
      </c>
      <c r="AA356" s="33" t="n">
        <f aca="false">IF(Z356&lt;oscuro,1,0)</f>
        <v>1</v>
      </c>
      <c r="AB356" s="22" t="n">
        <f aca="false">oscuro</f>
        <v>68</v>
      </c>
    </row>
    <row r="357" customFormat="false" ht="15" hidden="false" customHeight="false" outlineLevel="0" collapsed="false">
      <c r="B357" s="24" t="n">
        <v>344</v>
      </c>
      <c r="C357" s="24" t="n">
        <f aca="false">B357*360/360</f>
        <v>344</v>
      </c>
      <c r="D357" s="18" t="n">
        <f aca="false">IF(D$12="","",INDEX(ImgF,ROUND(C$6+D$12*SIN(RADIANS(C357)),0)-ImgF_y0+1,ROUND(C$5+D$12*COS(RADIANS(C357)),0)-ImgF_x0+1))</f>
        <v>49</v>
      </c>
      <c r="E357" s="18" t="n">
        <f aca="false">IF(E$12="","",INDEX(ImgF,ROUND(C$6+E$12*SIN(RADIANS(C357)),0)-ImgF_y0+1,ROUND(C$5+E$12*COS(RADIANS(C357)),0)-ImgF_x0+1))</f>
        <v>11</v>
      </c>
      <c r="F357" s="18" t="n">
        <f aca="false">IF(F$12="","",INDEX(ImgF,ROUND(C$6+F$12*SIN(RADIANS(C357)),0)-ImgF_y0+1,ROUND(C$5+F$12*COS(RADIANS(C357)),0)-ImgF_x0+1))</f>
        <v>14</v>
      </c>
      <c r="G357" s="18" t="n">
        <f aca="false">IF(G$12="","",INDEX(ImgF,ROUND(C$6+G$12*SIN(RADIANS(C357)),0)-ImgF_y0+1,ROUND(C$5+G$12*COS(RADIANS(C357)),0)-ImgF_x0+1))</f>
        <v>18</v>
      </c>
      <c r="H357" s="18" t="n">
        <f aca="false">IF(H$12="","",INDEX(ImgF,ROUND(C$6+H$12*SIN(RADIANS(C357)),0)-ImgF_y0+1,ROUND(C$5+H$12*COS(RADIANS(C357)),0)-ImgF_x0+1))</f>
        <v>40</v>
      </c>
      <c r="I357" s="18" t="n">
        <f aca="false">IF(I$12="","",INDEX(ImgF,ROUND(C$6+I$12*SIN(RADIANS(C357)),0)-ImgF_y0+1,ROUND(C$5+I$12*COS(RADIANS(C357)),0)-ImgF_x0+1))</f>
        <v>50</v>
      </c>
      <c r="J357" s="18" t="n">
        <f aca="false">IF(J$12="","",INDEX(ImgF,ROUND(C$6+J$12*SIN(RADIANS(C357)),0)-ImgF_y0+1,ROUND(C$5+J$12*COS(RADIANS(C357)),0)-ImgF_x0+1))</f>
        <v>51</v>
      </c>
      <c r="K357" s="18" t="n">
        <f aca="false">IF(K$12="","",INDEX(ImgF,ROUND(C$6+K$12*SIN(RADIANS(C357)),0)-ImgF_y0+1,ROUND(C$5+K$12*COS(RADIANS(C357)),0)-ImgF_x0+1))</f>
        <v>30</v>
      </c>
      <c r="L357" s="24" t="n">
        <f aca="false">MIN(D357:K357)</f>
        <v>11</v>
      </c>
      <c r="M357" s="33" t="n">
        <f aca="false">IF(L357&lt;oscuro,1,0)</f>
        <v>1</v>
      </c>
      <c r="N357" s="22" t="n">
        <f aca="false">oscuro</f>
        <v>68</v>
      </c>
      <c r="P357" s="24" t="n">
        <v>344</v>
      </c>
      <c r="Q357" s="24" t="n">
        <f aca="false">P357*360/360</f>
        <v>344</v>
      </c>
      <c r="R357" s="22" t="n">
        <f aca="false">IF(R$12="","",INDEX(ImgF,ROUND(Q$6+R$12*SIN(RADIANS(Q357)),0)-ImgF_y0+1,ROUND(Q$5+R$12*COS(RADIANS(Q357)),0)-ImgF_x0+1))</f>
        <v>3</v>
      </c>
      <c r="S357" s="22" t="n">
        <f aca="false">IF(S$12="","",INDEX(ImgF,ROUND(Q$6+S$12*SIN(RADIANS(Q357)),0)-ImgF_y0+1,ROUND(Q$5+S$12*COS(RADIANS(Q357)),0)-ImgF_x0+1))</f>
        <v>12</v>
      </c>
      <c r="T357" s="22" t="n">
        <f aca="false">IF(T$12="","",INDEX(ImgF,ROUND(Q$6+T$12*SIN(RADIANS(Q357)),0)-ImgF_y0+1,ROUND(Q$5+T$12*COS(RADIANS(Q357)),0)-ImgF_x0+1))</f>
        <v>85</v>
      </c>
      <c r="U357" s="22" t="n">
        <f aca="false">IF(U$12="","",INDEX(ImgF,ROUND(Q$6+U$12*SIN(RADIANS(Q357)),0)-ImgF_y0+1,ROUND(Q$5+U$12*COS(RADIANS(Q357)),0)-ImgF_x0+1))</f>
        <v>53</v>
      </c>
      <c r="V357" s="22" t="n">
        <f aca="false">IF(V$12="","",INDEX(ImgF,ROUND(Q$6+V$12*SIN(RADIANS(Q357)),0)-ImgF_y0+1,ROUND(Q$5+V$12*COS(RADIANS(Q357)),0)-ImgF_x0+1))</f>
        <v>13</v>
      </c>
      <c r="W357" s="22" t="n">
        <f aca="false">IF(W$12="","",INDEX(ImgF,ROUND(Q$6+W$12*SIN(RADIANS(Q357)),0)-ImgF_y0+1,ROUND(Q$5+W$12*COS(RADIANS(Q357)),0)-ImgF_x0+1))</f>
        <v>36</v>
      </c>
      <c r="X357" s="22" t="n">
        <f aca="false">IF(X$12="","",INDEX(ImgF,ROUND(Q$6+X$12*SIN(RADIANS(Q357)),0)-ImgF_y0+1,ROUND(Q$5+X$12*COS(RADIANS(Q357)),0)-ImgF_x0+1))</f>
        <v>44</v>
      </c>
      <c r="Y357" s="22" t="n">
        <f aca="false">IF(Y$12="","",INDEX(ImgF,ROUND(Q$6+Y$12*SIN(RADIANS(Q357)),0)-ImgF_y0+1,ROUND(Q$5+Y$12*COS(RADIANS(Q357)),0)-ImgF_x0+1))</f>
        <v>37</v>
      </c>
      <c r="Z357" s="24" t="n">
        <f aca="false">MIN(R357:Y357)</f>
        <v>3</v>
      </c>
      <c r="AA357" s="33" t="n">
        <f aca="false">IF(Z357&lt;oscuro,1,0)</f>
        <v>1</v>
      </c>
      <c r="AB357" s="22" t="n">
        <f aca="false">oscuro</f>
        <v>68</v>
      </c>
    </row>
    <row r="358" customFormat="false" ht="15" hidden="false" customHeight="false" outlineLevel="0" collapsed="false">
      <c r="B358" s="24" t="n">
        <v>345</v>
      </c>
      <c r="C358" s="24" t="n">
        <f aca="false">B358*360/360</f>
        <v>345</v>
      </c>
      <c r="D358" s="18" t="n">
        <f aca="false">IF(D$12="","",INDEX(ImgF,ROUND(C$6+D$12*SIN(RADIANS(C358)),0)-ImgF_y0+1,ROUND(C$5+D$12*COS(RADIANS(C358)),0)-ImgF_x0+1))</f>
        <v>22</v>
      </c>
      <c r="E358" s="18" t="n">
        <f aca="false">IF(E$12="","",INDEX(ImgF,ROUND(C$6+E$12*SIN(RADIANS(C358)),0)-ImgF_y0+1,ROUND(C$5+E$12*COS(RADIANS(C358)),0)-ImgF_x0+1))</f>
        <v>15</v>
      </c>
      <c r="F358" s="18" t="n">
        <f aca="false">IF(F$12="","",INDEX(ImgF,ROUND(C$6+F$12*SIN(RADIANS(C358)),0)-ImgF_y0+1,ROUND(C$5+F$12*COS(RADIANS(C358)),0)-ImgF_x0+1))</f>
        <v>15</v>
      </c>
      <c r="G358" s="18" t="n">
        <f aca="false">IF(G$12="","",INDEX(ImgF,ROUND(C$6+G$12*SIN(RADIANS(C358)),0)-ImgF_y0+1,ROUND(C$5+G$12*COS(RADIANS(C358)),0)-ImgF_x0+1))</f>
        <v>18</v>
      </c>
      <c r="H358" s="18" t="n">
        <f aca="false">IF(H$12="","",INDEX(ImgF,ROUND(C$6+H$12*SIN(RADIANS(C358)),0)-ImgF_y0+1,ROUND(C$5+H$12*COS(RADIANS(C358)),0)-ImgF_x0+1))</f>
        <v>26</v>
      </c>
      <c r="I358" s="18" t="n">
        <f aca="false">IF(I$12="","",INDEX(ImgF,ROUND(C$6+I$12*SIN(RADIANS(C358)),0)-ImgF_y0+1,ROUND(C$5+I$12*COS(RADIANS(C358)),0)-ImgF_x0+1))</f>
        <v>49</v>
      </c>
      <c r="J358" s="18" t="n">
        <f aca="false">IF(J$12="","",INDEX(ImgF,ROUND(C$6+J$12*SIN(RADIANS(C358)),0)-ImgF_y0+1,ROUND(C$5+J$12*COS(RADIANS(C358)),0)-ImgF_x0+1))</f>
        <v>45</v>
      </c>
      <c r="K358" s="18" t="n">
        <f aca="false">IF(K$12="","",INDEX(ImgF,ROUND(C$6+K$12*SIN(RADIANS(C358)),0)-ImgF_y0+1,ROUND(C$5+K$12*COS(RADIANS(C358)),0)-ImgF_x0+1))</f>
        <v>30</v>
      </c>
      <c r="L358" s="24" t="n">
        <f aca="false">MIN(D358:K358)</f>
        <v>15</v>
      </c>
      <c r="M358" s="33" t="n">
        <f aca="false">IF(L358&lt;oscuro,1,0)</f>
        <v>1</v>
      </c>
      <c r="N358" s="22" t="n">
        <f aca="false">oscuro</f>
        <v>68</v>
      </c>
      <c r="P358" s="24" t="n">
        <v>345</v>
      </c>
      <c r="Q358" s="24" t="n">
        <f aca="false">P358*360/360</f>
        <v>345</v>
      </c>
      <c r="R358" s="22" t="n">
        <f aca="false">IF(R$12="","",INDEX(ImgF,ROUND(Q$6+R$12*SIN(RADIANS(Q358)),0)-ImgF_y0+1,ROUND(Q$5+R$12*COS(RADIANS(Q358)),0)-ImgF_x0+1))</f>
        <v>3</v>
      </c>
      <c r="S358" s="22" t="n">
        <f aca="false">IF(S$12="","",INDEX(ImgF,ROUND(Q$6+S$12*SIN(RADIANS(Q358)),0)-ImgF_y0+1,ROUND(Q$5+S$12*COS(RADIANS(Q358)),0)-ImgF_x0+1))</f>
        <v>12</v>
      </c>
      <c r="T358" s="22" t="n">
        <f aca="false">IF(T$12="","",INDEX(ImgF,ROUND(Q$6+T$12*SIN(RADIANS(Q358)),0)-ImgF_y0+1,ROUND(Q$5+T$12*COS(RADIANS(Q358)),0)-ImgF_x0+1))</f>
        <v>53</v>
      </c>
      <c r="U358" s="22" t="n">
        <f aca="false">IF(U$12="","",INDEX(ImgF,ROUND(Q$6+U$12*SIN(RADIANS(Q358)),0)-ImgF_y0+1,ROUND(Q$5+U$12*COS(RADIANS(Q358)),0)-ImgF_x0+1))</f>
        <v>66</v>
      </c>
      <c r="V358" s="22" t="n">
        <f aca="false">IF(V$12="","",INDEX(ImgF,ROUND(Q$6+V$12*SIN(RADIANS(Q358)),0)-ImgF_y0+1,ROUND(Q$5+V$12*COS(RADIANS(Q358)),0)-ImgF_x0+1))</f>
        <v>13</v>
      </c>
      <c r="W358" s="22" t="n">
        <f aca="false">IF(W$12="","",INDEX(ImgF,ROUND(Q$6+W$12*SIN(RADIANS(Q358)),0)-ImgF_y0+1,ROUND(Q$5+W$12*COS(RADIANS(Q358)),0)-ImgF_x0+1))</f>
        <v>36</v>
      </c>
      <c r="X358" s="22" t="n">
        <f aca="false">IF(X$12="","",INDEX(ImgF,ROUND(Q$6+X$12*SIN(RADIANS(Q358)),0)-ImgF_y0+1,ROUND(Q$5+X$12*COS(RADIANS(Q358)),0)-ImgF_x0+1))</f>
        <v>44</v>
      </c>
      <c r="Y358" s="22" t="n">
        <f aca="false">IF(Y$12="","",INDEX(ImgF,ROUND(Q$6+Y$12*SIN(RADIANS(Q358)),0)-ImgF_y0+1,ROUND(Q$5+Y$12*COS(RADIANS(Q358)),0)-ImgF_x0+1))</f>
        <v>39</v>
      </c>
      <c r="Z358" s="24" t="n">
        <f aca="false">MIN(R358:Y358)</f>
        <v>3</v>
      </c>
      <c r="AA358" s="33" t="n">
        <f aca="false">IF(Z358&lt;oscuro,1,0)</f>
        <v>1</v>
      </c>
      <c r="AB358" s="22" t="n">
        <f aca="false">oscuro</f>
        <v>68</v>
      </c>
    </row>
    <row r="359" customFormat="false" ht="15" hidden="false" customHeight="false" outlineLevel="0" collapsed="false">
      <c r="B359" s="24" t="n">
        <v>346</v>
      </c>
      <c r="C359" s="24" t="n">
        <f aca="false">B359*360/360</f>
        <v>346</v>
      </c>
      <c r="D359" s="18" t="n">
        <f aca="false">IF(D$12="","",INDEX(ImgF,ROUND(C$6+D$12*SIN(RADIANS(C359)),0)-ImgF_y0+1,ROUND(C$5+D$12*COS(RADIANS(C359)),0)-ImgF_x0+1))</f>
        <v>77</v>
      </c>
      <c r="E359" s="18" t="n">
        <f aca="false">IF(E$12="","",INDEX(ImgF,ROUND(C$6+E$12*SIN(RADIANS(C359)),0)-ImgF_y0+1,ROUND(C$5+E$12*COS(RADIANS(C359)),0)-ImgF_x0+1))</f>
        <v>15</v>
      </c>
      <c r="F359" s="18" t="n">
        <f aca="false">IF(F$12="","",INDEX(ImgF,ROUND(C$6+F$12*SIN(RADIANS(C359)),0)-ImgF_y0+1,ROUND(C$5+F$12*COS(RADIANS(C359)),0)-ImgF_x0+1))</f>
        <v>22</v>
      </c>
      <c r="G359" s="18" t="n">
        <f aca="false">IF(G$12="","",INDEX(ImgF,ROUND(C$6+G$12*SIN(RADIANS(C359)),0)-ImgF_y0+1,ROUND(C$5+G$12*COS(RADIANS(C359)),0)-ImgF_x0+1))</f>
        <v>11</v>
      </c>
      <c r="H359" s="18" t="n">
        <f aca="false">IF(H$12="","",INDEX(ImgF,ROUND(C$6+H$12*SIN(RADIANS(C359)),0)-ImgF_y0+1,ROUND(C$5+H$12*COS(RADIANS(C359)),0)-ImgF_x0+1))</f>
        <v>38</v>
      </c>
      <c r="I359" s="18" t="n">
        <f aca="false">IF(I$12="","",INDEX(ImgF,ROUND(C$6+I$12*SIN(RADIANS(C359)),0)-ImgF_y0+1,ROUND(C$5+I$12*COS(RADIANS(C359)),0)-ImgF_x0+1))</f>
        <v>45</v>
      </c>
      <c r="J359" s="18" t="n">
        <f aca="false">IF(J$12="","",INDEX(ImgF,ROUND(C$6+J$12*SIN(RADIANS(C359)),0)-ImgF_y0+1,ROUND(C$5+J$12*COS(RADIANS(C359)),0)-ImgF_x0+1))</f>
        <v>32</v>
      </c>
      <c r="K359" s="18" t="n">
        <f aca="false">IF(K$12="","",INDEX(ImgF,ROUND(C$6+K$12*SIN(RADIANS(C359)),0)-ImgF_y0+1,ROUND(C$5+K$12*COS(RADIANS(C359)),0)-ImgF_x0+1))</f>
        <v>29</v>
      </c>
      <c r="L359" s="24" t="n">
        <f aca="false">MIN(D359:K359)</f>
        <v>11</v>
      </c>
      <c r="M359" s="33" t="n">
        <f aca="false">IF(L359&lt;oscuro,1,0)</f>
        <v>1</v>
      </c>
      <c r="N359" s="22" t="n">
        <f aca="false">oscuro</f>
        <v>68</v>
      </c>
      <c r="P359" s="24" t="n">
        <v>346</v>
      </c>
      <c r="Q359" s="24" t="n">
        <f aca="false">P359*360/360</f>
        <v>346</v>
      </c>
      <c r="R359" s="22" t="n">
        <f aca="false">IF(R$12="","",INDEX(ImgF,ROUND(Q$6+R$12*SIN(RADIANS(Q359)),0)-ImgF_y0+1,ROUND(Q$5+R$12*COS(RADIANS(Q359)),0)-ImgF_x0+1))</f>
        <v>3</v>
      </c>
      <c r="S359" s="22" t="n">
        <f aca="false">IF(S$12="","",INDEX(ImgF,ROUND(Q$6+S$12*SIN(RADIANS(Q359)),0)-ImgF_y0+1,ROUND(Q$5+S$12*COS(RADIANS(Q359)),0)-ImgF_x0+1))</f>
        <v>3</v>
      </c>
      <c r="T359" s="22" t="n">
        <f aca="false">IF(T$12="","",INDEX(ImgF,ROUND(Q$6+T$12*SIN(RADIANS(Q359)),0)-ImgF_y0+1,ROUND(Q$5+T$12*COS(RADIANS(Q359)),0)-ImgF_x0+1))</f>
        <v>26</v>
      </c>
      <c r="U359" s="22" t="n">
        <f aca="false">IF(U$12="","",INDEX(ImgF,ROUND(Q$6+U$12*SIN(RADIANS(Q359)),0)-ImgF_y0+1,ROUND(Q$5+U$12*COS(RADIANS(Q359)),0)-ImgF_x0+1))</f>
        <v>66</v>
      </c>
      <c r="V359" s="22" t="n">
        <f aca="false">IF(V$12="","",INDEX(ImgF,ROUND(Q$6+V$12*SIN(RADIANS(Q359)),0)-ImgF_y0+1,ROUND(Q$5+V$12*COS(RADIANS(Q359)),0)-ImgF_x0+1))</f>
        <v>41</v>
      </c>
      <c r="W359" s="22" t="n">
        <f aca="false">IF(W$12="","",INDEX(ImgF,ROUND(Q$6+W$12*SIN(RADIANS(Q359)),0)-ImgF_y0+1,ROUND(Q$5+W$12*COS(RADIANS(Q359)),0)-ImgF_x0+1))</f>
        <v>32</v>
      </c>
      <c r="X359" s="22" t="n">
        <f aca="false">IF(X$12="","",INDEX(ImgF,ROUND(Q$6+X$12*SIN(RADIANS(Q359)),0)-ImgF_y0+1,ROUND(Q$5+X$12*COS(RADIANS(Q359)),0)-ImgF_x0+1))</f>
        <v>41</v>
      </c>
      <c r="Y359" s="22" t="n">
        <f aca="false">IF(Y$12="","",INDEX(ImgF,ROUND(Q$6+Y$12*SIN(RADIANS(Q359)),0)-ImgF_y0+1,ROUND(Q$5+Y$12*COS(RADIANS(Q359)),0)-ImgF_x0+1))</f>
        <v>39</v>
      </c>
      <c r="Z359" s="24" t="n">
        <f aca="false">MIN(R359:Y359)</f>
        <v>3</v>
      </c>
      <c r="AA359" s="33" t="n">
        <f aca="false">IF(Z359&lt;oscuro,1,0)</f>
        <v>1</v>
      </c>
      <c r="AB359" s="22" t="n">
        <f aca="false">oscuro</f>
        <v>68</v>
      </c>
    </row>
    <row r="360" customFormat="false" ht="15" hidden="false" customHeight="false" outlineLevel="0" collapsed="false">
      <c r="B360" s="24" t="n">
        <v>347</v>
      </c>
      <c r="C360" s="24" t="n">
        <f aca="false">B360*360/360</f>
        <v>347</v>
      </c>
      <c r="D360" s="18" t="n">
        <f aca="false">IF(D$12="","",INDEX(ImgF,ROUND(C$6+D$12*SIN(RADIANS(C360)),0)-ImgF_y0+1,ROUND(C$5+D$12*COS(RADIANS(C360)),0)-ImgF_x0+1))</f>
        <v>77</v>
      </c>
      <c r="E360" s="18" t="n">
        <f aca="false">IF(E$12="","",INDEX(ImgF,ROUND(C$6+E$12*SIN(RADIANS(C360)),0)-ImgF_y0+1,ROUND(C$5+E$12*COS(RADIANS(C360)),0)-ImgF_x0+1))</f>
        <v>25</v>
      </c>
      <c r="F360" s="18" t="n">
        <f aca="false">IF(F$12="","",INDEX(ImgF,ROUND(C$6+F$12*SIN(RADIANS(C360)),0)-ImgF_y0+1,ROUND(C$5+F$12*COS(RADIANS(C360)),0)-ImgF_x0+1))</f>
        <v>4</v>
      </c>
      <c r="G360" s="18" t="n">
        <f aca="false">IF(G$12="","",INDEX(ImgF,ROUND(C$6+G$12*SIN(RADIANS(C360)),0)-ImgF_y0+1,ROUND(C$5+G$12*COS(RADIANS(C360)),0)-ImgF_x0+1))</f>
        <v>4</v>
      </c>
      <c r="H360" s="18" t="n">
        <f aca="false">IF(H$12="","",INDEX(ImgF,ROUND(C$6+H$12*SIN(RADIANS(C360)),0)-ImgF_y0+1,ROUND(C$5+H$12*COS(RADIANS(C360)),0)-ImgF_x0+1))</f>
        <v>38</v>
      </c>
      <c r="I360" s="18" t="n">
        <f aca="false">IF(I$12="","",INDEX(ImgF,ROUND(C$6+I$12*SIN(RADIANS(C360)),0)-ImgF_y0+1,ROUND(C$5+I$12*COS(RADIANS(C360)),0)-ImgF_x0+1))</f>
        <v>47</v>
      </c>
      <c r="J360" s="18" t="n">
        <f aca="false">IF(J$12="","",INDEX(ImgF,ROUND(C$6+J$12*SIN(RADIANS(C360)),0)-ImgF_y0+1,ROUND(C$5+J$12*COS(RADIANS(C360)),0)-ImgF_x0+1))</f>
        <v>38</v>
      </c>
      <c r="K360" s="18" t="n">
        <f aca="false">IF(K$12="","",INDEX(ImgF,ROUND(C$6+K$12*SIN(RADIANS(C360)),0)-ImgF_y0+1,ROUND(C$5+K$12*COS(RADIANS(C360)),0)-ImgF_x0+1))</f>
        <v>42</v>
      </c>
      <c r="L360" s="24" t="n">
        <f aca="false">MIN(D360:K360)</f>
        <v>4</v>
      </c>
      <c r="M360" s="33" t="n">
        <f aca="false">IF(L360&lt;oscuro,1,0)</f>
        <v>1</v>
      </c>
      <c r="N360" s="22" t="n">
        <f aca="false">oscuro</f>
        <v>68</v>
      </c>
      <c r="P360" s="24" t="n">
        <v>347</v>
      </c>
      <c r="Q360" s="24" t="n">
        <f aca="false">P360*360/360</f>
        <v>347</v>
      </c>
      <c r="R360" s="22" t="n">
        <f aca="false">IF(R$12="","",INDEX(ImgF,ROUND(Q$6+R$12*SIN(RADIANS(Q360)),0)-ImgF_y0+1,ROUND(Q$5+R$12*COS(RADIANS(Q360)),0)-ImgF_x0+1))</f>
        <v>0</v>
      </c>
      <c r="S360" s="22" t="n">
        <f aca="false">IF(S$12="","",INDEX(ImgF,ROUND(Q$6+S$12*SIN(RADIANS(Q360)),0)-ImgF_y0+1,ROUND(Q$5+S$12*COS(RADIANS(Q360)),0)-ImgF_x0+1))</f>
        <v>2</v>
      </c>
      <c r="T360" s="22" t="n">
        <f aca="false">IF(T$12="","",INDEX(ImgF,ROUND(Q$6+T$12*SIN(RADIANS(Q360)),0)-ImgF_y0+1,ROUND(Q$5+T$12*COS(RADIANS(Q360)),0)-ImgF_x0+1))</f>
        <v>26</v>
      </c>
      <c r="U360" s="22" t="n">
        <f aca="false">IF(U$12="","",INDEX(ImgF,ROUND(Q$6+U$12*SIN(RADIANS(Q360)),0)-ImgF_y0+1,ROUND(Q$5+U$12*COS(RADIANS(Q360)),0)-ImgF_x0+1))</f>
        <v>67</v>
      </c>
      <c r="V360" s="22" t="n">
        <f aca="false">IF(V$12="","",INDEX(ImgF,ROUND(Q$6+V$12*SIN(RADIANS(Q360)),0)-ImgF_y0+1,ROUND(Q$5+V$12*COS(RADIANS(Q360)),0)-ImgF_x0+1))</f>
        <v>67</v>
      </c>
      <c r="W360" s="22" t="n">
        <f aca="false">IF(W$12="","",INDEX(ImgF,ROUND(Q$6+W$12*SIN(RADIANS(Q360)),0)-ImgF_y0+1,ROUND(Q$5+W$12*COS(RADIANS(Q360)),0)-ImgF_x0+1))</f>
        <v>27</v>
      </c>
      <c r="X360" s="22" t="n">
        <f aca="false">IF(X$12="","",INDEX(ImgF,ROUND(Q$6+X$12*SIN(RADIANS(Q360)),0)-ImgF_y0+1,ROUND(Q$5+X$12*COS(RADIANS(Q360)),0)-ImgF_x0+1))</f>
        <v>41</v>
      </c>
      <c r="Y360" s="22" t="n">
        <f aca="false">IF(Y$12="","",INDEX(ImgF,ROUND(Q$6+Y$12*SIN(RADIANS(Q360)),0)-ImgF_y0+1,ROUND(Q$5+Y$12*COS(RADIANS(Q360)),0)-ImgF_x0+1))</f>
        <v>47</v>
      </c>
      <c r="Z360" s="24" t="n">
        <f aca="false">MIN(R360:Y360)</f>
        <v>0</v>
      </c>
      <c r="AA360" s="33" t="n">
        <f aca="false">IF(Z360&lt;oscuro,1,0)</f>
        <v>1</v>
      </c>
      <c r="AB360" s="22" t="n">
        <f aca="false">oscuro</f>
        <v>68</v>
      </c>
    </row>
    <row r="361" customFormat="false" ht="15" hidden="false" customHeight="false" outlineLevel="0" collapsed="false">
      <c r="B361" s="24" t="n">
        <v>348</v>
      </c>
      <c r="C361" s="24" t="n">
        <f aca="false">B361*360/360</f>
        <v>348</v>
      </c>
      <c r="D361" s="18" t="n">
        <f aca="false">IF(D$12="","",INDEX(ImgF,ROUND(C$6+D$12*SIN(RADIANS(C361)),0)-ImgF_y0+1,ROUND(C$5+D$12*COS(RADIANS(C361)),0)-ImgF_x0+1))</f>
        <v>107</v>
      </c>
      <c r="E361" s="18" t="n">
        <f aca="false">IF(E$12="","",INDEX(ImgF,ROUND(C$6+E$12*SIN(RADIANS(C361)),0)-ImgF_y0+1,ROUND(C$5+E$12*COS(RADIANS(C361)),0)-ImgF_x0+1))</f>
        <v>64</v>
      </c>
      <c r="F361" s="18" t="n">
        <f aca="false">IF(F$12="","",INDEX(ImgF,ROUND(C$6+F$12*SIN(RADIANS(C361)),0)-ImgF_y0+1,ROUND(C$5+F$12*COS(RADIANS(C361)),0)-ImgF_x0+1))</f>
        <v>9</v>
      </c>
      <c r="G361" s="18" t="n">
        <f aca="false">IF(G$12="","",INDEX(ImgF,ROUND(C$6+G$12*SIN(RADIANS(C361)),0)-ImgF_y0+1,ROUND(C$5+G$12*COS(RADIANS(C361)),0)-ImgF_x0+1))</f>
        <v>4</v>
      </c>
      <c r="H361" s="18" t="n">
        <f aca="false">IF(H$12="","",INDEX(ImgF,ROUND(C$6+H$12*SIN(RADIANS(C361)),0)-ImgF_y0+1,ROUND(C$5+H$12*COS(RADIANS(C361)),0)-ImgF_x0+1))</f>
        <v>35</v>
      </c>
      <c r="I361" s="18" t="n">
        <f aca="false">IF(I$12="","",INDEX(ImgF,ROUND(C$6+I$12*SIN(RADIANS(C361)),0)-ImgF_y0+1,ROUND(C$5+I$12*COS(RADIANS(C361)),0)-ImgF_x0+1))</f>
        <v>47</v>
      </c>
      <c r="J361" s="18" t="n">
        <f aca="false">IF(J$12="","",INDEX(ImgF,ROUND(C$6+J$12*SIN(RADIANS(C361)),0)-ImgF_y0+1,ROUND(C$5+J$12*COS(RADIANS(C361)),0)-ImgF_x0+1))</f>
        <v>42</v>
      </c>
      <c r="K361" s="18" t="n">
        <f aca="false">IF(K$12="","",INDEX(ImgF,ROUND(C$6+K$12*SIN(RADIANS(C361)),0)-ImgF_y0+1,ROUND(C$5+K$12*COS(RADIANS(C361)),0)-ImgF_x0+1))</f>
        <v>24</v>
      </c>
      <c r="L361" s="24" t="n">
        <f aca="false">MIN(D361:K361)</f>
        <v>4</v>
      </c>
      <c r="M361" s="33" t="n">
        <f aca="false">IF(L361&lt;oscuro,1,0)</f>
        <v>1</v>
      </c>
      <c r="N361" s="22" t="n">
        <f aca="false">oscuro</f>
        <v>68</v>
      </c>
      <c r="P361" s="24" t="n">
        <v>348</v>
      </c>
      <c r="Q361" s="24" t="n">
        <f aca="false">P361*360/360</f>
        <v>348</v>
      </c>
      <c r="R361" s="22" t="n">
        <f aca="false">IF(R$12="","",INDEX(ImgF,ROUND(Q$6+R$12*SIN(RADIANS(Q361)),0)-ImgF_y0+1,ROUND(Q$5+R$12*COS(RADIANS(Q361)),0)-ImgF_x0+1))</f>
        <v>0</v>
      </c>
      <c r="S361" s="22" t="n">
        <f aca="false">IF(S$12="","",INDEX(ImgF,ROUND(Q$6+S$12*SIN(RADIANS(Q361)),0)-ImgF_y0+1,ROUND(Q$5+S$12*COS(RADIANS(Q361)),0)-ImgF_x0+1))</f>
        <v>2</v>
      </c>
      <c r="T361" s="22" t="n">
        <f aca="false">IF(T$12="","",INDEX(ImgF,ROUND(Q$6+T$12*SIN(RADIANS(Q361)),0)-ImgF_y0+1,ROUND(Q$5+T$12*COS(RADIANS(Q361)),0)-ImgF_x0+1))</f>
        <v>11</v>
      </c>
      <c r="U361" s="22" t="n">
        <f aca="false">IF(U$12="","",INDEX(ImgF,ROUND(Q$6+U$12*SIN(RADIANS(Q361)),0)-ImgF_y0+1,ROUND(Q$5+U$12*COS(RADIANS(Q361)),0)-ImgF_x0+1))</f>
        <v>46</v>
      </c>
      <c r="V361" s="22" t="n">
        <f aca="false">IF(V$12="","",INDEX(ImgF,ROUND(Q$6+V$12*SIN(RADIANS(Q361)),0)-ImgF_y0+1,ROUND(Q$5+V$12*COS(RADIANS(Q361)),0)-ImgF_x0+1))</f>
        <v>74</v>
      </c>
      <c r="W361" s="22" t="n">
        <f aca="false">IF(W$12="","",INDEX(ImgF,ROUND(Q$6+W$12*SIN(RADIANS(Q361)),0)-ImgF_y0+1,ROUND(Q$5+W$12*COS(RADIANS(Q361)),0)-ImgF_x0+1))</f>
        <v>27</v>
      </c>
      <c r="X361" s="22" t="n">
        <f aca="false">IF(X$12="","",INDEX(ImgF,ROUND(Q$6+X$12*SIN(RADIANS(Q361)),0)-ImgF_y0+1,ROUND(Q$5+X$12*COS(RADIANS(Q361)),0)-ImgF_x0+1))</f>
        <v>29</v>
      </c>
      <c r="Y361" s="22" t="n">
        <f aca="false">IF(Y$12="","",INDEX(ImgF,ROUND(Q$6+Y$12*SIN(RADIANS(Q361)),0)-ImgF_y0+1,ROUND(Q$5+Y$12*COS(RADIANS(Q361)),0)-ImgF_x0+1))</f>
        <v>47</v>
      </c>
      <c r="Z361" s="24" t="n">
        <f aca="false">MIN(R361:Y361)</f>
        <v>0</v>
      </c>
      <c r="AA361" s="33" t="n">
        <f aca="false">IF(Z361&lt;oscuro,1,0)</f>
        <v>1</v>
      </c>
      <c r="AB361" s="22" t="n">
        <f aca="false">oscuro</f>
        <v>68</v>
      </c>
    </row>
    <row r="362" customFormat="false" ht="15" hidden="false" customHeight="false" outlineLevel="0" collapsed="false">
      <c r="B362" s="24" t="n">
        <v>349</v>
      </c>
      <c r="C362" s="24" t="n">
        <f aca="false">B362*360/360</f>
        <v>349</v>
      </c>
      <c r="D362" s="18" t="n">
        <f aca="false">IF(D$12="","",INDEX(ImgF,ROUND(C$6+D$12*SIN(RADIANS(C362)),0)-ImgF_y0+1,ROUND(C$5+D$12*COS(RADIANS(C362)),0)-ImgF_x0+1))</f>
        <v>95</v>
      </c>
      <c r="E362" s="18" t="n">
        <f aca="false">IF(E$12="","",INDEX(ImgF,ROUND(C$6+E$12*SIN(RADIANS(C362)),0)-ImgF_y0+1,ROUND(C$5+E$12*COS(RADIANS(C362)),0)-ImgF_x0+1))</f>
        <v>64</v>
      </c>
      <c r="F362" s="18" t="n">
        <f aca="false">IF(F$12="","",INDEX(ImgF,ROUND(C$6+F$12*SIN(RADIANS(C362)),0)-ImgF_y0+1,ROUND(C$5+F$12*COS(RADIANS(C362)),0)-ImgF_x0+1))</f>
        <v>9</v>
      </c>
      <c r="G362" s="18" t="n">
        <f aca="false">IF(G$12="","",INDEX(ImgF,ROUND(C$6+G$12*SIN(RADIANS(C362)),0)-ImgF_y0+1,ROUND(C$5+G$12*COS(RADIANS(C362)),0)-ImgF_x0+1))</f>
        <v>9</v>
      </c>
      <c r="H362" s="18" t="n">
        <f aca="false">IF(H$12="","",INDEX(ImgF,ROUND(C$6+H$12*SIN(RADIANS(C362)),0)-ImgF_y0+1,ROUND(C$5+H$12*COS(RADIANS(C362)),0)-ImgF_x0+1))</f>
        <v>21</v>
      </c>
      <c r="I362" s="18" t="n">
        <f aca="false">IF(I$12="","",INDEX(ImgF,ROUND(C$6+I$12*SIN(RADIANS(C362)),0)-ImgF_y0+1,ROUND(C$5+I$12*COS(RADIANS(C362)),0)-ImgF_x0+1))</f>
        <v>39</v>
      </c>
      <c r="J362" s="18" t="n">
        <f aca="false">IF(J$12="","",INDEX(ImgF,ROUND(C$6+J$12*SIN(RADIANS(C362)),0)-ImgF_y0+1,ROUND(C$5+J$12*COS(RADIANS(C362)),0)-ImgF_x0+1))</f>
        <v>42</v>
      </c>
      <c r="K362" s="18" t="n">
        <f aca="false">IF(K$12="","",INDEX(ImgF,ROUND(C$6+K$12*SIN(RADIANS(C362)),0)-ImgF_y0+1,ROUND(C$5+K$12*COS(RADIANS(C362)),0)-ImgF_x0+1))</f>
        <v>24</v>
      </c>
      <c r="L362" s="24" t="n">
        <f aca="false">MIN(D362:K362)</f>
        <v>9</v>
      </c>
      <c r="M362" s="33" t="n">
        <f aca="false">IF(L362&lt;oscuro,1,0)</f>
        <v>1</v>
      </c>
      <c r="N362" s="22" t="n">
        <f aca="false">oscuro</f>
        <v>68</v>
      </c>
      <c r="P362" s="24" t="n">
        <v>349</v>
      </c>
      <c r="Q362" s="24" t="n">
        <f aca="false">P362*360/360</f>
        <v>349</v>
      </c>
      <c r="R362" s="22" t="n">
        <f aca="false">IF(R$12="","",INDEX(ImgF,ROUND(Q$6+R$12*SIN(RADIANS(Q362)),0)-ImgF_y0+1,ROUND(Q$5+R$12*COS(RADIANS(Q362)),0)-ImgF_x0+1))</f>
        <v>6</v>
      </c>
      <c r="S362" s="22" t="n">
        <f aca="false">IF(S$12="","",INDEX(ImgF,ROUND(Q$6+S$12*SIN(RADIANS(Q362)),0)-ImgF_y0+1,ROUND(Q$5+S$12*COS(RADIANS(Q362)),0)-ImgF_x0+1))</f>
        <v>3</v>
      </c>
      <c r="T362" s="22" t="n">
        <f aca="false">IF(T$12="","",INDEX(ImgF,ROUND(Q$6+T$12*SIN(RADIANS(Q362)),0)-ImgF_y0+1,ROUND(Q$5+T$12*COS(RADIANS(Q362)),0)-ImgF_x0+1))</f>
        <v>22</v>
      </c>
      <c r="U362" s="22" t="n">
        <f aca="false">IF(U$12="","",INDEX(ImgF,ROUND(Q$6+U$12*SIN(RADIANS(Q362)),0)-ImgF_y0+1,ROUND(Q$5+U$12*COS(RADIANS(Q362)),0)-ImgF_x0+1))</f>
        <v>46</v>
      </c>
      <c r="V362" s="22" t="n">
        <f aca="false">IF(V$12="","",INDEX(ImgF,ROUND(Q$6+V$12*SIN(RADIANS(Q362)),0)-ImgF_y0+1,ROUND(Q$5+V$12*COS(RADIANS(Q362)),0)-ImgF_x0+1))</f>
        <v>74</v>
      </c>
      <c r="W362" s="22" t="n">
        <f aca="false">IF(W$12="","",INDEX(ImgF,ROUND(Q$6+W$12*SIN(RADIANS(Q362)),0)-ImgF_y0+1,ROUND(Q$5+W$12*COS(RADIANS(Q362)),0)-ImgF_x0+1))</f>
        <v>34</v>
      </c>
      <c r="X362" s="22" t="n">
        <f aca="false">IF(X$12="","",INDEX(ImgF,ROUND(Q$6+X$12*SIN(RADIANS(Q362)),0)-ImgF_y0+1,ROUND(Q$5+X$12*COS(RADIANS(Q362)),0)-ImgF_x0+1))</f>
        <v>24</v>
      </c>
      <c r="Y362" s="22" t="n">
        <f aca="false">IF(Y$12="","",INDEX(ImgF,ROUND(Q$6+Y$12*SIN(RADIANS(Q362)),0)-ImgF_y0+1,ROUND(Q$5+Y$12*COS(RADIANS(Q362)),0)-ImgF_x0+1))</f>
        <v>42</v>
      </c>
      <c r="Z362" s="24" t="n">
        <f aca="false">MIN(R362:Y362)</f>
        <v>3</v>
      </c>
      <c r="AA362" s="33" t="n">
        <f aca="false">IF(Z362&lt;oscuro,1,0)</f>
        <v>1</v>
      </c>
      <c r="AB362" s="22" t="n">
        <f aca="false">oscuro</f>
        <v>68</v>
      </c>
    </row>
    <row r="363" customFormat="false" ht="15" hidden="false" customHeight="false" outlineLevel="0" collapsed="false">
      <c r="B363" s="24" t="n">
        <v>350</v>
      </c>
      <c r="C363" s="24" t="n">
        <f aca="false">B363*360/360</f>
        <v>350</v>
      </c>
      <c r="D363" s="18" t="n">
        <f aca="false">IF(D$12="","",INDEX(ImgF,ROUND(C$6+D$12*SIN(RADIANS(C363)),0)-ImgF_y0+1,ROUND(C$5+D$12*COS(RADIANS(C363)),0)-ImgF_x0+1))</f>
        <v>95</v>
      </c>
      <c r="E363" s="18" t="n">
        <f aca="false">IF(E$12="","",INDEX(ImgF,ROUND(C$6+E$12*SIN(RADIANS(C363)),0)-ImgF_y0+1,ROUND(C$5+E$12*COS(RADIANS(C363)),0)-ImgF_x0+1))</f>
        <v>99</v>
      </c>
      <c r="F363" s="18" t="n">
        <f aca="false">IF(F$12="","",INDEX(ImgF,ROUND(C$6+F$12*SIN(RADIANS(C363)),0)-ImgF_y0+1,ROUND(C$5+F$12*COS(RADIANS(C363)),0)-ImgF_x0+1))</f>
        <v>22</v>
      </c>
      <c r="G363" s="18" t="n">
        <f aca="false">IF(G$12="","",INDEX(ImgF,ROUND(C$6+G$12*SIN(RADIANS(C363)),0)-ImgF_y0+1,ROUND(C$5+G$12*COS(RADIANS(C363)),0)-ImgF_x0+1))</f>
        <v>5</v>
      </c>
      <c r="H363" s="18" t="n">
        <f aca="false">IF(H$12="","",INDEX(ImgF,ROUND(C$6+H$12*SIN(RADIANS(C363)),0)-ImgF_y0+1,ROUND(C$5+H$12*COS(RADIANS(C363)),0)-ImgF_x0+1))</f>
        <v>19</v>
      </c>
      <c r="I363" s="18" t="n">
        <f aca="false">IF(I$12="","",INDEX(ImgF,ROUND(C$6+I$12*SIN(RADIANS(C363)),0)-ImgF_y0+1,ROUND(C$5+I$12*COS(RADIANS(C363)),0)-ImgF_x0+1))</f>
        <v>39</v>
      </c>
      <c r="J363" s="18" t="n">
        <f aca="false">IF(J$12="","",INDEX(ImgF,ROUND(C$6+J$12*SIN(RADIANS(C363)),0)-ImgF_y0+1,ROUND(C$5+J$12*COS(RADIANS(C363)),0)-ImgF_x0+1))</f>
        <v>54</v>
      </c>
      <c r="K363" s="18" t="n">
        <f aca="false">IF(K$12="","",INDEX(ImgF,ROUND(C$6+K$12*SIN(RADIANS(C363)),0)-ImgF_y0+1,ROUND(C$5+K$12*COS(RADIANS(C363)),0)-ImgF_x0+1))</f>
        <v>37</v>
      </c>
      <c r="L363" s="24" t="n">
        <f aca="false">MIN(D363:K363)</f>
        <v>5</v>
      </c>
      <c r="M363" s="33" t="n">
        <f aca="false">IF(L363&lt;oscuro,1,0)</f>
        <v>1</v>
      </c>
      <c r="N363" s="22" t="n">
        <f aca="false">oscuro</f>
        <v>68</v>
      </c>
      <c r="P363" s="24" t="n">
        <v>350</v>
      </c>
      <c r="Q363" s="24" t="n">
        <f aca="false">P363*360/360</f>
        <v>350</v>
      </c>
      <c r="R363" s="22" t="n">
        <f aca="false">IF(R$12="","",INDEX(ImgF,ROUND(Q$6+R$12*SIN(RADIANS(Q363)),0)-ImgF_y0+1,ROUND(Q$5+R$12*COS(RADIANS(Q363)),0)-ImgF_x0+1))</f>
        <v>15</v>
      </c>
      <c r="S363" s="22" t="n">
        <f aca="false">IF(S$12="","",INDEX(ImgF,ROUND(Q$6+S$12*SIN(RADIANS(Q363)),0)-ImgF_y0+1,ROUND(Q$5+S$12*COS(RADIANS(Q363)),0)-ImgF_x0+1))</f>
        <v>5</v>
      </c>
      <c r="T363" s="22" t="n">
        <f aca="false">IF(T$12="","",INDEX(ImgF,ROUND(Q$6+T$12*SIN(RADIANS(Q363)),0)-ImgF_y0+1,ROUND(Q$5+T$12*COS(RADIANS(Q363)),0)-ImgF_x0+1))</f>
        <v>22</v>
      </c>
      <c r="U363" s="22" t="n">
        <f aca="false">IF(U$12="","",INDEX(ImgF,ROUND(Q$6+U$12*SIN(RADIANS(Q363)),0)-ImgF_y0+1,ROUND(Q$5+U$12*COS(RADIANS(Q363)),0)-ImgF_x0+1))</f>
        <v>62</v>
      </c>
      <c r="V363" s="22" t="n">
        <f aca="false">IF(V$12="","",INDEX(ImgF,ROUND(Q$6+V$12*SIN(RADIANS(Q363)),0)-ImgF_y0+1,ROUND(Q$5+V$12*COS(RADIANS(Q363)),0)-ImgF_x0+1))</f>
        <v>55</v>
      </c>
      <c r="W363" s="22" t="n">
        <f aca="false">IF(W$12="","",INDEX(ImgF,ROUND(Q$6+W$12*SIN(RADIANS(Q363)),0)-ImgF_y0+1,ROUND(Q$5+W$12*COS(RADIANS(Q363)),0)-ImgF_x0+1))</f>
        <v>35</v>
      </c>
      <c r="X363" s="22" t="n">
        <f aca="false">IF(X$12="","",INDEX(ImgF,ROUND(Q$6+X$12*SIN(RADIANS(Q363)),0)-ImgF_y0+1,ROUND(Q$5+X$12*COS(RADIANS(Q363)),0)-ImgF_x0+1))</f>
        <v>31</v>
      </c>
      <c r="Y363" s="22" t="n">
        <f aca="false">IF(Y$12="","",INDEX(ImgF,ROUND(Q$6+Y$12*SIN(RADIANS(Q363)),0)-ImgF_y0+1,ROUND(Q$5+Y$12*COS(RADIANS(Q363)),0)-ImgF_x0+1))</f>
        <v>47</v>
      </c>
      <c r="Z363" s="24" t="n">
        <f aca="false">MIN(R363:Y363)</f>
        <v>5</v>
      </c>
      <c r="AA363" s="33" t="n">
        <f aca="false">IF(Z363&lt;oscuro,1,0)</f>
        <v>1</v>
      </c>
      <c r="AB363" s="22" t="n">
        <f aca="false">oscuro</f>
        <v>68</v>
      </c>
    </row>
    <row r="364" customFormat="false" ht="15" hidden="false" customHeight="false" outlineLevel="0" collapsed="false">
      <c r="B364" s="24" t="n">
        <v>351</v>
      </c>
      <c r="C364" s="24" t="n">
        <f aca="false">B364*360/360</f>
        <v>351</v>
      </c>
      <c r="D364" s="18" t="n">
        <f aca="false">IF(D$12="","",INDEX(ImgF,ROUND(C$6+D$12*SIN(RADIANS(C364)),0)-ImgF_y0+1,ROUND(C$5+D$12*COS(RADIANS(C364)),0)-ImgF_x0+1))</f>
        <v>67</v>
      </c>
      <c r="E364" s="18" t="n">
        <f aca="false">IF(E$12="","",INDEX(ImgF,ROUND(C$6+E$12*SIN(RADIANS(C364)),0)-ImgF_y0+1,ROUND(C$5+E$12*COS(RADIANS(C364)),0)-ImgF_x0+1))</f>
        <v>111</v>
      </c>
      <c r="F364" s="18" t="n">
        <f aca="false">IF(F$12="","",INDEX(ImgF,ROUND(C$6+F$12*SIN(RADIANS(C364)),0)-ImgF_y0+1,ROUND(C$5+F$12*COS(RADIANS(C364)),0)-ImgF_x0+1))</f>
        <v>46</v>
      </c>
      <c r="G364" s="18" t="n">
        <f aca="false">IF(G$12="","",INDEX(ImgF,ROUND(C$6+G$12*SIN(RADIANS(C364)),0)-ImgF_y0+1,ROUND(C$5+G$12*COS(RADIANS(C364)),0)-ImgF_x0+1))</f>
        <v>5</v>
      </c>
      <c r="H364" s="18" t="n">
        <f aca="false">IF(H$12="","",INDEX(ImgF,ROUND(C$6+H$12*SIN(RADIANS(C364)),0)-ImgF_y0+1,ROUND(C$5+H$12*COS(RADIANS(C364)),0)-ImgF_x0+1))</f>
        <v>19</v>
      </c>
      <c r="I364" s="18" t="n">
        <f aca="false">IF(I$12="","",INDEX(ImgF,ROUND(C$6+I$12*SIN(RADIANS(C364)),0)-ImgF_y0+1,ROUND(C$5+I$12*COS(RADIANS(C364)),0)-ImgF_x0+1))</f>
        <v>30</v>
      </c>
      <c r="J364" s="18" t="n">
        <f aca="false">IF(J$12="","",INDEX(ImgF,ROUND(C$6+J$12*SIN(RADIANS(C364)),0)-ImgF_y0+1,ROUND(C$5+J$12*COS(RADIANS(C364)),0)-ImgF_x0+1))</f>
        <v>44</v>
      </c>
      <c r="K364" s="18" t="n">
        <f aca="false">IF(K$12="","",INDEX(ImgF,ROUND(C$6+K$12*SIN(RADIANS(C364)),0)-ImgF_y0+1,ROUND(C$5+K$12*COS(RADIANS(C364)),0)-ImgF_x0+1))</f>
        <v>37</v>
      </c>
      <c r="L364" s="24" t="n">
        <f aca="false">MIN(D364:K364)</f>
        <v>5</v>
      </c>
      <c r="M364" s="33" t="n">
        <f aca="false">IF(L364&lt;oscuro,1,0)</f>
        <v>1</v>
      </c>
      <c r="N364" s="22" t="n">
        <f aca="false">oscuro</f>
        <v>68</v>
      </c>
      <c r="P364" s="24" t="n">
        <v>351</v>
      </c>
      <c r="Q364" s="24" t="n">
        <f aca="false">P364*360/360</f>
        <v>351</v>
      </c>
      <c r="R364" s="22" t="n">
        <f aca="false">IF(R$12="","",INDEX(ImgF,ROUND(Q$6+R$12*SIN(RADIANS(Q364)),0)-ImgF_y0+1,ROUND(Q$5+R$12*COS(RADIANS(Q364)),0)-ImgF_x0+1))</f>
        <v>15</v>
      </c>
      <c r="S364" s="22" t="n">
        <f aca="false">IF(S$12="","",INDEX(ImgF,ROUND(Q$6+S$12*SIN(RADIANS(Q364)),0)-ImgF_y0+1,ROUND(Q$5+S$12*COS(RADIANS(Q364)),0)-ImgF_x0+1))</f>
        <v>5</v>
      </c>
      <c r="T364" s="22" t="n">
        <f aca="false">IF(T$12="","",INDEX(ImgF,ROUND(Q$6+T$12*SIN(RADIANS(Q364)),0)-ImgF_y0+1,ROUND(Q$5+T$12*COS(RADIANS(Q364)),0)-ImgF_x0+1))</f>
        <v>11</v>
      </c>
      <c r="U364" s="22" t="n">
        <f aca="false">IF(U$12="","",INDEX(ImgF,ROUND(Q$6+U$12*SIN(RADIANS(Q364)),0)-ImgF_y0+1,ROUND(Q$5+U$12*COS(RADIANS(Q364)),0)-ImgF_x0+1))</f>
        <v>39</v>
      </c>
      <c r="V364" s="22" t="n">
        <f aca="false">IF(V$12="","",INDEX(ImgF,ROUND(Q$6+V$12*SIN(RADIANS(Q364)),0)-ImgF_y0+1,ROUND(Q$5+V$12*COS(RADIANS(Q364)),0)-ImgF_x0+1))</f>
        <v>68</v>
      </c>
      <c r="W364" s="22" t="n">
        <f aca="false">IF(W$12="","",INDEX(ImgF,ROUND(Q$6+W$12*SIN(RADIANS(Q364)),0)-ImgF_y0+1,ROUND(Q$5+W$12*COS(RADIANS(Q364)),0)-ImgF_x0+1))</f>
        <v>56</v>
      </c>
      <c r="X364" s="22" t="n">
        <f aca="false">IF(X$12="","",INDEX(ImgF,ROUND(Q$6+X$12*SIN(RADIANS(Q364)),0)-ImgF_y0+1,ROUND(Q$5+X$12*COS(RADIANS(Q364)),0)-ImgF_x0+1))</f>
        <v>31</v>
      </c>
      <c r="Y364" s="22" t="n">
        <f aca="false">IF(Y$12="","",INDEX(ImgF,ROUND(Q$6+Y$12*SIN(RADIANS(Q364)),0)-ImgF_y0+1,ROUND(Q$5+Y$12*COS(RADIANS(Q364)),0)-ImgF_x0+1))</f>
        <v>37</v>
      </c>
      <c r="Z364" s="24" t="n">
        <f aca="false">MIN(R364:Y364)</f>
        <v>5</v>
      </c>
      <c r="AA364" s="33" t="n">
        <f aca="false">IF(Z364&lt;oscuro,1,0)</f>
        <v>1</v>
      </c>
      <c r="AB364" s="22" t="n">
        <f aca="false">oscuro</f>
        <v>68</v>
      </c>
    </row>
    <row r="365" customFormat="false" ht="15" hidden="false" customHeight="false" outlineLevel="0" collapsed="false">
      <c r="B365" s="24" t="n">
        <v>352</v>
      </c>
      <c r="C365" s="24" t="n">
        <f aca="false">B365*360/360</f>
        <v>352</v>
      </c>
      <c r="D365" s="18" t="n">
        <f aca="false">IF(D$12="","",INDEX(ImgF,ROUND(C$6+D$12*SIN(RADIANS(C365)),0)-ImgF_y0+1,ROUND(C$5+D$12*COS(RADIANS(C365)),0)-ImgF_x0+1))</f>
        <v>65</v>
      </c>
      <c r="E365" s="18" t="n">
        <f aca="false">IF(E$12="","",INDEX(ImgF,ROUND(C$6+E$12*SIN(RADIANS(C365)),0)-ImgF_y0+1,ROUND(C$5+E$12*COS(RADIANS(C365)),0)-ImgF_x0+1))</f>
        <v>111</v>
      </c>
      <c r="F365" s="18" t="n">
        <f aca="false">IF(F$12="","",INDEX(ImgF,ROUND(C$6+F$12*SIN(RADIANS(C365)),0)-ImgF_y0+1,ROUND(C$5+F$12*COS(RADIANS(C365)),0)-ImgF_x0+1))</f>
        <v>46</v>
      </c>
      <c r="G365" s="18" t="n">
        <f aca="false">IF(G$12="","",INDEX(ImgF,ROUND(C$6+G$12*SIN(RADIANS(C365)),0)-ImgF_y0+1,ROUND(C$5+G$12*COS(RADIANS(C365)),0)-ImgF_x0+1))</f>
        <v>9</v>
      </c>
      <c r="H365" s="18" t="n">
        <f aca="false">IF(H$12="","",INDEX(ImgF,ROUND(C$6+H$12*SIN(RADIANS(C365)),0)-ImgF_y0+1,ROUND(C$5+H$12*COS(RADIANS(C365)),0)-ImgF_x0+1))</f>
        <v>18</v>
      </c>
      <c r="I365" s="18" t="n">
        <f aca="false">IF(I$12="","",INDEX(ImgF,ROUND(C$6+I$12*SIN(RADIANS(C365)),0)-ImgF_y0+1,ROUND(C$5+I$12*COS(RADIANS(C365)),0)-ImgF_x0+1))</f>
        <v>24</v>
      </c>
      <c r="J365" s="18" t="n">
        <f aca="false">IF(J$12="","",INDEX(ImgF,ROUND(C$6+J$12*SIN(RADIANS(C365)),0)-ImgF_y0+1,ROUND(C$5+J$12*COS(RADIANS(C365)),0)-ImgF_x0+1))</f>
        <v>31</v>
      </c>
      <c r="K365" s="18" t="n">
        <f aca="false">IF(K$12="","",INDEX(ImgF,ROUND(C$6+K$12*SIN(RADIANS(C365)),0)-ImgF_y0+1,ROUND(C$5+K$12*COS(RADIANS(C365)),0)-ImgF_x0+1))</f>
        <v>37</v>
      </c>
      <c r="L365" s="24" t="n">
        <f aca="false">MIN(D365:K365)</f>
        <v>9</v>
      </c>
      <c r="M365" s="33" t="n">
        <f aca="false">IF(L365&lt;oscuro,1,0)</f>
        <v>1</v>
      </c>
      <c r="N365" s="22" t="n">
        <f aca="false">oscuro</f>
        <v>68</v>
      </c>
      <c r="P365" s="24" t="n">
        <v>352</v>
      </c>
      <c r="Q365" s="24" t="n">
        <f aca="false">P365*360/360</f>
        <v>352</v>
      </c>
      <c r="R365" s="22" t="n">
        <f aca="false">IF(R$12="","",INDEX(ImgF,ROUND(Q$6+R$12*SIN(RADIANS(Q365)),0)-ImgF_y0+1,ROUND(Q$5+R$12*COS(RADIANS(Q365)),0)-ImgF_x0+1))</f>
        <v>29</v>
      </c>
      <c r="S365" s="22" t="n">
        <f aca="false">IF(S$12="","",INDEX(ImgF,ROUND(Q$6+S$12*SIN(RADIANS(Q365)),0)-ImgF_y0+1,ROUND(Q$5+S$12*COS(RADIANS(Q365)),0)-ImgF_x0+1))</f>
        <v>16</v>
      </c>
      <c r="T365" s="22" t="n">
        <f aca="false">IF(T$12="","",INDEX(ImgF,ROUND(Q$6+T$12*SIN(RADIANS(Q365)),0)-ImgF_y0+1,ROUND(Q$5+T$12*COS(RADIANS(Q365)),0)-ImgF_x0+1))</f>
        <v>8</v>
      </c>
      <c r="U365" s="22" t="n">
        <f aca="false">IF(U$12="","",INDEX(ImgF,ROUND(Q$6+U$12*SIN(RADIANS(Q365)),0)-ImgF_y0+1,ROUND(Q$5+U$12*COS(RADIANS(Q365)),0)-ImgF_x0+1))</f>
        <v>18</v>
      </c>
      <c r="V365" s="22" t="n">
        <f aca="false">IF(V$12="","",INDEX(ImgF,ROUND(Q$6+V$12*SIN(RADIANS(Q365)),0)-ImgF_y0+1,ROUND(Q$5+V$12*COS(RADIANS(Q365)),0)-ImgF_x0+1))</f>
        <v>68</v>
      </c>
      <c r="W365" s="22" t="n">
        <f aca="false">IF(W$12="","",INDEX(ImgF,ROUND(Q$6+W$12*SIN(RADIANS(Q365)),0)-ImgF_y0+1,ROUND(Q$5+W$12*COS(RADIANS(Q365)),0)-ImgF_x0+1))</f>
        <v>56</v>
      </c>
      <c r="X365" s="22" t="n">
        <f aca="false">IF(X$12="","",INDEX(ImgF,ROUND(Q$6+X$12*SIN(RADIANS(Q365)),0)-ImgF_y0+1,ROUND(Q$5+X$12*COS(RADIANS(Q365)),0)-ImgF_x0+1))</f>
        <v>31</v>
      </c>
      <c r="Y365" s="22" t="n">
        <f aca="false">IF(Y$12="","",INDEX(ImgF,ROUND(Q$6+Y$12*SIN(RADIANS(Q365)),0)-ImgF_y0+1,ROUND(Q$5+Y$12*COS(RADIANS(Q365)),0)-ImgF_x0+1))</f>
        <v>24</v>
      </c>
      <c r="Z365" s="24" t="n">
        <f aca="false">MIN(R365:Y365)</f>
        <v>8</v>
      </c>
      <c r="AA365" s="33" t="n">
        <f aca="false">IF(Z365&lt;oscuro,1,0)</f>
        <v>1</v>
      </c>
      <c r="AB365" s="22" t="n">
        <f aca="false">oscuro</f>
        <v>68</v>
      </c>
    </row>
    <row r="366" customFormat="false" ht="15" hidden="false" customHeight="false" outlineLevel="0" collapsed="false">
      <c r="B366" s="24" t="n">
        <v>353</v>
      </c>
      <c r="C366" s="24" t="n">
        <f aca="false">B366*360/360</f>
        <v>353</v>
      </c>
      <c r="D366" s="18" t="n">
        <f aca="false">IF(D$12="","",INDEX(ImgF,ROUND(C$6+D$12*SIN(RADIANS(C366)),0)-ImgF_y0+1,ROUND(C$5+D$12*COS(RADIANS(C366)),0)-ImgF_x0+1))</f>
        <v>97</v>
      </c>
      <c r="E366" s="18" t="n">
        <f aca="false">IF(E$12="","",INDEX(ImgF,ROUND(C$6+E$12*SIN(RADIANS(C366)),0)-ImgF_y0+1,ROUND(C$5+E$12*COS(RADIANS(C366)),0)-ImgF_x0+1))</f>
        <v>65</v>
      </c>
      <c r="F366" s="18" t="n">
        <f aca="false">IF(F$12="","",INDEX(ImgF,ROUND(C$6+F$12*SIN(RADIANS(C366)),0)-ImgF_y0+1,ROUND(C$5+F$12*COS(RADIANS(C366)),0)-ImgF_x0+1))</f>
        <v>23</v>
      </c>
      <c r="G366" s="18" t="n">
        <f aca="false">IF(G$12="","",INDEX(ImgF,ROUND(C$6+G$12*SIN(RADIANS(C366)),0)-ImgF_y0+1,ROUND(C$5+G$12*COS(RADIANS(C366)),0)-ImgF_x0+1))</f>
        <v>22</v>
      </c>
      <c r="H366" s="18" t="n">
        <f aca="false">IF(H$12="","",INDEX(ImgF,ROUND(C$6+H$12*SIN(RADIANS(C366)),0)-ImgF_y0+1,ROUND(C$5+H$12*COS(RADIANS(C366)),0)-ImgF_x0+1))</f>
        <v>12</v>
      </c>
      <c r="I366" s="18" t="n">
        <f aca="false">IF(I$12="","",INDEX(ImgF,ROUND(C$6+I$12*SIN(RADIANS(C366)),0)-ImgF_y0+1,ROUND(C$5+I$12*COS(RADIANS(C366)),0)-ImgF_x0+1))</f>
        <v>26</v>
      </c>
      <c r="J366" s="18" t="n">
        <f aca="false">IF(J$12="","",INDEX(ImgF,ROUND(C$6+J$12*SIN(RADIANS(C366)),0)-ImgF_y0+1,ROUND(C$5+J$12*COS(RADIANS(C366)),0)-ImgF_x0+1))</f>
        <v>31</v>
      </c>
      <c r="K366" s="18" t="n">
        <f aca="false">IF(K$12="","",INDEX(ImgF,ROUND(C$6+K$12*SIN(RADIANS(C366)),0)-ImgF_y0+1,ROUND(C$5+K$12*COS(RADIANS(C366)),0)-ImgF_x0+1))</f>
        <v>37</v>
      </c>
      <c r="L366" s="24" t="n">
        <f aca="false">MIN(D366:K366)</f>
        <v>12</v>
      </c>
      <c r="M366" s="33" t="n">
        <f aca="false">IF(L366&lt;oscuro,1,0)</f>
        <v>1</v>
      </c>
      <c r="N366" s="22" t="n">
        <f aca="false">oscuro</f>
        <v>68</v>
      </c>
      <c r="P366" s="24" t="n">
        <v>353</v>
      </c>
      <c r="Q366" s="24" t="n">
        <f aca="false">P366*360/360</f>
        <v>353</v>
      </c>
      <c r="R366" s="22" t="n">
        <f aca="false">IF(R$12="","",INDEX(ImgF,ROUND(Q$6+R$12*SIN(RADIANS(Q366)),0)-ImgF_y0+1,ROUND(Q$5+R$12*COS(RADIANS(Q366)),0)-ImgF_x0+1))</f>
        <v>32</v>
      </c>
      <c r="S366" s="22" t="n">
        <f aca="false">IF(S$12="","",INDEX(ImgF,ROUND(Q$6+S$12*SIN(RADIANS(Q366)),0)-ImgF_y0+1,ROUND(Q$5+S$12*COS(RADIANS(Q366)),0)-ImgF_x0+1))</f>
        <v>16</v>
      </c>
      <c r="T366" s="22" t="n">
        <f aca="false">IF(T$12="","",INDEX(ImgF,ROUND(Q$6+T$12*SIN(RADIANS(Q366)),0)-ImgF_y0+1,ROUND(Q$5+T$12*COS(RADIANS(Q366)),0)-ImgF_x0+1))</f>
        <v>8</v>
      </c>
      <c r="U366" s="22" t="n">
        <f aca="false">IF(U$12="","",INDEX(ImgF,ROUND(Q$6+U$12*SIN(RADIANS(Q366)),0)-ImgF_y0+1,ROUND(Q$5+U$12*COS(RADIANS(Q366)),0)-ImgF_x0+1))</f>
        <v>18</v>
      </c>
      <c r="V366" s="22" t="n">
        <f aca="false">IF(V$12="","",INDEX(ImgF,ROUND(Q$6+V$12*SIN(RADIANS(Q366)),0)-ImgF_y0+1,ROUND(Q$5+V$12*COS(RADIANS(Q366)),0)-ImgF_x0+1))</f>
        <v>53</v>
      </c>
      <c r="W366" s="22" t="n">
        <f aca="false">IF(W$12="","",INDEX(ImgF,ROUND(Q$6+W$12*SIN(RADIANS(Q366)),0)-ImgF_y0+1,ROUND(Q$5+W$12*COS(RADIANS(Q366)),0)-ImgF_x0+1))</f>
        <v>72</v>
      </c>
      <c r="X366" s="22" t="n">
        <f aca="false">IF(X$12="","",INDEX(ImgF,ROUND(Q$6+X$12*SIN(RADIANS(Q366)),0)-ImgF_y0+1,ROUND(Q$5+X$12*COS(RADIANS(Q366)),0)-ImgF_x0+1))</f>
        <v>50</v>
      </c>
      <c r="Y366" s="22" t="n">
        <f aca="false">IF(Y$12="","",INDEX(ImgF,ROUND(Q$6+Y$12*SIN(RADIANS(Q366)),0)-ImgF_y0+1,ROUND(Q$5+Y$12*COS(RADIANS(Q366)),0)-ImgF_x0+1))</f>
        <v>23</v>
      </c>
      <c r="Z366" s="24" t="n">
        <f aca="false">MIN(R366:Y366)</f>
        <v>8</v>
      </c>
      <c r="AA366" s="33" t="n">
        <f aca="false">IF(Z366&lt;oscuro,1,0)</f>
        <v>1</v>
      </c>
      <c r="AB366" s="22" t="n">
        <f aca="false">oscuro</f>
        <v>68</v>
      </c>
    </row>
    <row r="367" customFormat="false" ht="15" hidden="false" customHeight="false" outlineLevel="0" collapsed="false">
      <c r="B367" s="24" t="n">
        <v>354</v>
      </c>
      <c r="C367" s="24" t="n">
        <f aca="false">B367*360/360</f>
        <v>354</v>
      </c>
      <c r="D367" s="18" t="n">
        <f aca="false">IF(D$12="","",INDEX(ImgF,ROUND(C$6+D$12*SIN(RADIANS(C367)),0)-ImgF_y0+1,ROUND(C$5+D$12*COS(RADIANS(C367)),0)-ImgF_x0+1))</f>
        <v>60</v>
      </c>
      <c r="E367" s="18" t="n">
        <f aca="false">IF(E$12="","",INDEX(ImgF,ROUND(C$6+E$12*SIN(RADIANS(C367)),0)-ImgF_y0+1,ROUND(C$5+E$12*COS(RADIANS(C367)),0)-ImgF_x0+1))</f>
        <v>74</v>
      </c>
      <c r="F367" s="18" t="n">
        <f aca="false">IF(F$12="","",INDEX(ImgF,ROUND(C$6+F$12*SIN(RADIANS(C367)),0)-ImgF_y0+1,ROUND(C$5+F$12*COS(RADIANS(C367)),0)-ImgF_x0+1))</f>
        <v>32</v>
      </c>
      <c r="G367" s="18" t="n">
        <f aca="false">IF(G$12="","",INDEX(ImgF,ROUND(C$6+G$12*SIN(RADIANS(C367)),0)-ImgF_y0+1,ROUND(C$5+G$12*COS(RADIANS(C367)),0)-ImgF_x0+1))</f>
        <v>22</v>
      </c>
      <c r="H367" s="18" t="n">
        <f aca="false">IF(H$12="","",INDEX(ImgF,ROUND(C$6+H$12*SIN(RADIANS(C367)),0)-ImgF_y0+1,ROUND(C$5+H$12*COS(RADIANS(C367)),0)-ImgF_x0+1))</f>
        <v>12</v>
      </c>
      <c r="I367" s="18" t="n">
        <f aca="false">IF(I$12="","",INDEX(ImgF,ROUND(C$6+I$12*SIN(RADIANS(C367)),0)-ImgF_y0+1,ROUND(C$5+I$12*COS(RADIANS(C367)),0)-ImgF_x0+1))</f>
        <v>26</v>
      </c>
      <c r="J367" s="18" t="n">
        <f aca="false">IF(J$12="","",INDEX(ImgF,ROUND(C$6+J$12*SIN(RADIANS(C367)),0)-ImgF_y0+1,ROUND(C$5+J$12*COS(RADIANS(C367)),0)-ImgF_x0+1))</f>
        <v>35</v>
      </c>
      <c r="K367" s="18" t="n">
        <f aca="false">IF(K$12="","",INDEX(ImgF,ROUND(C$6+K$12*SIN(RADIANS(C367)),0)-ImgF_y0+1,ROUND(C$5+K$12*COS(RADIANS(C367)),0)-ImgF_x0+1))</f>
        <v>43</v>
      </c>
      <c r="L367" s="24" t="n">
        <f aca="false">MIN(D367:K367)</f>
        <v>12</v>
      </c>
      <c r="M367" s="33" t="n">
        <f aca="false">IF(L367&lt;oscuro,1,0)</f>
        <v>1</v>
      </c>
      <c r="N367" s="22" t="n">
        <f aca="false">oscuro</f>
        <v>68</v>
      </c>
      <c r="P367" s="24" t="n">
        <v>354</v>
      </c>
      <c r="Q367" s="24" t="n">
        <f aca="false">P367*360/360</f>
        <v>354</v>
      </c>
      <c r="R367" s="22" t="n">
        <f aca="false">IF(R$12="","",INDEX(ImgF,ROUND(Q$6+R$12*SIN(RADIANS(Q367)),0)-ImgF_y0+1,ROUND(Q$5+R$12*COS(RADIANS(Q367)),0)-ImgF_x0+1))</f>
        <v>32</v>
      </c>
      <c r="S367" s="22" t="n">
        <f aca="false">IF(S$12="","",INDEX(ImgF,ROUND(Q$6+S$12*SIN(RADIANS(Q367)),0)-ImgF_y0+1,ROUND(Q$5+S$12*COS(RADIANS(Q367)),0)-ImgF_x0+1))</f>
        <v>26</v>
      </c>
      <c r="T367" s="22" t="n">
        <f aca="false">IF(T$12="","",INDEX(ImgF,ROUND(Q$6+T$12*SIN(RADIANS(Q367)),0)-ImgF_y0+1,ROUND(Q$5+T$12*COS(RADIANS(Q367)),0)-ImgF_x0+1))</f>
        <v>9</v>
      </c>
      <c r="U367" s="22" t="n">
        <f aca="false">IF(U$12="","",INDEX(ImgF,ROUND(Q$6+U$12*SIN(RADIANS(Q367)),0)-ImgF_y0+1,ROUND(Q$5+U$12*COS(RADIANS(Q367)),0)-ImgF_x0+1))</f>
        <v>5</v>
      </c>
      <c r="V367" s="22" t="n">
        <f aca="false">IF(V$12="","",INDEX(ImgF,ROUND(Q$6+V$12*SIN(RADIANS(Q367)),0)-ImgF_y0+1,ROUND(Q$5+V$12*COS(RADIANS(Q367)),0)-ImgF_x0+1))</f>
        <v>19</v>
      </c>
      <c r="W367" s="22" t="n">
        <f aca="false">IF(W$12="","",INDEX(ImgF,ROUND(Q$6+W$12*SIN(RADIANS(Q367)),0)-ImgF_y0+1,ROUND(Q$5+W$12*COS(RADIANS(Q367)),0)-ImgF_x0+1))</f>
        <v>75</v>
      </c>
      <c r="X367" s="22" t="n">
        <f aca="false">IF(X$12="","",INDEX(ImgF,ROUND(Q$6+X$12*SIN(RADIANS(Q367)),0)-ImgF_y0+1,ROUND(Q$5+X$12*COS(RADIANS(Q367)),0)-ImgF_x0+1))</f>
        <v>78</v>
      </c>
      <c r="Y367" s="22" t="n">
        <f aca="false">IF(Y$12="","",INDEX(ImgF,ROUND(Q$6+Y$12*SIN(RADIANS(Q367)),0)-ImgF_y0+1,ROUND(Q$5+Y$12*COS(RADIANS(Q367)),0)-ImgF_x0+1))</f>
        <v>44</v>
      </c>
      <c r="Z367" s="24" t="n">
        <f aca="false">MIN(R367:Y367)</f>
        <v>5</v>
      </c>
      <c r="AA367" s="33" t="n">
        <f aca="false">IF(Z367&lt;oscuro,1,0)</f>
        <v>1</v>
      </c>
      <c r="AB367" s="22" t="n">
        <f aca="false">oscuro</f>
        <v>68</v>
      </c>
    </row>
    <row r="368" customFormat="false" ht="15" hidden="false" customHeight="false" outlineLevel="0" collapsed="false">
      <c r="B368" s="24" t="n">
        <v>355</v>
      </c>
      <c r="C368" s="24" t="n">
        <f aca="false">B368*360/360</f>
        <v>355</v>
      </c>
      <c r="D368" s="18" t="n">
        <f aca="false">IF(D$12="","",INDEX(ImgF,ROUND(C$6+D$12*SIN(RADIANS(C368)),0)-ImgF_y0+1,ROUND(C$5+D$12*COS(RADIANS(C368)),0)-ImgF_x0+1))</f>
        <v>60</v>
      </c>
      <c r="E368" s="18" t="n">
        <f aca="false">IF(E$12="","",INDEX(ImgF,ROUND(C$6+E$12*SIN(RADIANS(C368)),0)-ImgF_y0+1,ROUND(C$5+E$12*COS(RADIANS(C368)),0)-ImgF_x0+1))</f>
        <v>74</v>
      </c>
      <c r="F368" s="18" t="n">
        <f aca="false">IF(F$12="","",INDEX(ImgF,ROUND(C$6+F$12*SIN(RADIANS(C368)),0)-ImgF_y0+1,ROUND(C$5+F$12*COS(RADIANS(C368)),0)-ImgF_x0+1))</f>
        <v>32</v>
      </c>
      <c r="G368" s="18" t="n">
        <f aca="false">IF(G$12="","",INDEX(ImgF,ROUND(C$6+G$12*SIN(RADIANS(C368)),0)-ImgF_y0+1,ROUND(C$5+G$12*COS(RADIANS(C368)),0)-ImgF_x0+1))</f>
        <v>18</v>
      </c>
      <c r="H368" s="18" t="n">
        <f aca="false">IF(H$12="","",INDEX(ImgF,ROUND(C$6+H$12*SIN(RADIANS(C368)),0)-ImgF_y0+1,ROUND(C$5+H$12*COS(RADIANS(C368)),0)-ImgF_x0+1))</f>
        <v>10</v>
      </c>
      <c r="I368" s="18" t="n">
        <f aca="false">IF(I$12="","",INDEX(ImgF,ROUND(C$6+I$12*SIN(RADIANS(C368)),0)-ImgF_y0+1,ROUND(C$5+I$12*COS(RADIANS(C368)),0)-ImgF_x0+1))</f>
        <v>30</v>
      </c>
      <c r="J368" s="18" t="n">
        <f aca="false">IF(J$12="","",INDEX(ImgF,ROUND(C$6+J$12*SIN(RADIANS(C368)),0)-ImgF_y0+1,ROUND(C$5+J$12*COS(RADIANS(C368)),0)-ImgF_x0+1))</f>
        <v>45</v>
      </c>
      <c r="K368" s="18" t="n">
        <f aca="false">IF(K$12="","",INDEX(ImgF,ROUND(C$6+K$12*SIN(RADIANS(C368)),0)-ImgF_y0+1,ROUND(C$5+K$12*COS(RADIANS(C368)),0)-ImgF_x0+1))</f>
        <v>36</v>
      </c>
      <c r="L368" s="24" t="n">
        <f aca="false">MIN(D368:K368)</f>
        <v>10</v>
      </c>
      <c r="M368" s="33" t="n">
        <f aca="false">IF(L368&lt;oscuro,1,0)</f>
        <v>1</v>
      </c>
      <c r="N368" s="22" t="n">
        <f aca="false">oscuro</f>
        <v>68</v>
      </c>
      <c r="P368" s="24" t="n">
        <v>355</v>
      </c>
      <c r="Q368" s="24" t="n">
        <f aca="false">P368*360/360</f>
        <v>355</v>
      </c>
      <c r="R368" s="22" t="n">
        <f aca="false">IF(R$12="","",INDEX(ImgF,ROUND(Q$6+R$12*SIN(RADIANS(Q368)),0)-ImgF_y0+1,ROUND(Q$5+R$12*COS(RADIANS(Q368)),0)-ImgF_x0+1))</f>
        <v>22</v>
      </c>
      <c r="S368" s="22" t="n">
        <f aca="false">IF(S$12="","",INDEX(ImgF,ROUND(Q$6+S$12*SIN(RADIANS(Q368)),0)-ImgF_y0+1,ROUND(Q$5+S$12*COS(RADIANS(Q368)),0)-ImgF_x0+1))</f>
        <v>24</v>
      </c>
      <c r="T368" s="22" t="n">
        <f aca="false">IF(T$12="","",INDEX(ImgF,ROUND(Q$6+T$12*SIN(RADIANS(Q368)),0)-ImgF_y0+1,ROUND(Q$5+T$12*COS(RADIANS(Q368)),0)-ImgF_x0+1))</f>
        <v>46</v>
      </c>
      <c r="U368" s="22" t="n">
        <f aca="false">IF(U$12="","",INDEX(ImgF,ROUND(Q$6+U$12*SIN(RADIANS(Q368)),0)-ImgF_y0+1,ROUND(Q$5+U$12*COS(RADIANS(Q368)),0)-ImgF_x0+1))</f>
        <v>16</v>
      </c>
      <c r="V368" s="22" t="n">
        <f aca="false">IF(V$12="","",INDEX(ImgF,ROUND(Q$6+V$12*SIN(RADIANS(Q368)),0)-ImgF_y0+1,ROUND(Q$5+V$12*COS(RADIANS(Q368)),0)-ImgF_x0+1))</f>
        <v>0</v>
      </c>
      <c r="W368" s="22" t="n">
        <f aca="false">IF(W$12="","",INDEX(ImgF,ROUND(Q$6+W$12*SIN(RADIANS(Q368)),0)-ImgF_y0+1,ROUND(Q$5+W$12*COS(RADIANS(Q368)),0)-ImgF_x0+1))</f>
        <v>75</v>
      </c>
      <c r="X368" s="22" t="n">
        <f aca="false">IF(X$12="","",INDEX(ImgF,ROUND(Q$6+X$12*SIN(RADIANS(Q368)),0)-ImgF_y0+1,ROUND(Q$5+X$12*COS(RADIANS(Q368)),0)-ImgF_x0+1))</f>
        <v>78</v>
      </c>
      <c r="Y368" s="22" t="n">
        <f aca="false">IF(Y$12="","",INDEX(ImgF,ROUND(Q$6+Y$12*SIN(RADIANS(Q368)),0)-ImgF_y0+1,ROUND(Q$5+Y$12*COS(RADIANS(Q368)),0)-ImgF_x0+1))</f>
        <v>44</v>
      </c>
      <c r="Z368" s="24" t="n">
        <f aca="false">MIN(R368:Y368)</f>
        <v>0</v>
      </c>
      <c r="AA368" s="33" t="n">
        <f aca="false">IF(Z368&lt;oscuro,1,0)</f>
        <v>1</v>
      </c>
      <c r="AB368" s="22" t="n">
        <f aca="false">oscuro</f>
        <v>68</v>
      </c>
    </row>
    <row r="369" customFormat="false" ht="15" hidden="false" customHeight="false" outlineLevel="0" collapsed="false">
      <c r="B369" s="24" t="n">
        <v>356</v>
      </c>
      <c r="C369" s="24" t="n">
        <f aca="false">B369*360/360</f>
        <v>356</v>
      </c>
      <c r="D369" s="18" t="n">
        <f aca="false">IF(D$12="","",INDEX(ImgF,ROUND(C$6+D$12*SIN(RADIANS(C369)),0)-ImgF_y0+1,ROUND(C$5+D$12*COS(RADIANS(C369)),0)-ImgF_x0+1))</f>
        <v>43</v>
      </c>
      <c r="E369" s="18" t="n">
        <f aca="false">IF(E$12="","",INDEX(ImgF,ROUND(C$6+E$12*SIN(RADIANS(C369)),0)-ImgF_y0+1,ROUND(C$5+E$12*COS(RADIANS(C369)),0)-ImgF_x0+1))</f>
        <v>64</v>
      </c>
      <c r="F369" s="18" t="n">
        <f aca="false">IF(F$12="","",INDEX(ImgF,ROUND(C$6+F$12*SIN(RADIANS(C369)),0)-ImgF_y0+1,ROUND(C$5+F$12*COS(RADIANS(C369)),0)-ImgF_x0+1))</f>
        <v>54</v>
      </c>
      <c r="G369" s="18" t="n">
        <f aca="false">IF(G$12="","",INDEX(ImgF,ROUND(C$6+G$12*SIN(RADIANS(C369)),0)-ImgF_y0+1,ROUND(C$5+G$12*COS(RADIANS(C369)),0)-ImgF_x0+1))</f>
        <v>7</v>
      </c>
      <c r="H369" s="18" t="n">
        <f aca="false">IF(H$12="","",INDEX(ImgF,ROUND(C$6+H$12*SIN(RADIANS(C369)),0)-ImgF_y0+1,ROUND(C$5+H$12*COS(RADIANS(C369)),0)-ImgF_x0+1))</f>
        <v>12</v>
      </c>
      <c r="I369" s="18" t="n">
        <f aca="false">IF(I$12="","",INDEX(ImgF,ROUND(C$6+I$12*SIN(RADIANS(C369)),0)-ImgF_y0+1,ROUND(C$5+I$12*COS(RADIANS(C369)),0)-ImgF_x0+1))</f>
        <v>22</v>
      </c>
      <c r="J369" s="18" t="n">
        <f aca="false">IF(J$12="","",INDEX(ImgF,ROUND(C$6+J$12*SIN(RADIANS(C369)),0)-ImgF_y0+1,ROUND(C$5+J$12*COS(RADIANS(C369)),0)-ImgF_x0+1))</f>
        <v>43</v>
      </c>
      <c r="K369" s="18" t="n">
        <f aca="false">IF(K$12="","",INDEX(ImgF,ROUND(C$6+K$12*SIN(RADIANS(C369)),0)-ImgF_y0+1,ROUND(C$5+K$12*COS(RADIANS(C369)),0)-ImgF_x0+1))</f>
        <v>38</v>
      </c>
      <c r="L369" s="24" t="n">
        <f aca="false">MIN(D369:K369)</f>
        <v>7</v>
      </c>
      <c r="M369" s="33" t="n">
        <f aca="false">IF(L369&lt;oscuro,1,0)</f>
        <v>1</v>
      </c>
      <c r="N369" s="22" t="n">
        <f aca="false">oscuro</f>
        <v>68</v>
      </c>
      <c r="P369" s="24" t="n">
        <v>356</v>
      </c>
      <c r="Q369" s="24" t="n">
        <f aca="false">P369*360/360</f>
        <v>356</v>
      </c>
      <c r="R369" s="22" t="n">
        <f aca="false">IF(R$12="","",INDEX(ImgF,ROUND(Q$6+R$12*SIN(RADIANS(Q369)),0)-ImgF_y0+1,ROUND(Q$5+R$12*COS(RADIANS(Q369)),0)-ImgF_x0+1))</f>
        <v>26</v>
      </c>
      <c r="S369" s="22" t="n">
        <f aca="false">IF(S$12="","",INDEX(ImgF,ROUND(Q$6+S$12*SIN(RADIANS(Q369)),0)-ImgF_y0+1,ROUND(Q$5+S$12*COS(RADIANS(Q369)),0)-ImgF_x0+1))</f>
        <v>24</v>
      </c>
      <c r="T369" s="22" t="n">
        <f aca="false">IF(T$12="","",INDEX(ImgF,ROUND(Q$6+T$12*SIN(RADIANS(Q369)),0)-ImgF_y0+1,ROUND(Q$5+T$12*COS(RADIANS(Q369)),0)-ImgF_x0+1))</f>
        <v>46</v>
      </c>
      <c r="U369" s="22" t="n">
        <f aca="false">IF(U$12="","",INDEX(ImgF,ROUND(Q$6+U$12*SIN(RADIANS(Q369)),0)-ImgF_y0+1,ROUND(Q$5+U$12*COS(RADIANS(Q369)),0)-ImgF_x0+1))</f>
        <v>16</v>
      </c>
      <c r="V369" s="22" t="n">
        <f aca="false">IF(V$12="","",INDEX(ImgF,ROUND(Q$6+V$12*SIN(RADIANS(Q369)),0)-ImgF_y0+1,ROUND(Q$5+V$12*COS(RADIANS(Q369)),0)-ImgF_x0+1))</f>
        <v>0</v>
      </c>
      <c r="W369" s="22" t="n">
        <f aca="false">IF(W$12="","",INDEX(ImgF,ROUND(Q$6+W$12*SIN(RADIANS(Q369)),0)-ImgF_y0+1,ROUND(Q$5+W$12*COS(RADIANS(Q369)),0)-ImgF_x0+1))</f>
        <v>46</v>
      </c>
      <c r="X369" s="22" t="n">
        <f aca="false">IF(X$12="","",INDEX(ImgF,ROUND(Q$6+X$12*SIN(RADIANS(Q369)),0)-ImgF_y0+1,ROUND(Q$5+X$12*COS(RADIANS(Q369)),0)-ImgF_x0+1))</f>
        <v>86</v>
      </c>
      <c r="Y369" s="22" t="n">
        <f aca="false">IF(Y$12="","",INDEX(ImgF,ROUND(Q$6+Y$12*SIN(RADIANS(Q369)),0)-ImgF_y0+1,ROUND(Q$5+Y$12*COS(RADIANS(Q369)),0)-ImgF_x0+1))</f>
        <v>67</v>
      </c>
      <c r="Z369" s="24" t="n">
        <f aca="false">MIN(R369:Y369)</f>
        <v>0</v>
      </c>
      <c r="AA369" s="33" t="n">
        <f aca="false">IF(Z369&lt;oscuro,1,0)</f>
        <v>1</v>
      </c>
      <c r="AB369" s="22" t="n">
        <f aca="false">oscuro</f>
        <v>68</v>
      </c>
    </row>
    <row r="370" customFormat="false" ht="15" hidden="false" customHeight="false" outlineLevel="0" collapsed="false">
      <c r="B370" s="24" t="n">
        <v>357</v>
      </c>
      <c r="C370" s="24" t="n">
        <f aca="false">B370*360/360</f>
        <v>357</v>
      </c>
      <c r="D370" s="18" t="n">
        <f aca="false">IF(D$12="","",INDEX(ImgF,ROUND(C$6+D$12*SIN(RADIANS(C370)),0)-ImgF_y0+1,ROUND(C$5+D$12*COS(RADIANS(C370)),0)-ImgF_x0+1))</f>
        <v>35</v>
      </c>
      <c r="E370" s="18" t="n">
        <f aca="false">IF(E$12="","",INDEX(ImgF,ROUND(C$6+E$12*SIN(RADIANS(C370)),0)-ImgF_y0+1,ROUND(C$5+E$12*COS(RADIANS(C370)),0)-ImgF_x0+1))</f>
        <v>43</v>
      </c>
      <c r="F370" s="18" t="n">
        <f aca="false">IF(F$12="","",INDEX(ImgF,ROUND(C$6+F$12*SIN(RADIANS(C370)),0)-ImgF_y0+1,ROUND(C$5+F$12*COS(RADIANS(C370)),0)-ImgF_x0+1))</f>
        <v>67</v>
      </c>
      <c r="G370" s="18" t="n">
        <f aca="false">IF(G$12="","",INDEX(ImgF,ROUND(C$6+G$12*SIN(RADIANS(C370)),0)-ImgF_y0+1,ROUND(C$5+G$12*COS(RADIANS(C370)),0)-ImgF_x0+1))</f>
        <v>12</v>
      </c>
      <c r="H370" s="18" t="n">
        <f aca="false">IF(H$12="","",INDEX(ImgF,ROUND(C$6+H$12*SIN(RADIANS(C370)),0)-ImgF_y0+1,ROUND(C$5+H$12*COS(RADIANS(C370)),0)-ImgF_x0+1))</f>
        <v>14</v>
      </c>
      <c r="I370" s="18" t="n">
        <f aca="false">IF(I$12="","",INDEX(ImgF,ROUND(C$6+I$12*SIN(RADIANS(C370)),0)-ImgF_y0+1,ROUND(C$5+I$12*COS(RADIANS(C370)),0)-ImgF_x0+1))</f>
        <v>22</v>
      </c>
      <c r="J370" s="18" t="n">
        <f aca="false">IF(J$12="","",INDEX(ImgF,ROUND(C$6+J$12*SIN(RADIANS(C370)),0)-ImgF_y0+1,ROUND(C$5+J$12*COS(RADIANS(C370)),0)-ImgF_x0+1))</f>
        <v>43</v>
      </c>
      <c r="K370" s="18" t="n">
        <f aca="false">IF(K$12="","",INDEX(ImgF,ROUND(C$6+K$12*SIN(RADIANS(C370)),0)-ImgF_y0+1,ROUND(C$5+K$12*COS(RADIANS(C370)),0)-ImgF_x0+1))</f>
        <v>38</v>
      </c>
      <c r="L370" s="24" t="n">
        <f aca="false">MIN(D370:K370)</f>
        <v>12</v>
      </c>
      <c r="M370" s="33" t="n">
        <f aca="false">IF(L370&lt;oscuro,1,0)</f>
        <v>1</v>
      </c>
      <c r="N370" s="22" t="n">
        <f aca="false">oscuro</f>
        <v>68</v>
      </c>
      <c r="P370" s="24" t="n">
        <v>357</v>
      </c>
      <c r="Q370" s="24" t="n">
        <f aca="false">P370*360/360</f>
        <v>357</v>
      </c>
      <c r="R370" s="22" t="n">
        <f aca="false">IF(R$12="","",INDEX(ImgF,ROUND(Q$6+R$12*SIN(RADIANS(Q370)),0)-ImgF_y0+1,ROUND(Q$5+R$12*COS(RADIANS(Q370)),0)-ImgF_x0+1))</f>
        <v>26</v>
      </c>
      <c r="S370" s="22" t="n">
        <f aca="false">IF(S$12="","",INDEX(ImgF,ROUND(Q$6+S$12*SIN(RADIANS(Q370)),0)-ImgF_y0+1,ROUND(Q$5+S$12*COS(RADIANS(Q370)),0)-ImgF_x0+1))</f>
        <v>111</v>
      </c>
      <c r="T370" s="22" t="n">
        <f aca="false">IF(T$12="","",INDEX(ImgF,ROUND(Q$6+T$12*SIN(RADIANS(Q370)),0)-ImgF_y0+1,ROUND(Q$5+T$12*COS(RADIANS(Q370)),0)-ImgF_x0+1))</f>
        <v>137</v>
      </c>
      <c r="U370" s="22" t="n">
        <f aca="false">IF(U$12="","",INDEX(ImgF,ROUND(Q$6+U$12*SIN(RADIANS(Q370)),0)-ImgF_y0+1,ROUND(Q$5+U$12*COS(RADIANS(Q370)),0)-ImgF_x0+1))</f>
        <v>78</v>
      </c>
      <c r="V370" s="22" t="n">
        <f aca="false">IF(V$12="","",INDEX(ImgF,ROUND(Q$6+V$12*SIN(RADIANS(Q370)),0)-ImgF_y0+1,ROUND(Q$5+V$12*COS(RADIANS(Q370)),0)-ImgF_x0+1))</f>
        <v>10</v>
      </c>
      <c r="W370" s="22" t="n">
        <f aca="false">IF(W$12="","",INDEX(ImgF,ROUND(Q$6+W$12*SIN(RADIANS(Q370)),0)-ImgF_y0+1,ROUND(Q$5+W$12*COS(RADIANS(Q370)),0)-ImgF_x0+1))</f>
        <v>12</v>
      </c>
      <c r="X370" s="22" t="n">
        <f aca="false">IF(X$12="","",INDEX(ImgF,ROUND(Q$6+X$12*SIN(RADIANS(Q370)),0)-ImgF_y0+1,ROUND(Q$5+X$12*COS(RADIANS(Q370)),0)-ImgF_x0+1))</f>
        <v>52</v>
      </c>
      <c r="Y370" s="22" t="n">
        <f aca="false">IF(Y$12="","",INDEX(ImgF,ROUND(Q$6+Y$12*SIN(RADIANS(Q370)),0)-ImgF_y0+1,ROUND(Q$5+Y$12*COS(RADIANS(Q370)),0)-ImgF_x0+1))</f>
        <v>77</v>
      </c>
      <c r="Z370" s="24" t="n">
        <f aca="false">MIN(R370:Y370)</f>
        <v>10</v>
      </c>
      <c r="AA370" s="33" t="n">
        <f aca="false">IF(Z370&lt;oscuro,1,0)</f>
        <v>1</v>
      </c>
      <c r="AB370" s="22" t="n">
        <f aca="false">oscuro</f>
        <v>68</v>
      </c>
    </row>
    <row r="371" customFormat="false" ht="15" hidden="false" customHeight="false" outlineLevel="0" collapsed="false">
      <c r="B371" s="24" t="n">
        <v>358</v>
      </c>
      <c r="C371" s="24" t="n">
        <f aca="false">B371*360/360</f>
        <v>358</v>
      </c>
      <c r="D371" s="18" t="n">
        <f aca="false">IF(D$12="","",INDEX(ImgF,ROUND(C$6+D$12*SIN(RADIANS(C371)),0)-ImgF_y0+1,ROUND(C$5+D$12*COS(RADIANS(C371)),0)-ImgF_x0+1))</f>
        <v>35</v>
      </c>
      <c r="E371" s="18" t="n">
        <f aca="false">IF(E$12="","",INDEX(ImgF,ROUND(C$6+E$12*SIN(RADIANS(C371)),0)-ImgF_y0+1,ROUND(C$5+E$12*COS(RADIANS(C371)),0)-ImgF_x0+1))</f>
        <v>43</v>
      </c>
      <c r="F371" s="18" t="n">
        <f aca="false">IF(F$12="","",INDEX(ImgF,ROUND(C$6+F$12*SIN(RADIANS(C371)),0)-ImgF_y0+1,ROUND(C$5+F$12*COS(RADIANS(C371)),0)-ImgF_x0+1))</f>
        <v>67</v>
      </c>
      <c r="G371" s="18" t="n">
        <f aca="false">IF(G$12="","",INDEX(ImgF,ROUND(C$6+G$12*SIN(RADIANS(C371)),0)-ImgF_y0+1,ROUND(C$5+G$12*COS(RADIANS(C371)),0)-ImgF_x0+1))</f>
        <v>12</v>
      </c>
      <c r="H371" s="18" t="n">
        <f aca="false">IF(H$12="","",INDEX(ImgF,ROUND(C$6+H$12*SIN(RADIANS(C371)),0)-ImgF_y0+1,ROUND(C$5+H$12*COS(RADIANS(C371)),0)-ImgF_x0+1))</f>
        <v>14</v>
      </c>
      <c r="I371" s="18" t="n">
        <f aca="false">IF(I$12="","",INDEX(ImgF,ROUND(C$6+I$12*SIN(RADIANS(C371)),0)-ImgF_y0+1,ROUND(C$5+I$12*COS(RADIANS(C371)),0)-ImgF_x0+1))</f>
        <v>11</v>
      </c>
      <c r="J371" s="18" t="n">
        <f aca="false">IF(J$12="","",INDEX(ImgF,ROUND(C$6+J$12*SIN(RADIANS(C371)),0)-ImgF_y0+1,ROUND(C$5+J$12*COS(RADIANS(C371)),0)-ImgF_x0+1))</f>
        <v>31</v>
      </c>
      <c r="K371" s="18" t="n">
        <f aca="false">IF(K$12="","",INDEX(ImgF,ROUND(C$6+K$12*SIN(RADIANS(C371)),0)-ImgF_y0+1,ROUND(C$5+K$12*COS(RADIANS(C371)),0)-ImgF_x0+1))</f>
        <v>38</v>
      </c>
      <c r="L371" s="24" t="n">
        <f aca="false">MIN(D371:K371)</f>
        <v>11</v>
      </c>
      <c r="M371" s="33" t="n">
        <f aca="false">IF(L371&lt;oscuro,1,0)</f>
        <v>1</v>
      </c>
      <c r="N371" s="22" t="n">
        <f aca="false">oscuro</f>
        <v>68</v>
      </c>
      <c r="P371" s="24" t="n">
        <v>358</v>
      </c>
      <c r="Q371" s="24" t="n">
        <f aca="false">P371*360/360</f>
        <v>358</v>
      </c>
      <c r="R371" s="22" t="n">
        <f aca="false">IF(R$12="","",INDEX(ImgF,ROUND(Q$6+R$12*SIN(RADIANS(Q371)),0)-ImgF_y0+1,ROUND(Q$5+R$12*COS(RADIANS(Q371)),0)-ImgF_x0+1))</f>
        <v>46</v>
      </c>
      <c r="S371" s="22" t="n">
        <f aca="false">IF(S$12="","",INDEX(ImgF,ROUND(Q$6+S$12*SIN(RADIANS(Q371)),0)-ImgF_y0+1,ROUND(Q$5+S$12*COS(RADIANS(Q371)),0)-ImgF_x0+1))</f>
        <v>145</v>
      </c>
      <c r="T371" s="22" t="n">
        <f aca="false">IF(T$12="","",INDEX(ImgF,ROUND(Q$6+T$12*SIN(RADIANS(Q371)),0)-ImgF_y0+1,ROUND(Q$5+T$12*COS(RADIANS(Q371)),0)-ImgF_x0+1))</f>
        <v>157</v>
      </c>
      <c r="U371" s="22" t="n">
        <f aca="false">IF(U$12="","",INDEX(ImgF,ROUND(Q$6+U$12*SIN(RADIANS(Q371)),0)-ImgF_y0+1,ROUND(Q$5+U$12*COS(RADIANS(Q371)),0)-ImgF_x0+1))</f>
        <v>118</v>
      </c>
      <c r="V371" s="22" t="n">
        <f aca="false">IF(V$12="","",INDEX(ImgF,ROUND(Q$6+V$12*SIN(RADIANS(Q371)),0)-ImgF_y0+1,ROUND(Q$5+V$12*COS(RADIANS(Q371)),0)-ImgF_x0+1))</f>
        <v>26</v>
      </c>
      <c r="W371" s="22" t="n">
        <f aca="false">IF(W$12="","",INDEX(ImgF,ROUND(Q$6+W$12*SIN(RADIANS(Q371)),0)-ImgF_y0+1,ROUND(Q$5+W$12*COS(RADIANS(Q371)),0)-ImgF_x0+1))</f>
        <v>0</v>
      </c>
      <c r="X371" s="22" t="n">
        <f aca="false">IF(X$12="","",INDEX(ImgF,ROUND(Q$6+X$12*SIN(RADIANS(Q371)),0)-ImgF_y0+1,ROUND(Q$5+X$12*COS(RADIANS(Q371)),0)-ImgF_x0+1))</f>
        <v>15</v>
      </c>
      <c r="Y371" s="22" t="n">
        <f aca="false">IF(Y$12="","",INDEX(ImgF,ROUND(Q$6+Y$12*SIN(RADIANS(Q371)),0)-ImgF_y0+1,ROUND(Q$5+Y$12*COS(RADIANS(Q371)),0)-ImgF_x0+1))</f>
        <v>57</v>
      </c>
      <c r="Z371" s="24" t="n">
        <f aca="false">MIN(R371:Y371)</f>
        <v>0</v>
      </c>
      <c r="AA371" s="33" t="n">
        <f aca="false">IF(Z371&lt;oscuro,1,0)</f>
        <v>1</v>
      </c>
      <c r="AB371" s="22" t="n">
        <f aca="false">oscuro</f>
        <v>68</v>
      </c>
    </row>
    <row r="372" customFormat="false" ht="15" hidden="false" customHeight="false" outlineLevel="0" collapsed="false">
      <c r="B372" s="24" t="n">
        <v>359</v>
      </c>
      <c r="C372" s="24" t="n">
        <f aca="false">B372*360/360</f>
        <v>359</v>
      </c>
      <c r="D372" s="18" t="n">
        <f aca="false">IF(D$12="","",INDEX(ImgF,ROUND(C$6+D$12*SIN(RADIANS(C372)),0)-ImgF_y0+1,ROUND(C$5+D$12*COS(RADIANS(C372)),0)-ImgF_x0+1))</f>
        <v>44</v>
      </c>
      <c r="E372" s="18" t="n">
        <f aca="false">IF(E$12="","",INDEX(ImgF,ROUND(C$6+E$12*SIN(RADIANS(C372)),0)-ImgF_y0+1,ROUND(C$5+E$12*COS(RADIANS(C372)),0)-ImgF_x0+1))</f>
        <v>33</v>
      </c>
      <c r="F372" s="18" t="n">
        <f aca="false">IF(F$12="","",INDEX(ImgF,ROUND(C$6+F$12*SIN(RADIANS(C372)),0)-ImgF_y0+1,ROUND(C$5+F$12*COS(RADIANS(C372)),0)-ImgF_x0+1))</f>
        <v>73</v>
      </c>
      <c r="G372" s="18" t="n">
        <f aca="false">IF(G$12="","",INDEX(ImgF,ROUND(C$6+G$12*SIN(RADIANS(C372)),0)-ImgF_y0+1,ROUND(C$5+G$12*COS(RADIANS(C372)),0)-ImgF_x0+1))</f>
        <v>32</v>
      </c>
      <c r="H372" s="18" t="n">
        <f aca="false">IF(H$12="","",INDEX(ImgF,ROUND(C$6+H$12*SIN(RADIANS(C372)),0)-ImgF_y0+1,ROUND(C$5+H$12*COS(RADIANS(C372)),0)-ImgF_x0+1))</f>
        <v>15</v>
      </c>
      <c r="I372" s="18" t="n">
        <f aca="false">IF(I$12="","",INDEX(ImgF,ROUND(C$6+I$12*SIN(RADIANS(C372)),0)-ImgF_y0+1,ROUND(C$5+I$12*COS(RADIANS(C372)),0)-ImgF_x0+1))</f>
        <v>11</v>
      </c>
      <c r="J372" s="18" t="n">
        <f aca="false">IF(J$12="","",INDEX(ImgF,ROUND(C$6+J$12*SIN(RADIANS(C372)),0)-ImgF_y0+1,ROUND(C$5+J$12*COS(RADIANS(C372)),0)-ImgF_x0+1))</f>
        <v>26</v>
      </c>
      <c r="K372" s="18" t="n">
        <f aca="false">IF(K$12="","",INDEX(ImgF,ROUND(C$6+K$12*SIN(RADIANS(C372)),0)-ImgF_y0+1,ROUND(C$5+K$12*COS(RADIANS(C372)),0)-ImgF_x0+1))</f>
        <v>44</v>
      </c>
      <c r="L372" s="24" t="n">
        <f aca="false">MIN(D372:K372)</f>
        <v>11</v>
      </c>
      <c r="M372" s="33" t="n">
        <f aca="false">IF(L372&lt;oscuro,1,0)</f>
        <v>1</v>
      </c>
      <c r="N372" s="22" t="n">
        <f aca="false">oscuro</f>
        <v>68</v>
      </c>
      <c r="P372" s="24" t="n">
        <v>359</v>
      </c>
      <c r="Q372" s="24" t="n">
        <f aca="false">P372*360/360</f>
        <v>359</v>
      </c>
      <c r="R372" s="22" t="n">
        <f aca="false">IF(R$12="","",INDEX(ImgF,ROUND(Q$6+R$12*SIN(RADIANS(Q372)),0)-ImgF_y0+1,ROUND(Q$5+R$12*COS(RADIANS(Q372)),0)-ImgF_x0+1))</f>
        <v>46</v>
      </c>
      <c r="S372" s="22" t="n">
        <f aca="false">IF(S$12="","",INDEX(ImgF,ROUND(Q$6+S$12*SIN(RADIANS(Q372)),0)-ImgF_y0+1,ROUND(Q$5+S$12*COS(RADIANS(Q372)),0)-ImgF_x0+1))</f>
        <v>145</v>
      </c>
      <c r="T372" s="22" t="n">
        <f aca="false">IF(T$12="","",INDEX(ImgF,ROUND(Q$6+T$12*SIN(RADIANS(Q372)),0)-ImgF_y0+1,ROUND(Q$5+T$12*COS(RADIANS(Q372)),0)-ImgF_x0+1))</f>
        <v>157</v>
      </c>
      <c r="U372" s="22" t="n">
        <f aca="false">IF(U$12="","",INDEX(ImgF,ROUND(Q$6+U$12*SIN(RADIANS(Q372)),0)-ImgF_y0+1,ROUND(Q$5+U$12*COS(RADIANS(Q372)),0)-ImgF_x0+1))</f>
        <v>118</v>
      </c>
      <c r="V372" s="22" t="n">
        <f aca="false">IF(V$12="","",INDEX(ImgF,ROUND(Q$6+V$12*SIN(RADIANS(Q372)),0)-ImgF_y0+1,ROUND(Q$5+V$12*COS(RADIANS(Q372)),0)-ImgF_x0+1))</f>
        <v>26</v>
      </c>
      <c r="W372" s="22" t="n">
        <f aca="false">IF(W$12="","",INDEX(ImgF,ROUND(Q$6+W$12*SIN(RADIANS(Q372)),0)-ImgF_y0+1,ROUND(Q$5+W$12*COS(RADIANS(Q372)),0)-ImgF_x0+1))</f>
        <v>0</v>
      </c>
      <c r="X372" s="22" t="n">
        <f aca="false">IF(X$12="","",INDEX(ImgF,ROUND(Q$6+X$12*SIN(RADIANS(Q372)),0)-ImgF_y0+1,ROUND(Q$5+X$12*COS(RADIANS(Q372)),0)-ImgF_x0+1))</f>
        <v>15</v>
      </c>
      <c r="Y372" s="22" t="n">
        <f aca="false">IF(Y$12="","",INDEX(ImgF,ROUND(Q$6+Y$12*SIN(RADIANS(Q372)),0)-ImgF_y0+1,ROUND(Q$5+Y$12*COS(RADIANS(Q372)),0)-ImgF_x0+1))</f>
        <v>57</v>
      </c>
      <c r="Z372" s="24" t="n">
        <f aca="false">MIN(R372:Y372)</f>
        <v>0</v>
      </c>
      <c r="AA372" s="33" t="n">
        <f aca="false">IF(Z372&lt;oscuro,1,0)</f>
        <v>1</v>
      </c>
      <c r="AB372" s="22" t="n">
        <f aca="false">oscuro</f>
        <v>68</v>
      </c>
    </row>
  </sheetData>
  <conditionalFormatting sqref="D13:K372">
    <cfRule type="colorScale" priority="2">
      <colorScale>
        <cfvo type="num" val="0"/>
        <cfvo type="num" val="255"/>
        <color rgb="FF000000"/>
        <color rgb="FFFFFFFF"/>
      </colorScale>
    </cfRule>
  </conditionalFormatting>
  <conditionalFormatting sqref="M13:M372">
    <cfRule type="expression" priority="3" aboveAverage="0" equalAverage="0" bottom="0" percent="0" rank="0" text="" dxfId="2">
      <formula>M13=0</formula>
    </cfRule>
  </conditionalFormatting>
  <conditionalFormatting sqref="R13:Y372">
    <cfRule type="colorScale" priority="4">
      <colorScale>
        <cfvo type="num" val="0"/>
        <cfvo type="num" val="255"/>
        <color rgb="FF000000"/>
        <color rgb="FFFFFFFF"/>
      </colorScale>
    </cfRule>
  </conditionalFormatting>
  <conditionalFormatting sqref="AA13:AA372">
    <cfRule type="expression" priority="5" aboveAverage="0" equalAverage="0" bottom="0" percent="0" rank="0" text="" dxfId="2">
      <formula>AA13=0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E10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109" min="3" style="0" width="2.9"/>
  </cols>
  <sheetData>
    <row r="1" customFormat="false" ht="15" hidden="false" customHeight="false" outlineLevel="0" collapsed="false">
      <c r="A1" s="13" t="s">
        <v>172</v>
      </c>
    </row>
    <row r="2" customFormat="false" ht="15" hidden="false" customHeight="false" outlineLevel="0" collapsed="false">
      <c r="A2" s="14" t="s">
        <v>101</v>
      </c>
      <c r="B2" s="15" t="n">
        <v>300</v>
      </c>
      <c r="D2" s="14" t="s">
        <v>102</v>
      </c>
      <c r="E2" s="15" t="n">
        <v>112</v>
      </c>
      <c r="G2" s="2" t="s">
        <v>103</v>
      </c>
    </row>
    <row r="3" customFormat="false" ht="15" hidden="false" customHeight="false" outlineLevel="0" collapsed="false">
      <c r="C3" s="16" t="n">
        <v>300</v>
      </c>
      <c r="D3" s="16" t="n">
        <v>301</v>
      </c>
      <c r="E3" s="16" t="n">
        <v>302</v>
      </c>
      <c r="F3" s="16" t="n">
        <v>303</v>
      </c>
      <c r="G3" s="16" t="n">
        <v>304</v>
      </c>
      <c r="H3" s="16" t="n">
        <v>305</v>
      </c>
      <c r="I3" s="16" t="n">
        <v>306</v>
      </c>
      <c r="J3" s="16" t="n">
        <v>307</v>
      </c>
      <c r="K3" s="16" t="n">
        <v>308</v>
      </c>
      <c r="L3" s="16" t="n">
        <v>309</v>
      </c>
      <c r="M3" s="16" t="n">
        <v>310</v>
      </c>
      <c r="N3" s="16" t="n">
        <v>311</v>
      </c>
      <c r="O3" s="16" t="n">
        <v>312</v>
      </c>
      <c r="P3" s="16" t="n">
        <v>313</v>
      </c>
      <c r="Q3" s="16" t="n">
        <v>314</v>
      </c>
      <c r="R3" s="16" t="n">
        <v>315</v>
      </c>
      <c r="S3" s="16" t="n">
        <v>316</v>
      </c>
      <c r="T3" s="16" t="n">
        <v>317</v>
      </c>
      <c r="U3" s="16" t="n">
        <v>318</v>
      </c>
      <c r="V3" s="16" t="n">
        <v>319</v>
      </c>
      <c r="W3" s="16" t="n">
        <v>320</v>
      </c>
      <c r="X3" s="16" t="n">
        <v>321</v>
      </c>
      <c r="Y3" s="16" t="n">
        <v>322</v>
      </c>
      <c r="Z3" s="16" t="n">
        <v>323</v>
      </c>
      <c r="AA3" s="16" t="n">
        <v>324</v>
      </c>
      <c r="AB3" s="16" t="n">
        <v>325</v>
      </c>
      <c r="AC3" s="16" t="n">
        <v>326</v>
      </c>
      <c r="AD3" s="16" t="n">
        <v>327</v>
      </c>
      <c r="AE3" s="16" t="n">
        <v>328</v>
      </c>
      <c r="AF3" s="16" t="n">
        <v>329</v>
      </c>
      <c r="AG3" s="16" t="n">
        <v>330</v>
      </c>
      <c r="AH3" s="16" t="n">
        <v>331</v>
      </c>
      <c r="AI3" s="16" t="n">
        <v>332</v>
      </c>
      <c r="AJ3" s="16" t="n">
        <v>333</v>
      </c>
      <c r="AK3" s="16" t="n">
        <v>334</v>
      </c>
      <c r="AL3" s="16" t="n">
        <v>335</v>
      </c>
      <c r="AM3" s="16" t="n">
        <v>336</v>
      </c>
      <c r="AN3" s="16" t="n">
        <v>337</v>
      </c>
      <c r="AO3" s="16" t="n">
        <v>338</v>
      </c>
      <c r="AP3" s="16" t="n">
        <v>339</v>
      </c>
      <c r="AQ3" s="16" t="n">
        <v>340</v>
      </c>
      <c r="AR3" s="16" t="n">
        <v>341</v>
      </c>
      <c r="AS3" s="16" t="n">
        <v>342</v>
      </c>
      <c r="AT3" s="16" t="n">
        <v>343</v>
      </c>
      <c r="AU3" s="16" t="n">
        <v>344</v>
      </c>
      <c r="AV3" s="16" t="n">
        <v>345</v>
      </c>
      <c r="AW3" s="16" t="n">
        <v>346</v>
      </c>
      <c r="AX3" s="16" t="n">
        <v>347</v>
      </c>
      <c r="AY3" s="16" t="n">
        <v>348</v>
      </c>
      <c r="AZ3" s="16" t="n">
        <v>349</v>
      </c>
      <c r="BA3" s="16" t="n">
        <v>350</v>
      </c>
      <c r="BB3" s="16" t="n">
        <v>351</v>
      </c>
      <c r="BC3" s="16" t="n">
        <v>352</v>
      </c>
      <c r="BD3" s="16" t="n">
        <v>353</v>
      </c>
      <c r="BE3" s="16" t="n">
        <v>354</v>
      </c>
      <c r="BF3" s="16" t="n">
        <v>355</v>
      </c>
      <c r="BG3" s="16" t="n">
        <v>356</v>
      </c>
      <c r="BH3" s="16" t="n">
        <v>357</v>
      </c>
      <c r="BI3" s="16" t="n">
        <v>358</v>
      </c>
      <c r="BJ3" s="16" t="n">
        <v>359</v>
      </c>
      <c r="BK3" s="16" t="n">
        <v>360</v>
      </c>
      <c r="BL3" s="16" t="n">
        <v>361</v>
      </c>
      <c r="BM3" s="16" t="n">
        <v>362</v>
      </c>
      <c r="BN3" s="16" t="n">
        <v>363</v>
      </c>
      <c r="BO3" s="16" t="n">
        <v>364</v>
      </c>
      <c r="BP3" s="16" t="n">
        <v>365</v>
      </c>
      <c r="BQ3" s="16" t="n">
        <v>366</v>
      </c>
      <c r="BR3" s="16" t="n">
        <v>367</v>
      </c>
      <c r="BS3" s="16" t="n">
        <v>368</v>
      </c>
      <c r="BT3" s="16" t="n">
        <v>369</v>
      </c>
      <c r="BU3" s="16" t="n">
        <v>370</v>
      </c>
      <c r="BV3" s="16" t="n">
        <v>371</v>
      </c>
      <c r="BW3" s="16" t="n">
        <v>372</v>
      </c>
      <c r="BX3" s="16" t="n">
        <v>373</v>
      </c>
      <c r="BY3" s="16" t="n">
        <v>374</v>
      </c>
      <c r="BZ3" s="16" t="n">
        <v>375</v>
      </c>
      <c r="CA3" s="16" t="n">
        <v>376</v>
      </c>
      <c r="CB3" s="16" t="n">
        <v>377</v>
      </c>
      <c r="CC3" s="16" t="n">
        <v>378</v>
      </c>
      <c r="CD3" s="16" t="n">
        <v>379</v>
      </c>
      <c r="CE3" s="16" t="n">
        <v>380</v>
      </c>
      <c r="CF3" s="16" t="n">
        <v>381</v>
      </c>
      <c r="CG3" s="16" t="n">
        <v>382</v>
      </c>
      <c r="CH3" s="16" t="n">
        <v>383</v>
      </c>
      <c r="CI3" s="16" t="n">
        <v>384</v>
      </c>
      <c r="CJ3" s="16" t="n">
        <v>385</v>
      </c>
      <c r="CK3" s="16" t="n">
        <v>386</v>
      </c>
      <c r="CL3" s="16" t="n">
        <v>387</v>
      </c>
      <c r="CM3" s="16" t="n">
        <v>388</v>
      </c>
      <c r="CN3" s="16" t="n">
        <v>389</v>
      </c>
      <c r="CO3" s="16" t="n">
        <v>390</v>
      </c>
      <c r="CP3" s="16" t="n">
        <v>391</v>
      </c>
      <c r="CQ3" s="16" t="n">
        <v>392</v>
      </c>
      <c r="CR3" s="16" t="n">
        <v>393</v>
      </c>
      <c r="CS3" s="16" t="n">
        <v>394</v>
      </c>
      <c r="CT3" s="16" t="n">
        <v>395</v>
      </c>
      <c r="CU3" s="16" t="n">
        <v>396</v>
      </c>
      <c r="CV3" s="16" t="n">
        <v>397</v>
      </c>
      <c r="CW3" s="16" t="n">
        <v>398</v>
      </c>
      <c r="CX3" s="16" t="n">
        <v>399</v>
      </c>
      <c r="CY3" s="16" t="n">
        <v>400</v>
      </c>
      <c r="CZ3" s="16" t="n">
        <v>401</v>
      </c>
      <c r="DA3" s="16" t="n">
        <v>402</v>
      </c>
      <c r="DB3" s="16" t="n">
        <v>403</v>
      </c>
      <c r="DC3" s="16" t="n">
        <v>404</v>
      </c>
      <c r="DD3" s="16" t="n">
        <v>405</v>
      </c>
      <c r="DE3" s="16" t="n">
        <v>406</v>
      </c>
    </row>
    <row r="4" customFormat="false" ht="10.5" hidden="false" customHeight="true" outlineLevel="0" collapsed="false">
      <c r="B4" s="17" t="n">
        <v>112</v>
      </c>
      <c r="C4" s="18" t="n">
        <v>20</v>
      </c>
      <c r="D4" s="18" t="n">
        <v>12</v>
      </c>
      <c r="E4" s="18" t="n">
        <v>17</v>
      </c>
      <c r="F4" s="18" t="n">
        <v>25</v>
      </c>
      <c r="G4" s="18" t="n">
        <v>25</v>
      </c>
      <c r="H4" s="18" t="n">
        <v>10</v>
      </c>
      <c r="I4" s="18" t="n">
        <v>58</v>
      </c>
      <c r="J4" s="18" t="n">
        <v>144</v>
      </c>
      <c r="K4" s="18" t="n">
        <v>152</v>
      </c>
      <c r="L4" s="18" t="n">
        <v>78</v>
      </c>
      <c r="M4" s="18" t="n">
        <v>17</v>
      </c>
      <c r="N4" s="18" t="n">
        <v>13</v>
      </c>
      <c r="O4" s="18" t="n">
        <v>16</v>
      </c>
      <c r="P4" s="18" t="n">
        <v>17</v>
      </c>
      <c r="Q4" s="18" t="n">
        <v>17</v>
      </c>
      <c r="R4" s="18" t="n">
        <v>17</v>
      </c>
      <c r="S4" s="18" t="n">
        <v>17</v>
      </c>
      <c r="T4" s="18" t="n">
        <v>17</v>
      </c>
      <c r="U4" s="18" t="n">
        <v>14</v>
      </c>
      <c r="V4" s="18" t="n">
        <v>11</v>
      </c>
      <c r="W4" s="18" t="n">
        <v>7</v>
      </c>
      <c r="X4" s="18" t="n">
        <v>14</v>
      </c>
      <c r="Y4" s="18" t="n">
        <v>16</v>
      </c>
      <c r="Z4" s="18" t="n">
        <v>17</v>
      </c>
      <c r="AA4" s="18" t="n">
        <v>17</v>
      </c>
      <c r="AB4" s="18" t="n">
        <v>9</v>
      </c>
      <c r="AC4" s="18" t="n">
        <v>1</v>
      </c>
      <c r="AD4" s="18" t="n">
        <v>4</v>
      </c>
      <c r="AE4" s="18" t="n">
        <v>10</v>
      </c>
      <c r="AF4" s="18" t="n">
        <v>2</v>
      </c>
      <c r="AG4" s="18" t="n">
        <v>4</v>
      </c>
      <c r="AH4" s="18" t="n">
        <v>1</v>
      </c>
      <c r="AI4" s="18" t="n">
        <v>4</v>
      </c>
      <c r="AJ4" s="18" t="n">
        <v>0</v>
      </c>
      <c r="AK4" s="18" t="n">
        <v>21</v>
      </c>
      <c r="AL4" s="18" t="n">
        <v>0</v>
      </c>
      <c r="AM4" s="18" t="n">
        <v>52</v>
      </c>
      <c r="AN4" s="18" t="n">
        <v>63</v>
      </c>
      <c r="AO4" s="18" t="n">
        <v>85</v>
      </c>
      <c r="AP4" s="18" t="n">
        <v>100</v>
      </c>
      <c r="AQ4" s="18" t="n">
        <v>70</v>
      </c>
      <c r="AR4" s="18" t="n">
        <v>35</v>
      </c>
      <c r="AS4" s="18" t="n">
        <v>84</v>
      </c>
      <c r="AT4" s="18" t="n">
        <v>74</v>
      </c>
      <c r="AU4" s="18" t="n">
        <v>72</v>
      </c>
      <c r="AV4" s="18" t="n">
        <v>31</v>
      </c>
      <c r="AW4" s="18" t="n">
        <v>15</v>
      </c>
      <c r="AX4" s="18" t="n">
        <v>29</v>
      </c>
      <c r="AY4" s="18" t="n">
        <v>36</v>
      </c>
      <c r="AZ4" s="18" t="n">
        <v>40</v>
      </c>
      <c r="BA4" s="18" t="n">
        <v>43</v>
      </c>
      <c r="BB4" s="18" t="n">
        <v>51</v>
      </c>
      <c r="BC4" s="18" t="n">
        <v>39</v>
      </c>
      <c r="BD4" s="18" t="n">
        <v>45</v>
      </c>
      <c r="BE4" s="18" t="n">
        <v>45</v>
      </c>
      <c r="BF4" s="18" t="n">
        <v>37</v>
      </c>
      <c r="BG4" s="18" t="n">
        <v>33</v>
      </c>
      <c r="BH4" s="18" t="n">
        <v>38</v>
      </c>
      <c r="BI4" s="18" t="n">
        <v>40</v>
      </c>
      <c r="BJ4" s="18" t="n">
        <v>37</v>
      </c>
      <c r="BK4" s="18" t="n">
        <v>30</v>
      </c>
      <c r="BL4" s="18" t="n">
        <v>30</v>
      </c>
      <c r="BM4" s="18" t="n">
        <v>30</v>
      </c>
      <c r="BN4" s="18" t="n">
        <v>28</v>
      </c>
      <c r="BO4" s="18" t="n">
        <v>24</v>
      </c>
      <c r="BP4" s="18" t="n">
        <v>23</v>
      </c>
      <c r="BQ4" s="18" t="n">
        <v>23</v>
      </c>
      <c r="BR4" s="18" t="n">
        <v>21</v>
      </c>
      <c r="BS4" s="18" t="n">
        <v>15</v>
      </c>
      <c r="BT4" s="18" t="n">
        <v>16</v>
      </c>
      <c r="BU4" s="18" t="n">
        <v>18</v>
      </c>
      <c r="BV4" s="18" t="n">
        <v>17</v>
      </c>
      <c r="BW4" s="18" t="n">
        <v>15</v>
      </c>
      <c r="BX4" s="18" t="n">
        <v>11</v>
      </c>
      <c r="BY4" s="18" t="n">
        <v>9</v>
      </c>
      <c r="BZ4" s="18" t="n">
        <v>33</v>
      </c>
      <c r="CA4" s="18" t="n">
        <v>122</v>
      </c>
      <c r="CB4" s="18" t="n">
        <v>158</v>
      </c>
      <c r="CC4" s="18" t="n">
        <v>135</v>
      </c>
      <c r="CD4" s="18" t="n">
        <v>115</v>
      </c>
      <c r="CE4" s="18" t="n">
        <v>105</v>
      </c>
      <c r="CF4" s="18" t="n">
        <v>125</v>
      </c>
      <c r="CG4" s="18" t="n">
        <v>149</v>
      </c>
      <c r="CH4" s="18" t="n">
        <v>69</v>
      </c>
      <c r="CI4" s="18" t="n">
        <v>1</v>
      </c>
      <c r="CJ4" s="18" t="n">
        <v>2</v>
      </c>
      <c r="CK4" s="18" t="n">
        <v>8</v>
      </c>
      <c r="CL4" s="18" t="n">
        <v>19</v>
      </c>
      <c r="CM4" s="18" t="n">
        <v>16</v>
      </c>
      <c r="CN4" s="18" t="n">
        <v>21</v>
      </c>
      <c r="CO4" s="18" t="n">
        <v>31</v>
      </c>
      <c r="CP4" s="18" t="n">
        <v>38</v>
      </c>
      <c r="CQ4" s="18" t="n">
        <v>38</v>
      </c>
      <c r="CR4" s="18" t="n">
        <v>37</v>
      </c>
      <c r="CS4" s="18" t="n">
        <v>24</v>
      </c>
      <c r="CT4" s="18" t="n">
        <v>3</v>
      </c>
      <c r="CU4" s="18" t="n">
        <v>25</v>
      </c>
      <c r="CV4" s="18" t="n">
        <v>103</v>
      </c>
      <c r="CW4" s="18" t="n">
        <v>153</v>
      </c>
      <c r="CX4" s="18" t="n">
        <v>157</v>
      </c>
      <c r="CY4" s="18" t="n">
        <v>157</v>
      </c>
      <c r="CZ4" s="18" t="n">
        <v>145</v>
      </c>
      <c r="DA4" s="18" t="n">
        <v>132</v>
      </c>
      <c r="DB4" s="18" t="n">
        <v>122</v>
      </c>
      <c r="DC4" s="18" t="n">
        <v>132</v>
      </c>
      <c r="DD4" s="18" t="n">
        <v>99</v>
      </c>
      <c r="DE4" s="18" t="n">
        <v>111</v>
      </c>
    </row>
    <row r="5" customFormat="false" ht="10.5" hidden="false" customHeight="true" outlineLevel="0" collapsed="false">
      <c r="B5" s="17" t="n">
        <v>113</v>
      </c>
      <c r="C5" s="18" t="n">
        <v>25</v>
      </c>
      <c r="D5" s="18" t="n">
        <v>8</v>
      </c>
      <c r="E5" s="18" t="n">
        <v>5</v>
      </c>
      <c r="F5" s="18" t="n">
        <v>16</v>
      </c>
      <c r="G5" s="18" t="n">
        <v>15</v>
      </c>
      <c r="H5" s="18" t="n">
        <v>0</v>
      </c>
      <c r="I5" s="18" t="n">
        <v>9</v>
      </c>
      <c r="J5" s="18" t="n">
        <v>52</v>
      </c>
      <c r="K5" s="18" t="n">
        <v>58</v>
      </c>
      <c r="L5" s="18" t="n">
        <v>21</v>
      </c>
      <c r="M5" s="18" t="n">
        <v>4</v>
      </c>
      <c r="N5" s="18" t="n">
        <v>17</v>
      </c>
      <c r="O5" s="18" t="n">
        <v>17</v>
      </c>
      <c r="P5" s="18" t="n">
        <v>18</v>
      </c>
      <c r="Q5" s="18" t="n">
        <v>18</v>
      </c>
      <c r="R5" s="18" t="n">
        <v>18</v>
      </c>
      <c r="S5" s="18" t="n">
        <v>19</v>
      </c>
      <c r="T5" s="18" t="n">
        <v>19</v>
      </c>
      <c r="U5" s="18" t="n">
        <v>16</v>
      </c>
      <c r="V5" s="18" t="n">
        <v>15</v>
      </c>
      <c r="W5" s="18" t="n">
        <v>16</v>
      </c>
      <c r="X5" s="18" t="n">
        <v>18</v>
      </c>
      <c r="Y5" s="18" t="n">
        <v>15</v>
      </c>
      <c r="Z5" s="18" t="n">
        <v>15</v>
      </c>
      <c r="AA5" s="18" t="n">
        <v>22</v>
      </c>
      <c r="AB5" s="18" t="n">
        <v>17</v>
      </c>
      <c r="AC5" s="18" t="n">
        <v>12</v>
      </c>
      <c r="AD5" s="18" t="n">
        <v>36</v>
      </c>
      <c r="AE5" s="18" t="n">
        <v>43</v>
      </c>
      <c r="AF5" s="18" t="n">
        <v>64</v>
      </c>
      <c r="AG5" s="18" t="n">
        <v>72</v>
      </c>
      <c r="AH5" s="18" t="n">
        <v>57</v>
      </c>
      <c r="AI5" s="18" t="n">
        <v>0</v>
      </c>
      <c r="AJ5" s="18" t="n">
        <v>4</v>
      </c>
      <c r="AK5" s="18" t="n">
        <v>66</v>
      </c>
      <c r="AL5" s="18" t="n">
        <v>108</v>
      </c>
      <c r="AM5" s="18" t="n">
        <v>193</v>
      </c>
      <c r="AN5" s="18" t="n">
        <v>226</v>
      </c>
      <c r="AO5" s="18" t="n">
        <v>247</v>
      </c>
      <c r="AP5" s="18" t="n">
        <v>220</v>
      </c>
      <c r="AQ5" s="18" t="n">
        <v>103</v>
      </c>
      <c r="AR5" s="18" t="n">
        <v>40</v>
      </c>
      <c r="AS5" s="18" t="n">
        <v>44</v>
      </c>
      <c r="AT5" s="18" t="n">
        <v>35</v>
      </c>
      <c r="AU5" s="18" t="n">
        <v>25</v>
      </c>
      <c r="AV5" s="18" t="n">
        <v>24</v>
      </c>
      <c r="AW5" s="18" t="n">
        <v>30</v>
      </c>
      <c r="AX5" s="18" t="n">
        <v>44</v>
      </c>
      <c r="AY5" s="18" t="n">
        <v>46</v>
      </c>
      <c r="AZ5" s="18" t="n">
        <v>35</v>
      </c>
      <c r="BA5" s="18" t="n">
        <v>38</v>
      </c>
      <c r="BB5" s="18" t="n">
        <v>46</v>
      </c>
      <c r="BC5" s="18" t="n">
        <v>52</v>
      </c>
      <c r="BD5" s="18" t="n">
        <v>45</v>
      </c>
      <c r="BE5" s="18" t="n">
        <v>43</v>
      </c>
      <c r="BF5" s="18" t="n">
        <v>42</v>
      </c>
      <c r="BG5" s="18" t="n">
        <v>42</v>
      </c>
      <c r="BH5" s="18" t="n">
        <v>44</v>
      </c>
      <c r="BI5" s="18" t="n">
        <v>40</v>
      </c>
      <c r="BJ5" s="18" t="n">
        <v>37</v>
      </c>
      <c r="BK5" s="18" t="n">
        <v>35</v>
      </c>
      <c r="BL5" s="18" t="n">
        <v>33</v>
      </c>
      <c r="BM5" s="18" t="n">
        <v>32</v>
      </c>
      <c r="BN5" s="18" t="n">
        <v>35</v>
      </c>
      <c r="BO5" s="18" t="n">
        <v>31</v>
      </c>
      <c r="BP5" s="18" t="n">
        <v>28</v>
      </c>
      <c r="BQ5" s="18" t="n">
        <v>28</v>
      </c>
      <c r="BR5" s="18" t="n">
        <v>30</v>
      </c>
      <c r="BS5" s="18" t="n">
        <v>21</v>
      </c>
      <c r="BT5" s="18" t="n">
        <v>19</v>
      </c>
      <c r="BU5" s="18" t="n">
        <v>21</v>
      </c>
      <c r="BV5" s="18" t="n">
        <v>18</v>
      </c>
      <c r="BW5" s="18" t="n">
        <v>16</v>
      </c>
      <c r="BX5" s="18" t="n">
        <v>11</v>
      </c>
      <c r="BY5" s="18" t="n">
        <v>6</v>
      </c>
      <c r="BZ5" s="18" t="n">
        <v>19</v>
      </c>
      <c r="CA5" s="18" t="n">
        <v>80</v>
      </c>
      <c r="CB5" s="18" t="n">
        <v>143</v>
      </c>
      <c r="CC5" s="18" t="n">
        <v>156</v>
      </c>
      <c r="CD5" s="18" t="n">
        <v>160</v>
      </c>
      <c r="CE5" s="18" t="n">
        <v>156</v>
      </c>
      <c r="CF5" s="18" t="n">
        <v>133</v>
      </c>
      <c r="CG5" s="18" t="n">
        <v>73</v>
      </c>
      <c r="CH5" s="18" t="n">
        <v>33</v>
      </c>
      <c r="CI5" s="18" t="n">
        <v>11</v>
      </c>
      <c r="CJ5" s="18" t="n">
        <v>10</v>
      </c>
      <c r="CK5" s="18" t="n">
        <v>12</v>
      </c>
      <c r="CL5" s="18" t="n">
        <v>18</v>
      </c>
      <c r="CM5" s="18" t="n">
        <v>12</v>
      </c>
      <c r="CN5" s="18" t="n">
        <v>15</v>
      </c>
      <c r="CO5" s="18" t="n">
        <v>15</v>
      </c>
      <c r="CP5" s="18" t="n">
        <v>25</v>
      </c>
      <c r="CQ5" s="18" t="n">
        <v>42</v>
      </c>
      <c r="CR5" s="18" t="n">
        <v>40</v>
      </c>
      <c r="CS5" s="18" t="n">
        <v>40</v>
      </c>
      <c r="CT5" s="18" t="n">
        <v>16</v>
      </c>
      <c r="CU5" s="18" t="n">
        <v>1</v>
      </c>
      <c r="CV5" s="18" t="n">
        <v>51</v>
      </c>
      <c r="CW5" s="18" t="n">
        <v>122</v>
      </c>
      <c r="CX5" s="18" t="n">
        <v>158</v>
      </c>
      <c r="CY5" s="18" t="n">
        <v>153</v>
      </c>
      <c r="CZ5" s="18" t="n">
        <v>149</v>
      </c>
      <c r="DA5" s="18" t="n">
        <v>140</v>
      </c>
      <c r="DB5" s="18" t="n">
        <v>110</v>
      </c>
      <c r="DC5" s="18" t="n">
        <v>113</v>
      </c>
      <c r="DD5" s="18" t="n">
        <v>97</v>
      </c>
      <c r="DE5" s="18" t="n">
        <v>148</v>
      </c>
    </row>
    <row r="6" customFormat="false" ht="10.5" hidden="false" customHeight="true" outlineLevel="0" collapsed="false">
      <c r="B6" s="17" t="n">
        <v>114</v>
      </c>
      <c r="C6" s="18" t="n">
        <v>25</v>
      </c>
      <c r="D6" s="18" t="n">
        <v>13</v>
      </c>
      <c r="E6" s="18" t="n">
        <v>12</v>
      </c>
      <c r="F6" s="18" t="n">
        <v>18</v>
      </c>
      <c r="G6" s="18" t="n">
        <v>20</v>
      </c>
      <c r="H6" s="18" t="n">
        <v>12</v>
      </c>
      <c r="I6" s="18" t="n">
        <v>2</v>
      </c>
      <c r="J6" s="18" t="n">
        <v>1</v>
      </c>
      <c r="K6" s="18" t="n">
        <v>3</v>
      </c>
      <c r="L6" s="18" t="n">
        <v>9</v>
      </c>
      <c r="M6" s="18" t="n">
        <v>16</v>
      </c>
      <c r="N6" s="18" t="n">
        <v>18</v>
      </c>
      <c r="O6" s="18" t="n">
        <v>18</v>
      </c>
      <c r="P6" s="18" t="n">
        <v>19</v>
      </c>
      <c r="Q6" s="18" t="n">
        <v>18</v>
      </c>
      <c r="R6" s="18" t="n">
        <v>16</v>
      </c>
      <c r="S6" s="18" t="n">
        <v>16</v>
      </c>
      <c r="T6" s="18" t="n">
        <v>18</v>
      </c>
      <c r="U6" s="18" t="n">
        <v>15</v>
      </c>
      <c r="V6" s="18" t="n">
        <v>11</v>
      </c>
      <c r="W6" s="18" t="n">
        <v>17</v>
      </c>
      <c r="X6" s="18" t="n">
        <v>18</v>
      </c>
      <c r="Y6" s="18" t="n">
        <v>16</v>
      </c>
      <c r="Z6" s="18" t="n">
        <v>14</v>
      </c>
      <c r="AA6" s="18" t="n">
        <v>17</v>
      </c>
      <c r="AB6" s="18" t="n">
        <v>3</v>
      </c>
      <c r="AC6" s="18" t="n">
        <v>28</v>
      </c>
      <c r="AD6" s="18" t="n">
        <v>118</v>
      </c>
      <c r="AE6" s="18" t="n">
        <v>120</v>
      </c>
      <c r="AF6" s="18" t="n">
        <v>146</v>
      </c>
      <c r="AG6" s="18" t="n">
        <v>176</v>
      </c>
      <c r="AH6" s="18" t="n">
        <v>153</v>
      </c>
      <c r="AI6" s="18" t="n">
        <v>15</v>
      </c>
      <c r="AJ6" s="18" t="n">
        <v>4</v>
      </c>
      <c r="AK6" s="18" t="n">
        <v>54</v>
      </c>
      <c r="AL6" s="18" t="n">
        <v>74</v>
      </c>
      <c r="AM6" s="18" t="n">
        <v>153</v>
      </c>
      <c r="AN6" s="18" t="n">
        <v>209</v>
      </c>
      <c r="AO6" s="18" t="n">
        <v>221</v>
      </c>
      <c r="AP6" s="18" t="n">
        <v>181</v>
      </c>
      <c r="AQ6" s="18" t="n">
        <v>54</v>
      </c>
      <c r="AR6" s="18" t="n">
        <v>8</v>
      </c>
      <c r="AS6" s="18" t="n">
        <v>12</v>
      </c>
      <c r="AT6" s="18" t="n">
        <v>23</v>
      </c>
      <c r="AU6" s="18" t="n">
        <v>38</v>
      </c>
      <c r="AV6" s="18" t="n">
        <v>37</v>
      </c>
      <c r="AW6" s="18" t="n">
        <v>41</v>
      </c>
      <c r="AX6" s="18" t="n">
        <v>47</v>
      </c>
      <c r="AY6" s="18" t="n">
        <v>44</v>
      </c>
      <c r="AZ6" s="18" t="n">
        <v>35</v>
      </c>
      <c r="BA6" s="18" t="n">
        <v>43</v>
      </c>
      <c r="BB6" s="18" t="n">
        <v>47</v>
      </c>
      <c r="BC6" s="18" t="n">
        <v>56</v>
      </c>
      <c r="BD6" s="18" t="n">
        <v>47</v>
      </c>
      <c r="BE6" s="18" t="n">
        <v>42</v>
      </c>
      <c r="BF6" s="18" t="n">
        <v>36</v>
      </c>
      <c r="BG6" s="18" t="n">
        <v>36</v>
      </c>
      <c r="BH6" s="18" t="n">
        <v>40</v>
      </c>
      <c r="BI6" s="18" t="n">
        <v>40</v>
      </c>
      <c r="BJ6" s="18" t="n">
        <v>40</v>
      </c>
      <c r="BK6" s="18" t="n">
        <v>37</v>
      </c>
      <c r="BL6" s="18" t="n">
        <v>36</v>
      </c>
      <c r="BM6" s="18" t="n">
        <v>36</v>
      </c>
      <c r="BN6" s="18" t="n">
        <v>36</v>
      </c>
      <c r="BO6" s="18" t="n">
        <v>35</v>
      </c>
      <c r="BP6" s="18" t="n">
        <v>30</v>
      </c>
      <c r="BQ6" s="18" t="n">
        <v>29</v>
      </c>
      <c r="BR6" s="18" t="n">
        <v>32</v>
      </c>
      <c r="BS6" s="18" t="n">
        <v>26</v>
      </c>
      <c r="BT6" s="18" t="n">
        <v>24</v>
      </c>
      <c r="BU6" s="18" t="n">
        <v>22</v>
      </c>
      <c r="BV6" s="18" t="n">
        <v>18</v>
      </c>
      <c r="BW6" s="18" t="n">
        <v>16</v>
      </c>
      <c r="BX6" s="18" t="n">
        <v>14</v>
      </c>
      <c r="BY6" s="18" t="n">
        <v>8</v>
      </c>
      <c r="BZ6" s="18" t="n">
        <v>9</v>
      </c>
      <c r="CA6" s="18" t="n">
        <v>37</v>
      </c>
      <c r="CB6" s="18" t="n">
        <v>78</v>
      </c>
      <c r="CC6" s="18" t="n">
        <v>101</v>
      </c>
      <c r="CD6" s="18" t="n">
        <v>128</v>
      </c>
      <c r="CE6" s="18" t="n">
        <v>136</v>
      </c>
      <c r="CF6" s="18" t="n">
        <v>104</v>
      </c>
      <c r="CG6" s="18" t="n">
        <v>29</v>
      </c>
      <c r="CH6" s="18" t="n">
        <v>23</v>
      </c>
      <c r="CI6" s="18" t="n">
        <v>17</v>
      </c>
      <c r="CJ6" s="18" t="n">
        <v>6</v>
      </c>
      <c r="CK6" s="18" t="n">
        <v>8</v>
      </c>
      <c r="CL6" s="18" t="n">
        <v>15</v>
      </c>
      <c r="CM6" s="18" t="n">
        <v>15</v>
      </c>
      <c r="CN6" s="18" t="n">
        <v>12</v>
      </c>
      <c r="CO6" s="18" t="n">
        <v>6</v>
      </c>
      <c r="CP6" s="18" t="n">
        <v>26</v>
      </c>
      <c r="CQ6" s="18" t="n">
        <v>32</v>
      </c>
      <c r="CR6" s="18" t="n">
        <v>38</v>
      </c>
      <c r="CS6" s="18" t="n">
        <v>45</v>
      </c>
      <c r="CT6" s="18" t="n">
        <v>36</v>
      </c>
      <c r="CU6" s="18" t="n">
        <v>11</v>
      </c>
      <c r="CV6" s="18" t="n">
        <v>13</v>
      </c>
      <c r="CW6" s="18" t="n">
        <v>60</v>
      </c>
      <c r="CX6" s="18" t="n">
        <v>134</v>
      </c>
      <c r="CY6" s="18" t="n">
        <v>158</v>
      </c>
      <c r="CZ6" s="18" t="n">
        <v>148</v>
      </c>
      <c r="DA6" s="18" t="n">
        <v>138</v>
      </c>
      <c r="DB6" s="18" t="n">
        <v>110</v>
      </c>
      <c r="DC6" s="18" t="n">
        <v>97</v>
      </c>
      <c r="DD6" s="18" t="n">
        <v>100</v>
      </c>
      <c r="DE6" s="18" t="n">
        <v>194</v>
      </c>
    </row>
    <row r="7" customFormat="false" ht="10.5" hidden="false" customHeight="true" outlineLevel="0" collapsed="false">
      <c r="B7" s="17" t="n">
        <v>115</v>
      </c>
      <c r="C7" s="18" t="n">
        <v>24</v>
      </c>
      <c r="D7" s="18" t="n">
        <v>19</v>
      </c>
      <c r="E7" s="18" t="n">
        <v>19</v>
      </c>
      <c r="F7" s="18" t="n">
        <v>18</v>
      </c>
      <c r="G7" s="18" t="n">
        <v>22</v>
      </c>
      <c r="H7" s="18" t="n">
        <v>27</v>
      </c>
      <c r="I7" s="18" t="n">
        <v>29</v>
      </c>
      <c r="J7" s="18" t="n">
        <v>24</v>
      </c>
      <c r="K7" s="18" t="n">
        <v>23</v>
      </c>
      <c r="L7" s="18" t="n">
        <v>25</v>
      </c>
      <c r="M7" s="18" t="n">
        <v>23</v>
      </c>
      <c r="N7" s="18" t="n">
        <v>17</v>
      </c>
      <c r="O7" s="18" t="n">
        <v>17</v>
      </c>
      <c r="P7" s="18" t="n">
        <v>17</v>
      </c>
      <c r="Q7" s="18" t="n">
        <v>16</v>
      </c>
      <c r="R7" s="18" t="n">
        <v>14</v>
      </c>
      <c r="S7" s="18" t="n">
        <v>13</v>
      </c>
      <c r="T7" s="18" t="n">
        <v>15</v>
      </c>
      <c r="U7" s="18" t="n">
        <v>12</v>
      </c>
      <c r="V7" s="18" t="n">
        <v>10</v>
      </c>
      <c r="W7" s="18" t="n">
        <v>11</v>
      </c>
      <c r="X7" s="18" t="n">
        <v>15</v>
      </c>
      <c r="Y7" s="18" t="n">
        <v>19</v>
      </c>
      <c r="Z7" s="18" t="n">
        <v>15</v>
      </c>
      <c r="AA7" s="18" t="n">
        <v>12</v>
      </c>
      <c r="AB7" s="18" t="n">
        <v>0</v>
      </c>
      <c r="AC7" s="18" t="n">
        <v>25</v>
      </c>
      <c r="AD7" s="18" t="n">
        <v>145</v>
      </c>
      <c r="AE7" s="18" t="n">
        <v>186</v>
      </c>
      <c r="AF7" s="18" t="n">
        <v>198</v>
      </c>
      <c r="AG7" s="18" t="n">
        <v>197</v>
      </c>
      <c r="AH7" s="18" t="n">
        <v>167</v>
      </c>
      <c r="AI7" s="18" t="n">
        <v>28</v>
      </c>
      <c r="AJ7" s="18" t="n">
        <v>3</v>
      </c>
      <c r="AK7" s="18" t="n">
        <v>19</v>
      </c>
      <c r="AL7" s="18" t="n">
        <v>11</v>
      </c>
      <c r="AM7" s="18" t="n">
        <v>24</v>
      </c>
      <c r="AN7" s="18" t="n">
        <v>33</v>
      </c>
      <c r="AO7" s="18" t="n">
        <v>37</v>
      </c>
      <c r="AP7" s="18" t="n">
        <v>36</v>
      </c>
      <c r="AQ7" s="18" t="n">
        <v>12</v>
      </c>
      <c r="AR7" s="18" t="n">
        <v>29</v>
      </c>
      <c r="AS7" s="18" t="n">
        <v>45</v>
      </c>
      <c r="AT7" s="18" t="n">
        <v>49</v>
      </c>
      <c r="AU7" s="18" t="n">
        <v>58</v>
      </c>
      <c r="AV7" s="18" t="n">
        <v>46</v>
      </c>
      <c r="AW7" s="18" t="n">
        <v>51</v>
      </c>
      <c r="AX7" s="18" t="n">
        <v>51</v>
      </c>
      <c r="AY7" s="18" t="n">
        <v>43</v>
      </c>
      <c r="AZ7" s="18" t="n">
        <v>46</v>
      </c>
      <c r="BA7" s="18" t="n">
        <v>52</v>
      </c>
      <c r="BB7" s="18" t="n">
        <v>53</v>
      </c>
      <c r="BC7" s="18" t="n">
        <v>58</v>
      </c>
      <c r="BD7" s="18" t="n">
        <v>52</v>
      </c>
      <c r="BE7" s="18" t="n">
        <v>44</v>
      </c>
      <c r="BF7" s="18" t="n">
        <v>37</v>
      </c>
      <c r="BG7" s="18" t="n">
        <v>36</v>
      </c>
      <c r="BH7" s="18" t="n">
        <v>38</v>
      </c>
      <c r="BI7" s="18" t="n">
        <v>40</v>
      </c>
      <c r="BJ7" s="18" t="n">
        <v>43</v>
      </c>
      <c r="BK7" s="18" t="n">
        <v>40</v>
      </c>
      <c r="BL7" s="18" t="n">
        <v>42</v>
      </c>
      <c r="BM7" s="18" t="n">
        <v>44</v>
      </c>
      <c r="BN7" s="18" t="n">
        <v>42</v>
      </c>
      <c r="BO7" s="18" t="n">
        <v>39</v>
      </c>
      <c r="BP7" s="18" t="n">
        <v>36</v>
      </c>
      <c r="BQ7" s="18" t="n">
        <v>32</v>
      </c>
      <c r="BR7" s="18" t="n">
        <v>31</v>
      </c>
      <c r="BS7" s="18" t="n">
        <v>29</v>
      </c>
      <c r="BT7" s="18" t="n">
        <v>26</v>
      </c>
      <c r="BU7" s="18" t="n">
        <v>22</v>
      </c>
      <c r="BV7" s="18" t="n">
        <v>19</v>
      </c>
      <c r="BW7" s="18" t="n">
        <v>18</v>
      </c>
      <c r="BX7" s="18" t="n">
        <v>17</v>
      </c>
      <c r="BY7" s="18" t="n">
        <v>13</v>
      </c>
      <c r="BZ7" s="18" t="n">
        <v>6</v>
      </c>
      <c r="CA7" s="18" t="n">
        <v>82</v>
      </c>
      <c r="CB7" s="18" t="n">
        <v>125</v>
      </c>
      <c r="CC7" s="18" t="n">
        <v>108</v>
      </c>
      <c r="CD7" s="18" t="n">
        <v>61</v>
      </c>
      <c r="CE7" s="18" t="n">
        <v>38</v>
      </c>
      <c r="CF7" s="18" t="n">
        <v>26</v>
      </c>
      <c r="CG7" s="18" t="n">
        <v>23</v>
      </c>
      <c r="CH7" s="18" t="n">
        <v>26</v>
      </c>
      <c r="CI7" s="18" t="n">
        <v>39</v>
      </c>
      <c r="CJ7" s="18" t="n">
        <v>29</v>
      </c>
      <c r="CK7" s="18" t="n">
        <v>21</v>
      </c>
      <c r="CL7" s="18" t="n">
        <v>23</v>
      </c>
      <c r="CM7" s="18" t="n">
        <v>22</v>
      </c>
      <c r="CN7" s="18" t="n">
        <v>16</v>
      </c>
      <c r="CO7" s="18" t="n">
        <v>8</v>
      </c>
      <c r="CP7" s="18" t="n">
        <v>18</v>
      </c>
      <c r="CQ7" s="18" t="n">
        <v>15</v>
      </c>
      <c r="CR7" s="18" t="n">
        <v>32</v>
      </c>
      <c r="CS7" s="18" t="n">
        <v>43</v>
      </c>
      <c r="CT7" s="18" t="n">
        <v>49</v>
      </c>
      <c r="CU7" s="18" t="n">
        <v>41</v>
      </c>
      <c r="CV7" s="18" t="n">
        <v>9</v>
      </c>
      <c r="CW7" s="18" t="n">
        <v>11</v>
      </c>
      <c r="CX7" s="18" t="n">
        <v>75</v>
      </c>
      <c r="CY7" s="18" t="n">
        <v>141</v>
      </c>
      <c r="CZ7" s="18" t="n">
        <v>158</v>
      </c>
      <c r="DA7" s="18" t="n">
        <v>139</v>
      </c>
      <c r="DB7" s="18" t="n">
        <v>122</v>
      </c>
      <c r="DC7" s="18" t="n">
        <v>87</v>
      </c>
      <c r="DD7" s="18" t="n">
        <v>113</v>
      </c>
      <c r="DE7" s="18" t="n">
        <v>199</v>
      </c>
    </row>
    <row r="8" customFormat="false" ht="10.5" hidden="false" customHeight="true" outlineLevel="0" collapsed="false">
      <c r="B8" s="17" t="n">
        <v>116</v>
      </c>
      <c r="C8" s="18" t="n">
        <v>26</v>
      </c>
      <c r="D8" s="18" t="n">
        <v>20</v>
      </c>
      <c r="E8" s="18" t="n">
        <v>18</v>
      </c>
      <c r="F8" s="18" t="n">
        <v>15</v>
      </c>
      <c r="G8" s="18" t="n">
        <v>9</v>
      </c>
      <c r="H8" s="18" t="n">
        <v>17</v>
      </c>
      <c r="I8" s="18" t="n">
        <v>32</v>
      </c>
      <c r="J8" s="18" t="n">
        <v>36</v>
      </c>
      <c r="K8" s="18" t="n">
        <v>32</v>
      </c>
      <c r="L8" s="18" t="n">
        <v>29</v>
      </c>
      <c r="M8" s="18" t="n">
        <v>24</v>
      </c>
      <c r="N8" s="18" t="n">
        <v>24</v>
      </c>
      <c r="O8" s="18" t="n">
        <v>18</v>
      </c>
      <c r="P8" s="18" t="n">
        <v>18</v>
      </c>
      <c r="Q8" s="18" t="n">
        <v>19</v>
      </c>
      <c r="R8" s="18" t="n">
        <v>17</v>
      </c>
      <c r="S8" s="18" t="n">
        <v>16</v>
      </c>
      <c r="T8" s="18" t="n">
        <v>16</v>
      </c>
      <c r="U8" s="18" t="n">
        <v>15</v>
      </c>
      <c r="V8" s="18" t="n">
        <v>16</v>
      </c>
      <c r="W8" s="18" t="n">
        <v>17</v>
      </c>
      <c r="X8" s="18" t="n">
        <v>15</v>
      </c>
      <c r="Y8" s="18" t="n">
        <v>19</v>
      </c>
      <c r="Z8" s="18" t="n">
        <v>13</v>
      </c>
      <c r="AA8" s="18" t="n">
        <v>9</v>
      </c>
      <c r="AB8" s="18" t="n">
        <v>1</v>
      </c>
      <c r="AC8" s="18" t="n">
        <v>2</v>
      </c>
      <c r="AD8" s="18" t="n">
        <v>78</v>
      </c>
      <c r="AE8" s="18" t="n">
        <v>156</v>
      </c>
      <c r="AF8" s="18" t="n">
        <v>160</v>
      </c>
      <c r="AG8" s="18" t="n">
        <v>143</v>
      </c>
      <c r="AH8" s="18" t="n">
        <v>110</v>
      </c>
      <c r="AI8" s="18" t="n">
        <v>25</v>
      </c>
      <c r="AJ8" s="18" t="n">
        <v>10</v>
      </c>
      <c r="AK8" s="18" t="n">
        <v>10</v>
      </c>
      <c r="AL8" s="18" t="n">
        <v>3</v>
      </c>
      <c r="AM8" s="18" t="n">
        <v>2</v>
      </c>
      <c r="AN8" s="18" t="n">
        <v>9</v>
      </c>
      <c r="AO8" s="18" t="n">
        <v>18</v>
      </c>
      <c r="AP8" s="18" t="n">
        <v>29</v>
      </c>
      <c r="AQ8" s="18" t="n">
        <v>39</v>
      </c>
      <c r="AR8" s="18" t="n">
        <v>45</v>
      </c>
      <c r="AS8" s="18" t="n">
        <v>54</v>
      </c>
      <c r="AT8" s="18" t="n">
        <v>57</v>
      </c>
      <c r="AU8" s="18" t="n">
        <v>66</v>
      </c>
      <c r="AV8" s="18" t="n">
        <v>59</v>
      </c>
      <c r="AW8" s="18" t="n">
        <v>58</v>
      </c>
      <c r="AX8" s="18" t="n">
        <v>52</v>
      </c>
      <c r="AY8" s="18" t="n">
        <v>56</v>
      </c>
      <c r="AZ8" s="18" t="n">
        <v>65</v>
      </c>
      <c r="BA8" s="18" t="n">
        <v>63</v>
      </c>
      <c r="BB8" s="18" t="n">
        <v>56</v>
      </c>
      <c r="BC8" s="18" t="n">
        <v>56</v>
      </c>
      <c r="BD8" s="18" t="n">
        <v>53</v>
      </c>
      <c r="BE8" s="18" t="n">
        <v>52</v>
      </c>
      <c r="BF8" s="18" t="n">
        <v>47</v>
      </c>
      <c r="BG8" s="18" t="n">
        <v>45</v>
      </c>
      <c r="BH8" s="18" t="n">
        <v>42</v>
      </c>
      <c r="BI8" s="18" t="n">
        <v>38</v>
      </c>
      <c r="BJ8" s="18" t="n">
        <v>39</v>
      </c>
      <c r="BK8" s="18" t="n">
        <v>46</v>
      </c>
      <c r="BL8" s="18" t="n">
        <v>51</v>
      </c>
      <c r="BM8" s="18" t="n">
        <v>54</v>
      </c>
      <c r="BN8" s="18" t="n">
        <v>50</v>
      </c>
      <c r="BO8" s="18" t="n">
        <v>46</v>
      </c>
      <c r="BP8" s="18" t="n">
        <v>43</v>
      </c>
      <c r="BQ8" s="18" t="n">
        <v>39</v>
      </c>
      <c r="BR8" s="18" t="n">
        <v>36</v>
      </c>
      <c r="BS8" s="18" t="n">
        <v>30</v>
      </c>
      <c r="BT8" s="18" t="n">
        <v>29</v>
      </c>
      <c r="BU8" s="18" t="n">
        <v>23</v>
      </c>
      <c r="BV8" s="18" t="n">
        <v>21</v>
      </c>
      <c r="BW8" s="18" t="n">
        <v>22</v>
      </c>
      <c r="BX8" s="18" t="n">
        <v>21</v>
      </c>
      <c r="BY8" s="18" t="n">
        <v>18</v>
      </c>
      <c r="BZ8" s="18" t="n">
        <v>9</v>
      </c>
      <c r="CA8" s="18" t="n">
        <v>68</v>
      </c>
      <c r="CB8" s="18" t="n">
        <v>172</v>
      </c>
      <c r="CC8" s="18" t="n">
        <v>161</v>
      </c>
      <c r="CD8" s="18" t="n">
        <v>86</v>
      </c>
      <c r="CE8" s="18" t="n">
        <v>27</v>
      </c>
      <c r="CF8" s="18" t="n">
        <v>3</v>
      </c>
      <c r="CG8" s="18" t="n">
        <v>46</v>
      </c>
      <c r="CH8" s="18" t="n">
        <v>69</v>
      </c>
      <c r="CI8" s="18" t="n">
        <v>102</v>
      </c>
      <c r="CJ8" s="18" t="n">
        <v>61</v>
      </c>
      <c r="CK8" s="18" t="n">
        <v>18</v>
      </c>
      <c r="CL8" s="18" t="n">
        <v>14</v>
      </c>
      <c r="CM8" s="18" t="n">
        <v>17</v>
      </c>
      <c r="CN8" s="18" t="n">
        <v>12</v>
      </c>
      <c r="CO8" s="18" t="n">
        <v>10</v>
      </c>
      <c r="CP8" s="18" t="n">
        <v>13</v>
      </c>
      <c r="CQ8" s="18" t="n">
        <v>6</v>
      </c>
      <c r="CR8" s="18" t="n">
        <v>20</v>
      </c>
      <c r="CS8" s="18" t="n">
        <v>37</v>
      </c>
      <c r="CT8" s="18" t="n">
        <v>50</v>
      </c>
      <c r="CU8" s="18" t="n">
        <v>54</v>
      </c>
      <c r="CV8" s="18" t="n">
        <v>24</v>
      </c>
      <c r="CW8" s="18" t="n">
        <v>2</v>
      </c>
      <c r="CX8" s="18" t="n">
        <v>20</v>
      </c>
      <c r="CY8" s="18" t="n">
        <v>81</v>
      </c>
      <c r="CZ8" s="18" t="n">
        <v>142</v>
      </c>
      <c r="DA8" s="18" t="n">
        <v>150</v>
      </c>
      <c r="DB8" s="18" t="n">
        <v>134</v>
      </c>
      <c r="DC8" s="18" t="n">
        <v>92</v>
      </c>
      <c r="DD8" s="18" t="n">
        <v>143</v>
      </c>
      <c r="DE8" s="18" t="n">
        <v>184</v>
      </c>
    </row>
    <row r="9" customFormat="false" ht="10.5" hidden="false" customHeight="true" outlineLevel="0" collapsed="false">
      <c r="B9" s="17" t="n">
        <v>117</v>
      </c>
      <c r="C9" s="18" t="n">
        <v>26</v>
      </c>
      <c r="D9" s="18" t="n">
        <v>30</v>
      </c>
      <c r="E9" s="18" t="n">
        <v>25</v>
      </c>
      <c r="F9" s="18" t="n">
        <v>17</v>
      </c>
      <c r="G9" s="18" t="n">
        <v>5</v>
      </c>
      <c r="H9" s="18" t="n">
        <v>15</v>
      </c>
      <c r="I9" s="18" t="n">
        <v>31</v>
      </c>
      <c r="J9" s="18" t="n">
        <v>34</v>
      </c>
      <c r="K9" s="18" t="n">
        <v>34</v>
      </c>
      <c r="L9" s="18" t="n">
        <v>36</v>
      </c>
      <c r="M9" s="18" t="n">
        <v>34</v>
      </c>
      <c r="N9" s="18" t="n">
        <v>34</v>
      </c>
      <c r="O9" s="18" t="n">
        <v>23</v>
      </c>
      <c r="P9" s="18" t="n">
        <v>23</v>
      </c>
      <c r="Q9" s="18" t="n">
        <v>24</v>
      </c>
      <c r="R9" s="18" t="n">
        <v>23</v>
      </c>
      <c r="S9" s="18" t="n">
        <v>22</v>
      </c>
      <c r="T9" s="18" t="n">
        <v>19</v>
      </c>
      <c r="U9" s="18" t="n">
        <v>19</v>
      </c>
      <c r="V9" s="18" t="n">
        <v>22</v>
      </c>
      <c r="W9" s="18" t="n">
        <v>28</v>
      </c>
      <c r="X9" s="18" t="n">
        <v>21</v>
      </c>
      <c r="Y9" s="18" t="n">
        <v>23</v>
      </c>
      <c r="Z9" s="18" t="n">
        <v>18</v>
      </c>
      <c r="AA9" s="18" t="n">
        <v>16</v>
      </c>
      <c r="AB9" s="18" t="n">
        <v>11</v>
      </c>
      <c r="AC9" s="18" t="n">
        <v>0</v>
      </c>
      <c r="AD9" s="18" t="n">
        <v>8</v>
      </c>
      <c r="AE9" s="18" t="n">
        <v>21</v>
      </c>
      <c r="AF9" s="18" t="n">
        <v>10</v>
      </c>
      <c r="AG9" s="18" t="n">
        <v>15</v>
      </c>
      <c r="AH9" s="18" t="n">
        <v>10</v>
      </c>
      <c r="AI9" s="18" t="n">
        <v>14</v>
      </c>
      <c r="AJ9" s="18" t="n">
        <v>37</v>
      </c>
      <c r="AK9" s="18" t="n">
        <v>45</v>
      </c>
      <c r="AL9" s="18" t="n">
        <v>35</v>
      </c>
      <c r="AM9" s="18" t="n">
        <v>51</v>
      </c>
      <c r="AN9" s="18" t="n">
        <v>49</v>
      </c>
      <c r="AO9" s="18" t="n">
        <v>52</v>
      </c>
      <c r="AP9" s="18" t="n">
        <v>55</v>
      </c>
      <c r="AQ9" s="18" t="n">
        <v>46</v>
      </c>
      <c r="AR9" s="18" t="n">
        <v>52</v>
      </c>
      <c r="AS9" s="18" t="n">
        <v>67</v>
      </c>
      <c r="AT9" s="18" t="n">
        <v>64</v>
      </c>
      <c r="AU9" s="18" t="n">
        <v>60</v>
      </c>
      <c r="AV9" s="18" t="n">
        <v>69</v>
      </c>
      <c r="AW9" s="18" t="n">
        <v>69</v>
      </c>
      <c r="AX9" s="18" t="n">
        <v>65</v>
      </c>
      <c r="AY9" s="18" t="n">
        <v>66</v>
      </c>
      <c r="AZ9" s="18" t="n">
        <v>72</v>
      </c>
      <c r="BA9" s="18" t="n">
        <v>75</v>
      </c>
      <c r="BB9" s="18" t="n">
        <v>68</v>
      </c>
      <c r="BC9" s="18" t="n">
        <v>73</v>
      </c>
      <c r="BD9" s="18" t="n">
        <v>70</v>
      </c>
      <c r="BE9" s="18" t="n">
        <v>67</v>
      </c>
      <c r="BF9" s="18" t="n">
        <v>66</v>
      </c>
      <c r="BG9" s="18" t="n">
        <v>61</v>
      </c>
      <c r="BH9" s="18" t="n">
        <v>56</v>
      </c>
      <c r="BI9" s="18" t="n">
        <v>55</v>
      </c>
      <c r="BJ9" s="18" t="n">
        <v>56</v>
      </c>
      <c r="BK9" s="18" t="n">
        <v>56</v>
      </c>
      <c r="BL9" s="18" t="n">
        <v>58</v>
      </c>
      <c r="BM9" s="18" t="n">
        <v>57</v>
      </c>
      <c r="BN9" s="18" t="n">
        <v>51</v>
      </c>
      <c r="BO9" s="18" t="n">
        <v>49</v>
      </c>
      <c r="BP9" s="18" t="n">
        <v>49</v>
      </c>
      <c r="BQ9" s="18" t="n">
        <v>45</v>
      </c>
      <c r="BR9" s="18" t="n">
        <v>39</v>
      </c>
      <c r="BS9" s="18" t="n">
        <v>35</v>
      </c>
      <c r="BT9" s="18" t="n">
        <v>30</v>
      </c>
      <c r="BU9" s="18" t="n">
        <v>24</v>
      </c>
      <c r="BV9" s="18" t="n">
        <v>23</v>
      </c>
      <c r="BW9" s="18" t="n">
        <v>23</v>
      </c>
      <c r="BX9" s="18" t="n">
        <v>21</v>
      </c>
      <c r="BY9" s="18" t="n">
        <v>20</v>
      </c>
      <c r="BZ9" s="18" t="n">
        <v>13</v>
      </c>
      <c r="CA9" s="18" t="n">
        <v>10</v>
      </c>
      <c r="CB9" s="18" t="n">
        <v>114</v>
      </c>
      <c r="CC9" s="18" t="n">
        <v>131</v>
      </c>
      <c r="CD9" s="18" t="n">
        <v>118</v>
      </c>
      <c r="CE9" s="18" t="n">
        <v>87</v>
      </c>
      <c r="CF9" s="18" t="n">
        <v>46</v>
      </c>
      <c r="CG9" s="18" t="n">
        <v>60</v>
      </c>
      <c r="CH9" s="18" t="n">
        <v>86</v>
      </c>
      <c r="CI9" s="18" t="n">
        <v>76</v>
      </c>
      <c r="CJ9" s="18" t="n">
        <v>39</v>
      </c>
      <c r="CK9" s="18" t="n">
        <v>2</v>
      </c>
      <c r="CL9" s="18" t="n">
        <v>5</v>
      </c>
      <c r="CM9" s="18" t="n">
        <v>12</v>
      </c>
      <c r="CN9" s="18" t="n">
        <v>10</v>
      </c>
      <c r="CO9" s="18" t="n">
        <v>11</v>
      </c>
      <c r="CP9" s="18" t="n">
        <v>17</v>
      </c>
      <c r="CQ9" s="18" t="n">
        <v>11</v>
      </c>
      <c r="CR9" s="18" t="n">
        <v>12</v>
      </c>
      <c r="CS9" s="18" t="n">
        <v>26</v>
      </c>
      <c r="CT9" s="18" t="n">
        <v>40</v>
      </c>
      <c r="CU9" s="18" t="n">
        <v>50</v>
      </c>
      <c r="CV9" s="18" t="n">
        <v>44</v>
      </c>
      <c r="CW9" s="18" t="n">
        <v>22</v>
      </c>
      <c r="CX9" s="18" t="n">
        <v>9</v>
      </c>
      <c r="CY9" s="18" t="n">
        <v>26</v>
      </c>
      <c r="CZ9" s="18" t="n">
        <v>61</v>
      </c>
      <c r="DA9" s="18" t="n">
        <v>123</v>
      </c>
      <c r="DB9" s="18" t="n">
        <v>127</v>
      </c>
      <c r="DC9" s="18" t="n">
        <v>99</v>
      </c>
      <c r="DD9" s="18" t="n">
        <v>157</v>
      </c>
      <c r="DE9" s="18" t="n">
        <v>175</v>
      </c>
    </row>
    <row r="10" customFormat="false" ht="10.5" hidden="false" customHeight="true" outlineLevel="0" collapsed="false">
      <c r="B10" s="17" t="n">
        <v>118</v>
      </c>
      <c r="C10" s="18" t="n">
        <v>26</v>
      </c>
      <c r="D10" s="18" t="n">
        <v>38</v>
      </c>
      <c r="E10" s="18" t="n">
        <v>36</v>
      </c>
      <c r="F10" s="18" t="n">
        <v>26</v>
      </c>
      <c r="G10" s="18" t="n">
        <v>20</v>
      </c>
      <c r="H10" s="18" t="n">
        <v>33</v>
      </c>
      <c r="I10" s="18" t="n">
        <v>47</v>
      </c>
      <c r="J10" s="18" t="n">
        <v>43</v>
      </c>
      <c r="K10" s="18" t="n">
        <v>39</v>
      </c>
      <c r="L10" s="18" t="n">
        <v>37</v>
      </c>
      <c r="M10" s="18" t="n">
        <v>33</v>
      </c>
      <c r="N10" s="18" t="n">
        <v>30</v>
      </c>
      <c r="O10" s="18" t="n">
        <v>26</v>
      </c>
      <c r="P10" s="18" t="n">
        <v>26</v>
      </c>
      <c r="Q10" s="18" t="n">
        <v>30</v>
      </c>
      <c r="R10" s="18" t="n">
        <v>31</v>
      </c>
      <c r="S10" s="18" t="n">
        <v>30</v>
      </c>
      <c r="T10" s="18" t="n">
        <v>26</v>
      </c>
      <c r="U10" s="18" t="n">
        <v>24</v>
      </c>
      <c r="V10" s="18" t="n">
        <v>24</v>
      </c>
      <c r="W10" s="18" t="n">
        <v>30</v>
      </c>
      <c r="X10" s="18" t="n">
        <v>25</v>
      </c>
      <c r="Y10" s="18" t="n">
        <v>23</v>
      </c>
      <c r="Z10" s="18" t="n">
        <v>21</v>
      </c>
      <c r="AA10" s="18" t="n">
        <v>21</v>
      </c>
      <c r="AB10" s="18" t="n">
        <v>25</v>
      </c>
      <c r="AC10" s="18" t="n">
        <v>22</v>
      </c>
      <c r="AD10" s="18" t="n">
        <v>11</v>
      </c>
      <c r="AE10" s="18" t="n">
        <v>14</v>
      </c>
      <c r="AF10" s="18" t="n">
        <v>17</v>
      </c>
      <c r="AG10" s="18" t="n">
        <v>26</v>
      </c>
      <c r="AH10" s="18" t="n">
        <v>30</v>
      </c>
      <c r="AI10" s="18" t="n">
        <v>32</v>
      </c>
      <c r="AJ10" s="18" t="n">
        <v>44</v>
      </c>
      <c r="AK10" s="18" t="n">
        <v>57</v>
      </c>
      <c r="AL10" s="18" t="n">
        <v>58</v>
      </c>
      <c r="AM10" s="18" t="n">
        <v>53</v>
      </c>
      <c r="AN10" s="18" t="n">
        <v>51</v>
      </c>
      <c r="AO10" s="18" t="n">
        <v>47</v>
      </c>
      <c r="AP10" s="18" t="n">
        <v>47</v>
      </c>
      <c r="AQ10" s="18" t="n">
        <v>53</v>
      </c>
      <c r="AR10" s="18" t="n">
        <v>80</v>
      </c>
      <c r="AS10" s="18" t="n">
        <v>78</v>
      </c>
      <c r="AT10" s="18" t="n">
        <v>67</v>
      </c>
      <c r="AU10" s="18" t="n">
        <v>60</v>
      </c>
      <c r="AV10" s="18" t="n">
        <v>78</v>
      </c>
      <c r="AW10" s="18" t="n">
        <v>84</v>
      </c>
      <c r="AX10" s="18" t="n">
        <v>81</v>
      </c>
      <c r="AY10" s="18" t="n">
        <v>75</v>
      </c>
      <c r="AZ10" s="18" t="n">
        <v>84</v>
      </c>
      <c r="BA10" s="18" t="n">
        <v>87</v>
      </c>
      <c r="BB10" s="18" t="n">
        <v>66</v>
      </c>
      <c r="BC10" s="18" t="n">
        <v>77</v>
      </c>
      <c r="BD10" s="18" t="n">
        <v>70</v>
      </c>
      <c r="BE10" s="18" t="n">
        <v>58</v>
      </c>
      <c r="BF10" s="18" t="n">
        <v>48</v>
      </c>
      <c r="BG10" s="18" t="n">
        <v>43</v>
      </c>
      <c r="BH10" s="18" t="n">
        <v>42</v>
      </c>
      <c r="BI10" s="18" t="n">
        <v>45</v>
      </c>
      <c r="BJ10" s="18" t="n">
        <v>50</v>
      </c>
      <c r="BK10" s="18" t="n">
        <v>57</v>
      </c>
      <c r="BL10" s="18" t="n">
        <v>59</v>
      </c>
      <c r="BM10" s="18" t="n">
        <v>60</v>
      </c>
      <c r="BN10" s="18" t="n">
        <v>58</v>
      </c>
      <c r="BO10" s="18" t="n">
        <v>56</v>
      </c>
      <c r="BP10" s="18" t="n">
        <v>51</v>
      </c>
      <c r="BQ10" s="18" t="n">
        <v>47</v>
      </c>
      <c r="BR10" s="18" t="n">
        <v>45</v>
      </c>
      <c r="BS10" s="18" t="n">
        <v>40</v>
      </c>
      <c r="BT10" s="18" t="n">
        <v>37</v>
      </c>
      <c r="BU10" s="18" t="n">
        <v>29</v>
      </c>
      <c r="BV10" s="18" t="n">
        <v>26</v>
      </c>
      <c r="BW10" s="18" t="n">
        <v>24</v>
      </c>
      <c r="BX10" s="18" t="n">
        <v>22</v>
      </c>
      <c r="BY10" s="18" t="n">
        <v>23</v>
      </c>
      <c r="BZ10" s="18" t="n">
        <v>18</v>
      </c>
      <c r="CA10" s="18" t="n">
        <v>2</v>
      </c>
      <c r="CB10" s="18" t="n">
        <v>54</v>
      </c>
      <c r="CC10" s="18" t="n">
        <v>114</v>
      </c>
      <c r="CD10" s="18" t="n">
        <v>146</v>
      </c>
      <c r="CE10" s="18" t="n">
        <v>138</v>
      </c>
      <c r="CF10" s="18" t="n">
        <v>85</v>
      </c>
      <c r="CG10" s="18" t="n">
        <v>24</v>
      </c>
      <c r="CH10" s="18" t="n">
        <v>8</v>
      </c>
      <c r="CI10" s="18" t="n">
        <v>3</v>
      </c>
      <c r="CJ10" s="18" t="n">
        <v>17</v>
      </c>
      <c r="CK10" s="18" t="n">
        <v>14</v>
      </c>
      <c r="CL10" s="18" t="n">
        <v>11</v>
      </c>
      <c r="CM10" s="18" t="n">
        <v>12</v>
      </c>
      <c r="CN10" s="18" t="n">
        <v>16</v>
      </c>
      <c r="CO10" s="18" t="n">
        <v>12</v>
      </c>
      <c r="CP10" s="18" t="n">
        <v>13</v>
      </c>
      <c r="CQ10" s="18" t="n">
        <v>17</v>
      </c>
      <c r="CR10" s="18" t="n">
        <v>13</v>
      </c>
      <c r="CS10" s="18" t="n">
        <v>15</v>
      </c>
      <c r="CT10" s="18" t="n">
        <v>24</v>
      </c>
      <c r="CU10" s="18" t="n">
        <v>40</v>
      </c>
      <c r="CV10" s="18" t="n">
        <v>50</v>
      </c>
      <c r="CW10" s="18" t="n">
        <v>41</v>
      </c>
      <c r="CX10" s="18" t="n">
        <v>37</v>
      </c>
      <c r="CY10" s="18" t="n">
        <v>21</v>
      </c>
      <c r="CZ10" s="18" t="n">
        <v>10</v>
      </c>
      <c r="DA10" s="18" t="n">
        <v>101</v>
      </c>
      <c r="DB10" s="18" t="n">
        <v>97</v>
      </c>
      <c r="DC10" s="18" t="n">
        <v>106</v>
      </c>
      <c r="DD10" s="18" t="n">
        <v>172</v>
      </c>
      <c r="DE10" s="18" t="n">
        <v>165</v>
      </c>
    </row>
    <row r="11" customFormat="false" ht="10.5" hidden="false" customHeight="true" outlineLevel="0" collapsed="false">
      <c r="B11" s="17" t="n">
        <v>119</v>
      </c>
      <c r="C11" s="18" t="n">
        <v>32</v>
      </c>
      <c r="D11" s="18" t="n">
        <v>38</v>
      </c>
      <c r="E11" s="18" t="n">
        <v>36</v>
      </c>
      <c r="F11" s="18" t="n">
        <v>36</v>
      </c>
      <c r="G11" s="18" t="n">
        <v>36</v>
      </c>
      <c r="H11" s="18" t="n">
        <v>45</v>
      </c>
      <c r="I11" s="18" t="n">
        <v>50</v>
      </c>
      <c r="J11" s="18" t="n">
        <v>40</v>
      </c>
      <c r="K11" s="18" t="n">
        <v>30</v>
      </c>
      <c r="L11" s="18" t="n">
        <v>26</v>
      </c>
      <c r="M11" s="18" t="n">
        <v>22</v>
      </c>
      <c r="N11" s="18" t="n">
        <v>23</v>
      </c>
      <c r="O11" s="18" t="n">
        <v>28</v>
      </c>
      <c r="P11" s="18" t="n">
        <v>26</v>
      </c>
      <c r="Q11" s="18" t="n">
        <v>30</v>
      </c>
      <c r="R11" s="18" t="n">
        <v>33</v>
      </c>
      <c r="S11" s="18" t="n">
        <v>31</v>
      </c>
      <c r="T11" s="18" t="n">
        <v>26</v>
      </c>
      <c r="U11" s="18" t="n">
        <v>25</v>
      </c>
      <c r="V11" s="18" t="n">
        <v>24</v>
      </c>
      <c r="W11" s="18" t="n">
        <v>26</v>
      </c>
      <c r="X11" s="18" t="n">
        <v>22</v>
      </c>
      <c r="Y11" s="18" t="n">
        <v>23</v>
      </c>
      <c r="Z11" s="18" t="n">
        <v>25</v>
      </c>
      <c r="AA11" s="18" t="n">
        <v>22</v>
      </c>
      <c r="AB11" s="18" t="n">
        <v>29</v>
      </c>
      <c r="AC11" s="18" t="n">
        <v>39</v>
      </c>
      <c r="AD11" s="18" t="n">
        <v>35</v>
      </c>
      <c r="AE11" s="18" t="n">
        <v>37</v>
      </c>
      <c r="AF11" s="18" t="n">
        <v>49</v>
      </c>
      <c r="AG11" s="18" t="n">
        <v>42</v>
      </c>
      <c r="AH11" s="18" t="n">
        <v>36</v>
      </c>
      <c r="AI11" s="18" t="n">
        <v>42</v>
      </c>
      <c r="AJ11" s="18" t="n">
        <v>45</v>
      </c>
      <c r="AK11" s="18" t="n">
        <v>48</v>
      </c>
      <c r="AL11" s="18" t="n">
        <v>52</v>
      </c>
      <c r="AM11" s="18" t="n">
        <v>46</v>
      </c>
      <c r="AN11" s="18" t="n">
        <v>53</v>
      </c>
      <c r="AO11" s="18" t="n">
        <v>49</v>
      </c>
      <c r="AP11" s="18" t="n">
        <v>54</v>
      </c>
      <c r="AQ11" s="18" t="n">
        <v>61</v>
      </c>
      <c r="AR11" s="18" t="n">
        <v>80</v>
      </c>
      <c r="AS11" s="18" t="n">
        <v>85</v>
      </c>
      <c r="AT11" s="18" t="n">
        <v>70</v>
      </c>
      <c r="AU11" s="18" t="n">
        <v>80</v>
      </c>
      <c r="AV11" s="18" t="n">
        <v>89</v>
      </c>
      <c r="AW11" s="18" t="n">
        <v>93</v>
      </c>
      <c r="AX11" s="18" t="n">
        <v>85</v>
      </c>
      <c r="AY11" s="18" t="n">
        <v>82</v>
      </c>
      <c r="AZ11" s="18" t="n">
        <v>87</v>
      </c>
      <c r="BA11" s="18" t="n">
        <v>79</v>
      </c>
      <c r="BB11" s="18" t="n">
        <v>77</v>
      </c>
      <c r="BC11" s="18" t="n">
        <v>80</v>
      </c>
      <c r="BD11" s="18" t="n">
        <v>66</v>
      </c>
      <c r="BE11" s="18" t="n">
        <v>36</v>
      </c>
      <c r="BF11" s="18" t="n">
        <v>15</v>
      </c>
      <c r="BG11" s="18" t="n">
        <v>10</v>
      </c>
      <c r="BH11" s="18" t="n">
        <v>6</v>
      </c>
      <c r="BI11" s="18" t="n">
        <v>5</v>
      </c>
      <c r="BJ11" s="18" t="n">
        <v>12</v>
      </c>
      <c r="BK11" s="18" t="n">
        <v>28</v>
      </c>
      <c r="BL11" s="18" t="n">
        <v>35</v>
      </c>
      <c r="BM11" s="18" t="n">
        <v>47</v>
      </c>
      <c r="BN11" s="18" t="n">
        <v>57</v>
      </c>
      <c r="BO11" s="18" t="n">
        <v>56</v>
      </c>
      <c r="BP11" s="18" t="n">
        <v>50</v>
      </c>
      <c r="BQ11" s="18" t="n">
        <v>48</v>
      </c>
      <c r="BR11" s="18" t="n">
        <v>52</v>
      </c>
      <c r="BS11" s="18" t="n">
        <v>39</v>
      </c>
      <c r="BT11" s="18" t="n">
        <v>36</v>
      </c>
      <c r="BU11" s="18" t="n">
        <v>32</v>
      </c>
      <c r="BV11" s="18" t="n">
        <v>31</v>
      </c>
      <c r="BW11" s="18" t="n">
        <v>26</v>
      </c>
      <c r="BX11" s="18" t="n">
        <v>25</v>
      </c>
      <c r="BY11" s="18" t="n">
        <v>25</v>
      </c>
      <c r="BZ11" s="18" t="n">
        <v>20</v>
      </c>
      <c r="CA11" s="18" t="n">
        <v>25</v>
      </c>
      <c r="CB11" s="18" t="n">
        <v>23</v>
      </c>
      <c r="CC11" s="18" t="n">
        <v>79</v>
      </c>
      <c r="CD11" s="18" t="n">
        <v>85</v>
      </c>
      <c r="CE11" s="18" t="n">
        <v>62</v>
      </c>
      <c r="CF11" s="18" t="n">
        <v>37</v>
      </c>
      <c r="CG11" s="18" t="n">
        <v>18</v>
      </c>
      <c r="CH11" s="18" t="n">
        <v>37</v>
      </c>
      <c r="CI11" s="18" t="n">
        <v>31</v>
      </c>
      <c r="CJ11" s="18" t="n">
        <v>34</v>
      </c>
      <c r="CK11" s="18" t="n">
        <v>24</v>
      </c>
      <c r="CL11" s="18" t="n">
        <v>14</v>
      </c>
      <c r="CM11" s="18" t="n">
        <v>16</v>
      </c>
      <c r="CN11" s="18" t="n">
        <v>25</v>
      </c>
      <c r="CO11" s="18" t="n">
        <v>15</v>
      </c>
      <c r="CP11" s="18" t="n">
        <v>18</v>
      </c>
      <c r="CQ11" s="18" t="n">
        <v>16</v>
      </c>
      <c r="CR11" s="18" t="n">
        <v>19</v>
      </c>
      <c r="CS11" s="18" t="n">
        <v>13</v>
      </c>
      <c r="CT11" s="18" t="n">
        <v>10</v>
      </c>
      <c r="CU11" s="18" t="n">
        <v>26</v>
      </c>
      <c r="CV11" s="18" t="n">
        <v>45</v>
      </c>
      <c r="CW11" s="18" t="n">
        <v>52</v>
      </c>
      <c r="CX11" s="18" t="n">
        <v>58</v>
      </c>
      <c r="CY11" s="18" t="n">
        <v>49</v>
      </c>
      <c r="CZ11" s="18" t="n">
        <v>27</v>
      </c>
      <c r="DA11" s="18" t="n">
        <v>99</v>
      </c>
      <c r="DB11" s="18" t="n">
        <v>85</v>
      </c>
      <c r="DC11" s="18" t="n">
        <v>131</v>
      </c>
      <c r="DD11" s="18" t="n">
        <v>194</v>
      </c>
      <c r="DE11" s="18" t="n">
        <v>151</v>
      </c>
    </row>
    <row r="12" customFormat="false" ht="10.5" hidden="false" customHeight="true" outlineLevel="0" collapsed="false">
      <c r="B12" s="17" t="n">
        <v>120</v>
      </c>
      <c r="C12" s="18" t="n">
        <v>30</v>
      </c>
      <c r="D12" s="18" t="n">
        <v>32</v>
      </c>
      <c r="E12" s="18" t="n">
        <v>44</v>
      </c>
      <c r="F12" s="18" t="n">
        <v>34</v>
      </c>
      <c r="G12" s="18" t="n">
        <v>36</v>
      </c>
      <c r="H12" s="18" t="n">
        <v>44</v>
      </c>
      <c r="I12" s="18" t="n">
        <v>45</v>
      </c>
      <c r="J12" s="18" t="n">
        <v>38</v>
      </c>
      <c r="K12" s="18" t="n">
        <v>33</v>
      </c>
      <c r="L12" s="18" t="n">
        <v>29</v>
      </c>
      <c r="M12" s="18" t="n">
        <v>29</v>
      </c>
      <c r="N12" s="18" t="n">
        <v>31</v>
      </c>
      <c r="O12" s="18" t="n">
        <v>32</v>
      </c>
      <c r="P12" s="18" t="n">
        <v>29</v>
      </c>
      <c r="Q12" s="18" t="n">
        <v>29</v>
      </c>
      <c r="R12" s="18" t="n">
        <v>29</v>
      </c>
      <c r="S12" s="18" t="n">
        <v>26</v>
      </c>
      <c r="T12" s="18" t="n">
        <v>23</v>
      </c>
      <c r="U12" s="18" t="n">
        <v>27</v>
      </c>
      <c r="V12" s="18" t="n">
        <v>29</v>
      </c>
      <c r="W12" s="18" t="n">
        <v>24</v>
      </c>
      <c r="X12" s="18" t="n">
        <v>21</v>
      </c>
      <c r="Y12" s="18" t="n">
        <v>21</v>
      </c>
      <c r="Z12" s="18" t="n">
        <v>19</v>
      </c>
      <c r="AA12" s="18" t="n">
        <v>24</v>
      </c>
      <c r="AB12" s="18" t="n">
        <v>28</v>
      </c>
      <c r="AC12" s="18" t="n">
        <v>30</v>
      </c>
      <c r="AD12" s="18" t="n">
        <v>32</v>
      </c>
      <c r="AE12" s="18" t="n">
        <v>33</v>
      </c>
      <c r="AF12" s="18" t="n">
        <v>41</v>
      </c>
      <c r="AG12" s="18" t="n">
        <v>37</v>
      </c>
      <c r="AH12" s="18" t="n">
        <v>35</v>
      </c>
      <c r="AI12" s="18" t="n">
        <v>38</v>
      </c>
      <c r="AJ12" s="18" t="n">
        <v>50</v>
      </c>
      <c r="AK12" s="18" t="n">
        <v>48</v>
      </c>
      <c r="AL12" s="18" t="n">
        <v>38</v>
      </c>
      <c r="AM12" s="18" t="n">
        <v>35</v>
      </c>
      <c r="AN12" s="18" t="n">
        <v>36</v>
      </c>
      <c r="AO12" s="18" t="n">
        <v>40</v>
      </c>
      <c r="AP12" s="18" t="n">
        <v>50</v>
      </c>
      <c r="AQ12" s="18" t="n">
        <v>61</v>
      </c>
      <c r="AR12" s="18" t="n">
        <v>66</v>
      </c>
      <c r="AS12" s="18" t="n">
        <v>67</v>
      </c>
      <c r="AT12" s="18" t="n">
        <v>71</v>
      </c>
      <c r="AU12" s="18" t="n">
        <v>86</v>
      </c>
      <c r="AV12" s="18" t="n">
        <v>88</v>
      </c>
      <c r="AW12" s="18" t="n">
        <v>77</v>
      </c>
      <c r="AX12" s="18" t="n">
        <v>77</v>
      </c>
      <c r="AY12" s="18" t="n">
        <v>73</v>
      </c>
      <c r="AZ12" s="18" t="n">
        <v>71</v>
      </c>
      <c r="BA12" s="18" t="n">
        <v>66</v>
      </c>
      <c r="BB12" s="18" t="n">
        <v>81</v>
      </c>
      <c r="BC12" s="18" t="n">
        <v>59</v>
      </c>
      <c r="BD12" s="18" t="n">
        <v>45</v>
      </c>
      <c r="BE12" s="18" t="n">
        <v>31</v>
      </c>
      <c r="BF12" s="18" t="n">
        <v>16</v>
      </c>
      <c r="BG12" s="18" t="n">
        <v>15</v>
      </c>
      <c r="BH12" s="18" t="n">
        <v>19</v>
      </c>
      <c r="BI12" s="18" t="n">
        <v>11</v>
      </c>
      <c r="BJ12" s="18" t="n">
        <v>9</v>
      </c>
      <c r="BK12" s="18" t="n">
        <v>21</v>
      </c>
      <c r="BL12" s="18" t="n">
        <v>20</v>
      </c>
      <c r="BM12" s="18" t="n">
        <v>28</v>
      </c>
      <c r="BN12" s="18" t="n">
        <v>39</v>
      </c>
      <c r="BO12" s="18" t="n">
        <v>39</v>
      </c>
      <c r="BP12" s="18" t="n">
        <v>36</v>
      </c>
      <c r="BQ12" s="18" t="n">
        <v>38</v>
      </c>
      <c r="BR12" s="18" t="n">
        <v>39</v>
      </c>
      <c r="BS12" s="18" t="n">
        <v>39</v>
      </c>
      <c r="BT12" s="18" t="n">
        <v>38</v>
      </c>
      <c r="BU12" s="18" t="n">
        <v>32</v>
      </c>
      <c r="BV12" s="18" t="n">
        <v>32</v>
      </c>
      <c r="BW12" s="18" t="n">
        <v>30</v>
      </c>
      <c r="BX12" s="18" t="n">
        <v>26</v>
      </c>
      <c r="BY12" s="18" t="n">
        <v>31</v>
      </c>
      <c r="BZ12" s="18" t="n">
        <v>24</v>
      </c>
      <c r="CA12" s="18" t="n">
        <v>24</v>
      </c>
      <c r="CB12" s="18" t="n">
        <v>23</v>
      </c>
      <c r="CC12" s="18" t="n">
        <v>16</v>
      </c>
      <c r="CD12" s="18" t="n">
        <v>12</v>
      </c>
      <c r="CE12" s="18" t="n">
        <v>6</v>
      </c>
      <c r="CF12" s="18" t="n">
        <v>17</v>
      </c>
      <c r="CG12" s="18" t="n">
        <v>41</v>
      </c>
      <c r="CH12" s="18" t="n">
        <v>47</v>
      </c>
      <c r="CI12" s="18" t="n">
        <v>45</v>
      </c>
      <c r="CJ12" s="18" t="n">
        <v>38</v>
      </c>
      <c r="CK12" s="18" t="n">
        <v>28</v>
      </c>
      <c r="CL12" s="18" t="n">
        <v>23</v>
      </c>
      <c r="CM12" s="18" t="n">
        <v>19</v>
      </c>
      <c r="CN12" s="18" t="n">
        <v>18</v>
      </c>
      <c r="CO12" s="18" t="n">
        <v>18</v>
      </c>
      <c r="CP12" s="18" t="n">
        <v>18</v>
      </c>
      <c r="CQ12" s="18" t="n">
        <v>16</v>
      </c>
      <c r="CR12" s="18" t="n">
        <v>12</v>
      </c>
      <c r="CS12" s="18" t="n">
        <v>14</v>
      </c>
      <c r="CT12" s="18" t="n">
        <v>16</v>
      </c>
      <c r="CU12" s="18" t="n">
        <v>14</v>
      </c>
      <c r="CV12" s="18" t="n">
        <v>22</v>
      </c>
      <c r="CW12" s="18" t="n">
        <v>37</v>
      </c>
      <c r="CX12" s="18" t="n">
        <v>52</v>
      </c>
      <c r="CY12" s="18" t="n">
        <v>56</v>
      </c>
      <c r="CZ12" s="18" t="n">
        <v>47</v>
      </c>
      <c r="DA12" s="18" t="n">
        <v>79</v>
      </c>
      <c r="DB12" s="18" t="n">
        <v>96</v>
      </c>
      <c r="DC12" s="18" t="n">
        <v>172</v>
      </c>
      <c r="DD12" s="18" t="n">
        <v>180</v>
      </c>
      <c r="DE12" s="18" t="n">
        <v>158</v>
      </c>
    </row>
    <row r="13" customFormat="false" ht="10.5" hidden="false" customHeight="true" outlineLevel="0" collapsed="false">
      <c r="B13" s="17" t="n">
        <v>121</v>
      </c>
      <c r="C13" s="18" t="n">
        <v>7</v>
      </c>
      <c r="D13" s="18" t="n">
        <v>24</v>
      </c>
      <c r="E13" s="18" t="n">
        <v>46</v>
      </c>
      <c r="F13" s="18" t="n">
        <v>37</v>
      </c>
      <c r="G13" s="18" t="n">
        <v>42</v>
      </c>
      <c r="H13" s="18" t="n">
        <v>44</v>
      </c>
      <c r="I13" s="18" t="n">
        <v>42</v>
      </c>
      <c r="J13" s="18" t="n">
        <v>37</v>
      </c>
      <c r="K13" s="18" t="n">
        <v>32</v>
      </c>
      <c r="L13" s="18" t="n">
        <v>30</v>
      </c>
      <c r="M13" s="18" t="n">
        <v>32</v>
      </c>
      <c r="N13" s="18" t="n">
        <v>32</v>
      </c>
      <c r="O13" s="18" t="n">
        <v>31</v>
      </c>
      <c r="P13" s="18" t="n">
        <v>29</v>
      </c>
      <c r="Q13" s="18" t="n">
        <v>29</v>
      </c>
      <c r="R13" s="18" t="n">
        <v>28</v>
      </c>
      <c r="S13" s="18" t="n">
        <v>25</v>
      </c>
      <c r="T13" s="18" t="n">
        <v>26</v>
      </c>
      <c r="U13" s="18" t="n">
        <v>27</v>
      </c>
      <c r="V13" s="18" t="n">
        <v>24</v>
      </c>
      <c r="W13" s="18" t="n">
        <v>16</v>
      </c>
      <c r="X13" s="18" t="n">
        <v>15</v>
      </c>
      <c r="Y13" s="18" t="n">
        <v>16</v>
      </c>
      <c r="Z13" s="18" t="n">
        <v>18</v>
      </c>
      <c r="AA13" s="18" t="n">
        <v>22</v>
      </c>
      <c r="AB13" s="18" t="n">
        <v>28</v>
      </c>
      <c r="AC13" s="18" t="n">
        <v>31</v>
      </c>
      <c r="AD13" s="18" t="n">
        <v>32</v>
      </c>
      <c r="AE13" s="18" t="n">
        <v>36</v>
      </c>
      <c r="AF13" s="18" t="n">
        <v>43</v>
      </c>
      <c r="AG13" s="18" t="n">
        <v>54</v>
      </c>
      <c r="AH13" s="18" t="n">
        <v>53</v>
      </c>
      <c r="AI13" s="18" t="n">
        <v>46</v>
      </c>
      <c r="AJ13" s="18" t="n">
        <v>49</v>
      </c>
      <c r="AK13" s="18" t="n">
        <v>42</v>
      </c>
      <c r="AL13" s="18" t="n">
        <v>38</v>
      </c>
      <c r="AM13" s="18" t="n">
        <v>51</v>
      </c>
      <c r="AN13" s="18" t="n">
        <v>59</v>
      </c>
      <c r="AO13" s="18" t="n">
        <v>63</v>
      </c>
      <c r="AP13" s="18" t="n">
        <v>63</v>
      </c>
      <c r="AQ13" s="18" t="n">
        <v>67</v>
      </c>
      <c r="AR13" s="18" t="n">
        <v>61</v>
      </c>
      <c r="AS13" s="18" t="n">
        <v>65</v>
      </c>
      <c r="AT13" s="18" t="n">
        <v>67</v>
      </c>
      <c r="AU13" s="18" t="n">
        <v>65</v>
      </c>
      <c r="AV13" s="18" t="n">
        <v>64</v>
      </c>
      <c r="AW13" s="18" t="n">
        <v>64</v>
      </c>
      <c r="AX13" s="18" t="n">
        <v>65</v>
      </c>
      <c r="AY13" s="18" t="n">
        <v>51</v>
      </c>
      <c r="AZ13" s="18" t="n">
        <v>49</v>
      </c>
      <c r="BA13" s="18" t="n">
        <v>50</v>
      </c>
      <c r="BB13" s="18" t="n">
        <v>46</v>
      </c>
      <c r="BC13" s="18" t="n">
        <v>46</v>
      </c>
      <c r="BD13" s="18" t="n">
        <v>38</v>
      </c>
      <c r="BE13" s="18" t="n">
        <v>24</v>
      </c>
      <c r="BF13" s="18" t="n">
        <v>19</v>
      </c>
      <c r="BG13" s="18" t="n">
        <v>23</v>
      </c>
      <c r="BH13" s="18" t="n">
        <v>24</v>
      </c>
      <c r="BI13" s="18" t="n">
        <v>25</v>
      </c>
      <c r="BJ13" s="18" t="n">
        <v>18</v>
      </c>
      <c r="BK13" s="18" t="n">
        <v>17</v>
      </c>
      <c r="BL13" s="18" t="n">
        <v>15</v>
      </c>
      <c r="BM13" s="18" t="n">
        <v>31</v>
      </c>
      <c r="BN13" s="18" t="n">
        <v>52</v>
      </c>
      <c r="BO13" s="18" t="n">
        <v>71</v>
      </c>
      <c r="BP13" s="18" t="n">
        <v>128</v>
      </c>
      <c r="BQ13" s="18" t="n">
        <v>157</v>
      </c>
      <c r="BR13" s="18" t="n">
        <v>128</v>
      </c>
      <c r="BS13" s="18" t="n">
        <v>90</v>
      </c>
      <c r="BT13" s="18" t="n">
        <v>26</v>
      </c>
      <c r="BU13" s="18" t="n">
        <v>26</v>
      </c>
      <c r="BV13" s="18" t="n">
        <v>19</v>
      </c>
      <c r="BW13" s="18" t="n">
        <v>9</v>
      </c>
      <c r="BX13" s="18" t="n">
        <v>18</v>
      </c>
      <c r="BY13" s="18" t="n">
        <v>26</v>
      </c>
      <c r="BZ13" s="18" t="n">
        <v>19</v>
      </c>
      <c r="CA13" s="18" t="n">
        <v>18</v>
      </c>
      <c r="CB13" s="18" t="n">
        <v>14</v>
      </c>
      <c r="CC13" s="18" t="n">
        <v>15</v>
      </c>
      <c r="CD13" s="18" t="n">
        <v>12</v>
      </c>
      <c r="CE13" s="18" t="n">
        <v>11</v>
      </c>
      <c r="CF13" s="18" t="n">
        <v>25</v>
      </c>
      <c r="CG13" s="18" t="n">
        <v>43</v>
      </c>
      <c r="CH13" s="18" t="n">
        <v>46</v>
      </c>
      <c r="CI13" s="18" t="n">
        <v>44</v>
      </c>
      <c r="CJ13" s="18" t="n">
        <v>41</v>
      </c>
      <c r="CK13" s="18" t="n">
        <v>38</v>
      </c>
      <c r="CL13" s="18" t="n">
        <v>32</v>
      </c>
      <c r="CM13" s="18" t="n">
        <v>21</v>
      </c>
      <c r="CN13" s="18" t="n">
        <v>12</v>
      </c>
      <c r="CO13" s="18" t="n">
        <v>12</v>
      </c>
      <c r="CP13" s="18" t="n">
        <v>17</v>
      </c>
      <c r="CQ13" s="18" t="n">
        <v>17</v>
      </c>
      <c r="CR13" s="18" t="n">
        <v>15</v>
      </c>
      <c r="CS13" s="18" t="n">
        <v>15</v>
      </c>
      <c r="CT13" s="18" t="n">
        <v>16</v>
      </c>
      <c r="CU13" s="18" t="n">
        <v>14</v>
      </c>
      <c r="CV13" s="18" t="n">
        <v>10</v>
      </c>
      <c r="CW13" s="18" t="n">
        <v>21</v>
      </c>
      <c r="CX13" s="18" t="n">
        <v>51</v>
      </c>
      <c r="CY13" s="18" t="n">
        <v>56</v>
      </c>
      <c r="CZ13" s="18" t="n">
        <v>42</v>
      </c>
      <c r="DA13" s="18" t="n">
        <v>67</v>
      </c>
      <c r="DB13" s="18" t="n">
        <v>126</v>
      </c>
      <c r="DC13" s="18" t="n">
        <v>192</v>
      </c>
      <c r="DD13" s="18" t="n">
        <v>162</v>
      </c>
      <c r="DE13" s="18" t="n">
        <v>141</v>
      </c>
    </row>
    <row r="14" customFormat="false" ht="10.5" hidden="false" customHeight="true" outlineLevel="0" collapsed="false">
      <c r="B14" s="17" t="n">
        <v>122</v>
      </c>
      <c r="C14" s="18" t="n">
        <v>22</v>
      </c>
      <c r="D14" s="18" t="n">
        <v>26</v>
      </c>
      <c r="E14" s="18" t="n">
        <v>47</v>
      </c>
      <c r="F14" s="18" t="n">
        <v>43</v>
      </c>
      <c r="G14" s="18" t="n">
        <v>39</v>
      </c>
      <c r="H14" s="18" t="n">
        <v>38</v>
      </c>
      <c r="I14" s="18" t="n">
        <v>38</v>
      </c>
      <c r="J14" s="18" t="n">
        <v>37</v>
      </c>
      <c r="K14" s="18" t="n">
        <v>33</v>
      </c>
      <c r="L14" s="18" t="n">
        <v>31</v>
      </c>
      <c r="M14" s="18" t="n">
        <v>33</v>
      </c>
      <c r="N14" s="18" t="n">
        <v>33</v>
      </c>
      <c r="O14" s="18" t="n">
        <v>28</v>
      </c>
      <c r="P14" s="18" t="n">
        <v>28</v>
      </c>
      <c r="Q14" s="18" t="n">
        <v>28</v>
      </c>
      <c r="R14" s="18" t="n">
        <v>26</v>
      </c>
      <c r="S14" s="18" t="n">
        <v>24</v>
      </c>
      <c r="T14" s="18" t="n">
        <v>25</v>
      </c>
      <c r="U14" s="18" t="n">
        <v>28</v>
      </c>
      <c r="V14" s="18" t="n">
        <v>26</v>
      </c>
      <c r="W14" s="18" t="n">
        <v>29</v>
      </c>
      <c r="X14" s="18" t="n">
        <v>30</v>
      </c>
      <c r="Y14" s="18" t="n">
        <v>29</v>
      </c>
      <c r="Z14" s="18" t="n">
        <v>27</v>
      </c>
      <c r="AA14" s="18" t="n">
        <v>28</v>
      </c>
      <c r="AB14" s="18" t="n">
        <v>33</v>
      </c>
      <c r="AC14" s="18" t="n">
        <v>38</v>
      </c>
      <c r="AD14" s="18" t="n">
        <v>32</v>
      </c>
      <c r="AE14" s="18" t="n">
        <v>22</v>
      </c>
      <c r="AF14" s="18" t="n">
        <v>29</v>
      </c>
      <c r="AG14" s="18" t="n">
        <v>39</v>
      </c>
      <c r="AH14" s="18" t="n">
        <v>40</v>
      </c>
      <c r="AI14" s="18" t="n">
        <v>42</v>
      </c>
      <c r="AJ14" s="18" t="n">
        <v>49</v>
      </c>
      <c r="AK14" s="18" t="n">
        <v>52</v>
      </c>
      <c r="AL14" s="18" t="n">
        <v>50</v>
      </c>
      <c r="AM14" s="18" t="n">
        <v>51</v>
      </c>
      <c r="AN14" s="18" t="n">
        <v>63</v>
      </c>
      <c r="AO14" s="18" t="n">
        <v>58</v>
      </c>
      <c r="AP14" s="18" t="n">
        <v>45</v>
      </c>
      <c r="AQ14" s="18" t="n">
        <v>46</v>
      </c>
      <c r="AR14" s="18" t="n">
        <v>43</v>
      </c>
      <c r="AS14" s="18" t="n">
        <v>37</v>
      </c>
      <c r="AT14" s="18" t="n">
        <v>59</v>
      </c>
      <c r="AU14" s="18" t="n">
        <v>71</v>
      </c>
      <c r="AV14" s="18" t="n">
        <v>106</v>
      </c>
      <c r="AW14" s="18" t="n">
        <v>142</v>
      </c>
      <c r="AX14" s="18" t="n">
        <v>145</v>
      </c>
      <c r="AY14" s="18" t="n">
        <v>127</v>
      </c>
      <c r="AZ14" s="18" t="n">
        <v>95</v>
      </c>
      <c r="BA14" s="18" t="n">
        <v>54</v>
      </c>
      <c r="BB14" s="18" t="n">
        <v>41</v>
      </c>
      <c r="BC14" s="18" t="n">
        <v>46</v>
      </c>
      <c r="BD14" s="18" t="n">
        <v>46</v>
      </c>
      <c r="BE14" s="18" t="n">
        <v>37</v>
      </c>
      <c r="BF14" s="18" t="n">
        <v>31</v>
      </c>
      <c r="BG14" s="18" t="n">
        <v>29</v>
      </c>
      <c r="BH14" s="18" t="n">
        <v>24</v>
      </c>
      <c r="BI14" s="18" t="n">
        <v>23</v>
      </c>
      <c r="BJ14" s="18" t="n">
        <v>17</v>
      </c>
      <c r="BK14" s="18" t="n">
        <v>24</v>
      </c>
      <c r="BL14" s="18" t="n">
        <v>28</v>
      </c>
      <c r="BM14" s="18" t="n">
        <v>45</v>
      </c>
      <c r="BN14" s="18" t="n">
        <v>79</v>
      </c>
      <c r="BO14" s="18" t="n">
        <v>113</v>
      </c>
      <c r="BP14" s="18" t="n">
        <v>189</v>
      </c>
      <c r="BQ14" s="18" t="n">
        <v>222</v>
      </c>
      <c r="BR14" s="18" t="n">
        <v>208</v>
      </c>
      <c r="BS14" s="18" t="n">
        <v>187</v>
      </c>
      <c r="BT14" s="18" t="n">
        <v>137</v>
      </c>
      <c r="BU14" s="18" t="n">
        <v>122</v>
      </c>
      <c r="BV14" s="18" t="n">
        <v>82</v>
      </c>
      <c r="BW14" s="18" t="n">
        <v>33</v>
      </c>
      <c r="BX14" s="18" t="n">
        <v>24</v>
      </c>
      <c r="BY14" s="18" t="n">
        <v>16</v>
      </c>
      <c r="BZ14" s="18" t="n">
        <v>18</v>
      </c>
      <c r="CA14" s="18" t="n">
        <v>18</v>
      </c>
      <c r="CB14" s="18" t="n">
        <v>10</v>
      </c>
      <c r="CC14" s="18" t="n">
        <v>17</v>
      </c>
      <c r="CD14" s="18" t="n">
        <v>15</v>
      </c>
      <c r="CE14" s="18" t="n">
        <v>18</v>
      </c>
      <c r="CF14" s="18" t="n">
        <v>33</v>
      </c>
      <c r="CG14" s="18" t="n">
        <v>44</v>
      </c>
      <c r="CH14" s="18" t="n">
        <v>45</v>
      </c>
      <c r="CI14" s="18" t="n">
        <v>36</v>
      </c>
      <c r="CJ14" s="18" t="n">
        <v>40</v>
      </c>
      <c r="CK14" s="18" t="n">
        <v>44</v>
      </c>
      <c r="CL14" s="18" t="n">
        <v>41</v>
      </c>
      <c r="CM14" s="18" t="n">
        <v>25</v>
      </c>
      <c r="CN14" s="18" t="n">
        <v>10</v>
      </c>
      <c r="CO14" s="18" t="n">
        <v>8</v>
      </c>
      <c r="CP14" s="18" t="n">
        <v>15</v>
      </c>
      <c r="CQ14" s="18" t="n">
        <v>16</v>
      </c>
      <c r="CR14" s="18" t="n">
        <v>16</v>
      </c>
      <c r="CS14" s="18" t="n">
        <v>14</v>
      </c>
      <c r="CT14" s="18" t="n">
        <v>15</v>
      </c>
      <c r="CU14" s="18" t="n">
        <v>18</v>
      </c>
      <c r="CV14" s="18" t="n">
        <v>8</v>
      </c>
      <c r="CW14" s="18" t="n">
        <v>12</v>
      </c>
      <c r="CX14" s="18" t="n">
        <v>47</v>
      </c>
      <c r="CY14" s="18" t="n">
        <v>40</v>
      </c>
      <c r="CZ14" s="18" t="n">
        <v>40</v>
      </c>
      <c r="DA14" s="18" t="n">
        <v>85</v>
      </c>
      <c r="DB14" s="18" t="n">
        <v>208</v>
      </c>
      <c r="DC14" s="18" t="n">
        <v>223</v>
      </c>
      <c r="DD14" s="18" t="n">
        <v>179</v>
      </c>
      <c r="DE14" s="18" t="n">
        <v>144</v>
      </c>
    </row>
    <row r="15" customFormat="false" ht="10.5" hidden="false" customHeight="true" outlineLevel="0" collapsed="false">
      <c r="B15" s="17" t="n">
        <v>123</v>
      </c>
      <c r="C15" s="18" t="n">
        <v>57</v>
      </c>
      <c r="D15" s="18" t="n">
        <v>18</v>
      </c>
      <c r="E15" s="18" t="n">
        <v>33</v>
      </c>
      <c r="F15" s="18" t="n">
        <v>39</v>
      </c>
      <c r="G15" s="18" t="n">
        <v>35</v>
      </c>
      <c r="H15" s="18" t="n">
        <v>35</v>
      </c>
      <c r="I15" s="18" t="n">
        <v>37</v>
      </c>
      <c r="J15" s="18" t="n">
        <v>39</v>
      </c>
      <c r="K15" s="18" t="n">
        <v>36</v>
      </c>
      <c r="L15" s="18" t="n">
        <v>30</v>
      </c>
      <c r="M15" s="18" t="n">
        <v>32</v>
      </c>
      <c r="N15" s="18" t="n">
        <v>31</v>
      </c>
      <c r="O15" s="18" t="n">
        <v>25</v>
      </c>
      <c r="P15" s="18" t="n">
        <v>25</v>
      </c>
      <c r="Q15" s="18" t="n">
        <v>28</v>
      </c>
      <c r="R15" s="18" t="n">
        <v>25</v>
      </c>
      <c r="S15" s="18" t="n">
        <v>22</v>
      </c>
      <c r="T15" s="18" t="n">
        <v>22</v>
      </c>
      <c r="U15" s="18" t="n">
        <v>23</v>
      </c>
      <c r="V15" s="18" t="n">
        <v>26</v>
      </c>
      <c r="W15" s="18" t="n">
        <v>36</v>
      </c>
      <c r="X15" s="18" t="n">
        <v>38</v>
      </c>
      <c r="Y15" s="18" t="n">
        <v>36</v>
      </c>
      <c r="Z15" s="18" t="n">
        <v>32</v>
      </c>
      <c r="AA15" s="18" t="n">
        <v>29</v>
      </c>
      <c r="AB15" s="18" t="n">
        <v>30</v>
      </c>
      <c r="AC15" s="18" t="n">
        <v>27</v>
      </c>
      <c r="AD15" s="18" t="n">
        <v>24</v>
      </c>
      <c r="AE15" s="18" t="n">
        <v>17</v>
      </c>
      <c r="AF15" s="18" t="n">
        <v>23</v>
      </c>
      <c r="AG15" s="18" t="n">
        <v>36</v>
      </c>
      <c r="AH15" s="18" t="n">
        <v>43</v>
      </c>
      <c r="AI15" s="18" t="n">
        <v>35</v>
      </c>
      <c r="AJ15" s="18" t="n">
        <v>42</v>
      </c>
      <c r="AK15" s="18" t="n">
        <v>47</v>
      </c>
      <c r="AL15" s="18" t="n">
        <v>38</v>
      </c>
      <c r="AM15" s="18" t="n">
        <v>38</v>
      </c>
      <c r="AN15" s="18" t="n">
        <v>40</v>
      </c>
      <c r="AO15" s="18" t="n">
        <v>50</v>
      </c>
      <c r="AP15" s="18" t="n">
        <v>56</v>
      </c>
      <c r="AQ15" s="18" t="n">
        <v>66</v>
      </c>
      <c r="AR15" s="18" t="n">
        <v>90</v>
      </c>
      <c r="AS15" s="18" t="n">
        <v>109</v>
      </c>
      <c r="AT15" s="18" t="n">
        <v>152</v>
      </c>
      <c r="AU15" s="18" t="n">
        <v>160</v>
      </c>
      <c r="AV15" s="18" t="n">
        <v>189</v>
      </c>
      <c r="AW15" s="18" t="n">
        <v>218</v>
      </c>
      <c r="AX15" s="18" t="n">
        <v>228</v>
      </c>
      <c r="AY15" s="18" t="n">
        <v>225</v>
      </c>
      <c r="AZ15" s="18" t="n">
        <v>203</v>
      </c>
      <c r="BA15" s="18" t="n">
        <v>135</v>
      </c>
      <c r="BB15" s="18" t="n">
        <v>54</v>
      </c>
      <c r="BC15" s="18" t="n">
        <v>43</v>
      </c>
      <c r="BD15" s="18" t="n">
        <v>43</v>
      </c>
      <c r="BE15" s="18" t="n">
        <v>41</v>
      </c>
      <c r="BF15" s="18" t="n">
        <v>32</v>
      </c>
      <c r="BG15" s="18" t="n">
        <v>29</v>
      </c>
      <c r="BH15" s="18" t="n">
        <v>26</v>
      </c>
      <c r="BI15" s="18" t="n">
        <v>17</v>
      </c>
      <c r="BJ15" s="18" t="n">
        <v>21</v>
      </c>
      <c r="BK15" s="18" t="n">
        <v>25</v>
      </c>
      <c r="BL15" s="18" t="n">
        <v>32</v>
      </c>
      <c r="BM15" s="18" t="n">
        <v>46</v>
      </c>
      <c r="BN15" s="18" t="n">
        <v>78</v>
      </c>
      <c r="BO15" s="18" t="n">
        <v>117</v>
      </c>
      <c r="BP15" s="18" t="n">
        <v>198</v>
      </c>
      <c r="BQ15" s="18" t="n">
        <v>219</v>
      </c>
      <c r="BR15" s="18" t="n">
        <v>194</v>
      </c>
      <c r="BS15" s="18" t="n">
        <v>161</v>
      </c>
      <c r="BT15" s="18" t="n">
        <v>214</v>
      </c>
      <c r="BU15" s="18" t="n">
        <v>220</v>
      </c>
      <c r="BV15" s="18" t="n">
        <v>201</v>
      </c>
      <c r="BW15" s="18" t="n">
        <v>111</v>
      </c>
      <c r="BX15" s="18" t="n">
        <v>50</v>
      </c>
      <c r="BY15" s="18" t="n">
        <v>16</v>
      </c>
      <c r="BZ15" s="18" t="n">
        <v>12</v>
      </c>
      <c r="CA15" s="18" t="n">
        <v>14</v>
      </c>
      <c r="CB15" s="18" t="n">
        <v>10</v>
      </c>
      <c r="CC15" s="18" t="n">
        <v>17</v>
      </c>
      <c r="CD15" s="18" t="n">
        <v>16</v>
      </c>
      <c r="CE15" s="18" t="n">
        <v>20</v>
      </c>
      <c r="CF15" s="18" t="n">
        <v>36</v>
      </c>
      <c r="CG15" s="18" t="n">
        <v>44</v>
      </c>
      <c r="CH15" s="18" t="n">
        <v>37</v>
      </c>
      <c r="CI15" s="18" t="n">
        <v>24</v>
      </c>
      <c r="CJ15" s="18" t="n">
        <v>38</v>
      </c>
      <c r="CK15" s="18" t="n">
        <v>45</v>
      </c>
      <c r="CL15" s="18" t="n">
        <v>41</v>
      </c>
      <c r="CM15" s="18" t="n">
        <v>29</v>
      </c>
      <c r="CN15" s="18" t="n">
        <v>17</v>
      </c>
      <c r="CO15" s="18" t="n">
        <v>12</v>
      </c>
      <c r="CP15" s="18" t="n">
        <v>12</v>
      </c>
      <c r="CQ15" s="18" t="n">
        <v>16</v>
      </c>
      <c r="CR15" s="18" t="n">
        <v>16</v>
      </c>
      <c r="CS15" s="18" t="n">
        <v>12</v>
      </c>
      <c r="CT15" s="18" t="n">
        <v>12</v>
      </c>
      <c r="CU15" s="18" t="n">
        <v>18</v>
      </c>
      <c r="CV15" s="18" t="n">
        <v>9</v>
      </c>
      <c r="CW15" s="18" t="n">
        <v>15</v>
      </c>
      <c r="CX15" s="18" t="n">
        <v>49</v>
      </c>
      <c r="CY15" s="18" t="n">
        <v>35</v>
      </c>
      <c r="CZ15" s="18" t="n">
        <v>51</v>
      </c>
      <c r="DA15" s="18" t="n">
        <v>139</v>
      </c>
      <c r="DB15" s="18" t="n">
        <v>251</v>
      </c>
      <c r="DC15" s="18" t="n">
        <v>252</v>
      </c>
      <c r="DD15" s="18" t="n">
        <v>221</v>
      </c>
      <c r="DE15" s="18" t="n">
        <v>207</v>
      </c>
    </row>
    <row r="16" customFormat="false" ht="10.5" hidden="false" customHeight="true" outlineLevel="0" collapsed="false">
      <c r="B16" s="17" t="n">
        <v>124</v>
      </c>
      <c r="C16" s="18" t="n">
        <v>104</v>
      </c>
      <c r="D16" s="18" t="n">
        <v>51</v>
      </c>
      <c r="E16" s="18" t="n">
        <v>29</v>
      </c>
      <c r="F16" s="18" t="n">
        <v>42</v>
      </c>
      <c r="G16" s="18" t="n">
        <v>37</v>
      </c>
      <c r="H16" s="18" t="n">
        <v>37</v>
      </c>
      <c r="I16" s="18" t="n">
        <v>37</v>
      </c>
      <c r="J16" s="18" t="n">
        <v>39</v>
      </c>
      <c r="K16" s="18" t="n">
        <v>38</v>
      </c>
      <c r="L16" s="18" t="n">
        <v>32</v>
      </c>
      <c r="M16" s="18" t="n">
        <v>32</v>
      </c>
      <c r="N16" s="18" t="n">
        <v>31</v>
      </c>
      <c r="O16" s="18" t="n">
        <v>25</v>
      </c>
      <c r="P16" s="18" t="n">
        <v>26</v>
      </c>
      <c r="Q16" s="18" t="n">
        <v>29</v>
      </c>
      <c r="R16" s="18" t="n">
        <v>28</v>
      </c>
      <c r="S16" s="18" t="n">
        <v>23</v>
      </c>
      <c r="T16" s="18" t="n">
        <v>19</v>
      </c>
      <c r="U16" s="18" t="n">
        <v>21</v>
      </c>
      <c r="V16" s="18" t="n">
        <v>24</v>
      </c>
      <c r="W16" s="18" t="n">
        <v>28</v>
      </c>
      <c r="X16" s="18" t="n">
        <v>32</v>
      </c>
      <c r="Y16" s="18" t="n">
        <v>35</v>
      </c>
      <c r="Z16" s="18" t="n">
        <v>35</v>
      </c>
      <c r="AA16" s="18" t="n">
        <v>31</v>
      </c>
      <c r="AB16" s="18" t="n">
        <v>29</v>
      </c>
      <c r="AC16" s="18" t="n">
        <v>26</v>
      </c>
      <c r="AD16" s="18" t="n">
        <v>29</v>
      </c>
      <c r="AE16" s="18" t="n">
        <v>29</v>
      </c>
      <c r="AF16" s="18" t="n">
        <v>43</v>
      </c>
      <c r="AG16" s="18" t="n">
        <v>44</v>
      </c>
      <c r="AH16" s="18" t="n">
        <v>45</v>
      </c>
      <c r="AI16" s="18" t="n">
        <v>46</v>
      </c>
      <c r="AJ16" s="18" t="n">
        <v>47</v>
      </c>
      <c r="AK16" s="18" t="n">
        <v>40</v>
      </c>
      <c r="AL16" s="18" t="n">
        <v>43</v>
      </c>
      <c r="AM16" s="18" t="n">
        <v>36</v>
      </c>
      <c r="AN16" s="18" t="n">
        <v>31</v>
      </c>
      <c r="AO16" s="18" t="n">
        <v>40</v>
      </c>
      <c r="AP16" s="18" t="n">
        <v>61</v>
      </c>
      <c r="AQ16" s="18" t="n">
        <v>109</v>
      </c>
      <c r="AR16" s="18" t="n">
        <v>136</v>
      </c>
      <c r="AS16" s="18" t="n">
        <v>134</v>
      </c>
      <c r="AT16" s="18" t="n">
        <v>146</v>
      </c>
      <c r="AU16" s="18" t="n">
        <v>208</v>
      </c>
      <c r="AV16" s="18" t="n">
        <v>242</v>
      </c>
      <c r="AW16" s="18" t="n">
        <v>249</v>
      </c>
      <c r="AX16" s="18" t="n">
        <v>245</v>
      </c>
      <c r="AY16" s="18" t="n">
        <v>247</v>
      </c>
      <c r="AZ16" s="18" t="n">
        <v>238</v>
      </c>
      <c r="BA16" s="18" t="n">
        <v>204</v>
      </c>
      <c r="BB16" s="18" t="n">
        <v>128</v>
      </c>
      <c r="BC16" s="18" t="n">
        <v>40</v>
      </c>
      <c r="BD16" s="18" t="n">
        <v>37</v>
      </c>
      <c r="BE16" s="18" t="n">
        <v>30</v>
      </c>
      <c r="BF16" s="18" t="n">
        <v>30</v>
      </c>
      <c r="BG16" s="18" t="n">
        <v>30</v>
      </c>
      <c r="BH16" s="18" t="n">
        <v>23</v>
      </c>
      <c r="BI16" s="18" t="n">
        <v>14</v>
      </c>
      <c r="BJ16" s="18" t="n">
        <v>22</v>
      </c>
      <c r="BK16" s="18" t="n">
        <v>23</v>
      </c>
      <c r="BL16" s="18" t="n">
        <v>32</v>
      </c>
      <c r="BM16" s="18" t="n">
        <v>57</v>
      </c>
      <c r="BN16" s="18" t="n">
        <v>86</v>
      </c>
      <c r="BO16" s="18" t="n">
        <v>124</v>
      </c>
      <c r="BP16" s="18" t="n">
        <v>208</v>
      </c>
      <c r="BQ16" s="18" t="n">
        <v>224</v>
      </c>
      <c r="BR16" s="18" t="n">
        <v>172</v>
      </c>
      <c r="BS16" s="18" t="n">
        <v>149</v>
      </c>
      <c r="BT16" s="18" t="n">
        <v>192</v>
      </c>
      <c r="BU16" s="18" t="n">
        <v>226</v>
      </c>
      <c r="BV16" s="18" t="n">
        <v>214</v>
      </c>
      <c r="BW16" s="18" t="n">
        <v>134</v>
      </c>
      <c r="BX16" s="18" t="n">
        <v>90</v>
      </c>
      <c r="BY16" s="18" t="n">
        <v>32</v>
      </c>
      <c r="BZ16" s="18" t="n">
        <v>23</v>
      </c>
      <c r="CA16" s="18" t="n">
        <v>15</v>
      </c>
      <c r="CB16" s="18" t="n">
        <v>11</v>
      </c>
      <c r="CC16" s="18" t="n">
        <v>10</v>
      </c>
      <c r="CD16" s="18" t="n">
        <v>12</v>
      </c>
      <c r="CE16" s="18" t="n">
        <v>14</v>
      </c>
      <c r="CF16" s="18" t="n">
        <v>19</v>
      </c>
      <c r="CG16" s="18" t="n">
        <v>36</v>
      </c>
      <c r="CH16" s="18" t="n">
        <v>32</v>
      </c>
      <c r="CI16" s="18" t="n">
        <v>23</v>
      </c>
      <c r="CJ16" s="18" t="n">
        <v>35</v>
      </c>
      <c r="CK16" s="18" t="n">
        <v>42</v>
      </c>
      <c r="CL16" s="18" t="n">
        <v>39</v>
      </c>
      <c r="CM16" s="18" t="n">
        <v>32</v>
      </c>
      <c r="CN16" s="18" t="n">
        <v>28</v>
      </c>
      <c r="CO16" s="18" t="n">
        <v>23</v>
      </c>
      <c r="CP16" s="18" t="n">
        <v>16</v>
      </c>
      <c r="CQ16" s="18" t="n">
        <v>17</v>
      </c>
      <c r="CR16" s="18" t="n">
        <v>17</v>
      </c>
      <c r="CS16" s="18" t="n">
        <v>14</v>
      </c>
      <c r="CT16" s="18" t="n">
        <v>10</v>
      </c>
      <c r="CU16" s="18" t="n">
        <v>12</v>
      </c>
      <c r="CV16" s="18" t="n">
        <v>12</v>
      </c>
      <c r="CW16" s="18" t="n">
        <v>23</v>
      </c>
      <c r="CX16" s="18" t="n">
        <v>46</v>
      </c>
      <c r="CY16" s="18" t="n">
        <v>29</v>
      </c>
      <c r="CZ16" s="18" t="n">
        <v>51</v>
      </c>
      <c r="DA16" s="18" t="n">
        <v>151</v>
      </c>
      <c r="DB16" s="18" t="n">
        <v>249</v>
      </c>
      <c r="DC16" s="18" t="n">
        <v>254</v>
      </c>
      <c r="DD16" s="18" t="n">
        <v>245</v>
      </c>
      <c r="DE16" s="18" t="n">
        <v>250</v>
      </c>
    </row>
    <row r="17" customFormat="false" ht="10.5" hidden="false" customHeight="true" outlineLevel="0" collapsed="false">
      <c r="B17" s="17" t="n">
        <v>125</v>
      </c>
      <c r="C17" s="18" t="n">
        <v>138</v>
      </c>
      <c r="D17" s="18" t="n">
        <v>89</v>
      </c>
      <c r="E17" s="18" t="n">
        <v>10</v>
      </c>
      <c r="F17" s="18" t="n">
        <v>38</v>
      </c>
      <c r="G17" s="18" t="n">
        <v>40</v>
      </c>
      <c r="H17" s="18" t="n">
        <v>38</v>
      </c>
      <c r="I17" s="18" t="n">
        <v>36</v>
      </c>
      <c r="J17" s="18" t="n">
        <v>37</v>
      </c>
      <c r="K17" s="18" t="n">
        <v>37</v>
      </c>
      <c r="L17" s="18" t="n">
        <v>35</v>
      </c>
      <c r="M17" s="18" t="n">
        <v>36</v>
      </c>
      <c r="N17" s="18" t="n">
        <v>33</v>
      </c>
      <c r="O17" s="18" t="n">
        <v>27</v>
      </c>
      <c r="P17" s="18" t="n">
        <v>31</v>
      </c>
      <c r="Q17" s="18" t="n">
        <v>31</v>
      </c>
      <c r="R17" s="18" t="n">
        <v>30</v>
      </c>
      <c r="S17" s="18" t="n">
        <v>25</v>
      </c>
      <c r="T17" s="18" t="n">
        <v>21</v>
      </c>
      <c r="U17" s="18" t="n">
        <v>22</v>
      </c>
      <c r="V17" s="18" t="n">
        <v>24</v>
      </c>
      <c r="W17" s="18" t="n">
        <v>24</v>
      </c>
      <c r="X17" s="18" t="n">
        <v>28</v>
      </c>
      <c r="Y17" s="18" t="n">
        <v>31</v>
      </c>
      <c r="Z17" s="18" t="n">
        <v>35</v>
      </c>
      <c r="AA17" s="18" t="n">
        <v>35</v>
      </c>
      <c r="AB17" s="18" t="n">
        <v>33</v>
      </c>
      <c r="AC17" s="18" t="n">
        <v>39</v>
      </c>
      <c r="AD17" s="18" t="n">
        <v>46</v>
      </c>
      <c r="AE17" s="18" t="n">
        <v>52</v>
      </c>
      <c r="AF17" s="18" t="n">
        <v>42</v>
      </c>
      <c r="AG17" s="18" t="n">
        <v>38</v>
      </c>
      <c r="AH17" s="18" t="n">
        <v>29</v>
      </c>
      <c r="AI17" s="18" t="n">
        <v>19</v>
      </c>
      <c r="AJ17" s="18" t="n">
        <v>25</v>
      </c>
      <c r="AK17" s="18" t="n">
        <v>36</v>
      </c>
      <c r="AL17" s="18" t="n">
        <v>52</v>
      </c>
      <c r="AM17" s="18" t="n">
        <v>50</v>
      </c>
      <c r="AN17" s="18" t="n">
        <v>52</v>
      </c>
      <c r="AO17" s="18" t="n">
        <v>52</v>
      </c>
      <c r="AP17" s="18" t="n">
        <v>59</v>
      </c>
      <c r="AQ17" s="18" t="n">
        <v>110</v>
      </c>
      <c r="AR17" s="18" t="n">
        <v>87</v>
      </c>
      <c r="AS17" s="18" t="n">
        <v>68</v>
      </c>
      <c r="AT17" s="18" t="n">
        <v>136</v>
      </c>
      <c r="AU17" s="18" t="n">
        <v>212</v>
      </c>
      <c r="AV17" s="18" t="n">
        <v>237</v>
      </c>
      <c r="AW17" s="18" t="n">
        <v>249</v>
      </c>
      <c r="AX17" s="18" t="n">
        <v>250</v>
      </c>
      <c r="AY17" s="18" t="n">
        <v>244</v>
      </c>
      <c r="AZ17" s="18" t="n">
        <v>246</v>
      </c>
      <c r="BA17" s="18" t="n">
        <v>217</v>
      </c>
      <c r="BB17" s="18" t="n">
        <v>104</v>
      </c>
      <c r="BC17" s="18" t="n">
        <v>50</v>
      </c>
      <c r="BD17" s="18" t="n">
        <v>48</v>
      </c>
      <c r="BE17" s="18" t="n">
        <v>39</v>
      </c>
      <c r="BF17" s="18" t="n">
        <v>43</v>
      </c>
      <c r="BG17" s="18" t="n">
        <v>39</v>
      </c>
      <c r="BH17" s="18" t="n">
        <v>27</v>
      </c>
      <c r="BI17" s="18" t="n">
        <v>24</v>
      </c>
      <c r="BJ17" s="18" t="n">
        <v>23</v>
      </c>
      <c r="BK17" s="18" t="n">
        <v>33</v>
      </c>
      <c r="BL17" s="18" t="n">
        <v>44</v>
      </c>
      <c r="BM17" s="18" t="n">
        <v>68</v>
      </c>
      <c r="BN17" s="18" t="n">
        <v>101</v>
      </c>
      <c r="BO17" s="18" t="n">
        <v>157</v>
      </c>
      <c r="BP17" s="18" t="n">
        <v>210</v>
      </c>
      <c r="BQ17" s="18" t="n">
        <v>209</v>
      </c>
      <c r="BR17" s="18" t="n">
        <v>157</v>
      </c>
      <c r="BS17" s="18" t="n">
        <v>153</v>
      </c>
      <c r="BT17" s="18" t="n">
        <v>190</v>
      </c>
      <c r="BU17" s="18" t="n">
        <v>221</v>
      </c>
      <c r="BV17" s="18" t="n">
        <v>191</v>
      </c>
      <c r="BW17" s="18" t="n">
        <v>123</v>
      </c>
      <c r="BX17" s="18" t="n">
        <v>85</v>
      </c>
      <c r="BY17" s="18" t="n">
        <v>50</v>
      </c>
      <c r="BZ17" s="18" t="n">
        <v>26</v>
      </c>
      <c r="CA17" s="18" t="n">
        <v>19</v>
      </c>
      <c r="CB17" s="18" t="n">
        <v>14</v>
      </c>
      <c r="CC17" s="18" t="n">
        <v>9</v>
      </c>
      <c r="CD17" s="18" t="n">
        <v>10</v>
      </c>
      <c r="CE17" s="18" t="n">
        <v>8</v>
      </c>
      <c r="CF17" s="18" t="n">
        <v>7</v>
      </c>
      <c r="CG17" s="18" t="n">
        <v>24</v>
      </c>
      <c r="CH17" s="18" t="n">
        <v>31</v>
      </c>
      <c r="CI17" s="18" t="n">
        <v>32</v>
      </c>
      <c r="CJ17" s="18" t="n">
        <v>37</v>
      </c>
      <c r="CK17" s="18" t="n">
        <v>39</v>
      </c>
      <c r="CL17" s="18" t="n">
        <v>35</v>
      </c>
      <c r="CM17" s="18" t="n">
        <v>33</v>
      </c>
      <c r="CN17" s="18" t="n">
        <v>37</v>
      </c>
      <c r="CO17" s="18" t="n">
        <v>32</v>
      </c>
      <c r="CP17" s="18" t="n">
        <v>21</v>
      </c>
      <c r="CQ17" s="18" t="n">
        <v>19</v>
      </c>
      <c r="CR17" s="18" t="n">
        <v>17</v>
      </c>
      <c r="CS17" s="18" t="n">
        <v>14</v>
      </c>
      <c r="CT17" s="18" t="n">
        <v>8</v>
      </c>
      <c r="CU17" s="18" t="n">
        <v>8</v>
      </c>
      <c r="CV17" s="18" t="n">
        <v>18</v>
      </c>
      <c r="CW17" s="18" t="n">
        <v>33</v>
      </c>
      <c r="CX17" s="18" t="n">
        <v>40</v>
      </c>
      <c r="CY17" s="18" t="n">
        <v>37</v>
      </c>
      <c r="CZ17" s="18" t="n">
        <v>84</v>
      </c>
      <c r="DA17" s="18" t="n">
        <v>210</v>
      </c>
      <c r="DB17" s="18" t="n">
        <v>248</v>
      </c>
      <c r="DC17" s="18" t="n">
        <v>252</v>
      </c>
      <c r="DD17" s="18" t="n">
        <v>237</v>
      </c>
      <c r="DE17" s="18" t="n">
        <v>252</v>
      </c>
    </row>
    <row r="18" customFormat="false" ht="10.5" hidden="false" customHeight="true" outlineLevel="0" collapsed="false">
      <c r="B18" s="17" t="n">
        <v>126</v>
      </c>
      <c r="C18" s="18" t="n">
        <v>131</v>
      </c>
      <c r="D18" s="18" t="n">
        <v>94</v>
      </c>
      <c r="E18" s="18" t="n">
        <v>15</v>
      </c>
      <c r="F18" s="18" t="n">
        <v>43</v>
      </c>
      <c r="G18" s="18" t="n">
        <v>40</v>
      </c>
      <c r="H18" s="18" t="n">
        <v>38</v>
      </c>
      <c r="I18" s="18" t="n">
        <v>38</v>
      </c>
      <c r="J18" s="18" t="n">
        <v>38</v>
      </c>
      <c r="K18" s="18" t="n">
        <v>37</v>
      </c>
      <c r="L18" s="18" t="n">
        <v>37</v>
      </c>
      <c r="M18" s="18" t="n">
        <v>38</v>
      </c>
      <c r="N18" s="18" t="n">
        <v>33</v>
      </c>
      <c r="O18" s="18" t="n">
        <v>30</v>
      </c>
      <c r="P18" s="18" t="n">
        <v>31</v>
      </c>
      <c r="Q18" s="18" t="n">
        <v>32</v>
      </c>
      <c r="R18" s="18" t="n">
        <v>29</v>
      </c>
      <c r="S18" s="18" t="n">
        <v>26</v>
      </c>
      <c r="T18" s="18" t="n">
        <v>25</v>
      </c>
      <c r="U18" s="18" t="n">
        <v>24</v>
      </c>
      <c r="V18" s="18" t="n">
        <v>25</v>
      </c>
      <c r="W18" s="18" t="n">
        <v>25</v>
      </c>
      <c r="X18" s="18" t="n">
        <v>28</v>
      </c>
      <c r="Y18" s="18" t="n">
        <v>30</v>
      </c>
      <c r="Z18" s="18" t="n">
        <v>31</v>
      </c>
      <c r="AA18" s="18" t="n">
        <v>29</v>
      </c>
      <c r="AB18" s="18" t="n">
        <v>30</v>
      </c>
      <c r="AC18" s="18" t="n">
        <v>30</v>
      </c>
      <c r="AD18" s="18" t="n">
        <v>32</v>
      </c>
      <c r="AE18" s="18" t="n">
        <v>36</v>
      </c>
      <c r="AF18" s="18" t="n">
        <v>21</v>
      </c>
      <c r="AG18" s="18" t="n">
        <v>14</v>
      </c>
      <c r="AH18" s="18" t="n">
        <v>22</v>
      </c>
      <c r="AI18" s="18" t="n">
        <v>33</v>
      </c>
      <c r="AJ18" s="18" t="n">
        <v>37</v>
      </c>
      <c r="AK18" s="18" t="n">
        <v>43</v>
      </c>
      <c r="AL18" s="18" t="n">
        <v>46</v>
      </c>
      <c r="AM18" s="18" t="n">
        <v>61</v>
      </c>
      <c r="AN18" s="18" t="n">
        <v>66</v>
      </c>
      <c r="AO18" s="18" t="n">
        <v>72</v>
      </c>
      <c r="AP18" s="18" t="n">
        <v>58</v>
      </c>
      <c r="AQ18" s="18" t="n">
        <v>79</v>
      </c>
      <c r="AR18" s="18" t="n">
        <v>63</v>
      </c>
      <c r="AS18" s="18" t="n">
        <v>32</v>
      </c>
      <c r="AT18" s="18" t="n">
        <v>128</v>
      </c>
      <c r="AU18" s="18" t="n">
        <v>221</v>
      </c>
      <c r="AV18" s="18" t="n">
        <v>237</v>
      </c>
      <c r="AW18" s="18" t="n">
        <v>246</v>
      </c>
      <c r="AX18" s="18" t="n">
        <v>245</v>
      </c>
      <c r="AY18" s="18" t="n">
        <v>242</v>
      </c>
      <c r="AZ18" s="18" t="n">
        <v>245</v>
      </c>
      <c r="BA18" s="18" t="n">
        <v>213</v>
      </c>
      <c r="BB18" s="18" t="n">
        <v>93</v>
      </c>
      <c r="BC18" s="18" t="n">
        <v>61</v>
      </c>
      <c r="BD18" s="18" t="n">
        <v>58</v>
      </c>
      <c r="BE18" s="18" t="n">
        <v>61</v>
      </c>
      <c r="BF18" s="18" t="n">
        <v>60</v>
      </c>
      <c r="BG18" s="18" t="n">
        <v>54</v>
      </c>
      <c r="BH18" s="18" t="n">
        <v>50</v>
      </c>
      <c r="BI18" s="18" t="n">
        <v>46</v>
      </c>
      <c r="BJ18" s="18" t="n">
        <v>33</v>
      </c>
      <c r="BK18" s="18" t="n">
        <v>40</v>
      </c>
      <c r="BL18" s="18" t="n">
        <v>50</v>
      </c>
      <c r="BM18" s="18" t="n">
        <v>66</v>
      </c>
      <c r="BN18" s="18" t="n">
        <v>99</v>
      </c>
      <c r="BO18" s="18" t="n">
        <v>189</v>
      </c>
      <c r="BP18" s="18" t="n">
        <v>224</v>
      </c>
      <c r="BQ18" s="18" t="n">
        <v>202</v>
      </c>
      <c r="BR18" s="18" t="n">
        <v>146</v>
      </c>
      <c r="BS18" s="18" t="n">
        <v>156</v>
      </c>
      <c r="BT18" s="18" t="n">
        <v>199</v>
      </c>
      <c r="BU18" s="18" t="n">
        <v>215</v>
      </c>
      <c r="BV18" s="18" t="n">
        <v>157</v>
      </c>
      <c r="BW18" s="18" t="n">
        <v>105</v>
      </c>
      <c r="BX18" s="18" t="n">
        <v>75</v>
      </c>
      <c r="BY18" s="18" t="n">
        <v>46</v>
      </c>
      <c r="BZ18" s="18" t="n">
        <v>18</v>
      </c>
      <c r="CA18" s="18" t="n">
        <v>14</v>
      </c>
      <c r="CB18" s="18" t="n">
        <v>12</v>
      </c>
      <c r="CC18" s="18" t="n">
        <v>11</v>
      </c>
      <c r="CD18" s="18" t="n">
        <v>14</v>
      </c>
      <c r="CE18" s="18" t="n">
        <v>14</v>
      </c>
      <c r="CF18" s="18" t="n">
        <v>11</v>
      </c>
      <c r="CG18" s="18" t="n">
        <v>14</v>
      </c>
      <c r="CH18" s="18" t="n">
        <v>17</v>
      </c>
      <c r="CI18" s="18" t="n">
        <v>37</v>
      </c>
      <c r="CJ18" s="18" t="n">
        <v>36</v>
      </c>
      <c r="CK18" s="18" t="n">
        <v>36</v>
      </c>
      <c r="CL18" s="18" t="n">
        <v>33</v>
      </c>
      <c r="CM18" s="18" t="n">
        <v>35</v>
      </c>
      <c r="CN18" s="18" t="n">
        <v>42</v>
      </c>
      <c r="CO18" s="18" t="n">
        <v>37</v>
      </c>
      <c r="CP18" s="18" t="n">
        <v>25</v>
      </c>
      <c r="CQ18" s="18" t="n">
        <v>22</v>
      </c>
      <c r="CR18" s="18" t="n">
        <v>15</v>
      </c>
      <c r="CS18" s="18" t="n">
        <v>12</v>
      </c>
      <c r="CT18" s="18" t="n">
        <v>5</v>
      </c>
      <c r="CU18" s="18" t="n">
        <v>5</v>
      </c>
      <c r="CV18" s="18" t="n">
        <v>25</v>
      </c>
      <c r="CW18" s="18" t="n">
        <v>43</v>
      </c>
      <c r="CX18" s="18" t="n">
        <v>35</v>
      </c>
      <c r="CY18" s="18" t="n">
        <v>38</v>
      </c>
      <c r="CZ18" s="18" t="n">
        <v>92</v>
      </c>
      <c r="DA18" s="18" t="n">
        <v>219</v>
      </c>
      <c r="DB18" s="18" t="n">
        <v>202</v>
      </c>
      <c r="DC18" s="18" t="n">
        <v>173</v>
      </c>
      <c r="DD18" s="18" t="n">
        <v>150</v>
      </c>
      <c r="DE18" s="18" t="n">
        <v>184</v>
      </c>
    </row>
    <row r="19" customFormat="false" ht="10.5" hidden="false" customHeight="true" outlineLevel="0" collapsed="false">
      <c r="B19" s="17" t="n">
        <v>127</v>
      </c>
      <c r="C19" s="18" t="n">
        <v>80</v>
      </c>
      <c r="D19" s="18" t="n">
        <v>32</v>
      </c>
      <c r="E19" s="18" t="n">
        <v>18</v>
      </c>
      <c r="F19" s="18" t="n">
        <v>37</v>
      </c>
      <c r="G19" s="18" t="n">
        <v>42</v>
      </c>
      <c r="H19" s="18" t="n">
        <v>40</v>
      </c>
      <c r="I19" s="18" t="n">
        <v>39</v>
      </c>
      <c r="J19" s="18" t="n">
        <v>38</v>
      </c>
      <c r="K19" s="18" t="n">
        <v>36</v>
      </c>
      <c r="L19" s="18" t="n">
        <v>37</v>
      </c>
      <c r="M19" s="18" t="n">
        <v>36</v>
      </c>
      <c r="N19" s="18" t="n">
        <v>31</v>
      </c>
      <c r="O19" s="18" t="n">
        <v>33</v>
      </c>
      <c r="P19" s="18" t="n">
        <v>33</v>
      </c>
      <c r="Q19" s="18" t="n">
        <v>29</v>
      </c>
      <c r="R19" s="18" t="n">
        <v>28</v>
      </c>
      <c r="S19" s="18" t="n">
        <v>26</v>
      </c>
      <c r="T19" s="18" t="n">
        <v>25</v>
      </c>
      <c r="U19" s="18" t="n">
        <v>29</v>
      </c>
      <c r="V19" s="18" t="n">
        <v>30</v>
      </c>
      <c r="W19" s="18" t="n">
        <v>25</v>
      </c>
      <c r="X19" s="18" t="n">
        <v>30</v>
      </c>
      <c r="Y19" s="18" t="n">
        <v>31</v>
      </c>
      <c r="Z19" s="18" t="n">
        <v>32</v>
      </c>
      <c r="AA19" s="18" t="n">
        <v>30</v>
      </c>
      <c r="AB19" s="18" t="n">
        <v>28</v>
      </c>
      <c r="AC19" s="18" t="n">
        <v>26</v>
      </c>
      <c r="AD19" s="18" t="n">
        <v>23</v>
      </c>
      <c r="AE19" s="18" t="n">
        <v>21</v>
      </c>
      <c r="AF19" s="18" t="n">
        <v>19</v>
      </c>
      <c r="AG19" s="18" t="n">
        <v>23</v>
      </c>
      <c r="AH19" s="18" t="n">
        <v>45</v>
      </c>
      <c r="AI19" s="18" t="n">
        <v>52</v>
      </c>
      <c r="AJ19" s="18" t="n">
        <v>44</v>
      </c>
      <c r="AK19" s="18" t="n">
        <v>46</v>
      </c>
      <c r="AL19" s="18" t="n">
        <v>45</v>
      </c>
      <c r="AM19" s="18" t="n">
        <v>56</v>
      </c>
      <c r="AN19" s="18" t="n">
        <v>58</v>
      </c>
      <c r="AO19" s="18" t="n">
        <v>58</v>
      </c>
      <c r="AP19" s="18" t="n">
        <v>54</v>
      </c>
      <c r="AQ19" s="18" t="n">
        <v>67</v>
      </c>
      <c r="AR19" s="18" t="n">
        <v>75</v>
      </c>
      <c r="AS19" s="18" t="n">
        <v>32</v>
      </c>
      <c r="AT19" s="18" t="n">
        <v>104</v>
      </c>
      <c r="AU19" s="18" t="n">
        <v>221</v>
      </c>
      <c r="AV19" s="18" t="n">
        <v>234</v>
      </c>
      <c r="AW19" s="18" t="n">
        <v>241</v>
      </c>
      <c r="AX19" s="18" t="n">
        <v>234</v>
      </c>
      <c r="AY19" s="18" t="n">
        <v>235</v>
      </c>
      <c r="AZ19" s="18" t="n">
        <v>236</v>
      </c>
      <c r="BA19" s="18" t="n">
        <v>210</v>
      </c>
      <c r="BB19" s="18" t="n">
        <v>135</v>
      </c>
      <c r="BC19" s="18" t="n">
        <v>70</v>
      </c>
      <c r="BD19" s="18" t="n">
        <v>60</v>
      </c>
      <c r="BE19" s="18" t="n">
        <v>75</v>
      </c>
      <c r="BF19" s="18" t="n">
        <v>74</v>
      </c>
      <c r="BG19" s="18" t="n">
        <v>72</v>
      </c>
      <c r="BH19" s="18" t="n">
        <v>77</v>
      </c>
      <c r="BI19" s="18" t="n">
        <v>65</v>
      </c>
      <c r="BJ19" s="18" t="n">
        <v>47</v>
      </c>
      <c r="BK19" s="18" t="n">
        <v>41</v>
      </c>
      <c r="BL19" s="18" t="n">
        <v>40</v>
      </c>
      <c r="BM19" s="18" t="n">
        <v>54</v>
      </c>
      <c r="BN19" s="18" t="n">
        <v>82</v>
      </c>
      <c r="BO19" s="18" t="n">
        <v>173</v>
      </c>
      <c r="BP19" s="18" t="n">
        <v>200</v>
      </c>
      <c r="BQ19" s="18" t="n">
        <v>195</v>
      </c>
      <c r="BR19" s="18" t="n">
        <v>152</v>
      </c>
      <c r="BS19" s="18" t="n">
        <v>171</v>
      </c>
      <c r="BT19" s="18" t="n">
        <v>209</v>
      </c>
      <c r="BU19" s="18" t="n">
        <v>203</v>
      </c>
      <c r="BV19" s="18" t="n">
        <v>142</v>
      </c>
      <c r="BW19" s="18" t="n">
        <v>93</v>
      </c>
      <c r="BX19" s="18" t="n">
        <v>66</v>
      </c>
      <c r="BY19" s="18" t="n">
        <v>42</v>
      </c>
      <c r="BZ19" s="18" t="n">
        <v>15</v>
      </c>
      <c r="CA19" s="18" t="n">
        <v>15</v>
      </c>
      <c r="CB19" s="18" t="n">
        <v>8</v>
      </c>
      <c r="CC19" s="18" t="n">
        <v>9</v>
      </c>
      <c r="CD19" s="18" t="n">
        <v>10</v>
      </c>
      <c r="CE19" s="18" t="n">
        <v>16</v>
      </c>
      <c r="CF19" s="18" t="n">
        <v>16</v>
      </c>
      <c r="CG19" s="18" t="n">
        <v>9</v>
      </c>
      <c r="CH19" s="18" t="n">
        <v>16</v>
      </c>
      <c r="CI19" s="18" t="n">
        <v>28</v>
      </c>
      <c r="CJ19" s="18" t="n">
        <v>32</v>
      </c>
      <c r="CK19" s="18" t="n">
        <v>37</v>
      </c>
      <c r="CL19" s="18" t="n">
        <v>38</v>
      </c>
      <c r="CM19" s="18" t="n">
        <v>40</v>
      </c>
      <c r="CN19" s="18" t="n">
        <v>44</v>
      </c>
      <c r="CO19" s="18" t="n">
        <v>37</v>
      </c>
      <c r="CP19" s="18" t="n">
        <v>28</v>
      </c>
      <c r="CQ19" s="18" t="n">
        <v>21</v>
      </c>
      <c r="CR19" s="18" t="n">
        <v>11</v>
      </c>
      <c r="CS19" s="18" t="n">
        <v>12</v>
      </c>
      <c r="CT19" s="18" t="n">
        <v>7</v>
      </c>
      <c r="CU19" s="18" t="n">
        <v>14</v>
      </c>
      <c r="CV19" s="18" t="n">
        <v>33</v>
      </c>
      <c r="CW19" s="18" t="n">
        <v>45</v>
      </c>
      <c r="CX19" s="18" t="n">
        <v>31</v>
      </c>
      <c r="CY19" s="18" t="n">
        <v>73</v>
      </c>
      <c r="CZ19" s="18" t="n">
        <v>121</v>
      </c>
      <c r="DA19" s="18" t="n">
        <v>209</v>
      </c>
      <c r="DB19" s="18" t="n">
        <v>172</v>
      </c>
      <c r="DC19" s="18" t="n">
        <v>148</v>
      </c>
      <c r="DD19" s="18" t="n">
        <v>124</v>
      </c>
      <c r="DE19" s="18" t="n">
        <v>113</v>
      </c>
    </row>
    <row r="20" customFormat="false" ht="10.5" hidden="false" customHeight="true" outlineLevel="0" collapsed="false">
      <c r="B20" s="17" t="n">
        <v>128</v>
      </c>
      <c r="C20" s="18" t="n">
        <v>24</v>
      </c>
      <c r="D20" s="18" t="n">
        <v>26</v>
      </c>
      <c r="E20" s="18" t="n">
        <v>24</v>
      </c>
      <c r="F20" s="18" t="n">
        <v>29</v>
      </c>
      <c r="G20" s="18" t="n">
        <v>38</v>
      </c>
      <c r="H20" s="18" t="n">
        <v>39</v>
      </c>
      <c r="I20" s="18" t="n">
        <v>32</v>
      </c>
      <c r="J20" s="18" t="n">
        <v>35</v>
      </c>
      <c r="K20" s="18" t="n">
        <v>38</v>
      </c>
      <c r="L20" s="18" t="n">
        <v>36</v>
      </c>
      <c r="M20" s="18" t="n">
        <v>36</v>
      </c>
      <c r="N20" s="18" t="n">
        <v>35</v>
      </c>
      <c r="O20" s="18" t="n">
        <v>38</v>
      </c>
      <c r="P20" s="18" t="n">
        <v>36</v>
      </c>
      <c r="Q20" s="18" t="n">
        <v>31</v>
      </c>
      <c r="R20" s="18" t="n">
        <v>28</v>
      </c>
      <c r="S20" s="18" t="n">
        <v>31</v>
      </c>
      <c r="T20" s="18" t="n">
        <v>29</v>
      </c>
      <c r="U20" s="18" t="n">
        <v>29</v>
      </c>
      <c r="V20" s="18" t="n">
        <v>30</v>
      </c>
      <c r="W20" s="18" t="n">
        <v>30</v>
      </c>
      <c r="X20" s="18" t="n">
        <v>28</v>
      </c>
      <c r="Y20" s="18" t="n">
        <v>35</v>
      </c>
      <c r="Z20" s="18" t="n">
        <v>39</v>
      </c>
      <c r="AA20" s="18" t="n">
        <v>35</v>
      </c>
      <c r="AB20" s="18" t="n">
        <v>25</v>
      </c>
      <c r="AC20" s="18" t="n">
        <v>22</v>
      </c>
      <c r="AD20" s="18" t="n">
        <v>23</v>
      </c>
      <c r="AE20" s="18" t="n">
        <v>24</v>
      </c>
      <c r="AF20" s="18" t="n">
        <v>35</v>
      </c>
      <c r="AG20" s="18" t="n">
        <v>43</v>
      </c>
      <c r="AH20" s="18" t="n">
        <v>48</v>
      </c>
      <c r="AI20" s="18" t="n">
        <v>38</v>
      </c>
      <c r="AJ20" s="18" t="n">
        <v>34</v>
      </c>
      <c r="AK20" s="18" t="n">
        <v>38</v>
      </c>
      <c r="AL20" s="18" t="n">
        <v>43</v>
      </c>
      <c r="AM20" s="18" t="n">
        <v>39</v>
      </c>
      <c r="AN20" s="18" t="n">
        <v>58</v>
      </c>
      <c r="AO20" s="18" t="n">
        <v>65</v>
      </c>
      <c r="AP20" s="18" t="n">
        <v>44</v>
      </c>
      <c r="AQ20" s="18" t="n">
        <v>28</v>
      </c>
      <c r="AR20" s="18" t="n">
        <v>79</v>
      </c>
      <c r="AS20" s="18" t="n">
        <v>38</v>
      </c>
      <c r="AT20" s="18" t="n">
        <v>59</v>
      </c>
      <c r="AU20" s="18" t="n">
        <v>178</v>
      </c>
      <c r="AV20" s="18" t="n">
        <v>215</v>
      </c>
      <c r="AW20" s="18" t="n">
        <v>226</v>
      </c>
      <c r="AX20" s="18" t="n">
        <v>231</v>
      </c>
      <c r="AY20" s="18" t="n">
        <v>225</v>
      </c>
      <c r="AZ20" s="18" t="n">
        <v>208</v>
      </c>
      <c r="BA20" s="18" t="n">
        <v>157</v>
      </c>
      <c r="BB20" s="18" t="n">
        <v>78</v>
      </c>
      <c r="BC20" s="18" t="n">
        <v>65</v>
      </c>
      <c r="BD20" s="18" t="n">
        <v>72</v>
      </c>
      <c r="BE20" s="18" t="n">
        <v>78</v>
      </c>
      <c r="BF20" s="18" t="n">
        <v>72</v>
      </c>
      <c r="BG20" s="18" t="n">
        <v>75</v>
      </c>
      <c r="BH20" s="18" t="n">
        <v>77</v>
      </c>
      <c r="BI20" s="18" t="n">
        <v>75</v>
      </c>
      <c r="BJ20" s="18" t="n">
        <v>65</v>
      </c>
      <c r="BK20" s="18" t="n">
        <v>71</v>
      </c>
      <c r="BL20" s="18" t="n">
        <v>58</v>
      </c>
      <c r="BM20" s="18" t="n">
        <v>53</v>
      </c>
      <c r="BN20" s="18" t="n">
        <v>67</v>
      </c>
      <c r="BO20" s="18" t="n">
        <v>81</v>
      </c>
      <c r="BP20" s="18" t="n">
        <v>101</v>
      </c>
      <c r="BQ20" s="18" t="n">
        <v>130</v>
      </c>
      <c r="BR20" s="18" t="n">
        <v>157</v>
      </c>
      <c r="BS20" s="18" t="n">
        <v>208</v>
      </c>
      <c r="BT20" s="18" t="n">
        <v>214</v>
      </c>
      <c r="BU20" s="18" t="n">
        <v>174</v>
      </c>
      <c r="BV20" s="18" t="n">
        <v>107</v>
      </c>
      <c r="BW20" s="18" t="n">
        <v>74</v>
      </c>
      <c r="BX20" s="18" t="n">
        <v>60</v>
      </c>
      <c r="BY20" s="18" t="n">
        <v>36</v>
      </c>
      <c r="BZ20" s="18" t="n">
        <v>19</v>
      </c>
      <c r="CA20" s="18" t="n">
        <v>12</v>
      </c>
      <c r="CB20" s="18" t="n">
        <v>12</v>
      </c>
      <c r="CC20" s="18" t="n">
        <v>11</v>
      </c>
      <c r="CD20" s="18" t="n">
        <v>5</v>
      </c>
      <c r="CE20" s="18" t="n">
        <v>1</v>
      </c>
      <c r="CF20" s="18" t="n">
        <v>3</v>
      </c>
      <c r="CG20" s="18" t="n">
        <v>7</v>
      </c>
      <c r="CH20" s="18" t="n">
        <v>5</v>
      </c>
      <c r="CI20" s="18" t="n">
        <v>0</v>
      </c>
      <c r="CJ20" s="18" t="n">
        <v>11</v>
      </c>
      <c r="CK20" s="18" t="n">
        <v>37</v>
      </c>
      <c r="CL20" s="18" t="n">
        <v>42</v>
      </c>
      <c r="CM20" s="18" t="n">
        <v>38</v>
      </c>
      <c r="CN20" s="18" t="n">
        <v>39</v>
      </c>
      <c r="CO20" s="18" t="n">
        <v>32</v>
      </c>
      <c r="CP20" s="18" t="n">
        <v>29</v>
      </c>
      <c r="CQ20" s="18" t="n">
        <v>24</v>
      </c>
      <c r="CR20" s="18" t="n">
        <v>9</v>
      </c>
      <c r="CS20" s="18" t="n">
        <v>9</v>
      </c>
      <c r="CT20" s="18" t="n">
        <v>10</v>
      </c>
      <c r="CU20" s="18" t="n">
        <v>30</v>
      </c>
      <c r="CV20" s="18" t="n">
        <v>39</v>
      </c>
      <c r="CW20" s="18" t="n">
        <v>44</v>
      </c>
      <c r="CX20" s="18" t="n">
        <v>32</v>
      </c>
      <c r="CY20" s="18" t="n">
        <v>45</v>
      </c>
      <c r="CZ20" s="18" t="n">
        <v>108</v>
      </c>
      <c r="DA20" s="18" t="n">
        <v>182</v>
      </c>
      <c r="DB20" s="18" t="n">
        <v>191</v>
      </c>
      <c r="DC20" s="18" t="n">
        <v>178</v>
      </c>
      <c r="DD20" s="18" t="n">
        <v>169</v>
      </c>
      <c r="DE20" s="18" t="n">
        <v>123</v>
      </c>
    </row>
    <row r="21" customFormat="false" ht="10.5" hidden="false" customHeight="true" outlineLevel="0" collapsed="false">
      <c r="B21" s="17" t="n">
        <v>129</v>
      </c>
      <c r="C21" s="18" t="n">
        <v>22</v>
      </c>
      <c r="D21" s="18" t="n">
        <v>25</v>
      </c>
      <c r="E21" s="18" t="n">
        <v>19</v>
      </c>
      <c r="F21" s="18" t="n">
        <v>26</v>
      </c>
      <c r="G21" s="18" t="n">
        <v>35</v>
      </c>
      <c r="H21" s="18" t="n">
        <v>42</v>
      </c>
      <c r="I21" s="18" t="n">
        <v>35</v>
      </c>
      <c r="J21" s="18" t="n">
        <v>33</v>
      </c>
      <c r="K21" s="18" t="n">
        <v>38</v>
      </c>
      <c r="L21" s="18" t="n">
        <v>37</v>
      </c>
      <c r="M21" s="18" t="n">
        <v>37</v>
      </c>
      <c r="N21" s="18" t="n">
        <v>36</v>
      </c>
      <c r="O21" s="18" t="n">
        <v>39</v>
      </c>
      <c r="P21" s="18" t="n">
        <v>36</v>
      </c>
      <c r="Q21" s="18" t="n">
        <v>35</v>
      </c>
      <c r="R21" s="18" t="n">
        <v>30</v>
      </c>
      <c r="S21" s="18" t="n">
        <v>33</v>
      </c>
      <c r="T21" s="18" t="n">
        <v>29</v>
      </c>
      <c r="U21" s="18" t="n">
        <v>30</v>
      </c>
      <c r="V21" s="18" t="n">
        <v>30</v>
      </c>
      <c r="W21" s="18" t="n">
        <v>32</v>
      </c>
      <c r="X21" s="18" t="n">
        <v>26</v>
      </c>
      <c r="Y21" s="18" t="n">
        <v>30</v>
      </c>
      <c r="Z21" s="18" t="n">
        <v>36</v>
      </c>
      <c r="AA21" s="18" t="n">
        <v>38</v>
      </c>
      <c r="AB21" s="18" t="n">
        <v>31</v>
      </c>
      <c r="AC21" s="18" t="n">
        <v>32</v>
      </c>
      <c r="AD21" s="18" t="n">
        <v>33</v>
      </c>
      <c r="AE21" s="18" t="n">
        <v>38</v>
      </c>
      <c r="AF21" s="18" t="n">
        <v>51</v>
      </c>
      <c r="AG21" s="18" t="n">
        <v>50</v>
      </c>
      <c r="AH21" s="18" t="n">
        <v>50</v>
      </c>
      <c r="AI21" s="18" t="n">
        <v>40</v>
      </c>
      <c r="AJ21" s="18" t="n">
        <v>33</v>
      </c>
      <c r="AK21" s="18" t="n">
        <v>26</v>
      </c>
      <c r="AL21" s="18" t="n">
        <v>26</v>
      </c>
      <c r="AM21" s="18" t="n">
        <v>24</v>
      </c>
      <c r="AN21" s="18" t="n">
        <v>44</v>
      </c>
      <c r="AO21" s="18" t="n">
        <v>52</v>
      </c>
      <c r="AP21" s="18" t="n">
        <v>32</v>
      </c>
      <c r="AQ21" s="18" t="n">
        <v>32</v>
      </c>
      <c r="AR21" s="18" t="n">
        <v>99</v>
      </c>
      <c r="AS21" s="18" t="n">
        <v>51</v>
      </c>
      <c r="AT21" s="18" t="n">
        <v>37</v>
      </c>
      <c r="AU21" s="18" t="n">
        <v>66</v>
      </c>
      <c r="AV21" s="18" t="n">
        <v>162</v>
      </c>
      <c r="AW21" s="18" t="n">
        <v>222</v>
      </c>
      <c r="AX21" s="18" t="n">
        <v>226</v>
      </c>
      <c r="AY21" s="18" t="n">
        <v>219</v>
      </c>
      <c r="AZ21" s="18" t="n">
        <v>191</v>
      </c>
      <c r="BA21" s="18" t="n">
        <v>85</v>
      </c>
      <c r="BB21" s="18" t="n">
        <v>43</v>
      </c>
      <c r="BC21" s="18" t="n">
        <v>51</v>
      </c>
      <c r="BD21" s="18" t="n">
        <v>68</v>
      </c>
      <c r="BE21" s="18" t="n">
        <v>74</v>
      </c>
      <c r="BF21" s="18" t="n">
        <v>70</v>
      </c>
      <c r="BG21" s="18" t="n">
        <v>71</v>
      </c>
      <c r="BH21" s="18" t="n">
        <v>70</v>
      </c>
      <c r="BI21" s="18" t="n">
        <v>75</v>
      </c>
      <c r="BJ21" s="18" t="n">
        <v>81</v>
      </c>
      <c r="BK21" s="18" t="n">
        <v>90</v>
      </c>
      <c r="BL21" s="18" t="n">
        <v>88</v>
      </c>
      <c r="BM21" s="18" t="n">
        <v>74</v>
      </c>
      <c r="BN21" s="18" t="n">
        <v>58</v>
      </c>
      <c r="BO21" s="18" t="n">
        <v>36</v>
      </c>
      <c r="BP21" s="18" t="n">
        <v>35</v>
      </c>
      <c r="BQ21" s="18" t="n">
        <v>52</v>
      </c>
      <c r="BR21" s="18" t="n">
        <v>77</v>
      </c>
      <c r="BS21" s="18" t="n">
        <v>123</v>
      </c>
      <c r="BT21" s="18" t="n">
        <v>142</v>
      </c>
      <c r="BU21" s="18" t="n">
        <v>125</v>
      </c>
      <c r="BV21" s="18" t="n">
        <v>86</v>
      </c>
      <c r="BW21" s="18" t="n">
        <v>62</v>
      </c>
      <c r="BX21" s="18" t="n">
        <v>47</v>
      </c>
      <c r="BY21" s="18" t="n">
        <v>27</v>
      </c>
      <c r="BZ21" s="18" t="n">
        <v>20</v>
      </c>
      <c r="CA21" s="18" t="n">
        <v>12</v>
      </c>
      <c r="CB21" s="18" t="n">
        <v>14</v>
      </c>
      <c r="CC21" s="18" t="n">
        <v>10</v>
      </c>
      <c r="CD21" s="18" t="n">
        <v>10</v>
      </c>
      <c r="CE21" s="18" t="n">
        <v>5</v>
      </c>
      <c r="CF21" s="18" t="n">
        <v>3</v>
      </c>
      <c r="CG21" s="18" t="n">
        <v>8</v>
      </c>
      <c r="CH21" s="18" t="n">
        <v>14</v>
      </c>
      <c r="CI21" s="18" t="n">
        <v>4</v>
      </c>
      <c r="CJ21" s="18" t="n">
        <v>9</v>
      </c>
      <c r="CK21" s="18" t="n">
        <v>23</v>
      </c>
      <c r="CL21" s="18" t="n">
        <v>32</v>
      </c>
      <c r="CM21" s="18" t="n">
        <v>35</v>
      </c>
      <c r="CN21" s="18" t="n">
        <v>28</v>
      </c>
      <c r="CO21" s="18" t="n">
        <v>21</v>
      </c>
      <c r="CP21" s="18" t="n">
        <v>35</v>
      </c>
      <c r="CQ21" s="18" t="n">
        <v>38</v>
      </c>
      <c r="CR21" s="18" t="n">
        <v>19</v>
      </c>
      <c r="CS21" s="18" t="n">
        <v>14</v>
      </c>
      <c r="CT21" s="18" t="n">
        <v>16</v>
      </c>
      <c r="CU21" s="18" t="n">
        <v>36</v>
      </c>
      <c r="CV21" s="18" t="n">
        <v>40</v>
      </c>
      <c r="CW21" s="18" t="n">
        <v>39</v>
      </c>
      <c r="CX21" s="18" t="n">
        <v>26</v>
      </c>
      <c r="CY21" s="18" t="n">
        <v>19</v>
      </c>
      <c r="CZ21" s="18" t="n">
        <v>28</v>
      </c>
      <c r="DA21" s="18" t="n">
        <v>74</v>
      </c>
      <c r="DB21" s="18" t="n">
        <v>117</v>
      </c>
      <c r="DC21" s="18" t="n">
        <v>146</v>
      </c>
      <c r="DD21" s="18" t="n">
        <v>174</v>
      </c>
      <c r="DE21" s="18" t="n">
        <v>172</v>
      </c>
    </row>
    <row r="22" customFormat="false" ht="10.5" hidden="false" customHeight="true" outlineLevel="0" collapsed="false">
      <c r="B22" s="17" t="n">
        <v>130</v>
      </c>
      <c r="C22" s="18" t="n">
        <v>22</v>
      </c>
      <c r="D22" s="18" t="n">
        <v>23</v>
      </c>
      <c r="E22" s="18" t="n">
        <v>19</v>
      </c>
      <c r="F22" s="18" t="n">
        <v>28</v>
      </c>
      <c r="G22" s="18" t="n">
        <v>30</v>
      </c>
      <c r="H22" s="18" t="n">
        <v>42</v>
      </c>
      <c r="I22" s="18" t="n">
        <v>38</v>
      </c>
      <c r="J22" s="18" t="n">
        <v>38</v>
      </c>
      <c r="K22" s="18" t="n">
        <v>40</v>
      </c>
      <c r="L22" s="18" t="n">
        <v>38</v>
      </c>
      <c r="M22" s="18" t="n">
        <v>39</v>
      </c>
      <c r="N22" s="18" t="n">
        <v>38</v>
      </c>
      <c r="O22" s="18" t="n">
        <v>38</v>
      </c>
      <c r="P22" s="18" t="n">
        <v>39</v>
      </c>
      <c r="Q22" s="18" t="n">
        <v>39</v>
      </c>
      <c r="R22" s="18" t="n">
        <v>34</v>
      </c>
      <c r="S22" s="18" t="n">
        <v>33</v>
      </c>
      <c r="T22" s="18" t="n">
        <v>29</v>
      </c>
      <c r="U22" s="18" t="n">
        <v>29</v>
      </c>
      <c r="V22" s="18" t="n">
        <v>30</v>
      </c>
      <c r="W22" s="18" t="n">
        <v>29</v>
      </c>
      <c r="X22" s="18" t="n">
        <v>31</v>
      </c>
      <c r="Y22" s="18" t="n">
        <v>34</v>
      </c>
      <c r="Z22" s="18" t="n">
        <v>26</v>
      </c>
      <c r="AA22" s="18" t="n">
        <v>32</v>
      </c>
      <c r="AB22" s="18" t="n">
        <v>38</v>
      </c>
      <c r="AC22" s="18" t="n">
        <v>44</v>
      </c>
      <c r="AD22" s="18" t="n">
        <v>40</v>
      </c>
      <c r="AE22" s="18" t="n">
        <v>58</v>
      </c>
      <c r="AF22" s="18" t="n">
        <v>58</v>
      </c>
      <c r="AG22" s="18" t="n">
        <v>48</v>
      </c>
      <c r="AH22" s="18" t="n">
        <v>43</v>
      </c>
      <c r="AI22" s="18" t="n">
        <v>39</v>
      </c>
      <c r="AJ22" s="18" t="n">
        <v>36</v>
      </c>
      <c r="AK22" s="18" t="n">
        <v>31</v>
      </c>
      <c r="AL22" s="18" t="n">
        <v>26</v>
      </c>
      <c r="AM22" s="18" t="n">
        <v>30</v>
      </c>
      <c r="AN22" s="18" t="n">
        <v>39</v>
      </c>
      <c r="AO22" s="18" t="n">
        <v>38</v>
      </c>
      <c r="AP22" s="18" t="n">
        <v>29</v>
      </c>
      <c r="AQ22" s="18" t="n">
        <v>32</v>
      </c>
      <c r="AR22" s="18" t="n">
        <v>100</v>
      </c>
      <c r="AS22" s="18" t="n">
        <v>74</v>
      </c>
      <c r="AT22" s="18" t="n">
        <v>38</v>
      </c>
      <c r="AU22" s="18" t="n">
        <v>30</v>
      </c>
      <c r="AV22" s="18" t="n">
        <v>52</v>
      </c>
      <c r="AW22" s="18" t="n">
        <v>90</v>
      </c>
      <c r="AX22" s="18" t="n">
        <v>84</v>
      </c>
      <c r="AY22" s="18" t="n">
        <v>71</v>
      </c>
      <c r="AZ22" s="18" t="n">
        <v>67</v>
      </c>
      <c r="BA22" s="18" t="n">
        <v>43</v>
      </c>
      <c r="BB22" s="18" t="n">
        <v>49</v>
      </c>
      <c r="BC22" s="18" t="n">
        <v>58</v>
      </c>
      <c r="BD22" s="18" t="n">
        <v>67</v>
      </c>
      <c r="BE22" s="18" t="n">
        <v>61</v>
      </c>
      <c r="BF22" s="18" t="n">
        <v>60</v>
      </c>
      <c r="BG22" s="18" t="n">
        <v>57</v>
      </c>
      <c r="BH22" s="18" t="n">
        <v>56</v>
      </c>
      <c r="BI22" s="18" t="n">
        <v>56</v>
      </c>
      <c r="BJ22" s="18" t="n">
        <v>64</v>
      </c>
      <c r="BK22" s="18" t="n">
        <v>86</v>
      </c>
      <c r="BL22" s="18" t="n">
        <v>94</v>
      </c>
      <c r="BM22" s="18" t="n">
        <v>87</v>
      </c>
      <c r="BN22" s="18" t="n">
        <v>90</v>
      </c>
      <c r="BO22" s="18" t="n">
        <v>89</v>
      </c>
      <c r="BP22" s="18" t="n">
        <v>79</v>
      </c>
      <c r="BQ22" s="18" t="n">
        <v>59</v>
      </c>
      <c r="BR22" s="18" t="n">
        <v>40</v>
      </c>
      <c r="BS22" s="18" t="n">
        <v>44</v>
      </c>
      <c r="BT22" s="18" t="n">
        <v>58</v>
      </c>
      <c r="BU22" s="18" t="n">
        <v>59</v>
      </c>
      <c r="BV22" s="18" t="n">
        <v>52</v>
      </c>
      <c r="BW22" s="18" t="n">
        <v>49</v>
      </c>
      <c r="BX22" s="18" t="n">
        <v>38</v>
      </c>
      <c r="BY22" s="18" t="n">
        <v>25</v>
      </c>
      <c r="BZ22" s="18" t="n">
        <v>25</v>
      </c>
      <c r="CA22" s="18" t="n">
        <v>22</v>
      </c>
      <c r="CB22" s="18" t="n">
        <v>21</v>
      </c>
      <c r="CC22" s="18" t="n">
        <v>14</v>
      </c>
      <c r="CD22" s="18" t="n">
        <v>9</v>
      </c>
      <c r="CE22" s="18" t="n">
        <v>8</v>
      </c>
      <c r="CF22" s="18" t="n">
        <v>5</v>
      </c>
      <c r="CG22" s="18" t="n">
        <v>9</v>
      </c>
      <c r="CH22" s="18" t="n">
        <v>23</v>
      </c>
      <c r="CI22" s="18" t="n">
        <v>15</v>
      </c>
      <c r="CJ22" s="18" t="n">
        <v>5</v>
      </c>
      <c r="CK22" s="18" t="n">
        <v>7</v>
      </c>
      <c r="CL22" s="18" t="n">
        <v>25</v>
      </c>
      <c r="CM22" s="18" t="n">
        <v>40</v>
      </c>
      <c r="CN22" s="18" t="n">
        <v>31</v>
      </c>
      <c r="CO22" s="18" t="n">
        <v>25</v>
      </c>
      <c r="CP22" s="18" t="n">
        <v>38</v>
      </c>
      <c r="CQ22" s="18" t="n">
        <v>38</v>
      </c>
      <c r="CR22" s="18" t="n">
        <v>21</v>
      </c>
      <c r="CS22" s="18" t="n">
        <v>15</v>
      </c>
      <c r="CT22" s="18" t="n">
        <v>23</v>
      </c>
      <c r="CU22" s="18" t="n">
        <v>44</v>
      </c>
      <c r="CV22" s="18" t="n">
        <v>46</v>
      </c>
      <c r="CW22" s="18" t="n">
        <v>38</v>
      </c>
      <c r="CX22" s="18" t="n">
        <v>26</v>
      </c>
      <c r="CY22" s="18" t="n">
        <v>22</v>
      </c>
      <c r="CZ22" s="18" t="n">
        <v>0</v>
      </c>
      <c r="DA22" s="18" t="n">
        <v>1</v>
      </c>
      <c r="DB22" s="18" t="n">
        <v>4</v>
      </c>
      <c r="DC22" s="18" t="n">
        <v>15</v>
      </c>
      <c r="DD22" s="18" t="n">
        <v>72</v>
      </c>
      <c r="DE22" s="18" t="n">
        <v>134</v>
      </c>
    </row>
    <row r="23" customFormat="false" ht="10.5" hidden="false" customHeight="true" outlineLevel="0" collapsed="false">
      <c r="B23" s="17" t="n">
        <v>131</v>
      </c>
      <c r="C23" s="18" t="n">
        <v>16</v>
      </c>
      <c r="D23" s="18" t="n">
        <v>16</v>
      </c>
      <c r="E23" s="18" t="n">
        <v>16</v>
      </c>
      <c r="F23" s="18" t="n">
        <v>22</v>
      </c>
      <c r="G23" s="18" t="n">
        <v>29</v>
      </c>
      <c r="H23" s="18" t="n">
        <v>44</v>
      </c>
      <c r="I23" s="18" t="n">
        <v>38</v>
      </c>
      <c r="J23" s="18" t="n">
        <v>38</v>
      </c>
      <c r="K23" s="18" t="n">
        <v>43</v>
      </c>
      <c r="L23" s="18" t="n">
        <v>40</v>
      </c>
      <c r="M23" s="18" t="n">
        <v>42</v>
      </c>
      <c r="N23" s="18" t="n">
        <v>40</v>
      </c>
      <c r="O23" s="18" t="n">
        <v>39</v>
      </c>
      <c r="P23" s="18" t="n">
        <v>40</v>
      </c>
      <c r="Q23" s="18" t="n">
        <v>44</v>
      </c>
      <c r="R23" s="18" t="n">
        <v>38</v>
      </c>
      <c r="S23" s="18" t="n">
        <v>32</v>
      </c>
      <c r="T23" s="18" t="n">
        <v>31</v>
      </c>
      <c r="U23" s="18" t="n">
        <v>31</v>
      </c>
      <c r="V23" s="18" t="n">
        <v>31</v>
      </c>
      <c r="W23" s="18" t="n">
        <v>34</v>
      </c>
      <c r="X23" s="18" t="n">
        <v>31</v>
      </c>
      <c r="Y23" s="18" t="n">
        <v>39</v>
      </c>
      <c r="Z23" s="18" t="n">
        <v>37</v>
      </c>
      <c r="AA23" s="18" t="n">
        <v>36</v>
      </c>
      <c r="AB23" s="18" t="n">
        <v>32</v>
      </c>
      <c r="AC23" s="18" t="n">
        <v>32</v>
      </c>
      <c r="AD23" s="18" t="n">
        <v>31</v>
      </c>
      <c r="AE23" s="18" t="n">
        <v>57</v>
      </c>
      <c r="AF23" s="18" t="n">
        <v>55</v>
      </c>
      <c r="AG23" s="18" t="n">
        <v>43</v>
      </c>
      <c r="AH23" s="18" t="n">
        <v>30</v>
      </c>
      <c r="AI23" s="18" t="n">
        <v>39</v>
      </c>
      <c r="AJ23" s="18" t="n">
        <v>55</v>
      </c>
      <c r="AK23" s="18" t="n">
        <v>57</v>
      </c>
      <c r="AL23" s="18" t="n">
        <v>43</v>
      </c>
      <c r="AM23" s="18" t="n">
        <v>48</v>
      </c>
      <c r="AN23" s="18" t="n">
        <v>39</v>
      </c>
      <c r="AO23" s="18" t="n">
        <v>38</v>
      </c>
      <c r="AP23" s="18" t="n">
        <v>32</v>
      </c>
      <c r="AQ23" s="18" t="n">
        <v>30</v>
      </c>
      <c r="AR23" s="18" t="n">
        <v>84</v>
      </c>
      <c r="AS23" s="18" t="n">
        <v>71</v>
      </c>
      <c r="AT23" s="18" t="n">
        <v>43</v>
      </c>
      <c r="AU23" s="18" t="n">
        <v>47</v>
      </c>
      <c r="AV23" s="18" t="n">
        <v>39</v>
      </c>
      <c r="AW23" s="18" t="n">
        <v>49</v>
      </c>
      <c r="AX23" s="18" t="n">
        <v>49</v>
      </c>
      <c r="AY23" s="18" t="n">
        <v>57</v>
      </c>
      <c r="AZ23" s="18" t="n">
        <v>57</v>
      </c>
      <c r="BA23" s="18" t="n">
        <v>59</v>
      </c>
      <c r="BB23" s="18" t="n">
        <v>56</v>
      </c>
      <c r="BC23" s="18" t="n">
        <v>79</v>
      </c>
      <c r="BD23" s="18" t="n">
        <v>78</v>
      </c>
      <c r="BE23" s="18" t="n">
        <v>70</v>
      </c>
      <c r="BF23" s="18" t="n">
        <v>59</v>
      </c>
      <c r="BG23" s="18" t="n">
        <v>57</v>
      </c>
      <c r="BH23" s="18" t="n">
        <v>57</v>
      </c>
      <c r="BI23" s="18" t="n">
        <v>53</v>
      </c>
      <c r="BJ23" s="18" t="n">
        <v>58</v>
      </c>
      <c r="BK23" s="18" t="n">
        <v>70</v>
      </c>
      <c r="BL23" s="18" t="n">
        <v>80</v>
      </c>
      <c r="BM23" s="18" t="n">
        <v>83</v>
      </c>
      <c r="BN23" s="18" t="n">
        <v>87</v>
      </c>
      <c r="BO23" s="18" t="n">
        <v>98</v>
      </c>
      <c r="BP23" s="18" t="n">
        <v>100</v>
      </c>
      <c r="BQ23" s="18" t="n">
        <v>88</v>
      </c>
      <c r="BR23" s="18" t="n">
        <v>74</v>
      </c>
      <c r="BS23" s="18" t="n">
        <v>57</v>
      </c>
      <c r="BT23" s="18" t="n">
        <v>46</v>
      </c>
      <c r="BU23" s="18" t="n">
        <v>40</v>
      </c>
      <c r="BV23" s="18" t="n">
        <v>42</v>
      </c>
      <c r="BW23" s="18" t="n">
        <v>40</v>
      </c>
      <c r="BX23" s="18" t="n">
        <v>31</v>
      </c>
      <c r="BY23" s="18" t="n">
        <v>26</v>
      </c>
      <c r="BZ23" s="18" t="n">
        <v>28</v>
      </c>
      <c r="CA23" s="18" t="n">
        <v>37</v>
      </c>
      <c r="CB23" s="18" t="n">
        <v>33</v>
      </c>
      <c r="CC23" s="18" t="n">
        <v>21</v>
      </c>
      <c r="CD23" s="18" t="n">
        <v>8</v>
      </c>
      <c r="CE23" s="18" t="n">
        <v>7</v>
      </c>
      <c r="CF23" s="18" t="n">
        <v>16</v>
      </c>
      <c r="CG23" s="18" t="n">
        <v>22</v>
      </c>
      <c r="CH23" s="18" t="n">
        <v>29</v>
      </c>
      <c r="CI23" s="18" t="n">
        <v>26</v>
      </c>
      <c r="CJ23" s="18" t="n">
        <v>8</v>
      </c>
      <c r="CK23" s="18" t="n">
        <v>0</v>
      </c>
      <c r="CL23" s="18" t="n">
        <v>15</v>
      </c>
      <c r="CM23" s="18" t="n">
        <v>28</v>
      </c>
      <c r="CN23" s="18" t="n">
        <v>28</v>
      </c>
      <c r="CO23" s="18" t="n">
        <v>33</v>
      </c>
      <c r="CP23" s="18" t="n">
        <v>36</v>
      </c>
      <c r="CQ23" s="18" t="n">
        <v>31</v>
      </c>
      <c r="CR23" s="18" t="n">
        <v>16</v>
      </c>
      <c r="CS23" s="18" t="n">
        <v>9</v>
      </c>
      <c r="CT23" s="18" t="n">
        <v>23</v>
      </c>
      <c r="CU23" s="18" t="n">
        <v>44</v>
      </c>
      <c r="CV23" s="18" t="n">
        <v>49</v>
      </c>
      <c r="CW23" s="18" t="n">
        <v>46</v>
      </c>
      <c r="CX23" s="18" t="n">
        <v>43</v>
      </c>
      <c r="CY23" s="18" t="n">
        <v>43</v>
      </c>
      <c r="CZ23" s="18" t="n">
        <v>25</v>
      </c>
      <c r="DA23" s="18" t="n">
        <v>16</v>
      </c>
      <c r="DB23" s="18" t="n">
        <v>4</v>
      </c>
      <c r="DC23" s="18" t="n">
        <v>1</v>
      </c>
      <c r="DD23" s="18" t="n">
        <v>4</v>
      </c>
      <c r="DE23" s="18" t="n">
        <v>5</v>
      </c>
    </row>
    <row r="24" customFormat="false" ht="10.5" hidden="false" customHeight="true" outlineLevel="0" collapsed="false">
      <c r="B24" s="17" t="n">
        <v>132</v>
      </c>
      <c r="C24" s="18" t="n">
        <v>17</v>
      </c>
      <c r="D24" s="18" t="n">
        <v>15</v>
      </c>
      <c r="E24" s="18" t="n">
        <v>17</v>
      </c>
      <c r="F24" s="18" t="n">
        <v>22</v>
      </c>
      <c r="G24" s="18" t="n">
        <v>28</v>
      </c>
      <c r="H24" s="18" t="n">
        <v>46</v>
      </c>
      <c r="I24" s="18" t="n">
        <v>43</v>
      </c>
      <c r="J24" s="18" t="n">
        <v>42</v>
      </c>
      <c r="K24" s="18" t="n">
        <v>46</v>
      </c>
      <c r="L24" s="18" t="n">
        <v>44</v>
      </c>
      <c r="M24" s="18" t="n">
        <v>43</v>
      </c>
      <c r="N24" s="18" t="n">
        <v>43</v>
      </c>
      <c r="O24" s="18" t="n">
        <v>42</v>
      </c>
      <c r="P24" s="18" t="n">
        <v>44</v>
      </c>
      <c r="Q24" s="18" t="n">
        <v>45</v>
      </c>
      <c r="R24" s="18" t="n">
        <v>39</v>
      </c>
      <c r="S24" s="18" t="n">
        <v>32</v>
      </c>
      <c r="T24" s="18" t="n">
        <v>32</v>
      </c>
      <c r="U24" s="18" t="n">
        <v>34</v>
      </c>
      <c r="V24" s="18" t="n">
        <v>32</v>
      </c>
      <c r="W24" s="18" t="n">
        <v>33</v>
      </c>
      <c r="X24" s="18" t="n">
        <v>25</v>
      </c>
      <c r="Y24" s="18" t="n">
        <v>32</v>
      </c>
      <c r="Z24" s="18" t="n">
        <v>33</v>
      </c>
      <c r="AA24" s="18" t="n">
        <v>37</v>
      </c>
      <c r="AB24" s="18" t="n">
        <v>34</v>
      </c>
      <c r="AC24" s="18" t="n">
        <v>32</v>
      </c>
      <c r="AD24" s="18" t="n">
        <v>32</v>
      </c>
      <c r="AE24" s="18" t="n">
        <v>30</v>
      </c>
      <c r="AF24" s="18" t="n">
        <v>30</v>
      </c>
      <c r="AG24" s="18" t="n">
        <v>32</v>
      </c>
      <c r="AH24" s="18" t="n">
        <v>30</v>
      </c>
      <c r="AI24" s="18" t="n">
        <v>34</v>
      </c>
      <c r="AJ24" s="18" t="n">
        <v>41</v>
      </c>
      <c r="AK24" s="18" t="n">
        <v>42</v>
      </c>
      <c r="AL24" s="18" t="n">
        <v>39</v>
      </c>
      <c r="AM24" s="18" t="n">
        <v>30</v>
      </c>
      <c r="AN24" s="18" t="n">
        <v>19</v>
      </c>
      <c r="AO24" s="18" t="n">
        <v>15</v>
      </c>
      <c r="AP24" s="18" t="n">
        <v>16</v>
      </c>
      <c r="AQ24" s="18" t="n">
        <v>14</v>
      </c>
      <c r="AR24" s="18" t="n">
        <v>33</v>
      </c>
      <c r="AS24" s="18" t="n">
        <v>41</v>
      </c>
      <c r="AT24" s="18" t="n">
        <v>50</v>
      </c>
      <c r="AU24" s="18" t="n">
        <v>55</v>
      </c>
      <c r="AV24" s="18" t="n">
        <v>62</v>
      </c>
      <c r="AW24" s="18" t="n">
        <v>72</v>
      </c>
      <c r="AX24" s="18" t="n">
        <v>73</v>
      </c>
      <c r="AY24" s="18" t="n">
        <v>72</v>
      </c>
      <c r="AZ24" s="18" t="n">
        <v>70</v>
      </c>
      <c r="BA24" s="18" t="n">
        <v>75</v>
      </c>
      <c r="BB24" s="18" t="n">
        <v>77</v>
      </c>
      <c r="BC24" s="18" t="n">
        <v>75</v>
      </c>
      <c r="BD24" s="18" t="n">
        <v>66</v>
      </c>
      <c r="BE24" s="18" t="n">
        <v>67</v>
      </c>
      <c r="BF24" s="18" t="n">
        <v>67</v>
      </c>
      <c r="BG24" s="18" t="n">
        <v>66</v>
      </c>
      <c r="BH24" s="18" t="n">
        <v>56</v>
      </c>
      <c r="BI24" s="18" t="n">
        <v>49</v>
      </c>
      <c r="BJ24" s="18" t="n">
        <v>51</v>
      </c>
      <c r="BK24" s="18" t="n">
        <v>43</v>
      </c>
      <c r="BL24" s="18" t="n">
        <v>51</v>
      </c>
      <c r="BM24" s="18" t="n">
        <v>66</v>
      </c>
      <c r="BN24" s="18" t="n">
        <v>71</v>
      </c>
      <c r="BO24" s="18" t="n">
        <v>72</v>
      </c>
      <c r="BP24" s="18" t="n">
        <v>66</v>
      </c>
      <c r="BQ24" s="18" t="n">
        <v>67</v>
      </c>
      <c r="BR24" s="18" t="n">
        <v>65</v>
      </c>
      <c r="BS24" s="18" t="n">
        <v>62</v>
      </c>
      <c r="BT24" s="18" t="n">
        <v>50</v>
      </c>
      <c r="BU24" s="18" t="n">
        <v>41</v>
      </c>
      <c r="BV24" s="18" t="n">
        <v>37</v>
      </c>
      <c r="BW24" s="18" t="n">
        <v>25</v>
      </c>
      <c r="BX24" s="18" t="n">
        <v>17</v>
      </c>
      <c r="BY24" s="18" t="n">
        <v>19</v>
      </c>
      <c r="BZ24" s="18" t="n">
        <v>20</v>
      </c>
      <c r="CA24" s="18" t="n">
        <v>21</v>
      </c>
      <c r="CB24" s="18" t="n">
        <v>18</v>
      </c>
      <c r="CC24" s="18" t="n">
        <v>14</v>
      </c>
      <c r="CD24" s="18" t="n">
        <v>4</v>
      </c>
      <c r="CE24" s="18" t="n">
        <v>8</v>
      </c>
      <c r="CF24" s="18" t="n">
        <v>44</v>
      </c>
      <c r="CG24" s="18" t="n">
        <v>79</v>
      </c>
      <c r="CH24" s="18" t="n">
        <v>93</v>
      </c>
      <c r="CI24" s="18" t="n">
        <v>58</v>
      </c>
      <c r="CJ24" s="18" t="n">
        <v>26</v>
      </c>
      <c r="CK24" s="18" t="n">
        <v>2</v>
      </c>
      <c r="CL24" s="18" t="n">
        <v>10</v>
      </c>
      <c r="CM24" s="18" t="n">
        <v>25</v>
      </c>
      <c r="CN24" s="18" t="n">
        <v>37</v>
      </c>
      <c r="CO24" s="18" t="n">
        <v>44</v>
      </c>
      <c r="CP24" s="18" t="n">
        <v>32</v>
      </c>
      <c r="CQ24" s="18" t="n">
        <v>26</v>
      </c>
      <c r="CR24" s="18" t="n">
        <v>9</v>
      </c>
      <c r="CS24" s="18" t="n">
        <v>1</v>
      </c>
      <c r="CT24" s="18" t="n">
        <v>16</v>
      </c>
      <c r="CU24" s="18" t="n">
        <v>31</v>
      </c>
      <c r="CV24" s="18" t="n">
        <v>40</v>
      </c>
      <c r="CW24" s="18" t="n">
        <v>47</v>
      </c>
      <c r="CX24" s="18" t="n">
        <v>59</v>
      </c>
      <c r="CY24" s="18" t="n">
        <v>47</v>
      </c>
      <c r="CZ24" s="18" t="n">
        <v>46</v>
      </c>
      <c r="DA24" s="18" t="n">
        <v>38</v>
      </c>
      <c r="DB24" s="18" t="n">
        <v>12</v>
      </c>
      <c r="DC24" s="18" t="n">
        <v>2</v>
      </c>
      <c r="DD24" s="18" t="n">
        <v>4</v>
      </c>
      <c r="DE24" s="18" t="n">
        <v>0</v>
      </c>
    </row>
    <row r="25" customFormat="false" ht="10.5" hidden="false" customHeight="true" outlineLevel="0" collapsed="false">
      <c r="B25" s="17" t="n">
        <v>133</v>
      </c>
      <c r="C25" s="18" t="n">
        <v>17</v>
      </c>
      <c r="D25" s="18" t="n">
        <v>15</v>
      </c>
      <c r="E25" s="18" t="n">
        <v>17</v>
      </c>
      <c r="F25" s="18" t="n">
        <v>25</v>
      </c>
      <c r="G25" s="18" t="n">
        <v>31</v>
      </c>
      <c r="H25" s="18" t="n">
        <v>49</v>
      </c>
      <c r="I25" s="18" t="n">
        <v>46</v>
      </c>
      <c r="J25" s="18" t="n">
        <v>47</v>
      </c>
      <c r="K25" s="18" t="n">
        <v>51</v>
      </c>
      <c r="L25" s="18" t="n">
        <v>46</v>
      </c>
      <c r="M25" s="18" t="n">
        <v>45</v>
      </c>
      <c r="N25" s="18" t="n">
        <v>45</v>
      </c>
      <c r="O25" s="18" t="n">
        <v>46</v>
      </c>
      <c r="P25" s="18" t="n">
        <v>45</v>
      </c>
      <c r="Q25" s="18" t="n">
        <v>41</v>
      </c>
      <c r="R25" s="18" t="n">
        <v>37</v>
      </c>
      <c r="S25" s="18" t="n">
        <v>29</v>
      </c>
      <c r="T25" s="18" t="n">
        <v>31</v>
      </c>
      <c r="U25" s="18" t="n">
        <v>32</v>
      </c>
      <c r="V25" s="18" t="n">
        <v>32</v>
      </c>
      <c r="W25" s="18" t="n">
        <v>27</v>
      </c>
      <c r="X25" s="18" t="n">
        <v>26</v>
      </c>
      <c r="Y25" s="18" t="n">
        <v>30</v>
      </c>
      <c r="Z25" s="18" t="n">
        <v>23</v>
      </c>
      <c r="AA25" s="18" t="n">
        <v>25</v>
      </c>
      <c r="AB25" s="18" t="n">
        <v>27</v>
      </c>
      <c r="AC25" s="18" t="n">
        <v>23</v>
      </c>
      <c r="AD25" s="18" t="n">
        <v>24</v>
      </c>
      <c r="AE25" s="18" t="n">
        <v>13</v>
      </c>
      <c r="AF25" s="18" t="n">
        <v>19</v>
      </c>
      <c r="AG25" s="18" t="n">
        <v>34</v>
      </c>
      <c r="AH25" s="18" t="n">
        <v>41</v>
      </c>
      <c r="AI25" s="18" t="n">
        <v>31</v>
      </c>
      <c r="AJ25" s="18" t="n">
        <v>24</v>
      </c>
      <c r="AK25" s="18" t="n">
        <v>17</v>
      </c>
      <c r="AL25" s="18" t="n">
        <v>26</v>
      </c>
      <c r="AM25" s="18" t="n">
        <v>8</v>
      </c>
      <c r="AN25" s="18" t="n">
        <v>2</v>
      </c>
      <c r="AO25" s="18" t="n">
        <v>10</v>
      </c>
      <c r="AP25" s="18" t="n">
        <v>30</v>
      </c>
      <c r="AQ25" s="18" t="n">
        <v>36</v>
      </c>
      <c r="AR25" s="18" t="n">
        <v>46</v>
      </c>
      <c r="AS25" s="18" t="n">
        <v>55</v>
      </c>
      <c r="AT25" s="18" t="n">
        <v>62</v>
      </c>
      <c r="AU25" s="18" t="n">
        <v>64</v>
      </c>
      <c r="AV25" s="18" t="n">
        <v>69</v>
      </c>
      <c r="AW25" s="18" t="n">
        <v>73</v>
      </c>
      <c r="AX25" s="18" t="n">
        <v>74</v>
      </c>
      <c r="AY25" s="18" t="n">
        <v>74</v>
      </c>
      <c r="AZ25" s="18" t="n">
        <v>75</v>
      </c>
      <c r="BA25" s="18" t="n">
        <v>60</v>
      </c>
      <c r="BB25" s="18" t="n">
        <v>63</v>
      </c>
      <c r="BC25" s="18" t="n">
        <v>53</v>
      </c>
      <c r="BD25" s="18" t="n">
        <v>43</v>
      </c>
      <c r="BE25" s="18" t="n">
        <v>39</v>
      </c>
      <c r="BF25" s="18" t="n">
        <v>33</v>
      </c>
      <c r="BG25" s="18" t="n">
        <v>29</v>
      </c>
      <c r="BH25" s="18" t="n">
        <v>23</v>
      </c>
      <c r="BI25" s="18" t="n">
        <v>25</v>
      </c>
      <c r="BJ25" s="18" t="n">
        <v>33</v>
      </c>
      <c r="BK25" s="18" t="n">
        <v>37</v>
      </c>
      <c r="BL25" s="18" t="n">
        <v>27</v>
      </c>
      <c r="BM25" s="18" t="n">
        <v>25</v>
      </c>
      <c r="BN25" s="18" t="n">
        <v>29</v>
      </c>
      <c r="BO25" s="18" t="n">
        <v>39</v>
      </c>
      <c r="BP25" s="18" t="n">
        <v>43</v>
      </c>
      <c r="BQ25" s="18" t="n">
        <v>46</v>
      </c>
      <c r="BR25" s="18" t="n">
        <v>50</v>
      </c>
      <c r="BS25" s="18" t="n">
        <v>46</v>
      </c>
      <c r="BT25" s="18" t="n">
        <v>44</v>
      </c>
      <c r="BU25" s="18" t="n">
        <v>44</v>
      </c>
      <c r="BV25" s="18" t="n">
        <v>43</v>
      </c>
      <c r="BW25" s="18" t="n">
        <v>38</v>
      </c>
      <c r="BX25" s="18" t="n">
        <v>36</v>
      </c>
      <c r="BY25" s="18" t="n">
        <v>31</v>
      </c>
      <c r="BZ25" s="18" t="n">
        <v>19</v>
      </c>
      <c r="CA25" s="18" t="n">
        <v>4</v>
      </c>
      <c r="CB25" s="18" t="n">
        <v>7</v>
      </c>
      <c r="CC25" s="18" t="n">
        <v>12</v>
      </c>
      <c r="CD25" s="18" t="n">
        <v>7</v>
      </c>
      <c r="CE25" s="18" t="n">
        <v>7</v>
      </c>
      <c r="CF25" s="18" t="n">
        <v>28</v>
      </c>
      <c r="CG25" s="18" t="n">
        <v>49</v>
      </c>
      <c r="CH25" s="18" t="n">
        <v>52</v>
      </c>
      <c r="CI25" s="18" t="n">
        <v>35</v>
      </c>
      <c r="CJ25" s="18" t="n">
        <v>25</v>
      </c>
      <c r="CK25" s="18" t="n">
        <v>15</v>
      </c>
      <c r="CL25" s="18" t="n">
        <v>8</v>
      </c>
      <c r="CM25" s="18" t="n">
        <v>10</v>
      </c>
      <c r="CN25" s="18" t="n">
        <v>12</v>
      </c>
      <c r="CO25" s="18" t="n">
        <v>19</v>
      </c>
      <c r="CP25" s="18" t="n">
        <v>23</v>
      </c>
      <c r="CQ25" s="18" t="n">
        <v>18</v>
      </c>
      <c r="CR25" s="18" t="n">
        <v>9</v>
      </c>
      <c r="CS25" s="18" t="n">
        <v>1</v>
      </c>
      <c r="CT25" s="18" t="n">
        <v>10</v>
      </c>
      <c r="CU25" s="18" t="n">
        <v>18</v>
      </c>
      <c r="CV25" s="18" t="n">
        <v>25</v>
      </c>
      <c r="CW25" s="18" t="n">
        <v>35</v>
      </c>
      <c r="CX25" s="18" t="n">
        <v>54</v>
      </c>
      <c r="CY25" s="18" t="n">
        <v>53</v>
      </c>
      <c r="CZ25" s="18" t="n">
        <v>60</v>
      </c>
      <c r="DA25" s="18" t="n">
        <v>49</v>
      </c>
      <c r="DB25" s="18" t="n">
        <v>45</v>
      </c>
      <c r="DC25" s="18" t="n">
        <v>40</v>
      </c>
      <c r="DD25" s="18" t="n">
        <v>15</v>
      </c>
      <c r="DE25" s="18" t="n">
        <v>0</v>
      </c>
    </row>
    <row r="26" customFormat="false" ht="10.5" hidden="false" customHeight="true" outlineLevel="0" collapsed="false">
      <c r="B26" s="17" t="n">
        <v>134</v>
      </c>
      <c r="C26" s="18" t="n">
        <v>15</v>
      </c>
      <c r="D26" s="18" t="n">
        <v>15</v>
      </c>
      <c r="E26" s="18" t="n">
        <v>15</v>
      </c>
      <c r="F26" s="18" t="n">
        <v>26</v>
      </c>
      <c r="G26" s="18" t="n">
        <v>40</v>
      </c>
      <c r="H26" s="18" t="n">
        <v>56</v>
      </c>
      <c r="I26" s="18" t="n">
        <v>49</v>
      </c>
      <c r="J26" s="18" t="n">
        <v>50</v>
      </c>
      <c r="K26" s="18" t="n">
        <v>55</v>
      </c>
      <c r="L26" s="18" t="n">
        <v>52</v>
      </c>
      <c r="M26" s="18" t="n">
        <v>50</v>
      </c>
      <c r="N26" s="18" t="n">
        <v>49</v>
      </c>
      <c r="O26" s="18" t="n">
        <v>49</v>
      </c>
      <c r="P26" s="18" t="n">
        <v>45</v>
      </c>
      <c r="Q26" s="18" t="n">
        <v>39</v>
      </c>
      <c r="R26" s="18" t="n">
        <v>40</v>
      </c>
      <c r="S26" s="18" t="n">
        <v>33</v>
      </c>
      <c r="T26" s="18" t="n">
        <v>34</v>
      </c>
      <c r="U26" s="18" t="n">
        <v>29</v>
      </c>
      <c r="V26" s="18" t="n">
        <v>29</v>
      </c>
      <c r="W26" s="18" t="n">
        <v>29</v>
      </c>
      <c r="X26" s="18" t="n">
        <v>36</v>
      </c>
      <c r="Y26" s="18" t="n">
        <v>40</v>
      </c>
      <c r="Z26" s="18" t="n">
        <v>32</v>
      </c>
      <c r="AA26" s="18" t="n">
        <v>9</v>
      </c>
      <c r="AB26" s="18" t="n">
        <v>19</v>
      </c>
      <c r="AC26" s="18" t="n">
        <v>36</v>
      </c>
      <c r="AD26" s="18" t="n">
        <v>47</v>
      </c>
      <c r="AE26" s="18" t="n">
        <v>22</v>
      </c>
      <c r="AF26" s="18" t="n">
        <v>10</v>
      </c>
      <c r="AG26" s="18" t="n">
        <v>24</v>
      </c>
      <c r="AH26" s="18" t="n">
        <v>27</v>
      </c>
      <c r="AI26" s="18" t="n">
        <v>12</v>
      </c>
      <c r="AJ26" s="18" t="n">
        <v>12</v>
      </c>
      <c r="AK26" s="18" t="n">
        <v>10</v>
      </c>
      <c r="AL26" s="18" t="n">
        <v>11</v>
      </c>
      <c r="AM26" s="18" t="n">
        <v>8</v>
      </c>
      <c r="AN26" s="18" t="n">
        <v>29</v>
      </c>
      <c r="AO26" s="18" t="n">
        <v>43</v>
      </c>
      <c r="AP26" s="18" t="n">
        <v>44</v>
      </c>
      <c r="AQ26" s="18" t="n">
        <v>59</v>
      </c>
      <c r="AR26" s="18" t="n">
        <v>61</v>
      </c>
      <c r="AS26" s="18" t="n">
        <v>60</v>
      </c>
      <c r="AT26" s="18" t="n">
        <v>70</v>
      </c>
      <c r="AU26" s="18" t="n">
        <v>72</v>
      </c>
      <c r="AV26" s="18" t="n">
        <v>75</v>
      </c>
      <c r="AW26" s="18" t="n">
        <v>67</v>
      </c>
      <c r="AX26" s="18" t="n">
        <v>51</v>
      </c>
      <c r="AY26" s="18" t="n">
        <v>25</v>
      </c>
      <c r="AZ26" s="18" t="n">
        <v>14</v>
      </c>
      <c r="BA26" s="18" t="n">
        <v>11</v>
      </c>
      <c r="BB26" s="18" t="n">
        <v>21</v>
      </c>
      <c r="BC26" s="18" t="n">
        <v>6</v>
      </c>
      <c r="BD26" s="18" t="n">
        <v>8</v>
      </c>
      <c r="BE26" s="18" t="n">
        <v>4</v>
      </c>
      <c r="BF26" s="18" t="n">
        <v>4</v>
      </c>
      <c r="BG26" s="18" t="n">
        <v>1</v>
      </c>
      <c r="BH26" s="18" t="n">
        <v>1</v>
      </c>
      <c r="BI26" s="18" t="n">
        <v>1</v>
      </c>
      <c r="BJ26" s="18" t="n">
        <v>2</v>
      </c>
      <c r="BK26" s="18" t="n">
        <v>3</v>
      </c>
      <c r="BL26" s="18" t="n">
        <v>1</v>
      </c>
      <c r="BM26" s="18" t="n">
        <v>0</v>
      </c>
      <c r="BN26" s="18" t="n">
        <v>0</v>
      </c>
      <c r="BO26" s="18" t="n">
        <v>3</v>
      </c>
      <c r="BP26" s="18" t="n">
        <v>15</v>
      </c>
      <c r="BQ26" s="18" t="n">
        <v>24</v>
      </c>
      <c r="BR26" s="18" t="n">
        <v>35</v>
      </c>
      <c r="BS26" s="18" t="n">
        <v>53</v>
      </c>
      <c r="BT26" s="18" t="n">
        <v>54</v>
      </c>
      <c r="BU26" s="18" t="n">
        <v>55</v>
      </c>
      <c r="BV26" s="18" t="n">
        <v>59</v>
      </c>
      <c r="BW26" s="18" t="n">
        <v>62</v>
      </c>
      <c r="BX26" s="18" t="n">
        <v>67</v>
      </c>
      <c r="BY26" s="18" t="n">
        <v>59</v>
      </c>
      <c r="BZ26" s="18" t="n">
        <v>41</v>
      </c>
      <c r="CA26" s="18" t="n">
        <v>14</v>
      </c>
      <c r="CB26" s="18" t="n">
        <v>12</v>
      </c>
      <c r="CC26" s="18" t="n">
        <v>8</v>
      </c>
      <c r="CD26" s="18" t="n">
        <v>4</v>
      </c>
      <c r="CE26" s="18" t="n">
        <v>9</v>
      </c>
      <c r="CF26" s="18" t="n">
        <v>21</v>
      </c>
      <c r="CG26" s="18" t="n">
        <v>29</v>
      </c>
      <c r="CH26" s="18" t="n">
        <v>28</v>
      </c>
      <c r="CI26" s="18" t="n">
        <v>17</v>
      </c>
      <c r="CJ26" s="18" t="n">
        <v>19</v>
      </c>
      <c r="CK26" s="18" t="n">
        <v>19</v>
      </c>
      <c r="CL26" s="18" t="n">
        <v>11</v>
      </c>
      <c r="CM26" s="18" t="n">
        <v>10</v>
      </c>
      <c r="CN26" s="18" t="n">
        <v>12</v>
      </c>
      <c r="CO26" s="18" t="n">
        <v>10</v>
      </c>
      <c r="CP26" s="18" t="n">
        <v>17</v>
      </c>
      <c r="CQ26" s="18" t="n">
        <v>12</v>
      </c>
      <c r="CR26" s="18" t="n">
        <v>16</v>
      </c>
      <c r="CS26" s="18" t="n">
        <v>8</v>
      </c>
      <c r="CT26" s="18" t="n">
        <v>14</v>
      </c>
      <c r="CU26" s="18" t="n">
        <v>10</v>
      </c>
      <c r="CV26" s="18" t="n">
        <v>12</v>
      </c>
      <c r="CW26" s="18" t="n">
        <v>14</v>
      </c>
      <c r="CX26" s="18" t="n">
        <v>25</v>
      </c>
      <c r="CY26" s="18" t="n">
        <v>37</v>
      </c>
      <c r="CZ26" s="18" t="n">
        <v>50</v>
      </c>
      <c r="DA26" s="18" t="n">
        <v>51</v>
      </c>
      <c r="DB26" s="18" t="n">
        <v>61</v>
      </c>
      <c r="DC26" s="18" t="n">
        <v>61</v>
      </c>
      <c r="DD26" s="18" t="n">
        <v>56</v>
      </c>
      <c r="DE26" s="18" t="n">
        <v>47</v>
      </c>
    </row>
    <row r="27" customFormat="false" ht="10.5" hidden="false" customHeight="true" outlineLevel="0" collapsed="false">
      <c r="B27" s="17" t="n">
        <v>135</v>
      </c>
      <c r="C27" s="18" t="n">
        <v>15</v>
      </c>
      <c r="D27" s="18" t="n">
        <v>13</v>
      </c>
      <c r="E27" s="18" t="n">
        <v>10</v>
      </c>
      <c r="F27" s="18" t="n">
        <v>26</v>
      </c>
      <c r="G27" s="18" t="n">
        <v>44</v>
      </c>
      <c r="H27" s="18" t="n">
        <v>61</v>
      </c>
      <c r="I27" s="18" t="n">
        <v>57</v>
      </c>
      <c r="J27" s="18" t="n">
        <v>57</v>
      </c>
      <c r="K27" s="18" t="n">
        <v>61</v>
      </c>
      <c r="L27" s="18" t="n">
        <v>54</v>
      </c>
      <c r="M27" s="18" t="n">
        <v>54</v>
      </c>
      <c r="N27" s="18" t="n">
        <v>52</v>
      </c>
      <c r="O27" s="18" t="n">
        <v>50</v>
      </c>
      <c r="P27" s="18" t="n">
        <v>46</v>
      </c>
      <c r="Q27" s="18" t="n">
        <v>43</v>
      </c>
      <c r="R27" s="18" t="n">
        <v>50</v>
      </c>
      <c r="S27" s="18" t="n">
        <v>44</v>
      </c>
      <c r="T27" s="18" t="n">
        <v>40</v>
      </c>
      <c r="U27" s="18" t="n">
        <v>30</v>
      </c>
      <c r="V27" s="18" t="n">
        <v>30</v>
      </c>
      <c r="W27" s="18" t="n">
        <v>23</v>
      </c>
      <c r="X27" s="18" t="n">
        <v>41</v>
      </c>
      <c r="Y27" s="18" t="n">
        <v>44</v>
      </c>
      <c r="Z27" s="18" t="n">
        <v>19</v>
      </c>
      <c r="AA27" s="18" t="n">
        <v>11</v>
      </c>
      <c r="AB27" s="18" t="n">
        <v>75</v>
      </c>
      <c r="AC27" s="18" t="n">
        <v>136</v>
      </c>
      <c r="AD27" s="18" t="n">
        <v>158</v>
      </c>
      <c r="AE27" s="18" t="n">
        <v>109</v>
      </c>
      <c r="AF27" s="18" t="n">
        <v>23</v>
      </c>
      <c r="AG27" s="18" t="n">
        <v>6</v>
      </c>
      <c r="AH27" s="18" t="n">
        <v>16</v>
      </c>
      <c r="AI27" s="18" t="n">
        <v>13</v>
      </c>
      <c r="AJ27" s="18" t="n">
        <v>0</v>
      </c>
      <c r="AK27" s="18" t="n">
        <v>6</v>
      </c>
      <c r="AL27" s="18" t="n">
        <v>18</v>
      </c>
      <c r="AM27" s="18" t="n">
        <v>37</v>
      </c>
      <c r="AN27" s="18" t="n">
        <v>56</v>
      </c>
      <c r="AO27" s="18" t="n">
        <v>52</v>
      </c>
      <c r="AP27" s="18" t="n">
        <v>40</v>
      </c>
      <c r="AQ27" s="18" t="n">
        <v>55</v>
      </c>
      <c r="AR27" s="18" t="n">
        <v>62</v>
      </c>
      <c r="AS27" s="18" t="n">
        <v>56</v>
      </c>
      <c r="AT27" s="18" t="n">
        <v>45</v>
      </c>
      <c r="AU27" s="18" t="n">
        <v>35</v>
      </c>
      <c r="AV27" s="18" t="n">
        <v>14</v>
      </c>
      <c r="AW27" s="18" t="n">
        <v>12</v>
      </c>
      <c r="AX27" s="18" t="n">
        <v>10</v>
      </c>
      <c r="AY27" s="18" t="n">
        <v>11</v>
      </c>
      <c r="AZ27" s="18" t="n">
        <v>13</v>
      </c>
      <c r="BA27" s="18" t="n">
        <v>15</v>
      </c>
      <c r="BB27" s="18" t="n">
        <v>17</v>
      </c>
      <c r="BC27" s="18" t="n">
        <v>20</v>
      </c>
      <c r="BD27" s="18" t="n">
        <v>30</v>
      </c>
      <c r="BE27" s="18" t="n">
        <v>36</v>
      </c>
      <c r="BF27" s="18" t="n">
        <v>34</v>
      </c>
      <c r="BG27" s="18" t="n">
        <v>33</v>
      </c>
      <c r="BH27" s="18" t="n">
        <v>31</v>
      </c>
      <c r="BI27" s="18" t="n">
        <v>33</v>
      </c>
      <c r="BJ27" s="18" t="n">
        <v>37</v>
      </c>
      <c r="BK27" s="18" t="n">
        <v>51</v>
      </c>
      <c r="BL27" s="18" t="n">
        <v>43</v>
      </c>
      <c r="BM27" s="18" t="n">
        <v>32</v>
      </c>
      <c r="BN27" s="18" t="n">
        <v>27</v>
      </c>
      <c r="BO27" s="18" t="n">
        <v>24</v>
      </c>
      <c r="BP27" s="18" t="n">
        <v>17</v>
      </c>
      <c r="BQ27" s="18" t="n">
        <v>7</v>
      </c>
      <c r="BR27" s="18" t="n">
        <v>12</v>
      </c>
      <c r="BS27" s="18" t="n">
        <v>19</v>
      </c>
      <c r="BT27" s="18" t="n">
        <v>27</v>
      </c>
      <c r="BU27" s="18" t="n">
        <v>33</v>
      </c>
      <c r="BV27" s="18" t="n">
        <v>40</v>
      </c>
      <c r="BW27" s="18" t="n">
        <v>51</v>
      </c>
      <c r="BX27" s="18" t="n">
        <v>64</v>
      </c>
      <c r="BY27" s="18" t="n">
        <v>66</v>
      </c>
      <c r="BZ27" s="18" t="n">
        <v>58</v>
      </c>
      <c r="CA27" s="18" t="n">
        <v>44</v>
      </c>
      <c r="CB27" s="18" t="n">
        <v>39</v>
      </c>
      <c r="CC27" s="18" t="n">
        <v>19</v>
      </c>
      <c r="CD27" s="18" t="n">
        <v>7</v>
      </c>
      <c r="CE27" s="18" t="n">
        <v>11</v>
      </c>
      <c r="CF27" s="18" t="n">
        <v>14</v>
      </c>
      <c r="CG27" s="18" t="n">
        <v>19</v>
      </c>
      <c r="CH27" s="18" t="n">
        <v>31</v>
      </c>
      <c r="CI27" s="18" t="n">
        <v>22</v>
      </c>
      <c r="CJ27" s="18" t="n">
        <v>18</v>
      </c>
      <c r="CK27" s="18" t="n">
        <v>23</v>
      </c>
      <c r="CL27" s="18" t="n">
        <v>16</v>
      </c>
      <c r="CM27" s="18" t="n">
        <v>15</v>
      </c>
      <c r="CN27" s="18" t="n">
        <v>22</v>
      </c>
      <c r="CO27" s="18" t="n">
        <v>17</v>
      </c>
      <c r="CP27" s="18" t="n">
        <v>21</v>
      </c>
      <c r="CQ27" s="18" t="n">
        <v>15</v>
      </c>
      <c r="CR27" s="18" t="n">
        <v>21</v>
      </c>
      <c r="CS27" s="18" t="n">
        <v>19</v>
      </c>
      <c r="CT27" s="18" t="n">
        <v>22</v>
      </c>
      <c r="CU27" s="18" t="n">
        <v>11</v>
      </c>
      <c r="CV27" s="18" t="n">
        <v>7</v>
      </c>
      <c r="CW27" s="18" t="n">
        <v>0</v>
      </c>
      <c r="CX27" s="18" t="n">
        <v>1</v>
      </c>
      <c r="CY27" s="18" t="n">
        <v>11</v>
      </c>
      <c r="CZ27" s="18" t="n">
        <v>21</v>
      </c>
      <c r="DA27" s="18" t="n">
        <v>31</v>
      </c>
      <c r="DB27" s="18" t="n">
        <v>37</v>
      </c>
      <c r="DC27" s="18" t="n">
        <v>50</v>
      </c>
      <c r="DD27" s="18" t="n">
        <v>63</v>
      </c>
      <c r="DE27" s="18" t="n">
        <v>65</v>
      </c>
    </row>
    <row r="28" customFormat="false" ht="10.5" hidden="false" customHeight="true" outlineLevel="0" collapsed="false">
      <c r="B28" s="17" t="n">
        <v>136</v>
      </c>
      <c r="C28" s="18" t="n">
        <v>15</v>
      </c>
      <c r="D28" s="18" t="n">
        <v>17</v>
      </c>
      <c r="E28" s="18" t="n">
        <v>15</v>
      </c>
      <c r="F28" s="18" t="n">
        <v>26</v>
      </c>
      <c r="G28" s="18" t="n">
        <v>50</v>
      </c>
      <c r="H28" s="18" t="n">
        <v>65</v>
      </c>
      <c r="I28" s="18" t="n">
        <v>64</v>
      </c>
      <c r="J28" s="18" t="n">
        <v>55</v>
      </c>
      <c r="K28" s="18" t="n">
        <v>59</v>
      </c>
      <c r="L28" s="18" t="n">
        <v>54</v>
      </c>
      <c r="M28" s="18" t="n">
        <v>53</v>
      </c>
      <c r="N28" s="18" t="n">
        <v>50</v>
      </c>
      <c r="O28" s="18" t="n">
        <v>46</v>
      </c>
      <c r="P28" s="18" t="n">
        <v>53</v>
      </c>
      <c r="Q28" s="18" t="n">
        <v>61</v>
      </c>
      <c r="R28" s="18" t="n">
        <v>65</v>
      </c>
      <c r="S28" s="18" t="n">
        <v>44</v>
      </c>
      <c r="T28" s="18" t="n">
        <v>43</v>
      </c>
      <c r="U28" s="18" t="n">
        <v>37</v>
      </c>
      <c r="V28" s="18" t="n">
        <v>45</v>
      </c>
      <c r="W28" s="18" t="n">
        <v>56</v>
      </c>
      <c r="X28" s="18" t="n">
        <v>52</v>
      </c>
      <c r="Y28" s="18" t="n">
        <v>31</v>
      </c>
      <c r="Z28" s="18" t="n">
        <v>16</v>
      </c>
      <c r="AA28" s="18" t="n">
        <v>74</v>
      </c>
      <c r="AB28" s="18" t="n">
        <v>182</v>
      </c>
      <c r="AC28" s="18" t="n">
        <v>185</v>
      </c>
      <c r="AD28" s="18" t="n">
        <v>201</v>
      </c>
      <c r="AE28" s="18" t="n">
        <v>172</v>
      </c>
      <c r="AF28" s="18" t="n">
        <v>71</v>
      </c>
      <c r="AG28" s="18" t="n">
        <v>21</v>
      </c>
      <c r="AH28" s="18" t="n">
        <v>2</v>
      </c>
      <c r="AI28" s="18" t="n">
        <v>4</v>
      </c>
      <c r="AJ28" s="18" t="n">
        <v>15</v>
      </c>
      <c r="AK28" s="18" t="n">
        <v>45</v>
      </c>
      <c r="AL28" s="18" t="n">
        <v>70</v>
      </c>
      <c r="AM28" s="18" t="n">
        <v>67</v>
      </c>
      <c r="AN28" s="18" t="n">
        <v>61</v>
      </c>
      <c r="AO28" s="18" t="n">
        <v>56</v>
      </c>
      <c r="AP28" s="18" t="n">
        <v>51</v>
      </c>
      <c r="AQ28" s="18" t="n">
        <v>35</v>
      </c>
      <c r="AR28" s="18" t="n">
        <v>16</v>
      </c>
      <c r="AS28" s="18" t="n">
        <v>16</v>
      </c>
      <c r="AT28" s="18" t="n">
        <v>25</v>
      </c>
      <c r="AU28" s="18" t="n">
        <v>2</v>
      </c>
      <c r="AV28" s="18" t="n">
        <v>4</v>
      </c>
      <c r="AW28" s="18" t="n">
        <v>10</v>
      </c>
      <c r="AX28" s="18" t="n">
        <v>15</v>
      </c>
      <c r="AY28" s="18" t="n">
        <v>23</v>
      </c>
      <c r="AZ28" s="18" t="n">
        <v>26</v>
      </c>
      <c r="BA28" s="18" t="n">
        <v>35</v>
      </c>
      <c r="BB28" s="18" t="n">
        <v>30</v>
      </c>
      <c r="BC28" s="18" t="n">
        <v>31</v>
      </c>
      <c r="BD28" s="18" t="n">
        <v>34</v>
      </c>
      <c r="BE28" s="18" t="n">
        <v>36</v>
      </c>
      <c r="BF28" s="18" t="n">
        <v>36</v>
      </c>
      <c r="BG28" s="18" t="n">
        <v>43</v>
      </c>
      <c r="BH28" s="18" t="n">
        <v>48</v>
      </c>
      <c r="BI28" s="18" t="n">
        <v>59</v>
      </c>
      <c r="BJ28" s="18" t="n">
        <v>58</v>
      </c>
      <c r="BK28" s="18" t="n">
        <v>58</v>
      </c>
      <c r="BL28" s="18" t="n">
        <v>58</v>
      </c>
      <c r="BM28" s="18" t="n">
        <v>57</v>
      </c>
      <c r="BN28" s="18" t="n">
        <v>56</v>
      </c>
      <c r="BO28" s="18" t="n">
        <v>57</v>
      </c>
      <c r="BP28" s="18" t="n">
        <v>55</v>
      </c>
      <c r="BQ28" s="18" t="n">
        <v>47</v>
      </c>
      <c r="BR28" s="18" t="n">
        <v>21</v>
      </c>
      <c r="BS28" s="18" t="n">
        <v>16</v>
      </c>
      <c r="BT28" s="18" t="n">
        <v>4</v>
      </c>
      <c r="BU28" s="18" t="n">
        <v>5</v>
      </c>
      <c r="BV28" s="18" t="n">
        <v>15</v>
      </c>
      <c r="BW28" s="18" t="n">
        <v>29</v>
      </c>
      <c r="BX28" s="18" t="n">
        <v>52</v>
      </c>
      <c r="BY28" s="18" t="n">
        <v>63</v>
      </c>
      <c r="BZ28" s="18" t="n">
        <v>54</v>
      </c>
      <c r="CA28" s="18" t="n">
        <v>51</v>
      </c>
      <c r="CB28" s="18" t="n">
        <v>45</v>
      </c>
      <c r="CC28" s="18" t="n">
        <v>42</v>
      </c>
      <c r="CD28" s="18" t="n">
        <v>29</v>
      </c>
      <c r="CE28" s="18" t="n">
        <v>9</v>
      </c>
      <c r="CF28" s="18" t="n">
        <v>2</v>
      </c>
      <c r="CG28" s="18" t="n">
        <v>10</v>
      </c>
      <c r="CH28" s="18" t="n">
        <v>11</v>
      </c>
      <c r="CI28" s="18" t="n">
        <v>22</v>
      </c>
      <c r="CJ28" s="18" t="n">
        <v>28</v>
      </c>
      <c r="CK28" s="18" t="n">
        <v>30</v>
      </c>
      <c r="CL28" s="18" t="n">
        <v>39</v>
      </c>
      <c r="CM28" s="18" t="n">
        <v>24</v>
      </c>
      <c r="CN28" s="18" t="n">
        <v>4</v>
      </c>
      <c r="CO28" s="18" t="n">
        <v>21</v>
      </c>
      <c r="CP28" s="18" t="n">
        <v>18</v>
      </c>
      <c r="CQ28" s="18" t="n">
        <v>23</v>
      </c>
      <c r="CR28" s="18" t="n">
        <v>16</v>
      </c>
      <c r="CS28" s="18" t="n">
        <v>16</v>
      </c>
      <c r="CT28" s="18" t="n">
        <v>9</v>
      </c>
      <c r="CU28" s="18" t="n">
        <v>11</v>
      </c>
      <c r="CV28" s="18" t="n">
        <v>17</v>
      </c>
      <c r="CW28" s="18" t="n">
        <v>11</v>
      </c>
      <c r="CX28" s="18" t="n">
        <v>11</v>
      </c>
      <c r="CY28" s="18" t="n">
        <v>8</v>
      </c>
      <c r="CZ28" s="18" t="n">
        <v>0</v>
      </c>
      <c r="DA28" s="18" t="n">
        <v>15</v>
      </c>
      <c r="DB28" s="18" t="n">
        <v>25</v>
      </c>
      <c r="DC28" s="18" t="n">
        <v>26</v>
      </c>
      <c r="DD28" s="18" t="n">
        <v>43</v>
      </c>
      <c r="DE28" s="18" t="n">
        <v>50</v>
      </c>
    </row>
    <row r="29" customFormat="false" ht="10.5" hidden="false" customHeight="true" outlineLevel="0" collapsed="false">
      <c r="B29" s="17" t="n">
        <v>137</v>
      </c>
      <c r="C29" s="18" t="n">
        <v>25</v>
      </c>
      <c r="D29" s="18" t="n">
        <v>22</v>
      </c>
      <c r="E29" s="18" t="n">
        <v>21</v>
      </c>
      <c r="F29" s="18" t="n">
        <v>30</v>
      </c>
      <c r="G29" s="18" t="n">
        <v>53</v>
      </c>
      <c r="H29" s="18" t="n">
        <v>63</v>
      </c>
      <c r="I29" s="18" t="n">
        <v>64</v>
      </c>
      <c r="J29" s="18" t="n">
        <v>51</v>
      </c>
      <c r="K29" s="18" t="n">
        <v>61</v>
      </c>
      <c r="L29" s="18" t="n">
        <v>63</v>
      </c>
      <c r="M29" s="18" t="n">
        <v>54</v>
      </c>
      <c r="N29" s="18" t="n">
        <v>45</v>
      </c>
      <c r="O29" s="18" t="n">
        <v>53</v>
      </c>
      <c r="P29" s="18" t="n">
        <v>61</v>
      </c>
      <c r="Q29" s="18" t="n">
        <v>52</v>
      </c>
      <c r="R29" s="18" t="n">
        <v>44</v>
      </c>
      <c r="S29" s="18" t="n">
        <v>26</v>
      </c>
      <c r="T29" s="18" t="n">
        <v>24</v>
      </c>
      <c r="U29" s="18" t="n">
        <v>34</v>
      </c>
      <c r="V29" s="18" t="n">
        <v>48</v>
      </c>
      <c r="W29" s="18" t="n">
        <v>52</v>
      </c>
      <c r="X29" s="18" t="n">
        <v>42</v>
      </c>
      <c r="Y29" s="18" t="n">
        <v>25</v>
      </c>
      <c r="Z29" s="18" t="n">
        <v>39</v>
      </c>
      <c r="AA29" s="18" t="n">
        <v>161</v>
      </c>
      <c r="AB29" s="18" t="n">
        <v>193</v>
      </c>
      <c r="AC29" s="18" t="n">
        <v>172</v>
      </c>
      <c r="AD29" s="18" t="n">
        <v>170</v>
      </c>
      <c r="AE29" s="18" t="n">
        <v>194</v>
      </c>
      <c r="AF29" s="18" t="n">
        <v>168</v>
      </c>
      <c r="AG29" s="18" t="n">
        <v>110</v>
      </c>
      <c r="AH29" s="18" t="n">
        <v>40</v>
      </c>
      <c r="AI29" s="18" t="n">
        <v>18</v>
      </c>
      <c r="AJ29" s="18" t="n">
        <v>49</v>
      </c>
      <c r="AK29" s="18" t="n">
        <v>67</v>
      </c>
      <c r="AL29" s="18" t="n">
        <v>73</v>
      </c>
      <c r="AM29" s="18" t="n">
        <v>67</v>
      </c>
      <c r="AN29" s="18" t="n">
        <v>52</v>
      </c>
      <c r="AO29" s="18" t="n">
        <v>35</v>
      </c>
      <c r="AP29" s="18" t="n">
        <v>9</v>
      </c>
      <c r="AQ29" s="18" t="n">
        <v>0</v>
      </c>
      <c r="AR29" s="18" t="n">
        <v>3</v>
      </c>
      <c r="AS29" s="18" t="n">
        <v>4</v>
      </c>
      <c r="AT29" s="18" t="n">
        <v>3</v>
      </c>
      <c r="AU29" s="18" t="n">
        <v>11</v>
      </c>
      <c r="AV29" s="18" t="n">
        <v>26</v>
      </c>
      <c r="AW29" s="18" t="n">
        <v>28</v>
      </c>
      <c r="AX29" s="18" t="n">
        <v>37</v>
      </c>
      <c r="AY29" s="18" t="n">
        <v>33</v>
      </c>
      <c r="AZ29" s="18" t="n">
        <v>37</v>
      </c>
      <c r="BA29" s="18" t="n">
        <v>43</v>
      </c>
      <c r="BB29" s="18" t="n">
        <v>47</v>
      </c>
      <c r="BC29" s="18" t="n">
        <v>45</v>
      </c>
      <c r="BD29" s="18" t="n">
        <v>63</v>
      </c>
      <c r="BE29" s="18" t="n">
        <v>58</v>
      </c>
      <c r="BF29" s="18" t="n">
        <v>58</v>
      </c>
      <c r="BG29" s="18" t="n">
        <v>62</v>
      </c>
      <c r="BH29" s="18" t="n">
        <v>61</v>
      </c>
      <c r="BI29" s="18" t="n">
        <v>58</v>
      </c>
      <c r="BJ29" s="18" t="n">
        <v>54</v>
      </c>
      <c r="BK29" s="18" t="n">
        <v>58</v>
      </c>
      <c r="BL29" s="18" t="n">
        <v>59</v>
      </c>
      <c r="BM29" s="18" t="n">
        <v>56</v>
      </c>
      <c r="BN29" s="18" t="n">
        <v>65</v>
      </c>
      <c r="BO29" s="18" t="n">
        <v>73</v>
      </c>
      <c r="BP29" s="18" t="n">
        <v>66</v>
      </c>
      <c r="BQ29" s="18" t="n">
        <v>58</v>
      </c>
      <c r="BR29" s="18" t="n">
        <v>52</v>
      </c>
      <c r="BS29" s="18" t="n">
        <v>45</v>
      </c>
      <c r="BT29" s="18" t="n">
        <v>38</v>
      </c>
      <c r="BU29" s="18" t="n">
        <v>31</v>
      </c>
      <c r="BV29" s="18" t="n">
        <v>16</v>
      </c>
      <c r="BW29" s="18" t="n">
        <v>4</v>
      </c>
      <c r="BX29" s="18" t="n">
        <v>10</v>
      </c>
      <c r="BY29" s="18" t="n">
        <v>25</v>
      </c>
      <c r="BZ29" s="18" t="n">
        <v>51</v>
      </c>
      <c r="CA29" s="18" t="n">
        <v>56</v>
      </c>
      <c r="CB29" s="18" t="n">
        <v>51</v>
      </c>
      <c r="CC29" s="18" t="n">
        <v>52</v>
      </c>
      <c r="CD29" s="18" t="n">
        <v>53</v>
      </c>
      <c r="CE29" s="18" t="n">
        <v>38</v>
      </c>
      <c r="CF29" s="18" t="n">
        <v>19</v>
      </c>
      <c r="CG29" s="18" t="n">
        <v>11</v>
      </c>
      <c r="CH29" s="18" t="n">
        <v>8</v>
      </c>
      <c r="CI29" s="18" t="n">
        <v>11</v>
      </c>
      <c r="CJ29" s="18" t="n">
        <v>24</v>
      </c>
      <c r="CK29" s="18" t="n">
        <v>23</v>
      </c>
      <c r="CL29" s="18" t="n">
        <v>37</v>
      </c>
      <c r="CM29" s="18" t="n">
        <v>43</v>
      </c>
      <c r="CN29" s="18" t="n">
        <v>17</v>
      </c>
      <c r="CO29" s="18" t="n">
        <v>14</v>
      </c>
      <c r="CP29" s="18" t="n">
        <v>15</v>
      </c>
      <c r="CQ29" s="18" t="n">
        <v>21</v>
      </c>
      <c r="CR29" s="18" t="n">
        <v>15</v>
      </c>
      <c r="CS29" s="18" t="n">
        <v>21</v>
      </c>
      <c r="CT29" s="18" t="n">
        <v>15</v>
      </c>
      <c r="CU29" s="18" t="n">
        <v>7</v>
      </c>
      <c r="CV29" s="18" t="n">
        <v>9</v>
      </c>
      <c r="CW29" s="18" t="n">
        <v>5</v>
      </c>
      <c r="CX29" s="18" t="n">
        <v>4</v>
      </c>
      <c r="CY29" s="18" t="n">
        <v>4</v>
      </c>
      <c r="CZ29" s="18" t="n">
        <v>17</v>
      </c>
      <c r="DA29" s="18" t="n">
        <v>32</v>
      </c>
      <c r="DB29" s="18" t="n">
        <v>26</v>
      </c>
      <c r="DC29" s="18" t="n">
        <v>18</v>
      </c>
      <c r="DD29" s="18" t="n">
        <v>22</v>
      </c>
      <c r="DE29" s="18" t="n">
        <v>33</v>
      </c>
    </row>
    <row r="30" customFormat="false" ht="10.5" hidden="false" customHeight="true" outlineLevel="0" collapsed="false">
      <c r="B30" s="17" t="n">
        <v>138</v>
      </c>
      <c r="C30" s="18" t="n">
        <v>47</v>
      </c>
      <c r="D30" s="18" t="n">
        <v>35</v>
      </c>
      <c r="E30" s="18" t="n">
        <v>25</v>
      </c>
      <c r="F30" s="18" t="n">
        <v>28</v>
      </c>
      <c r="G30" s="18" t="n">
        <v>46</v>
      </c>
      <c r="H30" s="18" t="n">
        <v>57</v>
      </c>
      <c r="I30" s="18" t="n">
        <v>65</v>
      </c>
      <c r="J30" s="18" t="n">
        <v>55</v>
      </c>
      <c r="K30" s="18" t="n">
        <v>67</v>
      </c>
      <c r="L30" s="18" t="n">
        <v>69</v>
      </c>
      <c r="M30" s="18" t="n">
        <v>58</v>
      </c>
      <c r="N30" s="18" t="n">
        <v>53</v>
      </c>
      <c r="O30" s="18" t="n">
        <v>68</v>
      </c>
      <c r="P30" s="18" t="n">
        <v>67</v>
      </c>
      <c r="Q30" s="18" t="n">
        <v>34</v>
      </c>
      <c r="R30" s="18" t="n">
        <v>25</v>
      </c>
      <c r="S30" s="18" t="n">
        <v>24</v>
      </c>
      <c r="T30" s="18" t="n">
        <v>29</v>
      </c>
      <c r="U30" s="18" t="n">
        <v>46</v>
      </c>
      <c r="V30" s="18" t="n">
        <v>50</v>
      </c>
      <c r="W30" s="18" t="n">
        <v>38</v>
      </c>
      <c r="X30" s="18" t="n">
        <v>14</v>
      </c>
      <c r="Y30" s="18" t="n">
        <v>20</v>
      </c>
      <c r="Z30" s="18" t="n">
        <v>122</v>
      </c>
      <c r="AA30" s="18" t="n">
        <v>200</v>
      </c>
      <c r="AB30" s="18" t="n">
        <v>169</v>
      </c>
      <c r="AC30" s="18" t="n">
        <v>142</v>
      </c>
      <c r="AD30" s="18" t="n">
        <v>143</v>
      </c>
      <c r="AE30" s="18" t="n">
        <v>166</v>
      </c>
      <c r="AF30" s="18" t="n">
        <v>175</v>
      </c>
      <c r="AG30" s="18" t="n">
        <v>180</v>
      </c>
      <c r="AH30" s="18" t="n">
        <v>141</v>
      </c>
      <c r="AI30" s="18" t="n">
        <v>73</v>
      </c>
      <c r="AJ30" s="18" t="n">
        <v>43</v>
      </c>
      <c r="AK30" s="18" t="n">
        <v>42</v>
      </c>
      <c r="AL30" s="18" t="n">
        <v>50</v>
      </c>
      <c r="AM30" s="18" t="n">
        <v>39</v>
      </c>
      <c r="AN30" s="18" t="n">
        <v>31</v>
      </c>
      <c r="AO30" s="18" t="n">
        <v>14</v>
      </c>
      <c r="AP30" s="18" t="n">
        <v>1</v>
      </c>
      <c r="AQ30" s="18" t="n">
        <v>3</v>
      </c>
      <c r="AR30" s="18" t="n">
        <v>9</v>
      </c>
      <c r="AS30" s="18" t="n">
        <v>17</v>
      </c>
      <c r="AT30" s="18" t="n">
        <v>37</v>
      </c>
      <c r="AU30" s="18" t="n">
        <v>37</v>
      </c>
      <c r="AV30" s="18" t="n">
        <v>44</v>
      </c>
      <c r="AW30" s="18" t="n">
        <v>49</v>
      </c>
      <c r="AX30" s="18" t="n">
        <v>56</v>
      </c>
      <c r="AY30" s="18" t="n">
        <v>58</v>
      </c>
      <c r="AZ30" s="18" t="n">
        <v>54</v>
      </c>
      <c r="BA30" s="18" t="n">
        <v>51</v>
      </c>
      <c r="BB30" s="18" t="n">
        <v>40</v>
      </c>
      <c r="BC30" s="18" t="n">
        <v>33</v>
      </c>
      <c r="BD30" s="18" t="n">
        <v>21</v>
      </c>
      <c r="BE30" s="18" t="n">
        <v>18</v>
      </c>
      <c r="BF30" s="18" t="n">
        <v>14</v>
      </c>
      <c r="BG30" s="18" t="n">
        <v>17</v>
      </c>
      <c r="BH30" s="18" t="n">
        <v>24</v>
      </c>
      <c r="BI30" s="18" t="n">
        <v>30</v>
      </c>
      <c r="BJ30" s="18" t="n">
        <v>29</v>
      </c>
      <c r="BK30" s="18" t="n">
        <v>23</v>
      </c>
      <c r="BL30" s="18" t="n">
        <v>35</v>
      </c>
      <c r="BM30" s="18" t="n">
        <v>45</v>
      </c>
      <c r="BN30" s="18" t="n">
        <v>46</v>
      </c>
      <c r="BO30" s="18" t="n">
        <v>48</v>
      </c>
      <c r="BP30" s="18" t="n">
        <v>53</v>
      </c>
      <c r="BQ30" s="18" t="n">
        <v>59</v>
      </c>
      <c r="BR30" s="18" t="n">
        <v>67</v>
      </c>
      <c r="BS30" s="18" t="n">
        <v>64</v>
      </c>
      <c r="BT30" s="18" t="n">
        <v>51</v>
      </c>
      <c r="BU30" s="18" t="n">
        <v>44</v>
      </c>
      <c r="BV30" s="18" t="n">
        <v>49</v>
      </c>
      <c r="BW30" s="18" t="n">
        <v>38</v>
      </c>
      <c r="BX30" s="18" t="n">
        <v>19</v>
      </c>
      <c r="BY30" s="18" t="n">
        <v>17</v>
      </c>
      <c r="BZ30" s="18" t="n">
        <v>19</v>
      </c>
      <c r="CA30" s="18" t="n">
        <v>24</v>
      </c>
      <c r="CB30" s="18" t="n">
        <v>38</v>
      </c>
      <c r="CC30" s="18" t="n">
        <v>50</v>
      </c>
      <c r="CD30" s="18" t="n">
        <v>52</v>
      </c>
      <c r="CE30" s="18" t="n">
        <v>50</v>
      </c>
      <c r="CF30" s="18" t="n">
        <v>46</v>
      </c>
      <c r="CG30" s="18" t="n">
        <v>32</v>
      </c>
      <c r="CH30" s="18" t="n">
        <v>7</v>
      </c>
      <c r="CI30" s="18" t="n">
        <v>0</v>
      </c>
      <c r="CJ30" s="18" t="n">
        <v>7</v>
      </c>
      <c r="CK30" s="18" t="n">
        <v>9</v>
      </c>
      <c r="CL30" s="18" t="n">
        <v>42</v>
      </c>
      <c r="CM30" s="18" t="n">
        <v>97</v>
      </c>
      <c r="CN30" s="18" t="n">
        <v>85</v>
      </c>
      <c r="CO30" s="18" t="n">
        <v>44</v>
      </c>
      <c r="CP30" s="18" t="n">
        <v>21</v>
      </c>
      <c r="CQ30" s="18" t="n">
        <v>21</v>
      </c>
      <c r="CR30" s="18" t="n">
        <v>12</v>
      </c>
      <c r="CS30" s="18" t="n">
        <v>14</v>
      </c>
      <c r="CT30" s="18" t="n">
        <v>15</v>
      </c>
      <c r="CU30" s="18" t="n">
        <v>12</v>
      </c>
      <c r="CV30" s="18" t="n">
        <v>17</v>
      </c>
      <c r="CW30" s="18" t="n">
        <v>12</v>
      </c>
      <c r="CX30" s="18" t="n">
        <v>10</v>
      </c>
      <c r="CY30" s="18" t="n">
        <v>44</v>
      </c>
      <c r="CZ30" s="18" t="n">
        <v>86</v>
      </c>
      <c r="DA30" s="18" t="n">
        <v>71</v>
      </c>
      <c r="DB30" s="18" t="n">
        <v>26</v>
      </c>
      <c r="DC30" s="18" t="n">
        <v>9</v>
      </c>
      <c r="DD30" s="18" t="n">
        <v>7</v>
      </c>
      <c r="DE30" s="18" t="n">
        <v>23</v>
      </c>
    </row>
    <row r="31" customFormat="false" ht="10.5" hidden="false" customHeight="true" outlineLevel="0" collapsed="false">
      <c r="B31" s="17" t="n">
        <v>139</v>
      </c>
      <c r="C31" s="18" t="n">
        <v>45</v>
      </c>
      <c r="D31" s="18" t="n">
        <v>36</v>
      </c>
      <c r="E31" s="18" t="n">
        <v>28</v>
      </c>
      <c r="F31" s="18" t="n">
        <v>28</v>
      </c>
      <c r="G31" s="18" t="n">
        <v>45</v>
      </c>
      <c r="H31" s="18" t="n">
        <v>57</v>
      </c>
      <c r="I31" s="18" t="n">
        <v>67</v>
      </c>
      <c r="J31" s="18" t="n">
        <v>66</v>
      </c>
      <c r="K31" s="18" t="n">
        <v>75</v>
      </c>
      <c r="L31" s="18" t="n">
        <v>74</v>
      </c>
      <c r="M31" s="18" t="n">
        <v>67</v>
      </c>
      <c r="N31" s="18" t="n">
        <v>77</v>
      </c>
      <c r="O31" s="18" t="n">
        <v>78</v>
      </c>
      <c r="P31" s="18" t="n">
        <v>50</v>
      </c>
      <c r="Q31" s="18" t="n">
        <v>25</v>
      </c>
      <c r="R31" s="18" t="n">
        <v>23</v>
      </c>
      <c r="S31" s="18" t="n">
        <v>34</v>
      </c>
      <c r="T31" s="18" t="n">
        <v>48</v>
      </c>
      <c r="U31" s="18" t="n">
        <v>47</v>
      </c>
      <c r="V31" s="18" t="n">
        <v>43</v>
      </c>
      <c r="W31" s="18" t="n">
        <v>10</v>
      </c>
      <c r="X31" s="18" t="n">
        <v>1</v>
      </c>
      <c r="Y31" s="18" t="n">
        <v>86</v>
      </c>
      <c r="Z31" s="18" t="n">
        <v>206</v>
      </c>
      <c r="AA31" s="18" t="n">
        <v>221</v>
      </c>
      <c r="AB31" s="18" t="n">
        <v>167</v>
      </c>
      <c r="AC31" s="18" t="n">
        <v>130</v>
      </c>
      <c r="AD31" s="18" t="n">
        <v>139</v>
      </c>
      <c r="AE31" s="18" t="n">
        <v>136</v>
      </c>
      <c r="AF31" s="18" t="n">
        <v>143</v>
      </c>
      <c r="AG31" s="18" t="n">
        <v>164</v>
      </c>
      <c r="AH31" s="18" t="n">
        <v>182</v>
      </c>
      <c r="AI31" s="18" t="n">
        <v>178</v>
      </c>
      <c r="AJ31" s="18" t="n">
        <v>111</v>
      </c>
      <c r="AK31" s="18" t="n">
        <v>39</v>
      </c>
      <c r="AL31" s="18" t="n">
        <v>15</v>
      </c>
      <c r="AM31" s="18" t="n">
        <v>12</v>
      </c>
      <c r="AN31" s="18" t="n">
        <v>5</v>
      </c>
      <c r="AO31" s="18" t="n">
        <v>7</v>
      </c>
      <c r="AP31" s="18" t="n">
        <v>12</v>
      </c>
      <c r="AQ31" s="18" t="n">
        <v>21</v>
      </c>
      <c r="AR31" s="18" t="n">
        <v>29</v>
      </c>
      <c r="AS31" s="18" t="n">
        <v>35</v>
      </c>
      <c r="AT31" s="18" t="n">
        <v>43</v>
      </c>
      <c r="AU31" s="18" t="n">
        <v>58</v>
      </c>
      <c r="AV31" s="18" t="n">
        <v>53</v>
      </c>
      <c r="AW31" s="18" t="n">
        <v>58</v>
      </c>
      <c r="AX31" s="18" t="n">
        <v>49</v>
      </c>
      <c r="AY31" s="18" t="n">
        <v>44</v>
      </c>
      <c r="AZ31" s="18" t="n">
        <v>30</v>
      </c>
      <c r="BA31" s="18" t="n">
        <v>21</v>
      </c>
      <c r="BB31" s="18" t="n">
        <v>19</v>
      </c>
      <c r="BC31" s="18" t="n">
        <v>28</v>
      </c>
      <c r="BD31" s="18" t="n">
        <v>29</v>
      </c>
      <c r="BE31" s="18" t="n">
        <v>38</v>
      </c>
      <c r="BF31" s="18" t="n">
        <v>72</v>
      </c>
      <c r="BG31" s="18" t="n">
        <v>84</v>
      </c>
      <c r="BH31" s="18" t="n">
        <v>94</v>
      </c>
      <c r="BI31" s="18" t="n">
        <v>87</v>
      </c>
      <c r="BJ31" s="18" t="n">
        <v>81</v>
      </c>
      <c r="BK31" s="18" t="n">
        <v>84</v>
      </c>
      <c r="BL31" s="18" t="n">
        <v>57</v>
      </c>
      <c r="BM31" s="18" t="n">
        <v>43</v>
      </c>
      <c r="BN31" s="18" t="n">
        <v>32</v>
      </c>
      <c r="BO31" s="18" t="n">
        <v>22</v>
      </c>
      <c r="BP31" s="18" t="n">
        <v>25</v>
      </c>
      <c r="BQ31" s="18" t="n">
        <v>40</v>
      </c>
      <c r="BR31" s="18" t="n">
        <v>39</v>
      </c>
      <c r="BS31" s="18" t="n">
        <v>53</v>
      </c>
      <c r="BT31" s="18" t="n">
        <v>61</v>
      </c>
      <c r="BU31" s="18" t="n">
        <v>77</v>
      </c>
      <c r="BV31" s="18" t="n">
        <v>58</v>
      </c>
      <c r="BW31" s="18" t="n">
        <v>28</v>
      </c>
      <c r="BX31" s="18" t="n">
        <v>22</v>
      </c>
      <c r="BY31" s="18" t="n">
        <v>16</v>
      </c>
      <c r="BZ31" s="18" t="n">
        <v>11</v>
      </c>
      <c r="CA31" s="18" t="n">
        <v>9</v>
      </c>
      <c r="CB31" s="18" t="n">
        <v>10</v>
      </c>
      <c r="CC31" s="18" t="n">
        <v>22</v>
      </c>
      <c r="CD31" s="18" t="n">
        <v>43</v>
      </c>
      <c r="CE31" s="18" t="n">
        <v>57</v>
      </c>
      <c r="CF31" s="18" t="n">
        <v>56</v>
      </c>
      <c r="CG31" s="18" t="n">
        <v>43</v>
      </c>
      <c r="CH31" s="18" t="n">
        <v>25</v>
      </c>
      <c r="CI31" s="18" t="n">
        <v>15</v>
      </c>
      <c r="CJ31" s="18" t="n">
        <v>1</v>
      </c>
      <c r="CK31" s="18" t="n">
        <v>3</v>
      </c>
      <c r="CL31" s="18" t="n">
        <v>37</v>
      </c>
      <c r="CM31" s="18" t="n">
        <v>92</v>
      </c>
      <c r="CN31" s="18" t="n">
        <v>113</v>
      </c>
      <c r="CO31" s="18" t="n">
        <v>87</v>
      </c>
      <c r="CP31" s="18" t="n">
        <v>33</v>
      </c>
      <c r="CQ31" s="18" t="n">
        <v>30</v>
      </c>
      <c r="CR31" s="18" t="n">
        <v>29</v>
      </c>
      <c r="CS31" s="18" t="n">
        <v>17</v>
      </c>
      <c r="CT31" s="18" t="n">
        <v>10</v>
      </c>
      <c r="CU31" s="18" t="n">
        <v>7</v>
      </c>
      <c r="CV31" s="18" t="n">
        <v>14</v>
      </c>
      <c r="CW31" s="18" t="n">
        <v>12</v>
      </c>
      <c r="CX31" s="18" t="n">
        <v>19</v>
      </c>
      <c r="CY31" s="18" t="n">
        <v>89</v>
      </c>
      <c r="CZ31" s="18" t="n">
        <v>130</v>
      </c>
      <c r="DA31" s="18" t="n">
        <v>100</v>
      </c>
      <c r="DB31" s="18" t="n">
        <v>40</v>
      </c>
      <c r="DC31" s="18" t="n">
        <v>8</v>
      </c>
      <c r="DD31" s="18" t="n">
        <v>0</v>
      </c>
      <c r="DE31" s="18" t="n">
        <v>14</v>
      </c>
    </row>
    <row r="32" customFormat="false" ht="10.5" hidden="false" customHeight="true" outlineLevel="0" collapsed="false">
      <c r="B32" s="17" t="n">
        <v>140</v>
      </c>
      <c r="C32" s="18" t="n">
        <v>33</v>
      </c>
      <c r="D32" s="18" t="n">
        <v>35</v>
      </c>
      <c r="E32" s="18" t="n">
        <v>37</v>
      </c>
      <c r="F32" s="18" t="n">
        <v>38</v>
      </c>
      <c r="G32" s="18" t="n">
        <v>50</v>
      </c>
      <c r="H32" s="18" t="n">
        <v>70</v>
      </c>
      <c r="I32" s="18" t="n">
        <v>75</v>
      </c>
      <c r="J32" s="18" t="n">
        <v>75</v>
      </c>
      <c r="K32" s="18" t="n">
        <v>79</v>
      </c>
      <c r="L32" s="18" t="n">
        <v>82</v>
      </c>
      <c r="M32" s="18" t="n">
        <v>86</v>
      </c>
      <c r="N32" s="18" t="n">
        <v>93</v>
      </c>
      <c r="O32" s="18" t="n">
        <v>59</v>
      </c>
      <c r="P32" s="18" t="n">
        <v>16</v>
      </c>
      <c r="Q32" s="18" t="n">
        <v>24</v>
      </c>
      <c r="R32" s="18" t="n">
        <v>34</v>
      </c>
      <c r="S32" s="18" t="n">
        <v>47</v>
      </c>
      <c r="T32" s="18" t="n">
        <v>58</v>
      </c>
      <c r="U32" s="18" t="n">
        <v>35</v>
      </c>
      <c r="V32" s="18" t="n">
        <v>28</v>
      </c>
      <c r="W32" s="18" t="n">
        <v>4</v>
      </c>
      <c r="X32" s="18" t="n">
        <v>51</v>
      </c>
      <c r="Y32" s="18" t="n">
        <v>195</v>
      </c>
      <c r="Z32" s="18" t="n">
        <v>251</v>
      </c>
      <c r="AA32" s="18" t="n">
        <v>242</v>
      </c>
      <c r="AB32" s="18" t="n">
        <v>174</v>
      </c>
      <c r="AC32" s="18" t="n">
        <v>143</v>
      </c>
      <c r="AD32" s="18" t="n">
        <v>140</v>
      </c>
      <c r="AE32" s="18" t="n">
        <v>138</v>
      </c>
      <c r="AF32" s="18" t="n">
        <v>134</v>
      </c>
      <c r="AG32" s="18" t="n">
        <v>132</v>
      </c>
      <c r="AH32" s="18" t="n">
        <v>153</v>
      </c>
      <c r="AI32" s="18" t="n">
        <v>202</v>
      </c>
      <c r="AJ32" s="18" t="n">
        <v>196</v>
      </c>
      <c r="AK32" s="18" t="n">
        <v>116</v>
      </c>
      <c r="AL32" s="18" t="n">
        <v>26</v>
      </c>
      <c r="AM32" s="18" t="n">
        <v>3</v>
      </c>
      <c r="AN32" s="18" t="n">
        <v>1</v>
      </c>
      <c r="AO32" s="18" t="n">
        <v>18</v>
      </c>
      <c r="AP32" s="18" t="n">
        <v>30</v>
      </c>
      <c r="AQ32" s="18" t="n">
        <v>33</v>
      </c>
      <c r="AR32" s="18" t="n">
        <v>52</v>
      </c>
      <c r="AS32" s="18" t="n">
        <v>60</v>
      </c>
      <c r="AT32" s="18" t="n">
        <v>55</v>
      </c>
      <c r="AU32" s="18" t="n">
        <v>43</v>
      </c>
      <c r="AV32" s="18" t="n">
        <v>25</v>
      </c>
      <c r="AW32" s="18" t="n">
        <v>25</v>
      </c>
      <c r="AX32" s="18" t="n">
        <v>37</v>
      </c>
      <c r="AY32" s="18" t="n">
        <v>58</v>
      </c>
      <c r="AZ32" s="18" t="n">
        <v>60</v>
      </c>
      <c r="BA32" s="18" t="n">
        <v>66</v>
      </c>
      <c r="BB32" s="18" t="n">
        <v>155</v>
      </c>
      <c r="BC32" s="18" t="n">
        <v>201</v>
      </c>
      <c r="BD32" s="18" t="n">
        <v>215</v>
      </c>
      <c r="BE32" s="18" t="n">
        <v>227</v>
      </c>
      <c r="BF32" s="18" t="n">
        <v>226</v>
      </c>
      <c r="BG32" s="18" t="n">
        <v>229</v>
      </c>
      <c r="BH32" s="18" t="n">
        <v>248</v>
      </c>
      <c r="BI32" s="18" t="n">
        <v>247</v>
      </c>
      <c r="BJ32" s="18" t="n">
        <v>243</v>
      </c>
      <c r="BK32" s="18" t="n">
        <v>247</v>
      </c>
      <c r="BL32" s="18" t="n">
        <v>231</v>
      </c>
      <c r="BM32" s="18" t="n">
        <v>220</v>
      </c>
      <c r="BN32" s="18" t="n">
        <v>212</v>
      </c>
      <c r="BO32" s="18" t="n">
        <v>189</v>
      </c>
      <c r="BP32" s="18" t="n">
        <v>122</v>
      </c>
      <c r="BQ32" s="18" t="n">
        <v>66</v>
      </c>
      <c r="BR32" s="18" t="n">
        <v>38</v>
      </c>
      <c r="BS32" s="18" t="n">
        <v>38</v>
      </c>
      <c r="BT32" s="18" t="n">
        <v>40</v>
      </c>
      <c r="BU32" s="18" t="n">
        <v>45</v>
      </c>
      <c r="BV32" s="18" t="n">
        <v>58</v>
      </c>
      <c r="BW32" s="18" t="n">
        <v>57</v>
      </c>
      <c r="BX32" s="18" t="n">
        <v>49</v>
      </c>
      <c r="BY32" s="18" t="n">
        <v>39</v>
      </c>
      <c r="BZ32" s="18" t="n">
        <v>22</v>
      </c>
      <c r="CA32" s="18" t="n">
        <v>17</v>
      </c>
      <c r="CB32" s="18" t="n">
        <v>10</v>
      </c>
      <c r="CC32" s="18" t="n">
        <v>9</v>
      </c>
      <c r="CD32" s="18" t="n">
        <v>18</v>
      </c>
      <c r="CE32" s="18" t="n">
        <v>36</v>
      </c>
      <c r="CF32" s="18" t="n">
        <v>50</v>
      </c>
      <c r="CG32" s="18" t="n">
        <v>53</v>
      </c>
      <c r="CH32" s="18" t="n">
        <v>47</v>
      </c>
      <c r="CI32" s="18" t="n">
        <v>33</v>
      </c>
      <c r="CJ32" s="18" t="n">
        <v>15</v>
      </c>
      <c r="CK32" s="18" t="n">
        <v>2</v>
      </c>
      <c r="CL32" s="18" t="n">
        <v>3</v>
      </c>
      <c r="CM32" s="18" t="n">
        <v>43</v>
      </c>
      <c r="CN32" s="18" t="n">
        <v>92</v>
      </c>
      <c r="CO32" s="18" t="n">
        <v>101</v>
      </c>
      <c r="CP32" s="18" t="n">
        <v>44</v>
      </c>
      <c r="CQ32" s="18" t="n">
        <v>29</v>
      </c>
      <c r="CR32" s="18" t="n">
        <v>43</v>
      </c>
      <c r="CS32" s="18" t="n">
        <v>32</v>
      </c>
      <c r="CT32" s="18" t="n">
        <v>26</v>
      </c>
      <c r="CU32" s="18" t="n">
        <v>22</v>
      </c>
      <c r="CV32" s="18" t="n">
        <v>17</v>
      </c>
      <c r="CW32" s="18" t="n">
        <v>4</v>
      </c>
      <c r="CX32" s="18" t="n">
        <v>7</v>
      </c>
      <c r="CY32" s="18" t="n">
        <v>46</v>
      </c>
      <c r="CZ32" s="18" t="n">
        <v>88</v>
      </c>
      <c r="DA32" s="18" t="n">
        <v>92</v>
      </c>
      <c r="DB32" s="18" t="n">
        <v>44</v>
      </c>
      <c r="DC32" s="18" t="n">
        <v>4</v>
      </c>
      <c r="DD32" s="18" t="n">
        <v>0</v>
      </c>
      <c r="DE32" s="18" t="n">
        <v>10</v>
      </c>
    </row>
    <row r="33" customFormat="false" ht="10.5" hidden="false" customHeight="true" outlineLevel="0" collapsed="false">
      <c r="B33" s="17" t="n">
        <v>141</v>
      </c>
      <c r="C33" s="18" t="n">
        <v>31</v>
      </c>
      <c r="D33" s="18" t="n">
        <v>38</v>
      </c>
      <c r="E33" s="18" t="n">
        <v>40</v>
      </c>
      <c r="F33" s="18" t="n">
        <v>33</v>
      </c>
      <c r="G33" s="18" t="n">
        <v>56</v>
      </c>
      <c r="H33" s="18" t="n">
        <v>86</v>
      </c>
      <c r="I33" s="18" t="n">
        <v>82</v>
      </c>
      <c r="J33" s="18" t="n">
        <v>85</v>
      </c>
      <c r="K33" s="18" t="n">
        <v>85</v>
      </c>
      <c r="L33" s="18" t="n">
        <v>93</v>
      </c>
      <c r="M33" s="18" t="n">
        <v>99</v>
      </c>
      <c r="N33" s="18" t="n">
        <v>84</v>
      </c>
      <c r="O33" s="18" t="n">
        <v>22</v>
      </c>
      <c r="P33" s="18" t="n">
        <v>13</v>
      </c>
      <c r="Q33" s="18" t="n">
        <v>32</v>
      </c>
      <c r="R33" s="18" t="n">
        <v>50</v>
      </c>
      <c r="S33" s="18" t="n">
        <v>48</v>
      </c>
      <c r="T33" s="18" t="n">
        <v>37</v>
      </c>
      <c r="U33" s="18" t="n">
        <v>19</v>
      </c>
      <c r="V33" s="18" t="n">
        <v>0</v>
      </c>
      <c r="W33" s="18" t="n">
        <v>29</v>
      </c>
      <c r="X33" s="18" t="n">
        <v>157</v>
      </c>
      <c r="Y33" s="18" t="n">
        <v>252</v>
      </c>
      <c r="Z33" s="18" t="n">
        <v>253</v>
      </c>
      <c r="AA33" s="18" t="n">
        <v>215</v>
      </c>
      <c r="AB33" s="18" t="n">
        <v>153</v>
      </c>
      <c r="AC33" s="18" t="n">
        <v>159</v>
      </c>
      <c r="AD33" s="18" t="n">
        <v>144</v>
      </c>
      <c r="AE33" s="18" t="n">
        <v>128</v>
      </c>
      <c r="AF33" s="18" t="n">
        <v>111</v>
      </c>
      <c r="AG33" s="18" t="n">
        <v>113</v>
      </c>
      <c r="AH33" s="18" t="n">
        <v>125</v>
      </c>
      <c r="AI33" s="18" t="n">
        <v>155</v>
      </c>
      <c r="AJ33" s="18" t="n">
        <v>192</v>
      </c>
      <c r="AK33" s="18" t="n">
        <v>195</v>
      </c>
      <c r="AL33" s="18" t="n">
        <v>132</v>
      </c>
      <c r="AM33" s="18" t="n">
        <v>36</v>
      </c>
      <c r="AN33" s="18" t="n">
        <v>15</v>
      </c>
      <c r="AO33" s="18" t="n">
        <v>17</v>
      </c>
      <c r="AP33" s="18" t="n">
        <v>26</v>
      </c>
      <c r="AQ33" s="18" t="n">
        <v>40</v>
      </c>
      <c r="AR33" s="18" t="n">
        <v>51</v>
      </c>
      <c r="AS33" s="18" t="n">
        <v>38</v>
      </c>
      <c r="AT33" s="18" t="n">
        <v>22</v>
      </c>
      <c r="AU33" s="18" t="n">
        <v>4</v>
      </c>
      <c r="AV33" s="18" t="n">
        <v>36</v>
      </c>
      <c r="AW33" s="18" t="n">
        <v>75</v>
      </c>
      <c r="AX33" s="18" t="n">
        <v>143</v>
      </c>
      <c r="AY33" s="18" t="n">
        <v>203</v>
      </c>
      <c r="AZ33" s="18" t="n">
        <v>235</v>
      </c>
      <c r="BA33" s="18" t="n">
        <v>247</v>
      </c>
      <c r="BB33" s="18" t="n">
        <v>249</v>
      </c>
      <c r="BC33" s="18" t="n">
        <v>250</v>
      </c>
      <c r="BD33" s="18" t="n">
        <v>252</v>
      </c>
      <c r="BE33" s="18" t="n">
        <v>245</v>
      </c>
      <c r="BF33" s="18" t="n">
        <v>227</v>
      </c>
      <c r="BG33" s="18" t="n">
        <v>233</v>
      </c>
      <c r="BH33" s="18" t="n">
        <v>238</v>
      </c>
      <c r="BI33" s="18" t="n">
        <v>240</v>
      </c>
      <c r="BJ33" s="18" t="n">
        <v>250</v>
      </c>
      <c r="BK33" s="18" t="n">
        <v>252</v>
      </c>
      <c r="BL33" s="18" t="n">
        <v>249</v>
      </c>
      <c r="BM33" s="18" t="n">
        <v>255</v>
      </c>
      <c r="BN33" s="18" t="n">
        <v>253</v>
      </c>
      <c r="BO33" s="18" t="n">
        <v>251</v>
      </c>
      <c r="BP33" s="18" t="n">
        <v>251</v>
      </c>
      <c r="BQ33" s="18" t="n">
        <v>245</v>
      </c>
      <c r="BR33" s="18" t="n">
        <v>221</v>
      </c>
      <c r="BS33" s="18" t="n">
        <v>134</v>
      </c>
      <c r="BT33" s="18" t="n">
        <v>60</v>
      </c>
      <c r="BU33" s="18" t="n">
        <v>26</v>
      </c>
      <c r="BV33" s="18" t="n">
        <v>36</v>
      </c>
      <c r="BW33" s="18" t="n">
        <v>67</v>
      </c>
      <c r="BX33" s="18" t="n">
        <v>93</v>
      </c>
      <c r="BY33" s="18" t="n">
        <v>81</v>
      </c>
      <c r="BZ33" s="18" t="n">
        <v>54</v>
      </c>
      <c r="CA33" s="18" t="n">
        <v>42</v>
      </c>
      <c r="CB33" s="18" t="n">
        <v>37</v>
      </c>
      <c r="CC33" s="18" t="n">
        <v>21</v>
      </c>
      <c r="CD33" s="18" t="n">
        <v>2</v>
      </c>
      <c r="CE33" s="18" t="n">
        <v>8</v>
      </c>
      <c r="CF33" s="18" t="n">
        <v>31</v>
      </c>
      <c r="CG33" s="18" t="n">
        <v>49</v>
      </c>
      <c r="CH33" s="18" t="n">
        <v>54</v>
      </c>
      <c r="CI33" s="18" t="n">
        <v>38</v>
      </c>
      <c r="CJ33" s="18" t="n">
        <v>29</v>
      </c>
      <c r="CK33" s="18" t="n">
        <v>18</v>
      </c>
      <c r="CL33" s="18" t="n">
        <v>8</v>
      </c>
      <c r="CM33" s="18" t="n">
        <v>23</v>
      </c>
      <c r="CN33" s="18" t="n">
        <v>66</v>
      </c>
      <c r="CO33" s="18" t="n">
        <v>89</v>
      </c>
      <c r="CP33" s="18" t="n">
        <v>37</v>
      </c>
      <c r="CQ33" s="18" t="n">
        <v>14</v>
      </c>
      <c r="CR33" s="18" t="n">
        <v>32</v>
      </c>
      <c r="CS33" s="18" t="n">
        <v>32</v>
      </c>
      <c r="CT33" s="18" t="n">
        <v>49</v>
      </c>
      <c r="CU33" s="18" t="n">
        <v>56</v>
      </c>
      <c r="CV33" s="18" t="n">
        <v>50</v>
      </c>
      <c r="CW33" s="18" t="n">
        <v>24</v>
      </c>
      <c r="CX33" s="18" t="n">
        <v>8</v>
      </c>
      <c r="CY33" s="18" t="n">
        <v>2</v>
      </c>
      <c r="CZ33" s="18" t="n">
        <v>28</v>
      </c>
      <c r="DA33" s="18" t="n">
        <v>40</v>
      </c>
      <c r="DB33" s="18" t="n">
        <v>19</v>
      </c>
      <c r="DC33" s="18" t="n">
        <v>8</v>
      </c>
      <c r="DD33" s="18" t="n">
        <v>14</v>
      </c>
      <c r="DE33" s="18" t="n">
        <v>23</v>
      </c>
    </row>
    <row r="34" customFormat="false" ht="10.5" hidden="false" customHeight="true" outlineLevel="0" collapsed="false">
      <c r="B34" s="17" t="n">
        <v>142</v>
      </c>
      <c r="C34" s="18" t="n">
        <v>34</v>
      </c>
      <c r="D34" s="18" t="n">
        <v>41</v>
      </c>
      <c r="E34" s="18" t="n">
        <v>37</v>
      </c>
      <c r="F34" s="18" t="n">
        <v>18</v>
      </c>
      <c r="G34" s="18" t="n">
        <v>68</v>
      </c>
      <c r="H34" s="18" t="n">
        <v>107</v>
      </c>
      <c r="I34" s="18" t="n">
        <v>94</v>
      </c>
      <c r="J34" s="18" t="n">
        <v>96</v>
      </c>
      <c r="K34" s="18" t="n">
        <v>96</v>
      </c>
      <c r="L34" s="18" t="n">
        <v>106</v>
      </c>
      <c r="M34" s="18" t="n">
        <v>104</v>
      </c>
      <c r="N34" s="18" t="n">
        <v>55</v>
      </c>
      <c r="O34" s="18" t="n">
        <v>17</v>
      </c>
      <c r="P34" s="18" t="n">
        <v>34</v>
      </c>
      <c r="Q34" s="18" t="n">
        <v>51</v>
      </c>
      <c r="R34" s="18" t="n">
        <v>53</v>
      </c>
      <c r="S34" s="18" t="n">
        <v>37</v>
      </c>
      <c r="T34" s="18" t="n">
        <v>10</v>
      </c>
      <c r="U34" s="18" t="n">
        <v>1</v>
      </c>
      <c r="V34" s="18" t="n">
        <v>9</v>
      </c>
      <c r="W34" s="18" t="n">
        <v>110</v>
      </c>
      <c r="X34" s="18" t="n">
        <v>244</v>
      </c>
      <c r="Y34" s="18" t="n">
        <v>252</v>
      </c>
      <c r="Z34" s="18" t="n">
        <v>206</v>
      </c>
      <c r="AA34" s="18" t="n">
        <v>163</v>
      </c>
      <c r="AB34" s="18" t="n">
        <v>144</v>
      </c>
      <c r="AC34" s="18" t="n">
        <v>163</v>
      </c>
      <c r="AD34" s="18" t="n">
        <v>157</v>
      </c>
      <c r="AE34" s="18" t="n">
        <v>150</v>
      </c>
      <c r="AF34" s="18" t="n">
        <v>137</v>
      </c>
      <c r="AG34" s="18" t="n">
        <v>125</v>
      </c>
      <c r="AH34" s="18" t="n">
        <v>120</v>
      </c>
      <c r="AI34" s="18" t="n">
        <v>131</v>
      </c>
      <c r="AJ34" s="18" t="n">
        <v>151</v>
      </c>
      <c r="AK34" s="18" t="n">
        <v>174</v>
      </c>
      <c r="AL34" s="18" t="n">
        <v>194</v>
      </c>
      <c r="AM34" s="18" t="n">
        <v>164</v>
      </c>
      <c r="AN34" s="18" t="n">
        <v>79</v>
      </c>
      <c r="AO34" s="18" t="n">
        <v>27</v>
      </c>
      <c r="AP34" s="18" t="n">
        <v>27</v>
      </c>
      <c r="AQ34" s="18" t="n">
        <v>39</v>
      </c>
      <c r="AR34" s="18" t="n">
        <v>28</v>
      </c>
      <c r="AS34" s="18" t="n">
        <v>22</v>
      </c>
      <c r="AT34" s="18" t="n">
        <v>53</v>
      </c>
      <c r="AU34" s="18" t="n">
        <v>118</v>
      </c>
      <c r="AV34" s="18" t="n">
        <v>164</v>
      </c>
      <c r="AW34" s="18" t="n">
        <v>221</v>
      </c>
      <c r="AX34" s="18" t="n">
        <v>251</v>
      </c>
      <c r="AY34" s="18" t="n">
        <v>253</v>
      </c>
      <c r="AZ34" s="18" t="n">
        <v>240</v>
      </c>
      <c r="BA34" s="18" t="n">
        <v>228</v>
      </c>
      <c r="BB34" s="18" t="n">
        <v>201</v>
      </c>
      <c r="BC34" s="18" t="n">
        <v>189</v>
      </c>
      <c r="BD34" s="18" t="n">
        <v>200</v>
      </c>
      <c r="BE34" s="18" t="n">
        <v>185</v>
      </c>
      <c r="BF34" s="18" t="n">
        <v>188</v>
      </c>
      <c r="BG34" s="18" t="n">
        <v>183</v>
      </c>
      <c r="BH34" s="18" t="n">
        <v>186</v>
      </c>
      <c r="BI34" s="18" t="n">
        <v>177</v>
      </c>
      <c r="BJ34" s="18" t="n">
        <v>152</v>
      </c>
      <c r="BK34" s="18" t="n">
        <v>165</v>
      </c>
      <c r="BL34" s="18" t="n">
        <v>174</v>
      </c>
      <c r="BM34" s="18" t="n">
        <v>208</v>
      </c>
      <c r="BN34" s="18" t="n">
        <v>213</v>
      </c>
      <c r="BO34" s="18" t="n">
        <v>238</v>
      </c>
      <c r="BP34" s="18" t="n">
        <v>249</v>
      </c>
      <c r="BQ34" s="18" t="n">
        <v>255</v>
      </c>
      <c r="BR34" s="18" t="n">
        <v>251</v>
      </c>
      <c r="BS34" s="18" t="n">
        <v>244</v>
      </c>
      <c r="BT34" s="18" t="n">
        <v>206</v>
      </c>
      <c r="BU34" s="18" t="n">
        <v>155</v>
      </c>
      <c r="BV34" s="18" t="n">
        <v>101</v>
      </c>
      <c r="BW34" s="18" t="n">
        <v>54</v>
      </c>
      <c r="BX34" s="18" t="n">
        <v>44</v>
      </c>
      <c r="BY34" s="18" t="n">
        <v>64</v>
      </c>
      <c r="BZ34" s="18" t="n">
        <v>60</v>
      </c>
      <c r="CA34" s="18" t="n">
        <v>61</v>
      </c>
      <c r="CB34" s="18" t="n">
        <v>53</v>
      </c>
      <c r="CC34" s="18" t="n">
        <v>37</v>
      </c>
      <c r="CD34" s="18" t="n">
        <v>21</v>
      </c>
      <c r="CE34" s="18" t="n">
        <v>15</v>
      </c>
      <c r="CF34" s="18" t="n">
        <v>9</v>
      </c>
      <c r="CG34" s="18" t="n">
        <v>19</v>
      </c>
      <c r="CH34" s="18" t="n">
        <v>46</v>
      </c>
      <c r="CI34" s="18" t="n">
        <v>42</v>
      </c>
      <c r="CJ34" s="18" t="n">
        <v>46</v>
      </c>
      <c r="CK34" s="18" t="n">
        <v>33</v>
      </c>
      <c r="CL34" s="18" t="n">
        <v>7</v>
      </c>
      <c r="CM34" s="18" t="n">
        <v>7</v>
      </c>
      <c r="CN34" s="18" t="n">
        <v>21</v>
      </c>
      <c r="CO34" s="18" t="n">
        <v>38</v>
      </c>
      <c r="CP34" s="18" t="n">
        <v>36</v>
      </c>
      <c r="CQ34" s="18" t="n">
        <v>23</v>
      </c>
      <c r="CR34" s="18" t="n">
        <v>22</v>
      </c>
      <c r="CS34" s="18" t="n">
        <v>22</v>
      </c>
      <c r="CT34" s="18" t="n">
        <v>52</v>
      </c>
      <c r="CU34" s="18" t="n">
        <v>61</v>
      </c>
      <c r="CV34" s="18" t="n">
        <v>64</v>
      </c>
      <c r="CW34" s="18" t="n">
        <v>50</v>
      </c>
      <c r="CX34" s="18" t="n">
        <v>33</v>
      </c>
      <c r="CY34" s="18" t="n">
        <v>25</v>
      </c>
      <c r="CZ34" s="18" t="n">
        <v>15</v>
      </c>
      <c r="DA34" s="18" t="n">
        <v>4</v>
      </c>
      <c r="DB34" s="18" t="n">
        <v>4</v>
      </c>
      <c r="DC34" s="18" t="n">
        <v>11</v>
      </c>
      <c r="DD34" s="18" t="n">
        <v>10</v>
      </c>
      <c r="DE34" s="18" t="n">
        <v>10</v>
      </c>
    </row>
    <row r="35" customFormat="false" ht="10.5" hidden="false" customHeight="true" outlineLevel="0" collapsed="false">
      <c r="B35" s="17" t="n">
        <v>143</v>
      </c>
      <c r="C35" s="18" t="n">
        <v>26</v>
      </c>
      <c r="D35" s="18" t="n">
        <v>39</v>
      </c>
      <c r="E35" s="18" t="n">
        <v>37</v>
      </c>
      <c r="F35" s="18" t="n">
        <v>13</v>
      </c>
      <c r="G35" s="18" t="n">
        <v>74</v>
      </c>
      <c r="H35" s="18" t="n">
        <v>131</v>
      </c>
      <c r="I35" s="18" t="n">
        <v>115</v>
      </c>
      <c r="J35" s="18" t="n">
        <v>110</v>
      </c>
      <c r="K35" s="18" t="n">
        <v>107</v>
      </c>
      <c r="L35" s="18" t="n">
        <v>111</v>
      </c>
      <c r="M35" s="18" t="n">
        <v>104</v>
      </c>
      <c r="N35" s="18" t="n">
        <v>40</v>
      </c>
      <c r="O35" s="18" t="n">
        <v>48</v>
      </c>
      <c r="P35" s="18" t="n">
        <v>44</v>
      </c>
      <c r="Q35" s="18" t="n">
        <v>59</v>
      </c>
      <c r="R35" s="18" t="n">
        <v>43</v>
      </c>
      <c r="S35" s="18" t="n">
        <v>30</v>
      </c>
      <c r="T35" s="18" t="n">
        <v>11</v>
      </c>
      <c r="U35" s="18" t="n">
        <v>10</v>
      </c>
      <c r="V35" s="18" t="n">
        <v>82</v>
      </c>
      <c r="W35" s="18" t="n">
        <v>221</v>
      </c>
      <c r="X35" s="18" t="n">
        <v>250</v>
      </c>
      <c r="Y35" s="18" t="n">
        <v>205</v>
      </c>
      <c r="Z35" s="18" t="n">
        <v>148</v>
      </c>
      <c r="AA35" s="18" t="n">
        <v>146</v>
      </c>
      <c r="AB35" s="18" t="n">
        <v>156</v>
      </c>
      <c r="AC35" s="18" t="n">
        <v>151</v>
      </c>
      <c r="AD35" s="18" t="n">
        <v>170</v>
      </c>
      <c r="AE35" s="18" t="n">
        <v>179</v>
      </c>
      <c r="AF35" s="18" t="n">
        <v>166</v>
      </c>
      <c r="AG35" s="18" t="n">
        <v>150</v>
      </c>
      <c r="AH35" s="18" t="n">
        <v>132</v>
      </c>
      <c r="AI35" s="18" t="n">
        <v>127</v>
      </c>
      <c r="AJ35" s="18" t="n">
        <v>136</v>
      </c>
      <c r="AK35" s="18" t="n">
        <v>138</v>
      </c>
      <c r="AL35" s="18" t="n">
        <v>171</v>
      </c>
      <c r="AM35" s="18" t="n">
        <v>194</v>
      </c>
      <c r="AN35" s="18" t="n">
        <v>172</v>
      </c>
      <c r="AO35" s="18" t="n">
        <v>105</v>
      </c>
      <c r="AP35" s="18" t="n">
        <v>32</v>
      </c>
      <c r="AQ35" s="18" t="n">
        <v>7</v>
      </c>
      <c r="AR35" s="18" t="n">
        <v>46</v>
      </c>
      <c r="AS35" s="18" t="n">
        <v>106</v>
      </c>
      <c r="AT35" s="18" t="n">
        <v>194</v>
      </c>
      <c r="AU35" s="18" t="n">
        <v>246</v>
      </c>
      <c r="AV35" s="18" t="n">
        <v>250</v>
      </c>
      <c r="AW35" s="18" t="n">
        <v>224</v>
      </c>
      <c r="AX35" s="18" t="n">
        <v>206</v>
      </c>
      <c r="AY35" s="18" t="n">
        <v>193</v>
      </c>
      <c r="AZ35" s="18" t="n">
        <v>194</v>
      </c>
      <c r="BA35" s="18" t="n">
        <v>194</v>
      </c>
      <c r="BB35" s="18" t="n">
        <v>182</v>
      </c>
      <c r="BC35" s="18" t="n">
        <v>178</v>
      </c>
      <c r="BD35" s="18" t="n">
        <v>177</v>
      </c>
      <c r="BE35" s="18" t="n">
        <v>171</v>
      </c>
      <c r="BF35" s="18" t="n">
        <v>185</v>
      </c>
      <c r="BG35" s="18" t="n">
        <v>185</v>
      </c>
      <c r="BH35" s="18" t="n">
        <v>189</v>
      </c>
      <c r="BI35" s="18" t="n">
        <v>198</v>
      </c>
      <c r="BJ35" s="18" t="n">
        <v>187</v>
      </c>
      <c r="BK35" s="18" t="n">
        <v>179</v>
      </c>
      <c r="BL35" s="18" t="n">
        <v>172</v>
      </c>
      <c r="BM35" s="18" t="n">
        <v>165</v>
      </c>
      <c r="BN35" s="18" t="n">
        <v>149</v>
      </c>
      <c r="BO35" s="18" t="n">
        <v>159</v>
      </c>
      <c r="BP35" s="18" t="n">
        <v>171</v>
      </c>
      <c r="BQ35" s="18" t="n">
        <v>194</v>
      </c>
      <c r="BR35" s="18" t="n">
        <v>219</v>
      </c>
      <c r="BS35" s="18" t="n">
        <v>242</v>
      </c>
      <c r="BT35" s="18" t="n">
        <v>248</v>
      </c>
      <c r="BU35" s="18" t="n">
        <v>253</v>
      </c>
      <c r="BV35" s="18" t="n">
        <v>241</v>
      </c>
      <c r="BW35" s="18" t="n">
        <v>175</v>
      </c>
      <c r="BX35" s="18" t="n">
        <v>81</v>
      </c>
      <c r="BY35" s="18" t="n">
        <v>37</v>
      </c>
      <c r="BZ35" s="18" t="n">
        <v>43</v>
      </c>
      <c r="CA35" s="18" t="n">
        <v>46</v>
      </c>
      <c r="CB35" s="18" t="n">
        <v>53</v>
      </c>
      <c r="CC35" s="18" t="n">
        <v>52</v>
      </c>
      <c r="CD35" s="18" t="n">
        <v>39</v>
      </c>
      <c r="CE35" s="18" t="n">
        <v>29</v>
      </c>
      <c r="CF35" s="18" t="n">
        <v>16</v>
      </c>
      <c r="CG35" s="18" t="n">
        <v>10</v>
      </c>
      <c r="CH35" s="18" t="n">
        <v>22</v>
      </c>
      <c r="CI35" s="18" t="n">
        <v>39</v>
      </c>
      <c r="CJ35" s="18" t="n">
        <v>47</v>
      </c>
      <c r="CK35" s="18" t="n">
        <v>50</v>
      </c>
      <c r="CL35" s="18" t="n">
        <v>31</v>
      </c>
      <c r="CM35" s="18" t="n">
        <v>21</v>
      </c>
      <c r="CN35" s="18" t="n">
        <v>3</v>
      </c>
      <c r="CO35" s="18" t="n">
        <v>3</v>
      </c>
      <c r="CP35" s="18" t="n">
        <v>25</v>
      </c>
      <c r="CQ35" s="18" t="n">
        <v>33</v>
      </c>
      <c r="CR35" s="18" t="n">
        <v>31</v>
      </c>
      <c r="CS35" s="18" t="n">
        <v>30</v>
      </c>
      <c r="CT35" s="18" t="n">
        <v>57</v>
      </c>
      <c r="CU35" s="18" t="n">
        <v>52</v>
      </c>
      <c r="CV35" s="18" t="n">
        <v>56</v>
      </c>
      <c r="CW35" s="18" t="n">
        <v>54</v>
      </c>
      <c r="CX35" s="18" t="n">
        <v>44</v>
      </c>
      <c r="CY35" s="18" t="n">
        <v>47</v>
      </c>
      <c r="CZ35" s="18" t="n">
        <v>39</v>
      </c>
      <c r="DA35" s="18" t="n">
        <v>38</v>
      </c>
      <c r="DB35" s="18" t="n">
        <v>38</v>
      </c>
      <c r="DC35" s="18" t="n">
        <v>32</v>
      </c>
      <c r="DD35" s="18" t="n">
        <v>18</v>
      </c>
      <c r="DE35" s="18" t="n">
        <v>15</v>
      </c>
    </row>
    <row r="36" customFormat="false" ht="10.5" hidden="false" customHeight="true" outlineLevel="0" collapsed="false">
      <c r="B36" s="17" t="n">
        <v>144</v>
      </c>
      <c r="C36" s="18" t="n">
        <v>26</v>
      </c>
      <c r="D36" s="18" t="n">
        <v>32</v>
      </c>
      <c r="E36" s="18" t="n">
        <v>5</v>
      </c>
      <c r="F36" s="18" t="n">
        <v>3</v>
      </c>
      <c r="G36" s="18" t="n">
        <v>72</v>
      </c>
      <c r="H36" s="18" t="n">
        <v>114</v>
      </c>
      <c r="I36" s="18" t="n">
        <v>97</v>
      </c>
      <c r="J36" s="18" t="n">
        <v>110</v>
      </c>
      <c r="K36" s="18" t="n">
        <v>117</v>
      </c>
      <c r="L36" s="18" t="n">
        <v>113</v>
      </c>
      <c r="M36" s="18" t="n">
        <v>49</v>
      </c>
      <c r="N36" s="18" t="n">
        <v>30</v>
      </c>
      <c r="O36" s="18" t="n">
        <v>32</v>
      </c>
      <c r="P36" s="18" t="n">
        <v>33</v>
      </c>
      <c r="Q36" s="18" t="n">
        <v>46</v>
      </c>
      <c r="R36" s="18" t="n">
        <v>28</v>
      </c>
      <c r="S36" s="18" t="n">
        <v>11</v>
      </c>
      <c r="T36" s="18" t="n">
        <v>1</v>
      </c>
      <c r="U36" s="18" t="n">
        <v>78</v>
      </c>
      <c r="V36" s="18" t="n">
        <v>216</v>
      </c>
      <c r="W36" s="18" t="n">
        <v>253</v>
      </c>
      <c r="X36" s="18" t="n">
        <v>217</v>
      </c>
      <c r="Y36" s="18" t="n">
        <v>150</v>
      </c>
      <c r="Z36" s="18" t="n">
        <v>142</v>
      </c>
      <c r="AA36" s="18" t="n">
        <v>156</v>
      </c>
      <c r="AB36" s="18" t="n">
        <v>157</v>
      </c>
      <c r="AC36" s="18" t="n">
        <v>163</v>
      </c>
      <c r="AD36" s="18" t="n">
        <v>160</v>
      </c>
      <c r="AE36" s="18" t="n">
        <v>173</v>
      </c>
      <c r="AF36" s="18" t="n">
        <v>178</v>
      </c>
      <c r="AG36" s="18" t="n">
        <v>170</v>
      </c>
      <c r="AH36" s="18" t="n">
        <v>146</v>
      </c>
      <c r="AI36" s="18" t="n">
        <v>134</v>
      </c>
      <c r="AJ36" s="18" t="n">
        <v>135</v>
      </c>
      <c r="AK36" s="18" t="n">
        <v>129</v>
      </c>
      <c r="AL36" s="18" t="n">
        <v>135</v>
      </c>
      <c r="AM36" s="18" t="n">
        <v>171</v>
      </c>
      <c r="AN36" s="18" t="n">
        <v>188</v>
      </c>
      <c r="AO36" s="18" t="n">
        <v>148</v>
      </c>
      <c r="AP36" s="18" t="n">
        <v>75</v>
      </c>
      <c r="AQ36" s="18" t="n">
        <v>74</v>
      </c>
      <c r="AR36" s="18" t="n">
        <v>192</v>
      </c>
      <c r="AS36" s="18" t="n">
        <v>252</v>
      </c>
      <c r="AT36" s="18" t="n">
        <v>249</v>
      </c>
      <c r="AU36" s="18" t="n">
        <v>237</v>
      </c>
      <c r="AV36" s="18" t="n">
        <v>196</v>
      </c>
      <c r="AW36" s="18" t="n">
        <v>172</v>
      </c>
      <c r="AX36" s="18" t="n">
        <v>153</v>
      </c>
      <c r="AY36" s="18" t="n">
        <v>164</v>
      </c>
      <c r="AZ36" s="18" t="n">
        <v>150</v>
      </c>
      <c r="BA36" s="18" t="n">
        <v>157</v>
      </c>
      <c r="BB36" s="18" t="n">
        <v>172</v>
      </c>
      <c r="BC36" s="18" t="n">
        <v>204</v>
      </c>
      <c r="BD36" s="18" t="n">
        <v>194</v>
      </c>
      <c r="BE36" s="18" t="n">
        <v>180</v>
      </c>
      <c r="BF36" s="18" t="n">
        <v>178</v>
      </c>
      <c r="BG36" s="18" t="n">
        <v>159</v>
      </c>
      <c r="BH36" s="18" t="n">
        <v>162</v>
      </c>
      <c r="BI36" s="18" t="n">
        <v>165</v>
      </c>
      <c r="BJ36" s="18" t="n">
        <v>171</v>
      </c>
      <c r="BK36" s="18" t="n">
        <v>184</v>
      </c>
      <c r="BL36" s="18" t="n">
        <v>194</v>
      </c>
      <c r="BM36" s="18" t="n">
        <v>207</v>
      </c>
      <c r="BN36" s="18" t="n">
        <v>202</v>
      </c>
      <c r="BO36" s="18" t="n">
        <v>194</v>
      </c>
      <c r="BP36" s="18" t="n">
        <v>173</v>
      </c>
      <c r="BQ36" s="18" t="n">
        <v>159</v>
      </c>
      <c r="BR36" s="18" t="n">
        <v>145</v>
      </c>
      <c r="BS36" s="18" t="n">
        <v>156</v>
      </c>
      <c r="BT36" s="18" t="n">
        <v>181</v>
      </c>
      <c r="BU36" s="18" t="n">
        <v>206</v>
      </c>
      <c r="BV36" s="18" t="n">
        <v>249</v>
      </c>
      <c r="BW36" s="18" t="n">
        <v>238</v>
      </c>
      <c r="BX36" s="18" t="n">
        <v>206</v>
      </c>
      <c r="BY36" s="18" t="n">
        <v>156</v>
      </c>
      <c r="BZ36" s="18" t="n">
        <v>86</v>
      </c>
      <c r="CA36" s="18" t="n">
        <v>44</v>
      </c>
      <c r="CB36" s="18" t="n">
        <v>28</v>
      </c>
      <c r="CC36" s="18" t="n">
        <v>44</v>
      </c>
      <c r="CD36" s="18" t="n">
        <v>60</v>
      </c>
      <c r="CE36" s="18" t="n">
        <v>45</v>
      </c>
      <c r="CF36" s="18" t="n">
        <v>22</v>
      </c>
      <c r="CG36" s="18" t="n">
        <v>13</v>
      </c>
      <c r="CH36" s="18" t="n">
        <v>11</v>
      </c>
      <c r="CI36" s="18" t="n">
        <v>33</v>
      </c>
      <c r="CJ36" s="18" t="n">
        <v>49</v>
      </c>
      <c r="CK36" s="18" t="n">
        <v>53</v>
      </c>
      <c r="CL36" s="18" t="n">
        <v>47</v>
      </c>
      <c r="CM36" s="18" t="n">
        <v>38</v>
      </c>
      <c r="CN36" s="18" t="n">
        <v>18</v>
      </c>
      <c r="CO36" s="18" t="n">
        <v>4</v>
      </c>
      <c r="CP36" s="18" t="n">
        <v>17</v>
      </c>
      <c r="CQ36" s="18" t="n">
        <v>18</v>
      </c>
      <c r="CR36" s="18" t="n">
        <v>43</v>
      </c>
      <c r="CS36" s="18" t="n">
        <v>51</v>
      </c>
      <c r="CT36" s="18" t="n">
        <v>37</v>
      </c>
      <c r="CU36" s="18" t="n">
        <v>46</v>
      </c>
      <c r="CV36" s="18" t="n">
        <v>57</v>
      </c>
      <c r="CW36" s="18" t="n">
        <v>56</v>
      </c>
      <c r="CX36" s="18" t="n">
        <v>46</v>
      </c>
      <c r="CY36" s="18" t="n">
        <v>53</v>
      </c>
      <c r="CZ36" s="18" t="n">
        <v>53</v>
      </c>
      <c r="DA36" s="18" t="n">
        <v>54</v>
      </c>
      <c r="DB36" s="18" t="n">
        <v>53</v>
      </c>
      <c r="DC36" s="18" t="n">
        <v>47</v>
      </c>
      <c r="DD36" s="18" t="n">
        <v>40</v>
      </c>
      <c r="DE36" s="18" t="n">
        <v>36</v>
      </c>
    </row>
    <row r="37" customFormat="false" ht="10.5" hidden="false" customHeight="true" outlineLevel="0" collapsed="false">
      <c r="B37" s="17" t="n">
        <v>145</v>
      </c>
      <c r="C37" s="18" t="n">
        <v>27</v>
      </c>
      <c r="D37" s="18" t="n">
        <v>26</v>
      </c>
      <c r="E37" s="18" t="n">
        <v>15</v>
      </c>
      <c r="F37" s="18" t="n">
        <v>5</v>
      </c>
      <c r="G37" s="18" t="n">
        <v>78</v>
      </c>
      <c r="H37" s="18" t="n">
        <v>122</v>
      </c>
      <c r="I37" s="18" t="n">
        <v>115</v>
      </c>
      <c r="J37" s="18" t="n">
        <v>120</v>
      </c>
      <c r="K37" s="18" t="n">
        <v>123</v>
      </c>
      <c r="L37" s="18" t="n">
        <v>78</v>
      </c>
      <c r="M37" s="18" t="n">
        <v>28</v>
      </c>
      <c r="N37" s="18" t="n">
        <v>31</v>
      </c>
      <c r="O37" s="18" t="n">
        <v>36</v>
      </c>
      <c r="P37" s="18" t="n">
        <v>49</v>
      </c>
      <c r="Q37" s="18" t="n">
        <v>40</v>
      </c>
      <c r="R37" s="18" t="n">
        <v>15</v>
      </c>
      <c r="S37" s="18" t="n">
        <v>2</v>
      </c>
      <c r="T37" s="18" t="n">
        <v>70</v>
      </c>
      <c r="U37" s="18" t="n">
        <v>207</v>
      </c>
      <c r="V37" s="18" t="n">
        <v>250</v>
      </c>
      <c r="W37" s="18" t="n">
        <v>238</v>
      </c>
      <c r="X37" s="18" t="n">
        <v>178</v>
      </c>
      <c r="Y37" s="18" t="n">
        <v>148</v>
      </c>
      <c r="Z37" s="18" t="n">
        <v>153</v>
      </c>
      <c r="AA37" s="18" t="n">
        <v>159</v>
      </c>
      <c r="AB37" s="18" t="n">
        <v>158</v>
      </c>
      <c r="AC37" s="18" t="n">
        <v>156</v>
      </c>
      <c r="AD37" s="18" t="n">
        <v>165</v>
      </c>
      <c r="AE37" s="18" t="n">
        <v>153</v>
      </c>
      <c r="AF37" s="18" t="n">
        <v>160</v>
      </c>
      <c r="AG37" s="18" t="n">
        <v>191</v>
      </c>
      <c r="AH37" s="18" t="n">
        <v>182</v>
      </c>
      <c r="AI37" s="18" t="n">
        <v>141</v>
      </c>
      <c r="AJ37" s="18" t="n">
        <v>141</v>
      </c>
      <c r="AK37" s="18" t="n">
        <v>143</v>
      </c>
      <c r="AL37" s="18" t="n">
        <v>123</v>
      </c>
      <c r="AM37" s="18" t="n">
        <v>152</v>
      </c>
      <c r="AN37" s="18" t="n">
        <v>165</v>
      </c>
      <c r="AO37" s="18" t="n">
        <v>169</v>
      </c>
      <c r="AP37" s="18" t="n">
        <v>180</v>
      </c>
      <c r="AQ37" s="18" t="n">
        <v>223</v>
      </c>
      <c r="AR37" s="18" t="n">
        <v>237</v>
      </c>
      <c r="AS37" s="18" t="n">
        <v>209</v>
      </c>
      <c r="AT37" s="18" t="n">
        <v>186</v>
      </c>
      <c r="AU37" s="18" t="n">
        <v>164</v>
      </c>
      <c r="AV37" s="18" t="n">
        <v>172</v>
      </c>
      <c r="AW37" s="18" t="n">
        <v>184</v>
      </c>
      <c r="AX37" s="18" t="n">
        <v>182</v>
      </c>
      <c r="AY37" s="18" t="n">
        <v>180</v>
      </c>
      <c r="AZ37" s="18" t="n">
        <v>176</v>
      </c>
      <c r="BA37" s="18" t="n">
        <v>169</v>
      </c>
      <c r="BB37" s="18" t="n">
        <v>153</v>
      </c>
      <c r="BC37" s="18" t="n">
        <v>163</v>
      </c>
      <c r="BD37" s="18" t="n">
        <v>173</v>
      </c>
      <c r="BE37" s="18" t="n">
        <v>185</v>
      </c>
      <c r="BF37" s="18" t="n">
        <v>171</v>
      </c>
      <c r="BG37" s="18" t="n">
        <v>187</v>
      </c>
      <c r="BH37" s="18" t="n">
        <v>199</v>
      </c>
      <c r="BI37" s="18" t="n">
        <v>200</v>
      </c>
      <c r="BJ37" s="18" t="n">
        <v>205</v>
      </c>
      <c r="BK37" s="18" t="n">
        <v>185</v>
      </c>
      <c r="BL37" s="18" t="n">
        <v>166</v>
      </c>
      <c r="BM37" s="18" t="n">
        <v>159</v>
      </c>
      <c r="BN37" s="18" t="n">
        <v>164</v>
      </c>
      <c r="BO37" s="18" t="n">
        <v>185</v>
      </c>
      <c r="BP37" s="18" t="n">
        <v>213</v>
      </c>
      <c r="BQ37" s="18" t="n">
        <v>214</v>
      </c>
      <c r="BR37" s="18" t="n">
        <v>203</v>
      </c>
      <c r="BS37" s="18" t="n">
        <v>188</v>
      </c>
      <c r="BT37" s="18" t="n">
        <v>179</v>
      </c>
      <c r="BU37" s="18" t="n">
        <v>159</v>
      </c>
      <c r="BV37" s="18" t="n">
        <v>165</v>
      </c>
      <c r="BW37" s="18" t="n">
        <v>152</v>
      </c>
      <c r="BX37" s="18" t="n">
        <v>198</v>
      </c>
      <c r="BY37" s="18" t="n">
        <v>244</v>
      </c>
      <c r="BZ37" s="18" t="n">
        <v>206</v>
      </c>
      <c r="CA37" s="18" t="n">
        <v>135</v>
      </c>
      <c r="CB37" s="18" t="n">
        <v>66</v>
      </c>
      <c r="CC37" s="18" t="n">
        <v>30</v>
      </c>
      <c r="CD37" s="18" t="n">
        <v>35</v>
      </c>
      <c r="CE37" s="18" t="n">
        <v>40</v>
      </c>
      <c r="CF37" s="18" t="n">
        <v>36</v>
      </c>
      <c r="CG37" s="18" t="n">
        <v>24</v>
      </c>
      <c r="CH37" s="18" t="n">
        <v>16</v>
      </c>
      <c r="CI37" s="18" t="n">
        <v>14</v>
      </c>
      <c r="CJ37" s="18" t="n">
        <v>24</v>
      </c>
      <c r="CK37" s="18" t="n">
        <v>44</v>
      </c>
      <c r="CL37" s="18" t="n">
        <v>45</v>
      </c>
      <c r="CM37" s="18" t="n">
        <v>39</v>
      </c>
      <c r="CN37" s="18" t="n">
        <v>29</v>
      </c>
      <c r="CO37" s="18" t="n">
        <v>12</v>
      </c>
      <c r="CP37" s="18" t="n">
        <v>8</v>
      </c>
      <c r="CQ37" s="18" t="n">
        <v>10</v>
      </c>
      <c r="CR37" s="18" t="n">
        <v>36</v>
      </c>
      <c r="CS37" s="18" t="n">
        <v>51</v>
      </c>
      <c r="CT37" s="18" t="n">
        <v>38</v>
      </c>
      <c r="CU37" s="18" t="n">
        <v>42</v>
      </c>
      <c r="CV37" s="18" t="n">
        <v>50</v>
      </c>
      <c r="CW37" s="18" t="n">
        <v>54</v>
      </c>
      <c r="CX37" s="18" t="n">
        <v>53</v>
      </c>
      <c r="CY37" s="18" t="n">
        <v>54</v>
      </c>
      <c r="CZ37" s="18" t="n">
        <v>52</v>
      </c>
      <c r="DA37" s="18" t="n">
        <v>53</v>
      </c>
      <c r="DB37" s="18" t="n">
        <v>56</v>
      </c>
      <c r="DC37" s="18" t="n">
        <v>54</v>
      </c>
      <c r="DD37" s="18" t="n">
        <v>50</v>
      </c>
      <c r="DE37" s="18" t="n">
        <v>49</v>
      </c>
    </row>
    <row r="38" customFormat="false" ht="10.5" hidden="false" customHeight="true" outlineLevel="0" collapsed="false">
      <c r="B38" s="17" t="n">
        <v>146</v>
      </c>
      <c r="C38" s="18" t="n">
        <v>80</v>
      </c>
      <c r="D38" s="18" t="n">
        <v>64</v>
      </c>
      <c r="E38" s="18" t="n">
        <v>37</v>
      </c>
      <c r="F38" s="18" t="n">
        <v>3</v>
      </c>
      <c r="G38" s="18" t="n">
        <v>64</v>
      </c>
      <c r="H38" s="18" t="n">
        <v>116</v>
      </c>
      <c r="I38" s="18" t="n">
        <v>122</v>
      </c>
      <c r="J38" s="18" t="n">
        <v>111</v>
      </c>
      <c r="K38" s="18" t="n">
        <v>95</v>
      </c>
      <c r="L38" s="18" t="n">
        <v>48</v>
      </c>
      <c r="M38" s="18" t="n">
        <v>26</v>
      </c>
      <c r="N38" s="18" t="n">
        <v>33</v>
      </c>
      <c r="O38" s="18" t="n">
        <v>44</v>
      </c>
      <c r="P38" s="18" t="n">
        <v>53</v>
      </c>
      <c r="Q38" s="18" t="n">
        <v>17</v>
      </c>
      <c r="R38" s="18" t="n">
        <v>13</v>
      </c>
      <c r="S38" s="18" t="n">
        <v>65</v>
      </c>
      <c r="T38" s="18" t="n">
        <v>170</v>
      </c>
      <c r="U38" s="18" t="n">
        <v>251</v>
      </c>
      <c r="V38" s="18" t="n">
        <v>244</v>
      </c>
      <c r="W38" s="18" t="n">
        <v>215</v>
      </c>
      <c r="X38" s="18" t="n">
        <v>166</v>
      </c>
      <c r="Y38" s="18" t="n">
        <v>160</v>
      </c>
      <c r="Z38" s="18" t="n">
        <v>162</v>
      </c>
      <c r="AA38" s="18" t="n">
        <v>162</v>
      </c>
      <c r="AB38" s="18" t="n">
        <v>158</v>
      </c>
      <c r="AC38" s="18" t="n">
        <v>149</v>
      </c>
      <c r="AD38" s="18" t="n">
        <v>155</v>
      </c>
      <c r="AE38" s="18" t="n">
        <v>156</v>
      </c>
      <c r="AF38" s="18" t="n">
        <v>151</v>
      </c>
      <c r="AG38" s="18" t="n">
        <v>164</v>
      </c>
      <c r="AH38" s="18" t="n">
        <v>178</v>
      </c>
      <c r="AI38" s="18" t="n">
        <v>171</v>
      </c>
      <c r="AJ38" s="18" t="n">
        <v>157</v>
      </c>
      <c r="AK38" s="18" t="n">
        <v>146</v>
      </c>
      <c r="AL38" s="18" t="n">
        <v>141</v>
      </c>
      <c r="AM38" s="18" t="n">
        <v>150</v>
      </c>
      <c r="AN38" s="18" t="n">
        <v>138</v>
      </c>
      <c r="AO38" s="18" t="n">
        <v>139</v>
      </c>
      <c r="AP38" s="18" t="n">
        <v>185</v>
      </c>
      <c r="AQ38" s="18" t="n">
        <v>231</v>
      </c>
      <c r="AR38" s="18" t="n">
        <v>213</v>
      </c>
      <c r="AS38" s="18" t="n">
        <v>175</v>
      </c>
      <c r="AT38" s="18" t="n">
        <v>185</v>
      </c>
      <c r="AU38" s="18" t="n">
        <v>162</v>
      </c>
      <c r="AV38" s="18" t="n">
        <v>141</v>
      </c>
      <c r="AW38" s="18" t="n">
        <v>145</v>
      </c>
      <c r="AX38" s="18" t="n">
        <v>143</v>
      </c>
      <c r="AY38" s="18" t="n">
        <v>143</v>
      </c>
      <c r="AZ38" s="18" t="n">
        <v>159</v>
      </c>
      <c r="BA38" s="18" t="n">
        <v>189</v>
      </c>
      <c r="BB38" s="18" t="n">
        <v>187</v>
      </c>
      <c r="BC38" s="18" t="n">
        <v>187</v>
      </c>
      <c r="BD38" s="18" t="n">
        <v>186</v>
      </c>
      <c r="BE38" s="18" t="n">
        <v>173</v>
      </c>
      <c r="BF38" s="18" t="n">
        <v>166</v>
      </c>
      <c r="BG38" s="18" t="n">
        <v>160</v>
      </c>
      <c r="BH38" s="18" t="n">
        <v>175</v>
      </c>
      <c r="BI38" s="18" t="n">
        <v>179</v>
      </c>
      <c r="BJ38" s="18" t="n">
        <v>198</v>
      </c>
      <c r="BK38" s="18" t="n">
        <v>196</v>
      </c>
      <c r="BL38" s="18" t="n">
        <v>208</v>
      </c>
      <c r="BM38" s="18" t="n">
        <v>209</v>
      </c>
      <c r="BN38" s="18" t="n">
        <v>187</v>
      </c>
      <c r="BO38" s="18" t="n">
        <v>164</v>
      </c>
      <c r="BP38" s="18" t="n">
        <v>165</v>
      </c>
      <c r="BQ38" s="18" t="n">
        <v>160</v>
      </c>
      <c r="BR38" s="18" t="n">
        <v>165</v>
      </c>
      <c r="BS38" s="18" t="n">
        <v>177</v>
      </c>
      <c r="BT38" s="18" t="n">
        <v>189</v>
      </c>
      <c r="BU38" s="18" t="n">
        <v>201</v>
      </c>
      <c r="BV38" s="18" t="n">
        <v>197</v>
      </c>
      <c r="BW38" s="18" t="n">
        <v>199</v>
      </c>
      <c r="BX38" s="18" t="n">
        <v>212</v>
      </c>
      <c r="BY38" s="18" t="n">
        <v>212</v>
      </c>
      <c r="BZ38" s="18" t="n">
        <v>249</v>
      </c>
      <c r="CA38" s="18" t="n">
        <v>252</v>
      </c>
      <c r="CB38" s="18" t="n">
        <v>205</v>
      </c>
      <c r="CC38" s="18" t="n">
        <v>94</v>
      </c>
      <c r="CD38" s="18" t="n">
        <v>14</v>
      </c>
      <c r="CE38" s="18" t="n">
        <v>39</v>
      </c>
      <c r="CF38" s="18" t="n">
        <v>54</v>
      </c>
      <c r="CG38" s="18" t="n">
        <v>35</v>
      </c>
      <c r="CH38" s="18" t="n">
        <v>19</v>
      </c>
      <c r="CI38" s="18" t="n">
        <v>17</v>
      </c>
      <c r="CJ38" s="18" t="n">
        <v>10</v>
      </c>
      <c r="CK38" s="18" t="n">
        <v>25</v>
      </c>
      <c r="CL38" s="18" t="n">
        <v>42</v>
      </c>
      <c r="CM38" s="18" t="n">
        <v>44</v>
      </c>
      <c r="CN38" s="18" t="n">
        <v>39</v>
      </c>
      <c r="CO38" s="18" t="n">
        <v>24</v>
      </c>
      <c r="CP38" s="18" t="n">
        <v>12</v>
      </c>
      <c r="CQ38" s="18" t="n">
        <v>11</v>
      </c>
      <c r="CR38" s="18" t="n">
        <v>23</v>
      </c>
      <c r="CS38" s="18" t="n">
        <v>36</v>
      </c>
      <c r="CT38" s="18" t="n">
        <v>31</v>
      </c>
      <c r="CU38" s="18" t="n">
        <v>37</v>
      </c>
      <c r="CV38" s="18" t="n">
        <v>43</v>
      </c>
      <c r="CW38" s="18" t="n">
        <v>52</v>
      </c>
      <c r="CX38" s="18" t="n">
        <v>57</v>
      </c>
      <c r="CY38" s="18" t="n">
        <v>59</v>
      </c>
      <c r="CZ38" s="18" t="n">
        <v>57</v>
      </c>
      <c r="DA38" s="18" t="n">
        <v>53</v>
      </c>
      <c r="DB38" s="18" t="n">
        <v>51</v>
      </c>
      <c r="DC38" s="18" t="n">
        <v>52</v>
      </c>
      <c r="DD38" s="18" t="n">
        <v>53</v>
      </c>
      <c r="DE38" s="18" t="n">
        <v>57</v>
      </c>
    </row>
    <row r="39" customFormat="false" ht="10.5" hidden="false" customHeight="true" outlineLevel="0" collapsed="false">
      <c r="B39" s="17" t="n">
        <v>147</v>
      </c>
      <c r="C39" s="18" t="n">
        <v>97</v>
      </c>
      <c r="D39" s="18" t="n">
        <v>66</v>
      </c>
      <c r="E39" s="18" t="n">
        <v>32</v>
      </c>
      <c r="F39" s="18" t="n">
        <v>6</v>
      </c>
      <c r="G39" s="18" t="n">
        <v>75</v>
      </c>
      <c r="H39" s="18" t="n">
        <v>114</v>
      </c>
      <c r="I39" s="18" t="n">
        <v>115</v>
      </c>
      <c r="J39" s="18" t="n">
        <v>108</v>
      </c>
      <c r="K39" s="18" t="n">
        <v>61</v>
      </c>
      <c r="L39" s="18" t="n">
        <v>25</v>
      </c>
      <c r="M39" s="18" t="n">
        <v>30</v>
      </c>
      <c r="N39" s="18" t="n">
        <v>29</v>
      </c>
      <c r="O39" s="18" t="n">
        <v>47</v>
      </c>
      <c r="P39" s="18" t="n">
        <v>39</v>
      </c>
      <c r="Q39" s="18" t="n">
        <v>9</v>
      </c>
      <c r="R39" s="18" t="n">
        <v>80</v>
      </c>
      <c r="S39" s="18" t="n">
        <v>191</v>
      </c>
      <c r="T39" s="18" t="n">
        <v>206</v>
      </c>
      <c r="U39" s="18" t="n">
        <v>203</v>
      </c>
      <c r="V39" s="18" t="n">
        <v>209</v>
      </c>
      <c r="W39" s="18" t="n">
        <v>173</v>
      </c>
      <c r="X39" s="18" t="n">
        <v>172</v>
      </c>
      <c r="Y39" s="18" t="n">
        <v>166</v>
      </c>
      <c r="Z39" s="18" t="n">
        <v>163</v>
      </c>
      <c r="AA39" s="18" t="n">
        <v>157</v>
      </c>
      <c r="AB39" s="18" t="n">
        <v>153</v>
      </c>
      <c r="AC39" s="18" t="n">
        <v>158</v>
      </c>
      <c r="AD39" s="18" t="n">
        <v>157</v>
      </c>
      <c r="AE39" s="18" t="n">
        <v>163</v>
      </c>
      <c r="AF39" s="18" t="n">
        <v>167</v>
      </c>
      <c r="AG39" s="18" t="n">
        <v>157</v>
      </c>
      <c r="AH39" s="18" t="n">
        <v>159</v>
      </c>
      <c r="AI39" s="18" t="n">
        <v>175</v>
      </c>
      <c r="AJ39" s="18" t="n">
        <v>162</v>
      </c>
      <c r="AK39" s="18" t="n">
        <v>146</v>
      </c>
      <c r="AL39" s="18" t="n">
        <v>150</v>
      </c>
      <c r="AM39" s="18" t="n">
        <v>136</v>
      </c>
      <c r="AN39" s="18" t="n">
        <v>132</v>
      </c>
      <c r="AO39" s="18" t="n">
        <v>136</v>
      </c>
      <c r="AP39" s="18" t="n">
        <v>117</v>
      </c>
      <c r="AQ39" s="18" t="n">
        <v>149</v>
      </c>
      <c r="AR39" s="18" t="n">
        <v>195</v>
      </c>
      <c r="AS39" s="18" t="n">
        <v>177</v>
      </c>
      <c r="AT39" s="18" t="n">
        <v>164</v>
      </c>
      <c r="AU39" s="18" t="n">
        <v>152</v>
      </c>
      <c r="AV39" s="18" t="n">
        <v>158</v>
      </c>
      <c r="AW39" s="18" t="n">
        <v>178</v>
      </c>
      <c r="AX39" s="18" t="n">
        <v>194</v>
      </c>
      <c r="AY39" s="18" t="n">
        <v>179</v>
      </c>
      <c r="AZ39" s="18" t="n">
        <v>162</v>
      </c>
      <c r="BA39" s="18" t="n">
        <v>152</v>
      </c>
      <c r="BB39" s="18" t="n">
        <v>160</v>
      </c>
      <c r="BC39" s="18" t="n">
        <v>144</v>
      </c>
      <c r="BD39" s="18" t="n">
        <v>158</v>
      </c>
      <c r="BE39" s="18" t="n">
        <v>170</v>
      </c>
      <c r="BF39" s="18" t="n">
        <v>170</v>
      </c>
      <c r="BG39" s="18" t="n">
        <v>210</v>
      </c>
      <c r="BH39" s="18" t="n">
        <v>198</v>
      </c>
      <c r="BI39" s="18" t="n">
        <v>181</v>
      </c>
      <c r="BJ39" s="18" t="n">
        <v>169</v>
      </c>
      <c r="BK39" s="18" t="n">
        <v>170</v>
      </c>
      <c r="BL39" s="18" t="n">
        <v>174</v>
      </c>
      <c r="BM39" s="18" t="n">
        <v>167</v>
      </c>
      <c r="BN39" s="18" t="n">
        <v>170</v>
      </c>
      <c r="BO39" s="18" t="n">
        <v>182</v>
      </c>
      <c r="BP39" s="18" t="n">
        <v>195</v>
      </c>
      <c r="BQ39" s="18" t="n">
        <v>203</v>
      </c>
      <c r="BR39" s="18" t="n">
        <v>205</v>
      </c>
      <c r="BS39" s="18" t="n">
        <v>178</v>
      </c>
      <c r="BT39" s="18" t="n">
        <v>165</v>
      </c>
      <c r="BU39" s="18" t="n">
        <v>171</v>
      </c>
      <c r="BV39" s="18" t="n">
        <v>166</v>
      </c>
      <c r="BW39" s="18" t="n">
        <v>185</v>
      </c>
      <c r="BX39" s="18" t="n">
        <v>200</v>
      </c>
      <c r="BY39" s="18" t="n">
        <v>198</v>
      </c>
      <c r="BZ39" s="18" t="n">
        <v>212</v>
      </c>
      <c r="CA39" s="18" t="n">
        <v>241</v>
      </c>
      <c r="CB39" s="18" t="n">
        <v>247</v>
      </c>
      <c r="CC39" s="18" t="n">
        <v>213</v>
      </c>
      <c r="CD39" s="18" t="n">
        <v>121</v>
      </c>
      <c r="CE39" s="18" t="n">
        <v>31</v>
      </c>
      <c r="CF39" s="18" t="n">
        <v>33</v>
      </c>
      <c r="CG39" s="18" t="n">
        <v>40</v>
      </c>
      <c r="CH39" s="18" t="n">
        <v>31</v>
      </c>
      <c r="CI39" s="18" t="n">
        <v>22</v>
      </c>
      <c r="CJ39" s="18" t="n">
        <v>14</v>
      </c>
      <c r="CK39" s="18" t="n">
        <v>10</v>
      </c>
      <c r="CL39" s="18" t="n">
        <v>28</v>
      </c>
      <c r="CM39" s="18" t="n">
        <v>50</v>
      </c>
      <c r="CN39" s="18" t="n">
        <v>51</v>
      </c>
      <c r="CO39" s="18" t="n">
        <v>38</v>
      </c>
      <c r="CP39" s="18" t="n">
        <v>30</v>
      </c>
      <c r="CQ39" s="18" t="n">
        <v>15</v>
      </c>
      <c r="CR39" s="18" t="n">
        <v>12</v>
      </c>
      <c r="CS39" s="18" t="n">
        <v>23</v>
      </c>
      <c r="CT39" s="18" t="n">
        <v>28</v>
      </c>
      <c r="CU39" s="18" t="n">
        <v>36</v>
      </c>
      <c r="CV39" s="18" t="n">
        <v>37</v>
      </c>
      <c r="CW39" s="18" t="n">
        <v>49</v>
      </c>
      <c r="CX39" s="18" t="n">
        <v>59</v>
      </c>
      <c r="CY39" s="18" t="n">
        <v>54</v>
      </c>
      <c r="CZ39" s="18" t="n">
        <v>54</v>
      </c>
      <c r="DA39" s="18" t="n">
        <v>54</v>
      </c>
      <c r="DB39" s="18" t="n">
        <v>52</v>
      </c>
      <c r="DC39" s="18" t="n">
        <v>49</v>
      </c>
      <c r="DD39" s="18" t="n">
        <v>51</v>
      </c>
      <c r="DE39" s="18" t="n">
        <v>54</v>
      </c>
    </row>
    <row r="40" customFormat="false" ht="10.5" hidden="false" customHeight="true" outlineLevel="0" collapsed="false">
      <c r="B40" s="17" t="n">
        <v>148</v>
      </c>
      <c r="C40" s="18" t="n">
        <v>65</v>
      </c>
      <c r="D40" s="18" t="n">
        <v>52</v>
      </c>
      <c r="E40" s="18" t="n">
        <v>23</v>
      </c>
      <c r="F40" s="18" t="n">
        <v>20</v>
      </c>
      <c r="G40" s="18" t="n">
        <v>82</v>
      </c>
      <c r="H40" s="18" t="n">
        <v>116</v>
      </c>
      <c r="I40" s="18" t="n">
        <v>109</v>
      </c>
      <c r="J40" s="18" t="n">
        <v>94</v>
      </c>
      <c r="K40" s="18" t="n">
        <v>38</v>
      </c>
      <c r="L40" s="18" t="n">
        <v>26</v>
      </c>
      <c r="M40" s="18" t="n">
        <v>28</v>
      </c>
      <c r="N40" s="18" t="n">
        <v>17</v>
      </c>
      <c r="O40" s="18" t="n">
        <v>35</v>
      </c>
      <c r="P40" s="18" t="n">
        <v>22</v>
      </c>
      <c r="Q40" s="18" t="n">
        <v>61</v>
      </c>
      <c r="R40" s="18" t="n">
        <v>170</v>
      </c>
      <c r="S40" s="18" t="n">
        <v>214</v>
      </c>
      <c r="T40" s="18" t="n">
        <v>166</v>
      </c>
      <c r="U40" s="18" t="n">
        <v>131</v>
      </c>
      <c r="V40" s="18" t="n">
        <v>113</v>
      </c>
      <c r="W40" s="18" t="n">
        <v>136</v>
      </c>
      <c r="X40" s="18" t="n">
        <v>163</v>
      </c>
      <c r="Y40" s="18" t="n">
        <v>173</v>
      </c>
      <c r="Z40" s="18" t="n">
        <v>169</v>
      </c>
      <c r="AA40" s="18" t="n">
        <v>163</v>
      </c>
      <c r="AB40" s="18" t="n">
        <v>157</v>
      </c>
      <c r="AC40" s="18" t="n">
        <v>159</v>
      </c>
      <c r="AD40" s="18" t="n">
        <v>159</v>
      </c>
      <c r="AE40" s="18" t="n">
        <v>166</v>
      </c>
      <c r="AF40" s="18" t="n">
        <v>169</v>
      </c>
      <c r="AG40" s="18" t="n">
        <v>169</v>
      </c>
      <c r="AH40" s="18" t="n">
        <v>163</v>
      </c>
      <c r="AI40" s="18" t="n">
        <v>160</v>
      </c>
      <c r="AJ40" s="18" t="n">
        <v>166</v>
      </c>
      <c r="AK40" s="18" t="n">
        <v>170</v>
      </c>
      <c r="AL40" s="18" t="n">
        <v>157</v>
      </c>
      <c r="AM40" s="18" t="n">
        <v>143</v>
      </c>
      <c r="AN40" s="18" t="n">
        <v>134</v>
      </c>
      <c r="AO40" s="18" t="n">
        <v>142</v>
      </c>
      <c r="AP40" s="18" t="n">
        <v>121</v>
      </c>
      <c r="AQ40" s="18" t="n">
        <v>122</v>
      </c>
      <c r="AR40" s="18" t="n">
        <v>139</v>
      </c>
      <c r="AS40" s="18" t="n">
        <v>173</v>
      </c>
      <c r="AT40" s="18" t="n">
        <v>188</v>
      </c>
      <c r="AU40" s="18" t="n">
        <v>173</v>
      </c>
      <c r="AV40" s="18" t="n">
        <v>155</v>
      </c>
      <c r="AW40" s="18" t="n">
        <v>155</v>
      </c>
      <c r="AX40" s="18" t="n">
        <v>159</v>
      </c>
      <c r="AY40" s="18" t="n">
        <v>167</v>
      </c>
      <c r="AZ40" s="18" t="n">
        <v>181</v>
      </c>
      <c r="BA40" s="18" t="n">
        <v>188</v>
      </c>
      <c r="BB40" s="18" t="n">
        <v>202</v>
      </c>
      <c r="BC40" s="18" t="n">
        <v>181</v>
      </c>
      <c r="BD40" s="18" t="n">
        <v>156</v>
      </c>
      <c r="BE40" s="18" t="n">
        <v>152</v>
      </c>
      <c r="BF40" s="18" t="n">
        <v>150</v>
      </c>
      <c r="BG40" s="18" t="n">
        <v>158</v>
      </c>
      <c r="BH40" s="18" t="n">
        <v>171</v>
      </c>
      <c r="BI40" s="18" t="n">
        <v>172</v>
      </c>
      <c r="BJ40" s="18" t="n">
        <v>189</v>
      </c>
      <c r="BK40" s="18" t="n">
        <v>207</v>
      </c>
      <c r="BL40" s="18" t="n">
        <v>201</v>
      </c>
      <c r="BM40" s="18" t="n">
        <v>182</v>
      </c>
      <c r="BN40" s="18" t="n">
        <v>163</v>
      </c>
      <c r="BO40" s="18" t="n">
        <v>155</v>
      </c>
      <c r="BP40" s="18" t="n">
        <v>149</v>
      </c>
      <c r="BQ40" s="18" t="n">
        <v>163</v>
      </c>
      <c r="BR40" s="18" t="n">
        <v>171</v>
      </c>
      <c r="BS40" s="18" t="n">
        <v>184</v>
      </c>
      <c r="BT40" s="18" t="n">
        <v>189</v>
      </c>
      <c r="BU40" s="18" t="n">
        <v>196</v>
      </c>
      <c r="BV40" s="18" t="n">
        <v>178</v>
      </c>
      <c r="BW40" s="18" t="n">
        <v>189</v>
      </c>
      <c r="BX40" s="18" t="n">
        <v>174</v>
      </c>
      <c r="BY40" s="18" t="n">
        <v>153</v>
      </c>
      <c r="BZ40" s="18" t="n">
        <v>144</v>
      </c>
      <c r="CA40" s="18" t="n">
        <v>175</v>
      </c>
      <c r="CB40" s="18" t="n">
        <v>188</v>
      </c>
      <c r="CC40" s="18" t="n">
        <v>227</v>
      </c>
      <c r="CD40" s="18" t="n">
        <v>223</v>
      </c>
      <c r="CE40" s="18" t="n">
        <v>136</v>
      </c>
      <c r="CF40" s="18" t="n">
        <v>43</v>
      </c>
      <c r="CG40" s="18" t="n">
        <v>29</v>
      </c>
      <c r="CH40" s="18" t="n">
        <v>30</v>
      </c>
      <c r="CI40" s="18" t="n">
        <v>23</v>
      </c>
      <c r="CJ40" s="18" t="n">
        <v>18</v>
      </c>
      <c r="CK40" s="18" t="n">
        <v>5</v>
      </c>
      <c r="CL40" s="18" t="n">
        <v>10</v>
      </c>
      <c r="CM40" s="18" t="n">
        <v>38</v>
      </c>
      <c r="CN40" s="18" t="n">
        <v>58</v>
      </c>
      <c r="CO40" s="18" t="n">
        <v>54</v>
      </c>
      <c r="CP40" s="18" t="n">
        <v>40</v>
      </c>
      <c r="CQ40" s="18" t="n">
        <v>19</v>
      </c>
      <c r="CR40" s="18" t="n">
        <v>14</v>
      </c>
      <c r="CS40" s="18" t="n">
        <v>22</v>
      </c>
      <c r="CT40" s="18" t="n">
        <v>25</v>
      </c>
      <c r="CU40" s="18" t="n">
        <v>32</v>
      </c>
      <c r="CV40" s="18" t="n">
        <v>29</v>
      </c>
      <c r="CW40" s="18" t="n">
        <v>42</v>
      </c>
      <c r="CX40" s="18" t="n">
        <v>59</v>
      </c>
      <c r="CY40" s="18" t="n">
        <v>59</v>
      </c>
      <c r="CZ40" s="18" t="n">
        <v>56</v>
      </c>
      <c r="DA40" s="18" t="n">
        <v>52</v>
      </c>
      <c r="DB40" s="18" t="n">
        <v>44</v>
      </c>
      <c r="DC40" s="18" t="n">
        <v>39</v>
      </c>
      <c r="DD40" s="18" t="n">
        <v>43</v>
      </c>
      <c r="DE40" s="18" t="n">
        <v>54</v>
      </c>
    </row>
    <row r="41" customFormat="false" ht="10.5" hidden="false" customHeight="true" outlineLevel="0" collapsed="false">
      <c r="B41" s="17" t="n">
        <v>149</v>
      </c>
      <c r="C41" s="18" t="n">
        <v>25</v>
      </c>
      <c r="D41" s="18" t="n">
        <v>25</v>
      </c>
      <c r="E41" s="18" t="n">
        <v>5</v>
      </c>
      <c r="F41" s="18" t="n">
        <v>25</v>
      </c>
      <c r="G41" s="18" t="n">
        <v>95</v>
      </c>
      <c r="H41" s="18" t="n">
        <v>116</v>
      </c>
      <c r="I41" s="18" t="n">
        <v>103</v>
      </c>
      <c r="J41" s="18" t="n">
        <v>46</v>
      </c>
      <c r="K41" s="18" t="n">
        <v>21</v>
      </c>
      <c r="L41" s="18" t="n">
        <v>26</v>
      </c>
      <c r="M41" s="18" t="n">
        <v>29</v>
      </c>
      <c r="N41" s="18" t="n">
        <v>16</v>
      </c>
      <c r="O41" s="18" t="n">
        <v>7</v>
      </c>
      <c r="P41" s="18" t="n">
        <v>32</v>
      </c>
      <c r="Q41" s="18" t="n">
        <v>143</v>
      </c>
      <c r="R41" s="18" t="n">
        <v>198</v>
      </c>
      <c r="S41" s="18" t="n">
        <v>164</v>
      </c>
      <c r="T41" s="18" t="n">
        <v>124</v>
      </c>
      <c r="U41" s="18" t="n">
        <v>111</v>
      </c>
      <c r="V41" s="18" t="n">
        <v>97</v>
      </c>
      <c r="W41" s="18" t="n">
        <v>95</v>
      </c>
      <c r="X41" s="18" t="n">
        <v>136</v>
      </c>
      <c r="Y41" s="18" t="n">
        <v>174</v>
      </c>
      <c r="Z41" s="18" t="n">
        <v>180</v>
      </c>
      <c r="AA41" s="18" t="n">
        <v>172</v>
      </c>
      <c r="AB41" s="18" t="n">
        <v>163</v>
      </c>
      <c r="AC41" s="18" t="n">
        <v>156</v>
      </c>
      <c r="AD41" s="18" t="n">
        <v>167</v>
      </c>
      <c r="AE41" s="18" t="n">
        <v>171</v>
      </c>
      <c r="AF41" s="18" t="n">
        <v>162</v>
      </c>
      <c r="AG41" s="18" t="n">
        <v>166</v>
      </c>
      <c r="AH41" s="18" t="n">
        <v>169</v>
      </c>
      <c r="AI41" s="18" t="n">
        <v>159</v>
      </c>
      <c r="AJ41" s="18" t="n">
        <v>164</v>
      </c>
      <c r="AK41" s="18" t="n">
        <v>173</v>
      </c>
      <c r="AL41" s="18" t="n">
        <v>165</v>
      </c>
      <c r="AM41" s="18" t="n">
        <v>149</v>
      </c>
      <c r="AN41" s="18" t="n">
        <v>138</v>
      </c>
      <c r="AO41" s="18" t="n">
        <v>141</v>
      </c>
      <c r="AP41" s="18" t="n">
        <v>130</v>
      </c>
      <c r="AQ41" s="18" t="n">
        <v>135</v>
      </c>
      <c r="AR41" s="18" t="n">
        <v>120</v>
      </c>
      <c r="AS41" s="18" t="n">
        <v>136</v>
      </c>
      <c r="AT41" s="18" t="n">
        <v>200</v>
      </c>
      <c r="AU41" s="18" t="n">
        <v>200</v>
      </c>
      <c r="AV41" s="18" t="n">
        <v>194</v>
      </c>
      <c r="AW41" s="18" t="n">
        <v>193</v>
      </c>
      <c r="AX41" s="18" t="n">
        <v>175</v>
      </c>
      <c r="AY41" s="18" t="n">
        <v>193</v>
      </c>
      <c r="AZ41" s="18" t="n">
        <v>184</v>
      </c>
      <c r="BA41" s="18" t="n">
        <v>162</v>
      </c>
      <c r="BB41" s="18" t="n">
        <v>144</v>
      </c>
      <c r="BC41" s="18" t="n">
        <v>151</v>
      </c>
      <c r="BD41" s="18" t="n">
        <v>147</v>
      </c>
      <c r="BE41" s="18" t="n">
        <v>173</v>
      </c>
      <c r="BF41" s="18" t="n">
        <v>193</v>
      </c>
      <c r="BG41" s="18" t="n">
        <v>195</v>
      </c>
      <c r="BH41" s="18" t="n">
        <v>194</v>
      </c>
      <c r="BI41" s="18" t="n">
        <v>182</v>
      </c>
      <c r="BJ41" s="18" t="n">
        <v>159</v>
      </c>
      <c r="BK41" s="18" t="n">
        <v>170</v>
      </c>
      <c r="BL41" s="18" t="n">
        <v>164</v>
      </c>
      <c r="BM41" s="18" t="n">
        <v>159</v>
      </c>
      <c r="BN41" s="18" t="n">
        <v>170</v>
      </c>
      <c r="BO41" s="18" t="n">
        <v>200</v>
      </c>
      <c r="BP41" s="18" t="n">
        <v>200</v>
      </c>
      <c r="BQ41" s="18" t="n">
        <v>195</v>
      </c>
      <c r="BR41" s="18" t="n">
        <v>198</v>
      </c>
      <c r="BS41" s="18" t="n">
        <v>170</v>
      </c>
      <c r="BT41" s="18" t="n">
        <v>153</v>
      </c>
      <c r="BU41" s="18" t="n">
        <v>172</v>
      </c>
      <c r="BV41" s="18" t="n">
        <v>167</v>
      </c>
      <c r="BW41" s="18" t="n">
        <v>170</v>
      </c>
      <c r="BX41" s="18" t="n">
        <v>176</v>
      </c>
      <c r="BY41" s="18" t="n">
        <v>203</v>
      </c>
      <c r="BZ41" s="18" t="n">
        <v>193</v>
      </c>
      <c r="CA41" s="18" t="n">
        <v>187</v>
      </c>
      <c r="CB41" s="18" t="n">
        <v>181</v>
      </c>
      <c r="CC41" s="18" t="n">
        <v>194</v>
      </c>
      <c r="CD41" s="18" t="n">
        <v>235</v>
      </c>
      <c r="CE41" s="18" t="n">
        <v>247</v>
      </c>
      <c r="CF41" s="18" t="n">
        <v>155</v>
      </c>
      <c r="CG41" s="18" t="n">
        <v>31</v>
      </c>
      <c r="CH41" s="18" t="n">
        <v>23</v>
      </c>
      <c r="CI41" s="18" t="n">
        <v>38</v>
      </c>
      <c r="CJ41" s="18" t="n">
        <v>31</v>
      </c>
      <c r="CK41" s="18" t="n">
        <v>21</v>
      </c>
      <c r="CL41" s="18" t="n">
        <v>17</v>
      </c>
      <c r="CM41" s="18" t="n">
        <v>23</v>
      </c>
      <c r="CN41" s="18" t="n">
        <v>40</v>
      </c>
      <c r="CO41" s="18" t="n">
        <v>53</v>
      </c>
      <c r="CP41" s="18" t="n">
        <v>40</v>
      </c>
      <c r="CQ41" s="18" t="n">
        <v>31</v>
      </c>
      <c r="CR41" s="18" t="n">
        <v>19</v>
      </c>
      <c r="CS41" s="18" t="n">
        <v>15</v>
      </c>
      <c r="CT41" s="18" t="n">
        <v>16</v>
      </c>
      <c r="CU41" s="18" t="n">
        <v>36</v>
      </c>
      <c r="CV41" s="18" t="n">
        <v>36</v>
      </c>
      <c r="CW41" s="18" t="n">
        <v>38</v>
      </c>
      <c r="CX41" s="18" t="n">
        <v>52</v>
      </c>
      <c r="CY41" s="18" t="n">
        <v>52</v>
      </c>
      <c r="CZ41" s="18" t="n">
        <v>56</v>
      </c>
      <c r="DA41" s="18" t="n">
        <v>61</v>
      </c>
      <c r="DB41" s="18" t="n">
        <v>60</v>
      </c>
      <c r="DC41" s="18" t="n">
        <v>56</v>
      </c>
      <c r="DD41" s="18" t="n">
        <v>54</v>
      </c>
      <c r="DE41" s="18" t="n">
        <v>56</v>
      </c>
    </row>
    <row r="42" customFormat="false" ht="10.5" hidden="false" customHeight="true" outlineLevel="0" collapsed="false">
      <c r="B42" s="17" t="n">
        <v>150</v>
      </c>
      <c r="C42" s="18" t="n">
        <v>22</v>
      </c>
      <c r="D42" s="18" t="n">
        <v>24</v>
      </c>
      <c r="E42" s="18" t="n">
        <v>13</v>
      </c>
      <c r="F42" s="18" t="n">
        <v>38</v>
      </c>
      <c r="G42" s="18" t="n">
        <v>117</v>
      </c>
      <c r="H42" s="18" t="n">
        <v>115</v>
      </c>
      <c r="I42" s="18" t="n">
        <v>84</v>
      </c>
      <c r="J42" s="18" t="n">
        <v>37</v>
      </c>
      <c r="K42" s="18" t="n">
        <v>46</v>
      </c>
      <c r="L42" s="18" t="n">
        <v>36</v>
      </c>
      <c r="M42" s="18" t="n">
        <v>31</v>
      </c>
      <c r="N42" s="18" t="n">
        <v>12</v>
      </c>
      <c r="O42" s="18" t="n">
        <v>4</v>
      </c>
      <c r="P42" s="18" t="n">
        <v>70</v>
      </c>
      <c r="Q42" s="18" t="n">
        <v>171</v>
      </c>
      <c r="R42" s="18" t="n">
        <v>163</v>
      </c>
      <c r="S42" s="18" t="n">
        <v>123</v>
      </c>
      <c r="T42" s="18" t="n">
        <v>117</v>
      </c>
      <c r="U42" s="18" t="n">
        <v>122</v>
      </c>
      <c r="V42" s="18" t="n">
        <v>129</v>
      </c>
      <c r="W42" s="18" t="n">
        <v>104</v>
      </c>
      <c r="X42" s="18" t="n">
        <v>92</v>
      </c>
      <c r="Y42" s="18" t="n">
        <v>120</v>
      </c>
      <c r="Z42" s="18" t="n">
        <v>153</v>
      </c>
      <c r="AA42" s="18" t="n">
        <v>175</v>
      </c>
      <c r="AB42" s="18" t="n">
        <v>178</v>
      </c>
      <c r="AC42" s="18" t="n">
        <v>159</v>
      </c>
      <c r="AD42" s="18" t="n">
        <v>155</v>
      </c>
      <c r="AE42" s="18" t="n">
        <v>155</v>
      </c>
      <c r="AF42" s="18" t="n">
        <v>165</v>
      </c>
      <c r="AG42" s="18" t="n">
        <v>164</v>
      </c>
      <c r="AH42" s="18" t="n">
        <v>163</v>
      </c>
      <c r="AI42" s="18" t="n">
        <v>167</v>
      </c>
      <c r="AJ42" s="18" t="n">
        <v>172</v>
      </c>
      <c r="AK42" s="18" t="n">
        <v>173</v>
      </c>
      <c r="AL42" s="18" t="n">
        <v>169</v>
      </c>
      <c r="AM42" s="18" t="n">
        <v>160</v>
      </c>
      <c r="AN42" s="18" t="n">
        <v>149</v>
      </c>
      <c r="AO42" s="18" t="n">
        <v>141</v>
      </c>
      <c r="AP42" s="18" t="n">
        <v>148</v>
      </c>
      <c r="AQ42" s="18" t="n">
        <v>143</v>
      </c>
      <c r="AR42" s="18" t="n">
        <v>131</v>
      </c>
      <c r="AS42" s="18" t="n">
        <v>130</v>
      </c>
      <c r="AT42" s="18" t="n">
        <v>152</v>
      </c>
      <c r="AU42" s="18" t="n">
        <v>180</v>
      </c>
      <c r="AV42" s="18" t="n">
        <v>184</v>
      </c>
      <c r="AW42" s="18" t="n">
        <v>157</v>
      </c>
      <c r="AX42" s="18" t="n">
        <v>145</v>
      </c>
      <c r="AY42" s="18" t="n">
        <v>178</v>
      </c>
      <c r="AZ42" s="18" t="n">
        <v>194</v>
      </c>
      <c r="BA42" s="18" t="n">
        <v>187</v>
      </c>
      <c r="BB42" s="18" t="n">
        <v>198</v>
      </c>
      <c r="BC42" s="18" t="n">
        <v>191</v>
      </c>
      <c r="BD42" s="18" t="n">
        <v>181</v>
      </c>
      <c r="BE42" s="18" t="n">
        <v>159</v>
      </c>
      <c r="BF42" s="18" t="n">
        <v>158</v>
      </c>
      <c r="BG42" s="18" t="n">
        <v>158</v>
      </c>
      <c r="BH42" s="18" t="n">
        <v>179</v>
      </c>
      <c r="BI42" s="18" t="n">
        <v>212</v>
      </c>
      <c r="BJ42" s="18" t="n">
        <v>199</v>
      </c>
      <c r="BK42" s="18" t="n">
        <v>208</v>
      </c>
      <c r="BL42" s="18" t="n">
        <v>206</v>
      </c>
      <c r="BM42" s="18" t="n">
        <v>181</v>
      </c>
      <c r="BN42" s="18" t="n">
        <v>156</v>
      </c>
      <c r="BO42" s="18" t="n">
        <v>155</v>
      </c>
      <c r="BP42" s="18" t="n">
        <v>157</v>
      </c>
      <c r="BQ42" s="18" t="n">
        <v>160</v>
      </c>
      <c r="BR42" s="18" t="n">
        <v>181</v>
      </c>
      <c r="BS42" s="18" t="n">
        <v>202</v>
      </c>
      <c r="BT42" s="18" t="n">
        <v>199</v>
      </c>
      <c r="BU42" s="18" t="n">
        <v>196</v>
      </c>
      <c r="BV42" s="18" t="n">
        <v>184</v>
      </c>
      <c r="BW42" s="18" t="n">
        <v>169</v>
      </c>
      <c r="BX42" s="18" t="n">
        <v>165</v>
      </c>
      <c r="BY42" s="18" t="n">
        <v>182</v>
      </c>
      <c r="BZ42" s="18" t="n">
        <v>180</v>
      </c>
      <c r="CA42" s="18" t="n">
        <v>178</v>
      </c>
      <c r="CB42" s="18" t="n">
        <v>194</v>
      </c>
      <c r="CC42" s="18" t="n">
        <v>214</v>
      </c>
      <c r="CD42" s="18" t="n">
        <v>223</v>
      </c>
      <c r="CE42" s="18" t="n">
        <v>248</v>
      </c>
      <c r="CF42" s="18" t="n">
        <v>241</v>
      </c>
      <c r="CG42" s="18" t="n">
        <v>141</v>
      </c>
      <c r="CH42" s="18" t="n">
        <v>21</v>
      </c>
      <c r="CI42" s="18" t="n">
        <v>40</v>
      </c>
      <c r="CJ42" s="18" t="n">
        <v>42</v>
      </c>
      <c r="CK42" s="18" t="n">
        <v>35</v>
      </c>
      <c r="CL42" s="18" t="n">
        <v>31</v>
      </c>
      <c r="CM42" s="18" t="n">
        <v>15</v>
      </c>
      <c r="CN42" s="18" t="n">
        <v>16</v>
      </c>
      <c r="CO42" s="18" t="n">
        <v>38</v>
      </c>
      <c r="CP42" s="18" t="n">
        <v>37</v>
      </c>
      <c r="CQ42" s="18" t="n">
        <v>43</v>
      </c>
      <c r="CR42" s="18" t="n">
        <v>29</v>
      </c>
      <c r="CS42" s="18" t="n">
        <v>12</v>
      </c>
      <c r="CT42" s="18" t="n">
        <v>7</v>
      </c>
      <c r="CU42" s="18" t="n">
        <v>37</v>
      </c>
      <c r="CV42" s="18" t="n">
        <v>44</v>
      </c>
      <c r="CW42" s="18" t="n">
        <v>38</v>
      </c>
      <c r="CX42" s="18" t="n">
        <v>44</v>
      </c>
      <c r="CY42" s="18" t="n">
        <v>58</v>
      </c>
      <c r="CZ42" s="18" t="n">
        <v>63</v>
      </c>
      <c r="DA42" s="18" t="n">
        <v>67</v>
      </c>
      <c r="DB42" s="18" t="n">
        <v>66</v>
      </c>
      <c r="DC42" s="18" t="n">
        <v>64</v>
      </c>
      <c r="DD42" s="18" t="n">
        <v>65</v>
      </c>
      <c r="DE42" s="18" t="n">
        <v>64</v>
      </c>
    </row>
    <row r="43" customFormat="false" ht="10.5" hidden="false" customHeight="true" outlineLevel="0" collapsed="false">
      <c r="B43" s="17" t="n">
        <v>151</v>
      </c>
      <c r="C43" s="18" t="n">
        <v>24</v>
      </c>
      <c r="D43" s="18" t="n">
        <v>12</v>
      </c>
      <c r="E43" s="18" t="n">
        <v>11</v>
      </c>
      <c r="F43" s="18" t="n">
        <v>40</v>
      </c>
      <c r="G43" s="18" t="n">
        <v>114</v>
      </c>
      <c r="H43" s="18" t="n">
        <v>116</v>
      </c>
      <c r="I43" s="18" t="n">
        <v>51</v>
      </c>
      <c r="J43" s="18" t="n">
        <v>51</v>
      </c>
      <c r="K43" s="18" t="n">
        <v>80</v>
      </c>
      <c r="L43" s="18" t="n">
        <v>92</v>
      </c>
      <c r="M43" s="18" t="n">
        <v>85</v>
      </c>
      <c r="N43" s="18" t="n">
        <v>52</v>
      </c>
      <c r="O43" s="18" t="n">
        <v>12</v>
      </c>
      <c r="P43" s="18" t="n">
        <v>5</v>
      </c>
      <c r="Q43" s="18" t="n">
        <v>65</v>
      </c>
      <c r="R43" s="18" t="n">
        <v>109</v>
      </c>
      <c r="S43" s="18" t="n">
        <v>104</v>
      </c>
      <c r="T43" s="18" t="n">
        <v>122</v>
      </c>
      <c r="U43" s="18" t="n">
        <v>122</v>
      </c>
      <c r="V43" s="18" t="n">
        <v>128</v>
      </c>
      <c r="W43" s="18" t="n">
        <v>138</v>
      </c>
      <c r="X43" s="18" t="n">
        <v>97</v>
      </c>
      <c r="Y43" s="18" t="n">
        <v>80</v>
      </c>
      <c r="Z43" s="18" t="n">
        <v>114</v>
      </c>
      <c r="AA43" s="18" t="n">
        <v>151</v>
      </c>
      <c r="AB43" s="18" t="n">
        <v>169</v>
      </c>
      <c r="AC43" s="18" t="n">
        <v>177</v>
      </c>
      <c r="AD43" s="18" t="n">
        <v>169</v>
      </c>
      <c r="AE43" s="18" t="n">
        <v>150</v>
      </c>
      <c r="AF43" s="18" t="n">
        <v>157</v>
      </c>
      <c r="AG43" s="18" t="n">
        <v>159</v>
      </c>
      <c r="AH43" s="18" t="n">
        <v>159</v>
      </c>
      <c r="AI43" s="18" t="n">
        <v>163</v>
      </c>
      <c r="AJ43" s="18" t="n">
        <v>171</v>
      </c>
      <c r="AK43" s="18" t="n">
        <v>171</v>
      </c>
      <c r="AL43" s="18" t="n">
        <v>152</v>
      </c>
      <c r="AM43" s="18" t="n">
        <v>138</v>
      </c>
      <c r="AN43" s="18" t="n">
        <v>144</v>
      </c>
      <c r="AO43" s="18" t="n">
        <v>195</v>
      </c>
      <c r="AP43" s="18" t="n">
        <v>188</v>
      </c>
      <c r="AQ43" s="18" t="n">
        <v>155</v>
      </c>
      <c r="AR43" s="18" t="n">
        <v>132</v>
      </c>
      <c r="AS43" s="18" t="n">
        <v>136</v>
      </c>
      <c r="AT43" s="18" t="n">
        <v>139</v>
      </c>
      <c r="AU43" s="18" t="n">
        <v>138</v>
      </c>
      <c r="AV43" s="18" t="n">
        <v>142</v>
      </c>
      <c r="AW43" s="18" t="n">
        <v>157</v>
      </c>
      <c r="AX43" s="18" t="n">
        <v>155</v>
      </c>
      <c r="AY43" s="18" t="n">
        <v>164</v>
      </c>
      <c r="AZ43" s="18" t="n">
        <v>149</v>
      </c>
      <c r="BA43" s="18" t="n">
        <v>160</v>
      </c>
      <c r="BB43" s="18" t="n">
        <v>157</v>
      </c>
      <c r="BC43" s="18" t="n">
        <v>182</v>
      </c>
      <c r="BD43" s="18" t="n">
        <v>194</v>
      </c>
      <c r="BE43" s="18" t="n">
        <v>186</v>
      </c>
      <c r="BF43" s="18" t="n">
        <v>193</v>
      </c>
      <c r="BG43" s="18" t="n">
        <v>179</v>
      </c>
      <c r="BH43" s="18" t="n">
        <v>163</v>
      </c>
      <c r="BI43" s="18" t="n">
        <v>151</v>
      </c>
      <c r="BJ43" s="18" t="n">
        <v>155</v>
      </c>
      <c r="BK43" s="18" t="n">
        <v>162</v>
      </c>
      <c r="BL43" s="18" t="n">
        <v>182</v>
      </c>
      <c r="BM43" s="18" t="n">
        <v>188</v>
      </c>
      <c r="BN43" s="18" t="n">
        <v>200</v>
      </c>
      <c r="BO43" s="18" t="n">
        <v>205</v>
      </c>
      <c r="BP43" s="18" t="n">
        <v>207</v>
      </c>
      <c r="BQ43" s="18" t="n">
        <v>182</v>
      </c>
      <c r="BR43" s="18" t="n">
        <v>162</v>
      </c>
      <c r="BS43" s="18" t="n">
        <v>163</v>
      </c>
      <c r="BT43" s="18" t="n">
        <v>160</v>
      </c>
      <c r="BU43" s="18" t="n">
        <v>167</v>
      </c>
      <c r="BV43" s="18" t="n">
        <v>198</v>
      </c>
      <c r="BW43" s="18" t="n">
        <v>207</v>
      </c>
      <c r="BX43" s="18" t="n">
        <v>213</v>
      </c>
      <c r="BY43" s="18" t="n">
        <v>207</v>
      </c>
      <c r="BZ43" s="18" t="n">
        <v>191</v>
      </c>
      <c r="CA43" s="18" t="n">
        <v>177</v>
      </c>
      <c r="CB43" s="18" t="n">
        <v>166</v>
      </c>
      <c r="CC43" s="18" t="n">
        <v>165</v>
      </c>
      <c r="CD43" s="18" t="n">
        <v>164</v>
      </c>
      <c r="CE43" s="18" t="n">
        <v>177</v>
      </c>
      <c r="CF43" s="18" t="n">
        <v>223</v>
      </c>
      <c r="CG43" s="18" t="n">
        <v>222</v>
      </c>
      <c r="CH43" s="18" t="n">
        <v>109</v>
      </c>
      <c r="CI43" s="18" t="n">
        <v>25</v>
      </c>
      <c r="CJ43" s="18" t="n">
        <v>33</v>
      </c>
      <c r="CK43" s="18" t="n">
        <v>38</v>
      </c>
      <c r="CL43" s="18" t="n">
        <v>33</v>
      </c>
      <c r="CM43" s="18" t="n">
        <v>17</v>
      </c>
      <c r="CN43" s="18" t="n">
        <v>10</v>
      </c>
      <c r="CO43" s="18" t="n">
        <v>28</v>
      </c>
      <c r="CP43" s="18" t="n">
        <v>35</v>
      </c>
      <c r="CQ43" s="18" t="n">
        <v>44</v>
      </c>
      <c r="CR43" s="18" t="n">
        <v>42</v>
      </c>
      <c r="CS43" s="18" t="n">
        <v>28</v>
      </c>
      <c r="CT43" s="18" t="n">
        <v>9</v>
      </c>
      <c r="CU43" s="18" t="n">
        <v>30</v>
      </c>
      <c r="CV43" s="18" t="n">
        <v>40</v>
      </c>
      <c r="CW43" s="18" t="n">
        <v>35</v>
      </c>
      <c r="CX43" s="18" t="n">
        <v>40</v>
      </c>
      <c r="CY43" s="18" t="n">
        <v>59</v>
      </c>
      <c r="CZ43" s="18" t="n">
        <v>67</v>
      </c>
      <c r="DA43" s="18" t="n">
        <v>66</v>
      </c>
      <c r="DB43" s="18" t="n">
        <v>61</v>
      </c>
      <c r="DC43" s="18" t="n">
        <v>59</v>
      </c>
      <c r="DD43" s="18" t="n">
        <v>61</v>
      </c>
      <c r="DE43" s="18" t="n">
        <v>66</v>
      </c>
    </row>
    <row r="44" customFormat="false" ht="10.5" hidden="false" customHeight="true" outlineLevel="0" collapsed="false">
      <c r="B44" s="17" t="n">
        <v>152</v>
      </c>
      <c r="C44" s="18" t="n">
        <v>16</v>
      </c>
      <c r="D44" s="18" t="n">
        <v>5</v>
      </c>
      <c r="E44" s="18" t="n">
        <v>25</v>
      </c>
      <c r="F44" s="18" t="n">
        <v>67</v>
      </c>
      <c r="G44" s="18" t="n">
        <v>107</v>
      </c>
      <c r="H44" s="18" t="n">
        <v>84</v>
      </c>
      <c r="I44" s="18" t="n">
        <v>39</v>
      </c>
      <c r="J44" s="18" t="n">
        <v>68</v>
      </c>
      <c r="K44" s="18" t="n">
        <v>102</v>
      </c>
      <c r="L44" s="18" t="n">
        <v>93</v>
      </c>
      <c r="M44" s="18" t="n">
        <v>85</v>
      </c>
      <c r="N44" s="18" t="n">
        <v>79</v>
      </c>
      <c r="O44" s="18" t="n">
        <v>61</v>
      </c>
      <c r="P44" s="18" t="n">
        <v>38</v>
      </c>
      <c r="Q44" s="18" t="n">
        <v>11</v>
      </c>
      <c r="R44" s="18" t="n">
        <v>21</v>
      </c>
      <c r="S44" s="18" t="n">
        <v>57</v>
      </c>
      <c r="T44" s="18" t="n">
        <v>100</v>
      </c>
      <c r="U44" s="18" t="n">
        <v>124</v>
      </c>
      <c r="V44" s="18" t="n">
        <v>129</v>
      </c>
      <c r="W44" s="18" t="n">
        <v>130</v>
      </c>
      <c r="X44" s="18" t="n">
        <v>123</v>
      </c>
      <c r="Y44" s="18" t="n">
        <v>99</v>
      </c>
      <c r="Z44" s="18" t="n">
        <v>90</v>
      </c>
      <c r="AA44" s="18" t="n">
        <v>108</v>
      </c>
      <c r="AB44" s="18" t="n">
        <v>145</v>
      </c>
      <c r="AC44" s="18" t="n">
        <v>182</v>
      </c>
      <c r="AD44" s="18" t="n">
        <v>191</v>
      </c>
      <c r="AE44" s="18" t="n">
        <v>163</v>
      </c>
      <c r="AF44" s="18" t="n">
        <v>153</v>
      </c>
      <c r="AG44" s="18" t="n">
        <v>148</v>
      </c>
      <c r="AH44" s="18" t="n">
        <v>158</v>
      </c>
      <c r="AI44" s="18" t="n">
        <v>159</v>
      </c>
      <c r="AJ44" s="18" t="n">
        <v>166</v>
      </c>
      <c r="AK44" s="18" t="n">
        <v>153</v>
      </c>
      <c r="AL44" s="18" t="n">
        <v>131</v>
      </c>
      <c r="AM44" s="18" t="n">
        <v>136</v>
      </c>
      <c r="AN44" s="18" t="n">
        <v>201</v>
      </c>
      <c r="AO44" s="18" t="n">
        <v>251</v>
      </c>
      <c r="AP44" s="18" t="n">
        <v>253</v>
      </c>
      <c r="AQ44" s="18" t="n">
        <v>235</v>
      </c>
      <c r="AR44" s="18" t="n">
        <v>182</v>
      </c>
      <c r="AS44" s="18" t="n">
        <v>139</v>
      </c>
      <c r="AT44" s="18" t="n">
        <v>142</v>
      </c>
      <c r="AU44" s="18" t="n">
        <v>148</v>
      </c>
      <c r="AV44" s="18" t="n">
        <v>149</v>
      </c>
      <c r="AW44" s="18" t="n">
        <v>148</v>
      </c>
      <c r="AX44" s="18" t="n">
        <v>200</v>
      </c>
      <c r="AY44" s="18" t="n">
        <v>208</v>
      </c>
      <c r="AZ44" s="18" t="n">
        <v>200</v>
      </c>
      <c r="BA44" s="18" t="n">
        <v>195</v>
      </c>
      <c r="BB44" s="18" t="n">
        <v>163</v>
      </c>
      <c r="BC44" s="18" t="n">
        <v>158</v>
      </c>
      <c r="BD44" s="18" t="n">
        <v>167</v>
      </c>
      <c r="BE44" s="18" t="n">
        <v>170</v>
      </c>
      <c r="BF44" s="18" t="n">
        <v>172</v>
      </c>
      <c r="BG44" s="18" t="n">
        <v>178</v>
      </c>
      <c r="BH44" s="18" t="n">
        <v>178</v>
      </c>
      <c r="BI44" s="18" t="n">
        <v>171</v>
      </c>
      <c r="BJ44" s="18" t="n">
        <v>169</v>
      </c>
      <c r="BK44" s="18" t="n">
        <v>171</v>
      </c>
      <c r="BL44" s="18" t="n">
        <v>153</v>
      </c>
      <c r="BM44" s="18" t="n">
        <v>169</v>
      </c>
      <c r="BN44" s="18" t="n">
        <v>165</v>
      </c>
      <c r="BO44" s="18" t="n">
        <v>167</v>
      </c>
      <c r="BP44" s="18" t="n">
        <v>179</v>
      </c>
      <c r="BQ44" s="18" t="n">
        <v>188</v>
      </c>
      <c r="BR44" s="18" t="n">
        <v>203</v>
      </c>
      <c r="BS44" s="18" t="n">
        <v>210</v>
      </c>
      <c r="BT44" s="18" t="n">
        <v>192</v>
      </c>
      <c r="BU44" s="18" t="n">
        <v>180</v>
      </c>
      <c r="BV44" s="18" t="n">
        <v>170</v>
      </c>
      <c r="BW44" s="18" t="n">
        <v>162</v>
      </c>
      <c r="BX44" s="18" t="n">
        <v>158</v>
      </c>
      <c r="BY44" s="18" t="n">
        <v>164</v>
      </c>
      <c r="BZ44" s="18" t="n">
        <v>186</v>
      </c>
      <c r="CA44" s="18" t="n">
        <v>199</v>
      </c>
      <c r="CB44" s="18" t="n">
        <v>201</v>
      </c>
      <c r="CC44" s="18" t="n">
        <v>195</v>
      </c>
      <c r="CD44" s="18" t="n">
        <v>175</v>
      </c>
      <c r="CE44" s="18" t="n">
        <v>192</v>
      </c>
      <c r="CF44" s="18" t="n">
        <v>195</v>
      </c>
      <c r="CG44" s="18" t="n">
        <v>243</v>
      </c>
      <c r="CH44" s="18" t="n">
        <v>214</v>
      </c>
      <c r="CI44" s="18" t="n">
        <v>89</v>
      </c>
      <c r="CJ44" s="18" t="n">
        <v>37</v>
      </c>
      <c r="CK44" s="18" t="n">
        <v>42</v>
      </c>
      <c r="CL44" s="18" t="n">
        <v>32</v>
      </c>
      <c r="CM44" s="18" t="n">
        <v>22</v>
      </c>
      <c r="CN44" s="18" t="n">
        <v>22</v>
      </c>
      <c r="CO44" s="18" t="n">
        <v>11</v>
      </c>
      <c r="CP44" s="18" t="n">
        <v>35</v>
      </c>
      <c r="CQ44" s="18" t="n">
        <v>53</v>
      </c>
      <c r="CR44" s="18" t="n">
        <v>42</v>
      </c>
      <c r="CS44" s="18" t="n">
        <v>28</v>
      </c>
      <c r="CT44" s="18" t="n">
        <v>18</v>
      </c>
      <c r="CU44" s="18" t="n">
        <v>16</v>
      </c>
      <c r="CV44" s="18" t="n">
        <v>31</v>
      </c>
      <c r="CW44" s="18" t="n">
        <v>43</v>
      </c>
      <c r="CX44" s="18" t="n">
        <v>35</v>
      </c>
      <c r="CY44" s="18" t="n">
        <v>70</v>
      </c>
      <c r="CZ44" s="18" t="n">
        <v>72</v>
      </c>
      <c r="DA44" s="18" t="n">
        <v>70</v>
      </c>
      <c r="DB44" s="18" t="n">
        <v>70</v>
      </c>
      <c r="DC44" s="18" t="n">
        <v>80</v>
      </c>
      <c r="DD44" s="18" t="n">
        <v>81</v>
      </c>
      <c r="DE44" s="18" t="n">
        <v>68</v>
      </c>
    </row>
    <row r="45" customFormat="false" ht="10.5" hidden="false" customHeight="true" outlineLevel="0" collapsed="false">
      <c r="B45" s="17" t="n">
        <v>153</v>
      </c>
      <c r="C45" s="18" t="n">
        <v>16</v>
      </c>
      <c r="D45" s="18" t="n">
        <v>9</v>
      </c>
      <c r="E45" s="18" t="n">
        <v>33</v>
      </c>
      <c r="F45" s="18" t="n">
        <v>80</v>
      </c>
      <c r="G45" s="18" t="n">
        <v>103</v>
      </c>
      <c r="H45" s="18" t="n">
        <v>63</v>
      </c>
      <c r="I45" s="18" t="n">
        <v>38</v>
      </c>
      <c r="J45" s="18" t="n">
        <v>77</v>
      </c>
      <c r="K45" s="18" t="n">
        <v>79</v>
      </c>
      <c r="L45" s="18" t="n">
        <v>51</v>
      </c>
      <c r="M45" s="18" t="n">
        <v>52</v>
      </c>
      <c r="N45" s="18" t="n">
        <v>64</v>
      </c>
      <c r="O45" s="18" t="n">
        <v>97</v>
      </c>
      <c r="P45" s="18" t="n">
        <v>88</v>
      </c>
      <c r="Q45" s="18" t="n">
        <v>21</v>
      </c>
      <c r="R45" s="18" t="n">
        <v>3</v>
      </c>
      <c r="S45" s="18" t="n">
        <v>7</v>
      </c>
      <c r="T45" s="18" t="n">
        <v>63</v>
      </c>
      <c r="U45" s="18" t="n">
        <v>108</v>
      </c>
      <c r="V45" s="18" t="n">
        <v>135</v>
      </c>
      <c r="W45" s="18" t="n">
        <v>132</v>
      </c>
      <c r="X45" s="18" t="n">
        <v>141</v>
      </c>
      <c r="Y45" s="18" t="n">
        <v>128</v>
      </c>
      <c r="Z45" s="18" t="n">
        <v>100</v>
      </c>
      <c r="AA45" s="18" t="n">
        <v>100</v>
      </c>
      <c r="AB45" s="18" t="n">
        <v>115</v>
      </c>
      <c r="AC45" s="18" t="n">
        <v>139</v>
      </c>
      <c r="AD45" s="18" t="n">
        <v>181</v>
      </c>
      <c r="AE45" s="18" t="n">
        <v>178</v>
      </c>
      <c r="AF45" s="18" t="n">
        <v>178</v>
      </c>
      <c r="AG45" s="18" t="n">
        <v>164</v>
      </c>
      <c r="AH45" s="18" t="n">
        <v>165</v>
      </c>
      <c r="AI45" s="18" t="n">
        <v>166</v>
      </c>
      <c r="AJ45" s="18" t="n">
        <v>165</v>
      </c>
      <c r="AK45" s="18" t="n">
        <v>128</v>
      </c>
      <c r="AL45" s="18" t="n">
        <v>121</v>
      </c>
      <c r="AM45" s="18" t="n">
        <v>186</v>
      </c>
      <c r="AN45" s="18" t="n">
        <v>238</v>
      </c>
      <c r="AO45" s="18" t="n">
        <v>251</v>
      </c>
      <c r="AP45" s="18" t="n">
        <v>249</v>
      </c>
      <c r="AQ45" s="18" t="n">
        <v>251</v>
      </c>
      <c r="AR45" s="18" t="n">
        <v>229</v>
      </c>
      <c r="AS45" s="18" t="n">
        <v>181</v>
      </c>
      <c r="AT45" s="18" t="n">
        <v>150</v>
      </c>
      <c r="AU45" s="18" t="n">
        <v>138</v>
      </c>
      <c r="AV45" s="18" t="n">
        <v>146</v>
      </c>
      <c r="AW45" s="18" t="n">
        <v>141</v>
      </c>
      <c r="AX45" s="18" t="n">
        <v>155</v>
      </c>
      <c r="AY45" s="18" t="n">
        <v>182</v>
      </c>
      <c r="AZ45" s="18" t="n">
        <v>184</v>
      </c>
      <c r="BA45" s="18" t="n">
        <v>175</v>
      </c>
      <c r="BB45" s="18" t="n">
        <v>175</v>
      </c>
      <c r="BC45" s="18" t="n">
        <v>178</v>
      </c>
      <c r="BD45" s="18" t="n">
        <v>195</v>
      </c>
      <c r="BE45" s="18" t="n">
        <v>188</v>
      </c>
      <c r="BF45" s="18" t="n">
        <v>178</v>
      </c>
      <c r="BG45" s="18" t="n">
        <v>171</v>
      </c>
      <c r="BH45" s="18" t="n">
        <v>164</v>
      </c>
      <c r="BI45" s="18" t="n">
        <v>166</v>
      </c>
      <c r="BJ45" s="18" t="n">
        <v>163</v>
      </c>
      <c r="BK45" s="18" t="n">
        <v>187</v>
      </c>
      <c r="BL45" s="18" t="n">
        <v>191</v>
      </c>
      <c r="BM45" s="18" t="n">
        <v>184</v>
      </c>
      <c r="BN45" s="18" t="n">
        <v>194</v>
      </c>
      <c r="BO45" s="18" t="n">
        <v>182</v>
      </c>
      <c r="BP45" s="18" t="n">
        <v>177</v>
      </c>
      <c r="BQ45" s="18" t="n">
        <v>173</v>
      </c>
      <c r="BR45" s="18" t="n">
        <v>149</v>
      </c>
      <c r="BS45" s="18" t="n">
        <v>165</v>
      </c>
      <c r="BT45" s="18" t="n">
        <v>173</v>
      </c>
      <c r="BU45" s="18" t="n">
        <v>188</v>
      </c>
      <c r="BV45" s="18" t="n">
        <v>208</v>
      </c>
      <c r="BW45" s="18" t="n">
        <v>201</v>
      </c>
      <c r="BX45" s="18" t="n">
        <v>194</v>
      </c>
      <c r="BY45" s="18" t="n">
        <v>187</v>
      </c>
      <c r="BZ45" s="18" t="n">
        <v>175</v>
      </c>
      <c r="CA45" s="18" t="n">
        <v>157</v>
      </c>
      <c r="CB45" s="18" t="n">
        <v>166</v>
      </c>
      <c r="CC45" s="18" t="n">
        <v>164</v>
      </c>
      <c r="CD45" s="18" t="n">
        <v>180</v>
      </c>
      <c r="CE45" s="18" t="n">
        <v>204</v>
      </c>
      <c r="CF45" s="18" t="n">
        <v>201</v>
      </c>
      <c r="CG45" s="18" t="n">
        <v>245</v>
      </c>
      <c r="CH45" s="18" t="n">
        <v>239</v>
      </c>
      <c r="CI45" s="18" t="n">
        <v>174</v>
      </c>
      <c r="CJ45" s="18" t="n">
        <v>54</v>
      </c>
      <c r="CK45" s="18" t="n">
        <v>24</v>
      </c>
      <c r="CL45" s="18" t="n">
        <v>39</v>
      </c>
      <c r="CM45" s="18" t="n">
        <v>23</v>
      </c>
      <c r="CN45" s="18" t="n">
        <v>24</v>
      </c>
      <c r="CO45" s="18" t="n">
        <v>9</v>
      </c>
      <c r="CP45" s="18" t="n">
        <v>22</v>
      </c>
      <c r="CQ45" s="18" t="n">
        <v>38</v>
      </c>
      <c r="CR45" s="18" t="n">
        <v>46</v>
      </c>
      <c r="CS45" s="18" t="n">
        <v>45</v>
      </c>
      <c r="CT45" s="18" t="n">
        <v>32</v>
      </c>
      <c r="CU45" s="18" t="n">
        <v>15</v>
      </c>
      <c r="CV45" s="18" t="n">
        <v>17</v>
      </c>
      <c r="CW45" s="18" t="n">
        <v>29</v>
      </c>
      <c r="CX45" s="18" t="n">
        <v>33</v>
      </c>
      <c r="CY45" s="18" t="n">
        <v>52</v>
      </c>
      <c r="CZ45" s="18" t="n">
        <v>77</v>
      </c>
      <c r="DA45" s="18" t="n">
        <v>78</v>
      </c>
      <c r="DB45" s="18" t="n">
        <v>78</v>
      </c>
      <c r="DC45" s="18" t="n">
        <v>80</v>
      </c>
      <c r="DD45" s="18" t="n">
        <v>77</v>
      </c>
      <c r="DE45" s="18" t="n">
        <v>73</v>
      </c>
    </row>
    <row r="46" customFormat="false" ht="10.5" hidden="false" customHeight="true" outlineLevel="0" collapsed="false">
      <c r="B46" s="17" t="n">
        <v>154</v>
      </c>
      <c r="C46" s="18" t="n">
        <v>12</v>
      </c>
      <c r="D46" s="18" t="n">
        <v>7</v>
      </c>
      <c r="E46" s="18" t="n">
        <v>37</v>
      </c>
      <c r="F46" s="18" t="n">
        <v>86</v>
      </c>
      <c r="G46" s="18" t="n">
        <v>78</v>
      </c>
      <c r="H46" s="18" t="n">
        <v>25</v>
      </c>
      <c r="I46" s="18" t="n">
        <v>36</v>
      </c>
      <c r="J46" s="18" t="n">
        <v>86</v>
      </c>
      <c r="K46" s="18" t="n">
        <v>79</v>
      </c>
      <c r="L46" s="18" t="n">
        <v>51</v>
      </c>
      <c r="M46" s="18" t="n">
        <v>59</v>
      </c>
      <c r="N46" s="18" t="n">
        <v>61</v>
      </c>
      <c r="O46" s="18" t="n">
        <v>97</v>
      </c>
      <c r="P46" s="18" t="n">
        <v>85</v>
      </c>
      <c r="Q46" s="18" t="n">
        <v>14</v>
      </c>
      <c r="R46" s="18" t="n">
        <v>3</v>
      </c>
      <c r="S46" s="18" t="n">
        <v>0</v>
      </c>
      <c r="T46" s="18" t="n">
        <v>4</v>
      </c>
      <c r="U46" s="18" t="n">
        <v>51</v>
      </c>
      <c r="V46" s="18" t="n">
        <v>106</v>
      </c>
      <c r="W46" s="18" t="n">
        <v>131</v>
      </c>
      <c r="X46" s="18" t="n">
        <v>139</v>
      </c>
      <c r="Y46" s="18" t="n">
        <v>132</v>
      </c>
      <c r="Z46" s="18" t="n">
        <v>125</v>
      </c>
      <c r="AA46" s="18" t="n">
        <v>114</v>
      </c>
      <c r="AB46" s="18" t="n">
        <v>88</v>
      </c>
      <c r="AC46" s="18" t="n">
        <v>92</v>
      </c>
      <c r="AD46" s="18" t="n">
        <v>134</v>
      </c>
      <c r="AE46" s="18" t="n">
        <v>175</v>
      </c>
      <c r="AF46" s="18" t="n">
        <v>192</v>
      </c>
      <c r="AG46" s="18" t="n">
        <v>182</v>
      </c>
      <c r="AH46" s="18" t="n">
        <v>182</v>
      </c>
      <c r="AI46" s="18" t="n">
        <v>171</v>
      </c>
      <c r="AJ46" s="18" t="n">
        <v>155</v>
      </c>
      <c r="AK46" s="18" t="n">
        <v>124</v>
      </c>
      <c r="AL46" s="18" t="n">
        <v>162</v>
      </c>
      <c r="AM46" s="18" t="n">
        <v>235</v>
      </c>
      <c r="AN46" s="18" t="n">
        <v>252</v>
      </c>
      <c r="AO46" s="18" t="n">
        <v>251</v>
      </c>
      <c r="AP46" s="18" t="n">
        <v>247</v>
      </c>
      <c r="AQ46" s="18" t="n">
        <v>241</v>
      </c>
      <c r="AR46" s="18" t="n">
        <v>253</v>
      </c>
      <c r="AS46" s="18" t="n">
        <v>245</v>
      </c>
      <c r="AT46" s="18" t="n">
        <v>186</v>
      </c>
      <c r="AU46" s="18" t="n">
        <v>157</v>
      </c>
      <c r="AV46" s="18" t="n">
        <v>130</v>
      </c>
      <c r="AW46" s="18" t="n">
        <v>138</v>
      </c>
      <c r="AX46" s="18" t="n">
        <v>135</v>
      </c>
      <c r="AY46" s="18" t="n">
        <v>155</v>
      </c>
      <c r="AZ46" s="18" t="n">
        <v>162</v>
      </c>
      <c r="BA46" s="18" t="n">
        <v>182</v>
      </c>
      <c r="BB46" s="18" t="n">
        <v>151</v>
      </c>
      <c r="BC46" s="18" t="n">
        <v>157</v>
      </c>
      <c r="BD46" s="18" t="n">
        <v>159</v>
      </c>
      <c r="BE46" s="18" t="n">
        <v>166</v>
      </c>
      <c r="BF46" s="18" t="n">
        <v>172</v>
      </c>
      <c r="BG46" s="18" t="n">
        <v>194</v>
      </c>
      <c r="BH46" s="18" t="n">
        <v>212</v>
      </c>
      <c r="BI46" s="18" t="n">
        <v>203</v>
      </c>
      <c r="BJ46" s="18" t="n">
        <v>186</v>
      </c>
      <c r="BK46" s="18" t="n">
        <v>178</v>
      </c>
      <c r="BL46" s="18" t="n">
        <v>157</v>
      </c>
      <c r="BM46" s="18" t="n">
        <v>151</v>
      </c>
      <c r="BN46" s="18" t="n">
        <v>160</v>
      </c>
      <c r="BO46" s="18" t="n">
        <v>163</v>
      </c>
      <c r="BP46" s="18" t="n">
        <v>183</v>
      </c>
      <c r="BQ46" s="18" t="n">
        <v>185</v>
      </c>
      <c r="BR46" s="18" t="n">
        <v>186</v>
      </c>
      <c r="BS46" s="18" t="n">
        <v>194</v>
      </c>
      <c r="BT46" s="18" t="n">
        <v>185</v>
      </c>
      <c r="BU46" s="18" t="n">
        <v>171</v>
      </c>
      <c r="BV46" s="18" t="n">
        <v>156</v>
      </c>
      <c r="BW46" s="18" t="n">
        <v>148</v>
      </c>
      <c r="BX46" s="18" t="n">
        <v>155</v>
      </c>
      <c r="BY46" s="18" t="n">
        <v>178</v>
      </c>
      <c r="BZ46" s="18" t="n">
        <v>201</v>
      </c>
      <c r="CA46" s="18" t="n">
        <v>189</v>
      </c>
      <c r="CB46" s="18" t="n">
        <v>191</v>
      </c>
      <c r="CC46" s="18" t="n">
        <v>184</v>
      </c>
      <c r="CD46" s="18" t="n">
        <v>178</v>
      </c>
      <c r="CE46" s="18" t="n">
        <v>172</v>
      </c>
      <c r="CF46" s="18" t="n">
        <v>165</v>
      </c>
      <c r="CG46" s="18" t="n">
        <v>164</v>
      </c>
      <c r="CH46" s="18" t="n">
        <v>203</v>
      </c>
      <c r="CI46" s="18" t="n">
        <v>219</v>
      </c>
      <c r="CJ46" s="18" t="n">
        <v>127</v>
      </c>
      <c r="CK46" s="18" t="n">
        <v>31</v>
      </c>
      <c r="CL46" s="18" t="n">
        <v>45</v>
      </c>
      <c r="CM46" s="18" t="n">
        <v>33</v>
      </c>
      <c r="CN46" s="18" t="n">
        <v>22</v>
      </c>
      <c r="CO46" s="18" t="n">
        <v>18</v>
      </c>
      <c r="CP46" s="18" t="n">
        <v>9</v>
      </c>
      <c r="CQ46" s="18" t="n">
        <v>29</v>
      </c>
      <c r="CR46" s="18" t="n">
        <v>44</v>
      </c>
      <c r="CS46" s="18" t="n">
        <v>45</v>
      </c>
      <c r="CT46" s="18" t="n">
        <v>35</v>
      </c>
      <c r="CU46" s="18" t="n">
        <v>19</v>
      </c>
      <c r="CV46" s="18" t="n">
        <v>15</v>
      </c>
      <c r="CW46" s="18" t="n">
        <v>21</v>
      </c>
      <c r="CX46" s="18" t="n">
        <v>35</v>
      </c>
      <c r="CY46" s="18" t="n">
        <v>40</v>
      </c>
      <c r="CZ46" s="18" t="n">
        <v>75</v>
      </c>
      <c r="DA46" s="18" t="n">
        <v>79</v>
      </c>
      <c r="DB46" s="18" t="n">
        <v>73</v>
      </c>
      <c r="DC46" s="18" t="n">
        <v>77</v>
      </c>
      <c r="DD46" s="18" t="n">
        <v>79</v>
      </c>
      <c r="DE46" s="18" t="n">
        <v>77</v>
      </c>
    </row>
    <row r="47" customFormat="false" ht="10.5" hidden="false" customHeight="true" outlineLevel="0" collapsed="false">
      <c r="B47" s="17" t="n">
        <v>155</v>
      </c>
      <c r="C47" s="18" t="n">
        <v>4</v>
      </c>
      <c r="D47" s="18" t="n">
        <v>12</v>
      </c>
      <c r="E47" s="18" t="n">
        <v>45</v>
      </c>
      <c r="F47" s="18" t="n">
        <v>79</v>
      </c>
      <c r="G47" s="18" t="n">
        <v>79</v>
      </c>
      <c r="H47" s="18" t="n">
        <v>29</v>
      </c>
      <c r="I47" s="18" t="n">
        <v>39</v>
      </c>
      <c r="J47" s="18" t="n">
        <v>73</v>
      </c>
      <c r="K47" s="18" t="n">
        <v>100</v>
      </c>
      <c r="L47" s="18" t="n">
        <v>85</v>
      </c>
      <c r="M47" s="18" t="n">
        <v>104</v>
      </c>
      <c r="N47" s="18" t="n">
        <v>106</v>
      </c>
      <c r="O47" s="18" t="n">
        <v>108</v>
      </c>
      <c r="P47" s="18" t="n">
        <v>64</v>
      </c>
      <c r="Q47" s="18" t="n">
        <v>8</v>
      </c>
      <c r="R47" s="18" t="n">
        <v>5</v>
      </c>
      <c r="S47" s="18" t="n">
        <v>8</v>
      </c>
      <c r="T47" s="18" t="n">
        <v>3</v>
      </c>
      <c r="U47" s="18" t="n">
        <v>21</v>
      </c>
      <c r="V47" s="18" t="n">
        <v>67</v>
      </c>
      <c r="W47" s="18" t="n">
        <v>116</v>
      </c>
      <c r="X47" s="18" t="n">
        <v>137</v>
      </c>
      <c r="Y47" s="18" t="n">
        <v>136</v>
      </c>
      <c r="Z47" s="18" t="n">
        <v>132</v>
      </c>
      <c r="AA47" s="18" t="n">
        <v>114</v>
      </c>
      <c r="AB47" s="18" t="n">
        <v>93</v>
      </c>
      <c r="AC47" s="18" t="n">
        <v>90</v>
      </c>
      <c r="AD47" s="18" t="n">
        <v>90</v>
      </c>
      <c r="AE47" s="18" t="n">
        <v>145</v>
      </c>
      <c r="AF47" s="18" t="n">
        <v>166</v>
      </c>
      <c r="AG47" s="18" t="n">
        <v>175</v>
      </c>
      <c r="AH47" s="18" t="n">
        <v>181</v>
      </c>
      <c r="AI47" s="18" t="n">
        <v>155</v>
      </c>
      <c r="AJ47" s="18" t="n">
        <v>134</v>
      </c>
      <c r="AK47" s="18" t="n">
        <v>143</v>
      </c>
      <c r="AL47" s="18" t="n">
        <v>207</v>
      </c>
      <c r="AM47" s="18" t="n">
        <v>247</v>
      </c>
      <c r="AN47" s="18" t="n">
        <v>251</v>
      </c>
      <c r="AO47" s="18" t="n">
        <v>251</v>
      </c>
      <c r="AP47" s="18" t="n">
        <v>250</v>
      </c>
      <c r="AQ47" s="18" t="n">
        <v>242</v>
      </c>
      <c r="AR47" s="18" t="n">
        <v>250</v>
      </c>
      <c r="AS47" s="18" t="n">
        <v>249</v>
      </c>
      <c r="AT47" s="18" t="n">
        <v>203</v>
      </c>
      <c r="AU47" s="18" t="n">
        <v>173</v>
      </c>
      <c r="AV47" s="18" t="n">
        <v>143</v>
      </c>
      <c r="AW47" s="18" t="n">
        <v>142</v>
      </c>
      <c r="AX47" s="18" t="n">
        <v>143</v>
      </c>
      <c r="AY47" s="18" t="n">
        <v>143</v>
      </c>
      <c r="AZ47" s="18" t="n">
        <v>143</v>
      </c>
      <c r="BA47" s="18" t="n">
        <v>181</v>
      </c>
      <c r="BB47" s="18" t="n">
        <v>219</v>
      </c>
      <c r="BC47" s="18" t="n">
        <v>203</v>
      </c>
      <c r="BD47" s="18" t="n">
        <v>195</v>
      </c>
      <c r="BE47" s="18" t="n">
        <v>198</v>
      </c>
      <c r="BF47" s="18" t="n">
        <v>185</v>
      </c>
      <c r="BG47" s="18" t="n">
        <v>179</v>
      </c>
      <c r="BH47" s="18" t="n">
        <v>169</v>
      </c>
      <c r="BI47" s="18" t="n">
        <v>169</v>
      </c>
      <c r="BJ47" s="18" t="n">
        <v>179</v>
      </c>
      <c r="BK47" s="18" t="n">
        <v>178</v>
      </c>
      <c r="BL47" s="18" t="n">
        <v>203</v>
      </c>
      <c r="BM47" s="18" t="n">
        <v>208</v>
      </c>
      <c r="BN47" s="18" t="n">
        <v>187</v>
      </c>
      <c r="BO47" s="18" t="n">
        <v>183</v>
      </c>
      <c r="BP47" s="18" t="n">
        <v>164</v>
      </c>
      <c r="BQ47" s="18" t="n">
        <v>142</v>
      </c>
      <c r="BR47" s="18" t="n">
        <v>160</v>
      </c>
      <c r="BS47" s="18" t="n">
        <v>165</v>
      </c>
      <c r="BT47" s="18" t="n">
        <v>172</v>
      </c>
      <c r="BU47" s="18" t="n">
        <v>185</v>
      </c>
      <c r="BV47" s="18" t="n">
        <v>202</v>
      </c>
      <c r="BW47" s="18" t="n">
        <v>210</v>
      </c>
      <c r="BX47" s="18" t="n">
        <v>201</v>
      </c>
      <c r="BY47" s="18" t="n">
        <v>182</v>
      </c>
      <c r="BZ47" s="18" t="n">
        <v>165</v>
      </c>
      <c r="CA47" s="18" t="n">
        <v>149</v>
      </c>
      <c r="CB47" s="18" t="n">
        <v>164</v>
      </c>
      <c r="CC47" s="18" t="n">
        <v>160</v>
      </c>
      <c r="CD47" s="18" t="n">
        <v>189</v>
      </c>
      <c r="CE47" s="18" t="n">
        <v>195</v>
      </c>
      <c r="CF47" s="18" t="n">
        <v>195</v>
      </c>
      <c r="CG47" s="18" t="n">
        <v>183</v>
      </c>
      <c r="CH47" s="18" t="n">
        <v>187</v>
      </c>
      <c r="CI47" s="18" t="n">
        <v>235</v>
      </c>
      <c r="CJ47" s="18" t="n">
        <v>209</v>
      </c>
      <c r="CK47" s="18" t="n">
        <v>72</v>
      </c>
      <c r="CL47" s="18" t="n">
        <v>51</v>
      </c>
      <c r="CM47" s="18" t="n">
        <v>56</v>
      </c>
      <c r="CN47" s="18" t="n">
        <v>25</v>
      </c>
      <c r="CO47" s="18" t="n">
        <v>21</v>
      </c>
      <c r="CP47" s="18" t="n">
        <v>19</v>
      </c>
      <c r="CQ47" s="18" t="n">
        <v>24</v>
      </c>
      <c r="CR47" s="18" t="n">
        <v>38</v>
      </c>
      <c r="CS47" s="18" t="n">
        <v>42</v>
      </c>
      <c r="CT47" s="18" t="n">
        <v>33</v>
      </c>
      <c r="CU47" s="18" t="n">
        <v>26</v>
      </c>
      <c r="CV47" s="18" t="n">
        <v>25</v>
      </c>
      <c r="CW47" s="18" t="n">
        <v>26</v>
      </c>
      <c r="CX47" s="18" t="n">
        <v>37</v>
      </c>
      <c r="CY47" s="18" t="n">
        <v>21</v>
      </c>
      <c r="CZ47" s="18" t="n">
        <v>68</v>
      </c>
      <c r="DA47" s="18" t="n">
        <v>95</v>
      </c>
      <c r="DB47" s="18" t="n">
        <v>86</v>
      </c>
      <c r="DC47" s="18" t="n">
        <v>75</v>
      </c>
      <c r="DD47" s="18" t="n">
        <v>80</v>
      </c>
      <c r="DE47" s="18" t="n">
        <v>84</v>
      </c>
    </row>
    <row r="48" customFormat="false" ht="10.5" hidden="false" customHeight="true" outlineLevel="0" collapsed="false">
      <c r="B48" s="17" t="n">
        <v>156</v>
      </c>
      <c r="C48" s="18" t="n">
        <v>11</v>
      </c>
      <c r="D48" s="18" t="n">
        <v>26</v>
      </c>
      <c r="E48" s="18" t="n">
        <v>57</v>
      </c>
      <c r="F48" s="18" t="n">
        <v>74</v>
      </c>
      <c r="G48" s="18" t="n">
        <v>43</v>
      </c>
      <c r="H48" s="18" t="n">
        <v>16</v>
      </c>
      <c r="I48" s="18" t="n">
        <v>42</v>
      </c>
      <c r="J48" s="18" t="n">
        <v>36</v>
      </c>
      <c r="K48" s="18" t="n">
        <v>37</v>
      </c>
      <c r="L48" s="18" t="n">
        <v>25</v>
      </c>
      <c r="M48" s="18" t="n">
        <v>87</v>
      </c>
      <c r="N48" s="18" t="n">
        <v>109</v>
      </c>
      <c r="O48" s="18" t="n">
        <v>96</v>
      </c>
      <c r="P48" s="18" t="n">
        <v>36</v>
      </c>
      <c r="Q48" s="18" t="n">
        <v>3</v>
      </c>
      <c r="R48" s="18" t="n">
        <v>2</v>
      </c>
      <c r="S48" s="18" t="n">
        <v>8</v>
      </c>
      <c r="T48" s="18" t="n">
        <v>21</v>
      </c>
      <c r="U48" s="18" t="n">
        <v>30</v>
      </c>
      <c r="V48" s="18" t="n">
        <v>57</v>
      </c>
      <c r="W48" s="18" t="n">
        <v>64</v>
      </c>
      <c r="X48" s="18" t="n">
        <v>80</v>
      </c>
      <c r="Y48" s="18" t="n">
        <v>114</v>
      </c>
      <c r="Z48" s="18" t="n">
        <v>127</v>
      </c>
      <c r="AA48" s="18" t="n">
        <v>123</v>
      </c>
      <c r="AB48" s="18" t="n">
        <v>128</v>
      </c>
      <c r="AC48" s="18" t="n">
        <v>120</v>
      </c>
      <c r="AD48" s="18" t="n">
        <v>97</v>
      </c>
      <c r="AE48" s="18" t="n">
        <v>109</v>
      </c>
      <c r="AF48" s="18" t="n">
        <v>123</v>
      </c>
      <c r="AG48" s="18" t="n">
        <v>145</v>
      </c>
      <c r="AH48" s="18" t="n">
        <v>160</v>
      </c>
      <c r="AI48" s="18" t="n">
        <v>145</v>
      </c>
      <c r="AJ48" s="18" t="n">
        <v>155</v>
      </c>
      <c r="AK48" s="18" t="n">
        <v>192</v>
      </c>
      <c r="AL48" s="18" t="n">
        <v>242</v>
      </c>
      <c r="AM48" s="18" t="n">
        <v>247</v>
      </c>
      <c r="AN48" s="18" t="n">
        <v>251</v>
      </c>
      <c r="AO48" s="18" t="n">
        <v>243</v>
      </c>
      <c r="AP48" s="18" t="n">
        <v>231</v>
      </c>
      <c r="AQ48" s="18" t="n">
        <v>234</v>
      </c>
      <c r="AR48" s="18" t="n">
        <v>222</v>
      </c>
      <c r="AS48" s="18" t="n">
        <v>193</v>
      </c>
      <c r="AT48" s="18" t="n">
        <v>169</v>
      </c>
      <c r="AU48" s="18" t="n">
        <v>193</v>
      </c>
      <c r="AV48" s="18" t="n">
        <v>191</v>
      </c>
      <c r="AW48" s="18" t="n">
        <v>151</v>
      </c>
      <c r="AX48" s="18" t="n">
        <v>159</v>
      </c>
      <c r="AY48" s="18" t="n">
        <v>145</v>
      </c>
      <c r="AZ48" s="18" t="n">
        <v>138</v>
      </c>
      <c r="BA48" s="18" t="n">
        <v>144</v>
      </c>
      <c r="BB48" s="18" t="n">
        <v>175</v>
      </c>
      <c r="BC48" s="18" t="n">
        <v>214</v>
      </c>
      <c r="BD48" s="18" t="n">
        <v>209</v>
      </c>
      <c r="BE48" s="18" t="n">
        <v>182</v>
      </c>
      <c r="BF48" s="18" t="n">
        <v>178</v>
      </c>
      <c r="BG48" s="18" t="n">
        <v>194</v>
      </c>
      <c r="BH48" s="18" t="n">
        <v>193</v>
      </c>
      <c r="BI48" s="18" t="n">
        <v>195</v>
      </c>
      <c r="BJ48" s="18" t="n">
        <v>180</v>
      </c>
      <c r="BK48" s="18" t="n">
        <v>160</v>
      </c>
      <c r="BL48" s="18" t="n">
        <v>157</v>
      </c>
      <c r="BM48" s="18" t="n">
        <v>167</v>
      </c>
      <c r="BN48" s="18" t="n">
        <v>174</v>
      </c>
      <c r="BO48" s="18" t="n">
        <v>180</v>
      </c>
      <c r="BP48" s="18" t="n">
        <v>192</v>
      </c>
      <c r="BQ48" s="18" t="n">
        <v>205</v>
      </c>
      <c r="BR48" s="18" t="n">
        <v>200</v>
      </c>
      <c r="BS48" s="18" t="n">
        <v>162</v>
      </c>
      <c r="BT48" s="18" t="n">
        <v>162</v>
      </c>
      <c r="BU48" s="18" t="n">
        <v>160</v>
      </c>
      <c r="BV48" s="18" t="n">
        <v>161</v>
      </c>
      <c r="BW48" s="18" t="n">
        <v>167</v>
      </c>
      <c r="BX48" s="18" t="n">
        <v>181</v>
      </c>
      <c r="BY48" s="18" t="n">
        <v>198</v>
      </c>
      <c r="BZ48" s="18" t="n">
        <v>208</v>
      </c>
      <c r="CA48" s="18" t="n">
        <v>205</v>
      </c>
      <c r="CB48" s="18" t="n">
        <v>198</v>
      </c>
      <c r="CC48" s="18" t="n">
        <v>156</v>
      </c>
      <c r="CD48" s="18" t="n">
        <v>145</v>
      </c>
      <c r="CE48" s="18" t="n">
        <v>132</v>
      </c>
      <c r="CF48" s="18" t="n">
        <v>143</v>
      </c>
      <c r="CG48" s="18" t="n">
        <v>142</v>
      </c>
      <c r="CH48" s="18" t="n">
        <v>168</v>
      </c>
      <c r="CI48" s="18" t="n">
        <v>219</v>
      </c>
      <c r="CJ48" s="18" t="n">
        <v>236</v>
      </c>
      <c r="CK48" s="18" t="n">
        <v>129</v>
      </c>
      <c r="CL48" s="18" t="n">
        <v>45</v>
      </c>
      <c r="CM48" s="18" t="n">
        <v>60</v>
      </c>
      <c r="CN48" s="18" t="n">
        <v>60</v>
      </c>
      <c r="CO48" s="18" t="n">
        <v>25</v>
      </c>
      <c r="CP48" s="18" t="n">
        <v>23</v>
      </c>
      <c r="CQ48" s="18" t="n">
        <v>12</v>
      </c>
      <c r="CR48" s="18" t="n">
        <v>31</v>
      </c>
      <c r="CS48" s="18" t="n">
        <v>47</v>
      </c>
      <c r="CT48" s="18" t="n">
        <v>37</v>
      </c>
      <c r="CU48" s="18" t="n">
        <v>24</v>
      </c>
      <c r="CV48" s="18" t="n">
        <v>28</v>
      </c>
      <c r="CW48" s="18" t="n">
        <v>28</v>
      </c>
      <c r="CX48" s="18" t="n">
        <v>19</v>
      </c>
      <c r="CY48" s="18" t="n">
        <v>16</v>
      </c>
      <c r="CZ48" s="18" t="n">
        <v>47</v>
      </c>
      <c r="DA48" s="18" t="n">
        <v>97</v>
      </c>
      <c r="DB48" s="18" t="n">
        <v>97</v>
      </c>
      <c r="DC48" s="18" t="n">
        <v>84</v>
      </c>
      <c r="DD48" s="18" t="n">
        <v>93</v>
      </c>
      <c r="DE48" s="18" t="n">
        <v>90</v>
      </c>
    </row>
    <row r="49" customFormat="false" ht="10.5" hidden="false" customHeight="true" outlineLevel="0" collapsed="false">
      <c r="B49" s="17" t="n">
        <v>157</v>
      </c>
      <c r="C49" s="18" t="n">
        <v>15</v>
      </c>
      <c r="D49" s="18" t="n">
        <v>36</v>
      </c>
      <c r="E49" s="18" t="n">
        <v>66</v>
      </c>
      <c r="F49" s="18" t="n">
        <v>71</v>
      </c>
      <c r="G49" s="18" t="n">
        <v>28</v>
      </c>
      <c r="H49" s="18" t="n">
        <v>12</v>
      </c>
      <c r="I49" s="18" t="n">
        <v>60</v>
      </c>
      <c r="J49" s="18" t="n">
        <v>43</v>
      </c>
      <c r="K49" s="18" t="n">
        <v>7</v>
      </c>
      <c r="L49" s="18" t="n">
        <v>12</v>
      </c>
      <c r="M49" s="18" t="n">
        <v>94</v>
      </c>
      <c r="N49" s="18" t="n">
        <v>88</v>
      </c>
      <c r="O49" s="18" t="n">
        <v>43</v>
      </c>
      <c r="P49" s="18" t="n">
        <v>11</v>
      </c>
      <c r="Q49" s="18" t="n">
        <v>3</v>
      </c>
      <c r="R49" s="18" t="n">
        <v>3</v>
      </c>
      <c r="S49" s="18" t="n">
        <v>9</v>
      </c>
      <c r="T49" s="18" t="n">
        <v>37</v>
      </c>
      <c r="U49" s="18" t="n">
        <v>51</v>
      </c>
      <c r="V49" s="18" t="n">
        <v>63</v>
      </c>
      <c r="W49" s="18" t="n">
        <v>35</v>
      </c>
      <c r="X49" s="18" t="n">
        <v>11</v>
      </c>
      <c r="Y49" s="18" t="n">
        <v>58</v>
      </c>
      <c r="Z49" s="18" t="n">
        <v>116</v>
      </c>
      <c r="AA49" s="18" t="n">
        <v>131</v>
      </c>
      <c r="AB49" s="18" t="n">
        <v>132</v>
      </c>
      <c r="AC49" s="18" t="n">
        <v>125</v>
      </c>
      <c r="AD49" s="18" t="n">
        <v>110</v>
      </c>
      <c r="AE49" s="18" t="n">
        <v>97</v>
      </c>
      <c r="AF49" s="18" t="n">
        <v>90</v>
      </c>
      <c r="AG49" s="18" t="n">
        <v>100</v>
      </c>
      <c r="AH49" s="18" t="n">
        <v>122</v>
      </c>
      <c r="AI49" s="18" t="n">
        <v>149</v>
      </c>
      <c r="AJ49" s="18" t="n">
        <v>206</v>
      </c>
      <c r="AK49" s="18" t="n">
        <v>234</v>
      </c>
      <c r="AL49" s="18" t="n">
        <v>240</v>
      </c>
      <c r="AM49" s="18" t="n">
        <v>240</v>
      </c>
      <c r="AN49" s="18" t="n">
        <v>245</v>
      </c>
      <c r="AO49" s="18" t="n">
        <v>241</v>
      </c>
      <c r="AP49" s="18" t="n">
        <v>234</v>
      </c>
      <c r="AQ49" s="18" t="n">
        <v>230</v>
      </c>
      <c r="AR49" s="18" t="n">
        <v>198</v>
      </c>
      <c r="AS49" s="18" t="n">
        <v>157</v>
      </c>
      <c r="AT49" s="18" t="n">
        <v>151</v>
      </c>
      <c r="AU49" s="18" t="n">
        <v>184</v>
      </c>
      <c r="AV49" s="18" t="n">
        <v>187</v>
      </c>
      <c r="AW49" s="18" t="n">
        <v>171</v>
      </c>
      <c r="AX49" s="18" t="n">
        <v>169</v>
      </c>
      <c r="AY49" s="18" t="n">
        <v>150</v>
      </c>
      <c r="AZ49" s="18" t="n">
        <v>148</v>
      </c>
      <c r="BA49" s="18" t="n">
        <v>150</v>
      </c>
      <c r="BB49" s="18" t="n">
        <v>150</v>
      </c>
      <c r="BC49" s="18" t="n">
        <v>181</v>
      </c>
      <c r="BD49" s="18" t="n">
        <v>219</v>
      </c>
      <c r="BE49" s="18" t="n">
        <v>202</v>
      </c>
      <c r="BF49" s="18" t="n">
        <v>172</v>
      </c>
      <c r="BG49" s="18" t="n">
        <v>164</v>
      </c>
      <c r="BH49" s="18" t="n">
        <v>165</v>
      </c>
      <c r="BI49" s="18" t="n">
        <v>182</v>
      </c>
      <c r="BJ49" s="18" t="n">
        <v>191</v>
      </c>
      <c r="BK49" s="18" t="n">
        <v>207</v>
      </c>
      <c r="BL49" s="18" t="n">
        <v>207</v>
      </c>
      <c r="BM49" s="18" t="n">
        <v>194</v>
      </c>
      <c r="BN49" s="18" t="n">
        <v>181</v>
      </c>
      <c r="BO49" s="18" t="n">
        <v>181</v>
      </c>
      <c r="BP49" s="18" t="n">
        <v>175</v>
      </c>
      <c r="BQ49" s="18" t="n">
        <v>150</v>
      </c>
      <c r="BR49" s="18" t="n">
        <v>155</v>
      </c>
      <c r="BS49" s="18" t="n">
        <v>156</v>
      </c>
      <c r="BT49" s="18" t="n">
        <v>185</v>
      </c>
      <c r="BU49" s="18" t="n">
        <v>202</v>
      </c>
      <c r="BV49" s="18" t="n">
        <v>189</v>
      </c>
      <c r="BW49" s="18" t="n">
        <v>159</v>
      </c>
      <c r="BX49" s="18" t="n">
        <v>159</v>
      </c>
      <c r="BY49" s="18" t="n">
        <v>164</v>
      </c>
      <c r="BZ49" s="18" t="n">
        <v>150</v>
      </c>
      <c r="CA49" s="18" t="n">
        <v>158</v>
      </c>
      <c r="CB49" s="18" t="n">
        <v>169</v>
      </c>
      <c r="CC49" s="18" t="n">
        <v>175</v>
      </c>
      <c r="CD49" s="18" t="n">
        <v>199</v>
      </c>
      <c r="CE49" s="18" t="n">
        <v>192</v>
      </c>
      <c r="CF49" s="18" t="n">
        <v>189</v>
      </c>
      <c r="CG49" s="18" t="n">
        <v>183</v>
      </c>
      <c r="CH49" s="18" t="n">
        <v>176</v>
      </c>
      <c r="CI49" s="18" t="n">
        <v>155</v>
      </c>
      <c r="CJ49" s="18" t="n">
        <v>214</v>
      </c>
      <c r="CK49" s="18" t="n">
        <v>209</v>
      </c>
      <c r="CL49" s="18" t="n">
        <v>102</v>
      </c>
      <c r="CM49" s="18" t="n">
        <v>79</v>
      </c>
      <c r="CN49" s="18" t="n">
        <v>97</v>
      </c>
      <c r="CO49" s="18" t="n">
        <v>38</v>
      </c>
      <c r="CP49" s="18" t="n">
        <v>14</v>
      </c>
      <c r="CQ49" s="18" t="n">
        <v>2</v>
      </c>
      <c r="CR49" s="18" t="n">
        <v>26</v>
      </c>
      <c r="CS49" s="18" t="n">
        <v>53</v>
      </c>
      <c r="CT49" s="18" t="n">
        <v>42</v>
      </c>
      <c r="CU49" s="18" t="n">
        <v>22</v>
      </c>
      <c r="CV49" s="18" t="n">
        <v>36</v>
      </c>
      <c r="CW49" s="18" t="n">
        <v>57</v>
      </c>
      <c r="CX49" s="18" t="n">
        <v>46</v>
      </c>
      <c r="CY49" s="18" t="n">
        <v>23</v>
      </c>
      <c r="CZ49" s="18" t="n">
        <v>29</v>
      </c>
      <c r="DA49" s="18" t="n">
        <v>90</v>
      </c>
      <c r="DB49" s="18" t="n">
        <v>106</v>
      </c>
      <c r="DC49" s="18" t="n">
        <v>89</v>
      </c>
      <c r="DD49" s="18" t="n">
        <v>95</v>
      </c>
      <c r="DE49" s="18" t="n">
        <v>95</v>
      </c>
    </row>
    <row r="50" customFormat="false" ht="10.5" hidden="false" customHeight="true" outlineLevel="0" collapsed="false">
      <c r="B50" s="17" t="n">
        <v>158</v>
      </c>
      <c r="C50" s="18" t="n">
        <v>7</v>
      </c>
      <c r="D50" s="18" t="n">
        <v>39</v>
      </c>
      <c r="E50" s="18" t="n">
        <v>69</v>
      </c>
      <c r="F50" s="18" t="n">
        <v>53</v>
      </c>
      <c r="G50" s="18" t="n">
        <v>18</v>
      </c>
      <c r="H50" s="18" t="n">
        <v>26</v>
      </c>
      <c r="I50" s="18" t="n">
        <v>77</v>
      </c>
      <c r="J50" s="18" t="n">
        <v>42</v>
      </c>
      <c r="K50" s="18" t="n">
        <v>7</v>
      </c>
      <c r="L50" s="18" t="n">
        <v>32</v>
      </c>
      <c r="M50" s="18" t="n">
        <v>112</v>
      </c>
      <c r="N50" s="18" t="n">
        <v>81</v>
      </c>
      <c r="O50" s="18" t="n">
        <v>9</v>
      </c>
      <c r="P50" s="18" t="n">
        <v>5</v>
      </c>
      <c r="Q50" s="18" t="n">
        <v>9</v>
      </c>
      <c r="R50" s="18" t="n">
        <v>3</v>
      </c>
      <c r="S50" s="18" t="n">
        <v>12</v>
      </c>
      <c r="T50" s="18" t="n">
        <v>45</v>
      </c>
      <c r="U50" s="18" t="n">
        <v>54</v>
      </c>
      <c r="V50" s="18" t="n">
        <v>51</v>
      </c>
      <c r="W50" s="18" t="n">
        <v>18</v>
      </c>
      <c r="X50" s="18" t="n">
        <v>3</v>
      </c>
      <c r="Y50" s="18" t="n">
        <v>4</v>
      </c>
      <c r="Z50" s="18" t="n">
        <v>47</v>
      </c>
      <c r="AA50" s="18" t="n">
        <v>109</v>
      </c>
      <c r="AB50" s="18" t="n">
        <v>132</v>
      </c>
      <c r="AC50" s="18" t="n">
        <v>127</v>
      </c>
      <c r="AD50" s="18" t="n">
        <v>118</v>
      </c>
      <c r="AE50" s="18" t="n">
        <v>107</v>
      </c>
      <c r="AF50" s="18" t="n">
        <v>86</v>
      </c>
      <c r="AG50" s="18" t="n">
        <v>75</v>
      </c>
      <c r="AH50" s="18" t="n">
        <v>92</v>
      </c>
      <c r="AI50" s="18" t="n">
        <v>137</v>
      </c>
      <c r="AJ50" s="18" t="n">
        <v>217</v>
      </c>
      <c r="AK50" s="18" t="n">
        <v>241</v>
      </c>
      <c r="AL50" s="18" t="n">
        <v>231</v>
      </c>
      <c r="AM50" s="18" t="n">
        <v>224</v>
      </c>
      <c r="AN50" s="18" t="n">
        <v>231</v>
      </c>
      <c r="AO50" s="18" t="n">
        <v>233</v>
      </c>
      <c r="AP50" s="18" t="n">
        <v>226</v>
      </c>
      <c r="AQ50" s="18" t="n">
        <v>206</v>
      </c>
      <c r="AR50" s="18" t="n">
        <v>169</v>
      </c>
      <c r="AS50" s="18" t="n">
        <v>148</v>
      </c>
      <c r="AT50" s="18" t="n">
        <v>164</v>
      </c>
      <c r="AU50" s="18" t="n">
        <v>160</v>
      </c>
      <c r="AV50" s="18" t="n">
        <v>165</v>
      </c>
      <c r="AW50" s="18" t="n">
        <v>177</v>
      </c>
      <c r="AX50" s="18" t="n">
        <v>148</v>
      </c>
      <c r="AY50" s="18" t="n">
        <v>131</v>
      </c>
      <c r="AZ50" s="18" t="n">
        <v>141</v>
      </c>
      <c r="BA50" s="18" t="n">
        <v>162</v>
      </c>
      <c r="BB50" s="18" t="n">
        <v>152</v>
      </c>
      <c r="BC50" s="18" t="n">
        <v>152</v>
      </c>
      <c r="BD50" s="18" t="n">
        <v>229</v>
      </c>
      <c r="BE50" s="18" t="n">
        <v>244</v>
      </c>
      <c r="BF50" s="18" t="n">
        <v>210</v>
      </c>
      <c r="BG50" s="18" t="n">
        <v>193</v>
      </c>
      <c r="BH50" s="18" t="n">
        <v>188</v>
      </c>
      <c r="BI50" s="18" t="n">
        <v>179</v>
      </c>
      <c r="BJ50" s="18" t="n">
        <v>170</v>
      </c>
      <c r="BK50" s="18" t="n">
        <v>165</v>
      </c>
      <c r="BL50" s="18" t="n">
        <v>173</v>
      </c>
      <c r="BM50" s="18" t="n">
        <v>186</v>
      </c>
      <c r="BN50" s="18" t="n">
        <v>200</v>
      </c>
      <c r="BO50" s="18" t="n">
        <v>206</v>
      </c>
      <c r="BP50" s="18" t="n">
        <v>206</v>
      </c>
      <c r="BQ50" s="18" t="n">
        <v>187</v>
      </c>
      <c r="BR50" s="18" t="n">
        <v>180</v>
      </c>
      <c r="BS50" s="18" t="n">
        <v>167</v>
      </c>
      <c r="BT50" s="18" t="n">
        <v>160</v>
      </c>
      <c r="BU50" s="18" t="n">
        <v>158</v>
      </c>
      <c r="BV50" s="18" t="n">
        <v>156</v>
      </c>
      <c r="BW50" s="18" t="n">
        <v>172</v>
      </c>
      <c r="BX50" s="18" t="n">
        <v>195</v>
      </c>
      <c r="BY50" s="18" t="n">
        <v>200</v>
      </c>
      <c r="BZ50" s="18" t="n">
        <v>196</v>
      </c>
      <c r="CA50" s="18" t="n">
        <v>184</v>
      </c>
      <c r="CB50" s="18" t="n">
        <v>169</v>
      </c>
      <c r="CC50" s="18" t="n">
        <v>165</v>
      </c>
      <c r="CD50" s="18" t="n">
        <v>163</v>
      </c>
      <c r="CE50" s="18" t="n">
        <v>164</v>
      </c>
      <c r="CF50" s="18" t="n">
        <v>170</v>
      </c>
      <c r="CG50" s="18" t="n">
        <v>177</v>
      </c>
      <c r="CH50" s="18" t="n">
        <v>193</v>
      </c>
      <c r="CI50" s="18" t="n">
        <v>196</v>
      </c>
      <c r="CJ50" s="18" t="n">
        <v>213</v>
      </c>
      <c r="CK50" s="18" t="n">
        <v>238</v>
      </c>
      <c r="CL50" s="18" t="n">
        <v>156</v>
      </c>
      <c r="CM50" s="18" t="n">
        <v>78</v>
      </c>
      <c r="CN50" s="18" t="n">
        <v>102</v>
      </c>
      <c r="CO50" s="18" t="n">
        <v>63</v>
      </c>
      <c r="CP50" s="18" t="n">
        <v>21</v>
      </c>
      <c r="CQ50" s="18" t="n">
        <v>2</v>
      </c>
      <c r="CR50" s="18" t="n">
        <v>22</v>
      </c>
      <c r="CS50" s="18" t="n">
        <v>43</v>
      </c>
      <c r="CT50" s="18" t="n">
        <v>43</v>
      </c>
      <c r="CU50" s="18" t="n">
        <v>31</v>
      </c>
      <c r="CV50" s="18" t="n">
        <v>64</v>
      </c>
      <c r="CW50" s="18" t="n">
        <v>106</v>
      </c>
      <c r="CX50" s="18" t="n">
        <v>104</v>
      </c>
      <c r="CY50" s="18" t="n">
        <v>39</v>
      </c>
      <c r="CZ50" s="18" t="n">
        <v>16</v>
      </c>
      <c r="DA50" s="18" t="n">
        <v>65</v>
      </c>
      <c r="DB50" s="18" t="n">
        <v>102</v>
      </c>
      <c r="DC50" s="18" t="n">
        <v>99</v>
      </c>
      <c r="DD50" s="18" t="n">
        <v>101</v>
      </c>
      <c r="DE50" s="18" t="n">
        <v>101</v>
      </c>
    </row>
    <row r="51" customFormat="false" ht="10.5" hidden="false" customHeight="true" outlineLevel="0" collapsed="false">
      <c r="B51" s="17" t="n">
        <v>159</v>
      </c>
      <c r="C51" s="18" t="n">
        <v>18</v>
      </c>
      <c r="D51" s="18" t="n">
        <v>39</v>
      </c>
      <c r="E51" s="18" t="n">
        <v>59</v>
      </c>
      <c r="F51" s="18" t="n">
        <v>41</v>
      </c>
      <c r="G51" s="18" t="n">
        <v>21</v>
      </c>
      <c r="H51" s="18" t="n">
        <v>44</v>
      </c>
      <c r="I51" s="18" t="n">
        <v>75</v>
      </c>
      <c r="J51" s="18" t="n">
        <v>28</v>
      </c>
      <c r="K51" s="18" t="n">
        <v>7</v>
      </c>
      <c r="L51" s="18" t="n">
        <v>53</v>
      </c>
      <c r="M51" s="18" t="n">
        <v>124</v>
      </c>
      <c r="N51" s="18" t="n">
        <v>73</v>
      </c>
      <c r="O51" s="18" t="n">
        <v>16</v>
      </c>
      <c r="P51" s="18" t="n">
        <v>5</v>
      </c>
      <c r="Q51" s="18" t="n">
        <v>3</v>
      </c>
      <c r="R51" s="18" t="n">
        <v>4</v>
      </c>
      <c r="S51" s="18" t="n">
        <v>19</v>
      </c>
      <c r="T51" s="18" t="n">
        <v>44</v>
      </c>
      <c r="U51" s="18" t="n">
        <v>58</v>
      </c>
      <c r="V51" s="18" t="n">
        <v>64</v>
      </c>
      <c r="W51" s="18" t="n">
        <v>4</v>
      </c>
      <c r="X51" s="18" t="n">
        <v>7</v>
      </c>
      <c r="Y51" s="18" t="n">
        <v>0</v>
      </c>
      <c r="Z51" s="18" t="n">
        <v>0</v>
      </c>
      <c r="AA51" s="18" t="n">
        <v>56</v>
      </c>
      <c r="AB51" s="18" t="n">
        <v>115</v>
      </c>
      <c r="AC51" s="18" t="n">
        <v>122</v>
      </c>
      <c r="AD51" s="18" t="n">
        <v>116</v>
      </c>
      <c r="AE51" s="18" t="n">
        <v>124</v>
      </c>
      <c r="AF51" s="18" t="n">
        <v>110</v>
      </c>
      <c r="AG51" s="18" t="n">
        <v>96</v>
      </c>
      <c r="AH51" s="18" t="n">
        <v>86</v>
      </c>
      <c r="AI51" s="18" t="n">
        <v>107</v>
      </c>
      <c r="AJ51" s="18" t="n">
        <v>182</v>
      </c>
      <c r="AK51" s="18" t="n">
        <v>220</v>
      </c>
      <c r="AL51" s="18" t="n">
        <v>242</v>
      </c>
      <c r="AM51" s="18" t="n">
        <v>223</v>
      </c>
      <c r="AN51" s="18" t="n">
        <v>219</v>
      </c>
      <c r="AO51" s="18" t="n">
        <v>222</v>
      </c>
      <c r="AP51" s="18" t="n">
        <v>209</v>
      </c>
      <c r="AQ51" s="18" t="n">
        <v>182</v>
      </c>
      <c r="AR51" s="18" t="n">
        <v>162</v>
      </c>
      <c r="AS51" s="18" t="n">
        <v>153</v>
      </c>
      <c r="AT51" s="18" t="n">
        <v>156</v>
      </c>
      <c r="AU51" s="18" t="n">
        <v>179</v>
      </c>
      <c r="AV51" s="18" t="n">
        <v>187</v>
      </c>
      <c r="AW51" s="18" t="n">
        <v>167</v>
      </c>
      <c r="AX51" s="18" t="n">
        <v>74</v>
      </c>
      <c r="AY51" s="18" t="n">
        <v>37</v>
      </c>
      <c r="AZ51" s="18" t="n">
        <v>92</v>
      </c>
      <c r="BA51" s="18" t="n">
        <v>128</v>
      </c>
      <c r="BB51" s="18" t="n">
        <v>157</v>
      </c>
      <c r="BC51" s="18" t="n">
        <v>186</v>
      </c>
      <c r="BD51" s="18" t="n">
        <v>237</v>
      </c>
      <c r="BE51" s="18" t="n">
        <v>244</v>
      </c>
      <c r="BF51" s="18" t="n">
        <v>198</v>
      </c>
      <c r="BG51" s="18" t="n">
        <v>167</v>
      </c>
      <c r="BH51" s="18" t="n">
        <v>191</v>
      </c>
      <c r="BI51" s="18" t="n">
        <v>203</v>
      </c>
      <c r="BJ51" s="18" t="n">
        <v>203</v>
      </c>
      <c r="BK51" s="18" t="n">
        <v>186</v>
      </c>
      <c r="BL51" s="18" t="n">
        <v>185</v>
      </c>
      <c r="BM51" s="18" t="n">
        <v>190</v>
      </c>
      <c r="BN51" s="18" t="n">
        <v>172</v>
      </c>
      <c r="BO51" s="18" t="n">
        <v>157</v>
      </c>
      <c r="BP51" s="18" t="n">
        <v>152</v>
      </c>
      <c r="BQ51" s="18" t="n">
        <v>155</v>
      </c>
      <c r="BR51" s="18" t="n">
        <v>162</v>
      </c>
      <c r="BS51" s="18" t="n">
        <v>210</v>
      </c>
      <c r="BT51" s="18" t="n">
        <v>206</v>
      </c>
      <c r="BU51" s="18" t="n">
        <v>200</v>
      </c>
      <c r="BV51" s="18" t="n">
        <v>193</v>
      </c>
      <c r="BW51" s="18" t="n">
        <v>175</v>
      </c>
      <c r="BX51" s="18" t="n">
        <v>152</v>
      </c>
      <c r="BY51" s="18" t="n">
        <v>146</v>
      </c>
      <c r="BZ51" s="18" t="n">
        <v>153</v>
      </c>
      <c r="CA51" s="18" t="n">
        <v>153</v>
      </c>
      <c r="CB51" s="18" t="n">
        <v>174</v>
      </c>
      <c r="CC51" s="18" t="n">
        <v>193</v>
      </c>
      <c r="CD51" s="18" t="n">
        <v>189</v>
      </c>
      <c r="CE51" s="18" t="n">
        <v>199</v>
      </c>
      <c r="CF51" s="18" t="n">
        <v>184</v>
      </c>
      <c r="CG51" s="18" t="n">
        <v>167</v>
      </c>
      <c r="CH51" s="18" t="n">
        <v>164</v>
      </c>
      <c r="CI51" s="18" t="n">
        <v>169</v>
      </c>
      <c r="CJ51" s="18" t="n">
        <v>169</v>
      </c>
      <c r="CK51" s="18" t="n">
        <v>233</v>
      </c>
      <c r="CL51" s="18" t="n">
        <v>202</v>
      </c>
      <c r="CM51" s="18" t="n">
        <v>81</v>
      </c>
      <c r="CN51" s="18" t="n">
        <v>101</v>
      </c>
      <c r="CO51" s="18" t="n">
        <v>94</v>
      </c>
      <c r="CP51" s="18" t="n">
        <v>43</v>
      </c>
      <c r="CQ51" s="18" t="n">
        <v>12</v>
      </c>
      <c r="CR51" s="18" t="n">
        <v>14</v>
      </c>
      <c r="CS51" s="18" t="n">
        <v>22</v>
      </c>
      <c r="CT51" s="18" t="n">
        <v>36</v>
      </c>
      <c r="CU51" s="18" t="n">
        <v>39</v>
      </c>
      <c r="CV51" s="18" t="n">
        <v>72</v>
      </c>
      <c r="CW51" s="18" t="n">
        <v>113</v>
      </c>
      <c r="CX51" s="18" t="n">
        <v>107</v>
      </c>
      <c r="CY51" s="18" t="n">
        <v>44</v>
      </c>
      <c r="CZ51" s="18" t="n">
        <v>11</v>
      </c>
      <c r="DA51" s="18" t="n">
        <v>50</v>
      </c>
      <c r="DB51" s="18" t="n">
        <v>102</v>
      </c>
      <c r="DC51" s="18" t="n">
        <v>101</v>
      </c>
      <c r="DD51" s="18" t="n">
        <v>99</v>
      </c>
      <c r="DE51" s="18" t="n">
        <v>104</v>
      </c>
    </row>
    <row r="52" customFormat="false" ht="10.5" hidden="false" customHeight="true" outlineLevel="0" collapsed="false">
      <c r="B52" s="17" t="n">
        <v>160</v>
      </c>
      <c r="C52" s="18" t="n">
        <v>29</v>
      </c>
      <c r="D52" s="18" t="n">
        <v>44</v>
      </c>
      <c r="E52" s="18" t="n">
        <v>50</v>
      </c>
      <c r="F52" s="18" t="n">
        <v>24</v>
      </c>
      <c r="G52" s="18" t="n">
        <v>8</v>
      </c>
      <c r="H52" s="18" t="n">
        <v>67</v>
      </c>
      <c r="I52" s="18" t="n">
        <v>72</v>
      </c>
      <c r="J52" s="18" t="n">
        <v>21</v>
      </c>
      <c r="K52" s="18" t="n">
        <v>14</v>
      </c>
      <c r="L52" s="18" t="n">
        <v>77</v>
      </c>
      <c r="M52" s="18" t="n">
        <v>94</v>
      </c>
      <c r="N52" s="18" t="n">
        <v>38</v>
      </c>
      <c r="O52" s="18" t="n">
        <v>4</v>
      </c>
      <c r="P52" s="18" t="n">
        <v>5</v>
      </c>
      <c r="Q52" s="18" t="n">
        <v>2</v>
      </c>
      <c r="R52" s="18" t="n">
        <v>8</v>
      </c>
      <c r="S52" s="18" t="n">
        <v>32</v>
      </c>
      <c r="T52" s="18" t="n">
        <v>53</v>
      </c>
      <c r="U52" s="18" t="n">
        <v>59</v>
      </c>
      <c r="V52" s="18" t="n">
        <v>30</v>
      </c>
      <c r="W52" s="18" t="n">
        <v>2</v>
      </c>
      <c r="X52" s="18" t="n">
        <v>4</v>
      </c>
      <c r="Y52" s="18" t="n">
        <v>5</v>
      </c>
      <c r="Z52" s="18" t="n">
        <v>9</v>
      </c>
      <c r="AA52" s="18" t="n">
        <v>47</v>
      </c>
      <c r="AB52" s="18" t="n">
        <v>94</v>
      </c>
      <c r="AC52" s="18" t="n">
        <v>102</v>
      </c>
      <c r="AD52" s="18" t="n">
        <v>117</v>
      </c>
      <c r="AE52" s="18" t="n">
        <v>113</v>
      </c>
      <c r="AF52" s="18" t="n">
        <v>110</v>
      </c>
      <c r="AG52" s="18" t="n">
        <v>115</v>
      </c>
      <c r="AH52" s="18" t="n">
        <v>94</v>
      </c>
      <c r="AI52" s="18" t="n">
        <v>77</v>
      </c>
      <c r="AJ52" s="18" t="n">
        <v>96</v>
      </c>
      <c r="AK52" s="18" t="n">
        <v>148</v>
      </c>
      <c r="AL52" s="18" t="n">
        <v>226</v>
      </c>
      <c r="AM52" s="18" t="n">
        <v>237</v>
      </c>
      <c r="AN52" s="18" t="n">
        <v>221</v>
      </c>
      <c r="AO52" s="18" t="n">
        <v>203</v>
      </c>
      <c r="AP52" s="18" t="n">
        <v>165</v>
      </c>
      <c r="AQ52" s="18" t="n">
        <v>148</v>
      </c>
      <c r="AR52" s="18" t="n">
        <v>156</v>
      </c>
      <c r="AS52" s="18" t="n">
        <v>158</v>
      </c>
      <c r="AT52" s="18" t="n">
        <v>164</v>
      </c>
      <c r="AU52" s="18" t="n">
        <v>192</v>
      </c>
      <c r="AV52" s="18" t="n">
        <v>169</v>
      </c>
      <c r="AW52" s="18" t="n">
        <v>82</v>
      </c>
      <c r="AX52" s="18" t="n">
        <v>19</v>
      </c>
      <c r="AY52" s="18" t="n">
        <v>20</v>
      </c>
      <c r="AZ52" s="18" t="n">
        <v>31</v>
      </c>
      <c r="BA52" s="18" t="n">
        <v>61</v>
      </c>
      <c r="BB52" s="18" t="n">
        <v>174</v>
      </c>
      <c r="BC52" s="18" t="n">
        <v>236</v>
      </c>
      <c r="BD52" s="18" t="n">
        <v>251</v>
      </c>
      <c r="BE52" s="18" t="n">
        <v>201</v>
      </c>
      <c r="BF52" s="18" t="n">
        <v>127</v>
      </c>
      <c r="BG52" s="18" t="n">
        <v>84</v>
      </c>
      <c r="BH52" s="18" t="n">
        <v>80</v>
      </c>
      <c r="BI52" s="18" t="n">
        <v>111</v>
      </c>
      <c r="BJ52" s="18" t="n">
        <v>139</v>
      </c>
      <c r="BK52" s="18" t="n">
        <v>200</v>
      </c>
      <c r="BL52" s="18" t="n">
        <v>170</v>
      </c>
      <c r="BM52" s="18" t="n">
        <v>198</v>
      </c>
      <c r="BN52" s="18" t="n">
        <v>210</v>
      </c>
      <c r="BO52" s="18" t="n">
        <v>207</v>
      </c>
      <c r="BP52" s="18" t="n">
        <v>192</v>
      </c>
      <c r="BQ52" s="18" t="n">
        <v>173</v>
      </c>
      <c r="BR52" s="18" t="n">
        <v>160</v>
      </c>
      <c r="BS52" s="18" t="n">
        <v>151</v>
      </c>
      <c r="BT52" s="18" t="n">
        <v>165</v>
      </c>
      <c r="BU52" s="18" t="n">
        <v>161</v>
      </c>
      <c r="BV52" s="18" t="n">
        <v>183</v>
      </c>
      <c r="BW52" s="18" t="n">
        <v>192</v>
      </c>
      <c r="BX52" s="18" t="n">
        <v>184</v>
      </c>
      <c r="BY52" s="18" t="n">
        <v>185</v>
      </c>
      <c r="BZ52" s="18" t="n">
        <v>179</v>
      </c>
      <c r="CA52" s="18" t="n">
        <v>180</v>
      </c>
      <c r="CB52" s="18" t="n">
        <v>166</v>
      </c>
      <c r="CC52" s="18" t="n">
        <v>162</v>
      </c>
      <c r="CD52" s="18" t="n">
        <v>148</v>
      </c>
      <c r="CE52" s="18" t="n">
        <v>155</v>
      </c>
      <c r="CF52" s="18" t="n">
        <v>181</v>
      </c>
      <c r="CG52" s="18" t="n">
        <v>187</v>
      </c>
      <c r="CH52" s="18" t="n">
        <v>187</v>
      </c>
      <c r="CI52" s="18" t="n">
        <v>197</v>
      </c>
      <c r="CJ52" s="18" t="n">
        <v>181</v>
      </c>
      <c r="CK52" s="18" t="n">
        <v>186</v>
      </c>
      <c r="CL52" s="18" t="n">
        <v>214</v>
      </c>
      <c r="CM52" s="18" t="n">
        <v>128</v>
      </c>
      <c r="CN52" s="18" t="n">
        <v>89</v>
      </c>
      <c r="CO52" s="18" t="n">
        <v>103</v>
      </c>
      <c r="CP52" s="18" t="n">
        <v>31</v>
      </c>
      <c r="CQ52" s="18" t="n">
        <v>22</v>
      </c>
      <c r="CR52" s="18" t="n">
        <v>18</v>
      </c>
      <c r="CS52" s="18" t="n">
        <v>21</v>
      </c>
      <c r="CT52" s="18" t="n">
        <v>37</v>
      </c>
      <c r="CU52" s="18" t="n">
        <v>37</v>
      </c>
      <c r="CV52" s="18" t="n">
        <v>37</v>
      </c>
      <c r="CW52" s="18" t="n">
        <v>69</v>
      </c>
      <c r="CX52" s="18" t="n">
        <v>109</v>
      </c>
      <c r="CY52" s="18" t="n">
        <v>39</v>
      </c>
      <c r="CZ52" s="18" t="n">
        <v>14</v>
      </c>
      <c r="DA52" s="18" t="n">
        <v>44</v>
      </c>
      <c r="DB52" s="18" t="n">
        <v>115</v>
      </c>
      <c r="DC52" s="18" t="n">
        <v>107</v>
      </c>
      <c r="DD52" s="18" t="n">
        <v>107</v>
      </c>
      <c r="DE52" s="18" t="n">
        <v>104</v>
      </c>
    </row>
    <row r="53" customFormat="false" ht="10.5" hidden="false" customHeight="true" outlineLevel="0" collapsed="false">
      <c r="B53" s="17" t="n">
        <v>161</v>
      </c>
      <c r="C53" s="18" t="n">
        <v>30</v>
      </c>
      <c r="D53" s="18" t="n">
        <v>44</v>
      </c>
      <c r="E53" s="18" t="n">
        <v>50</v>
      </c>
      <c r="F53" s="18" t="n">
        <v>16</v>
      </c>
      <c r="G53" s="18" t="n">
        <v>26</v>
      </c>
      <c r="H53" s="18" t="n">
        <v>77</v>
      </c>
      <c r="I53" s="18" t="n">
        <v>74</v>
      </c>
      <c r="J53" s="18" t="n">
        <v>42</v>
      </c>
      <c r="K53" s="18" t="n">
        <v>46</v>
      </c>
      <c r="L53" s="18" t="n">
        <v>85</v>
      </c>
      <c r="M53" s="18" t="n">
        <v>93</v>
      </c>
      <c r="N53" s="18" t="n">
        <v>52</v>
      </c>
      <c r="O53" s="18" t="n">
        <v>4</v>
      </c>
      <c r="P53" s="18" t="n">
        <v>5</v>
      </c>
      <c r="Q53" s="18" t="n">
        <v>4</v>
      </c>
      <c r="R53" s="18" t="n">
        <v>16</v>
      </c>
      <c r="S53" s="18" t="n">
        <v>37</v>
      </c>
      <c r="T53" s="18" t="n">
        <v>51</v>
      </c>
      <c r="U53" s="18" t="n">
        <v>50</v>
      </c>
      <c r="V53" s="18" t="n">
        <v>21</v>
      </c>
      <c r="W53" s="18" t="n">
        <v>0</v>
      </c>
      <c r="X53" s="18" t="n">
        <v>4</v>
      </c>
      <c r="Y53" s="18" t="n">
        <v>19</v>
      </c>
      <c r="Z53" s="18" t="n">
        <v>38</v>
      </c>
      <c r="AA53" s="18" t="n">
        <v>49</v>
      </c>
      <c r="AB53" s="18" t="n">
        <v>40</v>
      </c>
      <c r="AC53" s="18" t="n">
        <v>58</v>
      </c>
      <c r="AD53" s="18" t="n">
        <v>125</v>
      </c>
      <c r="AE53" s="18" t="n">
        <v>135</v>
      </c>
      <c r="AF53" s="18" t="n">
        <v>118</v>
      </c>
      <c r="AG53" s="18" t="n">
        <v>115</v>
      </c>
      <c r="AH53" s="18" t="n">
        <v>111</v>
      </c>
      <c r="AI53" s="18" t="n">
        <v>110</v>
      </c>
      <c r="AJ53" s="18" t="n">
        <v>94</v>
      </c>
      <c r="AK53" s="18" t="n">
        <v>87</v>
      </c>
      <c r="AL53" s="18" t="n">
        <v>145</v>
      </c>
      <c r="AM53" s="18" t="n">
        <v>223</v>
      </c>
      <c r="AN53" s="18" t="n">
        <v>213</v>
      </c>
      <c r="AO53" s="18" t="n">
        <v>178</v>
      </c>
      <c r="AP53" s="18" t="n">
        <v>151</v>
      </c>
      <c r="AQ53" s="18" t="n">
        <v>151</v>
      </c>
      <c r="AR53" s="18" t="n">
        <v>153</v>
      </c>
      <c r="AS53" s="18" t="n">
        <v>169</v>
      </c>
      <c r="AT53" s="18" t="n">
        <v>187</v>
      </c>
      <c r="AU53" s="18" t="n">
        <v>173</v>
      </c>
      <c r="AV53" s="18" t="n">
        <v>104</v>
      </c>
      <c r="AW53" s="18" t="n">
        <v>14</v>
      </c>
      <c r="AX53" s="18" t="n">
        <v>5</v>
      </c>
      <c r="AY53" s="18" t="n">
        <v>22</v>
      </c>
      <c r="AZ53" s="18" t="n">
        <v>27</v>
      </c>
      <c r="BA53" s="18" t="n">
        <v>24</v>
      </c>
      <c r="BB53" s="18" t="n">
        <v>107</v>
      </c>
      <c r="BC53" s="18" t="n">
        <v>208</v>
      </c>
      <c r="BD53" s="18" t="n">
        <v>214</v>
      </c>
      <c r="BE53" s="18" t="n">
        <v>170</v>
      </c>
      <c r="BF53" s="18" t="n">
        <v>113</v>
      </c>
      <c r="BG53" s="18" t="n">
        <v>65</v>
      </c>
      <c r="BH53" s="18" t="n">
        <v>57</v>
      </c>
      <c r="BI53" s="18" t="n">
        <v>79</v>
      </c>
      <c r="BJ53" s="18" t="n">
        <v>155</v>
      </c>
      <c r="BK53" s="18" t="n">
        <v>209</v>
      </c>
      <c r="BL53" s="18" t="n">
        <v>180</v>
      </c>
      <c r="BM53" s="18" t="n">
        <v>173</v>
      </c>
      <c r="BN53" s="18" t="n">
        <v>163</v>
      </c>
      <c r="BO53" s="18" t="n">
        <v>160</v>
      </c>
      <c r="BP53" s="18" t="n">
        <v>170</v>
      </c>
      <c r="BQ53" s="18" t="n">
        <v>185</v>
      </c>
      <c r="BR53" s="18" t="n">
        <v>205</v>
      </c>
      <c r="BS53" s="18" t="n">
        <v>199</v>
      </c>
      <c r="BT53" s="18" t="n">
        <v>201</v>
      </c>
      <c r="BU53" s="18" t="n">
        <v>179</v>
      </c>
      <c r="BV53" s="18" t="n">
        <v>152</v>
      </c>
      <c r="BW53" s="18" t="n">
        <v>144</v>
      </c>
      <c r="BX53" s="18" t="n">
        <v>138</v>
      </c>
      <c r="BY53" s="18" t="n">
        <v>152</v>
      </c>
      <c r="BZ53" s="18" t="n">
        <v>170</v>
      </c>
      <c r="CA53" s="18" t="n">
        <v>198</v>
      </c>
      <c r="CB53" s="18" t="n">
        <v>196</v>
      </c>
      <c r="CC53" s="18" t="n">
        <v>207</v>
      </c>
      <c r="CD53" s="18" t="n">
        <v>193</v>
      </c>
      <c r="CE53" s="18" t="n">
        <v>174</v>
      </c>
      <c r="CF53" s="18" t="n">
        <v>152</v>
      </c>
      <c r="CG53" s="18" t="n">
        <v>135</v>
      </c>
      <c r="CH53" s="18" t="n">
        <v>138</v>
      </c>
      <c r="CI53" s="18" t="n">
        <v>164</v>
      </c>
      <c r="CJ53" s="18" t="n">
        <v>173</v>
      </c>
      <c r="CK53" s="18" t="n">
        <v>175</v>
      </c>
      <c r="CL53" s="18" t="n">
        <v>231</v>
      </c>
      <c r="CM53" s="18" t="n">
        <v>162</v>
      </c>
      <c r="CN53" s="18" t="n">
        <v>78</v>
      </c>
      <c r="CO53" s="18" t="n">
        <v>102</v>
      </c>
      <c r="CP53" s="18" t="n">
        <v>57</v>
      </c>
      <c r="CQ53" s="18" t="n">
        <v>17</v>
      </c>
      <c r="CR53" s="18" t="n">
        <v>9</v>
      </c>
      <c r="CS53" s="18" t="n">
        <v>15</v>
      </c>
      <c r="CT53" s="18" t="n">
        <v>52</v>
      </c>
      <c r="CU53" s="18" t="n">
        <v>44</v>
      </c>
      <c r="CV53" s="18" t="n">
        <v>18</v>
      </c>
      <c r="CW53" s="18" t="n">
        <v>47</v>
      </c>
      <c r="CX53" s="18" t="n">
        <v>58</v>
      </c>
      <c r="CY53" s="18" t="n">
        <v>28</v>
      </c>
      <c r="CZ53" s="18" t="n">
        <v>8</v>
      </c>
      <c r="DA53" s="18" t="n">
        <v>35</v>
      </c>
      <c r="DB53" s="18" t="n">
        <v>103</v>
      </c>
      <c r="DC53" s="18" t="n">
        <v>96</v>
      </c>
      <c r="DD53" s="18" t="n">
        <v>95</v>
      </c>
      <c r="DE53" s="18" t="n">
        <v>99</v>
      </c>
    </row>
    <row r="54" customFormat="false" ht="10.5" hidden="false" customHeight="true" outlineLevel="0" collapsed="false">
      <c r="B54" s="17" t="n">
        <v>162</v>
      </c>
      <c r="C54" s="18" t="n">
        <v>36</v>
      </c>
      <c r="D54" s="18" t="n">
        <v>44</v>
      </c>
      <c r="E54" s="18" t="n">
        <v>45</v>
      </c>
      <c r="F54" s="18" t="n">
        <v>9</v>
      </c>
      <c r="G54" s="18" t="n">
        <v>58</v>
      </c>
      <c r="H54" s="18" t="n">
        <v>86</v>
      </c>
      <c r="I54" s="18" t="n">
        <v>68</v>
      </c>
      <c r="J54" s="18" t="n">
        <v>50</v>
      </c>
      <c r="K54" s="18" t="n">
        <v>72</v>
      </c>
      <c r="L54" s="18" t="n">
        <v>106</v>
      </c>
      <c r="M54" s="18" t="n">
        <v>109</v>
      </c>
      <c r="N54" s="18" t="n">
        <v>56</v>
      </c>
      <c r="O54" s="18" t="n">
        <v>5</v>
      </c>
      <c r="P54" s="18" t="n">
        <v>4</v>
      </c>
      <c r="Q54" s="18" t="n">
        <v>4</v>
      </c>
      <c r="R54" s="18" t="n">
        <v>22</v>
      </c>
      <c r="S54" s="18" t="n">
        <v>39</v>
      </c>
      <c r="T54" s="18" t="n">
        <v>46</v>
      </c>
      <c r="U54" s="18" t="n">
        <v>43</v>
      </c>
      <c r="V54" s="18" t="n">
        <v>16</v>
      </c>
      <c r="W54" s="18" t="n">
        <v>1</v>
      </c>
      <c r="X54" s="18" t="n">
        <v>10</v>
      </c>
      <c r="Y54" s="18" t="n">
        <v>14</v>
      </c>
      <c r="Z54" s="18" t="n">
        <v>43</v>
      </c>
      <c r="AA54" s="18" t="n">
        <v>58</v>
      </c>
      <c r="AB54" s="18" t="n">
        <v>22</v>
      </c>
      <c r="AC54" s="18" t="n">
        <v>71</v>
      </c>
      <c r="AD54" s="18" t="n">
        <v>210</v>
      </c>
      <c r="AE54" s="18" t="n">
        <v>221</v>
      </c>
      <c r="AF54" s="18" t="n">
        <v>138</v>
      </c>
      <c r="AG54" s="18" t="n">
        <v>109</v>
      </c>
      <c r="AH54" s="18" t="n">
        <v>124</v>
      </c>
      <c r="AI54" s="18" t="n">
        <v>124</v>
      </c>
      <c r="AJ54" s="18" t="n">
        <v>113</v>
      </c>
      <c r="AK54" s="18" t="n">
        <v>94</v>
      </c>
      <c r="AL54" s="18" t="n">
        <v>102</v>
      </c>
      <c r="AM54" s="18" t="n">
        <v>148</v>
      </c>
      <c r="AN54" s="18" t="n">
        <v>153</v>
      </c>
      <c r="AO54" s="18" t="n">
        <v>158</v>
      </c>
      <c r="AP54" s="18" t="n">
        <v>165</v>
      </c>
      <c r="AQ54" s="18" t="n">
        <v>175</v>
      </c>
      <c r="AR54" s="18" t="n">
        <v>170</v>
      </c>
      <c r="AS54" s="18" t="n">
        <v>174</v>
      </c>
      <c r="AT54" s="18" t="n">
        <v>191</v>
      </c>
      <c r="AU54" s="18" t="n">
        <v>134</v>
      </c>
      <c r="AV54" s="18" t="n">
        <v>32</v>
      </c>
      <c r="AW54" s="18" t="n">
        <v>1</v>
      </c>
      <c r="AX54" s="18" t="n">
        <v>1</v>
      </c>
      <c r="AY54" s="18" t="n">
        <v>33</v>
      </c>
      <c r="AZ54" s="18" t="n">
        <v>61</v>
      </c>
      <c r="BA54" s="18" t="n">
        <v>20</v>
      </c>
      <c r="BB54" s="18" t="n">
        <v>27</v>
      </c>
      <c r="BC54" s="18" t="n">
        <v>51</v>
      </c>
      <c r="BD54" s="18" t="n">
        <v>81</v>
      </c>
      <c r="BE54" s="18" t="n">
        <v>97</v>
      </c>
      <c r="BF54" s="18" t="n">
        <v>81</v>
      </c>
      <c r="BG54" s="18" t="n">
        <v>67</v>
      </c>
      <c r="BH54" s="18" t="n">
        <v>61</v>
      </c>
      <c r="BI54" s="18" t="n">
        <v>50</v>
      </c>
      <c r="BJ54" s="18" t="n">
        <v>65</v>
      </c>
      <c r="BK54" s="18" t="n">
        <v>130</v>
      </c>
      <c r="BL54" s="18" t="n">
        <v>179</v>
      </c>
      <c r="BM54" s="18" t="n">
        <v>206</v>
      </c>
      <c r="BN54" s="18" t="n">
        <v>212</v>
      </c>
      <c r="BO54" s="18" t="n">
        <v>210</v>
      </c>
      <c r="BP54" s="18" t="n">
        <v>195</v>
      </c>
      <c r="BQ54" s="18" t="n">
        <v>165</v>
      </c>
      <c r="BR54" s="18" t="n">
        <v>158</v>
      </c>
      <c r="BS54" s="18" t="n">
        <v>150</v>
      </c>
      <c r="BT54" s="18" t="n">
        <v>159</v>
      </c>
      <c r="BU54" s="18" t="n">
        <v>174</v>
      </c>
      <c r="BV54" s="18" t="n">
        <v>179</v>
      </c>
      <c r="BW54" s="18" t="n">
        <v>190</v>
      </c>
      <c r="BX54" s="18" t="n">
        <v>197</v>
      </c>
      <c r="BY54" s="18" t="n">
        <v>187</v>
      </c>
      <c r="BZ54" s="18" t="n">
        <v>163</v>
      </c>
      <c r="CA54" s="18" t="n">
        <v>162</v>
      </c>
      <c r="CB54" s="18" t="n">
        <v>157</v>
      </c>
      <c r="CC54" s="18" t="n">
        <v>162</v>
      </c>
      <c r="CD54" s="18" t="n">
        <v>167</v>
      </c>
      <c r="CE54" s="18" t="n">
        <v>164</v>
      </c>
      <c r="CF54" s="18" t="n">
        <v>180</v>
      </c>
      <c r="CG54" s="18" t="n">
        <v>182</v>
      </c>
      <c r="CH54" s="18" t="n">
        <v>166</v>
      </c>
      <c r="CI54" s="18" t="n">
        <v>169</v>
      </c>
      <c r="CJ54" s="18" t="n">
        <v>165</v>
      </c>
      <c r="CK54" s="18" t="n">
        <v>172</v>
      </c>
      <c r="CL54" s="18" t="n">
        <v>198</v>
      </c>
      <c r="CM54" s="18" t="n">
        <v>148</v>
      </c>
      <c r="CN54" s="18" t="n">
        <v>63</v>
      </c>
      <c r="CO54" s="18" t="n">
        <v>67</v>
      </c>
      <c r="CP54" s="18" t="n">
        <v>70</v>
      </c>
      <c r="CQ54" s="18" t="n">
        <v>24</v>
      </c>
      <c r="CR54" s="18" t="n">
        <v>11</v>
      </c>
      <c r="CS54" s="18" t="n">
        <v>11</v>
      </c>
      <c r="CT54" s="18" t="n">
        <v>32</v>
      </c>
      <c r="CU54" s="18" t="n">
        <v>47</v>
      </c>
      <c r="CV54" s="18" t="n">
        <v>31</v>
      </c>
      <c r="CW54" s="18" t="n">
        <v>28</v>
      </c>
      <c r="CX54" s="18" t="n">
        <v>51</v>
      </c>
      <c r="CY54" s="18" t="n">
        <v>32</v>
      </c>
      <c r="CZ54" s="18" t="n">
        <v>15</v>
      </c>
      <c r="DA54" s="18" t="n">
        <v>35</v>
      </c>
      <c r="DB54" s="18" t="n">
        <v>92</v>
      </c>
      <c r="DC54" s="18" t="n">
        <v>94</v>
      </c>
      <c r="DD54" s="18" t="n">
        <v>89</v>
      </c>
      <c r="DE54" s="18" t="n">
        <v>95</v>
      </c>
    </row>
    <row r="55" customFormat="false" ht="10.5" hidden="false" customHeight="true" outlineLevel="0" collapsed="false">
      <c r="B55" s="17" t="n">
        <v>163</v>
      </c>
      <c r="C55" s="18" t="n">
        <v>40</v>
      </c>
      <c r="D55" s="18" t="n">
        <v>44</v>
      </c>
      <c r="E55" s="18" t="n">
        <v>39</v>
      </c>
      <c r="F55" s="18" t="n">
        <v>8</v>
      </c>
      <c r="G55" s="18" t="n">
        <v>79</v>
      </c>
      <c r="H55" s="18" t="n">
        <v>92</v>
      </c>
      <c r="I55" s="18" t="n">
        <v>77</v>
      </c>
      <c r="J55" s="18" t="n">
        <v>64</v>
      </c>
      <c r="K55" s="18" t="n">
        <v>72</v>
      </c>
      <c r="L55" s="18" t="n">
        <v>95</v>
      </c>
      <c r="M55" s="18" t="n">
        <v>104</v>
      </c>
      <c r="N55" s="18" t="n">
        <v>58</v>
      </c>
      <c r="O55" s="18" t="n">
        <v>5</v>
      </c>
      <c r="P55" s="18" t="n">
        <v>4</v>
      </c>
      <c r="Q55" s="18" t="n">
        <v>6</v>
      </c>
      <c r="R55" s="18" t="n">
        <v>28</v>
      </c>
      <c r="S55" s="18" t="n">
        <v>43</v>
      </c>
      <c r="T55" s="18" t="n">
        <v>43</v>
      </c>
      <c r="U55" s="18" t="n">
        <v>35</v>
      </c>
      <c r="V55" s="18" t="n">
        <v>12</v>
      </c>
      <c r="W55" s="18" t="n">
        <v>4</v>
      </c>
      <c r="X55" s="18" t="n">
        <v>12</v>
      </c>
      <c r="Y55" s="18" t="n">
        <v>17</v>
      </c>
      <c r="Z55" s="18" t="n">
        <v>53</v>
      </c>
      <c r="AA55" s="18" t="n">
        <v>59</v>
      </c>
      <c r="AB55" s="18" t="n">
        <v>26</v>
      </c>
      <c r="AC55" s="18" t="n">
        <v>115</v>
      </c>
      <c r="AD55" s="18" t="n">
        <v>253</v>
      </c>
      <c r="AE55" s="18" t="n">
        <v>221</v>
      </c>
      <c r="AF55" s="18" t="n">
        <v>130</v>
      </c>
      <c r="AG55" s="18" t="n">
        <v>99</v>
      </c>
      <c r="AH55" s="18" t="n">
        <v>110</v>
      </c>
      <c r="AI55" s="18" t="n">
        <v>116</v>
      </c>
      <c r="AJ55" s="18" t="n">
        <v>116</v>
      </c>
      <c r="AK55" s="18" t="n">
        <v>117</v>
      </c>
      <c r="AL55" s="18" t="n">
        <v>118</v>
      </c>
      <c r="AM55" s="18" t="n">
        <v>110</v>
      </c>
      <c r="AN55" s="18" t="n">
        <v>117</v>
      </c>
      <c r="AO55" s="18" t="n">
        <v>123</v>
      </c>
      <c r="AP55" s="18" t="n">
        <v>158</v>
      </c>
      <c r="AQ55" s="18" t="n">
        <v>188</v>
      </c>
      <c r="AR55" s="18" t="n">
        <v>191</v>
      </c>
      <c r="AS55" s="18" t="n">
        <v>187</v>
      </c>
      <c r="AT55" s="18" t="n">
        <v>146</v>
      </c>
      <c r="AU55" s="18" t="n">
        <v>36</v>
      </c>
      <c r="AV55" s="18" t="n">
        <v>3</v>
      </c>
      <c r="AW55" s="18" t="n">
        <v>11</v>
      </c>
      <c r="AX55" s="18" t="n">
        <v>26</v>
      </c>
      <c r="AY55" s="18" t="n">
        <v>51</v>
      </c>
      <c r="AZ55" s="18" t="n">
        <v>44</v>
      </c>
      <c r="BA55" s="18" t="n">
        <v>22</v>
      </c>
      <c r="BB55" s="18" t="n">
        <v>27</v>
      </c>
      <c r="BC55" s="18" t="n">
        <v>10</v>
      </c>
      <c r="BD55" s="18" t="n">
        <v>20</v>
      </c>
      <c r="BE55" s="18" t="n">
        <v>28</v>
      </c>
      <c r="BF55" s="18" t="n">
        <v>50</v>
      </c>
      <c r="BG55" s="18" t="n">
        <v>46</v>
      </c>
      <c r="BH55" s="18" t="n">
        <v>53</v>
      </c>
      <c r="BI55" s="18" t="n">
        <v>39</v>
      </c>
      <c r="BJ55" s="18" t="n">
        <v>28</v>
      </c>
      <c r="BK55" s="18" t="n">
        <v>39</v>
      </c>
      <c r="BL55" s="18" t="n">
        <v>103</v>
      </c>
      <c r="BM55" s="18" t="n">
        <v>159</v>
      </c>
      <c r="BN55" s="18" t="n">
        <v>177</v>
      </c>
      <c r="BO55" s="18" t="n">
        <v>167</v>
      </c>
      <c r="BP55" s="18" t="n">
        <v>175</v>
      </c>
      <c r="BQ55" s="18" t="n">
        <v>183</v>
      </c>
      <c r="BR55" s="18" t="n">
        <v>202</v>
      </c>
      <c r="BS55" s="18" t="n">
        <v>191</v>
      </c>
      <c r="BT55" s="18" t="n">
        <v>175</v>
      </c>
      <c r="BU55" s="18" t="n">
        <v>178</v>
      </c>
      <c r="BV55" s="18" t="n">
        <v>165</v>
      </c>
      <c r="BW55" s="18" t="n">
        <v>144</v>
      </c>
      <c r="BX55" s="18" t="n">
        <v>154</v>
      </c>
      <c r="BY55" s="18" t="n">
        <v>177</v>
      </c>
      <c r="BZ55" s="18" t="n">
        <v>177</v>
      </c>
      <c r="CA55" s="18" t="n">
        <v>169</v>
      </c>
      <c r="CB55" s="18" t="n">
        <v>205</v>
      </c>
      <c r="CC55" s="18" t="n">
        <v>188</v>
      </c>
      <c r="CD55" s="18" t="n">
        <v>175</v>
      </c>
      <c r="CE55" s="18" t="n">
        <v>169</v>
      </c>
      <c r="CF55" s="18" t="n">
        <v>163</v>
      </c>
      <c r="CG55" s="18" t="n">
        <v>169</v>
      </c>
      <c r="CH55" s="18" t="n">
        <v>169</v>
      </c>
      <c r="CI55" s="18" t="n">
        <v>175</v>
      </c>
      <c r="CJ55" s="18" t="n">
        <v>158</v>
      </c>
      <c r="CK55" s="18" t="n">
        <v>179</v>
      </c>
      <c r="CL55" s="18" t="n">
        <v>167</v>
      </c>
      <c r="CM55" s="18" t="n">
        <v>125</v>
      </c>
      <c r="CN55" s="18" t="n">
        <v>53</v>
      </c>
      <c r="CO55" s="18" t="n">
        <v>32</v>
      </c>
      <c r="CP55" s="18" t="n">
        <v>77</v>
      </c>
      <c r="CQ55" s="18" t="n">
        <v>36</v>
      </c>
      <c r="CR55" s="18" t="n">
        <v>9</v>
      </c>
      <c r="CS55" s="18" t="n">
        <v>10</v>
      </c>
      <c r="CT55" s="18" t="n">
        <v>18</v>
      </c>
      <c r="CU55" s="18" t="n">
        <v>40</v>
      </c>
      <c r="CV55" s="18" t="n">
        <v>44</v>
      </c>
      <c r="CW55" s="18" t="n">
        <v>32</v>
      </c>
      <c r="CX55" s="18" t="n">
        <v>51</v>
      </c>
      <c r="CY55" s="18" t="n">
        <v>39</v>
      </c>
      <c r="CZ55" s="18" t="n">
        <v>24</v>
      </c>
      <c r="DA55" s="18" t="n">
        <v>38</v>
      </c>
      <c r="DB55" s="18" t="n">
        <v>88</v>
      </c>
      <c r="DC55" s="18" t="n">
        <v>108</v>
      </c>
      <c r="DD55" s="18" t="n">
        <v>102</v>
      </c>
      <c r="DE55" s="18" t="n">
        <v>107</v>
      </c>
    </row>
    <row r="56" customFormat="false" ht="10.5" hidden="false" customHeight="true" outlineLevel="0" collapsed="false">
      <c r="B56" s="17" t="n">
        <v>164</v>
      </c>
      <c r="C56" s="18" t="n">
        <v>44</v>
      </c>
      <c r="D56" s="18" t="n">
        <v>44</v>
      </c>
      <c r="E56" s="18" t="n">
        <v>36</v>
      </c>
      <c r="F56" s="18" t="n">
        <v>15</v>
      </c>
      <c r="G56" s="18" t="n">
        <v>65</v>
      </c>
      <c r="H56" s="18" t="n">
        <v>84</v>
      </c>
      <c r="I56" s="18" t="n">
        <v>92</v>
      </c>
      <c r="J56" s="18" t="n">
        <v>87</v>
      </c>
      <c r="K56" s="18" t="n">
        <v>80</v>
      </c>
      <c r="L56" s="18" t="n">
        <v>97</v>
      </c>
      <c r="M56" s="18" t="n">
        <v>101</v>
      </c>
      <c r="N56" s="18" t="n">
        <v>51</v>
      </c>
      <c r="O56" s="18" t="n">
        <v>5</v>
      </c>
      <c r="P56" s="18" t="n">
        <v>5</v>
      </c>
      <c r="Q56" s="18" t="n">
        <v>10</v>
      </c>
      <c r="R56" s="18" t="n">
        <v>33</v>
      </c>
      <c r="S56" s="18" t="n">
        <v>47</v>
      </c>
      <c r="T56" s="18" t="n">
        <v>42</v>
      </c>
      <c r="U56" s="18" t="n">
        <v>25</v>
      </c>
      <c r="V56" s="18" t="n">
        <v>5</v>
      </c>
      <c r="W56" s="18" t="n">
        <v>0</v>
      </c>
      <c r="X56" s="18" t="n">
        <v>18</v>
      </c>
      <c r="Y56" s="18" t="n">
        <v>25</v>
      </c>
      <c r="Z56" s="18" t="n">
        <v>63</v>
      </c>
      <c r="AA56" s="18" t="n">
        <v>60</v>
      </c>
      <c r="AB56" s="18" t="n">
        <v>31</v>
      </c>
      <c r="AC56" s="18" t="n">
        <v>137</v>
      </c>
      <c r="AD56" s="18" t="n">
        <v>245</v>
      </c>
      <c r="AE56" s="18" t="n">
        <v>200</v>
      </c>
      <c r="AF56" s="18" t="n">
        <v>163</v>
      </c>
      <c r="AG56" s="18" t="n">
        <v>125</v>
      </c>
      <c r="AH56" s="18" t="n">
        <v>103</v>
      </c>
      <c r="AI56" s="18" t="n">
        <v>110</v>
      </c>
      <c r="AJ56" s="18" t="n">
        <v>114</v>
      </c>
      <c r="AK56" s="18" t="n">
        <v>124</v>
      </c>
      <c r="AL56" s="18" t="n">
        <v>137</v>
      </c>
      <c r="AM56" s="18" t="n">
        <v>121</v>
      </c>
      <c r="AN56" s="18" t="n">
        <v>120</v>
      </c>
      <c r="AO56" s="18" t="n">
        <v>113</v>
      </c>
      <c r="AP56" s="18" t="n">
        <v>125</v>
      </c>
      <c r="AQ56" s="18" t="n">
        <v>169</v>
      </c>
      <c r="AR56" s="18" t="n">
        <v>188</v>
      </c>
      <c r="AS56" s="18" t="n">
        <v>182</v>
      </c>
      <c r="AT56" s="18" t="n">
        <v>152</v>
      </c>
      <c r="AU56" s="18" t="n">
        <v>46</v>
      </c>
      <c r="AV56" s="18" t="n">
        <v>23</v>
      </c>
      <c r="AW56" s="18" t="n">
        <v>31</v>
      </c>
      <c r="AX56" s="18" t="n">
        <v>37</v>
      </c>
      <c r="AY56" s="18" t="n">
        <v>46</v>
      </c>
      <c r="AZ56" s="18" t="n">
        <v>13</v>
      </c>
      <c r="BA56" s="18" t="n">
        <v>15</v>
      </c>
      <c r="BB56" s="18" t="n">
        <v>34</v>
      </c>
      <c r="BC56" s="18" t="n">
        <v>32</v>
      </c>
      <c r="BD56" s="18" t="n">
        <v>25</v>
      </c>
      <c r="BE56" s="18" t="n">
        <v>25</v>
      </c>
      <c r="BF56" s="18" t="n">
        <v>36</v>
      </c>
      <c r="BG56" s="18" t="n">
        <v>46</v>
      </c>
      <c r="BH56" s="18" t="n">
        <v>42</v>
      </c>
      <c r="BI56" s="18" t="n">
        <v>35</v>
      </c>
      <c r="BJ56" s="18" t="n">
        <v>29</v>
      </c>
      <c r="BK56" s="18" t="n">
        <v>16</v>
      </c>
      <c r="BL56" s="18" t="n">
        <v>32</v>
      </c>
      <c r="BM56" s="18" t="n">
        <v>93</v>
      </c>
      <c r="BN56" s="18" t="n">
        <v>170</v>
      </c>
      <c r="BO56" s="18" t="n">
        <v>196</v>
      </c>
      <c r="BP56" s="18" t="n">
        <v>188</v>
      </c>
      <c r="BQ56" s="18" t="n">
        <v>171</v>
      </c>
      <c r="BR56" s="18" t="n">
        <v>164</v>
      </c>
      <c r="BS56" s="18" t="n">
        <v>158</v>
      </c>
      <c r="BT56" s="18" t="n">
        <v>179</v>
      </c>
      <c r="BU56" s="18" t="n">
        <v>198</v>
      </c>
      <c r="BV56" s="18" t="n">
        <v>200</v>
      </c>
      <c r="BW56" s="18" t="n">
        <v>189</v>
      </c>
      <c r="BX56" s="18" t="n">
        <v>189</v>
      </c>
      <c r="BY56" s="18" t="n">
        <v>178</v>
      </c>
      <c r="BZ56" s="18" t="n">
        <v>164</v>
      </c>
      <c r="CA56" s="18" t="n">
        <v>149</v>
      </c>
      <c r="CB56" s="18" t="n">
        <v>160</v>
      </c>
      <c r="CC56" s="18" t="n">
        <v>146</v>
      </c>
      <c r="CD56" s="18" t="n">
        <v>163</v>
      </c>
      <c r="CE56" s="18" t="n">
        <v>182</v>
      </c>
      <c r="CF56" s="18" t="n">
        <v>186</v>
      </c>
      <c r="CG56" s="18" t="n">
        <v>188</v>
      </c>
      <c r="CH56" s="18" t="n">
        <v>188</v>
      </c>
      <c r="CI56" s="18" t="n">
        <v>167</v>
      </c>
      <c r="CJ56" s="18" t="n">
        <v>158</v>
      </c>
      <c r="CK56" s="18" t="n">
        <v>170</v>
      </c>
      <c r="CL56" s="18" t="n">
        <v>160</v>
      </c>
      <c r="CM56" s="18" t="n">
        <v>136</v>
      </c>
      <c r="CN56" s="18" t="n">
        <v>64</v>
      </c>
      <c r="CO56" s="18" t="n">
        <v>25</v>
      </c>
      <c r="CP56" s="18" t="n">
        <v>77</v>
      </c>
      <c r="CQ56" s="18" t="n">
        <v>46</v>
      </c>
      <c r="CR56" s="18" t="n">
        <v>17</v>
      </c>
      <c r="CS56" s="18" t="n">
        <v>4</v>
      </c>
      <c r="CT56" s="18" t="n">
        <v>16</v>
      </c>
      <c r="CU56" s="18" t="n">
        <v>32</v>
      </c>
      <c r="CV56" s="18" t="n">
        <v>35</v>
      </c>
      <c r="CW56" s="18" t="n">
        <v>36</v>
      </c>
      <c r="CX56" s="18" t="n">
        <v>30</v>
      </c>
      <c r="CY56" s="18" t="n">
        <v>35</v>
      </c>
      <c r="CZ56" s="18" t="n">
        <v>24</v>
      </c>
      <c r="DA56" s="18" t="n">
        <v>33</v>
      </c>
      <c r="DB56" s="18" t="n">
        <v>82</v>
      </c>
      <c r="DC56" s="18" t="n">
        <v>117</v>
      </c>
      <c r="DD56" s="18" t="n">
        <v>109</v>
      </c>
      <c r="DE56" s="18" t="n">
        <v>111</v>
      </c>
    </row>
    <row r="57" customFormat="false" ht="10.5" hidden="false" customHeight="true" outlineLevel="0" collapsed="false">
      <c r="B57" s="17" t="n">
        <v>165</v>
      </c>
      <c r="C57" s="18" t="n">
        <v>44</v>
      </c>
      <c r="D57" s="18" t="n">
        <v>46</v>
      </c>
      <c r="E57" s="18" t="n">
        <v>37</v>
      </c>
      <c r="F57" s="18" t="n">
        <v>19</v>
      </c>
      <c r="G57" s="18" t="n">
        <v>36</v>
      </c>
      <c r="H57" s="18" t="n">
        <v>51</v>
      </c>
      <c r="I57" s="18" t="n">
        <v>73</v>
      </c>
      <c r="J57" s="18" t="n">
        <v>84</v>
      </c>
      <c r="K57" s="18" t="n">
        <v>93</v>
      </c>
      <c r="L57" s="18" t="n">
        <v>110</v>
      </c>
      <c r="M57" s="18" t="n">
        <v>93</v>
      </c>
      <c r="N57" s="18" t="n">
        <v>33</v>
      </c>
      <c r="O57" s="18" t="n">
        <v>5</v>
      </c>
      <c r="P57" s="18" t="n">
        <v>4</v>
      </c>
      <c r="Q57" s="18" t="n">
        <v>13</v>
      </c>
      <c r="R57" s="18" t="n">
        <v>38</v>
      </c>
      <c r="S57" s="18" t="n">
        <v>51</v>
      </c>
      <c r="T57" s="18" t="n">
        <v>44</v>
      </c>
      <c r="U57" s="18" t="n">
        <v>24</v>
      </c>
      <c r="V57" s="18" t="n">
        <v>2</v>
      </c>
      <c r="W57" s="18" t="n">
        <v>4</v>
      </c>
      <c r="X57" s="18" t="n">
        <v>15</v>
      </c>
      <c r="Y57" s="18" t="n">
        <v>33</v>
      </c>
      <c r="Z57" s="18" t="n">
        <v>75</v>
      </c>
      <c r="AA57" s="18" t="n">
        <v>47</v>
      </c>
      <c r="AB57" s="18" t="n">
        <v>36</v>
      </c>
      <c r="AC57" s="18" t="n">
        <v>179</v>
      </c>
      <c r="AD57" s="18" t="n">
        <v>240</v>
      </c>
      <c r="AE57" s="18" t="n">
        <v>177</v>
      </c>
      <c r="AF57" s="18" t="n">
        <v>174</v>
      </c>
      <c r="AG57" s="18" t="n">
        <v>138</v>
      </c>
      <c r="AH57" s="18" t="n">
        <v>124</v>
      </c>
      <c r="AI57" s="18" t="n">
        <v>142</v>
      </c>
      <c r="AJ57" s="18" t="n">
        <v>113</v>
      </c>
      <c r="AK57" s="18" t="n">
        <v>103</v>
      </c>
      <c r="AL57" s="18" t="n">
        <v>128</v>
      </c>
      <c r="AM57" s="18" t="n">
        <v>134</v>
      </c>
      <c r="AN57" s="18" t="n">
        <v>127</v>
      </c>
      <c r="AO57" s="18" t="n">
        <v>113</v>
      </c>
      <c r="AP57" s="18" t="n">
        <v>103</v>
      </c>
      <c r="AQ57" s="18" t="n">
        <v>125</v>
      </c>
      <c r="AR57" s="18" t="n">
        <v>162</v>
      </c>
      <c r="AS57" s="18" t="n">
        <v>178</v>
      </c>
      <c r="AT57" s="18" t="n">
        <v>175</v>
      </c>
      <c r="AU57" s="18" t="n">
        <v>141</v>
      </c>
      <c r="AV57" s="18" t="n">
        <v>90</v>
      </c>
      <c r="AW57" s="18" t="n">
        <v>44</v>
      </c>
      <c r="AX57" s="18" t="n">
        <v>39</v>
      </c>
      <c r="AY57" s="18" t="n">
        <v>25</v>
      </c>
      <c r="AZ57" s="18" t="n">
        <v>13</v>
      </c>
      <c r="BA57" s="18" t="n">
        <v>31</v>
      </c>
      <c r="BB57" s="18" t="n">
        <v>37</v>
      </c>
      <c r="BC57" s="18" t="n">
        <v>48</v>
      </c>
      <c r="BD57" s="18" t="n">
        <v>53</v>
      </c>
      <c r="BE57" s="18" t="n">
        <v>65</v>
      </c>
      <c r="BF57" s="18" t="n">
        <v>50</v>
      </c>
      <c r="BG57" s="18" t="n">
        <v>68</v>
      </c>
      <c r="BH57" s="18" t="n">
        <v>96</v>
      </c>
      <c r="BI57" s="18" t="n">
        <v>90</v>
      </c>
      <c r="BJ57" s="18" t="n">
        <v>92</v>
      </c>
      <c r="BK57" s="18" t="n">
        <v>74</v>
      </c>
      <c r="BL57" s="18" t="n">
        <v>25</v>
      </c>
      <c r="BM57" s="18" t="n">
        <v>17</v>
      </c>
      <c r="BN57" s="18" t="n">
        <v>99</v>
      </c>
      <c r="BO57" s="18" t="n">
        <v>182</v>
      </c>
      <c r="BP57" s="18" t="n">
        <v>201</v>
      </c>
      <c r="BQ57" s="18" t="n">
        <v>191</v>
      </c>
      <c r="BR57" s="18" t="n">
        <v>186</v>
      </c>
      <c r="BS57" s="18" t="n">
        <v>173</v>
      </c>
      <c r="BT57" s="18" t="n">
        <v>157</v>
      </c>
      <c r="BU57" s="18" t="n">
        <v>158</v>
      </c>
      <c r="BV57" s="18" t="n">
        <v>148</v>
      </c>
      <c r="BW57" s="18" t="n">
        <v>139</v>
      </c>
      <c r="BX57" s="18" t="n">
        <v>166</v>
      </c>
      <c r="BY57" s="18" t="n">
        <v>195</v>
      </c>
      <c r="BZ57" s="18" t="n">
        <v>198</v>
      </c>
      <c r="CA57" s="18" t="n">
        <v>200</v>
      </c>
      <c r="CB57" s="18" t="n">
        <v>185</v>
      </c>
      <c r="CC57" s="18" t="n">
        <v>146</v>
      </c>
      <c r="CD57" s="18" t="n">
        <v>162</v>
      </c>
      <c r="CE57" s="18" t="n">
        <v>160</v>
      </c>
      <c r="CF57" s="18" t="n">
        <v>158</v>
      </c>
      <c r="CG57" s="18" t="n">
        <v>164</v>
      </c>
      <c r="CH57" s="18" t="n">
        <v>185</v>
      </c>
      <c r="CI57" s="18" t="n">
        <v>192</v>
      </c>
      <c r="CJ57" s="18" t="n">
        <v>195</v>
      </c>
      <c r="CK57" s="18" t="n">
        <v>194</v>
      </c>
      <c r="CL57" s="18" t="n">
        <v>182</v>
      </c>
      <c r="CM57" s="18" t="n">
        <v>160</v>
      </c>
      <c r="CN57" s="18" t="n">
        <v>89</v>
      </c>
      <c r="CO57" s="18" t="n">
        <v>36</v>
      </c>
      <c r="CP57" s="18" t="n">
        <v>67</v>
      </c>
      <c r="CQ57" s="18" t="n">
        <v>59</v>
      </c>
      <c r="CR57" s="18" t="n">
        <v>29</v>
      </c>
      <c r="CS57" s="18" t="n">
        <v>10</v>
      </c>
      <c r="CT57" s="18" t="n">
        <v>11</v>
      </c>
      <c r="CU57" s="18" t="n">
        <v>28</v>
      </c>
      <c r="CV57" s="18" t="n">
        <v>31</v>
      </c>
      <c r="CW57" s="18" t="n">
        <v>24</v>
      </c>
      <c r="CX57" s="18" t="n">
        <v>25</v>
      </c>
      <c r="CY57" s="18" t="n">
        <v>36</v>
      </c>
      <c r="CZ57" s="18" t="n">
        <v>29</v>
      </c>
      <c r="DA57" s="18" t="n">
        <v>29</v>
      </c>
      <c r="DB57" s="18" t="n">
        <v>67</v>
      </c>
      <c r="DC57" s="18" t="n">
        <v>118</v>
      </c>
      <c r="DD57" s="18" t="n">
        <v>104</v>
      </c>
      <c r="DE57" s="18" t="n">
        <v>106</v>
      </c>
    </row>
    <row r="58" customFormat="false" ht="10.5" hidden="false" customHeight="true" outlineLevel="0" collapsed="false">
      <c r="B58" s="17" t="n">
        <v>166</v>
      </c>
      <c r="C58" s="18" t="n">
        <v>40</v>
      </c>
      <c r="D58" s="18" t="n">
        <v>46</v>
      </c>
      <c r="E58" s="18" t="n">
        <v>41</v>
      </c>
      <c r="F58" s="18" t="n">
        <v>19</v>
      </c>
      <c r="G58" s="18" t="n">
        <v>12</v>
      </c>
      <c r="H58" s="18" t="n">
        <v>17</v>
      </c>
      <c r="I58" s="18" t="n">
        <v>29</v>
      </c>
      <c r="J58" s="18" t="n">
        <v>43</v>
      </c>
      <c r="K58" s="18" t="n">
        <v>54</v>
      </c>
      <c r="L58" s="18" t="n">
        <v>57</v>
      </c>
      <c r="M58" s="18" t="n">
        <v>40</v>
      </c>
      <c r="N58" s="18" t="n">
        <v>19</v>
      </c>
      <c r="O58" s="18" t="n">
        <v>4</v>
      </c>
      <c r="P58" s="18" t="n">
        <v>4</v>
      </c>
      <c r="Q58" s="18" t="n">
        <v>12</v>
      </c>
      <c r="R58" s="18" t="n">
        <v>38</v>
      </c>
      <c r="S58" s="18" t="n">
        <v>52</v>
      </c>
      <c r="T58" s="18" t="n">
        <v>45</v>
      </c>
      <c r="U58" s="18" t="n">
        <v>24</v>
      </c>
      <c r="V58" s="18" t="n">
        <v>1</v>
      </c>
      <c r="W58" s="18" t="n">
        <v>7</v>
      </c>
      <c r="X58" s="18" t="n">
        <v>24</v>
      </c>
      <c r="Y58" s="18" t="n">
        <v>43</v>
      </c>
      <c r="Z58" s="18" t="n">
        <v>82</v>
      </c>
      <c r="AA58" s="18" t="n">
        <v>40</v>
      </c>
      <c r="AB58" s="18" t="n">
        <v>52</v>
      </c>
      <c r="AC58" s="18" t="n">
        <v>219</v>
      </c>
      <c r="AD58" s="18" t="n">
        <v>228</v>
      </c>
      <c r="AE58" s="18" t="n">
        <v>172</v>
      </c>
      <c r="AF58" s="18" t="n">
        <v>173</v>
      </c>
      <c r="AG58" s="18" t="n">
        <v>137</v>
      </c>
      <c r="AH58" s="18" t="n">
        <v>148</v>
      </c>
      <c r="AI58" s="18" t="n">
        <v>170</v>
      </c>
      <c r="AJ58" s="18" t="n">
        <v>124</v>
      </c>
      <c r="AK58" s="18" t="n">
        <v>101</v>
      </c>
      <c r="AL58" s="18" t="n">
        <v>103</v>
      </c>
      <c r="AM58" s="18" t="n">
        <v>122</v>
      </c>
      <c r="AN58" s="18" t="n">
        <v>131</v>
      </c>
      <c r="AO58" s="18" t="n">
        <v>128</v>
      </c>
      <c r="AP58" s="18" t="n">
        <v>114</v>
      </c>
      <c r="AQ58" s="18" t="n">
        <v>114</v>
      </c>
      <c r="AR58" s="18" t="n">
        <v>122</v>
      </c>
      <c r="AS58" s="18" t="n">
        <v>155</v>
      </c>
      <c r="AT58" s="18" t="n">
        <v>194</v>
      </c>
      <c r="AU58" s="18" t="n">
        <v>192</v>
      </c>
      <c r="AV58" s="18" t="n">
        <v>182</v>
      </c>
      <c r="AW58" s="18" t="n">
        <v>130</v>
      </c>
      <c r="AX58" s="18" t="n">
        <v>67</v>
      </c>
      <c r="AY58" s="18" t="n">
        <v>25</v>
      </c>
      <c r="AZ58" s="18" t="n">
        <v>17</v>
      </c>
      <c r="BA58" s="18" t="n">
        <v>16</v>
      </c>
      <c r="BB58" s="18" t="n">
        <v>31</v>
      </c>
      <c r="BC58" s="18" t="n">
        <v>52</v>
      </c>
      <c r="BD58" s="18" t="n">
        <v>62</v>
      </c>
      <c r="BE58" s="18" t="n">
        <v>68</v>
      </c>
      <c r="BF58" s="18" t="n">
        <v>73</v>
      </c>
      <c r="BG58" s="18" t="n">
        <v>93</v>
      </c>
      <c r="BH58" s="18" t="n">
        <v>214</v>
      </c>
      <c r="BI58" s="18" t="n">
        <v>244</v>
      </c>
      <c r="BJ58" s="18" t="n">
        <v>236</v>
      </c>
      <c r="BK58" s="18" t="n">
        <v>177</v>
      </c>
      <c r="BL58" s="18" t="n">
        <v>61</v>
      </c>
      <c r="BM58" s="18" t="n">
        <v>29</v>
      </c>
      <c r="BN58" s="18" t="n">
        <v>32</v>
      </c>
      <c r="BO58" s="18" t="n">
        <v>44</v>
      </c>
      <c r="BP58" s="18" t="n">
        <v>78</v>
      </c>
      <c r="BQ58" s="18" t="n">
        <v>135</v>
      </c>
      <c r="BR58" s="18" t="n">
        <v>175</v>
      </c>
      <c r="BS58" s="18" t="n">
        <v>177</v>
      </c>
      <c r="BT58" s="18" t="n">
        <v>179</v>
      </c>
      <c r="BU58" s="18" t="n">
        <v>186</v>
      </c>
      <c r="BV58" s="18" t="n">
        <v>191</v>
      </c>
      <c r="BW58" s="18" t="n">
        <v>187</v>
      </c>
      <c r="BX58" s="18" t="n">
        <v>175</v>
      </c>
      <c r="BY58" s="18" t="n">
        <v>155</v>
      </c>
      <c r="BZ58" s="18" t="n">
        <v>145</v>
      </c>
      <c r="CA58" s="18" t="n">
        <v>155</v>
      </c>
      <c r="CB58" s="18" t="n">
        <v>162</v>
      </c>
      <c r="CC58" s="18" t="n">
        <v>169</v>
      </c>
      <c r="CD58" s="18" t="n">
        <v>193</v>
      </c>
      <c r="CE58" s="18" t="n">
        <v>192</v>
      </c>
      <c r="CF58" s="18" t="n">
        <v>183</v>
      </c>
      <c r="CG58" s="18" t="n">
        <v>163</v>
      </c>
      <c r="CH58" s="18" t="n">
        <v>148</v>
      </c>
      <c r="CI58" s="18" t="n">
        <v>180</v>
      </c>
      <c r="CJ58" s="18" t="n">
        <v>178</v>
      </c>
      <c r="CK58" s="18" t="n">
        <v>172</v>
      </c>
      <c r="CL58" s="18" t="n">
        <v>164</v>
      </c>
      <c r="CM58" s="18" t="n">
        <v>155</v>
      </c>
      <c r="CN58" s="18" t="n">
        <v>110</v>
      </c>
      <c r="CO58" s="18" t="n">
        <v>43</v>
      </c>
      <c r="CP58" s="18" t="n">
        <v>56</v>
      </c>
      <c r="CQ58" s="18" t="n">
        <v>72</v>
      </c>
      <c r="CR58" s="18" t="n">
        <v>24</v>
      </c>
      <c r="CS58" s="18" t="n">
        <v>18</v>
      </c>
      <c r="CT58" s="18" t="n">
        <v>16</v>
      </c>
      <c r="CU58" s="18" t="n">
        <v>17</v>
      </c>
      <c r="CV58" s="18" t="n">
        <v>26</v>
      </c>
      <c r="CW58" s="18" t="n">
        <v>16</v>
      </c>
      <c r="CX58" s="18" t="n">
        <v>28</v>
      </c>
      <c r="CY58" s="18" t="n">
        <v>39</v>
      </c>
      <c r="CZ58" s="18" t="n">
        <v>36</v>
      </c>
      <c r="DA58" s="18" t="n">
        <v>30</v>
      </c>
      <c r="DB58" s="18" t="n">
        <v>57</v>
      </c>
      <c r="DC58" s="18" t="n">
        <v>124</v>
      </c>
      <c r="DD58" s="18" t="n">
        <v>115</v>
      </c>
      <c r="DE58" s="18" t="n">
        <v>110</v>
      </c>
    </row>
    <row r="59" customFormat="false" ht="10.5" hidden="false" customHeight="true" outlineLevel="0" collapsed="false">
      <c r="B59" s="17" t="n">
        <v>167</v>
      </c>
      <c r="C59" s="18" t="n">
        <v>37</v>
      </c>
      <c r="D59" s="18" t="n">
        <v>43</v>
      </c>
      <c r="E59" s="18" t="n">
        <v>45</v>
      </c>
      <c r="F59" s="18" t="n">
        <v>16</v>
      </c>
      <c r="G59" s="18" t="n">
        <v>6</v>
      </c>
      <c r="H59" s="18" t="n">
        <v>12</v>
      </c>
      <c r="I59" s="18" t="n">
        <v>9</v>
      </c>
      <c r="J59" s="18" t="n">
        <v>6</v>
      </c>
      <c r="K59" s="18" t="n">
        <v>11</v>
      </c>
      <c r="L59" s="18" t="n">
        <v>7</v>
      </c>
      <c r="M59" s="18" t="n">
        <v>5</v>
      </c>
      <c r="N59" s="18" t="n">
        <v>6</v>
      </c>
      <c r="O59" s="18" t="n">
        <v>4</v>
      </c>
      <c r="P59" s="18" t="n">
        <v>5</v>
      </c>
      <c r="Q59" s="18" t="n">
        <v>15</v>
      </c>
      <c r="R59" s="18" t="n">
        <v>40</v>
      </c>
      <c r="S59" s="18" t="n">
        <v>52</v>
      </c>
      <c r="T59" s="18" t="n">
        <v>42</v>
      </c>
      <c r="U59" s="18" t="n">
        <v>19</v>
      </c>
      <c r="V59" s="18" t="n">
        <v>0</v>
      </c>
      <c r="W59" s="18" t="n">
        <v>5</v>
      </c>
      <c r="X59" s="18" t="n">
        <v>16</v>
      </c>
      <c r="Y59" s="18" t="n">
        <v>33</v>
      </c>
      <c r="Z59" s="18" t="n">
        <v>79</v>
      </c>
      <c r="AA59" s="18" t="n">
        <v>21</v>
      </c>
      <c r="AB59" s="18" t="n">
        <v>39</v>
      </c>
      <c r="AC59" s="18" t="n">
        <v>230</v>
      </c>
      <c r="AD59" s="18" t="n">
        <v>222</v>
      </c>
      <c r="AE59" s="18" t="n">
        <v>187</v>
      </c>
      <c r="AF59" s="18" t="n">
        <v>194</v>
      </c>
      <c r="AG59" s="18" t="n">
        <v>155</v>
      </c>
      <c r="AH59" s="18" t="n">
        <v>164</v>
      </c>
      <c r="AI59" s="18" t="n">
        <v>175</v>
      </c>
      <c r="AJ59" s="18" t="n">
        <v>127</v>
      </c>
      <c r="AK59" s="18" t="n">
        <v>115</v>
      </c>
      <c r="AL59" s="18" t="n">
        <v>91</v>
      </c>
      <c r="AM59" s="18" t="n">
        <v>96</v>
      </c>
      <c r="AN59" s="18" t="n">
        <v>107</v>
      </c>
      <c r="AO59" s="18" t="n">
        <v>128</v>
      </c>
      <c r="AP59" s="18" t="n">
        <v>132</v>
      </c>
      <c r="AQ59" s="18" t="n">
        <v>127</v>
      </c>
      <c r="AR59" s="18" t="n">
        <v>118</v>
      </c>
      <c r="AS59" s="18" t="n">
        <v>117</v>
      </c>
      <c r="AT59" s="18" t="n">
        <v>149</v>
      </c>
      <c r="AU59" s="18" t="n">
        <v>180</v>
      </c>
      <c r="AV59" s="18" t="n">
        <v>193</v>
      </c>
      <c r="AW59" s="18" t="n">
        <v>193</v>
      </c>
      <c r="AX59" s="18" t="n">
        <v>174</v>
      </c>
      <c r="AY59" s="18" t="n">
        <v>109</v>
      </c>
      <c r="AZ59" s="18" t="n">
        <v>55</v>
      </c>
      <c r="BA59" s="18" t="n">
        <v>17</v>
      </c>
      <c r="BB59" s="18" t="n">
        <v>30</v>
      </c>
      <c r="BC59" s="18" t="n">
        <v>38</v>
      </c>
      <c r="BD59" s="18" t="n">
        <v>62</v>
      </c>
      <c r="BE59" s="18" t="n">
        <v>67</v>
      </c>
      <c r="BF59" s="18" t="n">
        <v>88</v>
      </c>
      <c r="BG59" s="18" t="n">
        <v>200</v>
      </c>
      <c r="BH59" s="18" t="n">
        <v>254</v>
      </c>
      <c r="BI59" s="18" t="n">
        <v>251</v>
      </c>
      <c r="BJ59" s="18" t="n">
        <v>247</v>
      </c>
      <c r="BK59" s="18" t="n">
        <v>213</v>
      </c>
      <c r="BL59" s="18" t="n">
        <v>150</v>
      </c>
      <c r="BM59" s="18" t="n">
        <v>102</v>
      </c>
      <c r="BN59" s="18" t="n">
        <v>31</v>
      </c>
      <c r="BO59" s="18" t="n">
        <v>16</v>
      </c>
      <c r="BP59" s="18" t="n">
        <v>31</v>
      </c>
      <c r="BQ59" s="18" t="n">
        <v>84</v>
      </c>
      <c r="BR59" s="18" t="n">
        <v>180</v>
      </c>
      <c r="BS59" s="18" t="n">
        <v>158</v>
      </c>
      <c r="BT59" s="18" t="n">
        <v>163</v>
      </c>
      <c r="BU59" s="18" t="n">
        <v>156</v>
      </c>
      <c r="BV59" s="18" t="n">
        <v>143</v>
      </c>
      <c r="BW59" s="18" t="n">
        <v>165</v>
      </c>
      <c r="BX59" s="18" t="n">
        <v>180</v>
      </c>
      <c r="BY59" s="18" t="n">
        <v>175</v>
      </c>
      <c r="BZ59" s="18" t="n">
        <v>189</v>
      </c>
      <c r="CA59" s="18" t="n">
        <v>202</v>
      </c>
      <c r="CB59" s="18" t="n">
        <v>177</v>
      </c>
      <c r="CC59" s="18" t="n">
        <v>169</v>
      </c>
      <c r="CD59" s="18" t="n">
        <v>149</v>
      </c>
      <c r="CE59" s="18" t="n">
        <v>146</v>
      </c>
      <c r="CF59" s="18" t="n">
        <v>163</v>
      </c>
      <c r="CG59" s="18" t="n">
        <v>158</v>
      </c>
      <c r="CH59" s="18" t="n">
        <v>127</v>
      </c>
      <c r="CI59" s="18" t="n">
        <v>109</v>
      </c>
      <c r="CJ59" s="18" t="n">
        <v>76</v>
      </c>
      <c r="CK59" s="18" t="n">
        <v>54</v>
      </c>
      <c r="CL59" s="18" t="n">
        <v>78</v>
      </c>
      <c r="CM59" s="18" t="n">
        <v>114</v>
      </c>
      <c r="CN59" s="18" t="n">
        <v>117</v>
      </c>
      <c r="CO59" s="18" t="n">
        <v>52</v>
      </c>
      <c r="CP59" s="18" t="n">
        <v>42</v>
      </c>
      <c r="CQ59" s="18" t="n">
        <v>75</v>
      </c>
      <c r="CR59" s="18" t="n">
        <v>28</v>
      </c>
      <c r="CS59" s="18" t="n">
        <v>4</v>
      </c>
      <c r="CT59" s="18" t="n">
        <v>14</v>
      </c>
      <c r="CU59" s="18" t="n">
        <v>14</v>
      </c>
      <c r="CV59" s="18" t="n">
        <v>21</v>
      </c>
      <c r="CW59" s="18" t="n">
        <v>24</v>
      </c>
      <c r="CX59" s="18" t="n">
        <v>26</v>
      </c>
      <c r="CY59" s="18" t="n">
        <v>38</v>
      </c>
      <c r="CZ59" s="18" t="n">
        <v>36</v>
      </c>
      <c r="DA59" s="18" t="n">
        <v>26</v>
      </c>
      <c r="DB59" s="18" t="n">
        <v>51</v>
      </c>
      <c r="DC59" s="18" t="n">
        <v>135</v>
      </c>
      <c r="DD59" s="18" t="n">
        <v>131</v>
      </c>
      <c r="DE59" s="18" t="n">
        <v>122</v>
      </c>
    </row>
    <row r="60" customFormat="false" ht="10.5" hidden="false" customHeight="true" outlineLevel="0" collapsed="false">
      <c r="B60" s="17" t="n">
        <v>168</v>
      </c>
      <c r="C60" s="18" t="n">
        <v>37</v>
      </c>
      <c r="D60" s="18" t="n">
        <v>35</v>
      </c>
      <c r="E60" s="18" t="n">
        <v>28</v>
      </c>
      <c r="F60" s="18" t="n">
        <v>22</v>
      </c>
      <c r="G60" s="18" t="n">
        <v>14</v>
      </c>
      <c r="H60" s="18" t="n">
        <v>10</v>
      </c>
      <c r="I60" s="18" t="n">
        <v>10</v>
      </c>
      <c r="J60" s="18" t="n">
        <v>9</v>
      </c>
      <c r="K60" s="18" t="n">
        <v>12</v>
      </c>
      <c r="L60" s="18" t="n">
        <v>14</v>
      </c>
      <c r="M60" s="18" t="n">
        <v>12</v>
      </c>
      <c r="N60" s="18" t="n">
        <v>11</v>
      </c>
      <c r="O60" s="18" t="n">
        <v>7</v>
      </c>
      <c r="P60" s="18" t="n">
        <v>7</v>
      </c>
      <c r="Q60" s="18" t="n">
        <v>25</v>
      </c>
      <c r="R60" s="18" t="n">
        <v>40</v>
      </c>
      <c r="S60" s="18" t="n">
        <v>48</v>
      </c>
      <c r="T60" s="18" t="n">
        <v>41</v>
      </c>
      <c r="U60" s="18" t="n">
        <v>12</v>
      </c>
      <c r="V60" s="18" t="n">
        <v>1</v>
      </c>
      <c r="W60" s="18" t="n">
        <v>8</v>
      </c>
      <c r="X60" s="18" t="n">
        <v>12</v>
      </c>
      <c r="Y60" s="18" t="n">
        <v>29</v>
      </c>
      <c r="Z60" s="18" t="n">
        <v>79</v>
      </c>
      <c r="AA60" s="18" t="n">
        <v>40</v>
      </c>
      <c r="AB60" s="18" t="n">
        <v>38</v>
      </c>
      <c r="AC60" s="18" t="n">
        <v>223</v>
      </c>
      <c r="AD60" s="18" t="n">
        <v>209</v>
      </c>
      <c r="AE60" s="18" t="n">
        <v>176</v>
      </c>
      <c r="AF60" s="18" t="n">
        <v>185</v>
      </c>
      <c r="AG60" s="18" t="n">
        <v>154</v>
      </c>
      <c r="AH60" s="18" t="n">
        <v>176</v>
      </c>
      <c r="AI60" s="18" t="n">
        <v>181</v>
      </c>
      <c r="AJ60" s="18" t="n">
        <v>192</v>
      </c>
      <c r="AK60" s="18" t="n">
        <v>170</v>
      </c>
      <c r="AL60" s="18" t="n">
        <v>147</v>
      </c>
      <c r="AM60" s="18" t="n">
        <v>110</v>
      </c>
      <c r="AN60" s="18" t="n">
        <v>112</v>
      </c>
      <c r="AO60" s="18" t="n">
        <v>123</v>
      </c>
      <c r="AP60" s="18" t="n">
        <v>128</v>
      </c>
      <c r="AQ60" s="18" t="n">
        <v>134</v>
      </c>
      <c r="AR60" s="18" t="n">
        <v>134</v>
      </c>
      <c r="AS60" s="18" t="n">
        <v>124</v>
      </c>
      <c r="AT60" s="18" t="n">
        <v>115</v>
      </c>
      <c r="AU60" s="18" t="n">
        <v>144</v>
      </c>
      <c r="AV60" s="18" t="n">
        <v>159</v>
      </c>
      <c r="AW60" s="18" t="n">
        <v>179</v>
      </c>
      <c r="AX60" s="18" t="n">
        <v>194</v>
      </c>
      <c r="AY60" s="18" t="n">
        <v>177</v>
      </c>
      <c r="AZ60" s="18" t="n">
        <v>131</v>
      </c>
      <c r="BA60" s="18" t="n">
        <v>74</v>
      </c>
      <c r="BB60" s="18" t="n">
        <v>29</v>
      </c>
      <c r="BC60" s="18" t="n">
        <v>41</v>
      </c>
      <c r="BD60" s="18" t="n">
        <v>61</v>
      </c>
      <c r="BE60" s="18" t="n">
        <v>86</v>
      </c>
      <c r="BF60" s="18" t="n">
        <v>180</v>
      </c>
      <c r="BG60" s="18" t="n">
        <v>250</v>
      </c>
      <c r="BH60" s="18" t="n">
        <v>255</v>
      </c>
      <c r="BI60" s="18" t="n">
        <v>251</v>
      </c>
      <c r="BJ60" s="18" t="n">
        <v>181</v>
      </c>
      <c r="BK60" s="18" t="n">
        <v>142</v>
      </c>
      <c r="BL60" s="18" t="n">
        <v>167</v>
      </c>
      <c r="BM60" s="18" t="n">
        <v>128</v>
      </c>
      <c r="BN60" s="18" t="n">
        <v>65</v>
      </c>
      <c r="BO60" s="18" t="n">
        <v>33</v>
      </c>
      <c r="BP60" s="18" t="n">
        <v>30</v>
      </c>
      <c r="BQ60" s="18" t="n">
        <v>65</v>
      </c>
      <c r="BR60" s="18" t="n">
        <v>167</v>
      </c>
      <c r="BS60" s="18" t="n">
        <v>158</v>
      </c>
      <c r="BT60" s="18" t="n">
        <v>186</v>
      </c>
      <c r="BU60" s="18" t="n">
        <v>181</v>
      </c>
      <c r="BV60" s="18" t="n">
        <v>169</v>
      </c>
      <c r="BW60" s="18" t="n">
        <v>175</v>
      </c>
      <c r="BX60" s="18" t="n">
        <v>156</v>
      </c>
      <c r="BY60" s="18" t="n">
        <v>143</v>
      </c>
      <c r="BZ60" s="18" t="n">
        <v>157</v>
      </c>
      <c r="CA60" s="18" t="n">
        <v>161</v>
      </c>
      <c r="CB60" s="18" t="n">
        <v>166</v>
      </c>
      <c r="CC60" s="18" t="n">
        <v>169</v>
      </c>
      <c r="CD60" s="18" t="n">
        <v>169</v>
      </c>
      <c r="CE60" s="18" t="n">
        <v>146</v>
      </c>
      <c r="CF60" s="18" t="n">
        <v>130</v>
      </c>
      <c r="CG60" s="18" t="n">
        <v>97</v>
      </c>
      <c r="CH60" s="18" t="n">
        <v>41</v>
      </c>
      <c r="CI60" s="18" t="n">
        <v>21</v>
      </c>
      <c r="CJ60" s="18" t="n">
        <v>21</v>
      </c>
      <c r="CK60" s="18" t="n">
        <v>26</v>
      </c>
      <c r="CL60" s="18" t="n">
        <v>39</v>
      </c>
      <c r="CM60" s="18" t="n">
        <v>109</v>
      </c>
      <c r="CN60" s="18" t="n">
        <v>102</v>
      </c>
      <c r="CO60" s="18" t="n">
        <v>32</v>
      </c>
      <c r="CP60" s="18" t="n">
        <v>51</v>
      </c>
      <c r="CQ60" s="18" t="n">
        <v>90</v>
      </c>
      <c r="CR60" s="18" t="n">
        <v>28</v>
      </c>
      <c r="CS60" s="18" t="n">
        <v>7</v>
      </c>
      <c r="CT60" s="18" t="n">
        <v>16</v>
      </c>
      <c r="CU60" s="18" t="n">
        <v>28</v>
      </c>
      <c r="CV60" s="18" t="n">
        <v>29</v>
      </c>
      <c r="CW60" s="18" t="n">
        <v>21</v>
      </c>
      <c r="CX60" s="18" t="n">
        <v>22</v>
      </c>
      <c r="CY60" s="18" t="n">
        <v>44</v>
      </c>
      <c r="CZ60" s="18" t="n">
        <v>26</v>
      </c>
      <c r="DA60" s="18" t="n">
        <v>21</v>
      </c>
      <c r="DB60" s="18" t="n">
        <v>57</v>
      </c>
      <c r="DC60" s="18" t="n">
        <v>136</v>
      </c>
      <c r="DD60" s="18" t="n">
        <v>132</v>
      </c>
      <c r="DE60" s="18" t="n">
        <v>122</v>
      </c>
    </row>
    <row r="61" customFormat="false" ht="10.5" hidden="false" customHeight="true" outlineLevel="0" collapsed="false">
      <c r="B61" s="17" t="n">
        <v>169</v>
      </c>
      <c r="C61" s="18" t="n">
        <v>37</v>
      </c>
      <c r="D61" s="18" t="n">
        <v>35</v>
      </c>
      <c r="E61" s="18" t="n">
        <v>28</v>
      </c>
      <c r="F61" s="18" t="n">
        <v>21</v>
      </c>
      <c r="G61" s="18" t="n">
        <v>14</v>
      </c>
      <c r="H61" s="18" t="n">
        <v>14</v>
      </c>
      <c r="I61" s="18" t="n">
        <v>14</v>
      </c>
      <c r="J61" s="18" t="n">
        <v>12</v>
      </c>
      <c r="K61" s="18" t="n">
        <v>15</v>
      </c>
      <c r="L61" s="18" t="n">
        <v>14</v>
      </c>
      <c r="M61" s="18" t="n">
        <v>11</v>
      </c>
      <c r="N61" s="18" t="n">
        <v>11</v>
      </c>
      <c r="O61" s="18" t="n">
        <v>9</v>
      </c>
      <c r="P61" s="18" t="n">
        <v>10</v>
      </c>
      <c r="Q61" s="18" t="n">
        <v>29</v>
      </c>
      <c r="R61" s="18" t="n">
        <v>44</v>
      </c>
      <c r="S61" s="18" t="n">
        <v>48</v>
      </c>
      <c r="T61" s="18" t="n">
        <v>39</v>
      </c>
      <c r="U61" s="18" t="n">
        <v>9</v>
      </c>
      <c r="V61" s="18" t="n">
        <v>0</v>
      </c>
      <c r="W61" s="18" t="n">
        <v>12</v>
      </c>
      <c r="X61" s="18" t="n">
        <v>11</v>
      </c>
      <c r="Y61" s="18" t="n">
        <v>43</v>
      </c>
      <c r="Z61" s="18" t="n">
        <v>86</v>
      </c>
      <c r="AA61" s="18" t="n">
        <v>43</v>
      </c>
      <c r="AB61" s="18" t="n">
        <v>48</v>
      </c>
      <c r="AC61" s="18" t="n">
        <v>228</v>
      </c>
      <c r="AD61" s="18" t="n">
        <v>194</v>
      </c>
      <c r="AE61" s="18" t="n">
        <v>171</v>
      </c>
      <c r="AF61" s="18" t="n">
        <v>167</v>
      </c>
      <c r="AG61" s="18" t="n">
        <v>133</v>
      </c>
      <c r="AH61" s="18" t="n">
        <v>158</v>
      </c>
      <c r="AI61" s="18" t="n">
        <v>143</v>
      </c>
      <c r="AJ61" s="18" t="n">
        <v>151</v>
      </c>
      <c r="AK61" s="18" t="n">
        <v>151</v>
      </c>
      <c r="AL61" s="18" t="n">
        <v>190</v>
      </c>
      <c r="AM61" s="18" t="n">
        <v>158</v>
      </c>
      <c r="AN61" s="18" t="n">
        <v>115</v>
      </c>
      <c r="AO61" s="18" t="n">
        <v>118</v>
      </c>
      <c r="AP61" s="18" t="n">
        <v>122</v>
      </c>
      <c r="AQ61" s="18" t="n">
        <v>129</v>
      </c>
      <c r="AR61" s="18" t="n">
        <v>123</v>
      </c>
      <c r="AS61" s="18" t="n">
        <v>136</v>
      </c>
      <c r="AT61" s="18" t="n">
        <v>184</v>
      </c>
      <c r="AU61" s="18" t="n">
        <v>193</v>
      </c>
      <c r="AV61" s="18" t="n">
        <v>170</v>
      </c>
      <c r="AW61" s="18" t="n">
        <v>169</v>
      </c>
      <c r="AX61" s="18" t="n">
        <v>184</v>
      </c>
      <c r="AY61" s="18" t="n">
        <v>209</v>
      </c>
      <c r="AZ61" s="18" t="n">
        <v>188</v>
      </c>
      <c r="BA61" s="18" t="n">
        <v>163</v>
      </c>
      <c r="BB61" s="18" t="n">
        <v>87</v>
      </c>
      <c r="BC61" s="18" t="n">
        <v>58</v>
      </c>
      <c r="BD61" s="18" t="n">
        <v>58</v>
      </c>
      <c r="BE61" s="18" t="n">
        <v>141</v>
      </c>
      <c r="BF61" s="18" t="n">
        <v>251</v>
      </c>
      <c r="BG61" s="18" t="n">
        <v>254</v>
      </c>
      <c r="BH61" s="18" t="n">
        <v>247</v>
      </c>
      <c r="BI61" s="18" t="n">
        <v>210</v>
      </c>
      <c r="BJ61" s="18" t="n">
        <v>111</v>
      </c>
      <c r="BK61" s="18" t="n">
        <v>90</v>
      </c>
      <c r="BL61" s="18" t="n">
        <v>99</v>
      </c>
      <c r="BM61" s="18" t="n">
        <v>113</v>
      </c>
      <c r="BN61" s="18" t="n">
        <v>179</v>
      </c>
      <c r="BO61" s="18" t="n">
        <v>148</v>
      </c>
      <c r="BP61" s="18" t="n">
        <v>80</v>
      </c>
      <c r="BQ61" s="18" t="n">
        <v>80</v>
      </c>
      <c r="BR61" s="18" t="n">
        <v>152</v>
      </c>
      <c r="BS61" s="18" t="n">
        <v>146</v>
      </c>
      <c r="BT61" s="18" t="n">
        <v>158</v>
      </c>
      <c r="BU61" s="18" t="n">
        <v>149</v>
      </c>
      <c r="BV61" s="18" t="n">
        <v>160</v>
      </c>
      <c r="BW61" s="18" t="n">
        <v>180</v>
      </c>
      <c r="BX61" s="18" t="n">
        <v>189</v>
      </c>
      <c r="BY61" s="18" t="n">
        <v>179</v>
      </c>
      <c r="BZ61" s="18" t="n">
        <v>185</v>
      </c>
      <c r="CA61" s="18" t="n">
        <v>187</v>
      </c>
      <c r="CB61" s="18" t="n">
        <v>164</v>
      </c>
      <c r="CC61" s="18" t="n">
        <v>143</v>
      </c>
      <c r="CD61" s="18" t="n">
        <v>163</v>
      </c>
      <c r="CE61" s="18" t="n">
        <v>146</v>
      </c>
      <c r="CF61" s="18" t="n">
        <v>77</v>
      </c>
      <c r="CG61" s="18" t="n">
        <v>38</v>
      </c>
      <c r="CH61" s="18" t="n">
        <v>29</v>
      </c>
      <c r="CI61" s="18" t="n">
        <v>21</v>
      </c>
      <c r="CJ61" s="18" t="n">
        <v>24</v>
      </c>
      <c r="CK61" s="18" t="n">
        <v>26</v>
      </c>
      <c r="CL61" s="18" t="n">
        <v>51</v>
      </c>
      <c r="CM61" s="18" t="n">
        <v>116</v>
      </c>
      <c r="CN61" s="18" t="n">
        <v>106</v>
      </c>
      <c r="CO61" s="18" t="n">
        <v>26</v>
      </c>
      <c r="CP61" s="18" t="n">
        <v>40</v>
      </c>
      <c r="CQ61" s="18" t="n">
        <v>95</v>
      </c>
      <c r="CR61" s="18" t="n">
        <v>37</v>
      </c>
      <c r="CS61" s="18" t="n">
        <v>10</v>
      </c>
      <c r="CT61" s="18" t="n">
        <v>19</v>
      </c>
      <c r="CU61" s="18" t="n">
        <v>30</v>
      </c>
      <c r="CV61" s="18" t="n">
        <v>31</v>
      </c>
      <c r="CW61" s="18" t="n">
        <v>26</v>
      </c>
      <c r="CX61" s="18" t="n">
        <v>25</v>
      </c>
      <c r="CY61" s="18" t="n">
        <v>38</v>
      </c>
      <c r="CZ61" s="18" t="n">
        <v>19</v>
      </c>
      <c r="DA61" s="18" t="n">
        <v>14</v>
      </c>
      <c r="DB61" s="18" t="n">
        <v>54</v>
      </c>
      <c r="DC61" s="18" t="n">
        <v>138</v>
      </c>
      <c r="DD61" s="18" t="n">
        <v>137</v>
      </c>
      <c r="DE61" s="18" t="n">
        <v>124</v>
      </c>
    </row>
    <row r="62" customFormat="false" ht="10.5" hidden="false" customHeight="true" outlineLevel="0" collapsed="false">
      <c r="B62" s="17" t="n">
        <v>170</v>
      </c>
      <c r="C62" s="18" t="n">
        <v>37</v>
      </c>
      <c r="D62" s="18" t="n">
        <v>32</v>
      </c>
      <c r="E62" s="18" t="n">
        <v>26</v>
      </c>
      <c r="F62" s="18" t="n">
        <v>23</v>
      </c>
      <c r="G62" s="18" t="n">
        <v>15</v>
      </c>
      <c r="H62" s="18" t="n">
        <v>14</v>
      </c>
      <c r="I62" s="18" t="n">
        <v>15</v>
      </c>
      <c r="J62" s="18" t="n">
        <v>12</v>
      </c>
      <c r="K62" s="18" t="n">
        <v>15</v>
      </c>
      <c r="L62" s="18" t="n">
        <v>14</v>
      </c>
      <c r="M62" s="18" t="n">
        <v>9</v>
      </c>
      <c r="N62" s="18" t="n">
        <v>8</v>
      </c>
      <c r="O62" s="18" t="n">
        <v>8</v>
      </c>
      <c r="P62" s="18" t="n">
        <v>11</v>
      </c>
      <c r="Q62" s="18" t="n">
        <v>33</v>
      </c>
      <c r="R62" s="18" t="n">
        <v>49</v>
      </c>
      <c r="S62" s="18" t="n">
        <v>50</v>
      </c>
      <c r="T62" s="18" t="n">
        <v>37</v>
      </c>
      <c r="U62" s="18" t="n">
        <v>7</v>
      </c>
      <c r="V62" s="18" t="n">
        <v>0</v>
      </c>
      <c r="W62" s="18" t="n">
        <v>10</v>
      </c>
      <c r="X62" s="18" t="n">
        <v>14</v>
      </c>
      <c r="Y62" s="18" t="n">
        <v>46</v>
      </c>
      <c r="Z62" s="18" t="n">
        <v>84</v>
      </c>
      <c r="AA62" s="18" t="n">
        <v>35</v>
      </c>
      <c r="AB62" s="18" t="n">
        <v>58</v>
      </c>
      <c r="AC62" s="18" t="n">
        <v>215</v>
      </c>
      <c r="AD62" s="18" t="n">
        <v>179</v>
      </c>
      <c r="AE62" s="18" t="n">
        <v>167</v>
      </c>
      <c r="AF62" s="18" t="n">
        <v>165</v>
      </c>
      <c r="AG62" s="18" t="n">
        <v>126</v>
      </c>
      <c r="AH62" s="18" t="n">
        <v>166</v>
      </c>
      <c r="AI62" s="18" t="n">
        <v>177</v>
      </c>
      <c r="AJ62" s="18" t="n">
        <v>172</v>
      </c>
      <c r="AK62" s="18" t="n">
        <v>142</v>
      </c>
      <c r="AL62" s="18" t="n">
        <v>192</v>
      </c>
      <c r="AM62" s="18" t="n">
        <v>156</v>
      </c>
      <c r="AN62" s="18" t="n">
        <v>139</v>
      </c>
      <c r="AO62" s="18" t="n">
        <v>124</v>
      </c>
      <c r="AP62" s="18" t="n">
        <v>141</v>
      </c>
      <c r="AQ62" s="18" t="n">
        <v>146</v>
      </c>
      <c r="AR62" s="18" t="n">
        <v>114</v>
      </c>
      <c r="AS62" s="18" t="n">
        <v>149</v>
      </c>
      <c r="AT62" s="18" t="n">
        <v>230</v>
      </c>
      <c r="AU62" s="18" t="n">
        <v>252</v>
      </c>
      <c r="AV62" s="18" t="n">
        <v>194</v>
      </c>
      <c r="AW62" s="18" t="n">
        <v>135</v>
      </c>
      <c r="AX62" s="18" t="n">
        <v>179</v>
      </c>
      <c r="AY62" s="18" t="n">
        <v>198</v>
      </c>
      <c r="AZ62" s="18" t="n">
        <v>206</v>
      </c>
      <c r="BA62" s="18" t="n">
        <v>189</v>
      </c>
      <c r="BB62" s="18" t="n">
        <v>151</v>
      </c>
      <c r="BC62" s="18" t="n">
        <v>86</v>
      </c>
      <c r="BD62" s="18" t="n">
        <v>137</v>
      </c>
      <c r="BE62" s="18" t="n">
        <v>231</v>
      </c>
      <c r="BF62" s="18" t="n">
        <v>250</v>
      </c>
      <c r="BG62" s="18" t="n">
        <v>255</v>
      </c>
      <c r="BH62" s="18" t="n">
        <v>234</v>
      </c>
      <c r="BI62" s="18" t="n">
        <v>153</v>
      </c>
      <c r="BJ62" s="18" t="n">
        <v>116</v>
      </c>
      <c r="BK62" s="18" t="n">
        <v>97</v>
      </c>
      <c r="BL62" s="18" t="n">
        <v>68</v>
      </c>
      <c r="BM62" s="18" t="n">
        <v>100</v>
      </c>
      <c r="BN62" s="18" t="n">
        <v>210</v>
      </c>
      <c r="BO62" s="18" t="n">
        <v>254</v>
      </c>
      <c r="BP62" s="18" t="n">
        <v>198</v>
      </c>
      <c r="BQ62" s="18" t="n">
        <v>109</v>
      </c>
      <c r="BR62" s="18" t="n">
        <v>151</v>
      </c>
      <c r="BS62" s="18" t="n">
        <v>178</v>
      </c>
      <c r="BT62" s="18" t="n">
        <v>185</v>
      </c>
      <c r="BU62" s="18" t="n">
        <v>174</v>
      </c>
      <c r="BV62" s="18" t="n">
        <v>178</v>
      </c>
      <c r="BW62" s="18" t="n">
        <v>160</v>
      </c>
      <c r="BX62" s="18" t="n">
        <v>187</v>
      </c>
      <c r="BY62" s="18" t="n">
        <v>189</v>
      </c>
      <c r="BZ62" s="18" t="n">
        <v>174</v>
      </c>
      <c r="CA62" s="18" t="n">
        <v>171</v>
      </c>
      <c r="CB62" s="18" t="n">
        <v>180</v>
      </c>
      <c r="CC62" s="18" t="n">
        <v>172</v>
      </c>
      <c r="CD62" s="18" t="n">
        <v>177</v>
      </c>
      <c r="CE62" s="18" t="n">
        <v>118</v>
      </c>
      <c r="CF62" s="18" t="n">
        <v>33</v>
      </c>
      <c r="CG62" s="18" t="n">
        <v>21</v>
      </c>
      <c r="CH62" s="18" t="n">
        <v>32</v>
      </c>
      <c r="CI62" s="18" t="n">
        <v>39</v>
      </c>
      <c r="CJ62" s="18" t="n">
        <v>30</v>
      </c>
      <c r="CK62" s="18" t="n">
        <v>31</v>
      </c>
      <c r="CL62" s="18" t="n">
        <v>70</v>
      </c>
      <c r="CM62" s="18" t="n">
        <v>139</v>
      </c>
      <c r="CN62" s="18" t="n">
        <v>110</v>
      </c>
      <c r="CO62" s="18" t="n">
        <v>30</v>
      </c>
      <c r="CP62" s="18" t="n">
        <v>30</v>
      </c>
      <c r="CQ62" s="18" t="n">
        <v>90</v>
      </c>
      <c r="CR62" s="18" t="n">
        <v>38</v>
      </c>
      <c r="CS62" s="18" t="n">
        <v>14</v>
      </c>
      <c r="CT62" s="18" t="n">
        <v>22</v>
      </c>
      <c r="CU62" s="18" t="n">
        <v>31</v>
      </c>
      <c r="CV62" s="18" t="n">
        <v>33</v>
      </c>
      <c r="CW62" s="18" t="n">
        <v>30</v>
      </c>
      <c r="CX62" s="18" t="n">
        <v>28</v>
      </c>
      <c r="CY62" s="18" t="n">
        <v>28</v>
      </c>
      <c r="CZ62" s="18" t="n">
        <v>14</v>
      </c>
      <c r="DA62" s="18" t="n">
        <v>8</v>
      </c>
      <c r="DB62" s="18" t="n">
        <v>52</v>
      </c>
      <c r="DC62" s="18" t="n">
        <v>144</v>
      </c>
      <c r="DD62" s="18" t="n">
        <v>145</v>
      </c>
      <c r="DE62" s="18" t="n">
        <v>130</v>
      </c>
    </row>
    <row r="63" customFormat="false" ht="10.5" hidden="false" customHeight="true" outlineLevel="0" collapsed="false">
      <c r="B63" s="17" t="n">
        <v>171</v>
      </c>
      <c r="C63" s="18" t="n">
        <v>38</v>
      </c>
      <c r="D63" s="18" t="n">
        <v>33</v>
      </c>
      <c r="E63" s="18" t="n">
        <v>28</v>
      </c>
      <c r="F63" s="18" t="n">
        <v>25</v>
      </c>
      <c r="G63" s="18" t="n">
        <v>19</v>
      </c>
      <c r="H63" s="18" t="n">
        <v>17</v>
      </c>
      <c r="I63" s="18" t="n">
        <v>17</v>
      </c>
      <c r="J63" s="18" t="n">
        <v>17</v>
      </c>
      <c r="K63" s="18" t="n">
        <v>17</v>
      </c>
      <c r="L63" s="18" t="n">
        <v>15</v>
      </c>
      <c r="M63" s="18" t="n">
        <v>11</v>
      </c>
      <c r="N63" s="18" t="n">
        <v>9</v>
      </c>
      <c r="O63" s="18" t="n">
        <v>9</v>
      </c>
      <c r="P63" s="18" t="n">
        <v>11</v>
      </c>
      <c r="Q63" s="18" t="n">
        <v>33</v>
      </c>
      <c r="R63" s="18" t="n">
        <v>50</v>
      </c>
      <c r="S63" s="18" t="n">
        <v>50</v>
      </c>
      <c r="T63" s="18" t="n">
        <v>35</v>
      </c>
      <c r="U63" s="18" t="n">
        <v>5</v>
      </c>
      <c r="V63" s="18" t="n">
        <v>1</v>
      </c>
      <c r="W63" s="18" t="n">
        <v>4</v>
      </c>
      <c r="X63" s="18" t="n">
        <v>19</v>
      </c>
      <c r="Y63" s="18" t="n">
        <v>49</v>
      </c>
      <c r="Z63" s="18" t="n">
        <v>84</v>
      </c>
      <c r="AA63" s="18" t="n">
        <v>32</v>
      </c>
      <c r="AB63" s="18" t="n">
        <v>78</v>
      </c>
      <c r="AC63" s="18" t="n">
        <v>210</v>
      </c>
      <c r="AD63" s="18" t="n">
        <v>193</v>
      </c>
      <c r="AE63" s="18" t="n">
        <v>180</v>
      </c>
      <c r="AF63" s="18" t="n">
        <v>160</v>
      </c>
      <c r="AG63" s="18" t="n">
        <v>128</v>
      </c>
      <c r="AH63" s="18" t="n">
        <v>150</v>
      </c>
      <c r="AI63" s="18" t="n">
        <v>156</v>
      </c>
      <c r="AJ63" s="18" t="n">
        <v>175</v>
      </c>
      <c r="AK63" s="18" t="n">
        <v>170</v>
      </c>
      <c r="AL63" s="18" t="n">
        <v>186</v>
      </c>
      <c r="AM63" s="18" t="n">
        <v>175</v>
      </c>
      <c r="AN63" s="18" t="n">
        <v>182</v>
      </c>
      <c r="AO63" s="18" t="n">
        <v>145</v>
      </c>
      <c r="AP63" s="18" t="n">
        <v>152</v>
      </c>
      <c r="AQ63" s="18" t="n">
        <v>136</v>
      </c>
      <c r="AR63" s="18" t="n">
        <v>129</v>
      </c>
      <c r="AS63" s="18" t="n">
        <v>195</v>
      </c>
      <c r="AT63" s="18" t="n">
        <v>245</v>
      </c>
      <c r="AU63" s="18" t="n">
        <v>243</v>
      </c>
      <c r="AV63" s="18" t="n">
        <v>146</v>
      </c>
      <c r="AW63" s="18" t="n">
        <v>95</v>
      </c>
      <c r="AX63" s="18" t="n">
        <v>93</v>
      </c>
      <c r="AY63" s="18" t="n">
        <v>166</v>
      </c>
      <c r="AZ63" s="18" t="n">
        <v>192</v>
      </c>
      <c r="BA63" s="18" t="n">
        <v>191</v>
      </c>
      <c r="BB63" s="18" t="n">
        <v>192</v>
      </c>
      <c r="BC63" s="18" t="n">
        <v>138</v>
      </c>
      <c r="BD63" s="18" t="n">
        <v>188</v>
      </c>
      <c r="BE63" s="18" t="n">
        <v>249</v>
      </c>
      <c r="BF63" s="18" t="n">
        <v>255</v>
      </c>
      <c r="BG63" s="18" t="n">
        <v>235</v>
      </c>
      <c r="BH63" s="18" t="n">
        <v>173</v>
      </c>
      <c r="BI63" s="18" t="n">
        <v>114</v>
      </c>
      <c r="BJ63" s="18" t="n">
        <v>107</v>
      </c>
      <c r="BK63" s="18" t="n">
        <v>108</v>
      </c>
      <c r="BL63" s="18" t="n">
        <v>88</v>
      </c>
      <c r="BM63" s="18" t="n">
        <v>103</v>
      </c>
      <c r="BN63" s="18" t="n">
        <v>212</v>
      </c>
      <c r="BO63" s="18" t="n">
        <v>251</v>
      </c>
      <c r="BP63" s="18" t="n">
        <v>242</v>
      </c>
      <c r="BQ63" s="18" t="n">
        <v>107</v>
      </c>
      <c r="BR63" s="18" t="n">
        <v>131</v>
      </c>
      <c r="BS63" s="18" t="n">
        <v>163</v>
      </c>
      <c r="BT63" s="18" t="n">
        <v>165</v>
      </c>
      <c r="BU63" s="18" t="n">
        <v>169</v>
      </c>
      <c r="BV63" s="18" t="n">
        <v>175</v>
      </c>
      <c r="BW63" s="18" t="n">
        <v>172</v>
      </c>
      <c r="BX63" s="18" t="n">
        <v>188</v>
      </c>
      <c r="BY63" s="18" t="n">
        <v>180</v>
      </c>
      <c r="BZ63" s="18" t="n">
        <v>153</v>
      </c>
      <c r="CA63" s="18" t="n">
        <v>143</v>
      </c>
      <c r="CB63" s="18" t="n">
        <v>153</v>
      </c>
      <c r="CC63" s="18" t="n">
        <v>170</v>
      </c>
      <c r="CD63" s="18" t="n">
        <v>166</v>
      </c>
      <c r="CE63" s="18" t="n">
        <v>87</v>
      </c>
      <c r="CF63" s="18" t="n">
        <v>24</v>
      </c>
      <c r="CG63" s="18" t="n">
        <v>28</v>
      </c>
      <c r="CH63" s="18" t="n">
        <v>36</v>
      </c>
      <c r="CI63" s="18" t="n">
        <v>45</v>
      </c>
      <c r="CJ63" s="18" t="n">
        <v>32</v>
      </c>
      <c r="CK63" s="18" t="n">
        <v>30</v>
      </c>
      <c r="CL63" s="18" t="n">
        <v>88</v>
      </c>
      <c r="CM63" s="18" t="n">
        <v>148</v>
      </c>
      <c r="CN63" s="18" t="n">
        <v>118</v>
      </c>
      <c r="CO63" s="18" t="n">
        <v>33</v>
      </c>
      <c r="CP63" s="18" t="n">
        <v>30</v>
      </c>
      <c r="CQ63" s="18" t="n">
        <v>87</v>
      </c>
      <c r="CR63" s="18" t="n">
        <v>37</v>
      </c>
      <c r="CS63" s="18" t="n">
        <v>14</v>
      </c>
      <c r="CT63" s="18" t="n">
        <v>21</v>
      </c>
      <c r="CU63" s="18" t="n">
        <v>31</v>
      </c>
      <c r="CV63" s="18" t="n">
        <v>39</v>
      </c>
      <c r="CW63" s="18" t="n">
        <v>37</v>
      </c>
      <c r="CX63" s="18" t="n">
        <v>29</v>
      </c>
      <c r="CY63" s="18" t="n">
        <v>21</v>
      </c>
      <c r="CZ63" s="18" t="n">
        <v>10</v>
      </c>
      <c r="DA63" s="18" t="n">
        <v>5</v>
      </c>
      <c r="DB63" s="18" t="n">
        <v>56</v>
      </c>
      <c r="DC63" s="18" t="n">
        <v>150</v>
      </c>
      <c r="DD63" s="18" t="n">
        <v>152</v>
      </c>
      <c r="DE63" s="18" t="n">
        <v>137</v>
      </c>
    </row>
    <row r="64" customFormat="false" ht="10.5" hidden="false" customHeight="true" outlineLevel="0" collapsed="false">
      <c r="B64" s="17" t="n">
        <v>172</v>
      </c>
      <c r="C64" s="18" t="n">
        <v>38</v>
      </c>
      <c r="D64" s="18" t="n">
        <v>35</v>
      </c>
      <c r="E64" s="18" t="n">
        <v>31</v>
      </c>
      <c r="F64" s="18" t="n">
        <v>26</v>
      </c>
      <c r="G64" s="18" t="n">
        <v>25</v>
      </c>
      <c r="H64" s="18" t="n">
        <v>22</v>
      </c>
      <c r="I64" s="18" t="n">
        <v>21</v>
      </c>
      <c r="J64" s="18" t="n">
        <v>18</v>
      </c>
      <c r="K64" s="18" t="n">
        <v>18</v>
      </c>
      <c r="L64" s="18" t="n">
        <v>17</v>
      </c>
      <c r="M64" s="18" t="n">
        <v>15</v>
      </c>
      <c r="N64" s="18" t="n">
        <v>14</v>
      </c>
      <c r="O64" s="18" t="n">
        <v>10</v>
      </c>
      <c r="P64" s="18" t="n">
        <v>9</v>
      </c>
      <c r="Q64" s="18" t="n">
        <v>29</v>
      </c>
      <c r="R64" s="18" t="n">
        <v>49</v>
      </c>
      <c r="S64" s="18" t="n">
        <v>51</v>
      </c>
      <c r="T64" s="18" t="n">
        <v>35</v>
      </c>
      <c r="U64" s="18" t="n">
        <v>9</v>
      </c>
      <c r="V64" s="18" t="n">
        <v>2</v>
      </c>
      <c r="W64" s="18" t="n">
        <v>2</v>
      </c>
      <c r="X64" s="18" t="n">
        <v>21</v>
      </c>
      <c r="Y64" s="18" t="n">
        <v>51</v>
      </c>
      <c r="Z64" s="18" t="n">
        <v>81</v>
      </c>
      <c r="AA64" s="18" t="n">
        <v>31</v>
      </c>
      <c r="AB64" s="18" t="n">
        <v>95</v>
      </c>
      <c r="AC64" s="18" t="n">
        <v>223</v>
      </c>
      <c r="AD64" s="18" t="n">
        <v>213</v>
      </c>
      <c r="AE64" s="18" t="n">
        <v>184</v>
      </c>
      <c r="AF64" s="18" t="n">
        <v>171</v>
      </c>
      <c r="AG64" s="18" t="n">
        <v>173</v>
      </c>
      <c r="AH64" s="18" t="n">
        <v>168</v>
      </c>
      <c r="AI64" s="18" t="n">
        <v>164</v>
      </c>
      <c r="AJ64" s="18" t="n">
        <v>139</v>
      </c>
      <c r="AK64" s="18" t="n">
        <v>137</v>
      </c>
      <c r="AL64" s="18" t="n">
        <v>153</v>
      </c>
      <c r="AM64" s="18" t="n">
        <v>144</v>
      </c>
      <c r="AN64" s="18" t="n">
        <v>156</v>
      </c>
      <c r="AO64" s="18" t="n">
        <v>166</v>
      </c>
      <c r="AP64" s="18" t="n">
        <v>166</v>
      </c>
      <c r="AQ64" s="18" t="n">
        <v>156</v>
      </c>
      <c r="AR64" s="18" t="n">
        <v>172</v>
      </c>
      <c r="AS64" s="18" t="n">
        <v>244</v>
      </c>
      <c r="AT64" s="18" t="n">
        <v>252</v>
      </c>
      <c r="AU64" s="18" t="n">
        <v>200</v>
      </c>
      <c r="AV64" s="18" t="n">
        <v>130</v>
      </c>
      <c r="AW64" s="18" t="n">
        <v>95</v>
      </c>
      <c r="AX64" s="18" t="n">
        <v>77</v>
      </c>
      <c r="AY64" s="18" t="n">
        <v>93</v>
      </c>
      <c r="AZ64" s="18" t="n">
        <v>153</v>
      </c>
      <c r="BA64" s="18" t="n">
        <v>189</v>
      </c>
      <c r="BB64" s="18" t="n">
        <v>188</v>
      </c>
      <c r="BC64" s="18" t="n">
        <v>180</v>
      </c>
      <c r="BD64" s="18" t="n">
        <v>182</v>
      </c>
      <c r="BE64" s="18" t="n">
        <v>207</v>
      </c>
      <c r="BF64" s="18" t="n">
        <v>208</v>
      </c>
      <c r="BG64" s="18" t="n">
        <v>160</v>
      </c>
      <c r="BH64" s="18" t="n">
        <v>118</v>
      </c>
      <c r="BI64" s="18" t="n">
        <v>116</v>
      </c>
      <c r="BJ64" s="18" t="n">
        <v>103</v>
      </c>
      <c r="BK64" s="18" t="n">
        <v>112</v>
      </c>
      <c r="BL64" s="18" t="n">
        <v>172</v>
      </c>
      <c r="BM64" s="18" t="n">
        <v>205</v>
      </c>
      <c r="BN64" s="18" t="n">
        <v>249</v>
      </c>
      <c r="BO64" s="18" t="n">
        <v>253</v>
      </c>
      <c r="BP64" s="18" t="n">
        <v>188</v>
      </c>
      <c r="BQ64" s="18" t="n">
        <v>67</v>
      </c>
      <c r="BR64" s="18" t="n">
        <v>89</v>
      </c>
      <c r="BS64" s="18" t="n">
        <v>170</v>
      </c>
      <c r="BT64" s="18" t="n">
        <v>164</v>
      </c>
      <c r="BU64" s="18" t="n">
        <v>158</v>
      </c>
      <c r="BV64" s="18" t="n">
        <v>157</v>
      </c>
      <c r="BW64" s="18" t="n">
        <v>157</v>
      </c>
      <c r="BX64" s="18" t="n">
        <v>152</v>
      </c>
      <c r="BY64" s="18" t="n">
        <v>151</v>
      </c>
      <c r="BZ64" s="18" t="n">
        <v>158</v>
      </c>
      <c r="CA64" s="18" t="n">
        <v>151</v>
      </c>
      <c r="CB64" s="18" t="n">
        <v>155</v>
      </c>
      <c r="CC64" s="18" t="n">
        <v>186</v>
      </c>
      <c r="CD64" s="18" t="n">
        <v>174</v>
      </c>
      <c r="CE64" s="18" t="n">
        <v>73</v>
      </c>
      <c r="CF64" s="18" t="n">
        <v>18</v>
      </c>
      <c r="CG64" s="18" t="n">
        <v>28</v>
      </c>
      <c r="CH64" s="18" t="n">
        <v>42</v>
      </c>
      <c r="CI64" s="18" t="n">
        <v>40</v>
      </c>
      <c r="CJ64" s="18" t="n">
        <v>39</v>
      </c>
      <c r="CK64" s="18" t="n">
        <v>33</v>
      </c>
      <c r="CL64" s="18" t="n">
        <v>116</v>
      </c>
      <c r="CM64" s="18" t="n">
        <v>142</v>
      </c>
      <c r="CN64" s="18" t="n">
        <v>128</v>
      </c>
      <c r="CO64" s="18" t="n">
        <v>37</v>
      </c>
      <c r="CP64" s="18" t="n">
        <v>37</v>
      </c>
      <c r="CQ64" s="18" t="n">
        <v>87</v>
      </c>
      <c r="CR64" s="18" t="n">
        <v>37</v>
      </c>
      <c r="CS64" s="18" t="n">
        <v>14</v>
      </c>
      <c r="CT64" s="18" t="n">
        <v>22</v>
      </c>
      <c r="CU64" s="18" t="n">
        <v>31</v>
      </c>
      <c r="CV64" s="18" t="n">
        <v>43</v>
      </c>
      <c r="CW64" s="18" t="n">
        <v>40</v>
      </c>
      <c r="CX64" s="18" t="n">
        <v>28</v>
      </c>
      <c r="CY64" s="18" t="n">
        <v>17</v>
      </c>
      <c r="CZ64" s="18" t="n">
        <v>8</v>
      </c>
      <c r="DA64" s="18" t="n">
        <v>5</v>
      </c>
      <c r="DB64" s="18" t="n">
        <v>54</v>
      </c>
      <c r="DC64" s="18" t="n">
        <v>150</v>
      </c>
      <c r="DD64" s="18" t="n">
        <v>153</v>
      </c>
      <c r="DE64" s="18" t="n">
        <v>142</v>
      </c>
    </row>
    <row r="65" customFormat="false" ht="10.5" hidden="false" customHeight="true" outlineLevel="0" collapsed="false">
      <c r="B65" s="17" t="n">
        <v>173</v>
      </c>
      <c r="C65" s="18" t="n">
        <v>38</v>
      </c>
      <c r="D65" s="18" t="n">
        <v>36</v>
      </c>
      <c r="E65" s="18" t="n">
        <v>33</v>
      </c>
      <c r="F65" s="18" t="n">
        <v>29</v>
      </c>
      <c r="G65" s="18" t="n">
        <v>25</v>
      </c>
      <c r="H65" s="18" t="n">
        <v>24</v>
      </c>
      <c r="I65" s="18" t="n">
        <v>23</v>
      </c>
      <c r="J65" s="18" t="n">
        <v>18</v>
      </c>
      <c r="K65" s="18" t="n">
        <v>16</v>
      </c>
      <c r="L65" s="18" t="n">
        <v>15</v>
      </c>
      <c r="M65" s="18" t="n">
        <v>12</v>
      </c>
      <c r="N65" s="18" t="n">
        <v>14</v>
      </c>
      <c r="O65" s="18" t="n">
        <v>10</v>
      </c>
      <c r="P65" s="18" t="n">
        <v>8</v>
      </c>
      <c r="Q65" s="18" t="n">
        <v>23</v>
      </c>
      <c r="R65" s="18" t="n">
        <v>43</v>
      </c>
      <c r="S65" s="18" t="n">
        <v>51</v>
      </c>
      <c r="T65" s="18" t="n">
        <v>40</v>
      </c>
      <c r="U65" s="18" t="n">
        <v>16</v>
      </c>
      <c r="V65" s="18" t="n">
        <v>3</v>
      </c>
      <c r="W65" s="18" t="n">
        <v>2</v>
      </c>
      <c r="X65" s="18" t="n">
        <v>14</v>
      </c>
      <c r="Y65" s="18" t="n">
        <v>57</v>
      </c>
      <c r="Z65" s="18" t="n">
        <v>87</v>
      </c>
      <c r="AA65" s="18" t="n">
        <v>30</v>
      </c>
      <c r="AB65" s="18" t="n">
        <v>97</v>
      </c>
      <c r="AC65" s="18" t="n">
        <v>241</v>
      </c>
      <c r="AD65" s="18" t="n">
        <v>214</v>
      </c>
      <c r="AE65" s="18" t="n">
        <v>150</v>
      </c>
      <c r="AF65" s="18" t="n">
        <v>144</v>
      </c>
      <c r="AG65" s="18" t="n">
        <v>165</v>
      </c>
      <c r="AH65" s="18" t="n">
        <v>165</v>
      </c>
      <c r="AI65" s="18" t="n">
        <v>170</v>
      </c>
      <c r="AJ65" s="18" t="n">
        <v>129</v>
      </c>
      <c r="AK65" s="18" t="n">
        <v>153</v>
      </c>
      <c r="AL65" s="18" t="n">
        <v>194</v>
      </c>
      <c r="AM65" s="18" t="n">
        <v>166</v>
      </c>
      <c r="AN65" s="18" t="n">
        <v>162</v>
      </c>
      <c r="AO65" s="18" t="n">
        <v>165</v>
      </c>
      <c r="AP65" s="18" t="n">
        <v>162</v>
      </c>
      <c r="AQ65" s="18" t="n">
        <v>135</v>
      </c>
      <c r="AR65" s="18" t="n">
        <v>175</v>
      </c>
      <c r="AS65" s="18" t="n">
        <v>229</v>
      </c>
      <c r="AT65" s="18" t="n">
        <v>210</v>
      </c>
      <c r="AU65" s="18" t="n">
        <v>143</v>
      </c>
      <c r="AV65" s="18" t="n">
        <v>114</v>
      </c>
      <c r="AW65" s="18" t="n">
        <v>84</v>
      </c>
      <c r="AX65" s="18" t="n">
        <v>65</v>
      </c>
      <c r="AY65" s="18" t="n">
        <v>56</v>
      </c>
      <c r="AZ65" s="18" t="n">
        <v>67</v>
      </c>
      <c r="BA65" s="18" t="n">
        <v>100</v>
      </c>
      <c r="BB65" s="18" t="n">
        <v>175</v>
      </c>
      <c r="BC65" s="18" t="n">
        <v>194</v>
      </c>
      <c r="BD65" s="18" t="n">
        <v>187</v>
      </c>
      <c r="BE65" s="18" t="n">
        <v>165</v>
      </c>
      <c r="BF65" s="18" t="n">
        <v>129</v>
      </c>
      <c r="BG65" s="18" t="n">
        <v>132</v>
      </c>
      <c r="BH65" s="18" t="n">
        <v>123</v>
      </c>
      <c r="BI65" s="18" t="n">
        <v>104</v>
      </c>
      <c r="BJ65" s="18" t="n">
        <v>100</v>
      </c>
      <c r="BK65" s="18" t="n">
        <v>146</v>
      </c>
      <c r="BL65" s="18" t="n">
        <v>246</v>
      </c>
      <c r="BM65" s="18" t="n">
        <v>252</v>
      </c>
      <c r="BN65" s="18" t="n">
        <v>252</v>
      </c>
      <c r="BO65" s="18" t="n">
        <v>203</v>
      </c>
      <c r="BP65" s="18" t="n">
        <v>86</v>
      </c>
      <c r="BQ65" s="18" t="n">
        <v>37</v>
      </c>
      <c r="BR65" s="18" t="n">
        <v>47</v>
      </c>
      <c r="BS65" s="18" t="n">
        <v>136</v>
      </c>
      <c r="BT65" s="18" t="n">
        <v>151</v>
      </c>
      <c r="BU65" s="18" t="n">
        <v>178</v>
      </c>
      <c r="BV65" s="18" t="n">
        <v>185</v>
      </c>
      <c r="BW65" s="18" t="n">
        <v>177</v>
      </c>
      <c r="BX65" s="18" t="n">
        <v>157</v>
      </c>
      <c r="BY65" s="18" t="n">
        <v>158</v>
      </c>
      <c r="BZ65" s="18" t="n">
        <v>174</v>
      </c>
      <c r="CA65" s="18" t="n">
        <v>162</v>
      </c>
      <c r="CB65" s="18" t="n">
        <v>156</v>
      </c>
      <c r="CC65" s="18" t="n">
        <v>178</v>
      </c>
      <c r="CD65" s="18" t="n">
        <v>166</v>
      </c>
      <c r="CE65" s="18" t="n">
        <v>74</v>
      </c>
      <c r="CF65" s="18" t="n">
        <v>22</v>
      </c>
      <c r="CG65" s="18" t="n">
        <v>30</v>
      </c>
      <c r="CH65" s="18" t="n">
        <v>37</v>
      </c>
      <c r="CI65" s="18" t="n">
        <v>36</v>
      </c>
      <c r="CJ65" s="18" t="n">
        <v>38</v>
      </c>
      <c r="CK65" s="18" t="n">
        <v>56</v>
      </c>
      <c r="CL65" s="18" t="n">
        <v>139</v>
      </c>
      <c r="CM65" s="18" t="n">
        <v>145</v>
      </c>
      <c r="CN65" s="18" t="n">
        <v>131</v>
      </c>
      <c r="CO65" s="18" t="n">
        <v>52</v>
      </c>
      <c r="CP65" s="18" t="n">
        <v>42</v>
      </c>
      <c r="CQ65" s="18" t="n">
        <v>85</v>
      </c>
      <c r="CR65" s="18" t="n">
        <v>33</v>
      </c>
      <c r="CS65" s="18" t="n">
        <v>15</v>
      </c>
      <c r="CT65" s="18" t="n">
        <v>22</v>
      </c>
      <c r="CU65" s="18" t="n">
        <v>31</v>
      </c>
      <c r="CV65" s="18" t="n">
        <v>45</v>
      </c>
      <c r="CW65" s="18" t="n">
        <v>39</v>
      </c>
      <c r="CX65" s="18" t="n">
        <v>28</v>
      </c>
      <c r="CY65" s="18" t="n">
        <v>15</v>
      </c>
      <c r="CZ65" s="18" t="n">
        <v>8</v>
      </c>
      <c r="DA65" s="18" t="n">
        <v>4</v>
      </c>
      <c r="DB65" s="18" t="n">
        <v>54</v>
      </c>
      <c r="DC65" s="18" t="n">
        <v>146</v>
      </c>
      <c r="DD65" s="18" t="n">
        <v>151</v>
      </c>
      <c r="DE65" s="18" t="n">
        <v>145</v>
      </c>
    </row>
    <row r="66" customFormat="false" ht="10.5" hidden="false" customHeight="true" outlineLevel="0" collapsed="false">
      <c r="B66" s="17" t="n">
        <v>174</v>
      </c>
      <c r="C66" s="18" t="n">
        <v>40</v>
      </c>
      <c r="D66" s="18" t="n">
        <v>39</v>
      </c>
      <c r="E66" s="18" t="n">
        <v>36</v>
      </c>
      <c r="F66" s="18" t="n">
        <v>31</v>
      </c>
      <c r="G66" s="18" t="n">
        <v>25</v>
      </c>
      <c r="H66" s="18" t="n">
        <v>24</v>
      </c>
      <c r="I66" s="18" t="n">
        <v>23</v>
      </c>
      <c r="J66" s="18" t="n">
        <v>19</v>
      </c>
      <c r="K66" s="18" t="n">
        <v>15</v>
      </c>
      <c r="L66" s="18" t="n">
        <v>12</v>
      </c>
      <c r="M66" s="18" t="n">
        <v>12</v>
      </c>
      <c r="N66" s="18" t="n">
        <v>12</v>
      </c>
      <c r="O66" s="18" t="n">
        <v>12</v>
      </c>
      <c r="P66" s="18" t="n">
        <v>9</v>
      </c>
      <c r="Q66" s="18" t="n">
        <v>19</v>
      </c>
      <c r="R66" s="18" t="n">
        <v>38</v>
      </c>
      <c r="S66" s="18" t="n">
        <v>50</v>
      </c>
      <c r="T66" s="18" t="n">
        <v>43</v>
      </c>
      <c r="U66" s="18" t="n">
        <v>19</v>
      </c>
      <c r="V66" s="18" t="n">
        <v>4</v>
      </c>
      <c r="W66" s="18" t="n">
        <v>11</v>
      </c>
      <c r="X66" s="18" t="n">
        <v>16</v>
      </c>
      <c r="Y66" s="18" t="n">
        <v>51</v>
      </c>
      <c r="Z66" s="18" t="n">
        <v>85</v>
      </c>
      <c r="AA66" s="18" t="n">
        <v>32</v>
      </c>
      <c r="AB66" s="18" t="n">
        <v>95</v>
      </c>
      <c r="AC66" s="18" t="n">
        <v>245</v>
      </c>
      <c r="AD66" s="18" t="n">
        <v>224</v>
      </c>
      <c r="AE66" s="18" t="n">
        <v>157</v>
      </c>
      <c r="AF66" s="18" t="n">
        <v>169</v>
      </c>
      <c r="AG66" s="18" t="n">
        <v>182</v>
      </c>
      <c r="AH66" s="18" t="n">
        <v>165</v>
      </c>
      <c r="AI66" s="18" t="n">
        <v>162</v>
      </c>
      <c r="AJ66" s="18" t="n">
        <v>122</v>
      </c>
      <c r="AK66" s="18" t="n">
        <v>146</v>
      </c>
      <c r="AL66" s="18" t="n">
        <v>169</v>
      </c>
      <c r="AM66" s="18" t="n">
        <v>165</v>
      </c>
      <c r="AN66" s="18" t="n">
        <v>153</v>
      </c>
      <c r="AO66" s="18" t="n">
        <v>181</v>
      </c>
      <c r="AP66" s="18" t="n">
        <v>167</v>
      </c>
      <c r="AQ66" s="18" t="n">
        <v>166</v>
      </c>
      <c r="AR66" s="18" t="n">
        <v>185</v>
      </c>
      <c r="AS66" s="18" t="n">
        <v>165</v>
      </c>
      <c r="AT66" s="18" t="n">
        <v>126</v>
      </c>
      <c r="AU66" s="18" t="n">
        <v>68</v>
      </c>
      <c r="AV66" s="18" t="n">
        <v>54</v>
      </c>
      <c r="AW66" s="18" t="n">
        <v>57</v>
      </c>
      <c r="AX66" s="18" t="n">
        <v>64</v>
      </c>
      <c r="AY66" s="18" t="n">
        <v>50</v>
      </c>
      <c r="AZ66" s="18" t="n">
        <v>43</v>
      </c>
      <c r="BA66" s="18" t="n">
        <v>52</v>
      </c>
      <c r="BB66" s="18" t="n">
        <v>108</v>
      </c>
      <c r="BC66" s="18" t="n">
        <v>164</v>
      </c>
      <c r="BD66" s="18" t="n">
        <v>136</v>
      </c>
      <c r="BE66" s="18" t="n">
        <v>66</v>
      </c>
      <c r="BF66" s="18" t="n">
        <v>58</v>
      </c>
      <c r="BG66" s="18" t="n">
        <v>88</v>
      </c>
      <c r="BH66" s="18" t="n">
        <v>117</v>
      </c>
      <c r="BI66" s="18" t="n">
        <v>106</v>
      </c>
      <c r="BJ66" s="18" t="n">
        <v>107</v>
      </c>
      <c r="BK66" s="18" t="n">
        <v>171</v>
      </c>
      <c r="BL66" s="18" t="n">
        <v>251</v>
      </c>
      <c r="BM66" s="18" t="n">
        <v>255</v>
      </c>
      <c r="BN66" s="18" t="n">
        <v>226</v>
      </c>
      <c r="BO66" s="18" t="n">
        <v>108</v>
      </c>
      <c r="BP66" s="18" t="n">
        <v>45</v>
      </c>
      <c r="BQ66" s="18" t="n">
        <v>1</v>
      </c>
      <c r="BR66" s="18" t="n">
        <v>19</v>
      </c>
      <c r="BS66" s="18" t="n">
        <v>26</v>
      </c>
      <c r="BT66" s="18" t="n">
        <v>52</v>
      </c>
      <c r="BU66" s="18" t="n">
        <v>118</v>
      </c>
      <c r="BV66" s="18" t="n">
        <v>144</v>
      </c>
      <c r="BW66" s="18" t="n">
        <v>184</v>
      </c>
      <c r="BX66" s="18" t="n">
        <v>173</v>
      </c>
      <c r="BY66" s="18" t="n">
        <v>170</v>
      </c>
      <c r="BZ66" s="18" t="n">
        <v>169</v>
      </c>
      <c r="CA66" s="18" t="n">
        <v>165</v>
      </c>
      <c r="CB66" s="18" t="n">
        <v>163</v>
      </c>
      <c r="CC66" s="18" t="n">
        <v>172</v>
      </c>
      <c r="CD66" s="18" t="n">
        <v>169</v>
      </c>
      <c r="CE66" s="18" t="n">
        <v>90</v>
      </c>
      <c r="CF66" s="18" t="n">
        <v>19</v>
      </c>
      <c r="CG66" s="18" t="n">
        <v>22</v>
      </c>
      <c r="CH66" s="18" t="n">
        <v>32</v>
      </c>
      <c r="CI66" s="18" t="n">
        <v>36</v>
      </c>
      <c r="CJ66" s="18" t="n">
        <v>30</v>
      </c>
      <c r="CK66" s="18" t="n">
        <v>75</v>
      </c>
      <c r="CL66" s="18" t="n">
        <v>139</v>
      </c>
      <c r="CM66" s="18" t="n">
        <v>150</v>
      </c>
      <c r="CN66" s="18" t="n">
        <v>130</v>
      </c>
      <c r="CO66" s="18" t="n">
        <v>70</v>
      </c>
      <c r="CP66" s="18" t="n">
        <v>46</v>
      </c>
      <c r="CQ66" s="18" t="n">
        <v>88</v>
      </c>
      <c r="CR66" s="18" t="n">
        <v>32</v>
      </c>
      <c r="CS66" s="18" t="n">
        <v>14</v>
      </c>
      <c r="CT66" s="18" t="n">
        <v>23</v>
      </c>
      <c r="CU66" s="18" t="n">
        <v>31</v>
      </c>
      <c r="CV66" s="18" t="n">
        <v>46</v>
      </c>
      <c r="CW66" s="18" t="n">
        <v>39</v>
      </c>
      <c r="CX66" s="18" t="n">
        <v>25</v>
      </c>
      <c r="CY66" s="18" t="n">
        <v>14</v>
      </c>
      <c r="CZ66" s="18" t="n">
        <v>8</v>
      </c>
      <c r="DA66" s="18" t="n">
        <v>4</v>
      </c>
      <c r="DB66" s="18" t="n">
        <v>58</v>
      </c>
      <c r="DC66" s="18" t="n">
        <v>153</v>
      </c>
      <c r="DD66" s="18" t="n">
        <v>152</v>
      </c>
      <c r="DE66" s="18" t="n">
        <v>148</v>
      </c>
    </row>
    <row r="67" customFormat="false" ht="10.5" hidden="false" customHeight="true" outlineLevel="0" collapsed="false">
      <c r="B67" s="17" t="n">
        <v>175</v>
      </c>
      <c r="C67" s="18" t="n">
        <v>45</v>
      </c>
      <c r="D67" s="18" t="n">
        <v>43</v>
      </c>
      <c r="E67" s="18" t="n">
        <v>39</v>
      </c>
      <c r="F67" s="18" t="n">
        <v>35</v>
      </c>
      <c r="G67" s="18" t="n">
        <v>25</v>
      </c>
      <c r="H67" s="18" t="n">
        <v>22</v>
      </c>
      <c r="I67" s="18" t="n">
        <v>18</v>
      </c>
      <c r="J67" s="18" t="n">
        <v>15</v>
      </c>
      <c r="K67" s="18" t="n">
        <v>12</v>
      </c>
      <c r="L67" s="18" t="n">
        <v>13</v>
      </c>
      <c r="M67" s="18" t="n">
        <v>16</v>
      </c>
      <c r="N67" s="18" t="n">
        <v>17</v>
      </c>
      <c r="O67" s="18" t="n">
        <v>16</v>
      </c>
      <c r="P67" s="18" t="n">
        <v>9</v>
      </c>
      <c r="Q67" s="18" t="n">
        <v>18</v>
      </c>
      <c r="R67" s="18" t="n">
        <v>36</v>
      </c>
      <c r="S67" s="18" t="n">
        <v>47</v>
      </c>
      <c r="T67" s="18" t="n">
        <v>43</v>
      </c>
      <c r="U67" s="18" t="n">
        <v>19</v>
      </c>
      <c r="V67" s="18" t="n">
        <v>4</v>
      </c>
      <c r="W67" s="18" t="n">
        <v>11</v>
      </c>
      <c r="X67" s="18" t="n">
        <v>8</v>
      </c>
      <c r="Y67" s="18" t="n">
        <v>37</v>
      </c>
      <c r="Z67" s="18" t="n">
        <v>94</v>
      </c>
      <c r="AA67" s="18" t="n">
        <v>35</v>
      </c>
      <c r="AB67" s="18" t="n">
        <v>86</v>
      </c>
      <c r="AC67" s="18" t="n">
        <v>234</v>
      </c>
      <c r="AD67" s="18" t="n">
        <v>207</v>
      </c>
      <c r="AE67" s="18" t="n">
        <v>125</v>
      </c>
      <c r="AF67" s="18" t="n">
        <v>167</v>
      </c>
      <c r="AG67" s="18" t="n">
        <v>175</v>
      </c>
      <c r="AH67" s="18" t="n">
        <v>159</v>
      </c>
      <c r="AI67" s="18" t="n">
        <v>160</v>
      </c>
      <c r="AJ67" s="18" t="n">
        <v>142</v>
      </c>
      <c r="AK67" s="18" t="n">
        <v>179</v>
      </c>
      <c r="AL67" s="18" t="n">
        <v>177</v>
      </c>
      <c r="AM67" s="18" t="n">
        <v>157</v>
      </c>
      <c r="AN67" s="18" t="n">
        <v>143</v>
      </c>
      <c r="AO67" s="18" t="n">
        <v>171</v>
      </c>
      <c r="AP67" s="18" t="n">
        <v>170</v>
      </c>
      <c r="AQ67" s="18" t="n">
        <v>175</v>
      </c>
      <c r="AR67" s="18" t="n">
        <v>184</v>
      </c>
      <c r="AS67" s="18" t="n">
        <v>185</v>
      </c>
      <c r="AT67" s="18" t="n">
        <v>172</v>
      </c>
      <c r="AU67" s="18" t="n">
        <v>125</v>
      </c>
      <c r="AV67" s="18" t="n">
        <v>77</v>
      </c>
      <c r="AW67" s="18" t="n">
        <v>49</v>
      </c>
      <c r="AX67" s="18" t="n">
        <v>38</v>
      </c>
      <c r="AY67" s="18" t="n">
        <v>44</v>
      </c>
      <c r="AZ67" s="18" t="n">
        <v>50</v>
      </c>
      <c r="BA67" s="18" t="n">
        <v>47</v>
      </c>
      <c r="BB67" s="18" t="n">
        <v>46</v>
      </c>
      <c r="BC67" s="18" t="n">
        <v>51</v>
      </c>
      <c r="BD67" s="18" t="n">
        <v>35</v>
      </c>
      <c r="BE67" s="18" t="n">
        <v>19</v>
      </c>
      <c r="BF67" s="18" t="n">
        <v>40</v>
      </c>
      <c r="BG67" s="18" t="n">
        <v>65</v>
      </c>
      <c r="BH67" s="18" t="n">
        <v>79</v>
      </c>
      <c r="BI67" s="18" t="n">
        <v>87</v>
      </c>
      <c r="BJ67" s="18" t="n">
        <v>113</v>
      </c>
      <c r="BK67" s="18" t="n">
        <v>216</v>
      </c>
      <c r="BL67" s="18" t="n">
        <v>255</v>
      </c>
      <c r="BM67" s="18" t="n">
        <v>248</v>
      </c>
      <c r="BN67" s="18" t="n">
        <v>151</v>
      </c>
      <c r="BO67" s="18" t="n">
        <v>70</v>
      </c>
      <c r="BP67" s="18" t="n">
        <v>33</v>
      </c>
      <c r="BQ67" s="18" t="n">
        <v>21</v>
      </c>
      <c r="BR67" s="18" t="n">
        <v>22</v>
      </c>
      <c r="BS67" s="18" t="n">
        <v>1</v>
      </c>
      <c r="BT67" s="18" t="n">
        <v>10</v>
      </c>
      <c r="BU67" s="18" t="n">
        <v>30</v>
      </c>
      <c r="BV67" s="18" t="n">
        <v>92</v>
      </c>
      <c r="BW67" s="18" t="n">
        <v>160</v>
      </c>
      <c r="BX67" s="18" t="n">
        <v>169</v>
      </c>
      <c r="BY67" s="18" t="n">
        <v>167</v>
      </c>
      <c r="BZ67" s="18" t="n">
        <v>162</v>
      </c>
      <c r="CA67" s="18" t="n">
        <v>166</v>
      </c>
      <c r="CB67" s="18" t="n">
        <v>160</v>
      </c>
      <c r="CC67" s="18" t="n">
        <v>171</v>
      </c>
      <c r="CD67" s="18" t="n">
        <v>178</v>
      </c>
      <c r="CE67" s="18" t="n">
        <v>122</v>
      </c>
      <c r="CF67" s="18" t="n">
        <v>35</v>
      </c>
      <c r="CG67" s="18" t="n">
        <v>21</v>
      </c>
      <c r="CH67" s="18" t="n">
        <v>40</v>
      </c>
      <c r="CI67" s="18" t="n">
        <v>32</v>
      </c>
      <c r="CJ67" s="18" t="n">
        <v>29</v>
      </c>
      <c r="CK67" s="18" t="n">
        <v>68</v>
      </c>
      <c r="CL67" s="18" t="n">
        <v>101</v>
      </c>
      <c r="CM67" s="18" t="n">
        <v>111</v>
      </c>
      <c r="CN67" s="18" t="n">
        <v>107</v>
      </c>
      <c r="CO67" s="18" t="n">
        <v>65</v>
      </c>
      <c r="CP67" s="18" t="n">
        <v>52</v>
      </c>
      <c r="CQ67" s="18" t="n">
        <v>100</v>
      </c>
      <c r="CR67" s="18" t="n">
        <v>32</v>
      </c>
      <c r="CS67" s="18" t="n">
        <v>9</v>
      </c>
      <c r="CT67" s="18" t="n">
        <v>23</v>
      </c>
      <c r="CU67" s="18" t="n">
        <v>32</v>
      </c>
      <c r="CV67" s="18" t="n">
        <v>46</v>
      </c>
      <c r="CW67" s="18" t="n">
        <v>39</v>
      </c>
      <c r="CX67" s="18" t="n">
        <v>24</v>
      </c>
      <c r="CY67" s="18" t="n">
        <v>11</v>
      </c>
      <c r="CZ67" s="18" t="n">
        <v>7</v>
      </c>
      <c r="DA67" s="18" t="n">
        <v>4</v>
      </c>
      <c r="DB67" s="18" t="n">
        <v>64</v>
      </c>
      <c r="DC67" s="18" t="n">
        <v>163</v>
      </c>
      <c r="DD67" s="18" t="n">
        <v>158</v>
      </c>
      <c r="DE67" s="18" t="n">
        <v>151</v>
      </c>
    </row>
    <row r="68" customFormat="false" ht="10.5" hidden="false" customHeight="true" outlineLevel="0" collapsed="false">
      <c r="B68" s="17" t="n">
        <v>176</v>
      </c>
      <c r="C68" s="18" t="n">
        <v>42</v>
      </c>
      <c r="D68" s="18" t="n">
        <v>44</v>
      </c>
      <c r="E68" s="18" t="n">
        <v>44</v>
      </c>
      <c r="F68" s="18" t="n">
        <v>25</v>
      </c>
      <c r="G68" s="18" t="n">
        <v>16</v>
      </c>
      <c r="H68" s="18" t="n">
        <v>17</v>
      </c>
      <c r="I68" s="18" t="n">
        <v>15</v>
      </c>
      <c r="J68" s="18" t="n">
        <v>15</v>
      </c>
      <c r="K68" s="18" t="n">
        <v>19</v>
      </c>
      <c r="L68" s="18" t="n">
        <v>25</v>
      </c>
      <c r="M68" s="18" t="n">
        <v>22</v>
      </c>
      <c r="N68" s="18" t="n">
        <v>19</v>
      </c>
      <c r="O68" s="18" t="n">
        <v>17</v>
      </c>
      <c r="P68" s="18" t="n">
        <v>17</v>
      </c>
      <c r="Q68" s="18" t="n">
        <v>22</v>
      </c>
      <c r="R68" s="18" t="n">
        <v>37</v>
      </c>
      <c r="S68" s="18" t="n">
        <v>45</v>
      </c>
      <c r="T68" s="18" t="n">
        <v>35</v>
      </c>
      <c r="U68" s="18" t="n">
        <v>11</v>
      </c>
      <c r="V68" s="18" t="n">
        <v>1</v>
      </c>
      <c r="W68" s="18" t="n">
        <v>16</v>
      </c>
      <c r="X68" s="18" t="n">
        <v>12</v>
      </c>
      <c r="Y68" s="18" t="n">
        <v>32</v>
      </c>
      <c r="Z68" s="18" t="n">
        <v>113</v>
      </c>
      <c r="AA68" s="18" t="n">
        <v>46</v>
      </c>
      <c r="AB68" s="18" t="n">
        <v>59</v>
      </c>
      <c r="AC68" s="18" t="n">
        <v>243</v>
      </c>
      <c r="AD68" s="18" t="n">
        <v>217</v>
      </c>
      <c r="AE68" s="18" t="n">
        <v>153</v>
      </c>
      <c r="AF68" s="18" t="n">
        <v>158</v>
      </c>
      <c r="AG68" s="18" t="n">
        <v>169</v>
      </c>
      <c r="AH68" s="18" t="n">
        <v>162</v>
      </c>
      <c r="AI68" s="18" t="n">
        <v>159</v>
      </c>
      <c r="AJ68" s="18" t="n">
        <v>160</v>
      </c>
      <c r="AK68" s="18" t="n">
        <v>148</v>
      </c>
      <c r="AL68" s="18" t="n">
        <v>170</v>
      </c>
      <c r="AM68" s="18" t="n">
        <v>169</v>
      </c>
      <c r="AN68" s="18" t="n">
        <v>180</v>
      </c>
      <c r="AO68" s="18" t="n">
        <v>186</v>
      </c>
      <c r="AP68" s="18" t="n">
        <v>174</v>
      </c>
      <c r="AQ68" s="18" t="n">
        <v>157</v>
      </c>
      <c r="AR68" s="18" t="n">
        <v>155</v>
      </c>
      <c r="AS68" s="18" t="n">
        <v>164</v>
      </c>
      <c r="AT68" s="18" t="n">
        <v>150</v>
      </c>
      <c r="AU68" s="18" t="n">
        <v>152</v>
      </c>
      <c r="AV68" s="18" t="n">
        <v>148</v>
      </c>
      <c r="AW68" s="18" t="n">
        <v>45</v>
      </c>
      <c r="AX68" s="18" t="n">
        <v>29</v>
      </c>
      <c r="AY68" s="18" t="n">
        <v>31</v>
      </c>
      <c r="AZ68" s="18" t="n">
        <v>28</v>
      </c>
      <c r="BA68" s="18" t="n">
        <v>40</v>
      </c>
      <c r="BB68" s="18" t="n">
        <v>30</v>
      </c>
      <c r="BC68" s="18" t="n">
        <v>22</v>
      </c>
      <c r="BD68" s="18" t="n">
        <v>33</v>
      </c>
      <c r="BE68" s="18" t="n">
        <v>45</v>
      </c>
      <c r="BF68" s="18" t="n">
        <v>37</v>
      </c>
      <c r="BG68" s="18" t="n">
        <v>25</v>
      </c>
      <c r="BH68" s="18" t="n">
        <v>29</v>
      </c>
      <c r="BI68" s="18" t="n">
        <v>32</v>
      </c>
      <c r="BJ68" s="18" t="n">
        <v>135</v>
      </c>
      <c r="BK68" s="18" t="n">
        <v>240</v>
      </c>
      <c r="BL68" s="18" t="n">
        <v>221</v>
      </c>
      <c r="BM68" s="18" t="n">
        <v>153</v>
      </c>
      <c r="BN68" s="18" t="n">
        <v>66</v>
      </c>
      <c r="BO68" s="18" t="n">
        <v>28</v>
      </c>
      <c r="BP68" s="18" t="n">
        <v>26</v>
      </c>
      <c r="BQ68" s="18" t="n">
        <v>35</v>
      </c>
      <c r="BR68" s="18" t="n">
        <v>22</v>
      </c>
      <c r="BS68" s="18" t="n">
        <v>10</v>
      </c>
      <c r="BT68" s="18" t="n">
        <v>12</v>
      </c>
      <c r="BU68" s="18" t="n">
        <v>1</v>
      </c>
      <c r="BV68" s="18" t="n">
        <v>28</v>
      </c>
      <c r="BW68" s="18" t="n">
        <v>110</v>
      </c>
      <c r="BX68" s="18" t="n">
        <v>173</v>
      </c>
      <c r="BY68" s="18" t="n">
        <v>187</v>
      </c>
      <c r="BZ68" s="18" t="n">
        <v>174</v>
      </c>
      <c r="CA68" s="18" t="n">
        <v>169</v>
      </c>
      <c r="CB68" s="18" t="n">
        <v>170</v>
      </c>
      <c r="CC68" s="18" t="n">
        <v>169</v>
      </c>
      <c r="CD68" s="18" t="n">
        <v>177</v>
      </c>
      <c r="CE68" s="18" t="n">
        <v>143</v>
      </c>
      <c r="CF68" s="18" t="n">
        <v>57</v>
      </c>
      <c r="CG68" s="18" t="n">
        <v>16</v>
      </c>
      <c r="CH68" s="18" t="n">
        <v>36</v>
      </c>
      <c r="CI68" s="18" t="n">
        <v>24</v>
      </c>
      <c r="CJ68" s="18" t="n">
        <v>25</v>
      </c>
      <c r="CK68" s="18" t="n">
        <v>35</v>
      </c>
      <c r="CL68" s="18" t="n">
        <v>19</v>
      </c>
      <c r="CM68" s="18" t="n">
        <v>64</v>
      </c>
      <c r="CN68" s="18" t="n">
        <v>94</v>
      </c>
      <c r="CO68" s="18" t="n">
        <v>61</v>
      </c>
      <c r="CP68" s="18" t="n">
        <v>72</v>
      </c>
      <c r="CQ68" s="18" t="n">
        <v>109</v>
      </c>
      <c r="CR68" s="18" t="n">
        <v>19</v>
      </c>
      <c r="CS68" s="18" t="n">
        <v>9</v>
      </c>
      <c r="CT68" s="18" t="n">
        <v>26</v>
      </c>
      <c r="CU68" s="18" t="n">
        <v>36</v>
      </c>
      <c r="CV68" s="18" t="n">
        <v>38</v>
      </c>
      <c r="CW68" s="18" t="n">
        <v>40</v>
      </c>
      <c r="CX68" s="18" t="n">
        <v>18</v>
      </c>
      <c r="CY68" s="18" t="n">
        <v>17</v>
      </c>
      <c r="CZ68" s="18" t="n">
        <v>7</v>
      </c>
      <c r="DA68" s="18" t="n">
        <v>2</v>
      </c>
      <c r="DB68" s="18" t="n">
        <v>87</v>
      </c>
      <c r="DC68" s="18" t="n">
        <v>165</v>
      </c>
      <c r="DD68" s="18" t="n">
        <v>150</v>
      </c>
      <c r="DE68" s="18" t="n">
        <v>151</v>
      </c>
    </row>
    <row r="69" customFormat="false" ht="10.5" hidden="false" customHeight="true" outlineLevel="0" collapsed="false">
      <c r="B69" s="17" t="n">
        <v>177</v>
      </c>
      <c r="C69" s="18" t="n">
        <v>44</v>
      </c>
      <c r="D69" s="18" t="n">
        <v>46</v>
      </c>
      <c r="E69" s="18" t="n">
        <v>44</v>
      </c>
      <c r="F69" s="18" t="n">
        <v>25</v>
      </c>
      <c r="G69" s="18" t="n">
        <v>19</v>
      </c>
      <c r="H69" s="18" t="n">
        <v>17</v>
      </c>
      <c r="I69" s="18" t="n">
        <v>16</v>
      </c>
      <c r="J69" s="18" t="n">
        <v>25</v>
      </c>
      <c r="K69" s="18" t="n">
        <v>29</v>
      </c>
      <c r="L69" s="18" t="n">
        <v>29</v>
      </c>
      <c r="M69" s="18" t="n">
        <v>25</v>
      </c>
      <c r="N69" s="18" t="n">
        <v>25</v>
      </c>
      <c r="O69" s="18" t="n">
        <v>22</v>
      </c>
      <c r="P69" s="18" t="n">
        <v>22</v>
      </c>
      <c r="Q69" s="18" t="n">
        <v>24</v>
      </c>
      <c r="R69" s="18" t="n">
        <v>38</v>
      </c>
      <c r="S69" s="18" t="n">
        <v>49</v>
      </c>
      <c r="T69" s="18" t="n">
        <v>42</v>
      </c>
      <c r="U69" s="18" t="n">
        <v>12</v>
      </c>
      <c r="V69" s="18" t="n">
        <v>2</v>
      </c>
      <c r="W69" s="18" t="n">
        <v>14</v>
      </c>
      <c r="X69" s="18" t="n">
        <v>14</v>
      </c>
      <c r="Y69" s="18" t="n">
        <v>29</v>
      </c>
      <c r="Z69" s="18" t="n">
        <v>115</v>
      </c>
      <c r="AA69" s="18" t="n">
        <v>53</v>
      </c>
      <c r="AB69" s="18" t="n">
        <v>47</v>
      </c>
      <c r="AC69" s="18" t="n">
        <v>213</v>
      </c>
      <c r="AD69" s="18" t="n">
        <v>214</v>
      </c>
      <c r="AE69" s="18" t="n">
        <v>141</v>
      </c>
      <c r="AF69" s="18" t="n">
        <v>144</v>
      </c>
      <c r="AG69" s="18" t="n">
        <v>157</v>
      </c>
      <c r="AH69" s="18" t="n">
        <v>169</v>
      </c>
      <c r="AI69" s="18" t="n">
        <v>170</v>
      </c>
      <c r="AJ69" s="18" t="n">
        <v>182</v>
      </c>
      <c r="AK69" s="18" t="n">
        <v>170</v>
      </c>
      <c r="AL69" s="18" t="n">
        <v>166</v>
      </c>
      <c r="AM69" s="18" t="n">
        <v>142</v>
      </c>
      <c r="AN69" s="18" t="n">
        <v>157</v>
      </c>
      <c r="AO69" s="18" t="n">
        <v>160</v>
      </c>
      <c r="AP69" s="18" t="n">
        <v>154</v>
      </c>
      <c r="AQ69" s="18" t="n">
        <v>149</v>
      </c>
      <c r="AR69" s="18" t="n">
        <v>167</v>
      </c>
      <c r="AS69" s="18" t="n">
        <v>203</v>
      </c>
      <c r="AT69" s="18" t="n">
        <v>171</v>
      </c>
      <c r="AU69" s="18" t="n">
        <v>149</v>
      </c>
      <c r="AV69" s="18" t="n">
        <v>166</v>
      </c>
      <c r="AW69" s="18" t="n">
        <v>128</v>
      </c>
      <c r="AX69" s="18" t="n">
        <v>79</v>
      </c>
      <c r="AY69" s="18" t="n">
        <v>30</v>
      </c>
      <c r="AZ69" s="18" t="n">
        <v>18</v>
      </c>
      <c r="BA69" s="18" t="n">
        <v>23</v>
      </c>
      <c r="BB69" s="18" t="n">
        <v>22</v>
      </c>
      <c r="BC69" s="18" t="n">
        <v>31</v>
      </c>
      <c r="BD69" s="18" t="n">
        <v>28</v>
      </c>
      <c r="BE69" s="18" t="n">
        <v>33</v>
      </c>
      <c r="BF69" s="18" t="n">
        <v>28</v>
      </c>
      <c r="BG69" s="18" t="n">
        <v>29</v>
      </c>
      <c r="BH69" s="18" t="n">
        <v>28</v>
      </c>
      <c r="BI69" s="18" t="n">
        <v>10</v>
      </c>
      <c r="BJ69" s="18" t="n">
        <v>46</v>
      </c>
      <c r="BK69" s="18" t="n">
        <v>92</v>
      </c>
      <c r="BL69" s="18" t="n">
        <v>87</v>
      </c>
      <c r="BM69" s="18" t="n">
        <v>70</v>
      </c>
      <c r="BN69" s="18" t="n">
        <v>36</v>
      </c>
      <c r="BO69" s="18" t="n">
        <v>19</v>
      </c>
      <c r="BP69" s="18" t="n">
        <v>14</v>
      </c>
      <c r="BQ69" s="18" t="n">
        <v>19</v>
      </c>
      <c r="BR69" s="18" t="n">
        <v>21</v>
      </c>
      <c r="BS69" s="18" t="n">
        <v>23</v>
      </c>
      <c r="BT69" s="18" t="n">
        <v>21</v>
      </c>
      <c r="BU69" s="18" t="n">
        <v>18</v>
      </c>
      <c r="BV69" s="18" t="n">
        <v>4</v>
      </c>
      <c r="BW69" s="18" t="n">
        <v>17</v>
      </c>
      <c r="BX69" s="18" t="n">
        <v>99</v>
      </c>
      <c r="BY69" s="18" t="n">
        <v>164</v>
      </c>
      <c r="BZ69" s="18" t="n">
        <v>187</v>
      </c>
      <c r="CA69" s="18" t="n">
        <v>185</v>
      </c>
      <c r="CB69" s="18" t="n">
        <v>170</v>
      </c>
      <c r="CC69" s="18" t="n">
        <v>166</v>
      </c>
      <c r="CD69" s="18" t="n">
        <v>175</v>
      </c>
      <c r="CE69" s="18" t="n">
        <v>188</v>
      </c>
      <c r="CF69" s="18" t="n">
        <v>148</v>
      </c>
      <c r="CG69" s="18" t="n">
        <v>65</v>
      </c>
      <c r="CH69" s="18" t="n">
        <v>24</v>
      </c>
      <c r="CI69" s="18" t="n">
        <v>19</v>
      </c>
      <c r="CJ69" s="18" t="n">
        <v>8</v>
      </c>
      <c r="CK69" s="18" t="n">
        <v>21</v>
      </c>
      <c r="CL69" s="18" t="n">
        <v>11</v>
      </c>
      <c r="CM69" s="18" t="n">
        <v>21</v>
      </c>
      <c r="CN69" s="18" t="n">
        <v>25</v>
      </c>
      <c r="CO69" s="18" t="n">
        <v>81</v>
      </c>
      <c r="CP69" s="18" t="n">
        <v>104</v>
      </c>
      <c r="CQ69" s="18" t="n">
        <v>93</v>
      </c>
      <c r="CR69" s="18" t="n">
        <v>22</v>
      </c>
      <c r="CS69" s="18" t="n">
        <v>10</v>
      </c>
      <c r="CT69" s="18" t="n">
        <v>30</v>
      </c>
      <c r="CU69" s="18" t="n">
        <v>39</v>
      </c>
      <c r="CV69" s="18" t="n">
        <v>39</v>
      </c>
      <c r="CW69" s="18" t="n">
        <v>40</v>
      </c>
      <c r="CX69" s="18" t="n">
        <v>24</v>
      </c>
      <c r="CY69" s="18" t="n">
        <v>16</v>
      </c>
      <c r="CZ69" s="18" t="n">
        <v>7</v>
      </c>
      <c r="DA69" s="18" t="n">
        <v>4</v>
      </c>
      <c r="DB69" s="18" t="n">
        <v>85</v>
      </c>
      <c r="DC69" s="18" t="n">
        <v>167</v>
      </c>
      <c r="DD69" s="18" t="n">
        <v>148</v>
      </c>
      <c r="DE69" s="18" t="n">
        <v>152</v>
      </c>
    </row>
    <row r="70" customFormat="false" ht="10.5" hidden="false" customHeight="true" outlineLevel="0" collapsed="false">
      <c r="B70" s="17" t="n">
        <v>178</v>
      </c>
      <c r="C70" s="18" t="n">
        <v>46</v>
      </c>
      <c r="D70" s="18" t="n">
        <v>49</v>
      </c>
      <c r="E70" s="18" t="n">
        <v>45</v>
      </c>
      <c r="F70" s="18" t="n">
        <v>22</v>
      </c>
      <c r="G70" s="18" t="n">
        <v>18</v>
      </c>
      <c r="H70" s="18" t="n">
        <v>16</v>
      </c>
      <c r="I70" s="18" t="n">
        <v>17</v>
      </c>
      <c r="J70" s="18" t="n">
        <v>29</v>
      </c>
      <c r="K70" s="18" t="n">
        <v>33</v>
      </c>
      <c r="L70" s="18" t="n">
        <v>32</v>
      </c>
      <c r="M70" s="18" t="n">
        <v>32</v>
      </c>
      <c r="N70" s="18" t="n">
        <v>30</v>
      </c>
      <c r="O70" s="18" t="n">
        <v>26</v>
      </c>
      <c r="P70" s="18" t="n">
        <v>28</v>
      </c>
      <c r="Q70" s="18" t="n">
        <v>31</v>
      </c>
      <c r="R70" s="18" t="n">
        <v>44</v>
      </c>
      <c r="S70" s="18" t="n">
        <v>52</v>
      </c>
      <c r="T70" s="18" t="n">
        <v>45</v>
      </c>
      <c r="U70" s="18" t="n">
        <v>17</v>
      </c>
      <c r="V70" s="18" t="n">
        <v>1</v>
      </c>
      <c r="W70" s="18" t="n">
        <v>7</v>
      </c>
      <c r="X70" s="18" t="n">
        <v>16</v>
      </c>
      <c r="Y70" s="18" t="n">
        <v>30</v>
      </c>
      <c r="Z70" s="18" t="n">
        <v>88</v>
      </c>
      <c r="AA70" s="18" t="n">
        <v>61</v>
      </c>
      <c r="AB70" s="18" t="n">
        <v>36</v>
      </c>
      <c r="AC70" s="18" t="n">
        <v>171</v>
      </c>
      <c r="AD70" s="18" t="n">
        <v>214</v>
      </c>
      <c r="AE70" s="18" t="n">
        <v>165</v>
      </c>
      <c r="AF70" s="18" t="n">
        <v>150</v>
      </c>
      <c r="AG70" s="18" t="n">
        <v>159</v>
      </c>
      <c r="AH70" s="18" t="n">
        <v>146</v>
      </c>
      <c r="AI70" s="18" t="n">
        <v>135</v>
      </c>
      <c r="AJ70" s="18" t="n">
        <v>160</v>
      </c>
      <c r="AK70" s="18" t="n">
        <v>153</v>
      </c>
      <c r="AL70" s="18" t="n">
        <v>175</v>
      </c>
      <c r="AM70" s="18" t="n">
        <v>156</v>
      </c>
      <c r="AN70" s="18" t="n">
        <v>159</v>
      </c>
      <c r="AO70" s="18" t="n">
        <v>156</v>
      </c>
      <c r="AP70" s="18" t="n">
        <v>158</v>
      </c>
      <c r="AQ70" s="18" t="n">
        <v>161</v>
      </c>
      <c r="AR70" s="18" t="n">
        <v>166</v>
      </c>
      <c r="AS70" s="18" t="n">
        <v>192</v>
      </c>
      <c r="AT70" s="18" t="n">
        <v>159</v>
      </c>
      <c r="AU70" s="18" t="n">
        <v>167</v>
      </c>
      <c r="AV70" s="18" t="n">
        <v>182</v>
      </c>
      <c r="AW70" s="18" t="n">
        <v>201</v>
      </c>
      <c r="AX70" s="18" t="n">
        <v>164</v>
      </c>
      <c r="AY70" s="18" t="n">
        <v>110</v>
      </c>
      <c r="AZ70" s="18" t="n">
        <v>57</v>
      </c>
      <c r="BA70" s="18" t="n">
        <v>23</v>
      </c>
      <c r="BB70" s="18" t="n">
        <v>25</v>
      </c>
      <c r="BC70" s="18" t="n">
        <v>37</v>
      </c>
      <c r="BD70" s="18" t="n">
        <v>32</v>
      </c>
      <c r="BE70" s="18" t="n">
        <v>30</v>
      </c>
      <c r="BF70" s="18" t="n">
        <v>24</v>
      </c>
      <c r="BG70" s="18" t="n">
        <v>19</v>
      </c>
      <c r="BH70" s="18" t="n">
        <v>24</v>
      </c>
      <c r="BI70" s="18" t="n">
        <v>26</v>
      </c>
      <c r="BJ70" s="18" t="n">
        <v>11</v>
      </c>
      <c r="BK70" s="18" t="n">
        <v>23</v>
      </c>
      <c r="BL70" s="18" t="n">
        <v>35</v>
      </c>
      <c r="BM70" s="18" t="n">
        <v>50</v>
      </c>
      <c r="BN70" s="18" t="n">
        <v>43</v>
      </c>
      <c r="BO70" s="18" t="n">
        <v>25</v>
      </c>
      <c r="BP70" s="18" t="n">
        <v>15</v>
      </c>
      <c r="BQ70" s="18" t="n">
        <v>23</v>
      </c>
      <c r="BR70" s="18" t="n">
        <v>15</v>
      </c>
      <c r="BS70" s="18" t="n">
        <v>22</v>
      </c>
      <c r="BT70" s="18" t="n">
        <v>24</v>
      </c>
      <c r="BU70" s="18" t="n">
        <v>39</v>
      </c>
      <c r="BV70" s="18" t="n">
        <v>23</v>
      </c>
      <c r="BW70" s="18" t="n">
        <v>4</v>
      </c>
      <c r="BX70" s="18" t="n">
        <v>4</v>
      </c>
      <c r="BY70" s="18" t="n">
        <v>63</v>
      </c>
      <c r="BZ70" s="18" t="n">
        <v>149</v>
      </c>
      <c r="CA70" s="18" t="n">
        <v>186</v>
      </c>
      <c r="CB70" s="18" t="n">
        <v>177</v>
      </c>
      <c r="CC70" s="18" t="n">
        <v>169</v>
      </c>
      <c r="CD70" s="18" t="n">
        <v>167</v>
      </c>
      <c r="CE70" s="18" t="n">
        <v>164</v>
      </c>
      <c r="CF70" s="18" t="n">
        <v>200</v>
      </c>
      <c r="CG70" s="18" t="n">
        <v>166</v>
      </c>
      <c r="CH70" s="18" t="n">
        <v>97</v>
      </c>
      <c r="CI70" s="18" t="n">
        <v>75</v>
      </c>
      <c r="CJ70" s="18" t="n">
        <v>49</v>
      </c>
      <c r="CK70" s="18" t="n">
        <v>29</v>
      </c>
      <c r="CL70" s="18" t="n">
        <v>51</v>
      </c>
      <c r="CM70" s="18" t="n">
        <v>82</v>
      </c>
      <c r="CN70" s="18" t="n">
        <v>120</v>
      </c>
      <c r="CO70" s="18" t="n">
        <v>137</v>
      </c>
      <c r="CP70" s="18" t="n">
        <v>116</v>
      </c>
      <c r="CQ70" s="18" t="n">
        <v>75</v>
      </c>
      <c r="CR70" s="18" t="n">
        <v>16</v>
      </c>
      <c r="CS70" s="18" t="n">
        <v>14</v>
      </c>
      <c r="CT70" s="18" t="n">
        <v>33</v>
      </c>
      <c r="CU70" s="18" t="n">
        <v>44</v>
      </c>
      <c r="CV70" s="18" t="n">
        <v>39</v>
      </c>
      <c r="CW70" s="18" t="n">
        <v>37</v>
      </c>
      <c r="CX70" s="18" t="n">
        <v>21</v>
      </c>
      <c r="CY70" s="18" t="n">
        <v>14</v>
      </c>
      <c r="CZ70" s="18" t="n">
        <v>8</v>
      </c>
      <c r="DA70" s="18" t="n">
        <v>8</v>
      </c>
      <c r="DB70" s="18" t="n">
        <v>89</v>
      </c>
      <c r="DC70" s="18" t="n">
        <v>174</v>
      </c>
      <c r="DD70" s="18" t="n">
        <v>153</v>
      </c>
      <c r="DE70" s="18" t="n">
        <v>157</v>
      </c>
    </row>
    <row r="71" customFormat="false" ht="10.5" hidden="false" customHeight="true" outlineLevel="0" collapsed="false">
      <c r="B71" s="17" t="n">
        <v>179</v>
      </c>
      <c r="C71" s="18" t="n">
        <v>50</v>
      </c>
      <c r="D71" s="18" t="n">
        <v>52</v>
      </c>
      <c r="E71" s="18" t="n">
        <v>46</v>
      </c>
      <c r="F71" s="18" t="n">
        <v>19</v>
      </c>
      <c r="G71" s="18" t="n">
        <v>15</v>
      </c>
      <c r="H71" s="18" t="n">
        <v>16</v>
      </c>
      <c r="I71" s="18" t="n">
        <v>17</v>
      </c>
      <c r="J71" s="18" t="n">
        <v>21</v>
      </c>
      <c r="K71" s="18" t="n">
        <v>29</v>
      </c>
      <c r="L71" s="18" t="n">
        <v>39</v>
      </c>
      <c r="M71" s="18" t="n">
        <v>43</v>
      </c>
      <c r="N71" s="18" t="n">
        <v>37</v>
      </c>
      <c r="O71" s="18" t="n">
        <v>33</v>
      </c>
      <c r="P71" s="18" t="n">
        <v>35</v>
      </c>
      <c r="Q71" s="18" t="n">
        <v>36</v>
      </c>
      <c r="R71" s="18" t="n">
        <v>46</v>
      </c>
      <c r="S71" s="18" t="n">
        <v>54</v>
      </c>
      <c r="T71" s="18" t="n">
        <v>49</v>
      </c>
      <c r="U71" s="18" t="n">
        <v>23</v>
      </c>
      <c r="V71" s="18" t="n">
        <v>0</v>
      </c>
      <c r="W71" s="18" t="n">
        <v>4</v>
      </c>
      <c r="X71" s="18" t="n">
        <v>12</v>
      </c>
      <c r="Y71" s="18" t="n">
        <v>18</v>
      </c>
      <c r="Z71" s="18" t="n">
        <v>75</v>
      </c>
      <c r="AA71" s="18" t="n">
        <v>72</v>
      </c>
      <c r="AB71" s="18" t="n">
        <v>29</v>
      </c>
      <c r="AC71" s="18" t="n">
        <v>122</v>
      </c>
      <c r="AD71" s="18" t="n">
        <v>234</v>
      </c>
      <c r="AE71" s="18" t="n">
        <v>184</v>
      </c>
      <c r="AF71" s="18" t="n">
        <v>157</v>
      </c>
      <c r="AG71" s="18" t="n">
        <v>196</v>
      </c>
      <c r="AH71" s="18" t="n">
        <v>172</v>
      </c>
      <c r="AI71" s="18" t="n">
        <v>153</v>
      </c>
      <c r="AJ71" s="18" t="n">
        <v>162</v>
      </c>
      <c r="AK71" s="18" t="n">
        <v>153</v>
      </c>
      <c r="AL71" s="18" t="n">
        <v>164</v>
      </c>
      <c r="AM71" s="18" t="n">
        <v>120</v>
      </c>
      <c r="AN71" s="18" t="n">
        <v>127</v>
      </c>
      <c r="AO71" s="18" t="n">
        <v>137</v>
      </c>
      <c r="AP71" s="18" t="n">
        <v>179</v>
      </c>
      <c r="AQ71" s="18" t="n">
        <v>160</v>
      </c>
      <c r="AR71" s="18" t="n">
        <v>158</v>
      </c>
      <c r="AS71" s="18" t="n">
        <v>182</v>
      </c>
      <c r="AT71" s="18" t="n">
        <v>141</v>
      </c>
      <c r="AU71" s="18" t="n">
        <v>162</v>
      </c>
      <c r="AV71" s="18" t="n">
        <v>144</v>
      </c>
      <c r="AW71" s="18" t="n">
        <v>156</v>
      </c>
      <c r="AX71" s="18" t="n">
        <v>149</v>
      </c>
      <c r="AY71" s="18" t="n">
        <v>166</v>
      </c>
      <c r="AZ71" s="18" t="n">
        <v>121</v>
      </c>
      <c r="BA71" s="18" t="n">
        <v>43</v>
      </c>
      <c r="BB71" s="18" t="n">
        <v>5</v>
      </c>
      <c r="BC71" s="18" t="n">
        <v>17</v>
      </c>
      <c r="BD71" s="18" t="n">
        <v>25</v>
      </c>
      <c r="BE71" s="18" t="n">
        <v>29</v>
      </c>
      <c r="BF71" s="18" t="n">
        <v>31</v>
      </c>
      <c r="BG71" s="18" t="n">
        <v>29</v>
      </c>
      <c r="BH71" s="18" t="n">
        <v>24</v>
      </c>
      <c r="BI71" s="18" t="n">
        <v>31</v>
      </c>
      <c r="BJ71" s="18" t="n">
        <v>29</v>
      </c>
      <c r="BK71" s="18" t="n">
        <v>23</v>
      </c>
      <c r="BL71" s="18" t="n">
        <v>33</v>
      </c>
      <c r="BM71" s="18" t="n">
        <v>39</v>
      </c>
      <c r="BN71" s="18" t="n">
        <v>44</v>
      </c>
      <c r="BO71" s="18" t="n">
        <v>43</v>
      </c>
      <c r="BP71" s="18" t="n">
        <v>33</v>
      </c>
      <c r="BQ71" s="18" t="n">
        <v>29</v>
      </c>
      <c r="BR71" s="18" t="n">
        <v>16</v>
      </c>
      <c r="BS71" s="18" t="n">
        <v>23</v>
      </c>
      <c r="BT71" s="18" t="n">
        <v>23</v>
      </c>
      <c r="BU71" s="18" t="n">
        <v>28</v>
      </c>
      <c r="BV71" s="18" t="n">
        <v>32</v>
      </c>
      <c r="BW71" s="18" t="n">
        <v>29</v>
      </c>
      <c r="BX71" s="18" t="n">
        <v>5</v>
      </c>
      <c r="BY71" s="18" t="n">
        <v>9</v>
      </c>
      <c r="BZ71" s="18" t="n">
        <v>58</v>
      </c>
      <c r="CA71" s="18" t="n">
        <v>138</v>
      </c>
      <c r="CB71" s="18" t="n">
        <v>187</v>
      </c>
      <c r="CC71" s="18" t="n">
        <v>175</v>
      </c>
      <c r="CD71" s="18" t="n">
        <v>169</v>
      </c>
      <c r="CE71" s="18" t="n">
        <v>170</v>
      </c>
      <c r="CF71" s="18" t="n">
        <v>171</v>
      </c>
      <c r="CG71" s="18" t="n">
        <v>179</v>
      </c>
      <c r="CH71" s="18" t="n">
        <v>178</v>
      </c>
      <c r="CI71" s="18" t="n">
        <v>159</v>
      </c>
      <c r="CJ71" s="18" t="n">
        <v>158</v>
      </c>
      <c r="CK71" s="18" t="n">
        <v>146</v>
      </c>
      <c r="CL71" s="18" t="n">
        <v>148</v>
      </c>
      <c r="CM71" s="18" t="n">
        <v>157</v>
      </c>
      <c r="CN71" s="18" t="n">
        <v>158</v>
      </c>
      <c r="CO71" s="18" t="n">
        <v>137</v>
      </c>
      <c r="CP71" s="18" t="n">
        <v>111</v>
      </c>
      <c r="CQ71" s="18" t="n">
        <v>49</v>
      </c>
      <c r="CR71" s="18" t="n">
        <v>7</v>
      </c>
      <c r="CS71" s="18" t="n">
        <v>15</v>
      </c>
      <c r="CT71" s="18" t="n">
        <v>36</v>
      </c>
      <c r="CU71" s="18" t="n">
        <v>45</v>
      </c>
      <c r="CV71" s="18" t="n">
        <v>42</v>
      </c>
      <c r="CW71" s="18" t="n">
        <v>35</v>
      </c>
      <c r="CX71" s="18" t="n">
        <v>16</v>
      </c>
      <c r="CY71" s="18" t="n">
        <v>9</v>
      </c>
      <c r="CZ71" s="18" t="n">
        <v>9</v>
      </c>
      <c r="DA71" s="18" t="n">
        <v>14</v>
      </c>
      <c r="DB71" s="18" t="n">
        <v>106</v>
      </c>
      <c r="DC71" s="18" t="n">
        <v>174</v>
      </c>
      <c r="DD71" s="18" t="n">
        <v>152</v>
      </c>
      <c r="DE71" s="18" t="n">
        <v>155</v>
      </c>
    </row>
    <row r="72" customFormat="false" ht="10.5" hidden="false" customHeight="true" outlineLevel="0" collapsed="false">
      <c r="B72" s="17" t="n">
        <v>180</v>
      </c>
      <c r="C72" s="18" t="n">
        <v>52</v>
      </c>
      <c r="D72" s="18" t="n">
        <v>57</v>
      </c>
      <c r="E72" s="18" t="n">
        <v>52</v>
      </c>
      <c r="F72" s="18" t="n">
        <v>21</v>
      </c>
      <c r="G72" s="18" t="n">
        <v>15</v>
      </c>
      <c r="H72" s="18" t="n">
        <v>18</v>
      </c>
      <c r="I72" s="18" t="n">
        <v>12</v>
      </c>
      <c r="J72" s="18" t="n">
        <v>11</v>
      </c>
      <c r="K72" s="18" t="n">
        <v>21</v>
      </c>
      <c r="L72" s="18" t="n">
        <v>35</v>
      </c>
      <c r="M72" s="18" t="n">
        <v>43</v>
      </c>
      <c r="N72" s="18" t="n">
        <v>43</v>
      </c>
      <c r="O72" s="18" t="n">
        <v>39</v>
      </c>
      <c r="P72" s="18" t="n">
        <v>42</v>
      </c>
      <c r="Q72" s="18" t="n">
        <v>38</v>
      </c>
      <c r="R72" s="18" t="n">
        <v>43</v>
      </c>
      <c r="S72" s="18" t="n">
        <v>52</v>
      </c>
      <c r="T72" s="18" t="n">
        <v>52</v>
      </c>
      <c r="U72" s="18" t="n">
        <v>33</v>
      </c>
      <c r="V72" s="18" t="n">
        <v>3</v>
      </c>
      <c r="W72" s="18" t="n">
        <v>0</v>
      </c>
      <c r="X72" s="18" t="n">
        <v>7</v>
      </c>
      <c r="Y72" s="18" t="n">
        <v>26</v>
      </c>
      <c r="Z72" s="18" t="n">
        <v>60</v>
      </c>
      <c r="AA72" s="18" t="n">
        <v>87</v>
      </c>
      <c r="AB72" s="18" t="n">
        <v>23</v>
      </c>
      <c r="AC72" s="18" t="n">
        <v>90</v>
      </c>
      <c r="AD72" s="18" t="n">
        <v>237</v>
      </c>
      <c r="AE72" s="18" t="n">
        <v>208</v>
      </c>
      <c r="AF72" s="18" t="n">
        <v>155</v>
      </c>
      <c r="AG72" s="18" t="n">
        <v>192</v>
      </c>
      <c r="AH72" s="18" t="n">
        <v>146</v>
      </c>
      <c r="AI72" s="18" t="n">
        <v>157</v>
      </c>
      <c r="AJ72" s="18" t="n">
        <v>144</v>
      </c>
      <c r="AK72" s="18" t="n">
        <v>172</v>
      </c>
      <c r="AL72" s="18" t="n">
        <v>146</v>
      </c>
      <c r="AM72" s="18" t="n">
        <v>136</v>
      </c>
      <c r="AN72" s="18" t="n">
        <v>170</v>
      </c>
      <c r="AO72" s="18" t="n">
        <v>164</v>
      </c>
      <c r="AP72" s="18" t="n">
        <v>155</v>
      </c>
      <c r="AQ72" s="18" t="n">
        <v>142</v>
      </c>
      <c r="AR72" s="18" t="n">
        <v>185</v>
      </c>
      <c r="AS72" s="18" t="n">
        <v>162</v>
      </c>
      <c r="AT72" s="18" t="n">
        <v>144</v>
      </c>
      <c r="AU72" s="18" t="n">
        <v>155</v>
      </c>
      <c r="AV72" s="18" t="n">
        <v>160</v>
      </c>
      <c r="AW72" s="18" t="n">
        <v>158</v>
      </c>
      <c r="AX72" s="18" t="n">
        <v>148</v>
      </c>
      <c r="AY72" s="18" t="n">
        <v>165</v>
      </c>
      <c r="AZ72" s="18" t="n">
        <v>136</v>
      </c>
      <c r="BA72" s="18" t="n">
        <v>101</v>
      </c>
      <c r="BB72" s="18" t="n">
        <v>36</v>
      </c>
      <c r="BC72" s="18" t="n">
        <v>9</v>
      </c>
      <c r="BD72" s="18" t="n">
        <v>19</v>
      </c>
      <c r="BE72" s="18" t="n">
        <v>28</v>
      </c>
      <c r="BF72" s="18" t="n">
        <v>17</v>
      </c>
      <c r="BG72" s="18" t="n">
        <v>24</v>
      </c>
      <c r="BH72" s="18" t="n">
        <v>22</v>
      </c>
      <c r="BI72" s="18" t="n">
        <v>8</v>
      </c>
      <c r="BJ72" s="18" t="n">
        <v>22</v>
      </c>
      <c r="BK72" s="18" t="n">
        <v>24</v>
      </c>
      <c r="BL72" s="18" t="n">
        <v>35</v>
      </c>
      <c r="BM72" s="18" t="n">
        <v>31</v>
      </c>
      <c r="BN72" s="18" t="n">
        <v>30</v>
      </c>
      <c r="BO72" s="18" t="n">
        <v>40</v>
      </c>
      <c r="BP72" s="18" t="n">
        <v>42</v>
      </c>
      <c r="BQ72" s="18" t="n">
        <v>31</v>
      </c>
      <c r="BR72" s="18" t="n">
        <v>24</v>
      </c>
      <c r="BS72" s="18" t="n">
        <v>18</v>
      </c>
      <c r="BT72" s="18" t="n">
        <v>29</v>
      </c>
      <c r="BU72" s="18" t="n">
        <v>33</v>
      </c>
      <c r="BV72" s="18" t="n">
        <v>32</v>
      </c>
      <c r="BW72" s="18" t="n">
        <v>33</v>
      </c>
      <c r="BX72" s="18" t="n">
        <v>31</v>
      </c>
      <c r="BY72" s="18" t="n">
        <v>24</v>
      </c>
      <c r="BZ72" s="18" t="n">
        <v>22</v>
      </c>
      <c r="CA72" s="18" t="n">
        <v>64</v>
      </c>
      <c r="CB72" s="18" t="n">
        <v>136</v>
      </c>
      <c r="CC72" s="18" t="n">
        <v>171</v>
      </c>
      <c r="CD72" s="18" t="n">
        <v>177</v>
      </c>
      <c r="CE72" s="18" t="n">
        <v>174</v>
      </c>
      <c r="CF72" s="18" t="n">
        <v>167</v>
      </c>
      <c r="CG72" s="18" t="n">
        <v>151</v>
      </c>
      <c r="CH72" s="18" t="n">
        <v>170</v>
      </c>
      <c r="CI72" s="18" t="n">
        <v>184</v>
      </c>
      <c r="CJ72" s="18" t="n">
        <v>165</v>
      </c>
      <c r="CK72" s="18" t="n">
        <v>158</v>
      </c>
      <c r="CL72" s="18" t="n">
        <v>173</v>
      </c>
      <c r="CM72" s="18" t="n">
        <v>170</v>
      </c>
      <c r="CN72" s="18" t="n">
        <v>89</v>
      </c>
      <c r="CO72" s="18" t="n">
        <v>102</v>
      </c>
      <c r="CP72" s="18" t="n">
        <v>124</v>
      </c>
      <c r="CQ72" s="18" t="n">
        <v>24</v>
      </c>
      <c r="CR72" s="18" t="n">
        <v>4</v>
      </c>
      <c r="CS72" s="18" t="n">
        <v>17</v>
      </c>
      <c r="CT72" s="18" t="n">
        <v>36</v>
      </c>
      <c r="CU72" s="18" t="n">
        <v>46</v>
      </c>
      <c r="CV72" s="18" t="n">
        <v>44</v>
      </c>
      <c r="CW72" s="18" t="n">
        <v>38</v>
      </c>
      <c r="CX72" s="18" t="n">
        <v>16</v>
      </c>
      <c r="CY72" s="18" t="n">
        <v>4</v>
      </c>
      <c r="CZ72" s="18" t="n">
        <v>10</v>
      </c>
      <c r="DA72" s="18" t="n">
        <v>25</v>
      </c>
      <c r="DB72" s="18" t="n">
        <v>130</v>
      </c>
      <c r="DC72" s="18" t="n">
        <v>171</v>
      </c>
      <c r="DD72" s="18" t="n">
        <v>151</v>
      </c>
      <c r="DE72" s="18" t="n">
        <v>148</v>
      </c>
    </row>
    <row r="73" customFormat="false" ht="10.5" hidden="false" customHeight="true" outlineLevel="0" collapsed="false">
      <c r="B73" s="17" t="n">
        <v>181</v>
      </c>
      <c r="C73" s="18" t="n">
        <v>52</v>
      </c>
      <c r="D73" s="18" t="n">
        <v>58</v>
      </c>
      <c r="E73" s="18" t="n">
        <v>56</v>
      </c>
      <c r="F73" s="18" t="n">
        <v>21</v>
      </c>
      <c r="G73" s="18" t="n">
        <v>11</v>
      </c>
      <c r="H73" s="18" t="n">
        <v>12</v>
      </c>
      <c r="I73" s="18" t="n">
        <v>8</v>
      </c>
      <c r="J73" s="18" t="n">
        <v>10</v>
      </c>
      <c r="K73" s="18" t="n">
        <v>15</v>
      </c>
      <c r="L73" s="18" t="n">
        <v>18</v>
      </c>
      <c r="M73" s="18" t="n">
        <v>30</v>
      </c>
      <c r="N73" s="18" t="n">
        <v>37</v>
      </c>
      <c r="O73" s="18" t="n">
        <v>39</v>
      </c>
      <c r="P73" s="18" t="n">
        <v>46</v>
      </c>
      <c r="Q73" s="18" t="n">
        <v>43</v>
      </c>
      <c r="R73" s="18" t="n">
        <v>42</v>
      </c>
      <c r="S73" s="18" t="n">
        <v>44</v>
      </c>
      <c r="T73" s="18" t="n">
        <v>52</v>
      </c>
      <c r="U73" s="18" t="n">
        <v>51</v>
      </c>
      <c r="V73" s="18" t="n">
        <v>8</v>
      </c>
      <c r="W73" s="18" t="n">
        <v>3</v>
      </c>
      <c r="X73" s="18" t="n">
        <v>7</v>
      </c>
      <c r="Y73" s="18" t="n">
        <v>21</v>
      </c>
      <c r="Z73" s="18" t="n">
        <v>61</v>
      </c>
      <c r="AA73" s="18" t="n">
        <v>88</v>
      </c>
      <c r="AB73" s="18" t="n">
        <v>28</v>
      </c>
      <c r="AC73" s="18" t="n">
        <v>65</v>
      </c>
      <c r="AD73" s="18" t="n">
        <v>221</v>
      </c>
      <c r="AE73" s="18" t="n">
        <v>222</v>
      </c>
      <c r="AF73" s="18" t="n">
        <v>166</v>
      </c>
      <c r="AG73" s="18" t="n">
        <v>187</v>
      </c>
      <c r="AH73" s="18" t="n">
        <v>143</v>
      </c>
      <c r="AI73" s="18" t="n">
        <v>151</v>
      </c>
      <c r="AJ73" s="18" t="n">
        <v>164</v>
      </c>
      <c r="AK73" s="18" t="n">
        <v>172</v>
      </c>
      <c r="AL73" s="18" t="n">
        <v>129</v>
      </c>
      <c r="AM73" s="18" t="n">
        <v>151</v>
      </c>
      <c r="AN73" s="18" t="n">
        <v>184</v>
      </c>
      <c r="AO73" s="18" t="n">
        <v>174</v>
      </c>
      <c r="AP73" s="18" t="n">
        <v>170</v>
      </c>
      <c r="AQ73" s="18" t="n">
        <v>151</v>
      </c>
      <c r="AR73" s="18" t="n">
        <v>193</v>
      </c>
      <c r="AS73" s="18" t="n">
        <v>142</v>
      </c>
      <c r="AT73" s="18" t="n">
        <v>135</v>
      </c>
      <c r="AU73" s="18" t="n">
        <v>132</v>
      </c>
      <c r="AV73" s="18" t="n">
        <v>134</v>
      </c>
      <c r="AW73" s="18" t="n">
        <v>134</v>
      </c>
      <c r="AX73" s="18" t="n">
        <v>153</v>
      </c>
      <c r="AY73" s="18" t="n">
        <v>166</v>
      </c>
      <c r="AZ73" s="18" t="n">
        <v>152</v>
      </c>
      <c r="BA73" s="18" t="n">
        <v>159</v>
      </c>
      <c r="BB73" s="18" t="n">
        <v>113</v>
      </c>
      <c r="BC73" s="18" t="n">
        <v>59</v>
      </c>
      <c r="BD73" s="18" t="n">
        <v>23</v>
      </c>
      <c r="BE73" s="18" t="n">
        <v>16</v>
      </c>
      <c r="BF73" s="18" t="n">
        <v>18</v>
      </c>
      <c r="BG73" s="18" t="n">
        <v>24</v>
      </c>
      <c r="BH73" s="18" t="n">
        <v>25</v>
      </c>
      <c r="BI73" s="18" t="n">
        <v>29</v>
      </c>
      <c r="BJ73" s="18" t="n">
        <v>63</v>
      </c>
      <c r="BK73" s="18" t="n">
        <v>70</v>
      </c>
      <c r="BL73" s="18" t="n">
        <v>57</v>
      </c>
      <c r="BM73" s="18" t="n">
        <v>38</v>
      </c>
      <c r="BN73" s="18" t="n">
        <v>26</v>
      </c>
      <c r="BO73" s="18" t="n">
        <v>35</v>
      </c>
      <c r="BP73" s="18" t="n">
        <v>39</v>
      </c>
      <c r="BQ73" s="18" t="n">
        <v>35</v>
      </c>
      <c r="BR73" s="18" t="n">
        <v>43</v>
      </c>
      <c r="BS73" s="18" t="n">
        <v>31</v>
      </c>
      <c r="BT73" s="18" t="n">
        <v>30</v>
      </c>
      <c r="BU73" s="18" t="n">
        <v>28</v>
      </c>
      <c r="BV73" s="18" t="n">
        <v>33</v>
      </c>
      <c r="BW73" s="18" t="n">
        <v>31</v>
      </c>
      <c r="BX73" s="18" t="n">
        <v>15</v>
      </c>
      <c r="BY73" s="18" t="n">
        <v>24</v>
      </c>
      <c r="BZ73" s="18" t="n">
        <v>66</v>
      </c>
      <c r="CA73" s="18" t="n">
        <v>32</v>
      </c>
      <c r="CB73" s="18" t="n">
        <v>43</v>
      </c>
      <c r="CC73" s="18" t="n">
        <v>110</v>
      </c>
      <c r="CD73" s="18" t="n">
        <v>171</v>
      </c>
      <c r="CE73" s="18" t="n">
        <v>167</v>
      </c>
      <c r="CF73" s="18" t="n">
        <v>164</v>
      </c>
      <c r="CG73" s="18" t="n">
        <v>160</v>
      </c>
      <c r="CH73" s="18" t="n">
        <v>169</v>
      </c>
      <c r="CI73" s="18" t="n">
        <v>165</v>
      </c>
      <c r="CJ73" s="18" t="n">
        <v>155</v>
      </c>
      <c r="CK73" s="18" t="n">
        <v>143</v>
      </c>
      <c r="CL73" s="18" t="n">
        <v>166</v>
      </c>
      <c r="CM73" s="18" t="n">
        <v>142</v>
      </c>
      <c r="CN73" s="18" t="n">
        <v>75</v>
      </c>
      <c r="CO73" s="18" t="n">
        <v>122</v>
      </c>
      <c r="CP73" s="18" t="n">
        <v>115</v>
      </c>
      <c r="CQ73" s="18" t="n">
        <v>16</v>
      </c>
      <c r="CR73" s="18" t="n">
        <v>12</v>
      </c>
      <c r="CS73" s="18" t="n">
        <v>23</v>
      </c>
      <c r="CT73" s="18" t="n">
        <v>37</v>
      </c>
      <c r="CU73" s="18" t="n">
        <v>43</v>
      </c>
      <c r="CV73" s="18" t="n">
        <v>46</v>
      </c>
      <c r="CW73" s="18" t="n">
        <v>42</v>
      </c>
      <c r="CX73" s="18" t="n">
        <v>17</v>
      </c>
      <c r="CY73" s="18" t="n">
        <v>5</v>
      </c>
      <c r="CZ73" s="18" t="n">
        <v>12</v>
      </c>
      <c r="DA73" s="18" t="n">
        <v>38</v>
      </c>
      <c r="DB73" s="18" t="n">
        <v>150</v>
      </c>
      <c r="DC73" s="18" t="n">
        <v>169</v>
      </c>
      <c r="DD73" s="18" t="n">
        <v>155</v>
      </c>
      <c r="DE73" s="18" t="n">
        <v>149</v>
      </c>
    </row>
    <row r="74" customFormat="false" ht="10.5" hidden="false" customHeight="true" outlineLevel="0" collapsed="false">
      <c r="B74" s="17" t="n">
        <v>182</v>
      </c>
      <c r="C74" s="18" t="n">
        <v>51</v>
      </c>
      <c r="D74" s="18" t="n">
        <v>56</v>
      </c>
      <c r="E74" s="18" t="n">
        <v>53</v>
      </c>
      <c r="F74" s="18" t="n">
        <v>18</v>
      </c>
      <c r="G74" s="18" t="n">
        <v>7</v>
      </c>
      <c r="H74" s="18" t="n">
        <v>9</v>
      </c>
      <c r="I74" s="18" t="n">
        <v>8</v>
      </c>
      <c r="J74" s="18" t="n">
        <v>8</v>
      </c>
      <c r="K74" s="18" t="n">
        <v>12</v>
      </c>
      <c r="L74" s="18" t="n">
        <v>9</v>
      </c>
      <c r="M74" s="18" t="n">
        <v>17</v>
      </c>
      <c r="N74" s="18" t="n">
        <v>26</v>
      </c>
      <c r="O74" s="18" t="n">
        <v>35</v>
      </c>
      <c r="P74" s="18" t="n">
        <v>42</v>
      </c>
      <c r="Q74" s="18" t="n">
        <v>45</v>
      </c>
      <c r="R74" s="18" t="n">
        <v>45</v>
      </c>
      <c r="S74" s="18" t="n">
        <v>39</v>
      </c>
      <c r="T74" s="18" t="n">
        <v>45</v>
      </c>
      <c r="U74" s="18" t="n">
        <v>57</v>
      </c>
      <c r="V74" s="18" t="n">
        <v>15</v>
      </c>
      <c r="W74" s="18" t="n">
        <v>3</v>
      </c>
      <c r="X74" s="18" t="n">
        <v>5</v>
      </c>
      <c r="Y74" s="18" t="n">
        <v>28</v>
      </c>
      <c r="Z74" s="18" t="n">
        <v>38</v>
      </c>
      <c r="AA74" s="18" t="n">
        <v>77</v>
      </c>
      <c r="AB74" s="18" t="n">
        <v>42</v>
      </c>
      <c r="AC74" s="18" t="n">
        <v>50</v>
      </c>
      <c r="AD74" s="18" t="n">
        <v>170</v>
      </c>
      <c r="AE74" s="18" t="n">
        <v>229</v>
      </c>
      <c r="AF74" s="18" t="n">
        <v>171</v>
      </c>
      <c r="AG74" s="18" t="n">
        <v>182</v>
      </c>
      <c r="AH74" s="18" t="n">
        <v>123</v>
      </c>
      <c r="AI74" s="18" t="n">
        <v>142</v>
      </c>
      <c r="AJ74" s="18" t="n">
        <v>166</v>
      </c>
      <c r="AK74" s="18" t="n">
        <v>178</v>
      </c>
      <c r="AL74" s="18" t="n">
        <v>132</v>
      </c>
      <c r="AM74" s="18" t="n">
        <v>167</v>
      </c>
      <c r="AN74" s="18" t="n">
        <v>178</v>
      </c>
      <c r="AO74" s="18" t="n">
        <v>170</v>
      </c>
      <c r="AP74" s="18" t="n">
        <v>153</v>
      </c>
      <c r="AQ74" s="18" t="n">
        <v>122</v>
      </c>
      <c r="AR74" s="18" t="n">
        <v>177</v>
      </c>
      <c r="AS74" s="18" t="n">
        <v>132</v>
      </c>
      <c r="AT74" s="18" t="n">
        <v>142</v>
      </c>
      <c r="AU74" s="18" t="n">
        <v>146</v>
      </c>
      <c r="AV74" s="18" t="n">
        <v>139</v>
      </c>
      <c r="AW74" s="18" t="n">
        <v>142</v>
      </c>
      <c r="AX74" s="18" t="n">
        <v>160</v>
      </c>
      <c r="AY74" s="18" t="n">
        <v>149</v>
      </c>
      <c r="AZ74" s="18" t="n">
        <v>131</v>
      </c>
      <c r="BA74" s="18" t="n">
        <v>127</v>
      </c>
      <c r="BB74" s="18" t="n">
        <v>134</v>
      </c>
      <c r="BC74" s="18" t="n">
        <v>151</v>
      </c>
      <c r="BD74" s="18" t="n">
        <v>102</v>
      </c>
      <c r="BE74" s="18" t="n">
        <v>86</v>
      </c>
      <c r="BF74" s="18" t="n">
        <v>87</v>
      </c>
      <c r="BG74" s="18" t="n">
        <v>81</v>
      </c>
      <c r="BH74" s="18" t="n">
        <v>86</v>
      </c>
      <c r="BI74" s="18" t="n">
        <v>96</v>
      </c>
      <c r="BJ74" s="18" t="n">
        <v>111</v>
      </c>
      <c r="BK74" s="18" t="n">
        <v>114</v>
      </c>
      <c r="BL74" s="18" t="n">
        <v>81</v>
      </c>
      <c r="BM74" s="18" t="n">
        <v>40</v>
      </c>
      <c r="BN74" s="18" t="n">
        <v>11</v>
      </c>
      <c r="BO74" s="18" t="n">
        <v>22</v>
      </c>
      <c r="BP74" s="18" t="n">
        <v>32</v>
      </c>
      <c r="BQ74" s="18" t="n">
        <v>33</v>
      </c>
      <c r="BR74" s="18" t="n">
        <v>40</v>
      </c>
      <c r="BS74" s="18" t="n">
        <v>38</v>
      </c>
      <c r="BT74" s="18" t="n">
        <v>32</v>
      </c>
      <c r="BU74" s="18" t="n">
        <v>26</v>
      </c>
      <c r="BV74" s="18" t="n">
        <v>29</v>
      </c>
      <c r="BW74" s="18" t="n">
        <v>26</v>
      </c>
      <c r="BX74" s="18" t="n">
        <v>24</v>
      </c>
      <c r="BY74" s="18" t="n">
        <v>43</v>
      </c>
      <c r="BZ74" s="18" t="n">
        <v>60</v>
      </c>
      <c r="CA74" s="18" t="n">
        <v>36</v>
      </c>
      <c r="CB74" s="18" t="n">
        <v>0</v>
      </c>
      <c r="CC74" s="18" t="n">
        <v>30</v>
      </c>
      <c r="CD74" s="18" t="n">
        <v>117</v>
      </c>
      <c r="CE74" s="18" t="n">
        <v>172</v>
      </c>
      <c r="CF74" s="18" t="n">
        <v>162</v>
      </c>
      <c r="CG74" s="18" t="n">
        <v>160</v>
      </c>
      <c r="CH74" s="18" t="n">
        <v>157</v>
      </c>
      <c r="CI74" s="18" t="n">
        <v>159</v>
      </c>
      <c r="CJ74" s="18" t="n">
        <v>148</v>
      </c>
      <c r="CK74" s="18" t="n">
        <v>165</v>
      </c>
      <c r="CL74" s="18" t="n">
        <v>215</v>
      </c>
      <c r="CM74" s="18" t="n">
        <v>156</v>
      </c>
      <c r="CN74" s="18" t="n">
        <v>67</v>
      </c>
      <c r="CO74" s="18" t="n">
        <v>115</v>
      </c>
      <c r="CP74" s="18" t="n">
        <v>70</v>
      </c>
      <c r="CQ74" s="18" t="n">
        <v>16</v>
      </c>
      <c r="CR74" s="18" t="n">
        <v>25</v>
      </c>
      <c r="CS74" s="18" t="n">
        <v>31</v>
      </c>
      <c r="CT74" s="18" t="n">
        <v>38</v>
      </c>
      <c r="CU74" s="18" t="n">
        <v>38</v>
      </c>
      <c r="CV74" s="18" t="n">
        <v>43</v>
      </c>
      <c r="CW74" s="18" t="n">
        <v>40</v>
      </c>
      <c r="CX74" s="18" t="n">
        <v>12</v>
      </c>
      <c r="CY74" s="18" t="n">
        <v>8</v>
      </c>
      <c r="CZ74" s="18" t="n">
        <v>16</v>
      </c>
      <c r="DA74" s="18" t="n">
        <v>54</v>
      </c>
      <c r="DB74" s="18" t="n">
        <v>160</v>
      </c>
      <c r="DC74" s="18" t="n">
        <v>166</v>
      </c>
      <c r="DD74" s="18" t="n">
        <v>156</v>
      </c>
      <c r="DE74" s="18" t="n">
        <v>152</v>
      </c>
    </row>
    <row r="75" customFormat="false" ht="10.5" hidden="false" customHeight="true" outlineLevel="0" collapsed="false">
      <c r="B75" s="17" t="n">
        <v>183</v>
      </c>
      <c r="C75" s="18" t="n">
        <v>50</v>
      </c>
      <c r="D75" s="18" t="n">
        <v>57</v>
      </c>
      <c r="E75" s="18" t="n">
        <v>58</v>
      </c>
      <c r="F75" s="18" t="n">
        <v>24</v>
      </c>
      <c r="G75" s="18" t="n">
        <v>4</v>
      </c>
      <c r="H75" s="18" t="n">
        <v>10</v>
      </c>
      <c r="I75" s="18" t="n">
        <v>10</v>
      </c>
      <c r="J75" s="18" t="n">
        <v>3</v>
      </c>
      <c r="K75" s="18" t="n">
        <v>10</v>
      </c>
      <c r="L75" s="18" t="n">
        <v>9</v>
      </c>
      <c r="M75" s="18" t="n">
        <v>12</v>
      </c>
      <c r="N75" s="18" t="n">
        <v>21</v>
      </c>
      <c r="O75" s="18" t="n">
        <v>29</v>
      </c>
      <c r="P75" s="18" t="n">
        <v>30</v>
      </c>
      <c r="Q75" s="18" t="n">
        <v>42</v>
      </c>
      <c r="R75" s="18" t="n">
        <v>46</v>
      </c>
      <c r="S75" s="18" t="n">
        <v>45</v>
      </c>
      <c r="T75" s="18" t="n">
        <v>46</v>
      </c>
      <c r="U75" s="18" t="n">
        <v>57</v>
      </c>
      <c r="V75" s="18" t="n">
        <v>31</v>
      </c>
      <c r="W75" s="18" t="n">
        <v>2</v>
      </c>
      <c r="X75" s="18" t="n">
        <v>3</v>
      </c>
      <c r="Y75" s="18" t="n">
        <v>24</v>
      </c>
      <c r="Z75" s="18" t="n">
        <v>23</v>
      </c>
      <c r="AA75" s="18" t="n">
        <v>59</v>
      </c>
      <c r="AB75" s="18" t="n">
        <v>60</v>
      </c>
      <c r="AC75" s="18" t="n">
        <v>29</v>
      </c>
      <c r="AD75" s="18" t="n">
        <v>104</v>
      </c>
      <c r="AE75" s="18" t="n">
        <v>233</v>
      </c>
      <c r="AF75" s="18" t="n">
        <v>235</v>
      </c>
      <c r="AG75" s="18" t="n">
        <v>180</v>
      </c>
      <c r="AH75" s="18" t="n">
        <v>143</v>
      </c>
      <c r="AI75" s="18" t="n">
        <v>155</v>
      </c>
      <c r="AJ75" s="18" t="n">
        <v>162</v>
      </c>
      <c r="AK75" s="18" t="n">
        <v>159</v>
      </c>
      <c r="AL75" s="18" t="n">
        <v>138</v>
      </c>
      <c r="AM75" s="18" t="n">
        <v>162</v>
      </c>
      <c r="AN75" s="18" t="n">
        <v>175</v>
      </c>
      <c r="AO75" s="18" t="n">
        <v>169</v>
      </c>
      <c r="AP75" s="18" t="n">
        <v>171</v>
      </c>
      <c r="AQ75" s="18" t="n">
        <v>142</v>
      </c>
      <c r="AR75" s="18" t="n">
        <v>171</v>
      </c>
      <c r="AS75" s="18" t="n">
        <v>142</v>
      </c>
      <c r="AT75" s="18" t="n">
        <v>157</v>
      </c>
      <c r="AU75" s="18" t="n">
        <v>125</v>
      </c>
      <c r="AV75" s="18" t="n">
        <v>170</v>
      </c>
      <c r="AW75" s="18" t="n">
        <v>142</v>
      </c>
      <c r="AX75" s="18" t="n">
        <v>162</v>
      </c>
      <c r="AY75" s="18" t="n">
        <v>159</v>
      </c>
      <c r="AZ75" s="18" t="n">
        <v>148</v>
      </c>
      <c r="BA75" s="18" t="n">
        <v>151</v>
      </c>
      <c r="BB75" s="18" t="n">
        <v>158</v>
      </c>
      <c r="BC75" s="18" t="n">
        <v>158</v>
      </c>
      <c r="BD75" s="18" t="n">
        <v>122</v>
      </c>
      <c r="BE75" s="18" t="n">
        <v>110</v>
      </c>
      <c r="BF75" s="18" t="n">
        <v>106</v>
      </c>
      <c r="BG75" s="18" t="n">
        <v>100</v>
      </c>
      <c r="BH75" s="18" t="n">
        <v>95</v>
      </c>
      <c r="BI75" s="18" t="n">
        <v>107</v>
      </c>
      <c r="BJ75" s="18" t="n">
        <v>115</v>
      </c>
      <c r="BK75" s="18" t="n">
        <v>141</v>
      </c>
      <c r="BL75" s="18" t="n">
        <v>141</v>
      </c>
      <c r="BM75" s="18" t="n">
        <v>110</v>
      </c>
      <c r="BN75" s="18" t="n">
        <v>39</v>
      </c>
      <c r="BO75" s="18" t="n">
        <v>18</v>
      </c>
      <c r="BP75" s="18" t="n">
        <v>17</v>
      </c>
      <c r="BQ75" s="18" t="n">
        <v>22</v>
      </c>
      <c r="BR75" s="18" t="n">
        <v>22</v>
      </c>
      <c r="BS75" s="18" t="n">
        <v>31</v>
      </c>
      <c r="BT75" s="18" t="n">
        <v>46</v>
      </c>
      <c r="BU75" s="18" t="n">
        <v>43</v>
      </c>
      <c r="BV75" s="18" t="n">
        <v>29</v>
      </c>
      <c r="BW75" s="18" t="n">
        <v>30</v>
      </c>
      <c r="BX75" s="18" t="n">
        <v>42</v>
      </c>
      <c r="BY75" s="18" t="n">
        <v>66</v>
      </c>
      <c r="BZ75" s="18" t="n">
        <v>21</v>
      </c>
      <c r="CA75" s="18" t="n">
        <v>17</v>
      </c>
      <c r="CB75" s="18" t="n">
        <v>10</v>
      </c>
      <c r="CC75" s="18" t="n">
        <v>2</v>
      </c>
      <c r="CD75" s="18" t="n">
        <v>44</v>
      </c>
      <c r="CE75" s="18" t="n">
        <v>117</v>
      </c>
      <c r="CF75" s="18" t="n">
        <v>163</v>
      </c>
      <c r="CG75" s="18" t="n">
        <v>159</v>
      </c>
      <c r="CH75" s="18" t="n">
        <v>153</v>
      </c>
      <c r="CI75" s="18" t="n">
        <v>124</v>
      </c>
      <c r="CJ75" s="18" t="n">
        <v>145</v>
      </c>
      <c r="CK75" s="18" t="n">
        <v>228</v>
      </c>
      <c r="CL75" s="18" t="n">
        <v>244</v>
      </c>
      <c r="CM75" s="18" t="n">
        <v>149</v>
      </c>
      <c r="CN75" s="18" t="n">
        <v>75</v>
      </c>
      <c r="CO75" s="18" t="n">
        <v>128</v>
      </c>
      <c r="CP75" s="18" t="n">
        <v>31</v>
      </c>
      <c r="CQ75" s="18" t="n">
        <v>11</v>
      </c>
      <c r="CR75" s="18" t="n">
        <v>29</v>
      </c>
      <c r="CS75" s="18" t="n">
        <v>37</v>
      </c>
      <c r="CT75" s="18" t="n">
        <v>40</v>
      </c>
      <c r="CU75" s="18" t="n">
        <v>37</v>
      </c>
      <c r="CV75" s="18" t="n">
        <v>37</v>
      </c>
      <c r="CW75" s="18" t="n">
        <v>29</v>
      </c>
      <c r="CX75" s="18" t="n">
        <v>4</v>
      </c>
      <c r="CY75" s="18" t="n">
        <v>8</v>
      </c>
      <c r="CZ75" s="18" t="n">
        <v>25</v>
      </c>
      <c r="DA75" s="18" t="n">
        <v>70</v>
      </c>
      <c r="DB75" s="18" t="n">
        <v>157</v>
      </c>
      <c r="DC75" s="18" t="n">
        <v>159</v>
      </c>
      <c r="DD75" s="18" t="n">
        <v>148</v>
      </c>
      <c r="DE75" s="18" t="n">
        <v>151</v>
      </c>
    </row>
    <row r="76" customFormat="false" ht="10.5" hidden="false" customHeight="true" outlineLevel="0" collapsed="false">
      <c r="B76" s="17" t="n">
        <v>184</v>
      </c>
      <c r="C76" s="18" t="n">
        <v>61</v>
      </c>
      <c r="D76" s="18" t="n">
        <v>59</v>
      </c>
      <c r="E76" s="18" t="n">
        <v>59</v>
      </c>
      <c r="F76" s="18" t="n">
        <v>44</v>
      </c>
      <c r="G76" s="18" t="n">
        <v>4</v>
      </c>
      <c r="H76" s="18" t="n">
        <v>4</v>
      </c>
      <c r="I76" s="18" t="n">
        <v>16</v>
      </c>
      <c r="J76" s="18" t="n">
        <v>16</v>
      </c>
      <c r="K76" s="18" t="n">
        <v>17</v>
      </c>
      <c r="L76" s="18" t="n">
        <v>16</v>
      </c>
      <c r="M76" s="18" t="n">
        <v>12</v>
      </c>
      <c r="N76" s="18" t="n">
        <v>18</v>
      </c>
      <c r="O76" s="18" t="n">
        <v>35</v>
      </c>
      <c r="P76" s="18" t="n">
        <v>31</v>
      </c>
      <c r="Q76" s="18" t="n">
        <v>24</v>
      </c>
      <c r="R76" s="18" t="n">
        <v>45</v>
      </c>
      <c r="S76" s="18" t="n">
        <v>51</v>
      </c>
      <c r="T76" s="18" t="n">
        <v>51</v>
      </c>
      <c r="U76" s="18" t="n">
        <v>51</v>
      </c>
      <c r="V76" s="18" t="n">
        <v>33</v>
      </c>
      <c r="W76" s="18" t="n">
        <v>2</v>
      </c>
      <c r="X76" s="18" t="n">
        <v>9</v>
      </c>
      <c r="Y76" s="18" t="n">
        <v>29</v>
      </c>
      <c r="Z76" s="18" t="n">
        <v>26</v>
      </c>
      <c r="AA76" s="18" t="n">
        <v>46</v>
      </c>
      <c r="AB76" s="18" t="n">
        <v>87</v>
      </c>
      <c r="AC76" s="18" t="n">
        <v>38</v>
      </c>
      <c r="AD76" s="18" t="n">
        <v>79</v>
      </c>
      <c r="AE76" s="18" t="n">
        <v>219</v>
      </c>
      <c r="AF76" s="18" t="n">
        <v>243</v>
      </c>
      <c r="AG76" s="18" t="n">
        <v>163</v>
      </c>
      <c r="AH76" s="18" t="n">
        <v>145</v>
      </c>
      <c r="AI76" s="18" t="n">
        <v>162</v>
      </c>
      <c r="AJ76" s="18" t="n">
        <v>185</v>
      </c>
      <c r="AK76" s="18" t="n">
        <v>179</v>
      </c>
      <c r="AL76" s="18" t="n">
        <v>155</v>
      </c>
      <c r="AM76" s="18" t="n">
        <v>165</v>
      </c>
      <c r="AN76" s="18" t="n">
        <v>172</v>
      </c>
      <c r="AO76" s="18" t="n">
        <v>150</v>
      </c>
      <c r="AP76" s="18" t="n">
        <v>137</v>
      </c>
      <c r="AQ76" s="18" t="n">
        <v>143</v>
      </c>
      <c r="AR76" s="18" t="n">
        <v>162</v>
      </c>
      <c r="AS76" s="18" t="n">
        <v>158</v>
      </c>
      <c r="AT76" s="18" t="n">
        <v>159</v>
      </c>
      <c r="AU76" s="18" t="n">
        <v>142</v>
      </c>
      <c r="AV76" s="18" t="n">
        <v>160</v>
      </c>
      <c r="AW76" s="18" t="n">
        <v>115</v>
      </c>
      <c r="AX76" s="18" t="n">
        <v>120</v>
      </c>
      <c r="AY76" s="18" t="n">
        <v>120</v>
      </c>
      <c r="AZ76" s="18" t="n">
        <v>139</v>
      </c>
      <c r="BA76" s="18" t="n">
        <v>135</v>
      </c>
      <c r="BB76" s="18" t="n">
        <v>180</v>
      </c>
      <c r="BC76" s="18" t="n">
        <v>174</v>
      </c>
      <c r="BD76" s="18" t="n">
        <v>131</v>
      </c>
      <c r="BE76" s="18" t="n">
        <v>141</v>
      </c>
      <c r="BF76" s="18" t="n">
        <v>131</v>
      </c>
      <c r="BG76" s="18" t="n">
        <v>128</v>
      </c>
      <c r="BH76" s="18" t="n">
        <v>123</v>
      </c>
      <c r="BI76" s="18" t="n">
        <v>151</v>
      </c>
      <c r="BJ76" s="18" t="n">
        <v>163</v>
      </c>
      <c r="BK76" s="18" t="n">
        <v>173</v>
      </c>
      <c r="BL76" s="18" t="n">
        <v>182</v>
      </c>
      <c r="BM76" s="18" t="n">
        <v>174</v>
      </c>
      <c r="BN76" s="18" t="n">
        <v>131</v>
      </c>
      <c r="BO76" s="18" t="n">
        <v>71</v>
      </c>
      <c r="BP76" s="18" t="n">
        <v>26</v>
      </c>
      <c r="BQ76" s="18" t="n">
        <v>8</v>
      </c>
      <c r="BR76" s="18" t="n">
        <v>4</v>
      </c>
      <c r="BS76" s="18" t="n">
        <v>5</v>
      </c>
      <c r="BT76" s="18" t="n">
        <v>29</v>
      </c>
      <c r="BU76" s="18" t="n">
        <v>36</v>
      </c>
      <c r="BV76" s="18" t="n">
        <v>40</v>
      </c>
      <c r="BW76" s="18" t="n">
        <v>45</v>
      </c>
      <c r="BX76" s="18" t="n">
        <v>57</v>
      </c>
      <c r="BY76" s="18" t="n">
        <v>52</v>
      </c>
      <c r="BZ76" s="18" t="n">
        <v>7</v>
      </c>
      <c r="CA76" s="18" t="n">
        <v>0</v>
      </c>
      <c r="CB76" s="18" t="n">
        <v>0</v>
      </c>
      <c r="CC76" s="18" t="n">
        <v>7</v>
      </c>
      <c r="CD76" s="18" t="n">
        <v>25</v>
      </c>
      <c r="CE76" s="18" t="n">
        <v>63</v>
      </c>
      <c r="CF76" s="18" t="n">
        <v>141</v>
      </c>
      <c r="CG76" s="18" t="n">
        <v>163</v>
      </c>
      <c r="CH76" s="18" t="n">
        <v>171</v>
      </c>
      <c r="CI76" s="18" t="n">
        <v>144</v>
      </c>
      <c r="CJ76" s="18" t="n">
        <v>114</v>
      </c>
      <c r="CK76" s="18" t="n">
        <v>222</v>
      </c>
      <c r="CL76" s="18" t="n">
        <v>215</v>
      </c>
      <c r="CM76" s="18" t="n">
        <v>80</v>
      </c>
      <c r="CN76" s="18" t="n">
        <v>100</v>
      </c>
      <c r="CO76" s="18" t="n">
        <v>120</v>
      </c>
      <c r="CP76" s="18" t="n">
        <v>26</v>
      </c>
      <c r="CQ76" s="18" t="n">
        <v>16</v>
      </c>
      <c r="CR76" s="18" t="n">
        <v>28</v>
      </c>
      <c r="CS76" s="18" t="n">
        <v>39</v>
      </c>
      <c r="CT76" s="18" t="n">
        <v>46</v>
      </c>
      <c r="CU76" s="18" t="n">
        <v>44</v>
      </c>
      <c r="CV76" s="18" t="n">
        <v>31</v>
      </c>
      <c r="CW76" s="18" t="n">
        <v>14</v>
      </c>
      <c r="CX76" s="18" t="n">
        <v>5</v>
      </c>
      <c r="CY76" s="18" t="n">
        <v>4</v>
      </c>
      <c r="CZ76" s="18" t="n">
        <v>21</v>
      </c>
      <c r="DA76" s="18" t="n">
        <v>104</v>
      </c>
      <c r="DB76" s="18" t="n">
        <v>157</v>
      </c>
      <c r="DC76" s="18" t="n">
        <v>158</v>
      </c>
      <c r="DD76" s="18" t="n">
        <v>150</v>
      </c>
      <c r="DE76" s="18" t="n">
        <v>143</v>
      </c>
    </row>
    <row r="77" customFormat="false" ht="10.5" hidden="false" customHeight="true" outlineLevel="0" collapsed="false">
      <c r="B77" s="17" t="n">
        <v>185</v>
      </c>
      <c r="C77" s="18" t="n">
        <v>66</v>
      </c>
      <c r="D77" s="18" t="n">
        <v>61</v>
      </c>
      <c r="E77" s="18" t="n">
        <v>67</v>
      </c>
      <c r="F77" s="18" t="n">
        <v>62</v>
      </c>
      <c r="G77" s="18" t="n">
        <v>22</v>
      </c>
      <c r="H77" s="18" t="n">
        <v>10</v>
      </c>
      <c r="I77" s="18" t="n">
        <v>21</v>
      </c>
      <c r="J77" s="18" t="n">
        <v>24</v>
      </c>
      <c r="K77" s="18" t="n">
        <v>18</v>
      </c>
      <c r="L77" s="18" t="n">
        <v>10</v>
      </c>
      <c r="M77" s="18" t="n">
        <v>5</v>
      </c>
      <c r="N77" s="18" t="n">
        <v>15</v>
      </c>
      <c r="O77" s="18" t="n">
        <v>28</v>
      </c>
      <c r="P77" s="18" t="n">
        <v>30</v>
      </c>
      <c r="Q77" s="18" t="n">
        <v>33</v>
      </c>
      <c r="R77" s="18" t="n">
        <v>46</v>
      </c>
      <c r="S77" s="18" t="n">
        <v>46</v>
      </c>
      <c r="T77" s="18" t="n">
        <v>47</v>
      </c>
      <c r="U77" s="18" t="n">
        <v>52</v>
      </c>
      <c r="V77" s="18" t="n">
        <v>47</v>
      </c>
      <c r="W77" s="18" t="n">
        <v>17</v>
      </c>
      <c r="X77" s="18" t="n">
        <v>4</v>
      </c>
      <c r="Y77" s="18" t="n">
        <v>19</v>
      </c>
      <c r="Z77" s="18" t="n">
        <v>31</v>
      </c>
      <c r="AA77" s="18" t="n">
        <v>32</v>
      </c>
      <c r="AB77" s="18" t="n">
        <v>86</v>
      </c>
      <c r="AC77" s="18" t="n">
        <v>59</v>
      </c>
      <c r="AD77" s="18" t="n">
        <v>49</v>
      </c>
      <c r="AE77" s="18" t="n">
        <v>149</v>
      </c>
      <c r="AF77" s="18" t="n">
        <v>234</v>
      </c>
      <c r="AG77" s="18" t="n">
        <v>146</v>
      </c>
      <c r="AH77" s="18" t="n">
        <v>145</v>
      </c>
      <c r="AI77" s="18" t="n">
        <v>149</v>
      </c>
      <c r="AJ77" s="18" t="n">
        <v>174</v>
      </c>
      <c r="AK77" s="18" t="n">
        <v>164</v>
      </c>
      <c r="AL77" s="18" t="n">
        <v>144</v>
      </c>
      <c r="AM77" s="18" t="n">
        <v>181</v>
      </c>
      <c r="AN77" s="18" t="n">
        <v>184</v>
      </c>
      <c r="AO77" s="18" t="n">
        <v>165</v>
      </c>
      <c r="AP77" s="18" t="n">
        <v>142</v>
      </c>
      <c r="AQ77" s="18" t="n">
        <v>143</v>
      </c>
      <c r="AR77" s="18" t="n">
        <v>137</v>
      </c>
      <c r="AS77" s="18" t="n">
        <v>165</v>
      </c>
      <c r="AT77" s="18" t="n">
        <v>142</v>
      </c>
      <c r="AU77" s="18" t="n">
        <v>158</v>
      </c>
      <c r="AV77" s="18" t="n">
        <v>167</v>
      </c>
      <c r="AW77" s="18" t="n">
        <v>118</v>
      </c>
      <c r="AX77" s="18" t="n">
        <v>122</v>
      </c>
      <c r="AY77" s="18" t="n">
        <v>139</v>
      </c>
      <c r="AZ77" s="18" t="n">
        <v>149</v>
      </c>
      <c r="BA77" s="18" t="n">
        <v>125</v>
      </c>
      <c r="BB77" s="18" t="n">
        <v>145</v>
      </c>
      <c r="BC77" s="18" t="n">
        <v>136</v>
      </c>
      <c r="BD77" s="18" t="n">
        <v>117</v>
      </c>
      <c r="BE77" s="18" t="n">
        <v>144</v>
      </c>
      <c r="BF77" s="18" t="n">
        <v>148</v>
      </c>
      <c r="BG77" s="18" t="n">
        <v>170</v>
      </c>
      <c r="BH77" s="18" t="n">
        <v>172</v>
      </c>
      <c r="BI77" s="18" t="n">
        <v>168</v>
      </c>
      <c r="BJ77" s="18" t="n">
        <v>168</v>
      </c>
      <c r="BK77" s="18" t="n">
        <v>164</v>
      </c>
      <c r="BL77" s="18" t="n">
        <v>164</v>
      </c>
      <c r="BM77" s="18" t="n">
        <v>167</v>
      </c>
      <c r="BN77" s="18" t="n">
        <v>166</v>
      </c>
      <c r="BO77" s="18" t="n">
        <v>144</v>
      </c>
      <c r="BP77" s="18" t="n">
        <v>115</v>
      </c>
      <c r="BQ77" s="18" t="n">
        <v>95</v>
      </c>
      <c r="BR77" s="18" t="n">
        <v>74</v>
      </c>
      <c r="BS77" s="18" t="n">
        <v>40</v>
      </c>
      <c r="BT77" s="18" t="n">
        <v>3</v>
      </c>
      <c r="BU77" s="18" t="n">
        <v>25</v>
      </c>
      <c r="BV77" s="18" t="n">
        <v>44</v>
      </c>
      <c r="BW77" s="18" t="n">
        <v>54</v>
      </c>
      <c r="BX77" s="18" t="n">
        <v>45</v>
      </c>
      <c r="BY77" s="18" t="n">
        <v>23</v>
      </c>
      <c r="BZ77" s="18" t="n">
        <v>9</v>
      </c>
      <c r="CA77" s="18" t="n">
        <v>3</v>
      </c>
      <c r="CB77" s="18" t="n">
        <v>2</v>
      </c>
      <c r="CC77" s="18" t="n">
        <v>4</v>
      </c>
      <c r="CD77" s="18" t="n">
        <v>37</v>
      </c>
      <c r="CE77" s="18" t="n">
        <v>100</v>
      </c>
      <c r="CF77" s="18" t="n">
        <v>150</v>
      </c>
      <c r="CG77" s="18" t="n">
        <v>163</v>
      </c>
      <c r="CH77" s="18" t="n">
        <v>175</v>
      </c>
      <c r="CI77" s="18" t="n">
        <v>137</v>
      </c>
      <c r="CJ77" s="18" t="n">
        <v>144</v>
      </c>
      <c r="CK77" s="18" t="n">
        <v>222</v>
      </c>
      <c r="CL77" s="18" t="n">
        <v>163</v>
      </c>
      <c r="CM77" s="18" t="n">
        <v>78</v>
      </c>
      <c r="CN77" s="18" t="n">
        <v>143</v>
      </c>
      <c r="CO77" s="18" t="n">
        <v>82</v>
      </c>
      <c r="CP77" s="18" t="n">
        <v>10</v>
      </c>
      <c r="CQ77" s="18" t="n">
        <v>23</v>
      </c>
      <c r="CR77" s="18" t="n">
        <v>35</v>
      </c>
      <c r="CS77" s="18" t="n">
        <v>40</v>
      </c>
      <c r="CT77" s="18" t="n">
        <v>44</v>
      </c>
      <c r="CU77" s="18" t="n">
        <v>44</v>
      </c>
      <c r="CV77" s="18" t="n">
        <v>33</v>
      </c>
      <c r="CW77" s="18" t="n">
        <v>15</v>
      </c>
      <c r="CX77" s="18" t="n">
        <v>4</v>
      </c>
      <c r="CY77" s="18" t="n">
        <v>1</v>
      </c>
      <c r="CZ77" s="18" t="n">
        <v>31</v>
      </c>
      <c r="DA77" s="18" t="n">
        <v>125</v>
      </c>
      <c r="DB77" s="18" t="n">
        <v>148</v>
      </c>
      <c r="DC77" s="18" t="n">
        <v>143</v>
      </c>
      <c r="DD77" s="18" t="n">
        <v>144</v>
      </c>
      <c r="DE77" s="18" t="n">
        <v>141</v>
      </c>
    </row>
    <row r="78" customFormat="false" ht="10.5" hidden="false" customHeight="true" outlineLevel="0" collapsed="false">
      <c r="B78" s="17" t="n">
        <v>186</v>
      </c>
      <c r="C78" s="18" t="n">
        <v>67</v>
      </c>
      <c r="D78" s="18" t="n">
        <v>61</v>
      </c>
      <c r="E78" s="18" t="n">
        <v>67</v>
      </c>
      <c r="F78" s="18" t="n">
        <v>73</v>
      </c>
      <c r="G78" s="18" t="n">
        <v>45</v>
      </c>
      <c r="H78" s="18" t="n">
        <v>18</v>
      </c>
      <c r="I78" s="18" t="n">
        <v>17</v>
      </c>
      <c r="J78" s="18" t="n">
        <v>22</v>
      </c>
      <c r="K78" s="18" t="n">
        <v>16</v>
      </c>
      <c r="L78" s="18" t="n">
        <v>9</v>
      </c>
      <c r="M78" s="18" t="n">
        <v>3</v>
      </c>
      <c r="N78" s="18" t="n">
        <v>18</v>
      </c>
      <c r="O78" s="18" t="n">
        <v>52</v>
      </c>
      <c r="P78" s="18" t="n">
        <v>51</v>
      </c>
      <c r="Q78" s="18" t="n">
        <v>44</v>
      </c>
      <c r="R78" s="18" t="n">
        <v>58</v>
      </c>
      <c r="S78" s="18" t="n">
        <v>66</v>
      </c>
      <c r="T78" s="18" t="n">
        <v>59</v>
      </c>
      <c r="U78" s="18" t="n">
        <v>50</v>
      </c>
      <c r="V78" s="18" t="n">
        <v>50</v>
      </c>
      <c r="W78" s="18" t="n">
        <v>33</v>
      </c>
      <c r="X78" s="18" t="n">
        <v>3</v>
      </c>
      <c r="Y78" s="18" t="n">
        <v>9</v>
      </c>
      <c r="Z78" s="18" t="n">
        <v>29</v>
      </c>
      <c r="AA78" s="18" t="n">
        <v>25</v>
      </c>
      <c r="AB78" s="18" t="n">
        <v>63</v>
      </c>
      <c r="AC78" s="18" t="n">
        <v>84</v>
      </c>
      <c r="AD78" s="18" t="n">
        <v>44</v>
      </c>
      <c r="AE78" s="18" t="n">
        <v>67</v>
      </c>
      <c r="AF78" s="18" t="n">
        <v>194</v>
      </c>
      <c r="AG78" s="18" t="n">
        <v>214</v>
      </c>
      <c r="AH78" s="18" t="n">
        <v>185</v>
      </c>
      <c r="AI78" s="18" t="n">
        <v>169</v>
      </c>
      <c r="AJ78" s="18" t="n">
        <v>175</v>
      </c>
      <c r="AK78" s="18" t="n">
        <v>163</v>
      </c>
      <c r="AL78" s="18" t="n">
        <v>123</v>
      </c>
      <c r="AM78" s="18" t="n">
        <v>153</v>
      </c>
      <c r="AN78" s="18" t="n">
        <v>148</v>
      </c>
      <c r="AO78" s="18" t="n">
        <v>138</v>
      </c>
      <c r="AP78" s="18" t="n">
        <v>144</v>
      </c>
      <c r="AQ78" s="18" t="n">
        <v>188</v>
      </c>
      <c r="AR78" s="18" t="n">
        <v>164</v>
      </c>
      <c r="AS78" s="18" t="n">
        <v>191</v>
      </c>
      <c r="AT78" s="18" t="n">
        <v>130</v>
      </c>
      <c r="AU78" s="18" t="n">
        <v>170</v>
      </c>
      <c r="AV78" s="18" t="n">
        <v>136</v>
      </c>
      <c r="AW78" s="18" t="n">
        <v>121</v>
      </c>
      <c r="AX78" s="18" t="n">
        <v>138</v>
      </c>
      <c r="AY78" s="18" t="n">
        <v>157</v>
      </c>
      <c r="AZ78" s="18" t="n">
        <v>151</v>
      </c>
      <c r="BA78" s="18" t="n">
        <v>127</v>
      </c>
      <c r="BB78" s="18" t="n">
        <v>153</v>
      </c>
      <c r="BC78" s="18" t="n">
        <v>142</v>
      </c>
      <c r="BD78" s="18" t="n">
        <v>129</v>
      </c>
      <c r="BE78" s="18" t="n">
        <v>138</v>
      </c>
      <c r="BF78" s="18" t="n">
        <v>117</v>
      </c>
      <c r="BG78" s="18" t="n">
        <v>136</v>
      </c>
      <c r="BH78" s="18" t="n">
        <v>157</v>
      </c>
      <c r="BI78" s="18" t="n">
        <v>161</v>
      </c>
      <c r="BJ78" s="18" t="n">
        <v>160</v>
      </c>
      <c r="BK78" s="18" t="n">
        <v>160</v>
      </c>
      <c r="BL78" s="18" t="n">
        <v>162</v>
      </c>
      <c r="BM78" s="18" t="n">
        <v>166</v>
      </c>
      <c r="BN78" s="18" t="n">
        <v>167</v>
      </c>
      <c r="BO78" s="18" t="n">
        <v>158</v>
      </c>
      <c r="BP78" s="18" t="n">
        <v>144</v>
      </c>
      <c r="BQ78" s="18" t="n">
        <v>137</v>
      </c>
      <c r="BR78" s="18" t="n">
        <v>131</v>
      </c>
      <c r="BS78" s="18" t="n">
        <v>118</v>
      </c>
      <c r="BT78" s="18" t="n">
        <v>85</v>
      </c>
      <c r="BU78" s="18" t="n">
        <v>32</v>
      </c>
      <c r="BV78" s="18" t="n">
        <v>19</v>
      </c>
      <c r="BW78" s="18" t="n">
        <v>33</v>
      </c>
      <c r="BX78" s="18" t="n">
        <v>38</v>
      </c>
      <c r="BY78" s="18" t="n">
        <v>28</v>
      </c>
      <c r="BZ78" s="18" t="n">
        <v>17</v>
      </c>
      <c r="CA78" s="18" t="n">
        <v>5</v>
      </c>
      <c r="CB78" s="18" t="n">
        <v>6</v>
      </c>
      <c r="CC78" s="18" t="n">
        <v>35</v>
      </c>
      <c r="CD78" s="18" t="n">
        <v>96</v>
      </c>
      <c r="CE78" s="18" t="n">
        <v>172</v>
      </c>
      <c r="CF78" s="18" t="n">
        <v>169</v>
      </c>
      <c r="CG78" s="18" t="n">
        <v>147</v>
      </c>
      <c r="CH78" s="18" t="n">
        <v>129</v>
      </c>
      <c r="CI78" s="18" t="n">
        <v>120</v>
      </c>
      <c r="CJ78" s="18" t="n">
        <v>196</v>
      </c>
      <c r="CK78" s="18" t="n">
        <v>217</v>
      </c>
      <c r="CL78" s="18" t="n">
        <v>95</v>
      </c>
      <c r="CM78" s="18" t="n">
        <v>97</v>
      </c>
      <c r="CN78" s="18" t="n">
        <v>130</v>
      </c>
      <c r="CO78" s="18" t="n">
        <v>37</v>
      </c>
      <c r="CP78" s="18" t="n">
        <v>14</v>
      </c>
      <c r="CQ78" s="18" t="n">
        <v>26</v>
      </c>
      <c r="CR78" s="18" t="n">
        <v>39</v>
      </c>
      <c r="CS78" s="18" t="n">
        <v>39</v>
      </c>
      <c r="CT78" s="18" t="n">
        <v>43</v>
      </c>
      <c r="CU78" s="18" t="n">
        <v>45</v>
      </c>
      <c r="CV78" s="18" t="n">
        <v>31</v>
      </c>
      <c r="CW78" s="18" t="n">
        <v>12</v>
      </c>
      <c r="CX78" s="18" t="n">
        <v>4</v>
      </c>
      <c r="CY78" s="18" t="n">
        <v>6</v>
      </c>
      <c r="CZ78" s="18" t="n">
        <v>77</v>
      </c>
      <c r="DA78" s="18" t="n">
        <v>146</v>
      </c>
      <c r="DB78" s="18" t="n">
        <v>150</v>
      </c>
      <c r="DC78" s="18" t="n">
        <v>149</v>
      </c>
      <c r="DD78" s="18" t="n">
        <v>152</v>
      </c>
      <c r="DE78" s="18" t="n">
        <v>157</v>
      </c>
    </row>
    <row r="79" customFormat="false" ht="10.5" hidden="false" customHeight="true" outlineLevel="0" collapsed="false">
      <c r="B79" s="17" t="n">
        <v>187</v>
      </c>
      <c r="C79" s="18" t="n">
        <v>71</v>
      </c>
      <c r="D79" s="18" t="n">
        <v>65</v>
      </c>
      <c r="E79" s="18" t="n">
        <v>67</v>
      </c>
      <c r="F79" s="18" t="n">
        <v>77</v>
      </c>
      <c r="G79" s="18" t="n">
        <v>58</v>
      </c>
      <c r="H79" s="18" t="n">
        <v>24</v>
      </c>
      <c r="I79" s="18" t="n">
        <v>14</v>
      </c>
      <c r="J79" s="18" t="n">
        <v>17</v>
      </c>
      <c r="K79" s="18" t="n">
        <v>12</v>
      </c>
      <c r="L79" s="18" t="n">
        <v>15</v>
      </c>
      <c r="M79" s="18" t="n">
        <v>14</v>
      </c>
      <c r="N79" s="18" t="n">
        <v>24</v>
      </c>
      <c r="O79" s="18" t="n">
        <v>71</v>
      </c>
      <c r="P79" s="18" t="n">
        <v>80</v>
      </c>
      <c r="Q79" s="18" t="n">
        <v>59</v>
      </c>
      <c r="R79" s="18" t="n">
        <v>50</v>
      </c>
      <c r="S79" s="18" t="n">
        <v>66</v>
      </c>
      <c r="T79" s="18" t="n">
        <v>53</v>
      </c>
      <c r="U79" s="18" t="n">
        <v>45</v>
      </c>
      <c r="V79" s="18" t="n">
        <v>47</v>
      </c>
      <c r="W79" s="18" t="n">
        <v>45</v>
      </c>
      <c r="X79" s="18" t="n">
        <v>12</v>
      </c>
      <c r="Y79" s="18" t="n">
        <v>3</v>
      </c>
      <c r="Z79" s="18" t="n">
        <v>16</v>
      </c>
      <c r="AA79" s="18" t="n">
        <v>31</v>
      </c>
      <c r="AB79" s="18" t="n">
        <v>35</v>
      </c>
      <c r="AC79" s="18" t="n">
        <v>89</v>
      </c>
      <c r="AD79" s="18" t="n">
        <v>57</v>
      </c>
      <c r="AE79" s="18" t="n">
        <v>39</v>
      </c>
      <c r="AF79" s="18" t="n">
        <v>158</v>
      </c>
      <c r="AG79" s="18" t="n">
        <v>231</v>
      </c>
      <c r="AH79" s="18" t="n">
        <v>198</v>
      </c>
      <c r="AI79" s="18" t="n">
        <v>131</v>
      </c>
      <c r="AJ79" s="18" t="n">
        <v>139</v>
      </c>
      <c r="AK79" s="18" t="n">
        <v>131</v>
      </c>
      <c r="AL79" s="18" t="n">
        <v>127</v>
      </c>
      <c r="AM79" s="18" t="n">
        <v>172</v>
      </c>
      <c r="AN79" s="18" t="n">
        <v>193</v>
      </c>
      <c r="AO79" s="18" t="n">
        <v>185</v>
      </c>
      <c r="AP79" s="18" t="n">
        <v>163</v>
      </c>
      <c r="AQ79" s="18" t="n">
        <v>180</v>
      </c>
      <c r="AR79" s="18" t="n">
        <v>155</v>
      </c>
      <c r="AS79" s="18" t="n">
        <v>181</v>
      </c>
      <c r="AT79" s="18" t="n">
        <v>129</v>
      </c>
      <c r="AU79" s="18" t="n">
        <v>170</v>
      </c>
      <c r="AV79" s="18" t="n">
        <v>130</v>
      </c>
      <c r="AW79" s="18" t="n">
        <v>163</v>
      </c>
      <c r="AX79" s="18" t="n">
        <v>155</v>
      </c>
      <c r="AY79" s="18" t="n">
        <v>151</v>
      </c>
      <c r="AZ79" s="18" t="n">
        <v>130</v>
      </c>
      <c r="BA79" s="18" t="n">
        <v>100</v>
      </c>
      <c r="BB79" s="18" t="n">
        <v>150</v>
      </c>
      <c r="BC79" s="18" t="n">
        <v>135</v>
      </c>
      <c r="BD79" s="18" t="n">
        <v>141</v>
      </c>
      <c r="BE79" s="18" t="n">
        <v>145</v>
      </c>
      <c r="BF79" s="18" t="n">
        <v>127</v>
      </c>
      <c r="BG79" s="18" t="n">
        <v>130</v>
      </c>
      <c r="BH79" s="18" t="n">
        <v>151</v>
      </c>
      <c r="BI79" s="18" t="n">
        <v>171</v>
      </c>
      <c r="BJ79" s="18" t="n">
        <v>164</v>
      </c>
      <c r="BK79" s="18" t="n">
        <v>157</v>
      </c>
      <c r="BL79" s="18" t="n">
        <v>160</v>
      </c>
      <c r="BM79" s="18" t="n">
        <v>162</v>
      </c>
      <c r="BN79" s="18" t="n">
        <v>159</v>
      </c>
      <c r="BO79" s="18" t="n">
        <v>149</v>
      </c>
      <c r="BP79" s="18" t="n">
        <v>136</v>
      </c>
      <c r="BQ79" s="18" t="n">
        <v>132</v>
      </c>
      <c r="BR79" s="18" t="n">
        <v>141</v>
      </c>
      <c r="BS79" s="18" t="n">
        <v>137</v>
      </c>
      <c r="BT79" s="18" t="n">
        <v>157</v>
      </c>
      <c r="BU79" s="18" t="n">
        <v>124</v>
      </c>
      <c r="BV79" s="18" t="n">
        <v>64</v>
      </c>
      <c r="BW79" s="18" t="n">
        <v>15</v>
      </c>
      <c r="BX79" s="18" t="n">
        <v>5</v>
      </c>
      <c r="BY79" s="18" t="n">
        <v>8</v>
      </c>
      <c r="BZ79" s="18" t="n">
        <v>8</v>
      </c>
      <c r="CA79" s="18" t="n">
        <v>4</v>
      </c>
      <c r="CB79" s="18" t="n">
        <v>21</v>
      </c>
      <c r="CC79" s="18" t="n">
        <v>87</v>
      </c>
      <c r="CD79" s="18" t="n">
        <v>132</v>
      </c>
      <c r="CE79" s="18" t="n">
        <v>150</v>
      </c>
      <c r="CF79" s="18" t="n">
        <v>162</v>
      </c>
      <c r="CG79" s="18" t="n">
        <v>163</v>
      </c>
      <c r="CH79" s="18" t="n">
        <v>144</v>
      </c>
      <c r="CI79" s="18" t="n">
        <v>153</v>
      </c>
      <c r="CJ79" s="18" t="n">
        <v>217</v>
      </c>
      <c r="CK79" s="18" t="n">
        <v>169</v>
      </c>
      <c r="CL79" s="18" t="n">
        <v>73</v>
      </c>
      <c r="CM79" s="18" t="n">
        <v>128</v>
      </c>
      <c r="CN79" s="18" t="n">
        <v>78</v>
      </c>
      <c r="CO79" s="18" t="n">
        <v>18</v>
      </c>
      <c r="CP79" s="18" t="n">
        <v>16</v>
      </c>
      <c r="CQ79" s="18" t="n">
        <v>33</v>
      </c>
      <c r="CR79" s="18" t="n">
        <v>43</v>
      </c>
      <c r="CS79" s="18" t="n">
        <v>39</v>
      </c>
      <c r="CT79" s="18" t="n">
        <v>42</v>
      </c>
      <c r="CU79" s="18" t="n">
        <v>42</v>
      </c>
      <c r="CV79" s="18" t="n">
        <v>26</v>
      </c>
      <c r="CW79" s="18" t="n">
        <v>11</v>
      </c>
      <c r="CX79" s="18" t="n">
        <v>7</v>
      </c>
      <c r="CY79" s="18" t="n">
        <v>10</v>
      </c>
      <c r="CZ79" s="18" t="n">
        <v>131</v>
      </c>
      <c r="DA79" s="18" t="n">
        <v>149</v>
      </c>
      <c r="DB79" s="18" t="n">
        <v>155</v>
      </c>
      <c r="DC79" s="18" t="n">
        <v>160</v>
      </c>
      <c r="DD79" s="18" t="n">
        <v>153</v>
      </c>
      <c r="DE79" s="18" t="n">
        <v>155</v>
      </c>
    </row>
    <row r="80" customFormat="false" ht="10.5" hidden="false" customHeight="true" outlineLevel="0" collapsed="false">
      <c r="B80" s="17" t="n">
        <v>188</v>
      </c>
      <c r="C80" s="18" t="n">
        <v>79</v>
      </c>
      <c r="D80" s="18" t="n">
        <v>74</v>
      </c>
      <c r="E80" s="18" t="n">
        <v>71</v>
      </c>
      <c r="F80" s="18" t="n">
        <v>77</v>
      </c>
      <c r="G80" s="18" t="n">
        <v>66</v>
      </c>
      <c r="H80" s="18" t="n">
        <v>35</v>
      </c>
      <c r="I80" s="18" t="n">
        <v>17</v>
      </c>
      <c r="J80" s="18" t="n">
        <v>16</v>
      </c>
      <c r="K80" s="18" t="n">
        <v>10</v>
      </c>
      <c r="L80" s="18" t="n">
        <v>18</v>
      </c>
      <c r="M80" s="18" t="n">
        <v>25</v>
      </c>
      <c r="N80" s="18" t="n">
        <v>44</v>
      </c>
      <c r="O80" s="18" t="n">
        <v>79</v>
      </c>
      <c r="P80" s="18" t="n">
        <v>94</v>
      </c>
      <c r="Q80" s="18" t="n">
        <v>66</v>
      </c>
      <c r="R80" s="18" t="n">
        <v>35</v>
      </c>
      <c r="S80" s="18" t="n">
        <v>53</v>
      </c>
      <c r="T80" s="18" t="n">
        <v>65</v>
      </c>
      <c r="U80" s="18" t="n">
        <v>60</v>
      </c>
      <c r="V80" s="18" t="n">
        <v>43</v>
      </c>
      <c r="W80" s="18" t="n">
        <v>45</v>
      </c>
      <c r="X80" s="18" t="n">
        <v>33</v>
      </c>
      <c r="Y80" s="18" t="n">
        <v>4</v>
      </c>
      <c r="Z80" s="18" t="n">
        <v>7</v>
      </c>
      <c r="AA80" s="18" t="n">
        <v>31</v>
      </c>
      <c r="AB80" s="18" t="n">
        <v>24</v>
      </c>
      <c r="AC80" s="18" t="n">
        <v>71</v>
      </c>
      <c r="AD80" s="18" t="n">
        <v>74</v>
      </c>
      <c r="AE80" s="18" t="n">
        <v>33</v>
      </c>
      <c r="AF80" s="18" t="n">
        <v>89</v>
      </c>
      <c r="AG80" s="18" t="n">
        <v>206</v>
      </c>
      <c r="AH80" s="18" t="n">
        <v>202</v>
      </c>
      <c r="AI80" s="18" t="n">
        <v>170</v>
      </c>
      <c r="AJ80" s="18" t="n">
        <v>164</v>
      </c>
      <c r="AK80" s="18" t="n">
        <v>132</v>
      </c>
      <c r="AL80" s="18" t="n">
        <v>163</v>
      </c>
      <c r="AM80" s="18" t="n">
        <v>152</v>
      </c>
      <c r="AN80" s="18" t="n">
        <v>173</v>
      </c>
      <c r="AO80" s="18" t="n">
        <v>169</v>
      </c>
      <c r="AP80" s="18" t="n">
        <v>159</v>
      </c>
      <c r="AQ80" s="18" t="n">
        <v>175</v>
      </c>
      <c r="AR80" s="18" t="n">
        <v>160</v>
      </c>
      <c r="AS80" s="18" t="n">
        <v>157</v>
      </c>
      <c r="AT80" s="18" t="n">
        <v>153</v>
      </c>
      <c r="AU80" s="18" t="n">
        <v>167</v>
      </c>
      <c r="AV80" s="18" t="n">
        <v>130</v>
      </c>
      <c r="AW80" s="18" t="n">
        <v>157</v>
      </c>
      <c r="AX80" s="18" t="n">
        <v>128</v>
      </c>
      <c r="AY80" s="18" t="n">
        <v>141</v>
      </c>
      <c r="AZ80" s="18" t="n">
        <v>125</v>
      </c>
      <c r="BA80" s="18" t="n">
        <v>94</v>
      </c>
      <c r="BB80" s="18" t="n">
        <v>148</v>
      </c>
      <c r="BC80" s="18" t="n">
        <v>106</v>
      </c>
      <c r="BD80" s="18" t="n">
        <v>113</v>
      </c>
      <c r="BE80" s="18" t="n">
        <v>129</v>
      </c>
      <c r="BF80" s="18" t="n">
        <v>138</v>
      </c>
      <c r="BG80" s="18" t="n">
        <v>152</v>
      </c>
      <c r="BH80" s="18" t="n">
        <v>160</v>
      </c>
      <c r="BI80" s="18" t="n">
        <v>160</v>
      </c>
      <c r="BJ80" s="18" t="n">
        <v>156</v>
      </c>
      <c r="BK80" s="18" t="n">
        <v>158</v>
      </c>
      <c r="BL80" s="18" t="n">
        <v>158</v>
      </c>
      <c r="BM80" s="18" t="n">
        <v>158</v>
      </c>
      <c r="BN80" s="18" t="n">
        <v>162</v>
      </c>
      <c r="BO80" s="18" t="n">
        <v>158</v>
      </c>
      <c r="BP80" s="18" t="n">
        <v>152</v>
      </c>
      <c r="BQ80" s="18" t="n">
        <v>143</v>
      </c>
      <c r="BR80" s="18" t="n">
        <v>134</v>
      </c>
      <c r="BS80" s="18" t="n">
        <v>141</v>
      </c>
      <c r="BT80" s="18" t="n">
        <v>142</v>
      </c>
      <c r="BU80" s="18" t="n">
        <v>164</v>
      </c>
      <c r="BV80" s="18" t="n">
        <v>148</v>
      </c>
      <c r="BW80" s="18" t="n">
        <v>80</v>
      </c>
      <c r="BX80" s="18" t="n">
        <v>39</v>
      </c>
      <c r="BY80" s="18" t="n">
        <v>15</v>
      </c>
      <c r="BZ80" s="18" t="n">
        <v>12</v>
      </c>
      <c r="CA80" s="18" t="n">
        <v>52</v>
      </c>
      <c r="CB80" s="18" t="n">
        <v>96</v>
      </c>
      <c r="CC80" s="18" t="n">
        <v>125</v>
      </c>
      <c r="CD80" s="18" t="n">
        <v>124</v>
      </c>
      <c r="CE80" s="18" t="n">
        <v>141</v>
      </c>
      <c r="CF80" s="18" t="n">
        <v>127</v>
      </c>
      <c r="CG80" s="18" t="n">
        <v>121</v>
      </c>
      <c r="CH80" s="18" t="n">
        <v>155</v>
      </c>
      <c r="CI80" s="18" t="n">
        <v>215</v>
      </c>
      <c r="CJ80" s="18" t="n">
        <v>197</v>
      </c>
      <c r="CK80" s="18" t="n">
        <v>86</v>
      </c>
      <c r="CL80" s="18" t="n">
        <v>104</v>
      </c>
      <c r="CM80" s="18" t="n">
        <v>128</v>
      </c>
      <c r="CN80" s="18" t="n">
        <v>42</v>
      </c>
      <c r="CO80" s="18" t="n">
        <v>12</v>
      </c>
      <c r="CP80" s="18" t="n">
        <v>19</v>
      </c>
      <c r="CQ80" s="18" t="n">
        <v>32</v>
      </c>
      <c r="CR80" s="18" t="n">
        <v>39</v>
      </c>
      <c r="CS80" s="18" t="n">
        <v>38</v>
      </c>
      <c r="CT80" s="18" t="n">
        <v>36</v>
      </c>
      <c r="CU80" s="18" t="n">
        <v>30</v>
      </c>
      <c r="CV80" s="18" t="n">
        <v>16</v>
      </c>
      <c r="CW80" s="18" t="n">
        <v>5</v>
      </c>
      <c r="CX80" s="18" t="n">
        <v>10</v>
      </c>
      <c r="CY80" s="18" t="n">
        <v>28</v>
      </c>
      <c r="CZ80" s="18" t="n">
        <v>151</v>
      </c>
      <c r="DA80" s="18" t="n">
        <v>149</v>
      </c>
      <c r="DB80" s="18" t="n">
        <v>151</v>
      </c>
      <c r="DC80" s="18" t="n">
        <v>159</v>
      </c>
      <c r="DD80" s="18" t="n">
        <v>141</v>
      </c>
      <c r="DE80" s="18" t="n">
        <v>132</v>
      </c>
    </row>
    <row r="81" customFormat="false" ht="10.5" hidden="false" customHeight="true" outlineLevel="0" collapsed="false">
      <c r="B81" s="17" t="n">
        <v>189</v>
      </c>
      <c r="C81" s="18" t="n">
        <v>85</v>
      </c>
      <c r="D81" s="18" t="n">
        <v>81</v>
      </c>
      <c r="E81" s="18" t="n">
        <v>75</v>
      </c>
      <c r="F81" s="18" t="n">
        <v>78</v>
      </c>
      <c r="G81" s="18" t="n">
        <v>78</v>
      </c>
      <c r="H81" s="18" t="n">
        <v>56</v>
      </c>
      <c r="I81" s="18" t="n">
        <v>19</v>
      </c>
      <c r="J81" s="18" t="n">
        <v>16</v>
      </c>
      <c r="K81" s="18" t="n">
        <v>7</v>
      </c>
      <c r="L81" s="18" t="n">
        <v>28</v>
      </c>
      <c r="M81" s="18" t="n">
        <v>49</v>
      </c>
      <c r="N81" s="18" t="n">
        <v>89</v>
      </c>
      <c r="O81" s="18" t="n">
        <v>143</v>
      </c>
      <c r="P81" s="18" t="n">
        <v>189</v>
      </c>
      <c r="Q81" s="18" t="n">
        <v>175</v>
      </c>
      <c r="R81" s="18" t="n">
        <v>120</v>
      </c>
      <c r="S81" s="18" t="n">
        <v>65</v>
      </c>
      <c r="T81" s="18" t="n">
        <v>38</v>
      </c>
      <c r="U81" s="18" t="n">
        <v>46</v>
      </c>
      <c r="V81" s="18" t="n">
        <v>40</v>
      </c>
      <c r="W81" s="18" t="n">
        <v>44</v>
      </c>
      <c r="X81" s="18" t="n">
        <v>57</v>
      </c>
      <c r="Y81" s="18" t="n">
        <v>11</v>
      </c>
      <c r="Z81" s="18" t="n">
        <v>4</v>
      </c>
      <c r="AA81" s="18" t="n">
        <v>17</v>
      </c>
      <c r="AB81" s="18" t="n">
        <v>25</v>
      </c>
      <c r="AC81" s="18" t="n">
        <v>43</v>
      </c>
      <c r="AD81" s="18" t="n">
        <v>79</v>
      </c>
      <c r="AE81" s="18" t="n">
        <v>75</v>
      </c>
      <c r="AF81" s="18" t="n">
        <v>38</v>
      </c>
      <c r="AG81" s="18" t="n">
        <v>106</v>
      </c>
      <c r="AH81" s="18" t="n">
        <v>219</v>
      </c>
      <c r="AI81" s="18" t="n">
        <v>214</v>
      </c>
      <c r="AJ81" s="18" t="n">
        <v>169</v>
      </c>
      <c r="AK81" s="18" t="n">
        <v>141</v>
      </c>
      <c r="AL81" s="18" t="n">
        <v>179</v>
      </c>
      <c r="AM81" s="18" t="n">
        <v>170</v>
      </c>
      <c r="AN81" s="18" t="n">
        <v>180</v>
      </c>
      <c r="AO81" s="18" t="n">
        <v>163</v>
      </c>
      <c r="AP81" s="18" t="n">
        <v>149</v>
      </c>
      <c r="AQ81" s="18" t="n">
        <v>153</v>
      </c>
      <c r="AR81" s="18" t="n">
        <v>146</v>
      </c>
      <c r="AS81" s="18" t="n">
        <v>115</v>
      </c>
      <c r="AT81" s="18" t="n">
        <v>144</v>
      </c>
      <c r="AU81" s="18" t="n">
        <v>179</v>
      </c>
      <c r="AV81" s="18" t="n">
        <v>137</v>
      </c>
      <c r="AW81" s="18" t="n">
        <v>146</v>
      </c>
      <c r="AX81" s="18" t="n">
        <v>149</v>
      </c>
      <c r="AY81" s="18" t="n">
        <v>171</v>
      </c>
      <c r="AZ81" s="18" t="n">
        <v>127</v>
      </c>
      <c r="BA81" s="18" t="n">
        <v>106</v>
      </c>
      <c r="BB81" s="18" t="n">
        <v>142</v>
      </c>
      <c r="BC81" s="18" t="n">
        <v>138</v>
      </c>
      <c r="BD81" s="18" t="n">
        <v>143</v>
      </c>
      <c r="BE81" s="18" t="n">
        <v>145</v>
      </c>
      <c r="BF81" s="18" t="n">
        <v>150</v>
      </c>
      <c r="BG81" s="18" t="n">
        <v>152</v>
      </c>
      <c r="BH81" s="18" t="n">
        <v>159</v>
      </c>
      <c r="BI81" s="18" t="n">
        <v>152</v>
      </c>
      <c r="BJ81" s="18" t="n">
        <v>156</v>
      </c>
      <c r="BK81" s="18" t="n">
        <v>156</v>
      </c>
      <c r="BL81" s="18" t="n">
        <v>158</v>
      </c>
      <c r="BM81" s="18" t="n">
        <v>157</v>
      </c>
      <c r="BN81" s="18" t="n">
        <v>162</v>
      </c>
      <c r="BO81" s="18" t="n">
        <v>166</v>
      </c>
      <c r="BP81" s="18" t="n">
        <v>165</v>
      </c>
      <c r="BQ81" s="18" t="n">
        <v>158</v>
      </c>
      <c r="BR81" s="18" t="n">
        <v>143</v>
      </c>
      <c r="BS81" s="18" t="n">
        <v>134</v>
      </c>
      <c r="BT81" s="18" t="n">
        <v>135</v>
      </c>
      <c r="BU81" s="18" t="n">
        <v>146</v>
      </c>
      <c r="BV81" s="18" t="n">
        <v>159</v>
      </c>
      <c r="BW81" s="18" t="n">
        <v>155</v>
      </c>
      <c r="BX81" s="18" t="n">
        <v>136</v>
      </c>
      <c r="BY81" s="18" t="n">
        <v>88</v>
      </c>
      <c r="BZ81" s="18" t="n">
        <v>63</v>
      </c>
      <c r="CA81" s="18" t="n">
        <v>93</v>
      </c>
      <c r="CB81" s="18" t="n">
        <v>99</v>
      </c>
      <c r="CC81" s="18" t="n">
        <v>121</v>
      </c>
      <c r="CD81" s="18" t="n">
        <v>120</v>
      </c>
      <c r="CE81" s="18" t="n">
        <v>156</v>
      </c>
      <c r="CF81" s="18" t="n">
        <v>158</v>
      </c>
      <c r="CG81" s="18" t="n">
        <v>169</v>
      </c>
      <c r="CH81" s="18" t="n">
        <v>213</v>
      </c>
      <c r="CI81" s="18" t="n">
        <v>223</v>
      </c>
      <c r="CJ81" s="18" t="n">
        <v>157</v>
      </c>
      <c r="CK81" s="18" t="n">
        <v>75</v>
      </c>
      <c r="CL81" s="18" t="n">
        <v>130</v>
      </c>
      <c r="CM81" s="18" t="n">
        <v>78</v>
      </c>
      <c r="CN81" s="18" t="n">
        <v>30</v>
      </c>
      <c r="CO81" s="18" t="n">
        <v>22</v>
      </c>
      <c r="CP81" s="18" t="n">
        <v>25</v>
      </c>
      <c r="CQ81" s="18" t="n">
        <v>29</v>
      </c>
      <c r="CR81" s="18" t="n">
        <v>32</v>
      </c>
      <c r="CS81" s="18" t="n">
        <v>36</v>
      </c>
      <c r="CT81" s="18" t="n">
        <v>33</v>
      </c>
      <c r="CU81" s="18" t="n">
        <v>21</v>
      </c>
      <c r="CV81" s="18" t="n">
        <v>11</v>
      </c>
      <c r="CW81" s="18" t="n">
        <v>8</v>
      </c>
      <c r="CX81" s="18" t="n">
        <v>22</v>
      </c>
      <c r="CY81" s="18" t="n">
        <v>75</v>
      </c>
      <c r="CZ81" s="18" t="n">
        <v>153</v>
      </c>
      <c r="DA81" s="18" t="n">
        <v>157</v>
      </c>
      <c r="DB81" s="18" t="n">
        <v>144</v>
      </c>
      <c r="DC81" s="18" t="n">
        <v>146</v>
      </c>
      <c r="DD81" s="18" t="n">
        <v>135</v>
      </c>
      <c r="DE81" s="18" t="n">
        <v>134</v>
      </c>
    </row>
    <row r="82" customFormat="false" ht="10.5" hidden="false" customHeight="true" outlineLevel="0" collapsed="false">
      <c r="B82" s="17" t="n">
        <v>190</v>
      </c>
      <c r="C82" s="18" t="n">
        <v>86</v>
      </c>
      <c r="D82" s="18" t="n">
        <v>85</v>
      </c>
      <c r="E82" s="18" t="n">
        <v>82</v>
      </c>
      <c r="F82" s="18" t="n">
        <v>79</v>
      </c>
      <c r="G82" s="18" t="n">
        <v>92</v>
      </c>
      <c r="H82" s="18" t="n">
        <v>80</v>
      </c>
      <c r="I82" s="18" t="n">
        <v>30</v>
      </c>
      <c r="J82" s="18" t="n">
        <v>17</v>
      </c>
      <c r="K82" s="18" t="n">
        <v>10</v>
      </c>
      <c r="L82" s="18" t="n">
        <v>68</v>
      </c>
      <c r="M82" s="18" t="n">
        <v>118</v>
      </c>
      <c r="N82" s="18" t="n">
        <v>169</v>
      </c>
      <c r="O82" s="18" t="n">
        <v>236</v>
      </c>
      <c r="P82" s="18" t="n">
        <v>249</v>
      </c>
      <c r="Q82" s="18" t="n">
        <v>219</v>
      </c>
      <c r="R82" s="18" t="n">
        <v>177</v>
      </c>
      <c r="S82" s="18" t="n">
        <v>109</v>
      </c>
      <c r="T82" s="18" t="n">
        <v>45</v>
      </c>
      <c r="U82" s="18" t="n">
        <v>30</v>
      </c>
      <c r="V82" s="18" t="n">
        <v>43</v>
      </c>
      <c r="W82" s="18" t="n">
        <v>51</v>
      </c>
      <c r="X82" s="18" t="n">
        <v>67</v>
      </c>
      <c r="Y82" s="18" t="n">
        <v>39</v>
      </c>
      <c r="Z82" s="18" t="n">
        <v>6</v>
      </c>
      <c r="AA82" s="18" t="n">
        <v>2</v>
      </c>
      <c r="AB82" s="18" t="n">
        <v>19</v>
      </c>
      <c r="AC82" s="18" t="n">
        <v>31</v>
      </c>
      <c r="AD82" s="18" t="n">
        <v>61</v>
      </c>
      <c r="AE82" s="18" t="n">
        <v>101</v>
      </c>
      <c r="AF82" s="18" t="n">
        <v>46</v>
      </c>
      <c r="AG82" s="18" t="n">
        <v>51</v>
      </c>
      <c r="AH82" s="18" t="n">
        <v>174</v>
      </c>
      <c r="AI82" s="18" t="n">
        <v>217</v>
      </c>
      <c r="AJ82" s="18" t="n">
        <v>186</v>
      </c>
      <c r="AK82" s="18" t="n">
        <v>156</v>
      </c>
      <c r="AL82" s="18" t="n">
        <v>171</v>
      </c>
      <c r="AM82" s="18" t="n">
        <v>179</v>
      </c>
      <c r="AN82" s="18" t="n">
        <v>193</v>
      </c>
      <c r="AO82" s="18" t="n">
        <v>186</v>
      </c>
      <c r="AP82" s="18" t="n">
        <v>171</v>
      </c>
      <c r="AQ82" s="18" t="n">
        <v>167</v>
      </c>
      <c r="AR82" s="18" t="n">
        <v>157</v>
      </c>
      <c r="AS82" s="18" t="n">
        <v>130</v>
      </c>
      <c r="AT82" s="18" t="n">
        <v>173</v>
      </c>
      <c r="AU82" s="18" t="n">
        <v>168</v>
      </c>
      <c r="AV82" s="18" t="n">
        <v>140</v>
      </c>
      <c r="AW82" s="18" t="n">
        <v>152</v>
      </c>
      <c r="AX82" s="18" t="n">
        <v>151</v>
      </c>
      <c r="AY82" s="18" t="n">
        <v>156</v>
      </c>
      <c r="AZ82" s="18" t="n">
        <v>113</v>
      </c>
      <c r="BA82" s="18" t="n">
        <v>120</v>
      </c>
      <c r="BB82" s="18" t="n">
        <v>146</v>
      </c>
      <c r="BC82" s="18" t="n">
        <v>159</v>
      </c>
      <c r="BD82" s="18" t="n">
        <v>164</v>
      </c>
      <c r="BE82" s="18" t="n">
        <v>157</v>
      </c>
      <c r="BF82" s="18" t="n">
        <v>156</v>
      </c>
      <c r="BG82" s="18" t="n">
        <v>146</v>
      </c>
      <c r="BH82" s="18" t="n">
        <v>155</v>
      </c>
      <c r="BI82" s="18" t="n">
        <v>152</v>
      </c>
      <c r="BJ82" s="18" t="n">
        <v>150</v>
      </c>
      <c r="BK82" s="18" t="n">
        <v>151</v>
      </c>
      <c r="BL82" s="18" t="n">
        <v>153</v>
      </c>
      <c r="BM82" s="18" t="n">
        <v>156</v>
      </c>
      <c r="BN82" s="18" t="n">
        <v>156</v>
      </c>
      <c r="BO82" s="18" t="n">
        <v>156</v>
      </c>
      <c r="BP82" s="18" t="n">
        <v>156</v>
      </c>
      <c r="BQ82" s="18" t="n">
        <v>153</v>
      </c>
      <c r="BR82" s="18" t="n">
        <v>148</v>
      </c>
      <c r="BS82" s="18" t="n">
        <v>145</v>
      </c>
      <c r="BT82" s="18" t="n">
        <v>144</v>
      </c>
      <c r="BU82" s="18" t="n">
        <v>143</v>
      </c>
      <c r="BV82" s="18" t="n">
        <v>151</v>
      </c>
      <c r="BW82" s="18" t="n">
        <v>139</v>
      </c>
      <c r="BX82" s="18" t="n">
        <v>149</v>
      </c>
      <c r="BY82" s="18" t="n">
        <v>148</v>
      </c>
      <c r="BZ82" s="18" t="n">
        <v>99</v>
      </c>
      <c r="CA82" s="18" t="n">
        <v>114</v>
      </c>
      <c r="CB82" s="18" t="n">
        <v>124</v>
      </c>
      <c r="CC82" s="18" t="n">
        <v>145</v>
      </c>
      <c r="CD82" s="18" t="n">
        <v>142</v>
      </c>
      <c r="CE82" s="18" t="n">
        <v>174</v>
      </c>
      <c r="CF82" s="18" t="n">
        <v>159</v>
      </c>
      <c r="CG82" s="18" t="n">
        <v>184</v>
      </c>
      <c r="CH82" s="18" t="n">
        <v>238</v>
      </c>
      <c r="CI82" s="18" t="n">
        <v>191</v>
      </c>
      <c r="CJ82" s="18" t="n">
        <v>110</v>
      </c>
      <c r="CK82" s="18" t="n">
        <v>107</v>
      </c>
      <c r="CL82" s="18" t="n">
        <v>118</v>
      </c>
      <c r="CM82" s="18" t="n">
        <v>36</v>
      </c>
      <c r="CN82" s="18" t="n">
        <v>30</v>
      </c>
      <c r="CO82" s="18" t="n">
        <v>30</v>
      </c>
      <c r="CP82" s="18" t="n">
        <v>23</v>
      </c>
      <c r="CQ82" s="18" t="n">
        <v>31</v>
      </c>
      <c r="CR82" s="18" t="n">
        <v>29</v>
      </c>
      <c r="CS82" s="18" t="n">
        <v>38</v>
      </c>
      <c r="CT82" s="18" t="n">
        <v>34</v>
      </c>
      <c r="CU82" s="18" t="n">
        <v>26</v>
      </c>
      <c r="CV82" s="18" t="n">
        <v>24</v>
      </c>
      <c r="CW82" s="18" t="n">
        <v>16</v>
      </c>
      <c r="CX82" s="18" t="n">
        <v>40</v>
      </c>
      <c r="CY82" s="18" t="n">
        <v>124</v>
      </c>
      <c r="CZ82" s="18" t="n">
        <v>156</v>
      </c>
      <c r="DA82" s="18" t="n">
        <v>148</v>
      </c>
      <c r="DB82" s="18" t="n">
        <v>131</v>
      </c>
      <c r="DC82" s="18" t="n">
        <v>134</v>
      </c>
      <c r="DD82" s="18" t="n">
        <v>136</v>
      </c>
      <c r="DE82" s="18" t="n">
        <v>144</v>
      </c>
    </row>
    <row r="83" customFormat="false" ht="10.5" hidden="false" customHeight="true" outlineLevel="0" collapsed="false">
      <c r="B83" s="17" t="n">
        <v>191</v>
      </c>
      <c r="C83" s="18" t="n">
        <v>89</v>
      </c>
      <c r="D83" s="18" t="n">
        <v>89</v>
      </c>
      <c r="E83" s="18" t="n">
        <v>89</v>
      </c>
      <c r="F83" s="18" t="n">
        <v>84</v>
      </c>
      <c r="G83" s="18" t="n">
        <v>95</v>
      </c>
      <c r="H83" s="18" t="n">
        <v>97</v>
      </c>
      <c r="I83" s="18" t="n">
        <v>51</v>
      </c>
      <c r="J83" s="18" t="n">
        <v>17</v>
      </c>
      <c r="K83" s="18" t="n">
        <v>14</v>
      </c>
      <c r="L83" s="18" t="n">
        <v>104</v>
      </c>
      <c r="M83" s="18" t="n">
        <v>198</v>
      </c>
      <c r="N83" s="18" t="n">
        <v>230</v>
      </c>
      <c r="O83" s="18" t="n">
        <v>252</v>
      </c>
      <c r="P83" s="18" t="n">
        <v>198</v>
      </c>
      <c r="Q83" s="18" t="n">
        <v>155</v>
      </c>
      <c r="R83" s="18" t="n">
        <v>155</v>
      </c>
      <c r="S83" s="18" t="n">
        <v>131</v>
      </c>
      <c r="T83" s="18" t="n">
        <v>74</v>
      </c>
      <c r="U83" s="18" t="n">
        <v>24</v>
      </c>
      <c r="V83" s="18" t="n">
        <v>36</v>
      </c>
      <c r="W83" s="18" t="n">
        <v>52</v>
      </c>
      <c r="X83" s="18" t="n">
        <v>60</v>
      </c>
      <c r="Y83" s="18" t="n">
        <v>69</v>
      </c>
      <c r="Z83" s="18" t="n">
        <v>22</v>
      </c>
      <c r="AA83" s="18" t="n">
        <v>4</v>
      </c>
      <c r="AB83" s="18" t="n">
        <v>5</v>
      </c>
      <c r="AC83" s="18" t="n">
        <v>29</v>
      </c>
      <c r="AD83" s="18" t="n">
        <v>41</v>
      </c>
      <c r="AE83" s="18" t="n">
        <v>93</v>
      </c>
      <c r="AF83" s="18" t="n">
        <v>77</v>
      </c>
      <c r="AG83" s="18" t="n">
        <v>30</v>
      </c>
      <c r="AH83" s="18" t="n">
        <v>85</v>
      </c>
      <c r="AI83" s="18" t="n">
        <v>191</v>
      </c>
      <c r="AJ83" s="18" t="n">
        <v>196</v>
      </c>
      <c r="AK83" s="18" t="n">
        <v>185</v>
      </c>
      <c r="AL83" s="18" t="n">
        <v>192</v>
      </c>
      <c r="AM83" s="18" t="n">
        <v>179</v>
      </c>
      <c r="AN83" s="18" t="n">
        <v>193</v>
      </c>
      <c r="AO83" s="18" t="n">
        <v>193</v>
      </c>
      <c r="AP83" s="18" t="n">
        <v>160</v>
      </c>
      <c r="AQ83" s="18" t="n">
        <v>150</v>
      </c>
      <c r="AR83" s="18" t="n">
        <v>150</v>
      </c>
      <c r="AS83" s="18" t="n">
        <v>134</v>
      </c>
      <c r="AT83" s="18" t="n">
        <v>164</v>
      </c>
      <c r="AU83" s="18" t="n">
        <v>173</v>
      </c>
      <c r="AV83" s="18" t="n">
        <v>172</v>
      </c>
      <c r="AW83" s="18" t="n">
        <v>171</v>
      </c>
      <c r="AX83" s="18" t="n">
        <v>129</v>
      </c>
      <c r="AY83" s="18" t="n">
        <v>139</v>
      </c>
      <c r="AZ83" s="18" t="n">
        <v>146</v>
      </c>
      <c r="BA83" s="18" t="n">
        <v>171</v>
      </c>
      <c r="BB83" s="18" t="n">
        <v>172</v>
      </c>
      <c r="BC83" s="18" t="n">
        <v>190</v>
      </c>
      <c r="BD83" s="18" t="n">
        <v>189</v>
      </c>
      <c r="BE83" s="18" t="n">
        <v>165</v>
      </c>
      <c r="BF83" s="18" t="n">
        <v>162</v>
      </c>
      <c r="BG83" s="18" t="n">
        <v>155</v>
      </c>
      <c r="BH83" s="18" t="n">
        <v>153</v>
      </c>
      <c r="BI83" s="18" t="n">
        <v>153</v>
      </c>
      <c r="BJ83" s="18" t="n">
        <v>153</v>
      </c>
      <c r="BK83" s="18" t="n">
        <v>146</v>
      </c>
      <c r="BL83" s="18" t="n">
        <v>149</v>
      </c>
      <c r="BM83" s="18" t="n">
        <v>152</v>
      </c>
      <c r="BN83" s="18" t="n">
        <v>152</v>
      </c>
      <c r="BO83" s="18" t="n">
        <v>156</v>
      </c>
      <c r="BP83" s="18" t="n">
        <v>156</v>
      </c>
      <c r="BQ83" s="18" t="n">
        <v>151</v>
      </c>
      <c r="BR83" s="18" t="n">
        <v>150</v>
      </c>
      <c r="BS83" s="18" t="n">
        <v>156</v>
      </c>
      <c r="BT83" s="18" t="n">
        <v>152</v>
      </c>
      <c r="BU83" s="18" t="n">
        <v>155</v>
      </c>
      <c r="BV83" s="18" t="n">
        <v>149</v>
      </c>
      <c r="BW83" s="18" t="n">
        <v>128</v>
      </c>
      <c r="BX83" s="18" t="n">
        <v>115</v>
      </c>
      <c r="BY83" s="18" t="n">
        <v>129</v>
      </c>
      <c r="BZ83" s="18" t="n">
        <v>101</v>
      </c>
      <c r="CA83" s="18" t="n">
        <v>69</v>
      </c>
      <c r="CB83" s="18" t="n">
        <v>105</v>
      </c>
      <c r="CC83" s="18" t="n">
        <v>146</v>
      </c>
      <c r="CD83" s="18" t="n">
        <v>156</v>
      </c>
      <c r="CE83" s="18" t="n">
        <v>155</v>
      </c>
      <c r="CF83" s="18" t="n">
        <v>167</v>
      </c>
      <c r="CG83" s="18" t="n">
        <v>230</v>
      </c>
      <c r="CH83" s="18" t="n">
        <v>212</v>
      </c>
      <c r="CI83" s="18" t="n">
        <v>103</v>
      </c>
      <c r="CJ83" s="18" t="n">
        <v>99</v>
      </c>
      <c r="CK83" s="18" t="n">
        <v>129</v>
      </c>
      <c r="CL83" s="18" t="n">
        <v>93</v>
      </c>
      <c r="CM83" s="18" t="n">
        <v>23</v>
      </c>
      <c r="CN83" s="18" t="n">
        <v>26</v>
      </c>
      <c r="CO83" s="18" t="n">
        <v>37</v>
      </c>
      <c r="CP83" s="18" t="n">
        <v>21</v>
      </c>
      <c r="CQ83" s="18" t="n">
        <v>31</v>
      </c>
      <c r="CR83" s="18" t="n">
        <v>37</v>
      </c>
      <c r="CS83" s="18" t="n">
        <v>36</v>
      </c>
      <c r="CT83" s="18" t="n">
        <v>32</v>
      </c>
      <c r="CU83" s="18" t="n">
        <v>34</v>
      </c>
      <c r="CV83" s="18" t="n">
        <v>31</v>
      </c>
      <c r="CW83" s="18" t="n">
        <v>16</v>
      </c>
      <c r="CX83" s="18" t="n">
        <v>65</v>
      </c>
      <c r="CY83" s="18" t="n">
        <v>146</v>
      </c>
      <c r="CZ83" s="18" t="n">
        <v>158</v>
      </c>
      <c r="DA83" s="18" t="n">
        <v>137</v>
      </c>
      <c r="DB83" s="18" t="n">
        <v>136</v>
      </c>
      <c r="DC83" s="18" t="n">
        <v>141</v>
      </c>
      <c r="DD83" s="18" t="n">
        <v>138</v>
      </c>
      <c r="DE83" s="18" t="n">
        <v>143</v>
      </c>
    </row>
    <row r="84" customFormat="false" ht="10.5" hidden="false" customHeight="true" outlineLevel="0" collapsed="false">
      <c r="B84" s="17" t="n">
        <v>192</v>
      </c>
      <c r="C84" s="18" t="n">
        <v>93</v>
      </c>
      <c r="D84" s="18" t="n">
        <v>94</v>
      </c>
      <c r="E84" s="18" t="n">
        <v>93</v>
      </c>
      <c r="F84" s="18" t="n">
        <v>89</v>
      </c>
      <c r="G84" s="18" t="n">
        <v>90</v>
      </c>
      <c r="H84" s="18" t="n">
        <v>90</v>
      </c>
      <c r="I84" s="18" t="n">
        <v>64</v>
      </c>
      <c r="J84" s="18" t="n">
        <v>15</v>
      </c>
      <c r="K84" s="18" t="n">
        <v>16</v>
      </c>
      <c r="L84" s="18" t="n">
        <v>143</v>
      </c>
      <c r="M84" s="18" t="n">
        <v>228</v>
      </c>
      <c r="N84" s="18" t="n">
        <v>238</v>
      </c>
      <c r="O84" s="18" t="n">
        <v>181</v>
      </c>
      <c r="P84" s="18" t="n">
        <v>148</v>
      </c>
      <c r="Q84" s="18" t="n">
        <v>127</v>
      </c>
      <c r="R84" s="18" t="n">
        <v>142</v>
      </c>
      <c r="S84" s="18" t="n">
        <v>167</v>
      </c>
      <c r="T84" s="18" t="n">
        <v>151</v>
      </c>
      <c r="U84" s="18" t="n">
        <v>70</v>
      </c>
      <c r="V84" s="18" t="n">
        <v>22</v>
      </c>
      <c r="W84" s="18" t="n">
        <v>36</v>
      </c>
      <c r="X84" s="18" t="n">
        <v>52</v>
      </c>
      <c r="Y84" s="18" t="n">
        <v>65</v>
      </c>
      <c r="Z84" s="18" t="n">
        <v>32</v>
      </c>
      <c r="AA84" s="18" t="n">
        <v>1</v>
      </c>
      <c r="AB84" s="18" t="n">
        <v>8</v>
      </c>
      <c r="AC84" s="18" t="n">
        <v>29</v>
      </c>
      <c r="AD84" s="18" t="n">
        <v>26</v>
      </c>
      <c r="AE84" s="18" t="n">
        <v>46</v>
      </c>
      <c r="AF84" s="18" t="n">
        <v>82</v>
      </c>
      <c r="AG84" s="18" t="n">
        <v>54</v>
      </c>
      <c r="AH84" s="18" t="n">
        <v>42</v>
      </c>
      <c r="AI84" s="18" t="n">
        <v>106</v>
      </c>
      <c r="AJ84" s="18" t="n">
        <v>167</v>
      </c>
      <c r="AK84" s="18" t="n">
        <v>182</v>
      </c>
      <c r="AL84" s="18" t="n">
        <v>192</v>
      </c>
      <c r="AM84" s="18" t="n">
        <v>177</v>
      </c>
      <c r="AN84" s="18" t="n">
        <v>180</v>
      </c>
      <c r="AO84" s="18" t="n">
        <v>187</v>
      </c>
      <c r="AP84" s="18" t="n">
        <v>203</v>
      </c>
      <c r="AQ84" s="18" t="n">
        <v>189</v>
      </c>
      <c r="AR84" s="18" t="n">
        <v>157</v>
      </c>
      <c r="AS84" s="18" t="n">
        <v>144</v>
      </c>
      <c r="AT84" s="18" t="n">
        <v>179</v>
      </c>
      <c r="AU84" s="18" t="n">
        <v>152</v>
      </c>
      <c r="AV84" s="18" t="n">
        <v>146</v>
      </c>
      <c r="AW84" s="18" t="n">
        <v>169</v>
      </c>
      <c r="AX84" s="18" t="n">
        <v>170</v>
      </c>
      <c r="AY84" s="18" t="n">
        <v>170</v>
      </c>
      <c r="AZ84" s="18" t="n">
        <v>148</v>
      </c>
      <c r="BA84" s="18" t="n">
        <v>122</v>
      </c>
      <c r="BB84" s="18" t="n">
        <v>105</v>
      </c>
      <c r="BC84" s="18" t="n">
        <v>121</v>
      </c>
      <c r="BD84" s="18" t="n">
        <v>148</v>
      </c>
      <c r="BE84" s="18" t="n">
        <v>163</v>
      </c>
      <c r="BF84" s="18" t="n">
        <v>170</v>
      </c>
      <c r="BG84" s="18" t="n">
        <v>165</v>
      </c>
      <c r="BH84" s="18" t="n">
        <v>152</v>
      </c>
      <c r="BI84" s="18" t="n">
        <v>154</v>
      </c>
      <c r="BJ84" s="18" t="n">
        <v>154</v>
      </c>
      <c r="BK84" s="18" t="n">
        <v>152</v>
      </c>
      <c r="BL84" s="18" t="n">
        <v>149</v>
      </c>
      <c r="BM84" s="18" t="n">
        <v>147</v>
      </c>
      <c r="BN84" s="18" t="n">
        <v>143</v>
      </c>
      <c r="BO84" s="18" t="n">
        <v>154</v>
      </c>
      <c r="BP84" s="18" t="n">
        <v>159</v>
      </c>
      <c r="BQ84" s="18" t="n">
        <v>146</v>
      </c>
      <c r="BR84" s="18" t="n">
        <v>155</v>
      </c>
      <c r="BS84" s="18" t="n">
        <v>149</v>
      </c>
      <c r="BT84" s="18" t="n">
        <v>153</v>
      </c>
      <c r="BU84" s="18" t="n">
        <v>146</v>
      </c>
      <c r="BV84" s="18" t="n">
        <v>125</v>
      </c>
      <c r="BW84" s="18" t="n">
        <v>115</v>
      </c>
      <c r="BX84" s="18" t="n">
        <v>102</v>
      </c>
      <c r="BY84" s="18" t="n">
        <v>123</v>
      </c>
      <c r="BZ84" s="18" t="n">
        <v>115</v>
      </c>
      <c r="CA84" s="18" t="n">
        <v>95</v>
      </c>
      <c r="CB84" s="18" t="n">
        <v>152</v>
      </c>
      <c r="CC84" s="18" t="n">
        <v>178</v>
      </c>
      <c r="CD84" s="18" t="n">
        <v>153</v>
      </c>
      <c r="CE84" s="18" t="n">
        <v>154</v>
      </c>
      <c r="CF84" s="18" t="n">
        <v>201</v>
      </c>
      <c r="CG84" s="18" t="n">
        <v>220</v>
      </c>
      <c r="CH84" s="18" t="n">
        <v>115</v>
      </c>
      <c r="CI84" s="18" t="n">
        <v>71</v>
      </c>
      <c r="CJ84" s="18" t="n">
        <v>131</v>
      </c>
      <c r="CK84" s="18" t="n">
        <v>109</v>
      </c>
      <c r="CL84" s="18" t="n">
        <v>40</v>
      </c>
      <c r="CM84" s="18" t="n">
        <v>22</v>
      </c>
      <c r="CN84" s="18" t="n">
        <v>29</v>
      </c>
      <c r="CO84" s="18" t="n">
        <v>31</v>
      </c>
      <c r="CP84" s="18" t="n">
        <v>35</v>
      </c>
      <c r="CQ84" s="18" t="n">
        <v>39</v>
      </c>
      <c r="CR84" s="18" t="n">
        <v>38</v>
      </c>
      <c r="CS84" s="18" t="n">
        <v>31</v>
      </c>
      <c r="CT84" s="18" t="n">
        <v>32</v>
      </c>
      <c r="CU84" s="18" t="n">
        <v>26</v>
      </c>
      <c r="CV84" s="18" t="n">
        <v>28</v>
      </c>
      <c r="CW84" s="18" t="n">
        <v>29</v>
      </c>
      <c r="CX84" s="18" t="n">
        <v>125</v>
      </c>
      <c r="CY84" s="18" t="n">
        <v>160</v>
      </c>
      <c r="CZ84" s="18" t="n">
        <v>172</v>
      </c>
      <c r="DA84" s="18" t="n">
        <v>160</v>
      </c>
      <c r="DB84" s="18" t="n">
        <v>157</v>
      </c>
      <c r="DC84" s="18" t="n">
        <v>156</v>
      </c>
      <c r="DD84" s="18" t="n">
        <v>151</v>
      </c>
      <c r="DE84" s="18" t="n">
        <v>148</v>
      </c>
    </row>
    <row r="85" customFormat="false" ht="10.5" hidden="false" customHeight="true" outlineLevel="0" collapsed="false">
      <c r="B85" s="17" t="n">
        <v>193</v>
      </c>
      <c r="C85" s="18" t="n">
        <v>95</v>
      </c>
      <c r="D85" s="18" t="n">
        <v>94</v>
      </c>
      <c r="E85" s="18" t="n">
        <v>93</v>
      </c>
      <c r="F85" s="18" t="n">
        <v>88</v>
      </c>
      <c r="G85" s="18" t="n">
        <v>99</v>
      </c>
      <c r="H85" s="18" t="n">
        <v>100</v>
      </c>
      <c r="I85" s="18" t="n">
        <v>87</v>
      </c>
      <c r="J85" s="18" t="n">
        <v>30</v>
      </c>
      <c r="K85" s="18" t="n">
        <v>12</v>
      </c>
      <c r="L85" s="18" t="n">
        <v>106</v>
      </c>
      <c r="M85" s="18" t="n">
        <v>195</v>
      </c>
      <c r="N85" s="18" t="n">
        <v>172</v>
      </c>
      <c r="O85" s="18" t="n">
        <v>118</v>
      </c>
      <c r="P85" s="18" t="n">
        <v>117</v>
      </c>
      <c r="Q85" s="18" t="n">
        <v>132</v>
      </c>
      <c r="R85" s="18" t="n">
        <v>169</v>
      </c>
      <c r="S85" s="18" t="n">
        <v>217</v>
      </c>
      <c r="T85" s="18" t="n">
        <v>213</v>
      </c>
      <c r="U85" s="18" t="n">
        <v>117</v>
      </c>
      <c r="V85" s="18" t="n">
        <v>30</v>
      </c>
      <c r="W85" s="18" t="n">
        <v>28</v>
      </c>
      <c r="X85" s="18" t="n">
        <v>45</v>
      </c>
      <c r="Y85" s="18" t="n">
        <v>59</v>
      </c>
      <c r="Z85" s="18" t="n">
        <v>51</v>
      </c>
      <c r="AA85" s="18" t="n">
        <v>17</v>
      </c>
      <c r="AB85" s="18" t="n">
        <v>1</v>
      </c>
      <c r="AC85" s="18" t="n">
        <v>11</v>
      </c>
      <c r="AD85" s="18" t="n">
        <v>28</v>
      </c>
      <c r="AE85" s="18" t="n">
        <v>35</v>
      </c>
      <c r="AF85" s="18" t="n">
        <v>44</v>
      </c>
      <c r="AG85" s="18" t="n">
        <v>67</v>
      </c>
      <c r="AH85" s="18" t="n">
        <v>36</v>
      </c>
      <c r="AI85" s="18" t="n">
        <v>25</v>
      </c>
      <c r="AJ85" s="18" t="n">
        <v>97</v>
      </c>
      <c r="AK85" s="18" t="n">
        <v>141</v>
      </c>
      <c r="AL85" s="18" t="n">
        <v>187</v>
      </c>
      <c r="AM85" s="18" t="n">
        <v>178</v>
      </c>
      <c r="AN85" s="18" t="n">
        <v>169</v>
      </c>
      <c r="AO85" s="18" t="n">
        <v>173</v>
      </c>
      <c r="AP85" s="18" t="n">
        <v>191</v>
      </c>
      <c r="AQ85" s="18" t="n">
        <v>192</v>
      </c>
      <c r="AR85" s="18" t="n">
        <v>184</v>
      </c>
      <c r="AS85" s="18" t="n">
        <v>175</v>
      </c>
      <c r="AT85" s="18" t="n">
        <v>194</v>
      </c>
      <c r="AU85" s="18" t="n">
        <v>177</v>
      </c>
      <c r="AV85" s="18" t="n">
        <v>160</v>
      </c>
      <c r="AW85" s="18" t="n">
        <v>159</v>
      </c>
      <c r="AX85" s="18" t="n">
        <v>146</v>
      </c>
      <c r="AY85" s="18" t="n">
        <v>109</v>
      </c>
      <c r="AZ85" s="18" t="n">
        <v>45</v>
      </c>
      <c r="BA85" s="18" t="n">
        <v>18</v>
      </c>
      <c r="BB85" s="18" t="n">
        <v>17</v>
      </c>
      <c r="BC85" s="18" t="n">
        <v>28</v>
      </c>
      <c r="BD85" s="18" t="n">
        <v>51</v>
      </c>
      <c r="BE85" s="18" t="n">
        <v>97</v>
      </c>
      <c r="BF85" s="18" t="n">
        <v>158</v>
      </c>
      <c r="BG85" s="18" t="n">
        <v>175</v>
      </c>
      <c r="BH85" s="18" t="n">
        <v>157</v>
      </c>
      <c r="BI85" s="18" t="n">
        <v>158</v>
      </c>
      <c r="BJ85" s="18" t="n">
        <v>158</v>
      </c>
      <c r="BK85" s="18" t="n">
        <v>156</v>
      </c>
      <c r="BL85" s="18" t="n">
        <v>151</v>
      </c>
      <c r="BM85" s="18" t="n">
        <v>149</v>
      </c>
      <c r="BN85" s="18" t="n">
        <v>151</v>
      </c>
      <c r="BO85" s="18" t="n">
        <v>154</v>
      </c>
      <c r="BP85" s="18" t="n">
        <v>157</v>
      </c>
      <c r="BQ85" s="18" t="n">
        <v>152</v>
      </c>
      <c r="BR85" s="18" t="n">
        <v>164</v>
      </c>
      <c r="BS85" s="18" t="n">
        <v>157</v>
      </c>
      <c r="BT85" s="18" t="n">
        <v>155</v>
      </c>
      <c r="BU85" s="18" t="n">
        <v>145</v>
      </c>
      <c r="BV85" s="18" t="n">
        <v>110</v>
      </c>
      <c r="BW85" s="18" t="n">
        <v>95</v>
      </c>
      <c r="BX85" s="18" t="n">
        <v>100</v>
      </c>
      <c r="BY85" s="18" t="n">
        <v>129</v>
      </c>
      <c r="BZ85" s="18" t="n">
        <v>102</v>
      </c>
      <c r="CA85" s="18" t="n">
        <v>92</v>
      </c>
      <c r="CB85" s="18" t="n">
        <v>174</v>
      </c>
      <c r="CC85" s="18" t="n">
        <v>159</v>
      </c>
      <c r="CD85" s="18" t="n">
        <v>148</v>
      </c>
      <c r="CE85" s="18" t="n">
        <v>195</v>
      </c>
      <c r="CF85" s="18" t="n">
        <v>210</v>
      </c>
      <c r="CG85" s="18" t="n">
        <v>135</v>
      </c>
      <c r="CH85" s="18" t="n">
        <v>84</v>
      </c>
      <c r="CI85" s="18" t="n">
        <v>136</v>
      </c>
      <c r="CJ85" s="18" t="n">
        <v>117</v>
      </c>
      <c r="CK85" s="18" t="n">
        <v>45</v>
      </c>
      <c r="CL85" s="18" t="n">
        <v>18</v>
      </c>
      <c r="CM85" s="18" t="n">
        <v>26</v>
      </c>
      <c r="CN85" s="18" t="n">
        <v>28</v>
      </c>
      <c r="CO85" s="18" t="n">
        <v>23</v>
      </c>
      <c r="CP85" s="18" t="n">
        <v>25</v>
      </c>
      <c r="CQ85" s="18" t="n">
        <v>37</v>
      </c>
      <c r="CR85" s="18" t="n">
        <v>34</v>
      </c>
      <c r="CS85" s="18" t="n">
        <v>38</v>
      </c>
      <c r="CT85" s="18" t="n">
        <v>27</v>
      </c>
      <c r="CU85" s="18" t="n">
        <v>31</v>
      </c>
      <c r="CV85" s="18" t="n">
        <v>23</v>
      </c>
      <c r="CW85" s="18" t="n">
        <v>54</v>
      </c>
      <c r="CX85" s="18" t="n">
        <v>156</v>
      </c>
      <c r="CY85" s="18" t="n">
        <v>156</v>
      </c>
      <c r="CZ85" s="18" t="n">
        <v>145</v>
      </c>
      <c r="DA85" s="18" t="n">
        <v>141</v>
      </c>
      <c r="DB85" s="18" t="n">
        <v>142</v>
      </c>
      <c r="DC85" s="18" t="n">
        <v>139</v>
      </c>
      <c r="DD85" s="18" t="n">
        <v>139</v>
      </c>
      <c r="DE85" s="18" t="n">
        <v>141</v>
      </c>
    </row>
    <row r="86" customFormat="false" ht="10.5" hidden="false" customHeight="true" outlineLevel="0" collapsed="false">
      <c r="B86" s="17" t="n">
        <v>194</v>
      </c>
      <c r="C86" s="18" t="n">
        <v>100</v>
      </c>
      <c r="D86" s="18" t="n">
        <v>100</v>
      </c>
      <c r="E86" s="18" t="n">
        <v>96</v>
      </c>
      <c r="F86" s="18" t="n">
        <v>93</v>
      </c>
      <c r="G86" s="18" t="n">
        <v>95</v>
      </c>
      <c r="H86" s="18" t="n">
        <v>96</v>
      </c>
      <c r="I86" s="18" t="n">
        <v>101</v>
      </c>
      <c r="J86" s="18" t="n">
        <v>60</v>
      </c>
      <c r="K86" s="18" t="n">
        <v>13</v>
      </c>
      <c r="L86" s="18" t="n">
        <v>33</v>
      </c>
      <c r="M86" s="18" t="n">
        <v>113</v>
      </c>
      <c r="N86" s="18" t="n">
        <v>136</v>
      </c>
      <c r="O86" s="18" t="n">
        <v>115</v>
      </c>
      <c r="P86" s="18" t="n">
        <v>145</v>
      </c>
      <c r="Q86" s="18" t="n">
        <v>196</v>
      </c>
      <c r="R86" s="18" t="n">
        <v>227</v>
      </c>
      <c r="S86" s="18" t="n">
        <v>237</v>
      </c>
      <c r="T86" s="18" t="n">
        <v>209</v>
      </c>
      <c r="U86" s="18" t="n">
        <v>136</v>
      </c>
      <c r="V86" s="18" t="n">
        <v>42</v>
      </c>
      <c r="W86" s="18" t="n">
        <v>19</v>
      </c>
      <c r="X86" s="18" t="n">
        <v>31</v>
      </c>
      <c r="Y86" s="18" t="n">
        <v>54</v>
      </c>
      <c r="Z86" s="18" t="n">
        <v>60</v>
      </c>
      <c r="AA86" s="18" t="n">
        <v>42</v>
      </c>
      <c r="AB86" s="18" t="n">
        <v>4</v>
      </c>
      <c r="AC86" s="18" t="n">
        <v>1</v>
      </c>
      <c r="AD86" s="18" t="n">
        <v>15</v>
      </c>
      <c r="AE86" s="18" t="n">
        <v>33</v>
      </c>
      <c r="AF86" s="18" t="n">
        <v>32</v>
      </c>
      <c r="AG86" s="18" t="n">
        <v>49</v>
      </c>
      <c r="AH86" s="18" t="n">
        <v>63</v>
      </c>
      <c r="AI86" s="18" t="n">
        <v>33</v>
      </c>
      <c r="AJ86" s="18" t="n">
        <v>23</v>
      </c>
      <c r="AK86" s="18" t="n">
        <v>75</v>
      </c>
      <c r="AL86" s="18" t="n">
        <v>172</v>
      </c>
      <c r="AM86" s="18" t="n">
        <v>194</v>
      </c>
      <c r="AN86" s="18" t="n">
        <v>162</v>
      </c>
      <c r="AO86" s="18" t="n">
        <v>143</v>
      </c>
      <c r="AP86" s="18" t="n">
        <v>165</v>
      </c>
      <c r="AQ86" s="18" t="n">
        <v>179</v>
      </c>
      <c r="AR86" s="18" t="n">
        <v>167</v>
      </c>
      <c r="AS86" s="18" t="n">
        <v>149</v>
      </c>
      <c r="AT86" s="18" t="n">
        <v>150</v>
      </c>
      <c r="AU86" s="18" t="n">
        <v>177</v>
      </c>
      <c r="AV86" s="18" t="n">
        <v>201</v>
      </c>
      <c r="AW86" s="18" t="n">
        <v>170</v>
      </c>
      <c r="AX86" s="18" t="n">
        <v>84</v>
      </c>
      <c r="AY86" s="18" t="n">
        <v>25</v>
      </c>
      <c r="AZ86" s="18" t="n">
        <v>10</v>
      </c>
      <c r="BA86" s="18" t="n">
        <v>25</v>
      </c>
      <c r="BB86" s="18" t="n">
        <v>21</v>
      </c>
      <c r="BC86" s="18" t="n">
        <v>12</v>
      </c>
      <c r="BD86" s="18" t="n">
        <v>12</v>
      </c>
      <c r="BE86" s="18" t="n">
        <v>24</v>
      </c>
      <c r="BF86" s="18" t="n">
        <v>79</v>
      </c>
      <c r="BG86" s="18" t="n">
        <v>152</v>
      </c>
      <c r="BH86" s="18" t="n">
        <v>175</v>
      </c>
      <c r="BI86" s="18" t="n">
        <v>159</v>
      </c>
      <c r="BJ86" s="18" t="n">
        <v>152</v>
      </c>
      <c r="BK86" s="18" t="n">
        <v>148</v>
      </c>
      <c r="BL86" s="18" t="n">
        <v>156</v>
      </c>
      <c r="BM86" s="18" t="n">
        <v>152</v>
      </c>
      <c r="BN86" s="18" t="n">
        <v>151</v>
      </c>
      <c r="BO86" s="18" t="n">
        <v>151</v>
      </c>
      <c r="BP86" s="18" t="n">
        <v>157</v>
      </c>
      <c r="BQ86" s="18" t="n">
        <v>157</v>
      </c>
      <c r="BR86" s="18" t="n">
        <v>157</v>
      </c>
      <c r="BS86" s="18" t="n">
        <v>151</v>
      </c>
      <c r="BT86" s="18" t="n">
        <v>150</v>
      </c>
      <c r="BU86" s="18" t="n">
        <v>158</v>
      </c>
      <c r="BV86" s="18" t="n">
        <v>123</v>
      </c>
      <c r="BW86" s="18" t="n">
        <v>95</v>
      </c>
      <c r="BX86" s="18" t="n">
        <v>115</v>
      </c>
      <c r="BY86" s="18" t="n">
        <v>137</v>
      </c>
      <c r="BZ86" s="18" t="n">
        <v>125</v>
      </c>
      <c r="CA86" s="18" t="n">
        <v>111</v>
      </c>
      <c r="CB86" s="18" t="n">
        <v>145</v>
      </c>
      <c r="CC86" s="18" t="n">
        <v>132</v>
      </c>
      <c r="CD86" s="18" t="n">
        <v>184</v>
      </c>
      <c r="CE86" s="18" t="n">
        <v>230</v>
      </c>
      <c r="CF86" s="18" t="n">
        <v>136</v>
      </c>
      <c r="CG86" s="18" t="n">
        <v>82</v>
      </c>
      <c r="CH86" s="18" t="n">
        <v>129</v>
      </c>
      <c r="CI86" s="18" t="n">
        <v>138</v>
      </c>
      <c r="CJ86" s="18" t="n">
        <v>63</v>
      </c>
      <c r="CK86" s="18" t="n">
        <v>29</v>
      </c>
      <c r="CL86" s="18" t="n">
        <v>21</v>
      </c>
      <c r="CM86" s="18" t="n">
        <v>30</v>
      </c>
      <c r="CN86" s="18" t="n">
        <v>31</v>
      </c>
      <c r="CO86" s="18" t="n">
        <v>26</v>
      </c>
      <c r="CP86" s="18" t="n">
        <v>31</v>
      </c>
      <c r="CQ86" s="18" t="n">
        <v>44</v>
      </c>
      <c r="CR86" s="18" t="n">
        <v>29</v>
      </c>
      <c r="CS86" s="18" t="n">
        <v>19</v>
      </c>
      <c r="CT86" s="18" t="n">
        <v>8</v>
      </c>
      <c r="CU86" s="18" t="n">
        <v>22</v>
      </c>
      <c r="CV86" s="18" t="n">
        <v>23</v>
      </c>
      <c r="CW86" s="18" t="n">
        <v>92</v>
      </c>
      <c r="CX86" s="18" t="n">
        <v>164</v>
      </c>
      <c r="CY86" s="18" t="n">
        <v>149</v>
      </c>
      <c r="CZ86" s="18" t="n">
        <v>145</v>
      </c>
      <c r="DA86" s="18" t="n">
        <v>143</v>
      </c>
      <c r="DB86" s="18" t="n">
        <v>142</v>
      </c>
      <c r="DC86" s="18" t="n">
        <v>141</v>
      </c>
      <c r="DD86" s="18" t="n">
        <v>151</v>
      </c>
      <c r="DE86" s="18" t="n">
        <v>158</v>
      </c>
    </row>
    <row r="87" customFormat="false" ht="10.5" hidden="false" customHeight="true" outlineLevel="0" collapsed="false">
      <c r="B87" s="17" t="n">
        <v>195</v>
      </c>
      <c r="C87" s="18" t="n">
        <v>106</v>
      </c>
      <c r="D87" s="18" t="n">
        <v>104</v>
      </c>
      <c r="E87" s="18" t="n">
        <v>103</v>
      </c>
      <c r="F87" s="18" t="n">
        <v>101</v>
      </c>
      <c r="G87" s="18" t="n">
        <v>102</v>
      </c>
      <c r="H87" s="18" t="n">
        <v>93</v>
      </c>
      <c r="I87" s="18" t="n">
        <v>108</v>
      </c>
      <c r="J87" s="18" t="n">
        <v>95</v>
      </c>
      <c r="K87" s="18" t="n">
        <v>36</v>
      </c>
      <c r="L87" s="18" t="n">
        <v>12</v>
      </c>
      <c r="M87" s="18" t="n">
        <v>65</v>
      </c>
      <c r="N87" s="18" t="n">
        <v>132</v>
      </c>
      <c r="O87" s="18" t="n">
        <v>181</v>
      </c>
      <c r="P87" s="18" t="n">
        <v>207</v>
      </c>
      <c r="Q87" s="18" t="n">
        <v>237</v>
      </c>
      <c r="R87" s="18" t="n">
        <v>216</v>
      </c>
      <c r="S87" s="18" t="n">
        <v>177</v>
      </c>
      <c r="T87" s="18" t="n">
        <v>134</v>
      </c>
      <c r="U87" s="18" t="n">
        <v>106</v>
      </c>
      <c r="V87" s="18" t="n">
        <v>54</v>
      </c>
      <c r="W87" s="18" t="n">
        <v>17</v>
      </c>
      <c r="X87" s="18" t="n">
        <v>18</v>
      </c>
      <c r="Y87" s="18" t="n">
        <v>53</v>
      </c>
      <c r="Z87" s="18" t="n">
        <v>60</v>
      </c>
      <c r="AA87" s="18" t="n">
        <v>52</v>
      </c>
      <c r="AB87" s="18" t="n">
        <v>28</v>
      </c>
      <c r="AC87" s="18" t="n">
        <v>7</v>
      </c>
      <c r="AD87" s="18" t="n">
        <v>1</v>
      </c>
      <c r="AE87" s="18" t="n">
        <v>14</v>
      </c>
      <c r="AF87" s="18" t="n">
        <v>35</v>
      </c>
      <c r="AG87" s="18" t="n">
        <v>52</v>
      </c>
      <c r="AH87" s="18" t="n">
        <v>70</v>
      </c>
      <c r="AI87" s="18" t="n">
        <v>64</v>
      </c>
      <c r="AJ87" s="18" t="n">
        <v>21</v>
      </c>
      <c r="AK87" s="18" t="n">
        <v>18</v>
      </c>
      <c r="AL87" s="18" t="n">
        <v>94</v>
      </c>
      <c r="AM87" s="18" t="n">
        <v>217</v>
      </c>
      <c r="AN87" s="18" t="n">
        <v>205</v>
      </c>
      <c r="AO87" s="18" t="n">
        <v>148</v>
      </c>
      <c r="AP87" s="18" t="n">
        <v>134</v>
      </c>
      <c r="AQ87" s="18" t="n">
        <v>159</v>
      </c>
      <c r="AR87" s="18" t="n">
        <v>161</v>
      </c>
      <c r="AS87" s="18" t="n">
        <v>152</v>
      </c>
      <c r="AT87" s="18" t="n">
        <v>173</v>
      </c>
      <c r="AU87" s="18" t="n">
        <v>189</v>
      </c>
      <c r="AV87" s="18" t="n">
        <v>173</v>
      </c>
      <c r="AW87" s="18" t="n">
        <v>97</v>
      </c>
      <c r="AX87" s="18" t="n">
        <v>28</v>
      </c>
      <c r="AY87" s="18" t="n">
        <v>16</v>
      </c>
      <c r="AZ87" s="18" t="n">
        <v>30</v>
      </c>
      <c r="BA87" s="18" t="n">
        <v>44</v>
      </c>
      <c r="BB87" s="18" t="n">
        <v>38</v>
      </c>
      <c r="BC87" s="18" t="n">
        <v>39</v>
      </c>
      <c r="BD87" s="18" t="n">
        <v>31</v>
      </c>
      <c r="BE87" s="18" t="n">
        <v>13</v>
      </c>
      <c r="BF87" s="18" t="n">
        <v>12</v>
      </c>
      <c r="BG87" s="18" t="n">
        <v>99</v>
      </c>
      <c r="BH87" s="18" t="n">
        <v>181</v>
      </c>
      <c r="BI87" s="18" t="n">
        <v>166</v>
      </c>
      <c r="BJ87" s="18" t="n">
        <v>150</v>
      </c>
      <c r="BK87" s="18" t="n">
        <v>144</v>
      </c>
      <c r="BL87" s="18" t="n">
        <v>158</v>
      </c>
      <c r="BM87" s="18" t="n">
        <v>150</v>
      </c>
      <c r="BN87" s="18" t="n">
        <v>148</v>
      </c>
      <c r="BO87" s="18" t="n">
        <v>149</v>
      </c>
      <c r="BP87" s="18" t="n">
        <v>152</v>
      </c>
      <c r="BQ87" s="18" t="n">
        <v>149</v>
      </c>
      <c r="BR87" s="18" t="n">
        <v>130</v>
      </c>
      <c r="BS87" s="18" t="n">
        <v>127</v>
      </c>
      <c r="BT87" s="18" t="n">
        <v>148</v>
      </c>
      <c r="BU87" s="18" t="n">
        <v>148</v>
      </c>
      <c r="BV87" s="18" t="n">
        <v>155</v>
      </c>
      <c r="BW87" s="18" t="n">
        <v>109</v>
      </c>
      <c r="BX87" s="18" t="n">
        <v>100</v>
      </c>
      <c r="BY87" s="18" t="n">
        <v>113</v>
      </c>
      <c r="BZ87" s="18" t="n">
        <v>109</v>
      </c>
      <c r="CA87" s="18" t="n">
        <v>117</v>
      </c>
      <c r="CB87" s="18" t="n">
        <v>145</v>
      </c>
      <c r="CC87" s="18" t="n">
        <v>192</v>
      </c>
      <c r="CD87" s="18" t="n">
        <v>208</v>
      </c>
      <c r="CE87" s="18" t="n">
        <v>146</v>
      </c>
      <c r="CF87" s="18" t="n">
        <v>74</v>
      </c>
      <c r="CG87" s="18" t="n">
        <v>125</v>
      </c>
      <c r="CH87" s="18" t="n">
        <v>128</v>
      </c>
      <c r="CI87" s="18" t="n">
        <v>63</v>
      </c>
      <c r="CJ87" s="18" t="n">
        <v>29</v>
      </c>
      <c r="CK87" s="18" t="n">
        <v>30</v>
      </c>
      <c r="CL87" s="18" t="n">
        <v>36</v>
      </c>
      <c r="CM87" s="18" t="n">
        <v>42</v>
      </c>
      <c r="CN87" s="18" t="n">
        <v>25</v>
      </c>
      <c r="CO87" s="18" t="n">
        <v>25</v>
      </c>
      <c r="CP87" s="18" t="n">
        <v>31</v>
      </c>
      <c r="CQ87" s="18" t="n">
        <v>32</v>
      </c>
      <c r="CR87" s="18" t="n">
        <v>26</v>
      </c>
      <c r="CS87" s="18" t="n">
        <v>12</v>
      </c>
      <c r="CT87" s="18" t="n">
        <v>8</v>
      </c>
      <c r="CU87" s="18" t="n">
        <v>18</v>
      </c>
      <c r="CV87" s="18" t="n">
        <v>52</v>
      </c>
      <c r="CW87" s="18" t="n">
        <v>138</v>
      </c>
      <c r="CX87" s="18" t="n">
        <v>153</v>
      </c>
      <c r="CY87" s="18" t="n">
        <v>151</v>
      </c>
      <c r="CZ87" s="18" t="n">
        <v>149</v>
      </c>
      <c r="DA87" s="18" t="n">
        <v>145</v>
      </c>
      <c r="DB87" s="18" t="n">
        <v>144</v>
      </c>
      <c r="DC87" s="18" t="n">
        <v>151</v>
      </c>
      <c r="DD87" s="18" t="n">
        <v>157</v>
      </c>
      <c r="DE87" s="18" t="n">
        <v>157</v>
      </c>
    </row>
    <row r="88" customFormat="false" ht="10.5" hidden="false" customHeight="true" outlineLevel="0" collapsed="false">
      <c r="B88" s="17" t="n">
        <v>196</v>
      </c>
      <c r="C88" s="18" t="n">
        <v>104</v>
      </c>
      <c r="D88" s="18" t="n">
        <v>106</v>
      </c>
      <c r="E88" s="18" t="n">
        <v>103</v>
      </c>
      <c r="F88" s="18" t="n">
        <v>100</v>
      </c>
      <c r="G88" s="18" t="n">
        <v>103</v>
      </c>
      <c r="H88" s="18" t="n">
        <v>92</v>
      </c>
      <c r="I88" s="18" t="n">
        <v>108</v>
      </c>
      <c r="J88" s="18" t="n">
        <v>109</v>
      </c>
      <c r="K88" s="18" t="n">
        <v>74</v>
      </c>
      <c r="L88" s="18" t="n">
        <v>13</v>
      </c>
      <c r="M88" s="18" t="n">
        <v>25</v>
      </c>
      <c r="N88" s="18" t="n">
        <v>96</v>
      </c>
      <c r="O88" s="18" t="n">
        <v>213</v>
      </c>
      <c r="P88" s="18" t="n">
        <v>223</v>
      </c>
      <c r="Q88" s="18" t="n">
        <v>205</v>
      </c>
      <c r="R88" s="18" t="n">
        <v>149</v>
      </c>
      <c r="S88" s="18" t="n">
        <v>111</v>
      </c>
      <c r="T88" s="18" t="n">
        <v>99</v>
      </c>
      <c r="U88" s="18" t="n">
        <v>89</v>
      </c>
      <c r="V88" s="18" t="n">
        <v>70</v>
      </c>
      <c r="W88" s="18" t="n">
        <v>28</v>
      </c>
      <c r="X88" s="18" t="n">
        <v>14</v>
      </c>
      <c r="Y88" s="18" t="n">
        <v>39</v>
      </c>
      <c r="Z88" s="18" t="n">
        <v>54</v>
      </c>
      <c r="AA88" s="18" t="n">
        <v>54</v>
      </c>
      <c r="AB88" s="18" t="n">
        <v>50</v>
      </c>
      <c r="AC88" s="18" t="n">
        <v>26</v>
      </c>
      <c r="AD88" s="18" t="n">
        <v>3</v>
      </c>
      <c r="AE88" s="18" t="n">
        <v>0</v>
      </c>
      <c r="AF88" s="18" t="n">
        <v>19</v>
      </c>
      <c r="AG88" s="18" t="n">
        <v>43</v>
      </c>
      <c r="AH88" s="18" t="n">
        <v>54</v>
      </c>
      <c r="AI88" s="18" t="n">
        <v>58</v>
      </c>
      <c r="AJ88" s="18" t="n">
        <v>54</v>
      </c>
      <c r="AK88" s="18" t="n">
        <v>28</v>
      </c>
      <c r="AL88" s="18" t="n">
        <v>25</v>
      </c>
      <c r="AM88" s="18" t="n">
        <v>138</v>
      </c>
      <c r="AN88" s="18" t="n">
        <v>216</v>
      </c>
      <c r="AO88" s="18" t="n">
        <v>199</v>
      </c>
      <c r="AP88" s="18" t="n">
        <v>150</v>
      </c>
      <c r="AQ88" s="18" t="n">
        <v>145</v>
      </c>
      <c r="AR88" s="18" t="n">
        <v>163</v>
      </c>
      <c r="AS88" s="18" t="n">
        <v>159</v>
      </c>
      <c r="AT88" s="18" t="n">
        <v>177</v>
      </c>
      <c r="AU88" s="18" t="n">
        <v>182</v>
      </c>
      <c r="AV88" s="18" t="n">
        <v>130</v>
      </c>
      <c r="AW88" s="18" t="n">
        <v>44</v>
      </c>
      <c r="AX88" s="18" t="n">
        <v>16</v>
      </c>
      <c r="AY88" s="18" t="n">
        <v>25</v>
      </c>
      <c r="AZ88" s="18" t="n">
        <v>36</v>
      </c>
      <c r="BA88" s="18" t="n">
        <v>47</v>
      </c>
      <c r="BB88" s="18" t="n">
        <v>43</v>
      </c>
      <c r="BC88" s="18" t="n">
        <v>50</v>
      </c>
      <c r="BD88" s="18" t="n">
        <v>39</v>
      </c>
      <c r="BE88" s="18" t="n">
        <v>33</v>
      </c>
      <c r="BF88" s="18" t="n">
        <v>5</v>
      </c>
      <c r="BG88" s="18" t="n">
        <v>33</v>
      </c>
      <c r="BH88" s="18" t="n">
        <v>135</v>
      </c>
      <c r="BI88" s="18" t="n">
        <v>174</v>
      </c>
      <c r="BJ88" s="18" t="n">
        <v>163</v>
      </c>
      <c r="BK88" s="18" t="n">
        <v>155</v>
      </c>
      <c r="BL88" s="18" t="n">
        <v>155</v>
      </c>
      <c r="BM88" s="18" t="n">
        <v>151</v>
      </c>
      <c r="BN88" s="18" t="n">
        <v>158</v>
      </c>
      <c r="BO88" s="18" t="n">
        <v>152</v>
      </c>
      <c r="BP88" s="18" t="n">
        <v>139</v>
      </c>
      <c r="BQ88" s="18" t="n">
        <v>138</v>
      </c>
      <c r="BR88" s="18" t="n">
        <v>94</v>
      </c>
      <c r="BS88" s="18" t="n">
        <v>72</v>
      </c>
      <c r="BT88" s="18" t="n">
        <v>104</v>
      </c>
      <c r="BU88" s="18" t="n">
        <v>108</v>
      </c>
      <c r="BV88" s="18" t="n">
        <v>129</v>
      </c>
      <c r="BW88" s="18" t="n">
        <v>118</v>
      </c>
      <c r="BX88" s="18" t="n">
        <v>134</v>
      </c>
      <c r="BY88" s="18" t="n">
        <v>114</v>
      </c>
      <c r="BZ88" s="18" t="n">
        <v>120</v>
      </c>
      <c r="CA88" s="18" t="n">
        <v>169</v>
      </c>
      <c r="CB88" s="18" t="n">
        <v>226</v>
      </c>
      <c r="CC88" s="18" t="n">
        <v>211</v>
      </c>
      <c r="CD88" s="18" t="n">
        <v>117</v>
      </c>
      <c r="CE88" s="18" t="n">
        <v>69</v>
      </c>
      <c r="CF88" s="18" t="n">
        <v>115</v>
      </c>
      <c r="CG88" s="18" t="n">
        <v>130</v>
      </c>
      <c r="CH88" s="18" t="n">
        <v>77</v>
      </c>
      <c r="CI88" s="18" t="n">
        <v>31</v>
      </c>
      <c r="CJ88" s="18" t="n">
        <v>26</v>
      </c>
      <c r="CK88" s="18" t="n">
        <v>32</v>
      </c>
      <c r="CL88" s="18" t="n">
        <v>50</v>
      </c>
      <c r="CM88" s="18" t="n">
        <v>32</v>
      </c>
      <c r="CN88" s="18" t="n">
        <v>18</v>
      </c>
      <c r="CO88" s="18" t="n">
        <v>26</v>
      </c>
      <c r="CP88" s="18" t="n">
        <v>26</v>
      </c>
      <c r="CQ88" s="18" t="n">
        <v>57</v>
      </c>
      <c r="CR88" s="18" t="n">
        <v>67</v>
      </c>
      <c r="CS88" s="18" t="n">
        <v>59</v>
      </c>
      <c r="CT88" s="18" t="n">
        <v>22</v>
      </c>
      <c r="CU88" s="18" t="n">
        <v>17</v>
      </c>
      <c r="CV88" s="18" t="n">
        <v>96</v>
      </c>
      <c r="CW88" s="18" t="n">
        <v>164</v>
      </c>
      <c r="CX88" s="18" t="n">
        <v>155</v>
      </c>
      <c r="CY88" s="18" t="n">
        <v>142</v>
      </c>
      <c r="CZ88" s="18" t="n">
        <v>143</v>
      </c>
      <c r="DA88" s="18" t="n">
        <v>144</v>
      </c>
      <c r="DB88" s="18" t="n">
        <v>134</v>
      </c>
      <c r="DC88" s="18" t="n">
        <v>134</v>
      </c>
      <c r="DD88" s="18" t="n">
        <v>155</v>
      </c>
      <c r="DE88" s="18" t="n">
        <v>167</v>
      </c>
    </row>
    <row r="89" customFormat="false" ht="10.5" hidden="false" customHeight="true" outlineLevel="0" collapsed="false">
      <c r="B89" s="17" t="n">
        <v>197</v>
      </c>
      <c r="C89" s="18" t="n">
        <v>104</v>
      </c>
      <c r="D89" s="18" t="n">
        <v>106</v>
      </c>
      <c r="E89" s="18" t="n">
        <v>103</v>
      </c>
      <c r="F89" s="18" t="n">
        <v>100</v>
      </c>
      <c r="G89" s="18" t="n">
        <v>100</v>
      </c>
      <c r="H89" s="18" t="n">
        <v>103</v>
      </c>
      <c r="I89" s="18" t="n">
        <v>102</v>
      </c>
      <c r="J89" s="18" t="n">
        <v>107</v>
      </c>
      <c r="K89" s="18" t="n">
        <v>106</v>
      </c>
      <c r="L89" s="18" t="n">
        <v>42</v>
      </c>
      <c r="M89" s="18" t="n">
        <v>1</v>
      </c>
      <c r="N89" s="18" t="n">
        <v>22</v>
      </c>
      <c r="O89" s="18" t="n">
        <v>138</v>
      </c>
      <c r="P89" s="18" t="n">
        <v>164</v>
      </c>
      <c r="Q89" s="18" t="n">
        <v>134</v>
      </c>
      <c r="R89" s="18" t="n">
        <v>104</v>
      </c>
      <c r="S89" s="18" t="n">
        <v>88</v>
      </c>
      <c r="T89" s="18" t="n">
        <v>85</v>
      </c>
      <c r="U89" s="18" t="n">
        <v>81</v>
      </c>
      <c r="V89" s="18" t="n">
        <v>67</v>
      </c>
      <c r="W89" s="18" t="n">
        <v>45</v>
      </c>
      <c r="X89" s="18" t="n">
        <v>16</v>
      </c>
      <c r="Y89" s="18" t="n">
        <v>22</v>
      </c>
      <c r="Z89" s="18" t="n">
        <v>40</v>
      </c>
      <c r="AA89" s="18" t="n">
        <v>52</v>
      </c>
      <c r="AB89" s="18" t="n">
        <v>54</v>
      </c>
      <c r="AC89" s="18" t="n">
        <v>46</v>
      </c>
      <c r="AD89" s="18" t="n">
        <v>21</v>
      </c>
      <c r="AE89" s="18" t="n">
        <v>2</v>
      </c>
      <c r="AF89" s="18" t="n">
        <v>2</v>
      </c>
      <c r="AG89" s="18" t="n">
        <v>14</v>
      </c>
      <c r="AH89" s="18" t="n">
        <v>47</v>
      </c>
      <c r="AI89" s="18" t="n">
        <v>50</v>
      </c>
      <c r="AJ89" s="18" t="n">
        <v>58</v>
      </c>
      <c r="AK89" s="18" t="n">
        <v>53</v>
      </c>
      <c r="AL89" s="18" t="n">
        <v>54</v>
      </c>
      <c r="AM89" s="18" t="n">
        <v>52</v>
      </c>
      <c r="AN89" s="18" t="n">
        <v>141</v>
      </c>
      <c r="AO89" s="18" t="n">
        <v>207</v>
      </c>
      <c r="AP89" s="18" t="n">
        <v>202</v>
      </c>
      <c r="AQ89" s="18" t="n">
        <v>169</v>
      </c>
      <c r="AR89" s="18" t="n">
        <v>169</v>
      </c>
      <c r="AS89" s="18" t="n">
        <v>169</v>
      </c>
      <c r="AT89" s="18" t="n">
        <v>180</v>
      </c>
      <c r="AU89" s="18" t="n">
        <v>188</v>
      </c>
      <c r="AV89" s="18" t="n">
        <v>101</v>
      </c>
      <c r="AW89" s="18" t="n">
        <v>22</v>
      </c>
      <c r="AX89" s="18" t="n">
        <v>26</v>
      </c>
      <c r="AY89" s="18" t="n">
        <v>39</v>
      </c>
      <c r="AZ89" s="18" t="n">
        <v>42</v>
      </c>
      <c r="BA89" s="18" t="n">
        <v>46</v>
      </c>
      <c r="BB89" s="18" t="n">
        <v>47</v>
      </c>
      <c r="BC89" s="18" t="n">
        <v>52</v>
      </c>
      <c r="BD89" s="18" t="n">
        <v>48</v>
      </c>
      <c r="BE89" s="18" t="n">
        <v>45</v>
      </c>
      <c r="BF89" s="18" t="n">
        <v>17</v>
      </c>
      <c r="BG89" s="18" t="n">
        <v>5</v>
      </c>
      <c r="BH89" s="18" t="n">
        <v>89</v>
      </c>
      <c r="BI89" s="18" t="n">
        <v>182</v>
      </c>
      <c r="BJ89" s="18" t="n">
        <v>175</v>
      </c>
      <c r="BK89" s="18" t="n">
        <v>162</v>
      </c>
      <c r="BL89" s="18" t="n">
        <v>158</v>
      </c>
      <c r="BM89" s="18" t="n">
        <v>163</v>
      </c>
      <c r="BN89" s="18" t="n">
        <v>171</v>
      </c>
      <c r="BO89" s="18" t="n">
        <v>153</v>
      </c>
      <c r="BP89" s="18" t="n">
        <v>123</v>
      </c>
      <c r="BQ89" s="18" t="n">
        <v>131</v>
      </c>
      <c r="BR89" s="18" t="n">
        <v>88</v>
      </c>
      <c r="BS89" s="18" t="n">
        <v>113</v>
      </c>
      <c r="BT89" s="18" t="n">
        <v>127</v>
      </c>
      <c r="BU89" s="18" t="n">
        <v>111</v>
      </c>
      <c r="BV89" s="18" t="n">
        <v>116</v>
      </c>
      <c r="BW89" s="18" t="n">
        <v>96</v>
      </c>
      <c r="BX89" s="18" t="n">
        <v>101</v>
      </c>
      <c r="BY89" s="18" t="n">
        <v>123</v>
      </c>
      <c r="BZ89" s="18" t="n">
        <v>177</v>
      </c>
      <c r="CA89" s="18" t="n">
        <v>227</v>
      </c>
      <c r="CB89" s="18" t="n">
        <v>208</v>
      </c>
      <c r="CC89" s="18" t="n">
        <v>108</v>
      </c>
      <c r="CD89" s="18" t="n">
        <v>83</v>
      </c>
      <c r="CE89" s="18" t="n">
        <v>131</v>
      </c>
      <c r="CF89" s="18" t="n">
        <v>131</v>
      </c>
      <c r="CG89" s="18" t="n">
        <v>60</v>
      </c>
      <c r="CH89" s="18" t="n">
        <v>37</v>
      </c>
      <c r="CI89" s="18" t="n">
        <v>30</v>
      </c>
      <c r="CJ89" s="18" t="n">
        <v>33</v>
      </c>
      <c r="CK89" s="18" t="n">
        <v>36</v>
      </c>
      <c r="CL89" s="18" t="n">
        <v>35</v>
      </c>
      <c r="CM89" s="18" t="n">
        <v>32</v>
      </c>
      <c r="CN89" s="18" t="n">
        <v>24</v>
      </c>
      <c r="CO89" s="18" t="n">
        <v>37</v>
      </c>
      <c r="CP89" s="18" t="n">
        <v>41</v>
      </c>
      <c r="CQ89" s="18" t="n">
        <v>102</v>
      </c>
      <c r="CR89" s="18" t="n">
        <v>119</v>
      </c>
      <c r="CS89" s="18" t="n">
        <v>124</v>
      </c>
      <c r="CT89" s="18" t="n">
        <v>45</v>
      </c>
      <c r="CU89" s="18" t="n">
        <v>50</v>
      </c>
      <c r="CV89" s="18" t="n">
        <v>138</v>
      </c>
      <c r="CW89" s="18" t="n">
        <v>143</v>
      </c>
      <c r="CX89" s="18" t="n">
        <v>141</v>
      </c>
      <c r="CY89" s="18" t="n">
        <v>134</v>
      </c>
      <c r="CZ89" s="18" t="n">
        <v>135</v>
      </c>
      <c r="DA89" s="18" t="n">
        <v>137</v>
      </c>
      <c r="DB89" s="18" t="n">
        <v>135</v>
      </c>
      <c r="DC89" s="18" t="n">
        <v>137</v>
      </c>
      <c r="DD89" s="18" t="n">
        <v>144</v>
      </c>
      <c r="DE89" s="18" t="n">
        <v>134</v>
      </c>
    </row>
    <row r="90" customFormat="false" ht="10.5" hidden="false" customHeight="true" outlineLevel="0" collapsed="false">
      <c r="B90" s="17" t="n">
        <v>198</v>
      </c>
      <c r="C90" s="18" t="n">
        <v>110</v>
      </c>
      <c r="D90" s="18" t="n">
        <v>109</v>
      </c>
      <c r="E90" s="18" t="n">
        <v>108</v>
      </c>
      <c r="F90" s="18" t="n">
        <v>108</v>
      </c>
      <c r="G90" s="18" t="n">
        <v>99</v>
      </c>
      <c r="H90" s="18" t="n">
        <v>108</v>
      </c>
      <c r="I90" s="18" t="n">
        <v>100</v>
      </c>
      <c r="J90" s="18" t="n">
        <v>104</v>
      </c>
      <c r="K90" s="18" t="n">
        <v>113</v>
      </c>
      <c r="L90" s="18" t="n">
        <v>89</v>
      </c>
      <c r="M90" s="18" t="n">
        <v>21</v>
      </c>
      <c r="N90" s="18" t="n">
        <v>4</v>
      </c>
      <c r="O90" s="18" t="n">
        <v>28</v>
      </c>
      <c r="P90" s="18" t="n">
        <v>73</v>
      </c>
      <c r="Q90" s="18" t="n">
        <v>80</v>
      </c>
      <c r="R90" s="18" t="n">
        <v>78</v>
      </c>
      <c r="S90" s="18" t="n">
        <v>72</v>
      </c>
      <c r="T90" s="18" t="n">
        <v>67</v>
      </c>
      <c r="U90" s="18" t="n">
        <v>70</v>
      </c>
      <c r="V90" s="18" t="n">
        <v>65</v>
      </c>
      <c r="W90" s="18" t="n">
        <v>54</v>
      </c>
      <c r="X90" s="18" t="n">
        <v>25</v>
      </c>
      <c r="Y90" s="18" t="n">
        <v>14</v>
      </c>
      <c r="Z90" s="18" t="n">
        <v>19</v>
      </c>
      <c r="AA90" s="18" t="n">
        <v>38</v>
      </c>
      <c r="AB90" s="18" t="n">
        <v>50</v>
      </c>
      <c r="AC90" s="18" t="n">
        <v>52</v>
      </c>
      <c r="AD90" s="18" t="n">
        <v>39</v>
      </c>
      <c r="AE90" s="18" t="n">
        <v>25</v>
      </c>
      <c r="AF90" s="18" t="n">
        <v>2</v>
      </c>
      <c r="AG90" s="18" t="n">
        <v>4</v>
      </c>
      <c r="AH90" s="18" t="n">
        <v>32</v>
      </c>
      <c r="AI90" s="18" t="n">
        <v>43</v>
      </c>
      <c r="AJ90" s="18" t="n">
        <v>49</v>
      </c>
      <c r="AK90" s="18" t="n">
        <v>49</v>
      </c>
      <c r="AL90" s="18" t="n">
        <v>88</v>
      </c>
      <c r="AM90" s="18" t="n">
        <v>51</v>
      </c>
      <c r="AN90" s="18" t="n">
        <v>38</v>
      </c>
      <c r="AO90" s="18" t="n">
        <v>90</v>
      </c>
      <c r="AP90" s="18" t="n">
        <v>159</v>
      </c>
      <c r="AQ90" s="18" t="n">
        <v>174</v>
      </c>
      <c r="AR90" s="18" t="n">
        <v>167</v>
      </c>
      <c r="AS90" s="18" t="n">
        <v>163</v>
      </c>
      <c r="AT90" s="18" t="n">
        <v>181</v>
      </c>
      <c r="AU90" s="18" t="n">
        <v>185</v>
      </c>
      <c r="AV90" s="18" t="n">
        <v>95</v>
      </c>
      <c r="AW90" s="18" t="n">
        <v>17</v>
      </c>
      <c r="AX90" s="18" t="n">
        <v>26</v>
      </c>
      <c r="AY90" s="18" t="n">
        <v>40</v>
      </c>
      <c r="AZ90" s="18" t="n">
        <v>45</v>
      </c>
      <c r="BA90" s="18" t="n">
        <v>46</v>
      </c>
      <c r="BB90" s="18" t="n">
        <v>48</v>
      </c>
      <c r="BC90" s="18" t="n">
        <v>52</v>
      </c>
      <c r="BD90" s="18" t="n">
        <v>57</v>
      </c>
      <c r="BE90" s="18" t="n">
        <v>49</v>
      </c>
      <c r="BF90" s="18" t="n">
        <v>26</v>
      </c>
      <c r="BG90" s="18" t="n">
        <v>6</v>
      </c>
      <c r="BH90" s="18" t="n">
        <v>82</v>
      </c>
      <c r="BI90" s="18" t="n">
        <v>186</v>
      </c>
      <c r="BJ90" s="18" t="n">
        <v>181</v>
      </c>
      <c r="BK90" s="18" t="n">
        <v>170</v>
      </c>
      <c r="BL90" s="18" t="n">
        <v>170</v>
      </c>
      <c r="BM90" s="18" t="n">
        <v>157</v>
      </c>
      <c r="BN90" s="18" t="n">
        <v>148</v>
      </c>
      <c r="BO90" s="18" t="n">
        <v>142</v>
      </c>
      <c r="BP90" s="18" t="n">
        <v>107</v>
      </c>
      <c r="BQ90" s="18" t="n">
        <v>129</v>
      </c>
      <c r="BR90" s="18" t="n">
        <v>102</v>
      </c>
      <c r="BS90" s="18" t="n">
        <v>116</v>
      </c>
      <c r="BT90" s="18" t="n">
        <v>125</v>
      </c>
      <c r="BU90" s="18" t="n">
        <v>117</v>
      </c>
      <c r="BV90" s="18" t="n">
        <v>107</v>
      </c>
      <c r="BW90" s="18" t="n">
        <v>97</v>
      </c>
      <c r="BX90" s="18" t="n">
        <v>136</v>
      </c>
      <c r="BY90" s="18" t="n">
        <v>192</v>
      </c>
      <c r="BZ90" s="18" t="n">
        <v>223</v>
      </c>
      <c r="CA90" s="18" t="n">
        <v>180</v>
      </c>
      <c r="CB90" s="18" t="n">
        <v>102</v>
      </c>
      <c r="CC90" s="18" t="n">
        <v>79</v>
      </c>
      <c r="CD90" s="18" t="n">
        <v>132</v>
      </c>
      <c r="CE90" s="18" t="n">
        <v>127</v>
      </c>
      <c r="CF90" s="18" t="n">
        <v>64</v>
      </c>
      <c r="CG90" s="18" t="n">
        <v>37</v>
      </c>
      <c r="CH90" s="18" t="n">
        <v>36</v>
      </c>
      <c r="CI90" s="18" t="n">
        <v>32</v>
      </c>
      <c r="CJ90" s="18" t="n">
        <v>32</v>
      </c>
      <c r="CK90" s="18" t="n">
        <v>30</v>
      </c>
      <c r="CL90" s="18" t="n">
        <v>36</v>
      </c>
      <c r="CM90" s="18" t="n">
        <v>43</v>
      </c>
      <c r="CN90" s="18" t="n">
        <v>31</v>
      </c>
      <c r="CO90" s="18" t="n">
        <v>62</v>
      </c>
      <c r="CP90" s="18" t="n">
        <v>80</v>
      </c>
      <c r="CQ90" s="18" t="n">
        <v>138</v>
      </c>
      <c r="CR90" s="18" t="n">
        <v>142</v>
      </c>
      <c r="CS90" s="18" t="n">
        <v>143</v>
      </c>
      <c r="CT90" s="18" t="n">
        <v>61</v>
      </c>
      <c r="CU90" s="18" t="n">
        <v>99</v>
      </c>
      <c r="CV90" s="18" t="n">
        <v>152</v>
      </c>
      <c r="CW90" s="18" t="n">
        <v>135</v>
      </c>
      <c r="CX90" s="18" t="n">
        <v>125</v>
      </c>
      <c r="CY90" s="18" t="n">
        <v>120</v>
      </c>
      <c r="CZ90" s="18" t="n">
        <v>129</v>
      </c>
      <c r="DA90" s="18" t="n">
        <v>143</v>
      </c>
      <c r="DB90" s="18" t="n">
        <v>143</v>
      </c>
      <c r="DC90" s="18" t="n">
        <v>142</v>
      </c>
      <c r="DD90" s="18" t="n">
        <v>138</v>
      </c>
      <c r="DE90" s="18" t="n">
        <v>123</v>
      </c>
    </row>
    <row r="91" customFormat="false" ht="10.5" hidden="false" customHeight="true" outlineLevel="0" collapsed="false">
      <c r="B91" s="17" t="n">
        <v>199</v>
      </c>
      <c r="C91" s="18" t="n">
        <v>111</v>
      </c>
      <c r="D91" s="18" t="n">
        <v>108</v>
      </c>
      <c r="E91" s="18" t="n">
        <v>107</v>
      </c>
      <c r="F91" s="18" t="n">
        <v>109</v>
      </c>
      <c r="G91" s="18" t="n">
        <v>115</v>
      </c>
      <c r="H91" s="18" t="n">
        <v>108</v>
      </c>
      <c r="I91" s="18" t="n">
        <v>107</v>
      </c>
      <c r="J91" s="18" t="n">
        <v>102</v>
      </c>
      <c r="K91" s="18" t="n">
        <v>102</v>
      </c>
      <c r="L91" s="18" t="n">
        <v>113</v>
      </c>
      <c r="M91" s="18" t="n">
        <v>68</v>
      </c>
      <c r="N91" s="18" t="n">
        <v>12</v>
      </c>
      <c r="O91" s="18" t="n">
        <v>2</v>
      </c>
      <c r="P91" s="18" t="n">
        <v>33</v>
      </c>
      <c r="Q91" s="18" t="n">
        <v>66</v>
      </c>
      <c r="R91" s="18" t="n">
        <v>75</v>
      </c>
      <c r="S91" s="18" t="n">
        <v>63</v>
      </c>
      <c r="T91" s="18" t="n">
        <v>64</v>
      </c>
      <c r="U91" s="18" t="n">
        <v>56</v>
      </c>
      <c r="V91" s="18" t="n">
        <v>63</v>
      </c>
      <c r="W91" s="18" t="n">
        <v>51</v>
      </c>
      <c r="X91" s="18" t="n">
        <v>36</v>
      </c>
      <c r="Y91" s="18" t="n">
        <v>17</v>
      </c>
      <c r="Z91" s="18" t="n">
        <v>4</v>
      </c>
      <c r="AA91" s="18" t="n">
        <v>18</v>
      </c>
      <c r="AB91" s="18" t="n">
        <v>43</v>
      </c>
      <c r="AC91" s="18" t="n">
        <v>53</v>
      </c>
      <c r="AD91" s="18" t="n">
        <v>50</v>
      </c>
      <c r="AE91" s="18" t="n">
        <v>40</v>
      </c>
      <c r="AF91" s="18" t="n">
        <v>26</v>
      </c>
      <c r="AG91" s="18" t="n">
        <v>4</v>
      </c>
      <c r="AH91" s="18" t="n">
        <v>7</v>
      </c>
      <c r="AI91" s="18" t="n">
        <v>18</v>
      </c>
      <c r="AJ91" s="18" t="n">
        <v>35</v>
      </c>
      <c r="AK91" s="18" t="n">
        <v>46</v>
      </c>
      <c r="AL91" s="18" t="n">
        <v>65</v>
      </c>
      <c r="AM91" s="18" t="n">
        <v>86</v>
      </c>
      <c r="AN91" s="18" t="n">
        <v>73</v>
      </c>
      <c r="AO91" s="18" t="n">
        <v>57</v>
      </c>
      <c r="AP91" s="18" t="n">
        <v>70</v>
      </c>
      <c r="AQ91" s="18" t="n">
        <v>122</v>
      </c>
      <c r="AR91" s="18" t="n">
        <v>175</v>
      </c>
      <c r="AS91" s="18" t="n">
        <v>177</v>
      </c>
      <c r="AT91" s="18" t="n">
        <v>185</v>
      </c>
      <c r="AU91" s="18" t="n">
        <v>192</v>
      </c>
      <c r="AV91" s="18" t="n">
        <v>100</v>
      </c>
      <c r="AW91" s="18" t="n">
        <v>22</v>
      </c>
      <c r="AX91" s="18" t="n">
        <v>24</v>
      </c>
      <c r="AY91" s="18" t="n">
        <v>36</v>
      </c>
      <c r="AZ91" s="18" t="n">
        <v>46</v>
      </c>
      <c r="BA91" s="18" t="n">
        <v>48</v>
      </c>
      <c r="BB91" s="18" t="n">
        <v>54</v>
      </c>
      <c r="BC91" s="18" t="n">
        <v>58</v>
      </c>
      <c r="BD91" s="18" t="n">
        <v>51</v>
      </c>
      <c r="BE91" s="18" t="n">
        <v>45</v>
      </c>
      <c r="BF91" s="18" t="n">
        <v>29</v>
      </c>
      <c r="BG91" s="18" t="n">
        <v>11</v>
      </c>
      <c r="BH91" s="18" t="n">
        <v>84</v>
      </c>
      <c r="BI91" s="18" t="n">
        <v>182</v>
      </c>
      <c r="BJ91" s="18" t="n">
        <v>185</v>
      </c>
      <c r="BK91" s="18" t="n">
        <v>175</v>
      </c>
      <c r="BL91" s="18" t="n">
        <v>162</v>
      </c>
      <c r="BM91" s="18" t="n">
        <v>118</v>
      </c>
      <c r="BN91" s="18" t="n">
        <v>104</v>
      </c>
      <c r="BO91" s="18" t="n">
        <v>130</v>
      </c>
      <c r="BP91" s="18" t="n">
        <v>95</v>
      </c>
      <c r="BQ91" s="18" t="n">
        <v>121</v>
      </c>
      <c r="BR91" s="18" t="n">
        <v>104</v>
      </c>
      <c r="BS91" s="18" t="n">
        <v>142</v>
      </c>
      <c r="BT91" s="18" t="n">
        <v>116</v>
      </c>
      <c r="BU91" s="18" t="n">
        <v>84</v>
      </c>
      <c r="BV91" s="18" t="n">
        <v>124</v>
      </c>
      <c r="BW91" s="18" t="n">
        <v>172</v>
      </c>
      <c r="BX91" s="18" t="n">
        <v>216</v>
      </c>
      <c r="BY91" s="18" t="n">
        <v>223</v>
      </c>
      <c r="BZ91" s="18" t="n">
        <v>151</v>
      </c>
      <c r="CA91" s="18" t="n">
        <v>89</v>
      </c>
      <c r="CB91" s="18" t="n">
        <v>94</v>
      </c>
      <c r="CC91" s="18" t="n">
        <v>131</v>
      </c>
      <c r="CD91" s="18" t="n">
        <v>108</v>
      </c>
      <c r="CE91" s="18" t="n">
        <v>59</v>
      </c>
      <c r="CF91" s="18" t="n">
        <v>51</v>
      </c>
      <c r="CG91" s="18" t="n">
        <v>35</v>
      </c>
      <c r="CH91" s="18" t="n">
        <v>30</v>
      </c>
      <c r="CI91" s="18" t="n">
        <v>35</v>
      </c>
      <c r="CJ91" s="18" t="n">
        <v>33</v>
      </c>
      <c r="CK91" s="18" t="n">
        <v>30</v>
      </c>
      <c r="CL91" s="18" t="n">
        <v>53</v>
      </c>
      <c r="CM91" s="18" t="n">
        <v>47</v>
      </c>
      <c r="CN91" s="18" t="n">
        <v>32</v>
      </c>
      <c r="CO91" s="18" t="n">
        <v>50</v>
      </c>
      <c r="CP91" s="18" t="n">
        <v>146</v>
      </c>
      <c r="CQ91" s="18" t="n">
        <v>156</v>
      </c>
      <c r="CR91" s="18" t="n">
        <v>152</v>
      </c>
      <c r="CS91" s="18" t="n">
        <v>143</v>
      </c>
      <c r="CT91" s="18" t="n">
        <v>87</v>
      </c>
      <c r="CU91" s="18" t="n">
        <v>142</v>
      </c>
      <c r="CV91" s="18" t="n">
        <v>145</v>
      </c>
      <c r="CW91" s="18" t="n">
        <v>138</v>
      </c>
      <c r="CX91" s="18" t="n">
        <v>106</v>
      </c>
      <c r="CY91" s="18" t="n">
        <v>104</v>
      </c>
      <c r="CZ91" s="18" t="n">
        <v>127</v>
      </c>
      <c r="DA91" s="18" t="n">
        <v>146</v>
      </c>
      <c r="DB91" s="18" t="n">
        <v>152</v>
      </c>
      <c r="DC91" s="18" t="n">
        <v>149</v>
      </c>
      <c r="DD91" s="18" t="n">
        <v>141</v>
      </c>
      <c r="DE91" s="18" t="n">
        <v>143</v>
      </c>
    </row>
    <row r="92" customFormat="false" ht="10.5" hidden="false" customHeight="true" outlineLevel="0" collapsed="false">
      <c r="B92" s="17" t="n">
        <v>200</v>
      </c>
      <c r="C92" s="18" t="n">
        <v>113</v>
      </c>
      <c r="D92" s="18" t="n">
        <v>113</v>
      </c>
      <c r="E92" s="18" t="n">
        <v>111</v>
      </c>
      <c r="F92" s="18" t="n">
        <v>113</v>
      </c>
      <c r="G92" s="18" t="n">
        <v>113</v>
      </c>
      <c r="H92" s="18" t="n">
        <v>108</v>
      </c>
      <c r="I92" s="18" t="n">
        <v>110</v>
      </c>
      <c r="J92" s="18" t="n">
        <v>109</v>
      </c>
      <c r="K92" s="18" t="n">
        <v>102</v>
      </c>
      <c r="L92" s="18" t="n">
        <v>103</v>
      </c>
      <c r="M92" s="18" t="n">
        <v>93</v>
      </c>
      <c r="N92" s="18" t="n">
        <v>51</v>
      </c>
      <c r="O92" s="18" t="n">
        <v>3</v>
      </c>
      <c r="P92" s="18" t="n">
        <v>9</v>
      </c>
      <c r="Q92" s="18" t="n">
        <v>44</v>
      </c>
      <c r="R92" s="18" t="n">
        <v>73</v>
      </c>
      <c r="S92" s="18" t="n">
        <v>72</v>
      </c>
      <c r="T92" s="18" t="n">
        <v>60</v>
      </c>
      <c r="U92" s="18" t="n">
        <v>50</v>
      </c>
      <c r="V92" s="18" t="n">
        <v>46</v>
      </c>
      <c r="W92" s="18" t="n">
        <v>35</v>
      </c>
      <c r="X92" s="18" t="n">
        <v>19</v>
      </c>
      <c r="Y92" s="18" t="n">
        <v>10</v>
      </c>
      <c r="Z92" s="18" t="n">
        <v>5</v>
      </c>
      <c r="AA92" s="18" t="n">
        <v>9</v>
      </c>
      <c r="AB92" s="18" t="n">
        <v>24</v>
      </c>
      <c r="AC92" s="18" t="n">
        <v>44</v>
      </c>
      <c r="AD92" s="18" t="n">
        <v>54</v>
      </c>
      <c r="AE92" s="18" t="n">
        <v>51</v>
      </c>
      <c r="AF92" s="18" t="n">
        <v>38</v>
      </c>
      <c r="AG92" s="18" t="n">
        <v>19</v>
      </c>
      <c r="AH92" s="18" t="n">
        <v>2</v>
      </c>
      <c r="AI92" s="18" t="n">
        <v>1</v>
      </c>
      <c r="AJ92" s="18" t="n">
        <v>21</v>
      </c>
      <c r="AK92" s="18" t="n">
        <v>43</v>
      </c>
      <c r="AL92" s="18" t="n">
        <v>52</v>
      </c>
      <c r="AM92" s="18" t="n">
        <v>57</v>
      </c>
      <c r="AN92" s="18" t="n">
        <v>79</v>
      </c>
      <c r="AO92" s="18" t="n">
        <v>85</v>
      </c>
      <c r="AP92" s="18" t="n">
        <v>63</v>
      </c>
      <c r="AQ92" s="18" t="n">
        <v>64</v>
      </c>
      <c r="AR92" s="18" t="n">
        <v>108</v>
      </c>
      <c r="AS92" s="18" t="n">
        <v>151</v>
      </c>
      <c r="AT92" s="18" t="n">
        <v>178</v>
      </c>
      <c r="AU92" s="18" t="n">
        <v>171</v>
      </c>
      <c r="AV92" s="18" t="n">
        <v>129</v>
      </c>
      <c r="AW92" s="18" t="n">
        <v>86</v>
      </c>
      <c r="AX92" s="18" t="n">
        <v>52</v>
      </c>
      <c r="AY92" s="18" t="n">
        <v>44</v>
      </c>
      <c r="AZ92" s="18" t="n">
        <v>53</v>
      </c>
      <c r="BA92" s="18" t="n">
        <v>51</v>
      </c>
      <c r="BB92" s="18" t="n">
        <v>49</v>
      </c>
      <c r="BC92" s="18" t="n">
        <v>48</v>
      </c>
      <c r="BD92" s="18" t="n">
        <v>40</v>
      </c>
      <c r="BE92" s="18" t="n">
        <v>39</v>
      </c>
      <c r="BF92" s="18" t="n">
        <v>31</v>
      </c>
      <c r="BG92" s="18" t="n">
        <v>29</v>
      </c>
      <c r="BH92" s="18" t="n">
        <v>113</v>
      </c>
      <c r="BI92" s="18" t="n">
        <v>193</v>
      </c>
      <c r="BJ92" s="18" t="n">
        <v>188</v>
      </c>
      <c r="BK92" s="18" t="n">
        <v>156</v>
      </c>
      <c r="BL92" s="18" t="n">
        <v>120</v>
      </c>
      <c r="BM92" s="18" t="n">
        <v>97</v>
      </c>
      <c r="BN92" s="18" t="n">
        <v>101</v>
      </c>
      <c r="BO92" s="18" t="n">
        <v>106</v>
      </c>
      <c r="BP92" s="18" t="n">
        <v>102</v>
      </c>
      <c r="BQ92" s="18" t="n">
        <v>110</v>
      </c>
      <c r="BR92" s="18" t="n">
        <v>94</v>
      </c>
      <c r="BS92" s="18" t="n">
        <v>127</v>
      </c>
      <c r="BT92" s="18" t="n">
        <v>144</v>
      </c>
      <c r="BU92" s="18" t="n">
        <v>177</v>
      </c>
      <c r="BV92" s="18" t="n">
        <v>210</v>
      </c>
      <c r="BW92" s="18" t="n">
        <v>210</v>
      </c>
      <c r="BX92" s="18" t="n">
        <v>175</v>
      </c>
      <c r="BY92" s="18" t="n">
        <v>94</v>
      </c>
      <c r="BZ92" s="18" t="n">
        <v>85</v>
      </c>
      <c r="CA92" s="18" t="n">
        <v>114</v>
      </c>
      <c r="CB92" s="18" t="n">
        <v>131</v>
      </c>
      <c r="CC92" s="18" t="n">
        <v>90</v>
      </c>
      <c r="CD92" s="18" t="n">
        <v>58</v>
      </c>
      <c r="CE92" s="18" t="n">
        <v>45</v>
      </c>
      <c r="CF92" s="18" t="n">
        <v>36</v>
      </c>
      <c r="CG92" s="18" t="n">
        <v>29</v>
      </c>
      <c r="CH92" s="18" t="n">
        <v>28</v>
      </c>
      <c r="CI92" s="18" t="n">
        <v>26</v>
      </c>
      <c r="CJ92" s="18" t="n">
        <v>25</v>
      </c>
      <c r="CK92" s="18" t="n">
        <v>32</v>
      </c>
      <c r="CL92" s="18" t="n">
        <v>28</v>
      </c>
      <c r="CM92" s="18" t="n">
        <v>40</v>
      </c>
      <c r="CN92" s="18" t="n">
        <v>19</v>
      </c>
      <c r="CO92" s="18" t="n">
        <v>38</v>
      </c>
      <c r="CP92" s="18" t="n">
        <v>104</v>
      </c>
      <c r="CQ92" s="18" t="n">
        <v>135</v>
      </c>
      <c r="CR92" s="18" t="n">
        <v>117</v>
      </c>
      <c r="CS92" s="18" t="n">
        <v>80</v>
      </c>
      <c r="CT92" s="18" t="n">
        <v>108</v>
      </c>
      <c r="CU92" s="18" t="n">
        <v>130</v>
      </c>
      <c r="CV92" s="18" t="n">
        <v>130</v>
      </c>
      <c r="CW92" s="18" t="n">
        <v>117</v>
      </c>
      <c r="CX92" s="18" t="n">
        <v>99</v>
      </c>
      <c r="CY92" s="18" t="n">
        <v>117</v>
      </c>
      <c r="CZ92" s="18" t="n">
        <v>141</v>
      </c>
      <c r="DA92" s="18" t="n">
        <v>142</v>
      </c>
      <c r="DB92" s="18" t="n">
        <v>146</v>
      </c>
      <c r="DC92" s="18" t="n">
        <v>143</v>
      </c>
      <c r="DD92" s="18" t="n">
        <v>136</v>
      </c>
      <c r="DE92" s="18" t="n">
        <v>134</v>
      </c>
    </row>
    <row r="93" customFormat="false" ht="10.5" hidden="false" customHeight="true" outlineLevel="0" collapsed="false">
      <c r="B93" s="17" t="n">
        <v>201</v>
      </c>
      <c r="C93" s="18" t="n">
        <v>117</v>
      </c>
      <c r="D93" s="18" t="n">
        <v>117</v>
      </c>
      <c r="E93" s="18" t="n">
        <v>115</v>
      </c>
      <c r="F93" s="18" t="n">
        <v>113</v>
      </c>
      <c r="G93" s="18" t="n">
        <v>111</v>
      </c>
      <c r="H93" s="18" t="n">
        <v>109</v>
      </c>
      <c r="I93" s="18" t="n">
        <v>108</v>
      </c>
      <c r="J93" s="18" t="n">
        <v>106</v>
      </c>
      <c r="K93" s="18" t="n">
        <v>103</v>
      </c>
      <c r="L93" s="18" t="n">
        <v>107</v>
      </c>
      <c r="M93" s="18" t="n">
        <v>109</v>
      </c>
      <c r="N93" s="18" t="n">
        <v>84</v>
      </c>
      <c r="O93" s="18" t="n">
        <v>23</v>
      </c>
      <c r="P93" s="18" t="n">
        <v>0</v>
      </c>
      <c r="Q93" s="18" t="n">
        <v>17</v>
      </c>
      <c r="R93" s="18" t="n">
        <v>51</v>
      </c>
      <c r="S93" s="18" t="n">
        <v>66</v>
      </c>
      <c r="T93" s="18" t="n">
        <v>57</v>
      </c>
      <c r="U93" s="18" t="n">
        <v>43</v>
      </c>
      <c r="V93" s="18" t="n">
        <v>28</v>
      </c>
      <c r="W93" s="18" t="n">
        <v>25</v>
      </c>
      <c r="X93" s="18" t="n">
        <v>16</v>
      </c>
      <c r="Y93" s="18" t="n">
        <v>9</v>
      </c>
      <c r="Z93" s="18" t="n">
        <v>9</v>
      </c>
      <c r="AA93" s="18" t="n">
        <v>10</v>
      </c>
      <c r="AB93" s="18" t="n">
        <v>7</v>
      </c>
      <c r="AC93" s="18" t="n">
        <v>18</v>
      </c>
      <c r="AD93" s="18" t="n">
        <v>46</v>
      </c>
      <c r="AE93" s="18" t="n">
        <v>60</v>
      </c>
      <c r="AF93" s="18" t="n">
        <v>53</v>
      </c>
      <c r="AG93" s="18" t="n">
        <v>40</v>
      </c>
      <c r="AH93" s="18" t="n">
        <v>23</v>
      </c>
      <c r="AI93" s="18" t="n">
        <v>2</v>
      </c>
      <c r="AJ93" s="18" t="n">
        <v>0</v>
      </c>
      <c r="AK93" s="18" t="n">
        <v>9</v>
      </c>
      <c r="AL93" s="18" t="n">
        <v>25</v>
      </c>
      <c r="AM93" s="18" t="n">
        <v>42</v>
      </c>
      <c r="AN93" s="18" t="n">
        <v>65</v>
      </c>
      <c r="AO93" s="18" t="n">
        <v>102</v>
      </c>
      <c r="AP93" s="18" t="n">
        <v>109</v>
      </c>
      <c r="AQ93" s="18" t="n">
        <v>86</v>
      </c>
      <c r="AR93" s="18" t="n">
        <v>75</v>
      </c>
      <c r="AS93" s="18" t="n">
        <v>101</v>
      </c>
      <c r="AT93" s="18" t="n">
        <v>144</v>
      </c>
      <c r="AU93" s="18" t="n">
        <v>174</v>
      </c>
      <c r="AV93" s="18" t="n">
        <v>179</v>
      </c>
      <c r="AW93" s="18" t="n">
        <v>137</v>
      </c>
      <c r="AX93" s="18" t="n">
        <v>81</v>
      </c>
      <c r="AY93" s="18" t="n">
        <v>58</v>
      </c>
      <c r="AZ93" s="18" t="n">
        <v>58</v>
      </c>
      <c r="BA93" s="18" t="n">
        <v>54</v>
      </c>
      <c r="BB93" s="18" t="n">
        <v>53</v>
      </c>
      <c r="BC93" s="18" t="n">
        <v>41</v>
      </c>
      <c r="BD93" s="18" t="n">
        <v>38</v>
      </c>
      <c r="BE93" s="18" t="n">
        <v>17</v>
      </c>
      <c r="BF93" s="18" t="n">
        <v>12</v>
      </c>
      <c r="BG93" s="18" t="n">
        <v>74</v>
      </c>
      <c r="BH93" s="18" t="n">
        <v>163</v>
      </c>
      <c r="BI93" s="18" t="n">
        <v>173</v>
      </c>
      <c r="BJ93" s="18" t="n">
        <v>149</v>
      </c>
      <c r="BK93" s="18" t="n">
        <v>132</v>
      </c>
      <c r="BL93" s="18" t="n">
        <v>116</v>
      </c>
      <c r="BM93" s="18" t="n">
        <v>107</v>
      </c>
      <c r="BN93" s="18" t="n">
        <v>116</v>
      </c>
      <c r="BO93" s="18" t="n">
        <v>108</v>
      </c>
      <c r="BP93" s="18" t="n">
        <v>139</v>
      </c>
      <c r="BQ93" s="18" t="n">
        <v>164</v>
      </c>
      <c r="BR93" s="18" t="n">
        <v>153</v>
      </c>
      <c r="BS93" s="18" t="n">
        <v>196</v>
      </c>
      <c r="BT93" s="18" t="n">
        <v>216</v>
      </c>
      <c r="BU93" s="18" t="n">
        <v>194</v>
      </c>
      <c r="BV93" s="18" t="n">
        <v>181</v>
      </c>
      <c r="BW93" s="18" t="n">
        <v>116</v>
      </c>
      <c r="BX93" s="18" t="n">
        <v>68</v>
      </c>
      <c r="BY93" s="18" t="n">
        <v>80</v>
      </c>
      <c r="BZ93" s="18" t="n">
        <v>128</v>
      </c>
      <c r="CA93" s="18" t="n">
        <v>117</v>
      </c>
      <c r="CB93" s="18" t="n">
        <v>79</v>
      </c>
      <c r="CC93" s="18" t="n">
        <v>59</v>
      </c>
      <c r="CD93" s="18" t="n">
        <v>44</v>
      </c>
      <c r="CE93" s="18" t="n">
        <v>29</v>
      </c>
      <c r="CF93" s="18" t="n">
        <v>24</v>
      </c>
      <c r="CG93" s="18" t="n">
        <v>18</v>
      </c>
      <c r="CH93" s="18" t="n">
        <v>22</v>
      </c>
      <c r="CI93" s="18" t="n">
        <v>22</v>
      </c>
      <c r="CJ93" s="18" t="n">
        <v>23</v>
      </c>
      <c r="CK93" s="18" t="n">
        <v>31</v>
      </c>
      <c r="CL93" s="18" t="n">
        <v>17</v>
      </c>
      <c r="CM93" s="18" t="n">
        <v>28</v>
      </c>
      <c r="CN93" s="18" t="n">
        <v>10</v>
      </c>
      <c r="CO93" s="18" t="n">
        <v>1</v>
      </c>
      <c r="CP93" s="18" t="n">
        <v>4</v>
      </c>
      <c r="CQ93" s="18" t="n">
        <v>27</v>
      </c>
      <c r="CR93" s="18" t="n">
        <v>22</v>
      </c>
      <c r="CS93" s="18" t="n">
        <v>71</v>
      </c>
      <c r="CT93" s="18" t="n">
        <v>134</v>
      </c>
      <c r="CU93" s="18" t="n">
        <v>139</v>
      </c>
      <c r="CV93" s="18" t="n">
        <v>143</v>
      </c>
      <c r="CW93" s="18" t="n">
        <v>129</v>
      </c>
      <c r="CX93" s="18" t="n">
        <v>124</v>
      </c>
      <c r="CY93" s="18" t="n">
        <v>138</v>
      </c>
      <c r="CZ93" s="18" t="n">
        <v>150</v>
      </c>
      <c r="DA93" s="18" t="n">
        <v>143</v>
      </c>
      <c r="DB93" s="18" t="n">
        <v>146</v>
      </c>
      <c r="DC93" s="18" t="n">
        <v>146</v>
      </c>
      <c r="DD93" s="18" t="n">
        <v>139</v>
      </c>
      <c r="DE93" s="18" t="n">
        <v>136</v>
      </c>
    </row>
    <row r="94" customFormat="false" ht="10.5" hidden="false" customHeight="true" outlineLevel="0" collapsed="false">
      <c r="B94" s="17" t="n">
        <v>202</v>
      </c>
      <c r="C94" s="18" t="n">
        <v>120</v>
      </c>
      <c r="D94" s="18" t="n">
        <v>118</v>
      </c>
      <c r="E94" s="18" t="n">
        <v>117</v>
      </c>
      <c r="F94" s="18" t="n">
        <v>115</v>
      </c>
      <c r="G94" s="18" t="n">
        <v>108</v>
      </c>
      <c r="H94" s="18" t="n">
        <v>110</v>
      </c>
      <c r="I94" s="18" t="n">
        <v>109</v>
      </c>
      <c r="J94" s="18" t="n">
        <v>106</v>
      </c>
      <c r="K94" s="18" t="n">
        <v>109</v>
      </c>
      <c r="L94" s="18" t="n">
        <v>108</v>
      </c>
      <c r="M94" s="18" t="n">
        <v>106</v>
      </c>
      <c r="N94" s="18" t="n">
        <v>104</v>
      </c>
      <c r="O94" s="18" t="n">
        <v>78</v>
      </c>
      <c r="P94" s="18" t="n">
        <v>22</v>
      </c>
      <c r="Q94" s="18" t="n">
        <v>6</v>
      </c>
      <c r="R94" s="18" t="n">
        <v>26</v>
      </c>
      <c r="S94" s="18" t="n">
        <v>46</v>
      </c>
      <c r="T94" s="18" t="n">
        <v>44</v>
      </c>
      <c r="U94" s="18" t="n">
        <v>28</v>
      </c>
      <c r="V94" s="18" t="n">
        <v>12</v>
      </c>
      <c r="W94" s="18" t="n">
        <v>17</v>
      </c>
      <c r="X94" s="18" t="n">
        <v>16</v>
      </c>
      <c r="Y94" s="18" t="n">
        <v>15</v>
      </c>
      <c r="Z94" s="18" t="n">
        <v>15</v>
      </c>
      <c r="AA94" s="18" t="n">
        <v>17</v>
      </c>
      <c r="AB94" s="18" t="n">
        <v>3</v>
      </c>
      <c r="AC94" s="18" t="n">
        <v>2</v>
      </c>
      <c r="AD94" s="18" t="n">
        <v>26</v>
      </c>
      <c r="AE94" s="18" t="n">
        <v>49</v>
      </c>
      <c r="AF94" s="18" t="n">
        <v>54</v>
      </c>
      <c r="AG94" s="18" t="n">
        <v>50</v>
      </c>
      <c r="AH94" s="18" t="n">
        <v>40</v>
      </c>
      <c r="AI94" s="18" t="n">
        <v>22</v>
      </c>
      <c r="AJ94" s="18" t="n">
        <v>4</v>
      </c>
      <c r="AK94" s="18" t="n">
        <v>0</v>
      </c>
      <c r="AL94" s="18" t="n">
        <v>1</v>
      </c>
      <c r="AM94" s="18" t="n">
        <v>33</v>
      </c>
      <c r="AN94" s="18" t="n">
        <v>49</v>
      </c>
      <c r="AO94" s="18" t="n">
        <v>43</v>
      </c>
      <c r="AP94" s="18" t="n">
        <v>52</v>
      </c>
      <c r="AQ94" s="18" t="n">
        <v>88</v>
      </c>
      <c r="AR94" s="18" t="n">
        <v>121</v>
      </c>
      <c r="AS94" s="18" t="n">
        <v>127</v>
      </c>
      <c r="AT94" s="18" t="n">
        <v>127</v>
      </c>
      <c r="AU94" s="18" t="n">
        <v>152</v>
      </c>
      <c r="AV94" s="18" t="n">
        <v>156</v>
      </c>
      <c r="AW94" s="18" t="n">
        <v>145</v>
      </c>
      <c r="AX94" s="18" t="n">
        <v>92</v>
      </c>
      <c r="AY94" s="18" t="n">
        <v>52</v>
      </c>
      <c r="AZ94" s="18" t="n">
        <v>63</v>
      </c>
      <c r="BA94" s="18" t="n">
        <v>71</v>
      </c>
      <c r="BB94" s="18" t="n">
        <v>79</v>
      </c>
      <c r="BC94" s="18" t="n">
        <v>72</v>
      </c>
      <c r="BD94" s="18" t="n">
        <v>60</v>
      </c>
      <c r="BE94" s="18" t="n">
        <v>43</v>
      </c>
      <c r="BF94" s="18" t="n">
        <v>40</v>
      </c>
      <c r="BG94" s="18" t="n">
        <v>145</v>
      </c>
      <c r="BH94" s="18" t="n">
        <v>182</v>
      </c>
      <c r="BI94" s="18" t="n">
        <v>160</v>
      </c>
      <c r="BJ94" s="18" t="n">
        <v>135</v>
      </c>
      <c r="BK94" s="18" t="n">
        <v>163</v>
      </c>
      <c r="BL94" s="18" t="n">
        <v>213</v>
      </c>
      <c r="BM94" s="18" t="n">
        <v>212</v>
      </c>
      <c r="BN94" s="18" t="n">
        <v>193</v>
      </c>
      <c r="BO94" s="18" t="n">
        <v>175</v>
      </c>
      <c r="BP94" s="18" t="n">
        <v>210</v>
      </c>
      <c r="BQ94" s="18" t="n">
        <v>217</v>
      </c>
      <c r="BR94" s="18" t="n">
        <v>199</v>
      </c>
      <c r="BS94" s="18" t="n">
        <v>192</v>
      </c>
      <c r="BT94" s="18" t="n">
        <v>153</v>
      </c>
      <c r="BU94" s="18" t="n">
        <v>86</v>
      </c>
      <c r="BV94" s="18" t="n">
        <v>80</v>
      </c>
      <c r="BW94" s="18" t="n">
        <v>90</v>
      </c>
      <c r="BX94" s="18" t="n">
        <v>97</v>
      </c>
      <c r="BY94" s="18" t="n">
        <v>101</v>
      </c>
      <c r="BZ94" s="18" t="n">
        <v>93</v>
      </c>
      <c r="CA94" s="18" t="n">
        <v>71</v>
      </c>
      <c r="CB94" s="18" t="n">
        <v>54</v>
      </c>
      <c r="CC94" s="18" t="n">
        <v>39</v>
      </c>
      <c r="CD94" s="18" t="n">
        <v>23</v>
      </c>
      <c r="CE94" s="18" t="n">
        <v>19</v>
      </c>
      <c r="CF94" s="18" t="n">
        <v>19</v>
      </c>
      <c r="CG94" s="18" t="n">
        <v>15</v>
      </c>
      <c r="CH94" s="18" t="n">
        <v>21</v>
      </c>
      <c r="CI94" s="18" t="n">
        <v>26</v>
      </c>
      <c r="CJ94" s="18" t="n">
        <v>12</v>
      </c>
      <c r="CK94" s="18" t="n">
        <v>25</v>
      </c>
      <c r="CL94" s="18" t="n">
        <v>50</v>
      </c>
      <c r="CM94" s="18" t="n">
        <v>68</v>
      </c>
      <c r="CN94" s="18" t="n">
        <v>53</v>
      </c>
      <c r="CO94" s="18" t="n">
        <v>4</v>
      </c>
      <c r="CP94" s="18" t="n">
        <v>10</v>
      </c>
      <c r="CQ94" s="18" t="n">
        <v>2</v>
      </c>
      <c r="CR94" s="18" t="n">
        <v>38</v>
      </c>
      <c r="CS94" s="18" t="n">
        <v>111</v>
      </c>
      <c r="CT94" s="18" t="n">
        <v>130</v>
      </c>
      <c r="CU94" s="18" t="n">
        <v>112</v>
      </c>
      <c r="CV94" s="18" t="n">
        <v>130</v>
      </c>
      <c r="CW94" s="18" t="n">
        <v>129</v>
      </c>
      <c r="CX94" s="18" t="n">
        <v>139</v>
      </c>
      <c r="CY94" s="18" t="n">
        <v>143</v>
      </c>
      <c r="CZ94" s="18" t="n">
        <v>148</v>
      </c>
      <c r="DA94" s="18" t="n">
        <v>146</v>
      </c>
      <c r="DB94" s="18" t="n">
        <v>150</v>
      </c>
      <c r="DC94" s="18" t="n">
        <v>148</v>
      </c>
      <c r="DD94" s="18" t="n">
        <v>145</v>
      </c>
      <c r="DE94" s="18" t="n">
        <v>155</v>
      </c>
    </row>
    <row r="95" customFormat="false" ht="10.5" hidden="false" customHeight="true" outlineLevel="0" collapsed="false">
      <c r="B95" s="17" t="n">
        <v>203</v>
      </c>
      <c r="C95" s="18" t="n">
        <v>120</v>
      </c>
      <c r="D95" s="18" t="n">
        <v>118</v>
      </c>
      <c r="E95" s="18" t="n">
        <v>117</v>
      </c>
      <c r="F95" s="18" t="n">
        <v>116</v>
      </c>
      <c r="G95" s="18" t="n">
        <v>111</v>
      </c>
      <c r="H95" s="18" t="n">
        <v>113</v>
      </c>
      <c r="I95" s="18" t="n">
        <v>113</v>
      </c>
      <c r="J95" s="18" t="n">
        <v>109</v>
      </c>
      <c r="K95" s="18" t="n">
        <v>111</v>
      </c>
      <c r="L95" s="18" t="n">
        <v>106</v>
      </c>
      <c r="M95" s="18" t="n">
        <v>101</v>
      </c>
      <c r="N95" s="18" t="n">
        <v>108</v>
      </c>
      <c r="O95" s="18" t="n">
        <v>106</v>
      </c>
      <c r="P95" s="18" t="n">
        <v>57</v>
      </c>
      <c r="Q95" s="18" t="n">
        <v>12</v>
      </c>
      <c r="R95" s="18" t="n">
        <v>8</v>
      </c>
      <c r="S95" s="18" t="n">
        <v>25</v>
      </c>
      <c r="T95" s="18" t="n">
        <v>30</v>
      </c>
      <c r="U95" s="18" t="n">
        <v>18</v>
      </c>
      <c r="V95" s="18" t="n">
        <v>15</v>
      </c>
      <c r="W95" s="18" t="n">
        <v>15</v>
      </c>
      <c r="X95" s="18" t="n">
        <v>19</v>
      </c>
      <c r="Y95" s="18" t="n">
        <v>23</v>
      </c>
      <c r="Z95" s="18" t="n">
        <v>19</v>
      </c>
      <c r="AA95" s="18" t="n">
        <v>17</v>
      </c>
      <c r="AB95" s="18" t="n">
        <v>9</v>
      </c>
      <c r="AC95" s="18" t="n">
        <v>4</v>
      </c>
      <c r="AD95" s="18" t="n">
        <v>8</v>
      </c>
      <c r="AE95" s="18" t="n">
        <v>28</v>
      </c>
      <c r="AF95" s="18" t="n">
        <v>47</v>
      </c>
      <c r="AG95" s="18" t="n">
        <v>51</v>
      </c>
      <c r="AH95" s="18" t="n">
        <v>50</v>
      </c>
      <c r="AI95" s="18" t="n">
        <v>46</v>
      </c>
      <c r="AJ95" s="18" t="n">
        <v>35</v>
      </c>
      <c r="AK95" s="18" t="n">
        <v>17</v>
      </c>
      <c r="AL95" s="18" t="n">
        <v>1</v>
      </c>
      <c r="AM95" s="18" t="n">
        <v>0</v>
      </c>
      <c r="AN95" s="18" t="n">
        <v>11</v>
      </c>
      <c r="AO95" s="18" t="n">
        <v>37</v>
      </c>
      <c r="AP95" s="18" t="n">
        <v>50</v>
      </c>
      <c r="AQ95" s="18" t="n">
        <v>50</v>
      </c>
      <c r="AR95" s="18" t="n">
        <v>64</v>
      </c>
      <c r="AS95" s="18" t="n">
        <v>84</v>
      </c>
      <c r="AT95" s="18" t="n">
        <v>101</v>
      </c>
      <c r="AU95" s="18" t="n">
        <v>128</v>
      </c>
      <c r="AV95" s="18" t="n">
        <v>145</v>
      </c>
      <c r="AW95" s="18" t="n">
        <v>150</v>
      </c>
      <c r="AX95" s="18" t="n">
        <v>123</v>
      </c>
      <c r="AY95" s="18" t="n">
        <v>107</v>
      </c>
      <c r="AZ95" s="18" t="n">
        <v>101</v>
      </c>
      <c r="BA95" s="18" t="n">
        <v>73</v>
      </c>
      <c r="BB95" s="18" t="n">
        <v>63</v>
      </c>
      <c r="BC95" s="18" t="n">
        <v>79</v>
      </c>
      <c r="BD95" s="18" t="n">
        <v>106</v>
      </c>
      <c r="BE95" s="18" t="n">
        <v>111</v>
      </c>
      <c r="BF95" s="18" t="n">
        <v>125</v>
      </c>
      <c r="BG95" s="18" t="n">
        <v>175</v>
      </c>
      <c r="BH95" s="18" t="n">
        <v>185</v>
      </c>
      <c r="BI95" s="18" t="n">
        <v>167</v>
      </c>
      <c r="BJ95" s="18" t="n">
        <v>169</v>
      </c>
      <c r="BK95" s="18" t="n">
        <v>184</v>
      </c>
      <c r="BL95" s="18" t="n">
        <v>219</v>
      </c>
      <c r="BM95" s="18" t="n">
        <v>224</v>
      </c>
      <c r="BN95" s="18" t="n">
        <v>205</v>
      </c>
      <c r="BO95" s="18" t="n">
        <v>177</v>
      </c>
      <c r="BP95" s="18" t="n">
        <v>157</v>
      </c>
      <c r="BQ95" s="18" t="n">
        <v>122</v>
      </c>
      <c r="BR95" s="18" t="n">
        <v>107</v>
      </c>
      <c r="BS95" s="18" t="n">
        <v>85</v>
      </c>
      <c r="BT95" s="18" t="n">
        <v>102</v>
      </c>
      <c r="BU95" s="18" t="n">
        <v>108</v>
      </c>
      <c r="BV95" s="18" t="n">
        <v>127</v>
      </c>
      <c r="BW95" s="18" t="n">
        <v>135</v>
      </c>
      <c r="BX95" s="18" t="n">
        <v>106</v>
      </c>
      <c r="BY95" s="18" t="n">
        <v>78</v>
      </c>
      <c r="BZ95" s="18" t="n">
        <v>60</v>
      </c>
      <c r="CA95" s="18" t="n">
        <v>45</v>
      </c>
      <c r="CB95" s="18" t="n">
        <v>26</v>
      </c>
      <c r="CC95" s="18" t="n">
        <v>14</v>
      </c>
      <c r="CD95" s="18" t="n">
        <v>19</v>
      </c>
      <c r="CE95" s="18" t="n">
        <v>18</v>
      </c>
      <c r="CF95" s="18" t="n">
        <v>16</v>
      </c>
      <c r="CG95" s="18" t="n">
        <v>23</v>
      </c>
      <c r="CH95" s="18" t="n">
        <v>25</v>
      </c>
      <c r="CI95" s="18" t="n">
        <v>23</v>
      </c>
      <c r="CJ95" s="18" t="n">
        <v>10</v>
      </c>
      <c r="CK95" s="18" t="n">
        <v>57</v>
      </c>
      <c r="CL95" s="18" t="n">
        <v>96</v>
      </c>
      <c r="CM95" s="18" t="n">
        <v>123</v>
      </c>
      <c r="CN95" s="18" t="n">
        <v>118</v>
      </c>
      <c r="CO95" s="18" t="n">
        <v>21</v>
      </c>
      <c r="CP95" s="18" t="n">
        <v>11</v>
      </c>
      <c r="CQ95" s="18" t="n">
        <v>38</v>
      </c>
      <c r="CR95" s="18" t="n">
        <v>107</v>
      </c>
      <c r="CS95" s="18" t="n">
        <v>132</v>
      </c>
      <c r="CT95" s="18" t="n">
        <v>108</v>
      </c>
      <c r="CU95" s="18" t="n">
        <v>96</v>
      </c>
      <c r="CV95" s="18" t="n">
        <v>116</v>
      </c>
      <c r="CW95" s="18" t="n">
        <v>128</v>
      </c>
      <c r="CX95" s="18" t="n">
        <v>138</v>
      </c>
      <c r="CY95" s="18" t="n">
        <v>144</v>
      </c>
      <c r="CZ95" s="18" t="n">
        <v>153</v>
      </c>
      <c r="DA95" s="18" t="n">
        <v>148</v>
      </c>
      <c r="DB95" s="18" t="n">
        <v>145</v>
      </c>
      <c r="DC95" s="18" t="n">
        <v>146</v>
      </c>
      <c r="DD95" s="18" t="n">
        <v>146</v>
      </c>
      <c r="DE95" s="18" t="n">
        <v>151</v>
      </c>
    </row>
    <row r="96" customFormat="false" ht="10.5" hidden="false" customHeight="true" outlineLevel="0" collapsed="false">
      <c r="B96" s="17" t="n">
        <v>204</v>
      </c>
      <c r="C96" s="18" t="n">
        <v>120</v>
      </c>
      <c r="D96" s="18" t="n">
        <v>118</v>
      </c>
      <c r="E96" s="18" t="n">
        <v>116</v>
      </c>
      <c r="F96" s="18" t="n">
        <v>115</v>
      </c>
      <c r="G96" s="18" t="n">
        <v>116</v>
      </c>
      <c r="H96" s="18" t="n">
        <v>111</v>
      </c>
      <c r="I96" s="18" t="n">
        <v>111</v>
      </c>
      <c r="J96" s="18" t="n">
        <v>108</v>
      </c>
      <c r="K96" s="18" t="n">
        <v>107</v>
      </c>
      <c r="L96" s="18" t="n">
        <v>103</v>
      </c>
      <c r="M96" s="18" t="n">
        <v>103</v>
      </c>
      <c r="N96" s="18" t="n">
        <v>107</v>
      </c>
      <c r="O96" s="18" t="n">
        <v>111</v>
      </c>
      <c r="P96" s="18" t="n">
        <v>94</v>
      </c>
      <c r="Q96" s="18" t="n">
        <v>50</v>
      </c>
      <c r="R96" s="18" t="n">
        <v>16</v>
      </c>
      <c r="S96" s="18" t="n">
        <v>10</v>
      </c>
      <c r="T96" s="18" t="n">
        <v>9</v>
      </c>
      <c r="U96" s="18" t="n">
        <v>7</v>
      </c>
      <c r="V96" s="18" t="n">
        <v>11</v>
      </c>
      <c r="W96" s="18" t="n">
        <v>12</v>
      </c>
      <c r="X96" s="18" t="n">
        <v>16</v>
      </c>
      <c r="Y96" s="18" t="n">
        <v>19</v>
      </c>
      <c r="Z96" s="18" t="n">
        <v>18</v>
      </c>
      <c r="AA96" s="18" t="n">
        <v>14</v>
      </c>
      <c r="AB96" s="18" t="n">
        <v>14</v>
      </c>
      <c r="AC96" s="18" t="n">
        <v>14</v>
      </c>
      <c r="AD96" s="18" t="n">
        <v>7</v>
      </c>
      <c r="AE96" s="18" t="n">
        <v>9</v>
      </c>
      <c r="AF96" s="18" t="n">
        <v>26</v>
      </c>
      <c r="AG96" s="18" t="n">
        <v>40</v>
      </c>
      <c r="AH96" s="18" t="n">
        <v>49</v>
      </c>
      <c r="AI96" s="18" t="n">
        <v>57</v>
      </c>
      <c r="AJ96" s="18" t="n">
        <v>56</v>
      </c>
      <c r="AK96" s="18" t="n">
        <v>42</v>
      </c>
      <c r="AL96" s="18" t="n">
        <v>25</v>
      </c>
      <c r="AM96" s="18" t="n">
        <v>8</v>
      </c>
      <c r="AN96" s="18" t="n">
        <v>2</v>
      </c>
      <c r="AO96" s="18" t="n">
        <v>5</v>
      </c>
      <c r="AP96" s="18" t="n">
        <v>26</v>
      </c>
      <c r="AQ96" s="18" t="n">
        <v>50</v>
      </c>
      <c r="AR96" s="18" t="n">
        <v>57</v>
      </c>
      <c r="AS96" s="18" t="n">
        <v>53</v>
      </c>
      <c r="AT96" s="18" t="n">
        <v>54</v>
      </c>
      <c r="AU96" s="18" t="n">
        <v>59</v>
      </c>
      <c r="AV96" s="18" t="n">
        <v>71</v>
      </c>
      <c r="AW96" s="18" t="n">
        <v>108</v>
      </c>
      <c r="AX96" s="18" t="n">
        <v>132</v>
      </c>
      <c r="AY96" s="18" t="n">
        <v>135</v>
      </c>
      <c r="AZ96" s="18" t="n">
        <v>142</v>
      </c>
      <c r="BA96" s="18" t="n">
        <v>122</v>
      </c>
      <c r="BB96" s="18" t="n">
        <v>79</v>
      </c>
      <c r="BC96" s="18" t="n">
        <v>92</v>
      </c>
      <c r="BD96" s="18" t="n">
        <v>131</v>
      </c>
      <c r="BE96" s="18" t="n">
        <v>155</v>
      </c>
      <c r="BF96" s="18" t="n">
        <v>179</v>
      </c>
      <c r="BG96" s="18" t="n">
        <v>148</v>
      </c>
      <c r="BH96" s="18" t="n">
        <v>148</v>
      </c>
      <c r="BI96" s="18" t="n">
        <v>149</v>
      </c>
      <c r="BJ96" s="18" t="n">
        <v>144</v>
      </c>
      <c r="BK96" s="18" t="n">
        <v>135</v>
      </c>
      <c r="BL96" s="18" t="n">
        <v>124</v>
      </c>
      <c r="BM96" s="18" t="n">
        <v>102</v>
      </c>
      <c r="BN96" s="18" t="n">
        <v>87</v>
      </c>
      <c r="BO96" s="18" t="n">
        <v>72</v>
      </c>
      <c r="BP96" s="18" t="n">
        <v>80</v>
      </c>
      <c r="BQ96" s="18" t="n">
        <v>101</v>
      </c>
      <c r="BR96" s="18" t="n">
        <v>125</v>
      </c>
      <c r="BS96" s="18" t="n">
        <v>139</v>
      </c>
      <c r="BT96" s="18" t="n">
        <v>125</v>
      </c>
      <c r="BU96" s="18" t="n">
        <v>110</v>
      </c>
      <c r="BV96" s="18" t="n">
        <v>93</v>
      </c>
      <c r="BW96" s="18" t="n">
        <v>95</v>
      </c>
      <c r="BX96" s="18" t="n">
        <v>84</v>
      </c>
      <c r="BY96" s="18" t="n">
        <v>54</v>
      </c>
      <c r="BZ96" s="18" t="n">
        <v>36</v>
      </c>
      <c r="CA96" s="18" t="n">
        <v>23</v>
      </c>
      <c r="CB96" s="18" t="n">
        <v>12</v>
      </c>
      <c r="CC96" s="18" t="n">
        <v>15</v>
      </c>
      <c r="CD96" s="18" t="n">
        <v>12</v>
      </c>
      <c r="CE96" s="18" t="n">
        <v>16</v>
      </c>
      <c r="CF96" s="18" t="n">
        <v>24</v>
      </c>
      <c r="CG96" s="18" t="n">
        <v>27</v>
      </c>
      <c r="CH96" s="18" t="n">
        <v>24</v>
      </c>
      <c r="CI96" s="18" t="n">
        <v>24</v>
      </c>
      <c r="CJ96" s="18" t="n">
        <v>29</v>
      </c>
      <c r="CK96" s="18" t="n">
        <v>123</v>
      </c>
      <c r="CL96" s="18" t="n">
        <v>117</v>
      </c>
      <c r="CM96" s="18" t="n">
        <v>104</v>
      </c>
      <c r="CN96" s="18" t="n">
        <v>125</v>
      </c>
      <c r="CO96" s="18" t="n">
        <v>67</v>
      </c>
      <c r="CP96" s="18" t="n">
        <v>28</v>
      </c>
      <c r="CQ96" s="18" t="n">
        <v>108</v>
      </c>
      <c r="CR96" s="18" t="n">
        <v>135</v>
      </c>
      <c r="CS96" s="18" t="n">
        <v>123</v>
      </c>
      <c r="CT96" s="18" t="n">
        <v>124</v>
      </c>
      <c r="CU96" s="18" t="n">
        <v>131</v>
      </c>
      <c r="CV96" s="18" t="n">
        <v>122</v>
      </c>
      <c r="CW96" s="18" t="n">
        <v>128</v>
      </c>
      <c r="CX96" s="18" t="n">
        <v>132</v>
      </c>
      <c r="CY96" s="18" t="n">
        <v>136</v>
      </c>
      <c r="CZ96" s="18" t="n">
        <v>148</v>
      </c>
      <c r="DA96" s="18" t="n">
        <v>142</v>
      </c>
      <c r="DB96" s="18" t="n">
        <v>141</v>
      </c>
      <c r="DC96" s="18" t="n">
        <v>144</v>
      </c>
      <c r="DD96" s="18" t="n">
        <v>141</v>
      </c>
      <c r="DE96" s="18" t="n">
        <v>143</v>
      </c>
    </row>
    <row r="97" customFormat="false" ht="10.5" hidden="false" customHeight="true" outlineLevel="0" collapsed="false">
      <c r="B97" s="17" t="n">
        <v>205</v>
      </c>
      <c r="C97" s="18" t="n">
        <v>118</v>
      </c>
      <c r="D97" s="18" t="n">
        <v>120</v>
      </c>
      <c r="E97" s="18" t="n">
        <v>118</v>
      </c>
      <c r="F97" s="18" t="n">
        <v>120</v>
      </c>
      <c r="G97" s="18" t="n">
        <v>115</v>
      </c>
      <c r="H97" s="18" t="n">
        <v>116</v>
      </c>
      <c r="I97" s="18" t="n">
        <v>115</v>
      </c>
      <c r="J97" s="18" t="n">
        <v>109</v>
      </c>
      <c r="K97" s="18" t="n">
        <v>107</v>
      </c>
      <c r="L97" s="18" t="n">
        <v>107</v>
      </c>
      <c r="M97" s="18" t="n">
        <v>107</v>
      </c>
      <c r="N97" s="18" t="n">
        <v>109</v>
      </c>
      <c r="O97" s="18" t="n">
        <v>101</v>
      </c>
      <c r="P97" s="18" t="n">
        <v>95</v>
      </c>
      <c r="Q97" s="18" t="n">
        <v>89</v>
      </c>
      <c r="R97" s="18" t="n">
        <v>53</v>
      </c>
      <c r="S97" s="18" t="n">
        <v>9</v>
      </c>
      <c r="T97" s="18" t="n">
        <v>0</v>
      </c>
      <c r="U97" s="18" t="n">
        <v>4</v>
      </c>
      <c r="V97" s="18" t="n">
        <v>11</v>
      </c>
      <c r="W97" s="18" t="n">
        <v>7</v>
      </c>
      <c r="X97" s="18" t="n">
        <v>7</v>
      </c>
      <c r="Y97" s="18" t="n">
        <v>11</v>
      </c>
      <c r="Z97" s="18" t="n">
        <v>16</v>
      </c>
      <c r="AA97" s="18" t="n">
        <v>15</v>
      </c>
      <c r="AB97" s="18" t="n">
        <v>16</v>
      </c>
      <c r="AC97" s="18" t="n">
        <v>21</v>
      </c>
      <c r="AD97" s="18" t="n">
        <v>15</v>
      </c>
      <c r="AE97" s="18" t="n">
        <v>5</v>
      </c>
      <c r="AF97" s="18" t="n">
        <v>7</v>
      </c>
      <c r="AG97" s="18" t="n">
        <v>17</v>
      </c>
      <c r="AH97" s="18" t="n">
        <v>35</v>
      </c>
      <c r="AI97" s="18" t="n">
        <v>46</v>
      </c>
      <c r="AJ97" s="18" t="n">
        <v>51</v>
      </c>
      <c r="AK97" s="18" t="n">
        <v>52</v>
      </c>
      <c r="AL97" s="18" t="n">
        <v>51</v>
      </c>
      <c r="AM97" s="18" t="n">
        <v>38</v>
      </c>
      <c r="AN97" s="18" t="n">
        <v>11</v>
      </c>
      <c r="AO97" s="18" t="n">
        <v>3</v>
      </c>
      <c r="AP97" s="18" t="n">
        <v>1</v>
      </c>
      <c r="AQ97" s="18" t="n">
        <v>4</v>
      </c>
      <c r="AR97" s="18" t="n">
        <v>28</v>
      </c>
      <c r="AS97" s="18" t="n">
        <v>46</v>
      </c>
      <c r="AT97" s="18" t="n">
        <v>47</v>
      </c>
      <c r="AU97" s="18" t="n">
        <v>51</v>
      </c>
      <c r="AV97" s="18" t="n">
        <v>60</v>
      </c>
      <c r="AW97" s="18" t="n">
        <v>59</v>
      </c>
      <c r="AX97" s="18" t="n">
        <v>45</v>
      </c>
      <c r="AY97" s="18" t="n">
        <v>53</v>
      </c>
      <c r="AZ97" s="18" t="n">
        <v>86</v>
      </c>
      <c r="BA97" s="18" t="n">
        <v>108</v>
      </c>
      <c r="BB97" s="18" t="n">
        <v>135</v>
      </c>
      <c r="BC97" s="18" t="n">
        <v>157</v>
      </c>
      <c r="BD97" s="18" t="n">
        <v>177</v>
      </c>
      <c r="BE97" s="18" t="n">
        <v>142</v>
      </c>
      <c r="BF97" s="18" t="n">
        <v>92</v>
      </c>
      <c r="BG97" s="18" t="n">
        <v>73</v>
      </c>
      <c r="BH97" s="18" t="n">
        <v>58</v>
      </c>
      <c r="BI97" s="18" t="n">
        <v>64</v>
      </c>
      <c r="BJ97" s="18" t="n">
        <v>64</v>
      </c>
      <c r="BK97" s="18" t="n">
        <v>64</v>
      </c>
      <c r="BL97" s="18" t="n">
        <v>61</v>
      </c>
      <c r="BM97" s="18" t="n">
        <v>73</v>
      </c>
      <c r="BN97" s="18" t="n">
        <v>111</v>
      </c>
      <c r="BO97" s="18" t="n">
        <v>120</v>
      </c>
      <c r="BP97" s="18" t="n">
        <v>136</v>
      </c>
      <c r="BQ97" s="18" t="n">
        <v>128</v>
      </c>
      <c r="BR97" s="18" t="n">
        <v>125</v>
      </c>
      <c r="BS97" s="18" t="n">
        <v>88</v>
      </c>
      <c r="BT97" s="18" t="n">
        <v>90</v>
      </c>
      <c r="BU97" s="18" t="n">
        <v>95</v>
      </c>
      <c r="BV97" s="18" t="n">
        <v>70</v>
      </c>
      <c r="BW97" s="18" t="n">
        <v>56</v>
      </c>
      <c r="BX97" s="18" t="n">
        <v>43</v>
      </c>
      <c r="BY97" s="18" t="n">
        <v>12</v>
      </c>
      <c r="BZ97" s="18" t="n">
        <v>10</v>
      </c>
      <c r="CA97" s="18" t="n">
        <v>17</v>
      </c>
      <c r="CB97" s="18" t="n">
        <v>16</v>
      </c>
      <c r="CC97" s="18" t="n">
        <v>15</v>
      </c>
      <c r="CD97" s="18" t="n">
        <v>19</v>
      </c>
      <c r="CE97" s="18" t="n">
        <v>28</v>
      </c>
      <c r="CF97" s="18" t="n">
        <v>24</v>
      </c>
      <c r="CG97" s="18" t="n">
        <v>20</v>
      </c>
      <c r="CH97" s="18" t="n">
        <v>26</v>
      </c>
      <c r="CI97" s="18" t="n">
        <v>79</v>
      </c>
      <c r="CJ97" s="18" t="n">
        <v>92</v>
      </c>
      <c r="CK97" s="18" t="n">
        <v>131</v>
      </c>
      <c r="CL97" s="18" t="n">
        <v>130</v>
      </c>
      <c r="CM97" s="18" t="n">
        <v>138</v>
      </c>
      <c r="CN97" s="18" t="n">
        <v>128</v>
      </c>
      <c r="CO97" s="18" t="n">
        <v>78</v>
      </c>
      <c r="CP97" s="18" t="n">
        <v>89</v>
      </c>
      <c r="CQ97" s="18" t="n">
        <v>129</v>
      </c>
      <c r="CR97" s="18" t="n">
        <v>125</v>
      </c>
      <c r="CS97" s="18" t="n">
        <v>110</v>
      </c>
      <c r="CT97" s="18" t="n">
        <v>107</v>
      </c>
      <c r="CU97" s="18" t="n">
        <v>120</v>
      </c>
      <c r="CV97" s="18" t="n">
        <v>129</v>
      </c>
      <c r="CW97" s="18" t="n">
        <v>136</v>
      </c>
      <c r="CX97" s="18" t="n">
        <v>121</v>
      </c>
      <c r="CY97" s="18" t="n">
        <v>127</v>
      </c>
      <c r="CZ97" s="18" t="n">
        <v>143</v>
      </c>
      <c r="DA97" s="18" t="n">
        <v>145</v>
      </c>
      <c r="DB97" s="18" t="n">
        <v>146</v>
      </c>
      <c r="DC97" s="18" t="n">
        <v>142</v>
      </c>
      <c r="DD97" s="18" t="n">
        <v>130</v>
      </c>
      <c r="DE97" s="18" t="n">
        <v>135</v>
      </c>
    </row>
    <row r="98" customFormat="false" ht="10.5" hidden="false" customHeight="true" outlineLevel="0" collapsed="false">
      <c r="B98" s="17" t="n">
        <v>206</v>
      </c>
      <c r="C98" s="18" t="n">
        <v>121</v>
      </c>
      <c r="D98" s="18" t="n">
        <v>121</v>
      </c>
      <c r="E98" s="18" t="n">
        <v>120</v>
      </c>
      <c r="F98" s="18" t="n">
        <v>121</v>
      </c>
      <c r="G98" s="18" t="n">
        <v>117</v>
      </c>
      <c r="H98" s="18" t="n">
        <v>116</v>
      </c>
      <c r="I98" s="18" t="n">
        <v>114</v>
      </c>
      <c r="J98" s="18" t="n">
        <v>110</v>
      </c>
      <c r="K98" s="18" t="n">
        <v>109</v>
      </c>
      <c r="L98" s="18" t="n">
        <v>108</v>
      </c>
      <c r="M98" s="18" t="n">
        <v>104</v>
      </c>
      <c r="N98" s="18" t="n">
        <v>101</v>
      </c>
      <c r="O98" s="18" t="n">
        <v>101</v>
      </c>
      <c r="P98" s="18" t="n">
        <v>100</v>
      </c>
      <c r="Q98" s="18" t="n">
        <v>108</v>
      </c>
      <c r="R98" s="18" t="n">
        <v>92</v>
      </c>
      <c r="S98" s="18" t="n">
        <v>50</v>
      </c>
      <c r="T98" s="18" t="n">
        <v>24</v>
      </c>
      <c r="U98" s="18" t="n">
        <v>12</v>
      </c>
      <c r="V98" s="18" t="n">
        <v>1</v>
      </c>
      <c r="W98" s="18" t="n">
        <v>7</v>
      </c>
      <c r="X98" s="18" t="n">
        <v>11</v>
      </c>
      <c r="Y98" s="18" t="n">
        <v>15</v>
      </c>
      <c r="Z98" s="18" t="n">
        <v>10</v>
      </c>
      <c r="AA98" s="18" t="n">
        <v>16</v>
      </c>
      <c r="AB98" s="18" t="n">
        <v>15</v>
      </c>
      <c r="AC98" s="18" t="n">
        <v>19</v>
      </c>
      <c r="AD98" s="18" t="n">
        <v>18</v>
      </c>
      <c r="AE98" s="18" t="n">
        <v>12</v>
      </c>
      <c r="AF98" s="18" t="n">
        <v>2</v>
      </c>
      <c r="AG98" s="18" t="n">
        <v>8</v>
      </c>
      <c r="AH98" s="18" t="n">
        <v>18</v>
      </c>
      <c r="AI98" s="18" t="n">
        <v>26</v>
      </c>
      <c r="AJ98" s="18" t="n">
        <v>31</v>
      </c>
      <c r="AK98" s="18" t="n">
        <v>45</v>
      </c>
      <c r="AL98" s="18" t="n">
        <v>56</v>
      </c>
      <c r="AM98" s="18" t="n">
        <v>50</v>
      </c>
      <c r="AN98" s="18" t="n">
        <v>38</v>
      </c>
      <c r="AO98" s="18" t="n">
        <v>31</v>
      </c>
      <c r="AP98" s="18" t="n">
        <v>12</v>
      </c>
      <c r="AQ98" s="18" t="n">
        <v>1</v>
      </c>
      <c r="AR98" s="18" t="n">
        <v>2</v>
      </c>
      <c r="AS98" s="18" t="n">
        <v>6</v>
      </c>
      <c r="AT98" s="18" t="n">
        <v>23</v>
      </c>
      <c r="AU98" s="18" t="n">
        <v>45</v>
      </c>
      <c r="AV98" s="18" t="n">
        <v>60</v>
      </c>
      <c r="AW98" s="18" t="n">
        <v>56</v>
      </c>
      <c r="AX98" s="18" t="n">
        <v>42</v>
      </c>
      <c r="AY98" s="18" t="n">
        <v>49</v>
      </c>
      <c r="AZ98" s="18" t="n">
        <v>49</v>
      </c>
      <c r="BA98" s="18" t="n">
        <v>58</v>
      </c>
      <c r="BB98" s="18" t="n">
        <v>115</v>
      </c>
      <c r="BC98" s="18" t="n">
        <v>132</v>
      </c>
      <c r="BD98" s="18" t="n">
        <v>128</v>
      </c>
      <c r="BE98" s="18" t="n">
        <v>118</v>
      </c>
      <c r="BF98" s="18" t="n">
        <v>116</v>
      </c>
      <c r="BG98" s="18" t="n">
        <v>129</v>
      </c>
      <c r="BH98" s="18" t="n">
        <v>122</v>
      </c>
      <c r="BI98" s="18" t="n">
        <v>111</v>
      </c>
      <c r="BJ98" s="18" t="n">
        <v>120</v>
      </c>
      <c r="BK98" s="18" t="n">
        <v>131</v>
      </c>
      <c r="BL98" s="18" t="n">
        <v>131</v>
      </c>
      <c r="BM98" s="18" t="n">
        <v>122</v>
      </c>
      <c r="BN98" s="18" t="n">
        <v>108</v>
      </c>
      <c r="BO98" s="18" t="n">
        <v>82</v>
      </c>
      <c r="BP98" s="18" t="n">
        <v>82</v>
      </c>
      <c r="BQ98" s="18" t="n">
        <v>81</v>
      </c>
      <c r="BR98" s="18" t="n">
        <v>82</v>
      </c>
      <c r="BS98" s="18" t="n">
        <v>86</v>
      </c>
      <c r="BT98" s="18" t="n">
        <v>82</v>
      </c>
      <c r="BU98" s="18" t="n">
        <v>58</v>
      </c>
      <c r="BV98" s="18" t="n">
        <v>42</v>
      </c>
      <c r="BW98" s="18" t="n">
        <v>23</v>
      </c>
      <c r="BX98" s="18" t="n">
        <v>4</v>
      </c>
      <c r="BY98" s="18" t="n">
        <v>8</v>
      </c>
      <c r="BZ98" s="18" t="n">
        <v>16</v>
      </c>
      <c r="CA98" s="18" t="n">
        <v>22</v>
      </c>
      <c r="CB98" s="18" t="n">
        <v>23</v>
      </c>
      <c r="CC98" s="18" t="n">
        <v>23</v>
      </c>
      <c r="CD98" s="18" t="n">
        <v>28</v>
      </c>
      <c r="CE98" s="18" t="n">
        <v>25</v>
      </c>
      <c r="CF98" s="18" t="n">
        <v>23</v>
      </c>
      <c r="CG98" s="18" t="n">
        <v>25</v>
      </c>
      <c r="CH98" s="18" t="n">
        <v>13</v>
      </c>
      <c r="CI98" s="18" t="n">
        <v>4</v>
      </c>
      <c r="CJ98" s="18" t="n">
        <v>2</v>
      </c>
      <c r="CK98" s="18" t="n">
        <v>47</v>
      </c>
      <c r="CL98" s="18" t="n">
        <v>121</v>
      </c>
      <c r="CM98" s="18" t="n">
        <v>130</v>
      </c>
      <c r="CN98" s="18" t="n">
        <v>108</v>
      </c>
      <c r="CO98" s="18" t="n">
        <v>88</v>
      </c>
      <c r="CP98" s="18" t="n">
        <v>135</v>
      </c>
      <c r="CQ98" s="18" t="n">
        <v>146</v>
      </c>
      <c r="CR98" s="18" t="n">
        <v>124</v>
      </c>
      <c r="CS98" s="18" t="n">
        <v>115</v>
      </c>
      <c r="CT98" s="18" t="n">
        <v>107</v>
      </c>
      <c r="CU98" s="18" t="n">
        <v>110</v>
      </c>
      <c r="CV98" s="18" t="n">
        <v>110</v>
      </c>
      <c r="CW98" s="18" t="n">
        <v>120</v>
      </c>
      <c r="CX98" s="18" t="n">
        <v>127</v>
      </c>
      <c r="CY98" s="18" t="n">
        <v>116</v>
      </c>
      <c r="CZ98" s="18" t="n">
        <v>132</v>
      </c>
      <c r="DA98" s="18" t="n">
        <v>142</v>
      </c>
      <c r="DB98" s="18" t="n">
        <v>148</v>
      </c>
      <c r="DC98" s="18" t="n">
        <v>146</v>
      </c>
      <c r="DD98" s="18" t="n">
        <v>131</v>
      </c>
      <c r="DE98" s="18" t="n">
        <v>132</v>
      </c>
    </row>
    <row r="99" customFormat="false" ht="10.5" hidden="false" customHeight="true" outlineLevel="0" collapsed="false">
      <c r="B99" s="17" t="n">
        <v>207</v>
      </c>
      <c r="C99" s="18" t="n">
        <v>122</v>
      </c>
      <c r="D99" s="18" t="n">
        <v>121</v>
      </c>
      <c r="E99" s="18" t="n">
        <v>120</v>
      </c>
      <c r="F99" s="18" t="n">
        <v>120</v>
      </c>
      <c r="G99" s="18" t="n">
        <v>121</v>
      </c>
      <c r="H99" s="18" t="n">
        <v>117</v>
      </c>
      <c r="I99" s="18" t="n">
        <v>113</v>
      </c>
      <c r="J99" s="18" t="n">
        <v>110</v>
      </c>
      <c r="K99" s="18" t="n">
        <v>111</v>
      </c>
      <c r="L99" s="18" t="n">
        <v>111</v>
      </c>
      <c r="M99" s="18" t="n">
        <v>107</v>
      </c>
      <c r="N99" s="18" t="n">
        <v>96</v>
      </c>
      <c r="O99" s="18" t="n">
        <v>95</v>
      </c>
      <c r="P99" s="18" t="n">
        <v>94</v>
      </c>
      <c r="Q99" s="18" t="n">
        <v>95</v>
      </c>
      <c r="R99" s="18" t="n">
        <v>100</v>
      </c>
      <c r="S99" s="18" t="n">
        <v>94</v>
      </c>
      <c r="T99" s="18" t="n">
        <v>67</v>
      </c>
      <c r="U99" s="18" t="n">
        <v>30</v>
      </c>
      <c r="V99" s="18" t="n">
        <v>4</v>
      </c>
      <c r="W99" s="18" t="n">
        <v>14</v>
      </c>
      <c r="X99" s="18" t="n">
        <v>24</v>
      </c>
      <c r="Y99" s="18" t="n">
        <v>30</v>
      </c>
      <c r="Z99" s="18" t="n">
        <v>17</v>
      </c>
      <c r="AA99" s="18" t="n">
        <v>12</v>
      </c>
      <c r="AB99" s="18" t="n">
        <v>14</v>
      </c>
      <c r="AC99" s="18" t="n">
        <v>14</v>
      </c>
      <c r="AD99" s="18" t="n">
        <v>10</v>
      </c>
      <c r="AE99" s="18" t="n">
        <v>16</v>
      </c>
      <c r="AF99" s="18" t="n">
        <v>10</v>
      </c>
      <c r="AG99" s="18" t="n">
        <v>14</v>
      </c>
      <c r="AH99" s="18" t="n">
        <v>11</v>
      </c>
      <c r="AI99" s="18" t="n">
        <v>11</v>
      </c>
      <c r="AJ99" s="18" t="n">
        <v>19</v>
      </c>
      <c r="AK99" s="18" t="n">
        <v>37</v>
      </c>
      <c r="AL99" s="18" t="n">
        <v>43</v>
      </c>
      <c r="AM99" s="18" t="n">
        <v>54</v>
      </c>
      <c r="AN99" s="18" t="n">
        <v>50</v>
      </c>
      <c r="AO99" s="18" t="n">
        <v>45</v>
      </c>
      <c r="AP99" s="18" t="n">
        <v>38</v>
      </c>
      <c r="AQ99" s="18" t="n">
        <v>21</v>
      </c>
      <c r="AR99" s="18" t="n">
        <v>7</v>
      </c>
      <c r="AS99" s="18" t="n">
        <v>6</v>
      </c>
      <c r="AT99" s="18" t="n">
        <v>8</v>
      </c>
      <c r="AU99" s="18" t="n">
        <v>7</v>
      </c>
      <c r="AV99" s="18" t="n">
        <v>19</v>
      </c>
      <c r="AW99" s="18" t="n">
        <v>36</v>
      </c>
      <c r="AX99" s="18" t="n">
        <v>52</v>
      </c>
      <c r="AY99" s="18" t="n">
        <v>65</v>
      </c>
      <c r="AZ99" s="18" t="n">
        <v>61</v>
      </c>
      <c r="BA99" s="18" t="n">
        <v>54</v>
      </c>
      <c r="BB99" s="18" t="n">
        <v>60</v>
      </c>
      <c r="BC99" s="18" t="n">
        <v>77</v>
      </c>
      <c r="BD99" s="18" t="n">
        <v>50</v>
      </c>
      <c r="BE99" s="18" t="n">
        <v>50</v>
      </c>
      <c r="BF99" s="18" t="n">
        <v>56</v>
      </c>
      <c r="BG99" s="18" t="n">
        <v>53</v>
      </c>
      <c r="BH99" s="18" t="n">
        <v>59</v>
      </c>
      <c r="BI99" s="18" t="n">
        <v>68</v>
      </c>
      <c r="BJ99" s="18" t="n">
        <v>89</v>
      </c>
      <c r="BK99" s="18" t="n">
        <v>86</v>
      </c>
      <c r="BL99" s="18" t="n">
        <v>82</v>
      </c>
      <c r="BM99" s="18" t="n">
        <v>86</v>
      </c>
      <c r="BN99" s="18" t="n">
        <v>85</v>
      </c>
      <c r="BO99" s="18" t="n">
        <v>94</v>
      </c>
      <c r="BP99" s="18" t="n">
        <v>89</v>
      </c>
      <c r="BQ99" s="18" t="n">
        <v>80</v>
      </c>
      <c r="BR99" s="18" t="n">
        <v>61</v>
      </c>
      <c r="BS99" s="18" t="n">
        <v>45</v>
      </c>
      <c r="BT99" s="18" t="n">
        <v>25</v>
      </c>
      <c r="BU99" s="18" t="n">
        <v>4</v>
      </c>
      <c r="BV99" s="18" t="n">
        <v>9</v>
      </c>
      <c r="BW99" s="18" t="n">
        <v>12</v>
      </c>
      <c r="BX99" s="18" t="n">
        <v>12</v>
      </c>
      <c r="BY99" s="18" t="n">
        <v>14</v>
      </c>
      <c r="BZ99" s="18" t="n">
        <v>28</v>
      </c>
      <c r="CA99" s="18" t="n">
        <v>30</v>
      </c>
      <c r="CB99" s="18" t="n">
        <v>29</v>
      </c>
      <c r="CC99" s="18" t="n">
        <v>31</v>
      </c>
      <c r="CD99" s="18" t="n">
        <v>25</v>
      </c>
      <c r="CE99" s="18" t="n">
        <v>23</v>
      </c>
      <c r="CF99" s="18" t="n">
        <v>19</v>
      </c>
      <c r="CG99" s="18" t="n">
        <v>13</v>
      </c>
      <c r="CH99" s="18" t="n">
        <v>12</v>
      </c>
      <c r="CI99" s="18" t="n">
        <v>8</v>
      </c>
      <c r="CJ99" s="18" t="n">
        <v>1</v>
      </c>
      <c r="CK99" s="18" t="n">
        <v>2</v>
      </c>
      <c r="CL99" s="18" t="n">
        <v>28</v>
      </c>
      <c r="CM99" s="18" t="n">
        <v>65</v>
      </c>
      <c r="CN99" s="18" t="n">
        <v>92</v>
      </c>
      <c r="CO99" s="18" t="n">
        <v>81</v>
      </c>
      <c r="CP99" s="18" t="n">
        <v>102</v>
      </c>
      <c r="CQ99" s="18" t="n">
        <v>124</v>
      </c>
      <c r="CR99" s="18" t="n">
        <v>118</v>
      </c>
      <c r="CS99" s="18" t="n">
        <v>121</v>
      </c>
      <c r="CT99" s="18" t="n">
        <v>114</v>
      </c>
      <c r="CU99" s="18" t="n">
        <v>114</v>
      </c>
      <c r="CV99" s="18" t="n">
        <v>101</v>
      </c>
      <c r="CW99" s="18" t="n">
        <v>108</v>
      </c>
      <c r="CX99" s="18" t="n">
        <v>127</v>
      </c>
      <c r="CY99" s="18" t="n">
        <v>121</v>
      </c>
      <c r="CZ99" s="18" t="n">
        <v>132</v>
      </c>
      <c r="DA99" s="18" t="n">
        <v>141</v>
      </c>
      <c r="DB99" s="18" t="n">
        <v>145</v>
      </c>
      <c r="DC99" s="18" t="n">
        <v>144</v>
      </c>
      <c r="DD99" s="18" t="n">
        <v>129</v>
      </c>
      <c r="DE99" s="18" t="n">
        <v>128</v>
      </c>
    </row>
    <row r="100" customFormat="false" ht="10.5" hidden="false" customHeight="true" outlineLevel="0" collapsed="false">
      <c r="B100" s="17" t="n">
        <v>208</v>
      </c>
      <c r="C100" s="18" t="n">
        <v>124</v>
      </c>
      <c r="D100" s="18" t="n">
        <v>122</v>
      </c>
      <c r="E100" s="18" t="n">
        <v>121</v>
      </c>
      <c r="F100" s="18" t="n">
        <v>120</v>
      </c>
      <c r="G100" s="18" t="n">
        <v>116</v>
      </c>
      <c r="H100" s="18" t="n">
        <v>114</v>
      </c>
      <c r="I100" s="18" t="n">
        <v>111</v>
      </c>
      <c r="J100" s="18" t="n">
        <v>110</v>
      </c>
      <c r="K100" s="18" t="n">
        <v>110</v>
      </c>
      <c r="L100" s="18" t="n">
        <v>108</v>
      </c>
      <c r="M100" s="18" t="n">
        <v>102</v>
      </c>
      <c r="N100" s="18" t="n">
        <v>99</v>
      </c>
      <c r="O100" s="18" t="n">
        <v>99</v>
      </c>
      <c r="P100" s="18" t="n">
        <v>97</v>
      </c>
      <c r="Q100" s="18" t="n">
        <v>97</v>
      </c>
      <c r="R100" s="18" t="n">
        <v>101</v>
      </c>
      <c r="S100" s="18" t="n">
        <v>106</v>
      </c>
      <c r="T100" s="18" t="n">
        <v>93</v>
      </c>
      <c r="U100" s="18" t="n">
        <v>68</v>
      </c>
      <c r="V100" s="18" t="n">
        <v>39</v>
      </c>
      <c r="W100" s="18" t="n">
        <v>28</v>
      </c>
      <c r="X100" s="18" t="n">
        <v>30</v>
      </c>
      <c r="Y100" s="18" t="n">
        <v>19</v>
      </c>
      <c r="Z100" s="18" t="n">
        <v>9</v>
      </c>
      <c r="AA100" s="18" t="n">
        <v>11</v>
      </c>
      <c r="AB100" s="18" t="n">
        <v>12</v>
      </c>
      <c r="AC100" s="18" t="n">
        <v>10</v>
      </c>
      <c r="AD100" s="18" t="n">
        <v>7</v>
      </c>
      <c r="AE100" s="18" t="n">
        <v>21</v>
      </c>
      <c r="AF100" s="18" t="n">
        <v>8</v>
      </c>
      <c r="AG100" s="18" t="n">
        <v>7</v>
      </c>
      <c r="AH100" s="18" t="n">
        <v>10</v>
      </c>
      <c r="AI100" s="18" t="n">
        <v>30</v>
      </c>
      <c r="AJ100" s="18" t="n">
        <v>40</v>
      </c>
      <c r="AK100" s="18" t="n">
        <v>47</v>
      </c>
      <c r="AL100" s="18" t="n">
        <v>30</v>
      </c>
      <c r="AM100" s="18" t="n">
        <v>41</v>
      </c>
      <c r="AN100" s="18" t="n">
        <v>46</v>
      </c>
      <c r="AO100" s="18" t="n">
        <v>47</v>
      </c>
      <c r="AP100" s="18" t="n">
        <v>47</v>
      </c>
      <c r="AQ100" s="18" t="n">
        <v>46</v>
      </c>
      <c r="AR100" s="18" t="n">
        <v>39</v>
      </c>
      <c r="AS100" s="18" t="n">
        <v>26</v>
      </c>
      <c r="AT100" s="18" t="n">
        <v>12</v>
      </c>
      <c r="AU100" s="18" t="n">
        <v>4</v>
      </c>
      <c r="AV100" s="18" t="n">
        <v>2</v>
      </c>
      <c r="AW100" s="18" t="n">
        <v>2</v>
      </c>
      <c r="AX100" s="18" t="n">
        <v>4</v>
      </c>
      <c r="AY100" s="18" t="n">
        <v>13</v>
      </c>
      <c r="AZ100" s="18" t="n">
        <v>24</v>
      </c>
      <c r="BA100" s="18" t="n">
        <v>36</v>
      </c>
      <c r="BB100" s="18" t="n">
        <v>47</v>
      </c>
      <c r="BC100" s="18" t="n">
        <v>51</v>
      </c>
      <c r="BD100" s="18" t="n">
        <v>53</v>
      </c>
      <c r="BE100" s="18" t="n">
        <v>56</v>
      </c>
      <c r="BF100" s="18" t="n">
        <v>56</v>
      </c>
      <c r="BG100" s="18" t="n">
        <v>54</v>
      </c>
      <c r="BH100" s="18" t="n">
        <v>65</v>
      </c>
      <c r="BI100" s="18" t="n">
        <v>74</v>
      </c>
      <c r="BJ100" s="18" t="n">
        <v>74</v>
      </c>
      <c r="BK100" s="18" t="n">
        <v>68</v>
      </c>
      <c r="BL100" s="18" t="n">
        <v>59</v>
      </c>
      <c r="BM100" s="18" t="n">
        <v>54</v>
      </c>
      <c r="BN100" s="18" t="n">
        <v>51</v>
      </c>
      <c r="BO100" s="18" t="n">
        <v>43</v>
      </c>
      <c r="BP100" s="18" t="n">
        <v>25</v>
      </c>
      <c r="BQ100" s="18" t="n">
        <v>14</v>
      </c>
      <c r="BR100" s="18" t="n">
        <v>9</v>
      </c>
      <c r="BS100" s="18" t="n">
        <v>8</v>
      </c>
      <c r="BT100" s="18" t="n">
        <v>11</v>
      </c>
      <c r="BU100" s="18" t="n">
        <v>18</v>
      </c>
      <c r="BV100" s="18" t="n">
        <v>22</v>
      </c>
      <c r="BW100" s="18" t="n">
        <v>25</v>
      </c>
      <c r="BX100" s="18" t="n">
        <v>27</v>
      </c>
      <c r="BY100" s="18" t="n">
        <v>29</v>
      </c>
      <c r="BZ100" s="18" t="n">
        <v>29</v>
      </c>
      <c r="CA100" s="18" t="n">
        <v>33</v>
      </c>
      <c r="CB100" s="18" t="n">
        <v>38</v>
      </c>
      <c r="CC100" s="18" t="n">
        <v>28</v>
      </c>
      <c r="CD100" s="18" t="n">
        <v>28</v>
      </c>
      <c r="CE100" s="18" t="n">
        <v>23</v>
      </c>
      <c r="CF100" s="18" t="n">
        <v>12</v>
      </c>
      <c r="CG100" s="18" t="n">
        <v>10</v>
      </c>
      <c r="CH100" s="18" t="n">
        <v>9</v>
      </c>
      <c r="CI100" s="18" t="n">
        <v>14</v>
      </c>
      <c r="CJ100" s="18" t="n">
        <v>4</v>
      </c>
      <c r="CK100" s="18" t="n">
        <v>0</v>
      </c>
      <c r="CL100" s="18" t="n">
        <v>14</v>
      </c>
      <c r="CM100" s="18" t="n">
        <v>47</v>
      </c>
      <c r="CN100" s="18" t="n">
        <v>81</v>
      </c>
      <c r="CO100" s="18" t="n">
        <v>93</v>
      </c>
      <c r="CP100" s="18" t="n">
        <v>108</v>
      </c>
      <c r="CQ100" s="18" t="n">
        <v>118</v>
      </c>
      <c r="CR100" s="18" t="n">
        <v>122</v>
      </c>
      <c r="CS100" s="18" t="n">
        <v>129</v>
      </c>
      <c r="CT100" s="18" t="n">
        <v>128</v>
      </c>
      <c r="CU100" s="18" t="n">
        <v>130</v>
      </c>
      <c r="CV100" s="18" t="n">
        <v>137</v>
      </c>
      <c r="CW100" s="18" t="n">
        <v>136</v>
      </c>
      <c r="CX100" s="18" t="n">
        <v>135</v>
      </c>
      <c r="CY100" s="18" t="n">
        <v>130</v>
      </c>
      <c r="CZ100" s="18" t="n">
        <v>132</v>
      </c>
      <c r="DA100" s="18" t="n">
        <v>144</v>
      </c>
      <c r="DB100" s="18" t="n">
        <v>143</v>
      </c>
      <c r="DC100" s="18" t="n">
        <v>131</v>
      </c>
      <c r="DD100" s="18" t="n">
        <v>131</v>
      </c>
      <c r="DE100" s="18" t="n">
        <v>141</v>
      </c>
    </row>
    <row r="101" customFormat="false" ht="10.5" hidden="false" customHeight="true" outlineLevel="0" collapsed="false">
      <c r="B101" s="17" t="n">
        <v>209</v>
      </c>
      <c r="C101" s="18" t="n">
        <v>121</v>
      </c>
      <c r="D101" s="18" t="n">
        <v>122</v>
      </c>
      <c r="E101" s="18" t="n">
        <v>123</v>
      </c>
      <c r="F101" s="18" t="n">
        <v>120</v>
      </c>
      <c r="G101" s="18" t="n">
        <v>117</v>
      </c>
      <c r="H101" s="18" t="n">
        <v>115</v>
      </c>
      <c r="I101" s="18" t="n">
        <v>111</v>
      </c>
      <c r="J101" s="18" t="n">
        <v>110</v>
      </c>
      <c r="K101" s="18" t="n">
        <v>110</v>
      </c>
      <c r="L101" s="18" t="n">
        <v>109</v>
      </c>
      <c r="M101" s="18" t="n">
        <v>104</v>
      </c>
      <c r="N101" s="18" t="n">
        <v>100</v>
      </c>
      <c r="O101" s="18" t="n">
        <v>102</v>
      </c>
      <c r="P101" s="18" t="n">
        <v>99</v>
      </c>
      <c r="Q101" s="18" t="n">
        <v>102</v>
      </c>
      <c r="R101" s="18" t="n">
        <v>104</v>
      </c>
      <c r="S101" s="18" t="n">
        <v>104</v>
      </c>
      <c r="T101" s="18" t="n">
        <v>101</v>
      </c>
      <c r="U101" s="18" t="n">
        <v>85</v>
      </c>
      <c r="V101" s="18" t="n">
        <v>51</v>
      </c>
      <c r="W101" s="18" t="n">
        <v>15</v>
      </c>
      <c r="X101" s="18" t="n">
        <v>9</v>
      </c>
      <c r="Y101" s="18" t="n">
        <v>10</v>
      </c>
      <c r="Z101" s="18" t="n">
        <v>29</v>
      </c>
      <c r="AA101" s="18" t="n">
        <v>22</v>
      </c>
      <c r="AB101" s="18" t="n">
        <v>11</v>
      </c>
      <c r="AC101" s="18" t="n">
        <v>16</v>
      </c>
      <c r="AD101" s="18" t="n">
        <v>15</v>
      </c>
      <c r="AE101" s="18" t="n">
        <v>4</v>
      </c>
      <c r="AF101" s="18" t="n">
        <v>10</v>
      </c>
      <c r="AG101" s="18" t="n">
        <v>2</v>
      </c>
      <c r="AH101" s="18" t="n">
        <v>43</v>
      </c>
      <c r="AI101" s="18" t="n">
        <v>30</v>
      </c>
      <c r="AJ101" s="18" t="n">
        <v>37</v>
      </c>
      <c r="AK101" s="18" t="n">
        <v>58</v>
      </c>
      <c r="AL101" s="18" t="n">
        <v>42</v>
      </c>
      <c r="AM101" s="18" t="n">
        <v>31</v>
      </c>
      <c r="AN101" s="18" t="n">
        <v>34</v>
      </c>
      <c r="AO101" s="18" t="n">
        <v>43</v>
      </c>
      <c r="AP101" s="18" t="n">
        <v>50</v>
      </c>
      <c r="AQ101" s="18" t="n">
        <v>54</v>
      </c>
      <c r="AR101" s="18" t="n">
        <v>55</v>
      </c>
      <c r="AS101" s="18" t="n">
        <v>49</v>
      </c>
      <c r="AT101" s="18" t="n">
        <v>39</v>
      </c>
      <c r="AU101" s="18" t="n">
        <v>28</v>
      </c>
      <c r="AV101" s="18" t="n">
        <v>15</v>
      </c>
      <c r="AW101" s="18" t="n">
        <v>5</v>
      </c>
      <c r="AX101" s="18" t="n">
        <v>0</v>
      </c>
      <c r="AY101" s="18" t="n">
        <v>0</v>
      </c>
      <c r="AZ101" s="18" t="n">
        <v>2</v>
      </c>
      <c r="BA101" s="18" t="n">
        <v>6</v>
      </c>
      <c r="BB101" s="18" t="n">
        <v>8</v>
      </c>
      <c r="BC101" s="18" t="n">
        <v>8</v>
      </c>
      <c r="BD101" s="18" t="n">
        <v>7</v>
      </c>
      <c r="BE101" s="18" t="n">
        <v>10</v>
      </c>
      <c r="BF101" s="18" t="n">
        <v>15</v>
      </c>
      <c r="BG101" s="18" t="n">
        <v>22</v>
      </c>
      <c r="BH101" s="18" t="n">
        <v>28</v>
      </c>
      <c r="BI101" s="18" t="n">
        <v>26</v>
      </c>
      <c r="BJ101" s="18" t="n">
        <v>23</v>
      </c>
      <c r="BK101" s="18" t="n">
        <v>16</v>
      </c>
      <c r="BL101" s="18" t="n">
        <v>9</v>
      </c>
      <c r="BM101" s="18" t="n">
        <v>7</v>
      </c>
      <c r="BN101" s="18" t="n">
        <v>9</v>
      </c>
      <c r="BO101" s="18" t="n">
        <v>9</v>
      </c>
      <c r="BP101" s="18" t="n">
        <v>4</v>
      </c>
      <c r="BQ101" s="18" t="n">
        <v>2</v>
      </c>
      <c r="BR101" s="18" t="n">
        <v>3</v>
      </c>
      <c r="BS101" s="18" t="n">
        <v>12</v>
      </c>
      <c r="BT101" s="18" t="n">
        <v>17</v>
      </c>
      <c r="BU101" s="18" t="n">
        <v>24</v>
      </c>
      <c r="BV101" s="18" t="n">
        <v>27</v>
      </c>
      <c r="BW101" s="18" t="n">
        <v>30</v>
      </c>
      <c r="BX101" s="18" t="n">
        <v>33</v>
      </c>
      <c r="BY101" s="18" t="n">
        <v>34</v>
      </c>
      <c r="BZ101" s="18" t="n">
        <v>34</v>
      </c>
      <c r="CA101" s="18" t="n">
        <v>40</v>
      </c>
      <c r="CB101" s="18" t="n">
        <v>34</v>
      </c>
      <c r="CC101" s="18" t="n">
        <v>28</v>
      </c>
      <c r="CD101" s="18" t="n">
        <v>28</v>
      </c>
      <c r="CE101" s="18" t="n">
        <v>19</v>
      </c>
      <c r="CF101" s="18" t="n">
        <v>10</v>
      </c>
      <c r="CG101" s="18" t="n">
        <v>8</v>
      </c>
      <c r="CH101" s="18" t="n">
        <v>9</v>
      </c>
      <c r="CI101" s="18" t="n">
        <v>3</v>
      </c>
      <c r="CJ101" s="18" t="n">
        <v>5</v>
      </c>
      <c r="CK101" s="18" t="n">
        <v>40</v>
      </c>
      <c r="CL101" s="18" t="n">
        <v>99</v>
      </c>
      <c r="CM101" s="18" t="n">
        <v>118</v>
      </c>
      <c r="CN101" s="18" t="n">
        <v>120</v>
      </c>
      <c r="CO101" s="18" t="n">
        <v>114</v>
      </c>
      <c r="CP101" s="18" t="n">
        <v>122</v>
      </c>
      <c r="CQ101" s="18" t="n">
        <v>117</v>
      </c>
      <c r="CR101" s="18" t="n">
        <v>123</v>
      </c>
      <c r="CS101" s="18" t="n">
        <v>132</v>
      </c>
      <c r="CT101" s="18" t="n">
        <v>131</v>
      </c>
      <c r="CU101" s="18" t="n">
        <v>136</v>
      </c>
      <c r="CV101" s="18" t="n">
        <v>141</v>
      </c>
      <c r="CW101" s="18" t="n">
        <v>141</v>
      </c>
      <c r="CX101" s="18" t="n">
        <v>141</v>
      </c>
      <c r="CY101" s="18" t="n">
        <v>132</v>
      </c>
      <c r="CZ101" s="18" t="n">
        <v>132</v>
      </c>
      <c r="DA101" s="18" t="n">
        <v>142</v>
      </c>
      <c r="DB101" s="18" t="n">
        <v>143</v>
      </c>
      <c r="DC101" s="18" t="n">
        <v>137</v>
      </c>
      <c r="DD101" s="18" t="n">
        <v>141</v>
      </c>
      <c r="DE101" s="18" t="n">
        <v>146</v>
      </c>
    </row>
    <row r="102" customFormat="false" ht="10.5" hidden="false" customHeight="true" outlineLevel="0" collapsed="false">
      <c r="B102" s="17" t="n">
        <v>210</v>
      </c>
      <c r="C102" s="18" t="n">
        <v>121</v>
      </c>
      <c r="D102" s="18" t="n">
        <v>122</v>
      </c>
      <c r="E102" s="18" t="n">
        <v>122</v>
      </c>
      <c r="F102" s="18" t="n">
        <v>121</v>
      </c>
      <c r="G102" s="18" t="n">
        <v>117</v>
      </c>
      <c r="H102" s="18" t="n">
        <v>115</v>
      </c>
      <c r="I102" s="18" t="n">
        <v>113</v>
      </c>
      <c r="J102" s="18" t="n">
        <v>110</v>
      </c>
      <c r="K102" s="18" t="n">
        <v>110</v>
      </c>
      <c r="L102" s="18" t="n">
        <v>109</v>
      </c>
      <c r="M102" s="18" t="n">
        <v>106</v>
      </c>
      <c r="N102" s="18" t="n">
        <v>103</v>
      </c>
      <c r="O102" s="18" t="n">
        <v>110</v>
      </c>
      <c r="P102" s="18" t="n">
        <v>103</v>
      </c>
      <c r="Q102" s="18" t="n">
        <v>100</v>
      </c>
      <c r="R102" s="18" t="n">
        <v>99</v>
      </c>
      <c r="S102" s="18" t="n">
        <v>99</v>
      </c>
      <c r="T102" s="18" t="n">
        <v>97</v>
      </c>
      <c r="U102" s="18" t="n">
        <v>95</v>
      </c>
      <c r="V102" s="18" t="n">
        <v>80</v>
      </c>
      <c r="W102" s="18" t="n">
        <v>35</v>
      </c>
      <c r="X102" s="18" t="n">
        <v>2</v>
      </c>
      <c r="Y102" s="18" t="n">
        <v>44</v>
      </c>
      <c r="Z102" s="18" t="n">
        <v>131</v>
      </c>
      <c r="AA102" s="18" t="n">
        <v>131</v>
      </c>
      <c r="AB102" s="18" t="n">
        <v>118</v>
      </c>
      <c r="AC102" s="18" t="n">
        <v>106</v>
      </c>
      <c r="AD102" s="18" t="n">
        <v>59</v>
      </c>
      <c r="AE102" s="18" t="n">
        <v>19</v>
      </c>
      <c r="AF102" s="18" t="n">
        <v>9</v>
      </c>
      <c r="AG102" s="18" t="n">
        <v>53</v>
      </c>
      <c r="AH102" s="18" t="n">
        <v>99</v>
      </c>
      <c r="AI102" s="18" t="n">
        <v>84</v>
      </c>
      <c r="AJ102" s="18" t="n">
        <v>10</v>
      </c>
      <c r="AK102" s="18" t="n">
        <v>8</v>
      </c>
      <c r="AL102" s="18" t="n">
        <v>49</v>
      </c>
      <c r="AM102" s="18" t="n">
        <v>58</v>
      </c>
      <c r="AN102" s="18" t="n">
        <v>38</v>
      </c>
      <c r="AO102" s="18" t="n">
        <v>30</v>
      </c>
      <c r="AP102" s="18" t="n">
        <v>39</v>
      </c>
      <c r="AQ102" s="18" t="n">
        <v>45</v>
      </c>
      <c r="AR102" s="18" t="n">
        <v>43</v>
      </c>
      <c r="AS102" s="18" t="n">
        <v>40</v>
      </c>
      <c r="AT102" s="18" t="n">
        <v>43</v>
      </c>
      <c r="AU102" s="18" t="n">
        <v>49</v>
      </c>
      <c r="AV102" s="18" t="n">
        <v>39</v>
      </c>
      <c r="AW102" s="18" t="n">
        <v>31</v>
      </c>
      <c r="AX102" s="18" t="n">
        <v>20</v>
      </c>
      <c r="AY102" s="18" t="n">
        <v>13</v>
      </c>
      <c r="AZ102" s="18" t="n">
        <v>9</v>
      </c>
      <c r="BA102" s="18" t="n">
        <v>8</v>
      </c>
      <c r="BB102" s="18" t="n">
        <v>5</v>
      </c>
      <c r="BC102" s="18" t="n">
        <v>0</v>
      </c>
      <c r="BD102" s="18" t="n">
        <v>1</v>
      </c>
      <c r="BE102" s="18" t="n">
        <v>2</v>
      </c>
      <c r="BF102" s="18" t="n">
        <v>3</v>
      </c>
      <c r="BG102" s="18" t="n">
        <v>1</v>
      </c>
      <c r="BH102" s="18" t="n">
        <v>0</v>
      </c>
      <c r="BI102" s="18" t="n">
        <v>2</v>
      </c>
      <c r="BJ102" s="18" t="n">
        <v>5</v>
      </c>
      <c r="BK102" s="18" t="n">
        <v>8</v>
      </c>
      <c r="BL102" s="18" t="n">
        <v>4</v>
      </c>
      <c r="BM102" s="18" t="n">
        <v>5</v>
      </c>
      <c r="BN102" s="18" t="n">
        <v>14</v>
      </c>
      <c r="BO102" s="18" t="n">
        <v>16</v>
      </c>
      <c r="BP102" s="18" t="n">
        <v>15</v>
      </c>
      <c r="BQ102" s="18" t="n">
        <v>16</v>
      </c>
      <c r="BR102" s="18" t="n">
        <v>21</v>
      </c>
      <c r="BS102" s="18" t="n">
        <v>29</v>
      </c>
      <c r="BT102" s="18" t="n">
        <v>31</v>
      </c>
      <c r="BU102" s="18" t="n">
        <v>32</v>
      </c>
      <c r="BV102" s="18" t="n">
        <v>33</v>
      </c>
      <c r="BW102" s="18" t="n">
        <v>33</v>
      </c>
      <c r="BX102" s="18" t="n">
        <v>34</v>
      </c>
      <c r="BY102" s="18" t="n">
        <v>33</v>
      </c>
      <c r="BZ102" s="18" t="n">
        <v>33</v>
      </c>
      <c r="CA102" s="18" t="n">
        <v>37</v>
      </c>
      <c r="CB102" s="18" t="n">
        <v>26</v>
      </c>
      <c r="CC102" s="18" t="n">
        <v>21</v>
      </c>
      <c r="CD102" s="18" t="n">
        <v>15</v>
      </c>
      <c r="CE102" s="18" t="n">
        <v>14</v>
      </c>
      <c r="CF102" s="18" t="n">
        <v>19</v>
      </c>
      <c r="CG102" s="18" t="n">
        <v>8</v>
      </c>
      <c r="CH102" s="18" t="n">
        <v>4</v>
      </c>
      <c r="CI102" s="18" t="n">
        <v>2</v>
      </c>
      <c r="CJ102" s="18" t="n">
        <v>32</v>
      </c>
      <c r="CK102" s="18" t="n">
        <v>97</v>
      </c>
      <c r="CL102" s="18" t="n">
        <v>129</v>
      </c>
      <c r="CM102" s="18" t="n">
        <v>123</v>
      </c>
      <c r="CN102" s="18" t="n">
        <v>117</v>
      </c>
      <c r="CO102" s="18" t="n">
        <v>113</v>
      </c>
      <c r="CP102" s="18" t="n">
        <v>124</v>
      </c>
      <c r="CQ102" s="18" t="n">
        <v>123</v>
      </c>
      <c r="CR102" s="18" t="n">
        <v>122</v>
      </c>
      <c r="CS102" s="18" t="n">
        <v>131</v>
      </c>
      <c r="CT102" s="18" t="n">
        <v>128</v>
      </c>
      <c r="CU102" s="18" t="n">
        <v>134</v>
      </c>
      <c r="CV102" s="18" t="n">
        <v>139</v>
      </c>
      <c r="CW102" s="18" t="n">
        <v>141</v>
      </c>
      <c r="CX102" s="18" t="n">
        <v>141</v>
      </c>
      <c r="CY102" s="18" t="n">
        <v>137</v>
      </c>
      <c r="CZ102" s="18" t="n">
        <v>135</v>
      </c>
      <c r="DA102" s="18" t="n">
        <v>138</v>
      </c>
      <c r="DB102" s="18" t="n">
        <v>143</v>
      </c>
      <c r="DC102" s="18" t="n">
        <v>143</v>
      </c>
      <c r="DD102" s="18" t="n">
        <v>148</v>
      </c>
      <c r="DE102" s="18" t="n">
        <v>151</v>
      </c>
    </row>
    <row r="103" customFormat="false" ht="10.5" hidden="false" customHeight="true" outlineLevel="0" collapsed="false">
      <c r="B103" s="17" t="n">
        <v>211</v>
      </c>
      <c r="C103" s="18" t="n">
        <v>127</v>
      </c>
      <c r="D103" s="18" t="n">
        <v>123</v>
      </c>
      <c r="E103" s="18" t="n">
        <v>121</v>
      </c>
      <c r="F103" s="18" t="n">
        <v>122</v>
      </c>
      <c r="G103" s="18" t="n">
        <v>120</v>
      </c>
      <c r="H103" s="18" t="n">
        <v>116</v>
      </c>
      <c r="I103" s="18" t="n">
        <v>114</v>
      </c>
      <c r="J103" s="18" t="n">
        <v>113</v>
      </c>
      <c r="K103" s="18" t="n">
        <v>111</v>
      </c>
      <c r="L103" s="18" t="n">
        <v>110</v>
      </c>
      <c r="M103" s="18" t="n">
        <v>109</v>
      </c>
      <c r="N103" s="18" t="n">
        <v>108</v>
      </c>
      <c r="O103" s="18" t="n">
        <v>110</v>
      </c>
      <c r="P103" s="18" t="n">
        <v>103</v>
      </c>
      <c r="Q103" s="18" t="n">
        <v>95</v>
      </c>
      <c r="R103" s="18" t="n">
        <v>94</v>
      </c>
      <c r="S103" s="18" t="n">
        <v>96</v>
      </c>
      <c r="T103" s="18" t="n">
        <v>97</v>
      </c>
      <c r="U103" s="18" t="n">
        <v>100</v>
      </c>
      <c r="V103" s="18" t="n">
        <v>103</v>
      </c>
      <c r="W103" s="18" t="n">
        <v>72</v>
      </c>
      <c r="X103" s="18" t="n">
        <v>12</v>
      </c>
      <c r="Y103" s="18" t="n">
        <v>21</v>
      </c>
      <c r="Z103" s="18" t="n">
        <v>110</v>
      </c>
      <c r="AA103" s="18" t="n">
        <v>152</v>
      </c>
      <c r="AB103" s="18" t="n">
        <v>169</v>
      </c>
      <c r="AC103" s="18" t="n">
        <v>145</v>
      </c>
      <c r="AD103" s="18" t="n">
        <v>74</v>
      </c>
      <c r="AE103" s="18" t="n">
        <v>5</v>
      </c>
      <c r="AF103" s="18" t="n">
        <v>8</v>
      </c>
      <c r="AG103" s="18" t="n">
        <v>92</v>
      </c>
      <c r="AH103" s="18" t="n">
        <v>127</v>
      </c>
      <c r="AI103" s="18" t="n">
        <v>101</v>
      </c>
      <c r="AJ103" s="18" t="n">
        <v>73</v>
      </c>
      <c r="AK103" s="18" t="n">
        <v>21</v>
      </c>
      <c r="AL103" s="18" t="n">
        <v>4</v>
      </c>
      <c r="AM103" s="18" t="n">
        <v>32</v>
      </c>
      <c r="AN103" s="18" t="n">
        <v>44</v>
      </c>
      <c r="AO103" s="18" t="n">
        <v>51</v>
      </c>
      <c r="AP103" s="18" t="n">
        <v>48</v>
      </c>
      <c r="AQ103" s="18" t="n">
        <v>41</v>
      </c>
      <c r="AR103" s="18" t="n">
        <v>33</v>
      </c>
      <c r="AS103" s="18" t="n">
        <v>31</v>
      </c>
      <c r="AT103" s="18" t="n">
        <v>36</v>
      </c>
      <c r="AU103" s="18" t="n">
        <v>42</v>
      </c>
      <c r="AV103" s="18" t="n">
        <v>45</v>
      </c>
      <c r="AW103" s="18" t="n">
        <v>48</v>
      </c>
      <c r="AX103" s="18" t="n">
        <v>47</v>
      </c>
      <c r="AY103" s="18" t="n">
        <v>43</v>
      </c>
      <c r="AZ103" s="18" t="n">
        <v>38</v>
      </c>
      <c r="BA103" s="18" t="n">
        <v>36</v>
      </c>
      <c r="BB103" s="18" t="n">
        <v>36</v>
      </c>
      <c r="BC103" s="18" t="n">
        <v>31</v>
      </c>
      <c r="BD103" s="18" t="n">
        <v>27</v>
      </c>
      <c r="BE103" s="18" t="n">
        <v>26</v>
      </c>
      <c r="BF103" s="18" t="n">
        <v>24</v>
      </c>
      <c r="BG103" s="18" t="n">
        <v>24</v>
      </c>
      <c r="BH103" s="18" t="n">
        <v>27</v>
      </c>
      <c r="BI103" s="18" t="n">
        <v>30</v>
      </c>
      <c r="BJ103" s="18" t="n">
        <v>31</v>
      </c>
      <c r="BK103" s="18" t="n">
        <v>22</v>
      </c>
      <c r="BL103" s="18" t="n">
        <v>22</v>
      </c>
      <c r="BM103" s="18" t="n">
        <v>21</v>
      </c>
      <c r="BN103" s="18" t="n">
        <v>18</v>
      </c>
      <c r="BO103" s="18" t="n">
        <v>16</v>
      </c>
      <c r="BP103" s="18" t="n">
        <v>18</v>
      </c>
      <c r="BQ103" s="18" t="n">
        <v>25</v>
      </c>
      <c r="BR103" s="18" t="n">
        <v>30</v>
      </c>
      <c r="BS103" s="18" t="n">
        <v>43</v>
      </c>
      <c r="BT103" s="18" t="n">
        <v>40</v>
      </c>
      <c r="BU103" s="18" t="n">
        <v>38</v>
      </c>
      <c r="BV103" s="18" t="n">
        <v>34</v>
      </c>
      <c r="BW103" s="18" t="n">
        <v>31</v>
      </c>
      <c r="BX103" s="18" t="n">
        <v>31</v>
      </c>
      <c r="BY103" s="18" t="n">
        <v>30</v>
      </c>
      <c r="BZ103" s="18" t="n">
        <v>32</v>
      </c>
      <c r="CA103" s="18" t="n">
        <v>18</v>
      </c>
      <c r="CB103" s="18" t="n">
        <v>16</v>
      </c>
      <c r="CC103" s="18" t="n">
        <v>16</v>
      </c>
      <c r="CD103" s="18" t="n">
        <v>7</v>
      </c>
      <c r="CE103" s="18" t="n">
        <v>5</v>
      </c>
      <c r="CF103" s="18" t="n">
        <v>10</v>
      </c>
      <c r="CG103" s="18" t="n">
        <v>1</v>
      </c>
      <c r="CH103" s="18" t="n">
        <v>5</v>
      </c>
      <c r="CI103" s="18" t="n">
        <v>51</v>
      </c>
      <c r="CJ103" s="18" t="n">
        <v>107</v>
      </c>
      <c r="CK103" s="18" t="n">
        <v>117</v>
      </c>
      <c r="CL103" s="18" t="n">
        <v>95</v>
      </c>
      <c r="CM103" s="18" t="n">
        <v>98</v>
      </c>
      <c r="CN103" s="18" t="n">
        <v>98</v>
      </c>
      <c r="CO103" s="18" t="n">
        <v>93</v>
      </c>
      <c r="CP103" s="18" t="n">
        <v>122</v>
      </c>
      <c r="CQ103" s="18" t="n">
        <v>122</v>
      </c>
      <c r="CR103" s="18" t="n">
        <v>123</v>
      </c>
      <c r="CS103" s="18" t="n">
        <v>123</v>
      </c>
      <c r="CT103" s="18" t="n">
        <v>118</v>
      </c>
      <c r="CU103" s="18" t="n">
        <v>127</v>
      </c>
      <c r="CV103" s="18" t="n">
        <v>134</v>
      </c>
      <c r="CW103" s="18" t="n">
        <v>136</v>
      </c>
      <c r="CX103" s="18" t="n">
        <v>137</v>
      </c>
      <c r="CY103" s="18" t="n">
        <v>138</v>
      </c>
      <c r="CZ103" s="18" t="n">
        <v>139</v>
      </c>
      <c r="DA103" s="18" t="n">
        <v>141</v>
      </c>
      <c r="DB103" s="18" t="n">
        <v>143</v>
      </c>
      <c r="DC103" s="18" t="n">
        <v>144</v>
      </c>
      <c r="DD103" s="18" t="n">
        <v>148</v>
      </c>
      <c r="DE103" s="18" t="n">
        <v>149</v>
      </c>
    </row>
    <row r="104" customFormat="false" ht="10.5" hidden="false" customHeight="true" outlineLevel="0" collapsed="false">
      <c r="B104" s="17" t="n">
        <v>212</v>
      </c>
      <c r="C104" s="18" t="n">
        <v>127</v>
      </c>
      <c r="D104" s="18" t="n">
        <v>124</v>
      </c>
      <c r="E104" s="18" t="n">
        <v>122</v>
      </c>
      <c r="F104" s="18" t="n">
        <v>122</v>
      </c>
      <c r="G104" s="18" t="n">
        <v>121</v>
      </c>
      <c r="H104" s="18" t="n">
        <v>118</v>
      </c>
      <c r="I104" s="18" t="n">
        <v>117</v>
      </c>
      <c r="J104" s="18" t="n">
        <v>116</v>
      </c>
      <c r="K104" s="18" t="n">
        <v>114</v>
      </c>
      <c r="L104" s="18" t="n">
        <v>113</v>
      </c>
      <c r="M104" s="18" t="n">
        <v>113</v>
      </c>
      <c r="N104" s="18" t="n">
        <v>111</v>
      </c>
      <c r="O104" s="18" t="n">
        <v>104</v>
      </c>
      <c r="P104" s="18" t="n">
        <v>102</v>
      </c>
      <c r="Q104" s="18" t="n">
        <v>99</v>
      </c>
      <c r="R104" s="18" t="n">
        <v>101</v>
      </c>
      <c r="S104" s="18" t="n">
        <v>102</v>
      </c>
      <c r="T104" s="18" t="n">
        <v>101</v>
      </c>
      <c r="U104" s="18" t="n">
        <v>101</v>
      </c>
      <c r="V104" s="18" t="n">
        <v>100</v>
      </c>
      <c r="W104" s="18" t="n">
        <v>113</v>
      </c>
      <c r="X104" s="18" t="n">
        <v>82</v>
      </c>
      <c r="Y104" s="18" t="n">
        <v>43</v>
      </c>
      <c r="Z104" s="18" t="n">
        <v>37</v>
      </c>
      <c r="AA104" s="18" t="n">
        <v>49</v>
      </c>
      <c r="AB104" s="18" t="n">
        <v>82</v>
      </c>
      <c r="AC104" s="18" t="n">
        <v>82</v>
      </c>
      <c r="AD104" s="18" t="n">
        <v>47</v>
      </c>
      <c r="AE104" s="18" t="n">
        <v>5</v>
      </c>
      <c r="AF104" s="18" t="n">
        <v>64</v>
      </c>
      <c r="AG104" s="18" t="n">
        <v>102</v>
      </c>
      <c r="AH104" s="18" t="n">
        <v>87</v>
      </c>
      <c r="AI104" s="18" t="n">
        <v>109</v>
      </c>
      <c r="AJ104" s="18" t="n">
        <v>114</v>
      </c>
      <c r="AK104" s="18" t="n">
        <v>92</v>
      </c>
      <c r="AL104" s="18" t="n">
        <v>52</v>
      </c>
      <c r="AM104" s="18" t="n">
        <v>3</v>
      </c>
      <c r="AN104" s="18" t="n">
        <v>17</v>
      </c>
      <c r="AO104" s="18" t="n">
        <v>34</v>
      </c>
      <c r="AP104" s="18" t="n">
        <v>46</v>
      </c>
      <c r="AQ104" s="18" t="n">
        <v>49</v>
      </c>
      <c r="AR104" s="18" t="n">
        <v>49</v>
      </c>
      <c r="AS104" s="18" t="n">
        <v>44</v>
      </c>
      <c r="AT104" s="18" t="n">
        <v>37</v>
      </c>
      <c r="AU104" s="18" t="n">
        <v>37</v>
      </c>
      <c r="AV104" s="18" t="n">
        <v>39</v>
      </c>
      <c r="AW104" s="18" t="n">
        <v>41</v>
      </c>
      <c r="AX104" s="18" t="n">
        <v>44</v>
      </c>
      <c r="AY104" s="18" t="n">
        <v>41</v>
      </c>
      <c r="AZ104" s="18" t="n">
        <v>43</v>
      </c>
      <c r="BA104" s="18" t="n">
        <v>43</v>
      </c>
      <c r="BB104" s="18" t="n">
        <v>45</v>
      </c>
      <c r="BC104" s="18" t="n">
        <v>46</v>
      </c>
      <c r="BD104" s="18" t="n">
        <v>43</v>
      </c>
      <c r="BE104" s="18" t="n">
        <v>39</v>
      </c>
      <c r="BF104" s="18" t="n">
        <v>35</v>
      </c>
      <c r="BG104" s="18" t="n">
        <v>33</v>
      </c>
      <c r="BH104" s="18" t="n">
        <v>33</v>
      </c>
      <c r="BI104" s="18" t="n">
        <v>36</v>
      </c>
      <c r="BJ104" s="18" t="n">
        <v>36</v>
      </c>
      <c r="BK104" s="18" t="n">
        <v>36</v>
      </c>
      <c r="BL104" s="18" t="n">
        <v>30</v>
      </c>
      <c r="BM104" s="18" t="n">
        <v>25</v>
      </c>
      <c r="BN104" s="18" t="n">
        <v>24</v>
      </c>
      <c r="BO104" s="18" t="n">
        <v>26</v>
      </c>
      <c r="BP104" s="18" t="n">
        <v>32</v>
      </c>
      <c r="BQ104" s="18" t="n">
        <v>35</v>
      </c>
      <c r="BR104" s="18" t="n">
        <v>36</v>
      </c>
      <c r="BS104" s="18" t="n">
        <v>39</v>
      </c>
      <c r="BT104" s="18" t="n">
        <v>39</v>
      </c>
      <c r="BU104" s="18" t="n">
        <v>33</v>
      </c>
      <c r="BV104" s="18" t="n">
        <v>26</v>
      </c>
      <c r="BW104" s="18" t="n">
        <v>19</v>
      </c>
      <c r="BX104" s="18" t="n">
        <v>17</v>
      </c>
      <c r="BY104" s="18" t="n">
        <v>18</v>
      </c>
      <c r="BZ104" s="18" t="n">
        <v>21</v>
      </c>
      <c r="CA104" s="18" t="n">
        <v>9</v>
      </c>
      <c r="CB104" s="18" t="n">
        <v>10</v>
      </c>
      <c r="CC104" s="18" t="n">
        <v>17</v>
      </c>
      <c r="CD104" s="18" t="n">
        <v>11</v>
      </c>
      <c r="CE104" s="18" t="n">
        <v>0</v>
      </c>
      <c r="CF104" s="18" t="n">
        <v>0</v>
      </c>
      <c r="CG104" s="18" t="n">
        <v>9</v>
      </c>
      <c r="CH104" s="18" t="n">
        <v>43</v>
      </c>
      <c r="CI104" s="18" t="n">
        <v>101</v>
      </c>
      <c r="CJ104" s="18" t="n">
        <v>108</v>
      </c>
      <c r="CK104" s="18" t="n">
        <v>96</v>
      </c>
      <c r="CL104" s="18" t="n">
        <v>102</v>
      </c>
      <c r="CM104" s="18" t="n">
        <v>108</v>
      </c>
      <c r="CN104" s="18" t="n">
        <v>103</v>
      </c>
      <c r="CO104" s="18" t="n">
        <v>108</v>
      </c>
      <c r="CP104" s="18" t="n">
        <v>120</v>
      </c>
      <c r="CQ104" s="18" t="n">
        <v>117</v>
      </c>
      <c r="CR104" s="18" t="n">
        <v>122</v>
      </c>
      <c r="CS104" s="18" t="n">
        <v>120</v>
      </c>
      <c r="CT104" s="18" t="n">
        <v>117</v>
      </c>
      <c r="CU104" s="18" t="n">
        <v>125</v>
      </c>
      <c r="CV104" s="18" t="n">
        <v>130</v>
      </c>
      <c r="CW104" s="18" t="n">
        <v>132</v>
      </c>
      <c r="CX104" s="18" t="n">
        <v>137</v>
      </c>
      <c r="CY104" s="18" t="n">
        <v>136</v>
      </c>
      <c r="CZ104" s="18" t="n">
        <v>141</v>
      </c>
      <c r="DA104" s="18" t="n">
        <v>143</v>
      </c>
      <c r="DB104" s="18" t="n">
        <v>143</v>
      </c>
      <c r="DC104" s="18" t="n">
        <v>143</v>
      </c>
      <c r="DD104" s="18" t="n">
        <v>143</v>
      </c>
      <c r="DE104" s="18" t="n">
        <v>142</v>
      </c>
    </row>
    <row r="105" customFormat="false" ht="10.5" hidden="false" customHeight="true" outlineLevel="0" collapsed="false">
      <c r="B105" s="17" t="n">
        <v>213</v>
      </c>
      <c r="C105" s="18" t="n">
        <v>121</v>
      </c>
      <c r="D105" s="18" t="n">
        <v>124</v>
      </c>
      <c r="E105" s="18" t="n">
        <v>125</v>
      </c>
      <c r="F105" s="18" t="n">
        <v>124</v>
      </c>
      <c r="G105" s="18" t="n">
        <v>122</v>
      </c>
      <c r="H105" s="18" t="n">
        <v>118</v>
      </c>
      <c r="I105" s="18" t="n">
        <v>117</v>
      </c>
      <c r="J105" s="18" t="n">
        <v>117</v>
      </c>
      <c r="K105" s="18" t="n">
        <v>115</v>
      </c>
      <c r="L105" s="18" t="n">
        <v>114</v>
      </c>
      <c r="M105" s="18" t="n">
        <v>114</v>
      </c>
      <c r="N105" s="18" t="n">
        <v>113</v>
      </c>
      <c r="O105" s="18" t="n">
        <v>108</v>
      </c>
      <c r="P105" s="18" t="n">
        <v>104</v>
      </c>
      <c r="Q105" s="18" t="n">
        <v>107</v>
      </c>
      <c r="R105" s="18" t="n">
        <v>108</v>
      </c>
      <c r="S105" s="18" t="n">
        <v>102</v>
      </c>
      <c r="T105" s="18" t="n">
        <v>102</v>
      </c>
      <c r="U105" s="18" t="n">
        <v>103</v>
      </c>
      <c r="V105" s="18" t="n">
        <v>96</v>
      </c>
      <c r="W105" s="18" t="n">
        <v>103</v>
      </c>
      <c r="X105" s="18" t="n">
        <v>102</v>
      </c>
      <c r="Y105" s="18" t="n">
        <v>96</v>
      </c>
      <c r="Z105" s="18" t="n">
        <v>71</v>
      </c>
      <c r="AA105" s="18" t="n">
        <v>33</v>
      </c>
      <c r="AB105" s="18" t="n">
        <v>10</v>
      </c>
      <c r="AC105" s="18" t="n">
        <v>12</v>
      </c>
      <c r="AD105" s="18" t="n">
        <v>36</v>
      </c>
      <c r="AE105" s="18" t="n">
        <v>60</v>
      </c>
      <c r="AF105" s="18" t="n">
        <v>111</v>
      </c>
      <c r="AG105" s="18" t="n">
        <v>117</v>
      </c>
      <c r="AH105" s="18" t="n">
        <v>95</v>
      </c>
      <c r="AI105" s="18" t="n">
        <v>85</v>
      </c>
      <c r="AJ105" s="18" t="n">
        <v>89</v>
      </c>
      <c r="AK105" s="18" t="n">
        <v>86</v>
      </c>
      <c r="AL105" s="18" t="n">
        <v>84</v>
      </c>
      <c r="AM105" s="18" t="n">
        <v>55</v>
      </c>
      <c r="AN105" s="18" t="n">
        <v>17</v>
      </c>
      <c r="AO105" s="18" t="n">
        <v>1</v>
      </c>
      <c r="AP105" s="18" t="n">
        <v>3</v>
      </c>
      <c r="AQ105" s="18" t="n">
        <v>19</v>
      </c>
      <c r="AR105" s="18" t="n">
        <v>42</v>
      </c>
      <c r="AS105" s="18" t="n">
        <v>51</v>
      </c>
      <c r="AT105" s="18" t="n">
        <v>44</v>
      </c>
      <c r="AU105" s="18" t="n">
        <v>33</v>
      </c>
      <c r="AV105" s="18" t="n">
        <v>30</v>
      </c>
      <c r="AW105" s="18" t="n">
        <v>27</v>
      </c>
      <c r="AX105" s="18" t="n">
        <v>26</v>
      </c>
      <c r="AY105" s="18" t="n">
        <v>27</v>
      </c>
      <c r="AZ105" s="18" t="n">
        <v>30</v>
      </c>
      <c r="BA105" s="18" t="n">
        <v>32</v>
      </c>
      <c r="BB105" s="18" t="n">
        <v>33</v>
      </c>
      <c r="BC105" s="18" t="n">
        <v>38</v>
      </c>
      <c r="BD105" s="18" t="n">
        <v>36</v>
      </c>
      <c r="BE105" s="18" t="n">
        <v>36</v>
      </c>
      <c r="BF105" s="18" t="n">
        <v>39</v>
      </c>
      <c r="BG105" s="18" t="n">
        <v>43</v>
      </c>
      <c r="BH105" s="18" t="n">
        <v>40</v>
      </c>
      <c r="BI105" s="18" t="n">
        <v>37</v>
      </c>
      <c r="BJ105" s="18" t="n">
        <v>30</v>
      </c>
      <c r="BK105" s="18" t="n">
        <v>30</v>
      </c>
      <c r="BL105" s="18" t="n">
        <v>29</v>
      </c>
      <c r="BM105" s="18" t="n">
        <v>28</v>
      </c>
      <c r="BN105" s="18" t="n">
        <v>26</v>
      </c>
      <c r="BO105" s="18" t="n">
        <v>26</v>
      </c>
      <c r="BP105" s="18" t="n">
        <v>28</v>
      </c>
      <c r="BQ105" s="18" t="n">
        <v>29</v>
      </c>
      <c r="BR105" s="18" t="n">
        <v>28</v>
      </c>
      <c r="BS105" s="18" t="n">
        <v>23</v>
      </c>
      <c r="BT105" s="18" t="n">
        <v>25</v>
      </c>
      <c r="BU105" s="18" t="n">
        <v>23</v>
      </c>
      <c r="BV105" s="18" t="n">
        <v>16</v>
      </c>
      <c r="BW105" s="18" t="n">
        <v>11</v>
      </c>
      <c r="BX105" s="18" t="n">
        <v>11</v>
      </c>
      <c r="BY105" s="18" t="n">
        <v>16</v>
      </c>
      <c r="BZ105" s="18" t="n">
        <v>17</v>
      </c>
      <c r="CA105" s="18" t="n">
        <v>17</v>
      </c>
      <c r="CB105" s="18" t="n">
        <v>16</v>
      </c>
      <c r="CC105" s="18" t="n">
        <v>10</v>
      </c>
      <c r="CD105" s="18" t="n">
        <v>2</v>
      </c>
      <c r="CE105" s="18" t="n">
        <v>2</v>
      </c>
      <c r="CF105" s="18" t="n">
        <v>23</v>
      </c>
      <c r="CG105" s="18" t="n">
        <v>58</v>
      </c>
      <c r="CH105" s="18" t="n">
        <v>95</v>
      </c>
      <c r="CI105" s="18" t="n">
        <v>106</v>
      </c>
      <c r="CJ105" s="18" t="n">
        <v>95</v>
      </c>
      <c r="CK105" s="18" t="n">
        <v>88</v>
      </c>
      <c r="CL105" s="18" t="n">
        <v>104</v>
      </c>
      <c r="CM105" s="18" t="n">
        <v>111</v>
      </c>
      <c r="CN105" s="18" t="n">
        <v>107</v>
      </c>
      <c r="CO105" s="18" t="n">
        <v>111</v>
      </c>
      <c r="CP105" s="18" t="n">
        <v>116</v>
      </c>
      <c r="CQ105" s="18" t="n">
        <v>114</v>
      </c>
      <c r="CR105" s="18" t="n">
        <v>115</v>
      </c>
      <c r="CS105" s="18" t="n">
        <v>118</v>
      </c>
      <c r="CT105" s="18" t="n">
        <v>121</v>
      </c>
      <c r="CU105" s="18" t="n">
        <v>123</v>
      </c>
      <c r="CV105" s="18" t="n">
        <v>129</v>
      </c>
      <c r="CW105" s="18" t="n">
        <v>136</v>
      </c>
      <c r="CX105" s="18" t="n">
        <v>139</v>
      </c>
      <c r="CY105" s="18" t="n">
        <v>130</v>
      </c>
      <c r="CZ105" s="18" t="n">
        <v>135</v>
      </c>
      <c r="DA105" s="18" t="n">
        <v>137</v>
      </c>
      <c r="DB105" s="18" t="n">
        <v>139</v>
      </c>
      <c r="DC105" s="18" t="n">
        <v>143</v>
      </c>
      <c r="DD105" s="18" t="n">
        <v>141</v>
      </c>
      <c r="DE105" s="18" t="n">
        <v>138</v>
      </c>
    </row>
    <row r="106" customFormat="false" ht="10.5" hidden="false" customHeight="true" outlineLevel="0" collapsed="false">
      <c r="B106" s="17" t="n">
        <v>214</v>
      </c>
      <c r="C106" s="18" t="n">
        <v>121</v>
      </c>
      <c r="D106" s="18" t="n">
        <v>124</v>
      </c>
      <c r="E106" s="18" t="n">
        <v>127</v>
      </c>
      <c r="F106" s="18" t="n">
        <v>125</v>
      </c>
      <c r="G106" s="18" t="n">
        <v>122</v>
      </c>
      <c r="H106" s="18" t="n">
        <v>118</v>
      </c>
      <c r="I106" s="18" t="n">
        <v>117</v>
      </c>
      <c r="J106" s="18" t="n">
        <v>116</v>
      </c>
      <c r="K106" s="18" t="n">
        <v>115</v>
      </c>
      <c r="L106" s="18" t="n">
        <v>114</v>
      </c>
      <c r="M106" s="18" t="n">
        <v>114</v>
      </c>
      <c r="N106" s="18" t="n">
        <v>115</v>
      </c>
      <c r="O106" s="18" t="n">
        <v>116</v>
      </c>
      <c r="P106" s="18" t="n">
        <v>111</v>
      </c>
      <c r="Q106" s="18" t="n">
        <v>110</v>
      </c>
      <c r="R106" s="18" t="n">
        <v>108</v>
      </c>
      <c r="S106" s="18" t="n">
        <v>102</v>
      </c>
      <c r="T106" s="18" t="n">
        <v>104</v>
      </c>
      <c r="U106" s="18" t="n">
        <v>107</v>
      </c>
      <c r="V106" s="18" t="n">
        <v>102</v>
      </c>
      <c r="W106" s="18" t="n">
        <v>106</v>
      </c>
      <c r="X106" s="18" t="n">
        <v>95</v>
      </c>
      <c r="Y106" s="18" t="n">
        <v>95</v>
      </c>
      <c r="Z106" s="18" t="n">
        <v>88</v>
      </c>
      <c r="AA106" s="18" t="n">
        <v>81</v>
      </c>
      <c r="AB106" s="18" t="n">
        <v>64</v>
      </c>
      <c r="AC106" s="18" t="n">
        <v>49</v>
      </c>
      <c r="AD106" s="18" t="n">
        <v>25</v>
      </c>
      <c r="AE106" s="18" t="n">
        <v>59</v>
      </c>
      <c r="AF106" s="18" t="n">
        <v>113</v>
      </c>
      <c r="AG106" s="18" t="n">
        <v>125</v>
      </c>
      <c r="AH106" s="18" t="n">
        <v>118</v>
      </c>
      <c r="AI106" s="18" t="n">
        <v>123</v>
      </c>
      <c r="AJ106" s="18" t="n">
        <v>118</v>
      </c>
      <c r="AK106" s="18" t="n">
        <v>64</v>
      </c>
      <c r="AL106" s="18" t="n">
        <v>59</v>
      </c>
      <c r="AM106" s="18" t="n">
        <v>83</v>
      </c>
      <c r="AN106" s="18" t="n">
        <v>55</v>
      </c>
      <c r="AO106" s="18" t="n">
        <v>21</v>
      </c>
      <c r="AP106" s="18" t="n">
        <v>2</v>
      </c>
      <c r="AQ106" s="18" t="n">
        <v>0</v>
      </c>
      <c r="AR106" s="18" t="n">
        <v>6</v>
      </c>
      <c r="AS106" s="18" t="n">
        <v>19</v>
      </c>
      <c r="AT106" s="18" t="n">
        <v>27</v>
      </c>
      <c r="AU106" s="18" t="n">
        <v>36</v>
      </c>
      <c r="AV106" s="18" t="n">
        <v>39</v>
      </c>
      <c r="AW106" s="18" t="n">
        <v>40</v>
      </c>
      <c r="AX106" s="18" t="n">
        <v>40</v>
      </c>
      <c r="AY106" s="18" t="n">
        <v>41</v>
      </c>
      <c r="AZ106" s="18" t="n">
        <v>43</v>
      </c>
      <c r="BA106" s="18" t="n">
        <v>46</v>
      </c>
      <c r="BB106" s="18" t="n">
        <v>43</v>
      </c>
      <c r="BC106" s="18" t="n">
        <v>38</v>
      </c>
      <c r="BD106" s="18" t="n">
        <v>38</v>
      </c>
      <c r="BE106" s="18" t="n">
        <v>37</v>
      </c>
      <c r="BF106" s="18" t="n">
        <v>38</v>
      </c>
      <c r="BG106" s="18" t="n">
        <v>40</v>
      </c>
      <c r="BH106" s="18" t="n">
        <v>46</v>
      </c>
      <c r="BI106" s="18" t="n">
        <v>45</v>
      </c>
      <c r="BJ106" s="18" t="n">
        <v>40</v>
      </c>
      <c r="BK106" s="18" t="n">
        <v>29</v>
      </c>
      <c r="BL106" s="18" t="n">
        <v>25</v>
      </c>
      <c r="BM106" s="18" t="n">
        <v>19</v>
      </c>
      <c r="BN106" s="18" t="n">
        <v>17</v>
      </c>
      <c r="BO106" s="18" t="n">
        <v>16</v>
      </c>
      <c r="BP106" s="18" t="n">
        <v>15</v>
      </c>
      <c r="BQ106" s="18" t="n">
        <v>14</v>
      </c>
      <c r="BR106" s="18" t="n">
        <v>9</v>
      </c>
      <c r="BS106" s="18" t="n">
        <v>9</v>
      </c>
      <c r="BT106" s="18" t="n">
        <v>12</v>
      </c>
      <c r="BU106" s="18" t="n">
        <v>14</v>
      </c>
      <c r="BV106" s="18" t="n">
        <v>12</v>
      </c>
      <c r="BW106" s="18" t="n">
        <v>17</v>
      </c>
      <c r="BX106" s="18" t="n">
        <v>21</v>
      </c>
      <c r="BY106" s="18" t="n">
        <v>18</v>
      </c>
      <c r="BZ106" s="18" t="n">
        <v>16</v>
      </c>
      <c r="CA106" s="18" t="n">
        <v>15</v>
      </c>
      <c r="CB106" s="18" t="n">
        <v>9</v>
      </c>
      <c r="CC106" s="18" t="n">
        <v>1</v>
      </c>
      <c r="CD106" s="18" t="n">
        <v>15</v>
      </c>
      <c r="CE106" s="18" t="n">
        <v>46</v>
      </c>
      <c r="CF106" s="18" t="n">
        <v>78</v>
      </c>
      <c r="CG106" s="18" t="n">
        <v>96</v>
      </c>
      <c r="CH106" s="18" t="n">
        <v>101</v>
      </c>
      <c r="CI106" s="18" t="n">
        <v>106</v>
      </c>
      <c r="CJ106" s="18" t="n">
        <v>90</v>
      </c>
      <c r="CK106" s="18" t="n">
        <v>71</v>
      </c>
      <c r="CL106" s="18" t="n">
        <v>66</v>
      </c>
      <c r="CM106" s="18" t="n">
        <v>81</v>
      </c>
      <c r="CN106" s="18" t="n">
        <v>103</v>
      </c>
      <c r="CO106" s="18" t="n">
        <v>111</v>
      </c>
      <c r="CP106" s="18" t="n">
        <v>116</v>
      </c>
      <c r="CQ106" s="18" t="n">
        <v>118</v>
      </c>
      <c r="CR106" s="18" t="n">
        <v>123</v>
      </c>
      <c r="CS106" s="18" t="n">
        <v>125</v>
      </c>
      <c r="CT106" s="18" t="n">
        <v>128</v>
      </c>
      <c r="CU106" s="18" t="n">
        <v>121</v>
      </c>
      <c r="CV106" s="18" t="n">
        <v>131</v>
      </c>
      <c r="CW106" s="18" t="n">
        <v>136</v>
      </c>
      <c r="CX106" s="18" t="n">
        <v>132</v>
      </c>
      <c r="CY106" s="18" t="n">
        <v>136</v>
      </c>
      <c r="CZ106" s="18" t="n">
        <v>141</v>
      </c>
      <c r="DA106" s="18" t="n">
        <v>137</v>
      </c>
      <c r="DB106" s="18" t="n">
        <v>136</v>
      </c>
      <c r="DC106" s="18" t="n">
        <v>143</v>
      </c>
      <c r="DD106" s="18" t="n">
        <v>143</v>
      </c>
      <c r="DE106" s="18" t="n">
        <v>143</v>
      </c>
    </row>
    <row r="107" customFormat="false" ht="10.5" hidden="false" customHeight="true" outlineLevel="0" collapsed="false">
      <c r="B107" s="17" t="n">
        <v>215</v>
      </c>
      <c r="C107" s="18" t="n">
        <v>128</v>
      </c>
      <c r="D107" s="18" t="n">
        <v>125</v>
      </c>
      <c r="E107" s="18" t="n">
        <v>123</v>
      </c>
      <c r="F107" s="18" t="n">
        <v>127</v>
      </c>
      <c r="G107" s="18" t="n">
        <v>121</v>
      </c>
      <c r="H107" s="18" t="n">
        <v>118</v>
      </c>
      <c r="I107" s="18" t="n">
        <v>118</v>
      </c>
      <c r="J107" s="18" t="n">
        <v>117</v>
      </c>
      <c r="K107" s="18" t="n">
        <v>116</v>
      </c>
      <c r="L107" s="18" t="n">
        <v>116</v>
      </c>
      <c r="M107" s="18" t="n">
        <v>117</v>
      </c>
      <c r="N107" s="18" t="n">
        <v>117</v>
      </c>
      <c r="O107" s="18" t="n">
        <v>113</v>
      </c>
      <c r="P107" s="18" t="n">
        <v>116</v>
      </c>
      <c r="Q107" s="18" t="n">
        <v>111</v>
      </c>
      <c r="R107" s="18" t="n">
        <v>106</v>
      </c>
      <c r="S107" s="18" t="n">
        <v>106</v>
      </c>
      <c r="T107" s="18" t="n">
        <v>108</v>
      </c>
      <c r="U107" s="18" t="n">
        <v>107</v>
      </c>
      <c r="V107" s="18" t="n">
        <v>104</v>
      </c>
      <c r="W107" s="18" t="n">
        <v>99</v>
      </c>
      <c r="X107" s="18" t="n">
        <v>99</v>
      </c>
      <c r="Y107" s="18" t="n">
        <v>102</v>
      </c>
      <c r="Z107" s="18" t="n">
        <v>93</v>
      </c>
      <c r="AA107" s="18" t="n">
        <v>97</v>
      </c>
      <c r="AB107" s="18" t="n">
        <v>102</v>
      </c>
      <c r="AC107" s="18" t="n">
        <v>108</v>
      </c>
      <c r="AD107" s="18" t="n">
        <v>45</v>
      </c>
      <c r="AE107" s="18" t="n">
        <v>26</v>
      </c>
      <c r="AF107" s="18" t="n">
        <v>39</v>
      </c>
      <c r="AG107" s="18" t="n">
        <v>49</v>
      </c>
      <c r="AH107" s="18" t="n">
        <v>58</v>
      </c>
      <c r="AI107" s="18" t="n">
        <v>92</v>
      </c>
      <c r="AJ107" s="18" t="n">
        <v>86</v>
      </c>
      <c r="AK107" s="18" t="n">
        <v>67</v>
      </c>
      <c r="AL107" s="18" t="n">
        <v>67</v>
      </c>
      <c r="AM107" s="18" t="n">
        <v>52</v>
      </c>
      <c r="AN107" s="18" t="n">
        <v>80</v>
      </c>
      <c r="AO107" s="18" t="n">
        <v>71</v>
      </c>
      <c r="AP107" s="18" t="n">
        <v>51</v>
      </c>
      <c r="AQ107" s="18" t="n">
        <v>26</v>
      </c>
      <c r="AR107" s="18" t="n">
        <v>6</v>
      </c>
      <c r="AS107" s="18" t="n">
        <v>11</v>
      </c>
      <c r="AT107" s="18" t="n">
        <v>15</v>
      </c>
      <c r="AU107" s="18" t="n">
        <v>20</v>
      </c>
      <c r="AV107" s="18" t="n">
        <v>24</v>
      </c>
      <c r="AW107" s="18" t="n">
        <v>29</v>
      </c>
      <c r="AX107" s="18" t="n">
        <v>30</v>
      </c>
      <c r="AY107" s="18" t="n">
        <v>34</v>
      </c>
      <c r="AZ107" s="18" t="n">
        <v>44</v>
      </c>
      <c r="BA107" s="18" t="n">
        <v>57</v>
      </c>
      <c r="BB107" s="18" t="n">
        <v>61</v>
      </c>
      <c r="BC107" s="18" t="n">
        <v>64</v>
      </c>
      <c r="BD107" s="18" t="n">
        <v>60</v>
      </c>
      <c r="BE107" s="18" t="n">
        <v>58</v>
      </c>
      <c r="BF107" s="18" t="n">
        <v>55</v>
      </c>
      <c r="BG107" s="18" t="n">
        <v>50</v>
      </c>
      <c r="BH107" s="18" t="n">
        <v>45</v>
      </c>
      <c r="BI107" s="18" t="n">
        <v>33</v>
      </c>
      <c r="BJ107" s="18" t="n">
        <v>28</v>
      </c>
      <c r="BK107" s="18" t="n">
        <v>22</v>
      </c>
      <c r="BL107" s="18" t="n">
        <v>13</v>
      </c>
      <c r="BM107" s="18" t="n">
        <v>4</v>
      </c>
      <c r="BN107" s="18" t="n">
        <v>5</v>
      </c>
      <c r="BO107" s="18" t="n">
        <v>11</v>
      </c>
      <c r="BP107" s="18" t="n">
        <v>16</v>
      </c>
      <c r="BQ107" s="18" t="n">
        <v>12</v>
      </c>
      <c r="BR107" s="18" t="n">
        <v>8</v>
      </c>
      <c r="BS107" s="18" t="n">
        <v>23</v>
      </c>
      <c r="BT107" s="18" t="n">
        <v>23</v>
      </c>
      <c r="BU107" s="18" t="n">
        <v>18</v>
      </c>
      <c r="BV107" s="18" t="n">
        <v>16</v>
      </c>
      <c r="BW107" s="18" t="n">
        <v>17</v>
      </c>
      <c r="BX107" s="18" t="n">
        <v>17</v>
      </c>
      <c r="BY107" s="18" t="n">
        <v>10</v>
      </c>
      <c r="BZ107" s="18" t="n">
        <v>6</v>
      </c>
      <c r="CA107" s="18" t="n">
        <v>9</v>
      </c>
      <c r="CB107" s="18" t="n">
        <v>1</v>
      </c>
      <c r="CC107" s="18" t="n">
        <v>2</v>
      </c>
      <c r="CD107" s="18" t="n">
        <v>52</v>
      </c>
      <c r="CE107" s="18" t="n">
        <v>92</v>
      </c>
      <c r="CF107" s="18" t="n">
        <v>97</v>
      </c>
      <c r="CG107" s="18" t="n">
        <v>89</v>
      </c>
      <c r="CH107" s="18" t="n">
        <v>64</v>
      </c>
      <c r="CI107" s="18" t="n">
        <v>50</v>
      </c>
      <c r="CJ107" s="18" t="n">
        <v>26</v>
      </c>
      <c r="CK107" s="18" t="n">
        <v>4</v>
      </c>
      <c r="CL107" s="18" t="n">
        <v>2</v>
      </c>
      <c r="CM107" s="18" t="n">
        <v>33</v>
      </c>
      <c r="CN107" s="18" t="n">
        <v>74</v>
      </c>
      <c r="CO107" s="18" t="n">
        <v>98</v>
      </c>
      <c r="CP107" s="18" t="n">
        <v>128</v>
      </c>
      <c r="CQ107" s="18" t="n">
        <v>123</v>
      </c>
      <c r="CR107" s="18" t="n">
        <v>128</v>
      </c>
      <c r="CS107" s="18" t="n">
        <v>128</v>
      </c>
      <c r="CT107" s="18" t="n">
        <v>130</v>
      </c>
      <c r="CU107" s="18" t="n">
        <v>129</v>
      </c>
      <c r="CV107" s="18" t="n">
        <v>131</v>
      </c>
      <c r="CW107" s="18" t="n">
        <v>135</v>
      </c>
      <c r="CX107" s="18" t="n">
        <v>130</v>
      </c>
      <c r="CY107" s="18" t="n">
        <v>128</v>
      </c>
      <c r="CZ107" s="18" t="n">
        <v>125</v>
      </c>
      <c r="DA107" s="18" t="n">
        <v>132</v>
      </c>
      <c r="DB107" s="18" t="n">
        <v>138</v>
      </c>
      <c r="DC107" s="18" t="n">
        <v>139</v>
      </c>
      <c r="DD107" s="18" t="n">
        <v>143</v>
      </c>
      <c r="DE107" s="18" t="n">
        <v>144</v>
      </c>
    </row>
    <row r="108" customFormat="false" ht="10.5" hidden="false" customHeight="true" outlineLevel="0" collapsed="false">
      <c r="B108" s="17" t="n">
        <v>216</v>
      </c>
      <c r="C108" s="18" t="n">
        <v>127</v>
      </c>
      <c r="D108" s="18" t="n">
        <v>128</v>
      </c>
      <c r="E108" s="18" t="n">
        <v>129</v>
      </c>
      <c r="F108" s="18" t="n">
        <v>131</v>
      </c>
      <c r="G108" s="18" t="n">
        <v>123</v>
      </c>
      <c r="H108" s="18" t="n">
        <v>121</v>
      </c>
      <c r="I108" s="18" t="n">
        <v>121</v>
      </c>
      <c r="J108" s="18" t="n">
        <v>120</v>
      </c>
      <c r="K108" s="18" t="n">
        <v>120</v>
      </c>
      <c r="L108" s="18" t="n">
        <v>120</v>
      </c>
      <c r="M108" s="18" t="n">
        <v>118</v>
      </c>
      <c r="N108" s="18" t="n">
        <v>116</v>
      </c>
      <c r="O108" s="18" t="n">
        <v>111</v>
      </c>
      <c r="P108" s="18" t="n">
        <v>110</v>
      </c>
      <c r="Q108" s="18" t="n">
        <v>110</v>
      </c>
      <c r="R108" s="18" t="n">
        <v>109</v>
      </c>
      <c r="S108" s="18" t="n">
        <v>110</v>
      </c>
      <c r="T108" s="18" t="n">
        <v>108</v>
      </c>
      <c r="U108" s="18" t="n">
        <v>106</v>
      </c>
      <c r="V108" s="18" t="n">
        <v>103</v>
      </c>
      <c r="W108" s="18" t="n">
        <v>107</v>
      </c>
      <c r="X108" s="18" t="n">
        <v>108</v>
      </c>
      <c r="Y108" s="18" t="n">
        <v>103</v>
      </c>
      <c r="Z108" s="18" t="n">
        <v>94</v>
      </c>
      <c r="AA108" s="18" t="n">
        <v>88</v>
      </c>
      <c r="AB108" s="18" t="n">
        <v>92</v>
      </c>
      <c r="AC108" s="18" t="n">
        <v>103</v>
      </c>
      <c r="AD108" s="18" t="n">
        <v>101</v>
      </c>
      <c r="AE108" s="18" t="n">
        <v>75</v>
      </c>
      <c r="AF108" s="18" t="n">
        <v>42</v>
      </c>
      <c r="AG108" s="18" t="n">
        <v>18</v>
      </c>
      <c r="AH108" s="18" t="n">
        <v>10</v>
      </c>
      <c r="AI108" s="18" t="n">
        <v>10</v>
      </c>
      <c r="AJ108" s="18" t="n">
        <v>28</v>
      </c>
      <c r="AK108" s="18" t="n">
        <v>60</v>
      </c>
      <c r="AL108" s="18" t="n">
        <v>89</v>
      </c>
      <c r="AM108" s="18" t="n">
        <v>98</v>
      </c>
      <c r="AN108" s="18" t="n">
        <v>110</v>
      </c>
      <c r="AO108" s="18" t="n">
        <v>118</v>
      </c>
      <c r="AP108" s="18" t="n">
        <v>122</v>
      </c>
      <c r="AQ108" s="18" t="n">
        <v>102</v>
      </c>
      <c r="AR108" s="18" t="n">
        <v>63</v>
      </c>
      <c r="AS108" s="18" t="n">
        <v>33</v>
      </c>
      <c r="AT108" s="18" t="n">
        <v>30</v>
      </c>
      <c r="AU108" s="18" t="n">
        <v>46</v>
      </c>
      <c r="AV108" s="18" t="n">
        <v>33</v>
      </c>
      <c r="AW108" s="18" t="n">
        <v>14</v>
      </c>
      <c r="AX108" s="18" t="n">
        <v>0</v>
      </c>
      <c r="AY108" s="18" t="n">
        <v>0</v>
      </c>
      <c r="AZ108" s="18" t="n">
        <v>3</v>
      </c>
      <c r="BA108" s="18" t="n">
        <v>12</v>
      </c>
      <c r="BB108" s="18" t="n">
        <v>25</v>
      </c>
      <c r="BC108" s="18" t="n">
        <v>36</v>
      </c>
      <c r="BD108" s="18" t="n">
        <v>25</v>
      </c>
      <c r="BE108" s="18" t="n">
        <v>36</v>
      </c>
      <c r="BF108" s="18" t="n">
        <v>67</v>
      </c>
      <c r="BG108" s="18" t="n">
        <v>78</v>
      </c>
      <c r="BH108" s="18" t="n">
        <v>6</v>
      </c>
      <c r="BI108" s="18" t="n">
        <v>18</v>
      </c>
      <c r="BJ108" s="18" t="n">
        <v>10</v>
      </c>
      <c r="BK108" s="18" t="n">
        <v>19</v>
      </c>
      <c r="BL108" s="18" t="n">
        <v>14</v>
      </c>
      <c r="BM108" s="18" t="n">
        <v>11</v>
      </c>
      <c r="BN108" s="18" t="n">
        <v>11</v>
      </c>
      <c r="BO108" s="18" t="n">
        <v>10</v>
      </c>
      <c r="BP108" s="18" t="n">
        <v>9</v>
      </c>
      <c r="BQ108" s="18" t="n">
        <v>10</v>
      </c>
      <c r="BR108" s="18" t="n">
        <v>12</v>
      </c>
      <c r="BS108" s="18" t="n">
        <v>18</v>
      </c>
      <c r="BT108" s="18" t="n">
        <v>25</v>
      </c>
      <c r="BU108" s="18" t="n">
        <v>28</v>
      </c>
      <c r="BV108" s="18" t="n">
        <v>22</v>
      </c>
      <c r="BW108" s="18" t="n">
        <v>18</v>
      </c>
      <c r="BX108" s="18" t="n">
        <v>19</v>
      </c>
      <c r="BY108" s="18" t="n">
        <v>8</v>
      </c>
      <c r="BZ108" s="18" t="n">
        <v>5</v>
      </c>
      <c r="CA108" s="18" t="n">
        <v>3</v>
      </c>
      <c r="CB108" s="18" t="n">
        <v>15</v>
      </c>
      <c r="CC108" s="18" t="n">
        <v>43</v>
      </c>
      <c r="CD108" s="18" t="n">
        <v>58</v>
      </c>
      <c r="CE108" s="18" t="n">
        <v>51</v>
      </c>
      <c r="CF108" s="18" t="n">
        <v>31</v>
      </c>
      <c r="CG108" s="18" t="n">
        <v>8</v>
      </c>
      <c r="CH108" s="18" t="n">
        <v>8</v>
      </c>
      <c r="CI108" s="18" t="n">
        <v>3</v>
      </c>
      <c r="CJ108" s="18" t="n">
        <v>9</v>
      </c>
      <c r="CK108" s="18" t="n">
        <v>4</v>
      </c>
      <c r="CL108" s="18" t="n">
        <v>10</v>
      </c>
      <c r="CM108" s="18" t="n">
        <v>10</v>
      </c>
      <c r="CN108" s="18" t="n">
        <v>39</v>
      </c>
      <c r="CO108" s="18" t="n">
        <v>115</v>
      </c>
      <c r="CP108" s="18" t="n">
        <v>89</v>
      </c>
      <c r="CQ108" s="18" t="n">
        <v>111</v>
      </c>
      <c r="CR108" s="18" t="n">
        <v>111</v>
      </c>
      <c r="CS108" s="18" t="n">
        <v>124</v>
      </c>
      <c r="CT108" s="18" t="n">
        <v>124</v>
      </c>
      <c r="CU108" s="18" t="n">
        <v>128</v>
      </c>
      <c r="CV108" s="18" t="n">
        <v>152</v>
      </c>
      <c r="CW108" s="18" t="n">
        <v>157</v>
      </c>
      <c r="CX108" s="18" t="n">
        <v>137</v>
      </c>
      <c r="CY108" s="18" t="n">
        <v>146</v>
      </c>
      <c r="CZ108" s="18" t="n">
        <v>163</v>
      </c>
      <c r="DA108" s="18" t="n">
        <v>146</v>
      </c>
      <c r="DB108" s="18" t="n">
        <v>156</v>
      </c>
      <c r="DC108" s="18" t="n">
        <v>130</v>
      </c>
      <c r="DD108" s="18" t="n">
        <v>131</v>
      </c>
      <c r="DE108" s="18" t="n">
        <v>143</v>
      </c>
    </row>
  </sheetData>
  <conditionalFormatting sqref="C4:DE108">
    <cfRule type="colorScale" priority="2">
      <colorScale>
        <cfvo type="num" val="0"/>
        <cfvo type="num" val="255"/>
        <color rgb="FF000000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28" min="4" style="0" width="3.61"/>
    <col collapsed="false" customWidth="true" hidden="false" outlineLevel="0" max="29" min="29" style="0" width="2"/>
    <col collapsed="false" customWidth="true" hidden="false" outlineLevel="0" max="38" min="30" style="0" width="3.61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9"/>
    <col collapsed="false" customWidth="true" hidden="false" outlineLevel="0" max="43" min="43" style="0" width="8"/>
    <col collapsed="false" customWidth="true" hidden="false" outlineLevel="0" max="45" min="45" style="0" width="4"/>
    <col collapsed="false" customWidth="true" hidden="false" outlineLevel="0" max="54" min="46" style="0" width="9"/>
  </cols>
  <sheetData>
    <row r="1" customFormat="false" ht="17.3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 t="s">
        <v>174</v>
      </c>
    </row>
    <row r="4" customFormat="false" ht="15" hidden="false" customHeight="false" outlineLevel="0" collapsed="false">
      <c r="B4" s="14" t="s">
        <v>159</v>
      </c>
      <c r="C4" s="29" t="n">
        <v>350.818186</v>
      </c>
      <c r="E4" s="2" t="s">
        <v>175</v>
      </c>
    </row>
    <row r="5" customFormat="false" ht="15" hidden="false" customHeight="false" outlineLevel="0" collapsed="false">
      <c r="B5" s="14" t="s">
        <v>160</v>
      </c>
      <c r="C5" s="29" t="n">
        <v>163.658437</v>
      </c>
    </row>
    <row r="6" customFormat="false" ht="15" hidden="false" customHeight="false" outlineLevel="0" collapsed="false">
      <c r="D6" s="14" t="s">
        <v>176</v>
      </c>
      <c r="AD6" s="14" t="s">
        <v>177</v>
      </c>
    </row>
    <row r="7" customFormat="false" ht="23.85" hidden="false" customHeight="false" outlineLevel="0" collapsed="false">
      <c r="B7" s="6" t="s">
        <v>178</v>
      </c>
      <c r="C7" s="6" t="s">
        <v>169</v>
      </c>
      <c r="D7" s="32" t="n">
        <v>7</v>
      </c>
      <c r="E7" s="32" t="n">
        <v>8</v>
      </c>
      <c r="F7" s="32" t="n">
        <v>9</v>
      </c>
      <c r="G7" s="32" t="n">
        <v>10</v>
      </c>
      <c r="H7" s="32" t="n">
        <v>11</v>
      </c>
      <c r="I7" s="32" t="n">
        <v>12</v>
      </c>
      <c r="J7" s="32" t="n">
        <v>13</v>
      </c>
      <c r="K7" s="32" t="n">
        <v>14</v>
      </c>
      <c r="L7" s="32" t="n">
        <v>15</v>
      </c>
      <c r="M7" s="32" t="n">
        <v>16</v>
      </c>
      <c r="N7" s="32" t="n">
        <v>17</v>
      </c>
      <c r="O7" s="32" t="n">
        <v>18</v>
      </c>
      <c r="P7" s="32" t="n">
        <v>19</v>
      </c>
      <c r="Q7" s="32" t="n">
        <v>20</v>
      </c>
      <c r="R7" s="32" t="n">
        <v>21</v>
      </c>
      <c r="S7" s="32" t="n">
        <v>22</v>
      </c>
      <c r="T7" s="32" t="n">
        <v>23</v>
      </c>
      <c r="U7" s="32" t="n">
        <v>24</v>
      </c>
      <c r="V7" s="32" t="n">
        <v>25</v>
      </c>
      <c r="W7" s="32" t="n">
        <v>26</v>
      </c>
      <c r="X7" s="32" t="n">
        <v>27</v>
      </c>
      <c r="Y7" s="32" t="n">
        <v>28</v>
      </c>
      <c r="Z7" s="32" t="n">
        <v>29</v>
      </c>
      <c r="AA7" s="32" t="n">
        <v>30</v>
      </c>
      <c r="AB7" s="32" t="n">
        <v>31</v>
      </c>
      <c r="AD7" s="32" t="n">
        <v>35</v>
      </c>
      <c r="AE7" s="32" t="n">
        <v>36</v>
      </c>
      <c r="AF7" s="32" t="n">
        <v>37</v>
      </c>
      <c r="AG7" s="32" t="n">
        <v>38</v>
      </c>
      <c r="AH7" s="32" t="n">
        <v>39</v>
      </c>
      <c r="AI7" s="32" t="n">
        <v>40</v>
      </c>
      <c r="AJ7" s="32" t="n">
        <v>41</v>
      </c>
      <c r="AK7" s="32" t="n">
        <v>42</v>
      </c>
      <c r="AL7" s="32" t="n">
        <v>43</v>
      </c>
      <c r="AN7" s="6" t="s">
        <v>179</v>
      </c>
      <c r="AO7" s="6" t="s">
        <v>180</v>
      </c>
      <c r="AP7" s="6" t="s">
        <v>181</v>
      </c>
      <c r="AQ7" s="6" t="s">
        <v>182</v>
      </c>
      <c r="AS7" s="6" t="s">
        <v>183</v>
      </c>
      <c r="AT7" s="6" t="s">
        <v>184</v>
      </c>
      <c r="AU7" s="6" t="s">
        <v>185</v>
      </c>
      <c r="AV7" s="6" t="s">
        <v>186</v>
      </c>
      <c r="AW7" s="6" t="s">
        <v>187</v>
      </c>
      <c r="AX7" s="6" t="s">
        <v>188</v>
      </c>
      <c r="AY7" s="6" t="s">
        <v>189</v>
      </c>
      <c r="AZ7" s="6" t="s">
        <v>190</v>
      </c>
      <c r="BA7" s="6" t="s">
        <v>191</v>
      </c>
      <c r="BB7" s="6" t="s">
        <v>192</v>
      </c>
    </row>
    <row r="8" customFormat="false" ht="10.5" hidden="false" customHeight="true" outlineLevel="0" collapsed="false">
      <c r="B8" s="22" t="n">
        <v>0</v>
      </c>
      <c r="C8" s="34" t="n">
        <f aca="false">B8*360/n_ang</f>
        <v>0</v>
      </c>
      <c r="D8" s="18" t="n">
        <f aca="false">INDEX(ImgF,ROUND($C$5+D$7*SIN(2*PI()*$B8/n_ang),0)-ImgF_y0+1,ROUND($C$4+D$7*COS(2*PI()*$B8/n_ang),0)-ImgF_x0+1)</f>
        <v>28</v>
      </c>
      <c r="E8" s="18" t="n">
        <f aca="false">INDEX(ImgF,ROUND($C$5+E$7*SIN(2*PI()*$B8/n_ang),0)-ImgF_y0+1,ROUND($C$4+E$7*COS(2*PI()*$B8/n_ang),0)-ImgF_x0+1)</f>
        <v>42</v>
      </c>
      <c r="F8" s="18" t="n">
        <f aca="false">INDEX(ImgF,ROUND($C$5+F$7*SIN(2*PI()*$B8/n_ang),0)-ImgF_y0+1,ROUND($C$4+F$7*COS(2*PI()*$B8/n_ang),0)-ImgF_x0+1)</f>
        <v>57</v>
      </c>
      <c r="G8" s="18" t="n">
        <f aca="false">INDEX(ImgF,ROUND($C$5+G$7*SIN(2*PI()*$B8/n_ang),0)-ImgF_y0+1,ROUND($C$4+G$7*COS(2*PI()*$B8/n_ang),0)-ImgF_x0+1)</f>
        <v>127</v>
      </c>
      <c r="H8" s="18" t="n">
        <f aca="false">INDEX(ImgF,ROUND($C$5+H$7*SIN(2*PI()*$B8/n_ang),0)-ImgF_y0+1,ROUND($C$4+H$7*COS(2*PI()*$B8/n_ang),0)-ImgF_x0+1)</f>
        <v>176</v>
      </c>
      <c r="I8" s="18" t="n">
        <f aca="false">INDEX(ImgF,ROUND($C$5+I$7*SIN(2*PI()*$B8/n_ang),0)-ImgF_y0+1,ROUND($C$4+I$7*COS(2*PI()*$B8/n_ang),0)-ImgF_x0+1)</f>
        <v>199</v>
      </c>
      <c r="J8" s="18" t="n">
        <f aca="false">INDEX(ImgF,ROUND($C$5+J$7*SIN(2*PI()*$B8/n_ang),0)-ImgF_y0+1,ROUND($C$4+J$7*COS(2*PI()*$B8/n_ang),0)-ImgF_x0+1)</f>
        <v>200</v>
      </c>
      <c r="K8" s="18" t="n">
        <f aca="false">INDEX(ImgF,ROUND($C$5+K$7*SIN(2*PI()*$B8/n_ang),0)-ImgF_y0+1,ROUND($C$4+K$7*COS(2*PI()*$B8/n_ang),0)-ImgF_x0+1)</f>
        <v>192</v>
      </c>
      <c r="L8" s="18" t="n">
        <f aca="false">INDEX(ImgF,ROUND($C$5+L$7*SIN(2*PI()*$B8/n_ang),0)-ImgF_y0+1,ROUND($C$4+L$7*COS(2*PI()*$B8/n_ang),0)-ImgF_x0+1)</f>
        <v>178</v>
      </c>
      <c r="M8" s="18" t="n">
        <f aca="false">INDEX(ImgF,ROUND($C$5+M$7*SIN(2*PI()*$B8/n_ang),0)-ImgF_y0+1,ROUND($C$4+M$7*COS(2*PI()*$B8/n_ang),0)-ImgF_x0+1)</f>
        <v>158</v>
      </c>
      <c r="N8" s="18" t="n">
        <f aca="false">INDEX(ImgF,ROUND($C$5+N$7*SIN(2*PI()*$B8/n_ang),0)-ImgF_y0+1,ROUND($C$4+N$7*COS(2*PI()*$B8/n_ang),0)-ImgF_x0+1)</f>
        <v>153</v>
      </c>
      <c r="O8" s="18" t="n">
        <f aca="false">INDEX(ImgF,ROUND($C$5+O$7*SIN(2*PI()*$B8/n_ang),0)-ImgF_y0+1,ROUND($C$4+O$7*COS(2*PI()*$B8/n_ang),0)-ImgF_x0+1)</f>
        <v>162</v>
      </c>
      <c r="P8" s="18" t="n">
        <f aca="false">INDEX(ImgF,ROUND($C$5+P$7*SIN(2*PI()*$B8/n_ang),0)-ImgF_y0+1,ROUND($C$4+P$7*COS(2*PI()*$B8/n_ang),0)-ImgF_x0+1)</f>
        <v>158</v>
      </c>
      <c r="Q8" s="18" t="n">
        <f aca="false">INDEX(ImgF,ROUND($C$5+Q$7*SIN(2*PI()*$B8/n_ang),0)-ImgF_y0+1,ROUND($C$4+Q$7*COS(2*PI()*$B8/n_ang),0)-ImgF_x0+1)</f>
        <v>158</v>
      </c>
      <c r="R8" s="18" t="n">
        <f aca="false">INDEX(ImgF,ROUND($C$5+R$7*SIN(2*PI()*$B8/n_ang),0)-ImgF_y0+1,ROUND($C$4+R$7*COS(2*PI()*$B8/n_ang),0)-ImgF_x0+1)</f>
        <v>175</v>
      </c>
      <c r="S8" s="18" t="n">
        <f aca="false">INDEX(ImgF,ROUND($C$5+S$7*SIN(2*PI()*$B8/n_ang),0)-ImgF_y0+1,ROUND($C$4+S$7*COS(2*PI()*$B8/n_ang),0)-ImgF_x0+1)</f>
        <v>202</v>
      </c>
      <c r="T8" s="18" t="n">
        <f aca="false">INDEX(ImgF,ROUND($C$5+T$7*SIN(2*PI()*$B8/n_ang),0)-ImgF_y0+1,ROUND($C$4+T$7*COS(2*PI()*$B8/n_ang),0)-ImgF_x0+1)</f>
        <v>195</v>
      </c>
      <c r="U8" s="18" t="n">
        <f aca="false">INDEX(ImgF,ROUND($C$5+U$7*SIN(2*PI()*$B8/n_ang),0)-ImgF_y0+1,ROUND($C$4+U$7*COS(2*PI()*$B8/n_ang),0)-ImgF_x0+1)</f>
        <v>189</v>
      </c>
      <c r="V8" s="18" t="n">
        <f aca="false">INDEX(ImgF,ROUND($C$5+V$7*SIN(2*PI()*$B8/n_ang),0)-ImgF_y0+1,ROUND($C$4+V$7*COS(2*PI()*$B8/n_ang),0)-ImgF_x0+1)</f>
        <v>185</v>
      </c>
      <c r="W8" s="18" t="n">
        <f aca="false">INDEX(ImgF,ROUND($C$5+W$7*SIN(2*PI()*$B8/n_ang),0)-ImgF_y0+1,ROUND($C$4+W$7*COS(2*PI()*$B8/n_ang),0)-ImgF_x0+1)</f>
        <v>172</v>
      </c>
      <c r="X8" s="18" t="n">
        <f aca="false">INDEX(ImgF,ROUND($C$5+X$7*SIN(2*PI()*$B8/n_ang),0)-ImgF_y0+1,ROUND($C$4+X$7*COS(2*PI()*$B8/n_ang),0)-ImgF_x0+1)</f>
        <v>180</v>
      </c>
      <c r="Y8" s="18" t="n">
        <f aca="false">INDEX(ImgF,ROUND($C$5+Y$7*SIN(2*PI()*$B8/n_ang),0)-ImgF_y0+1,ROUND($C$4+Y$7*COS(2*PI()*$B8/n_ang),0)-ImgF_x0+1)</f>
        <v>169</v>
      </c>
      <c r="Z8" s="18" t="n">
        <f aca="false">INDEX(ImgF,ROUND($C$5+Z$7*SIN(2*PI()*$B8/n_ang),0)-ImgF_y0+1,ROUND($C$4+Z$7*COS(2*PI()*$B8/n_ang),0)-ImgF_x0+1)</f>
        <v>157</v>
      </c>
      <c r="AA8" s="18" t="n">
        <f aca="false">INDEX(ImgF,ROUND($C$5+AA$7*SIN(2*PI()*$B8/n_ang),0)-ImgF_y0+1,ROUND($C$4+AA$7*COS(2*PI()*$B8/n_ang),0)-ImgF_x0+1)</f>
        <v>156</v>
      </c>
      <c r="AB8" s="18" t="n">
        <f aca="false">INDEX(ImgF,ROUND($C$5+AB$7*SIN(2*PI()*$B8/n_ang),0)-ImgF_y0+1,ROUND($C$4+AB$7*COS(2*PI()*$B8/n_ang),0)-ImgF_x0+1)</f>
        <v>173</v>
      </c>
      <c r="AD8" s="18" t="n">
        <f aca="false">INDEX(ImgF,ROUND($C$5+AD$7*SIN(2*PI()*$B8/n_ang),0)-ImgF_y0+1,ROUND($C$4+AD$7*COS(2*PI()*$B8/n_ang),0)-ImgF_x0+1)</f>
        <v>158</v>
      </c>
      <c r="AE8" s="18" t="n">
        <f aca="false">INDEX(ImgF,ROUND($C$5+AE$7*SIN(2*PI()*$B8/n_ang),0)-ImgF_y0+1,ROUND($C$4+AE$7*COS(2*PI()*$B8/n_ang),0)-ImgF_x0+1)</f>
        <v>131</v>
      </c>
      <c r="AF8" s="18" t="n">
        <f aca="false">INDEX(ImgF,ROUND($C$5+AF$7*SIN(2*PI()*$B8/n_ang),0)-ImgF_y0+1,ROUND($C$4+AF$7*COS(2*PI()*$B8/n_ang),0)-ImgF_x0+1)</f>
        <v>56</v>
      </c>
      <c r="AG8" s="18" t="n">
        <f aca="false">INDEX(ImgF,ROUND($C$5+AG$7*SIN(2*PI()*$B8/n_ang),0)-ImgF_y0+1,ROUND($C$4+AG$7*COS(2*PI()*$B8/n_ang),0)-ImgF_x0+1)</f>
        <v>28</v>
      </c>
      <c r="AH8" s="18" t="n">
        <f aca="false">INDEX(ImgF,ROUND($C$5+AH$7*SIN(2*PI()*$B8/n_ang),0)-ImgF_y0+1,ROUND($C$4+AH$7*COS(2*PI()*$B8/n_ang),0)-ImgF_x0+1)</f>
        <v>75</v>
      </c>
      <c r="AI8" s="18" t="n">
        <f aca="false">INDEX(ImgF,ROUND($C$5+AI$7*SIN(2*PI()*$B8/n_ang),0)-ImgF_y0+1,ROUND($C$4+AI$7*COS(2*PI()*$B8/n_ang),0)-ImgF_x0+1)</f>
        <v>52</v>
      </c>
      <c r="AJ8" s="18" t="n">
        <f aca="false">INDEX(ImgF,ROUND($C$5+AJ$7*SIN(2*PI()*$B8/n_ang),0)-ImgF_y0+1,ROUND($C$4+AJ$7*COS(2*PI()*$B8/n_ang),0)-ImgF_x0+1)</f>
        <v>21</v>
      </c>
      <c r="AK8" s="18" t="n">
        <f aca="false">INDEX(ImgF,ROUND($C$5+AK$7*SIN(2*PI()*$B8/n_ang),0)-ImgF_y0+1,ROUND($C$4+AK$7*COS(2*PI()*$B8/n_ang),0)-ImgF_x0+1)</f>
        <v>18</v>
      </c>
      <c r="AL8" s="18" t="n">
        <f aca="false">INDEX(ImgF,ROUND($C$5+AL$7*SIN(2*PI()*$B8/n_ang),0)-ImgF_y0+1,ROUND($C$4+AL$7*COS(2*PI()*$B8/n_ang),0)-ImgF_x0+1)</f>
        <v>19</v>
      </c>
      <c r="AN8" s="35" t="n">
        <f aca="false">AVERAGE(D8:AB8)-AVERAGE(D136:AB136)</f>
        <v>15.4065625</v>
      </c>
      <c r="AO8" s="36" t="n">
        <f aca="false">(AN8-AVERAGE(AN$8:AN$135))/STDEVP(AN$8:AN$135)</f>
        <v>0.568815323947032</v>
      </c>
      <c r="AP8" s="35" t="n">
        <f aca="false">AVERAGE(AD8:AL8)-AVERAGE(AD136:AL136)</f>
        <v>-12.6970486111111</v>
      </c>
      <c r="AQ8" s="36" t="n">
        <f aca="false">(AP8-AVERAGE(AP$8:AP$135))/STDEVP(AP$8:AP$135)</f>
        <v>-0.276263913422412</v>
      </c>
      <c r="AS8" s="7" t="n">
        <v>1</v>
      </c>
      <c r="AT8" s="37" t="n">
        <f aca="false">SUMPRODUCT($AO$8:$AO$135,COS(2*PI()*AS8*$B$8:$B$135/n_ang))/n_ang</f>
        <v>-0.051216342798414</v>
      </c>
      <c r="AU8" s="37" t="n">
        <f aca="false">-SUMPRODUCT($AO$8:$AO$135,SIN(2*PI()*AS8*$B$8:$B$135/n_ang))/n_ang</f>
        <v>0.274509954494858</v>
      </c>
      <c r="AV8" s="37" t="n">
        <f aca="false">SUMPRODUCT($AQ$8:$AQ$135,COS(2*PI()*AS8*$B$8:$B$135/n_ang))/n_ang</f>
        <v>0.140369195348562</v>
      </c>
      <c r="AW8" s="37" t="n">
        <f aca="false">-SUMPRODUCT($AQ$8:$AQ$135,SIN(2*PI()*AS8*$B$8:$B$135/n_ang))/n_ang</f>
        <v>-0.141613684110192</v>
      </c>
      <c r="AX8" s="38" t="n">
        <v>-0.00784376915544272</v>
      </c>
      <c r="AY8" s="38" t="n">
        <v>0.31554040312767</v>
      </c>
      <c r="AZ8" s="38" t="n">
        <v>0.123987279832363</v>
      </c>
      <c r="BA8" s="38" t="n">
        <v>-0.123247340321541</v>
      </c>
      <c r="BB8" s="37" t="n">
        <f aca="false">MAX(ABS(AT8-AX8),ABS(AU8-AY8),ABS(AV8-AZ8),ABS(AW8-BA8))</f>
        <v>0.0433725736429713</v>
      </c>
    </row>
    <row r="9" customFormat="false" ht="10.5" hidden="false" customHeight="true" outlineLevel="0" collapsed="false">
      <c r="B9" s="22" t="n">
        <v>1</v>
      </c>
      <c r="C9" s="34" t="n">
        <f aca="false">B9*360/n_ang</f>
        <v>2.8125</v>
      </c>
      <c r="D9" s="18" t="n">
        <f aca="false">INDEX(ImgF,ROUND($C$5+D$7*SIN(2*PI()*$B9/n_ang),0)-ImgF_y0+1,ROUND($C$4+D$7*COS(2*PI()*$B9/n_ang),0)-ImgF_x0+1)</f>
        <v>28</v>
      </c>
      <c r="E9" s="18" t="n">
        <f aca="false">INDEX(ImgF,ROUND($C$5+E$7*SIN(2*PI()*$B9/n_ang),0)-ImgF_y0+1,ROUND($C$4+E$7*COS(2*PI()*$B9/n_ang),0)-ImgF_x0+1)</f>
        <v>42</v>
      </c>
      <c r="F9" s="18" t="n">
        <f aca="false">INDEX(ImgF,ROUND($C$5+F$7*SIN(2*PI()*$B9/n_ang),0)-ImgF_y0+1,ROUND($C$4+F$7*COS(2*PI()*$B9/n_ang),0)-ImgF_x0+1)</f>
        <v>57</v>
      </c>
      <c r="G9" s="18" t="n">
        <f aca="false">INDEX(ImgF,ROUND($C$5+G$7*SIN(2*PI()*$B9/n_ang),0)-ImgF_y0+1,ROUND($C$4+G$7*COS(2*PI()*$B9/n_ang),0)-ImgF_x0+1)</f>
        <v>127</v>
      </c>
      <c r="H9" s="18" t="n">
        <f aca="false">INDEX(ImgF,ROUND($C$5+H$7*SIN(2*PI()*$B9/n_ang),0)-ImgF_y0+1,ROUND($C$4+H$7*COS(2*PI()*$B9/n_ang),0)-ImgF_x0+1)</f>
        <v>176</v>
      </c>
      <c r="I9" s="18" t="n">
        <f aca="false">INDEX(ImgF,ROUND($C$5+I$7*SIN(2*PI()*$B9/n_ang),0)-ImgF_y0+1,ROUND($C$4+I$7*COS(2*PI()*$B9/n_ang),0)-ImgF_x0+1)</f>
        <v>199</v>
      </c>
      <c r="J9" s="18" t="n">
        <f aca="false">INDEX(ImgF,ROUND($C$5+J$7*SIN(2*PI()*$B9/n_ang),0)-ImgF_y0+1,ROUND($C$4+J$7*COS(2*PI()*$B9/n_ang),0)-ImgF_x0+1)</f>
        <v>200</v>
      </c>
      <c r="K9" s="18" t="n">
        <f aca="false">INDEX(ImgF,ROUND($C$5+K$7*SIN(2*PI()*$B9/n_ang),0)-ImgF_y0+1,ROUND($C$4+K$7*COS(2*PI()*$B9/n_ang),0)-ImgF_x0+1)</f>
        <v>192</v>
      </c>
      <c r="L9" s="18" t="n">
        <f aca="false">INDEX(ImgF,ROUND($C$5+L$7*SIN(2*PI()*$B9/n_ang),0)-ImgF_y0+1,ROUND($C$4+L$7*COS(2*PI()*$B9/n_ang),0)-ImgF_x0+1)</f>
        <v>178</v>
      </c>
      <c r="M9" s="18" t="n">
        <f aca="false">INDEX(ImgF,ROUND($C$5+M$7*SIN(2*PI()*$B9/n_ang),0)-ImgF_y0+1,ROUND($C$4+M$7*COS(2*PI()*$B9/n_ang),0)-ImgF_x0+1)</f>
        <v>158</v>
      </c>
      <c r="N9" s="18" t="n">
        <f aca="false">INDEX(ImgF,ROUND($C$5+N$7*SIN(2*PI()*$B9/n_ang),0)-ImgF_y0+1,ROUND($C$4+N$7*COS(2*PI()*$B9/n_ang),0)-ImgF_x0+1)</f>
        <v>153</v>
      </c>
      <c r="O9" s="18" t="n">
        <f aca="false">INDEX(ImgF,ROUND($C$5+O$7*SIN(2*PI()*$B9/n_ang),0)-ImgF_y0+1,ROUND($C$4+O$7*COS(2*PI()*$B9/n_ang),0)-ImgF_x0+1)</f>
        <v>193</v>
      </c>
      <c r="P9" s="18" t="n">
        <f aca="false">INDEX(ImgF,ROUND($C$5+P$7*SIN(2*PI()*$B9/n_ang),0)-ImgF_y0+1,ROUND($C$4+P$7*COS(2*PI()*$B9/n_ang),0)-ImgF_x0+1)</f>
        <v>188</v>
      </c>
      <c r="Q9" s="18" t="n">
        <f aca="false">INDEX(ImgF,ROUND($C$5+Q$7*SIN(2*PI()*$B9/n_ang),0)-ImgF_y0+1,ROUND($C$4+Q$7*COS(2*PI()*$B9/n_ang),0)-ImgF_x0+1)</f>
        <v>178</v>
      </c>
      <c r="R9" s="18" t="n">
        <f aca="false">INDEX(ImgF,ROUND($C$5+R$7*SIN(2*PI()*$B9/n_ang),0)-ImgF_y0+1,ROUND($C$4+R$7*COS(2*PI()*$B9/n_ang),0)-ImgF_x0+1)</f>
        <v>158</v>
      </c>
      <c r="S9" s="18" t="n">
        <f aca="false">INDEX(ImgF,ROUND($C$5+S$7*SIN(2*PI()*$B9/n_ang),0)-ImgF_y0+1,ROUND($C$4+S$7*COS(2*PI()*$B9/n_ang),0)-ImgF_x0+1)</f>
        <v>154</v>
      </c>
      <c r="T9" s="18" t="n">
        <f aca="false">INDEX(ImgF,ROUND($C$5+T$7*SIN(2*PI()*$B9/n_ang),0)-ImgF_y0+1,ROUND($C$4+T$7*COS(2*PI()*$B9/n_ang),0)-ImgF_x0+1)</f>
        <v>148</v>
      </c>
      <c r="U9" s="18" t="n">
        <f aca="false">INDEX(ImgF,ROUND($C$5+U$7*SIN(2*PI()*$B9/n_ang),0)-ImgF_y0+1,ROUND($C$4+U$7*COS(2*PI()*$B9/n_ang),0)-ImgF_x0+1)</f>
        <v>152</v>
      </c>
      <c r="V9" s="18" t="n">
        <f aca="false">INDEX(ImgF,ROUND($C$5+V$7*SIN(2*PI()*$B9/n_ang),0)-ImgF_y0+1,ROUND($C$4+V$7*COS(2*PI()*$B9/n_ang),0)-ImgF_x0+1)</f>
        <v>156</v>
      </c>
      <c r="W9" s="18" t="n">
        <f aca="false">INDEX(ImgF,ROUND($C$5+W$7*SIN(2*PI()*$B9/n_ang),0)-ImgF_y0+1,ROUND($C$4+W$7*COS(2*PI()*$B9/n_ang),0)-ImgF_x0+1)</f>
        <v>160</v>
      </c>
      <c r="X9" s="18" t="n">
        <f aca="false">INDEX(ImgF,ROUND($C$5+X$7*SIN(2*PI()*$B9/n_ang),0)-ImgF_y0+1,ROUND($C$4+X$7*COS(2*PI()*$B9/n_ang),0)-ImgF_x0+1)</f>
        <v>182</v>
      </c>
      <c r="Y9" s="18" t="n">
        <f aca="false">INDEX(ImgF,ROUND($C$5+Y$7*SIN(2*PI()*$B9/n_ang),0)-ImgF_y0+1,ROUND($C$4+Y$7*COS(2*PI()*$B9/n_ang),0)-ImgF_x0+1)</f>
        <v>182</v>
      </c>
      <c r="Z9" s="18" t="n">
        <f aca="false">INDEX(ImgF,ROUND($C$5+Z$7*SIN(2*PI()*$B9/n_ang),0)-ImgF_y0+1,ROUND($C$4+Z$7*COS(2*PI()*$B9/n_ang),0)-ImgF_x0+1)</f>
        <v>179</v>
      </c>
      <c r="AA9" s="18" t="n">
        <f aca="false">INDEX(ImgF,ROUND($C$5+AA$7*SIN(2*PI()*$B9/n_ang),0)-ImgF_y0+1,ROUND($C$4+AA$7*COS(2*PI()*$B9/n_ang),0)-ImgF_x0+1)</f>
        <v>171</v>
      </c>
      <c r="AB9" s="18" t="n">
        <f aca="false">INDEX(ImgF,ROUND($C$5+AB$7*SIN(2*PI()*$B9/n_ang),0)-ImgF_y0+1,ROUND($C$4+AB$7*COS(2*PI()*$B9/n_ang),0)-ImgF_x0+1)</f>
        <v>135</v>
      </c>
      <c r="AD9" s="18" t="n">
        <f aca="false">INDEX(ImgF,ROUND($C$5+AD$7*SIN(2*PI()*$B9/n_ang),0)-ImgF_y0+1,ROUND($C$4+AD$7*COS(2*PI()*$B9/n_ang),0)-ImgF_x0+1)</f>
        <v>87</v>
      </c>
      <c r="AE9" s="18" t="n">
        <f aca="false">INDEX(ImgF,ROUND($C$5+AE$7*SIN(2*PI()*$B9/n_ang),0)-ImgF_y0+1,ROUND($C$4+AE$7*COS(2*PI()*$B9/n_ang),0)-ImgF_x0+1)</f>
        <v>124</v>
      </c>
      <c r="AF9" s="18" t="n">
        <f aca="false">INDEX(ImgF,ROUND($C$5+AF$7*SIN(2*PI()*$B9/n_ang),0)-ImgF_y0+1,ROUND($C$4+AF$7*COS(2*PI()*$B9/n_ang),0)-ImgF_x0+1)</f>
        <v>72</v>
      </c>
      <c r="AG9" s="18" t="n">
        <f aca="false">INDEX(ImgF,ROUND($C$5+AG$7*SIN(2*PI()*$B9/n_ang),0)-ImgF_y0+1,ROUND($C$4+AG$7*COS(2*PI()*$B9/n_ang),0)-ImgF_x0+1)</f>
        <v>14</v>
      </c>
      <c r="AH9" s="18" t="n">
        <f aca="false">INDEX(ImgF,ROUND($C$5+AH$7*SIN(2*PI()*$B9/n_ang),0)-ImgF_y0+1,ROUND($C$4+AH$7*COS(2*PI()*$B9/n_ang),0)-ImgF_x0+1)</f>
        <v>64</v>
      </c>
      <c r="AI9" s="18" t="n">
        <f aca="false">INDEX(ImgF,ROUND($C$5+AI$7*SIN(2*PI()*$B9/n_ang),0)-ImgF_y0+1,ROUND($C$4+AI$7*COS(2*PI()*$B9/n_ang),0)-ImgF_x0+1)</f>
        <v>57</v>
      </c>
      <c r="AJ9" s="18" t="n">
        <f aca="false">INDEX(ImgF,ROUND($C$5+AJ$7*SIN(2*PI()*$B9/n_ang),0)-ImgF_y0+1,ROUND($C$4+AJ$7*COS(2*PI()*$B9/n_ang),0)-ImgF_x0+1)</f>
        <v>17</v>
      </c>
      <c r="AK9" s="18" t="n">
        <f aca="false">INDEX(ImgF,ROUND($C$5+AK$7*SIN(2*PI()*$B9/n_ang),0)-ImgF_y0+1,ROUND($C$4+AK$7*COS(2*PI()*$B9/n_ang),0)-ImgF_x0+1)</f>
        <v>9</v>
      </c>
      <c r="AL9" s="18" t="n">
        <f aca="false">INDEX(ImgF,ROUND($C$5+AL$7*SIN(2*PI()*$B9/n_ang),0)-ImgF_y0+1,ROUND($C$4+AL$7*COS(2*PI()*$B9/n_ang),0)-ImgF_x0+1)</f>
        <v>11</v>
      </c>
      <c r="AN9" s="35" t="n">
        <f aca="false">AVERAGE(D9:AB9)-AVERAGE(D136:AB136)</f>
        <v>11.6065625</v>
      </c>
      <c r="AO9" s="36" t="n">
        <f aca="false">(AN9-AVERAGE(AN$8:AN$135))/STDEVP(AN$8:AN$135)</f>
        <v>0.428518081716735</v>
      </c>
      <c r="AP9" s="35" t="n">
        <f aca="false">AVERAGE(AD9:AL9)-AVERAGE(AD136:AL136)</f>
        <v>-24.1414930555556</v>
      </c>
      <c r="AQ9" s="36" t="n">
        <f aca="false">(AP9-AVERAGE(AP$8:AP$135))/STDEVP(AP$8:AP$135)</f>
        <v>-0.525273514472599</v>
      </c>
      <c r="AS9" s="7" t="n">
        <v>2</v>
      </c>
      <c r="AT9" s="37" t="n">
        <f aca="false">SUMPRODUCT($AO$8:$AO$135,COS(2*PI()*AS9*$B$8:$B$135/n_ang))/n_ang</f>
        <v>0.229087298263005</v>
      </c>
      <c r="AU9" s="37" t="n">
        <f aca="false">-SUMPRODUCT($AO$8:$AO$135,SIN(2*PI()*AS9*$B$8:$B$135/n_ang))/n_ang</f>
        <v>0.324287655918672</v>
      </c>
      <c r="AV9" s="37" t="n">
        <f aca="false">SUMPRODUCT($AQ$8:$AQ$135,COS(2*PI()*AS9*$B$8:$B$135/n_ang))/n_ang</f>
        <v>-0.235316355445401</v>
      </c>
      <c r="AW9" s="37" t="n">
        <f aca="false">-SUMPRODUCT($AQ$8:$AQ$135,SIN(2*PI()*AS9*$B$8:$B$135/n_ang))/n_ang</f>
        <v>-0.395977287300285</v>
      </c>
      <c r="AX9" s="38" t="n">
        <v>0.142243325710297</v>
      </c>
      <c r="AY9" s="38" t="n">
        <v>0.350538551807404</v>
      </c>
      <c r="AZ9" s="38" t="n">
        <v>-0.238944098353386</v>
      </c>
      <c r="BA9" s="38" t="n">
        <v>-0.404737293720245</v>
      </c>
      <c r="BB9" s="37" t="n">
        <f aca="false">MAX(ABS(AT9-AX9),ABS(AU9-AY9),ABS(AV9-AZ9),ABS(AW9-BA9))</f>
        <v>0.0868439725527085</v>
      </c>
    </row>
    <row r="10" customFormat="false" ht="10.5" hidden="false" customHeight="true" outlineLevel="0" collapsed="false">
      <c r="B10" s="22" t="n">
        <v>2</v>
      </c>
      <c r="C10" s="34" t="n">
        <f aca="false">B10*360/n_ang</f>
        <v>5.625</v>
      </c>
      <c r="D10" s="18" t="n">
        <f aca="false">INDEX(ImgF,ROUND($C$5+D$7*SIN(2*PI()*$B10/n_ang),0)-ImgF_y0+1,ROUND($C$4+D$7*COS(2*PI()*$B10/n_ang),0)-ImgF_x0+1)</f>
        <v>28</v>
      </c>
      <c r="E10" s="18" t="n">
        <f aca="false">INDEX(ImgF,ROUND($C$5+E$7*SIN(2*PI()*$B10/n_ang),0)-ImgF_y0+1,ROUND($C$4+E$7*COS(2*PI()*$B10/n_ang),0)-ImgF_x0+1)</f>
        <v>42</v>
      </c>
      <c r="F10" s="18" t="n">
        <f aca="false">INDEX(ImgF,ROUND($C$5+F$7*SIN(2*PI()*$B10/n_ang),0)-ImgF_y0+1,ROUND($C$4+F$7*COS(2*PI()*$B10/n_ang),0)-ImgF_x0+1)</f>
        <v>15</v>
      </c>
      <c r="G10" s="18" t="n">
        <f aca="false">INDEX(ImgF,ROUND($C$5+G$7*SIN(2*PI()*$B10/n_ang),0)-ImgF_y0+1,ROUND($C$4+G$7*COS(2*PI()*$B10/n_ang),0)-ImgF_x0+1)</f>
        <v>28</v>
      </c>
      <c r="H10" s="18" t="n">
        <f aca="false">INDEX(ImgF,ROUND($C$5+H$7*SIN(2*PI()*$B10/n_ang),0)-ImgF_y0+1,ROUND($C$4+H$7*COS(2*PI()*$B10/n_ang),0)-ImgF_x0+1)</f>
        <v>78</v>
      </c>
      <c r="I10" s="18" t="n">
        <f aca="false">INDEX(ImgF,ROUND($C$5+I$7*SIN(2*PI()*$B10/n_ang),0)-ImgF_y0+1,ROUND($C$4+I$7*COS(2*PI()*$B10/n_ang),0)-ImgF_x0+1)</f>
        <v>136</v>
      </c>
      <c r="J10" s="18" t="n">
        <f aca="false">INDEX(ImgF,ROUND($C$5+J$7*SIN(2*PI()*$B10/n_ang),0)-ImgF_y0+1,ROUND($C$4+J$7*COS(2*PI()*$B10/n_ang),0)-ImgF_x0+1)</f>
        <v>170</v>
      </c>
      <c r="K10" s="18" t="n">
        <f aca="false">INDEX(ImgF,ROUND($C$5+K$7*SIN(2*PI()*$B10/n_ang),0)-ImgF_y0+1,ROUND($C$4+K$7*COS(2*PI()*$B10/n_ang),0)-ImgF_x0+1)</f>
        <v>198</v>
      </c>
      <c r="L10" s="18" t="n">
        <f aca="false">INDEX(ImgF,ROUND($C$5+L$7*SIN(2*PI()*$B10/n_ang),0)-ImgF_y0+1,ROUND($C$4+L$7*COS(2*PI()*$B10/n_ang),0)-ImgF_x0+1)</f>
        <v>198</v>
      </c>
      <c r="M10" s="18" t="n">
        <f aca="false">INDEX(ImgF,ROUND($C$5+M$7*SIN(2*PI()*$B10/n_ang),0)-ImgF_y0+1,ROUND($C$4+M$7*COS(2*PI()*$B10/n_ang),0)-ImgF_x0+1)</f>
        <v>178</v>
      </c>
      <c r="N10" s="18" t="n">
        <f aca="false">INDEX(ImgF,ROUND($C$5+N$7*SIN(2*PI()*$B10/n_ang),0)-ImgF_y0+1,ROUND($C$4+N$7*COS(2*PI()*$B10/n_ang),0)-ImgF_x0+1)</f>
        <v>192</v>
      </c>
      <c r="O10" s="18" t="n">
        <f aca="false">INDEX(ImgF,ROUND($C$5+O$7*SIN(2*PI()*$B10/n_ang),0)-ImgF_y0+1,ROUND($C$4+O$7*COS(2*PI()*$B10/n_ang),0)-ImgF_x0+1)</f>
        <v>193</v>
      </c>
      <c r="P10" s="18" t="n">
        <f aca="false">INDEX(ImgF,ROUND($C$5+P$7*SIN(2*PI()*$B10/n_ang),0)-ImgF_y0+1,ROUND($C$4+P$7*COS(2*PI()*$B10/n_ang),0)-ImgF_x0+1)</f>
        <v>171</v>
      </c>
      <c r="Q10" s="18" t="n">
        <f aca="false">INDEX(ImgF,ROUND($C$5+Q$7*SIN(2*PI()*$B10/n_ang),0)-ImgF_y0+1,ROUND($C$4+Q$7*COS(2*PI()*$B10/n_ang),0)-ImgF_x0+1)</f>
        <v>191</v>
      </c>
      <c r="R10" s="18" t="n">
        <f aca="false">INDEX(ImgF,ROUND($C$5+R$7*SIN(2*PI()*$B10/n_ang),0)-ImgF_y0+1,ROUND($C$4+R$7*COS(2*PI()*$B10/n_ang),0)-ImgF_x0+1)</f>
        <v>189</v>
      </c>
      <c r="S10" s="18" t="n">
        <f aca="false">INDEX(ImgF,ROUND($C$5+S$7*SIN(2*PI()*$B10/n_ang),0)-ImgF_y0+1,ROUND($C$4+S$7*COS(2*PI()*$B10/n_ang),0)-ImgF_x0+1)</f>
        <v>193</v>
      </c>
      <c r="T10" s="18" t="n">
        <f aca="false">INDEX(ImgF,ROUND($C$5+T$7*SIN(2*PI()*$B10/n_ang),0)-ImgF_y0+1,ROUND($C$4+T$7*COS(2*PI()*$B10/n_ang),0)-ImgF_x0+1)</f>
        <v>192</v>
      </c>
      <c r="U10" s="18" t="n">
        <f aca="false">INDEX(ImgF,ROUND($C$5+U$7*SIN(2*PI()*$B10/n_ang),0)-ImgF_y0+1,ROUND($C$4+U$7*COS(2*PI()*$B10/n_ang),0)-ImgF_x0+1)</f>
        <v>191</v>
      </c>
      <c r="V10" s="18" t="n">
        <f aca="false">INDEX(ImgF,ROUND($C$5+V$7*SIN(2*PI()*$B10/n_ang),0)-ImgF_y0+1,ROUND($C$4+V$7*COS(2*PI()*$B10/n_ang),0)-ImgF_x0+1)</f>
        <v>187</v>
      </c>
      <c r="W10" s="18" t="n">
        <f aca="false">INDEX(ImgF,ROUND($C$5+W$7*SIN(2*PI()*$B10/n_ang),0)-ImgF_y0+1,ROUND($C$4+W$7*COS(2*PI()*$B10/n_ang),0)-ImgF_x0+1)</f>
        <v>167</v>
      </c>
      <c r="X10" s="18" t="n">
        <f aca="false">INDEX(ImgF,ROUND($C$5+X$7*SIN(2*PI()*$B10/n_ang),0)-ImgF_y0+1,ROUND($C$4+X$7*COS(2*PI()*$B10/n_ang),0)-ImgF_x0+1)</f>
        <v>159</v>
      </c>
      <c r="Y10" s="18" t="n">
        <f aca="false">INDEX(ImgF,ROUND($C$5+Y$7*SIN(2*PI()*$B10/n_ang),0)-ImgF_y0+1,ROUND($C$4+Y$7*COS(2*PI()*$B10/n_ang),0)-ImgF_x0+1)</f>
        <v>150</v>
      </c>
      <c r="Z10" s="18" t="n">
        <f aca="false">INDEX(ImgF,ROUND($C$5+Z$7*SIN(2*PI()*$B10/n_ang),0)-ImgF_y0+1,ROUND($C$4+Z$7*COS(2*PI()*$B10/n_ang),0)-ImgF_x0+1)</f>
        <v>103</v>
      </c>
      <c r="AA10" s="18" t="n">
        <f aca="false">INDEX(ImgF,ROUND($C$5+AA$7*SIN(2*PI()*$B10/n_ang),0)-ImgF_y0+1,ROUND($C$4+AA$7*COS(2*PI()*$B10/n_ang),0)-ImgF_x0+1)</f>
        <v>62</v>
      </c>
      <c r="AB10" s="18" t="n">
        <f aca="false">INDEX(ImgF,ROUND($C$5+AB$7*SIN(2*PI()*$B10/n_ang),0)-ImgF_y0+1,ROUND($C$4+AB$7*COS(2*PI()*$B10/n_ang),0)-ImgF_x0+1)</f>
        <v>22</v>
      </c>
      <c r="AD10" s="18" t="n">
        <f aca="false">INDEX(ImgF,ROUND($C$5+AD$7*SIN(2*PI()*$B10/n_ang),0)-ImgF_y0+1,ROUND($C$4+AD$7*COS(2*PI()*$B10/n_ang),0)-ImgF_x0+1)</f>
        <v>42</v>
      </c>
      <c r="AE10" s="18" t="n">
        <f aca="false">INDEX(ImgF,ROUND($C$5+AE$7*SIN(2*PI()*$B10/n_ang),0)-ImgF_y0+1,ROUND($C$4+AE$7*COS(2*PI()*$B10/n_ang),0)-ImgF_x0+1)</f>
        <v>134</v>
      </c>
      <c r="AF10" s="18" t="n">
        <f aca="false">INDEX(ImgF,ROUND($C$5+AF$7*SIN(2*PI()*$B10/n_ang),0)-ImgF_y0+1,ROUND($C$4+AF$7*COS(2*PI()*$B10/n_ang),0)-ImgF_x0+1)</f>
        <v>97</v>
      </c>
      <c r="AG10" s="18" t="n">
        <f aca="false">INDEX(ImgF,ROUND($C$5+AG$7*SIN(2*PI()*$B10/n_ang),0)-ImgF_y0+1,ROUND($C$4+AG$7*COS(2*PI()*$B10/n_ang),0)-ImgF_x0+1)</f>
        <v>14</v>
      </c>
      <c r="AH10" s="18" t="n">
        <f aca="false">INDEX(ImgF,ROUND($C$5+AH$7*SIN(2*PI()*$B10/n_ang),0)-ImgF_y0+1,ROUND($C$4+AH$7*COS(2*PI()*$B10/n_ang),0)-ImgF_x0+1)</f>
        <v>71</v>
      </c>
      <c r="AI10" s="18" t="n">
        <f aca="false">INDEX(ImgF,ROUND($C$5+AI$7*SIN(2*PI()*$B10/n_ang),0)-ImgF_y0+1,ROUND($C$4+AI$7*COS(2*PI()*$B10/n_ang),0)-ImgF_x0+1)</f>
        <v>85</v>
      </c>
      <c r="AJ10" s="18" t="n">
        <f aca="false">INDEX(ImgF,ROUND($C$5+AJ$7*SIN(2*PI()*$B10/n_ang),0)-ImgF_y0+1,ROUND($C$4+AJ$7*COS(2*PI()*$B10/n_ang),0)-ImgF_x0+1)</f>
        <v>25</v>
      </c>
      <c r="AK10" s="18" t="n">
        <f aca="false">INDEX(ImgF,ROUND($C$5+AK$7*SIN(2*PI()*$B10/n_ang),0)-ImgF_y0+1,ROUND($C$4+AK$7*COS(2*PI()*$B10/n_ang),0)-ImgF_x0+1)</f>
        <v>14</v>
      </c>
      <c r="AL10" s="18" t="n">
        <f aca="false">INDEX(ImgF,ROUND($C$5+AL$7*SIN(2*PI()*$B10/n_ang),0)-ImgF_y0+1,ROUND($C$4+AL$7*COS(2*PI()*$B10/n_ang),0)-ImgF_x0+1)</f>
        <v>16</v>
      </c>
      <c r="AN10" s="35" t="n">
        <f aca="false">AVERAGE(D10:AB10)-AVERAGE(D136:AB136)</f>
        <v>-4.91343750000002</v>
      </c>
      <c r="AO10" s="36" t="n">
        <f aca="false">(AN10-AVERAGE(AN$8:AN$135))/STDEVP(AN$8:AN$135)</f>
        <v>-0.181405718716034</v>
      </c>
      <c r="AP10" s="35" t="n">
        <f aca="false">AVERAGE(AD10:AL10)-AVERAGE(AD136:AL136)</f>
        <v>-19.3637152777778</v>
      </c>
      <c r="AQ10" s="36" t="n">
        <f aca="false">(AP10-AVERAGE(AP$8:AP$135))/STDEVP(AP$8:AP$135)</f>
        <v>-0.421318049956501</v>
      </c>
      <c r="AS10" s="7" t="n">
        <v>3</v>
      </c>
      <c r="AT10" s="37" t="n">
        <f aca="false">SUMPRODUCT($AO$8:$AO$135,COS(2*PI()*AS10*$B$8:$B$135/n_ang))/n_ang</f>
        <v>0.125815061969236</v>
      </c>
      <c r="AU10" s="37" t="n">
        <f aca="false">-SUMPRODUCT($AO$8:$AO$135,SIN(2*PI()*AS10*$B$8:$B$135/n_ang))/n_ang</f>
        <v>0.186172798768929</v>
      </c>
      <c r="AV10" s="37" t="n">
        <f aca="false">SUMPRODUCT($AQ$8:$AQ$135,COS(2*PI()*AS10*$B$8:$B$135/n_ang))/n_ang</f>
        <v>-0.0919462430777058</v>
      </c>
      <c r="AW10" s="37" t="n">
        <f aca="false">-SUMPRODUCT($AQ$8:$AQ$135,SIN(2*PI()*AS10*$B$8:$B$135/n_ang))/n_ang</f>
        <v>-0.064296311472611</v>
      </c>
      <c r="AX10" s="38" t="n">
        <v>0.130188316106796</v>
      </c>
      <c r="AY10" s="38" t="n">
        <v>0.103649079799652</v>
      </c>
      <c r="AZ10" s="38" t="n">
        <v>-0.0869098901748657</v>
      </c>
      <c r="BA10" s="38" t="n">
        <v>-0.0663433745503426</v>
      </c>
      <c r="BB10" s="37" t="n">
        <f aca="false">MAX(ABS(AT10-AX10),ABS(AU10-AY10),ABS(AV10-AZ10),ABS(AW10-BA10))</f>
        <v>0.0825237189692766</v>
      </c>
    </row>
    <row r="11" customFormat="false" ht="10.5" hidden="false" customHeight="true" outlineLevel="0" collapsed="false">
      <c r="B11" s="22" t="n">
        <v>3</v>
      </c>
      <c r="C11" s="34" t="n">
        <f aca="false">B11*360/n_ang</f>
        <v>8.4375</v>
      </c>
      <c r="D11" s="18" t="n">
        <f aca="false">INDEX(ImgF,ROUND($C$5+D$7*SIN(2*PI()*$B11/n_ang),0)-ImgF_y0+1,ROUND($C$4+D$7*COS(2*PI()*$B11/n_ang),0)-ImgF_x0+1)</f>
        <v>67</v>
      </c>
      <c r="E11" s="18" t="n">
        <f aca="false">INDEX(ImgF,ROUND($C$5+E$7*SIN(2*PI()*$B11/n_ang),0)-ImgF_y0+1,ROUND($C$4+E$7*COS(2*PI()*$B11/n_ang),0)-ImgF_x0+1)</f>
        <v>42</v>
      </c>
      <c r="F11" s="18" t="n">
        <f aca="false">INDEX(ImgF,ROUND($C$5+F$7*SIN(2*PI()*$B11/n_ang),0)-ImgF_y0+1,ROUND($C$4+F$7*COS(2*PI()*$B11/n_ang),0)-ImgF_x0+1)</f>
        <v>15</v>
      </c>
      <c r="G11" s="18" t="n">
        <f aca="false">INDEX(ImgF,ROUND($C$5+G$7*SIN(2*PI()*$B11/n_ang),0)-ImgF_y0+1,ROUND($C$4+G$7*COS(2*PI()*$B11/n_ang),0)-ImgF_x0+1)</f>
        <v>28</v>
      </c>
      <c r="H11" s="18" t="n">
        <f aca="false">INDEX(ImgF,ROUND($C$5+H$7*SIN(2*PI()*$B11/n_ang),0)-ImgF_y0+1,ROUND($C$4+H$7*COS(2*PI()*$B11/n_ang),0)-ImgF_x0+1)</f>
        <v>78</v>
      </c>
      <c r="I11" s="18" t="n">
        <f aca="false">INDEX(ImgF,ROUND($C$5+I$7*SIN(2*PI()*$B11/n_ang),0)-ImgF_y0+1,ROUND($C$4+I$7*COS(2*PI()*$B11/n_ang),0)-ImgF_x0+1)</f>
        <v>136</v>
      </c>
      <c r="J11" s="18" t="n">
        <f aca="false">INDEX(ImgF,ROUND($C$5+J$7*SIN(2*PI()*$B11/n_ang),0)-ImgF_y0+1,ROUND($C$4+J$7*COS(2*PI()*$B11/n_ang),0)-ImgF_x0+1)</f>
        <v>42</v>
      </c>
      <c r="K11" s="18" t="n">
        <f aca="false">INDEX(ImgF,ROUND($C$5+K$7*SIN(2*PI()*$B11/n_ang),0)-ImgF_y0+1,ROUND($C$4+K$7*COS(2*PI()*$B11/n_ang),0)-ImgF_x0+1)</f>
        <v>120</v>
      </c>
      <c r="L11" s="18" t="n">
        <f aca="false">INDEX(ImgF,ROUND($C$5+L$7*SIN(2*PI()*$B11/n_ang),0)-ImgF_y0+1,ROUND($C$4+L$7*COS(2*PI()*$B11/n_ang),0)-ImgF_x0+1)</f>
        <v>179</v>
      </c>
      <c r="M11" s="18" t="n">
        <f aca="false">INDEX(ImgF,ROUND($C$5+M$7*SIN(2*PI()*$B11/n_ang),0)-ImgF_y0+1,ROUND($C$4+M$7*COS(2*PI()*$B11/n_ang),0)-ImgF_x0+1)</f>
        <v>172</v>
      </c>
      <c r="N11" s="18" t="n">
        <f aca="false">INDEX(ImgF,ROUND($C$5+N$7*SIN(2*PI()*$B11/n_ang),0)-ImgF_y0+1,ROUND($C$4+N$7*COS(2*PI()*$B11/n_ang),0)-ImgF_x0+1)</f>
        <v>164</v>
      </c>
      <c r="O11" s="18" t="n">
        <f aca="false">INDEX(ImgF,ROUND($C$5+O$7*SIN(2*PI()*$B11/n_ang),0)-ImgF_y0+1,ROUND($C$4+O$7*COS(2*PI()*$B11/n_ang),0)-ImgF_x0+1)</f>
        <v>163</v>
      </c>
      <c r="P11" s="18" t="n">
        <f aca="false">INDEX(ImgF,ROUND($C$5+P$7*SIN(2*PI()*$B11/n_ang),0)-ImgF_y0+1,ROUND($C$4+P$7*COS(2*PI()*$B11/n_ang),0)-ImgF_x0+1)</f>
        <v>171</v>
      </c>
      <c r="Q11" s="18" t="n">
        <f aca="false">INDEX(ImgF,ROUND($C$5+Q$7*SIN(2*PI()*$B11/n_ang),0)-ImgF_y0+1,ROUND($C$4+Q$7*COS(2*PI()*$B11/n_ang),0)-ImgF_x0+1)</f>
        <v>171</v>
      </c>
      <c r="R11" s="18" t="n">
        <f aca="false">INDEX(ImgF,ROUND($C$5+R$7*SIN(2*PI()*$B11/n_ang),0)-ImgF_y0+1,ROUND($C$4+R$7*COS(2*PI()*$B11/n_ang),0)-ImgF_x0+1)</f>
        <v>158</v>
      </c>
      <c r="S11" s="18" t="n">
        <f aca="false">INDEX(ImgF,ROUND($C$5+S$7*SIN(2*PI()*$B11/n_ang),0)-ImgF_y0+1,ROUND($C$4+S$7*COS(2*PI()*$B11/n_ang),0)-ImgF_x0+1)</f>
        <v>151</v>
      </c>
      <c r="T11" s="18" t="n">
        <f aca="false">INDEX(ImgF,ROUND($C$5+T$7*SIN(2*PI()*$B11/n_ang),0)-ImgF_y0+1,ROUND($C$4+T$7*COS(2*PI()*$B11/n_ang),0)-ImgF_x0+1)</f>
        <v>159</v>
      </c>
      <c r="U11" s="18" t="n">
        <f aca="false">INDEX(ImgF,ROUND($C$5+U$7*SIN(2*PI()*$B11/n_ang),0)-ImgF_y0+1,ROUND($C$4+U$7*COS(2*PI()*$B11/n_ang),0)-ImgF_x0+1)</f>
        <v>162</v>
      </c>
      <c r="V11" s="18" t="n">
        <f aca="false">INDEX(ImgF,ROUND($C$5+V$7*SIN(2*PI()*$B11/n_ang),0)-ImgF_y0+1,ROUND($C$4+V$7*COS(2*PI()*$B11/n_ang),0)-ImgF_x0+1)</f>
        <v>171</v>
      </c>
      <c r="W11" s="18" t="n">
        <f aca="false">INDEX(ImgF,ROUND($C$5+W$7*SIN(2*PI()*$B11/n_ang),0)-ImgF_y0+1,ROUND($C$4+W$7*COS(2*PI()*$B11/n_ang),0)-ImgF_x0+1)</f>
        <v>163</v>
      </c>
      <c r="X11" s="18" t="n">
        <f aca="false">INDEX(ImgF,ROUND($C$5+X$7*SIN(2*PI()*$B11/n_ang),0)-ImgF_y0+1,ROUND($C$4+X$7*COS(2*PI()*$B11/n_ang),0)-ImgF_x0+1)</f>
        <v>163</v>
      </c>
      <c r="Y11" s="18" t="n">
        <f aca="false">INDEX(ImgF,ROUND($C$5+Y$7*SIN(2*PI()*$B11/n_ang),0)-ImgF_y0+1,ROUND($C$4+Y$7*COS(2*PI()*$B11/n_ang),0)-ImgF_x0+1)</f>
        <v>131</v>
      </c>
      <c r="Z11" s="18" t="n">
        <f aca="false">INDEX(ImgF,ROUND($C$5+Z$7*SIN(2*PI()*$B11/n_ang),0)-ImgF_y0+1,ROUND($C$4+Z$7*COS(2*PI()*$B11/n_ang),0)-ImgF_x0+1)</f>
        <v>52</v>
      </c>
      <c r="AA11" s="18" t="n">
        <f aca="false">INDEX(ImgF,ROUND($C$5+AA$7*SIN(2*PI()*$B11/n_ang),0)-ImgF_y0+1,ROUND($C$4+AA$7*COS(2*PI()*$B11/n_ang),0)-ImgF_x0+1)</f>
        <v>52</v>
      </c>
      <c r="AB11" s="18" t="n">
        <f aca="false">INDEX(ImgF,ROUND($C$5+AB$7*SIN(2*PI()*$B11/n_ang),0)-ImgF_y0+1,ROUND($C$4+AB$7*COS(2*PI()*$B11/n_ang),0)-ImgF_x0+1)</f>
        <v>19</v>
      </c>
      <c r="AD11" s="18" t="n">
        <f aca="false">INDEX(ImgF,ROUND($C$5+AD$7*SIN(2*PI()*$B11/n_ang),0)-ImgF_y0+1,ROUND($C$4+AD$7*COS(2*PI()*$B11/n_ang),0)-ImgF_x0+1)</f>
        <v>25</v>
      </c>
      <c r="AE11" s="18" t="n">
        <f aca="false">INDEX(ImgF,ROUND($C$5+AE$7*SIN(2*PI()*$B11/n_ang),0)-ImgF_y0+1,ROUND($C$4+AE$7*COS(2*PI()*$B11/n_ang),0)-ImgF_x0+1)</f>
        <v>101</v>
      </c>
      <c r="AF11" s="18" t="n">
        <f aca="false">INDEX(ImgF,ROUND($C$5+AF$7*SIN(2*PI()*$B11/n_ang),0)-ImgF_y0+1,ROUND($C$4+AF$7*COS(2*PI()*$B11/n_ang),0)-ImgF_x0+1)</f>
        <v>150</v>
      </c>
      <c r="AG11" s="18" t="n">
        <f aca="false">INDEX(ImgF,ROUND($C$5+AG$7*SIN(2*PI()*$B11/n_ang),0)-ImgF_y0+1,ROUND($C$4+AG$7*COS(2*PI()*$B11/n_ang),0)-ImgF_x0+1)</f>
        <v>111</v>
      </c>
      <c r="AH11" s="18" t="n">
        <f aca="false">INDEX(ImgF,ROUND($C$5+AH$7*SIN(2*PI()*$B11/n_ang),0)-ImgF_y0+1,ROUND($C$4+AH$7*COS(2*PI()*$B11/n_ang),0)-ImgF_x0+1)</f>
        <v>29</v>
      </c>
      <c r="AI11" s="18" t="n">
        <f aca="false">INDEX(ImgF,ROUND($C$5+AI$7*SIN(2*PI()*$B11/n_ang),0)-ImgF_y0+1,ROUND($C$4+AI$7*COS(2*PI()*$B11/n_ang),0)-ImgF_x0+1)</f>
        <v>33</v>
      </c>
      <c r="AJ11" s="18" t="n">
        <f aca="false">INDEX(ImgF,ROUND($C$5+AJ$7*SIN(2*PI()*$B11/n_ang),0)-ImgF_y0+1,ROUND($C$4+AJ$7*COS(2*PI()*$B11/n_ang),0)-ImgF_x0+1)</f>
        <v>85</v>
      </c>
      <c r="AK11" s="18" t="n">
        <f aca="false">INDEX(ImgF,ROUND($C$5+AK$7*SIN(2*PI()*$B11/n_ang),0)-ImgF_y0+1,ROUND($C$4+AK$7*COS(2*PI()*$B11/n_ang),0)-ImgF_x0+1)</f>
        <v>24</v>
      </c>
      <c r="AL11" s="18" t="n">
        <f aca="false">INDEX(ImgF,ROUND($C$5+AL$7*SIN(2*PI()*$B11/n_ang),0)-ImgF_y0+1,ROUND($C$4+AL$7*COS(2*PI()*$B11/n_ang),0)-ImgF_x0+1)</f>
        <v>8</v>
      </c>
      <c r="AN11" s="35" t="n">
        <f aca="false">AVERAGE(D11:AB11)-AVERAGE(D136:AB136)</f>
        <v>-25.0734375</v>
      </c>
      <c r="AO11" s="36" t="n">
        <f aca="false">(AN11-AVERAGE(AN$8:AN$135))/STDEVP(AN$8:AN$135)</f>
        <v>-0.925719509074667</v>
      </c>
      <c r="AP11" s="35" t="n">
        <f aca="false">AVERAGE(AD11:AL11)-AVERAGE(AD136:AL136)</f>
        <v>-11.8081597222222</v>
      </c>
      <c r="AQ11" s="36" t="n">
        <f aca="false">(AP11-AVERAGE(AP$8:AP$135))/STDEVP(AP$8:AP$135)</f>
        <v>-0.256923361884534</v>
      </c>
      <c r="AS11" s="7" t="n">
        <v>4</v>
      </c>
      <c r="AT11" s="37" t="n">
        <f aca="false">SUMPRODUCT($AO$8:$AO$135,COS(2*PI()*AS11*$B$8:$B$135/n_ang))/n_ang</f>
        <v>-0.145988770814886</v>
      </c>
      <c r="AU11" s="37" t="n">
        <f aca="false">-SUMPRODUCT($AO$8:$AO$135,SIN(2*PI()*AS11*$B$8:$B$135/n_ang))/n_ang</f>
        <v>-0.0936745642363975</v>
      </c>
      <c r="AV11" s="37" t="n">
        <f aca="false">SUMPRODUCT($AQ$8:$AQ$135,COS(2*PI()*AS11*$B$8:$B$135/n_ang))/n_ang</f>
        <v>0.0370912859680128</v>
      </c>
      <c r="AW11" s="37" t="n">
        <f aca="false">-SUMPRODUCT($AQ$8:$AQ$135,SIN(2*PI()*AS11*$B$8:$B$135/n_ang))/n_ang</f>
        <v>-0.120638454865857</v>
      </c>
      <c r="AX11" s="38" t="n">
        <v>-0.166176348924637</v>
      </c>
      <c r="AY11" s="38" t="n">
        <v>-0.0619151033461094</v>
      </c>
      <c r="AZ11" s="38" t="n">
        <v>0.030947370454669</v>
      </c>
      <c r="BA11" s="38" t="n">
        <v>-0.117212273180485</v>
      </c>
      <c r="BB11" s="37" t="n">
        <f aca="false">MAX(ABS(AT11-AX11),ABS(AU11-AY11),ABS(AV11-AZ11),ABS(AW11-BA11))</f>
        <v>0.0317594608902882</v>
      </c>
    </row>
    <row r="12" customFormat="false" ht="10.5" hidden="false" customHeight="true" outlineLevel="0" collapsed="false">
      <c r="B12" s="22" t="n">
        <v>4</v>
      </c>
      <c r="C12" s="34" t="n">
        <f aca="false">B12*360/n_ang</f>
        <v>11.25</v>
      </c>
      <c r="D12" s="18" t="n">
        <f aca="false">INDEX(ImgF,ROUND($C$5+D$7*SIN(2*PI()*$B12/n_ang),0)-ImgF_y0+1,ROUND($C$4+D$7*COS(2*PI()*$B12/n_ang),0)-ImgF_x0+1)</f>
        <v>67</v>
      </c>
      <c r="E12" s="18" t="n">
        <f aca="false">INDEX(ImgF,ROUND($C$5+E$7*SIN(2*PI()*$B12/n_ang),0)-ImgF_y0+1,ROUND($C$4+E$7*COS(2*PI()*$B12/n_ang),0)-ImgF_x0+1)</f>
        <v>42</v>
      </c>
      <c r="F12" s="18" t="n">
        <f aca="false">INDEX(ImgF,ROUND($C$5+F$7*SIN(2*PI()*$B12/n_ang),0)-ImgF_y0+1,ROUND($C$4+F$7*COS(2*PI()*$B12/n_ang),0)-ImgF_x0+1)</f>
        <v>15</v>
      </c>
      <c r="G12" s="18" t="n">
        <f aca="false">INDEX(ImgF,ROUND($C$5+G$7*SIN(2*PI()*$B12/n_ang),0)-ImgF_y0+1,ROUND($C$4+G$7*COS(2*PI()*$B12/n_ang),0)-ImgF_x0+1)</f>
        <v>17</v>
      </c>
      <c r="H12" s="18" t="n">
        <f aca="false">INDEX(ImgF,ROUND($C$5+H$7*SIN(2*PI()*$B12/n_ang),0)-ImgF_y0+1,ROUND($C$4+H$7*COS(2*PI()*$B12/n_ang),0)-ImgF_x0+1)</f>
        <v>5</v>
      </c>
      <c r="I12" s="18" t="n">
        <f aca="false">INDEX(ImgF,ROUND($C$5+I$7*SIN(2*PI()*$B12/n_ang),0)-ImgF_y0+1,ROUND($C$4+I$7*COS(2*PI()*$B12/n_ang),0)-ImgF_x0+1)</f>
        <v>19</v>
      </c>
      <c r="J12" s="18" t="n">
        <f aca="false">INDEX(ImgF,ROUND($C$5+J$7*SIN(2*PI()*$B12/n_ang),0)-ImgF_y0+1,ROUND($C$4+J$7*COS(2*PI()*$B12/n_ang),0)-ImgF_x0+1)</f>
        <v>42</v>
      </c>
      <c r="K12" s="18" t="n">
        <f aca="false">INDEX(ImgF,ROUND($C$5+K$7*SIN(2*PI()*$B12/n_ang),0)-ImgF_y0+1,ROUND($C$4+K$7*COS(2*PI()*$B12/n_ang),0)-ImgF_x0+1)</f>
        <v>120</v>
      </c>
      <c r="L12" s="18" t="n">
        <f aca="false">INDEX(ImgF,ROUND($C$5+L$7*SIN(2*PI()*$B12/n_ang),0)-ImgF_y0+1,ROUND($C$4+L$7*COS(2*PI()*$B12/n_ang),0)-ImgF_x0+1)</f>
        <v>192</v>
      </c>
      <c r="M12" s="18" t="n">
        <f aca="false">INDEX(ImgF,ROUND($C$5+M$7*SIN(2*PI()*$B12/n_ang),0)-ImgF_y0+1,ROUND($C$4+M$7*COS(2*PI()*$B12/n_ang),0)-ImgF_x0+1)</f>
        <v>189</v>
      </c>
      <c r="N12" s="18" t="n">
        <f aca="false">INDEX(ImgF,ROUND($C$5+N$7*SIN(2*PI()*$B12/n_ang),0)-ImgF_y0+1,ROUND($C$4+N$7*COS(2*PI()*$B12/n_ang),0)-ImgF_x0+1)</f>
        <v>189</v>
      </c>
      <c r="O12" s="18" t="n">
        <f aca="false">INDEX(ImgF,ROUND($C$5+O$7*SIN(2*PI()*$B12/n_ang),0)-ImgF_y0+1,ROUND($C$4+O$7*COS(2*PI()*$B12/n_ang),0)-ImgF_x0+1)</f>
        <v>184</v>
      </c>
      <c r="P12" s="18" t="n">
        <f aca="false">INDEX(ImgF,ROUND($C$5+P$7*SIN(2*PI()*$B12/n_ang),0)-ImgF_y0+1,ROUND($C$4+P$7*COS(2*PI()*$B12/n_ang),0)-ImgF_x0+1)</f>
        <v>166</v>
      </c>
      <c r="Q12" s="18" t="n">
        <f aca="false">INDEX(ImgF,ROUND($C$5+Q$7*SIN(2*PI()*$B12/n_ang),0)-ImgF_y0+1,ROUND($C$4+Q$7*COS(2*PI()*$B12/n_ang),0)-ImgF_x0+1)</f>
        <v>163</v>
      </c>
      <c r="R12" s="18" t="n">
        <f aca="false">INDEX(ImgF,ROUND($C$5+R$7*SIN(2*PI()*$B12/n_ang),0)-ImgF_y0+1,ROUND($C$4+R$7*COS(2*PI()*$B12/n_ang),0)-ImgF_x0+1)</f>
        <v>184</v>
      </c>
      <c r="S12" s="18" t="n">
        <f aca="false">INDEX(ImgF,ROUND($C$5+S$7*SIN(2*PI()*$B12/n_ang),0)-ImgF_y0+1,ROUND($C$4+S$7*COS(2*PI()*$B12/n_ang),0)-ImgF_x0+1)</f>
        <v>202</v>
      </c>
      <c r="T12" s="18" t="n">
        <f aca="false">INDEX(ImgF,ROUND($C$5+T$7*SIN(2*PI()*$B12/n_ang),0)-ImgF_y0+1,ROUND($C$4+T$7*COS(2*PI()*$B12/n_ang),0)-ImgF_x0+1)</f>
        <v>194</v>
      </c>
      <c r="U12" s="18" t="n">
        <f aca="false">INDEX(ImgF,ROUND($C$5+U$7*SIN(2*PI()*$B12/n_ang),0)-ImgF_y0+1,ROUND($C$4+U$7*COS(2*PI()*$B12/n_ang),0)-ImgF_x0+1)</f>
        <v>168</v>
      </c>
      <c r="V12" s="18" t="n">
        <f aca="false">INDEX(ImgF,ROUND($C$5+V$7*SIN(2*PI()*$B12/n_ang),0)-ImgF_y0+1,ROUND($C$4+V$7*COS(2*PI()*$B12/n_ang),0)-ImgF_x0+1)</f>
        <v>161</v>
      </c>
      <c r="W12" s="18" t="n">
        <f aca="false">INDEX(ImgF,ROUND($C$5+W$7*SIN(2*PI()*$B12/n_ang),0)-ImgF_y0+1,ROUND($C$4+W$7*COS(2*PI()*$B12/n_ang),0)-ImgF_x0+1)</f>
        <v>158</v>
      </c>
      <c r="X12" s="18" t="n">
        <f aca="false">INDEX(ImgF,ROUND($C$5+X$7*SIN(2*PI()*$B12/n_ang),0)-ImgF_y0+1,ROUND($C$4+X$7*COS(2*PI()*$B12/n_ang),0)-ImgF_x0+1)</f>
        <v>161</v>
      </c>
      <c r="Y12" s="18" t="n">
        <f aca="false">INDEX(ImgF,ROUND($C$5+Y$7*SIN(2*PI()*$B12/n_ang),0)-ImgF_y0+1,ROUND($C$4+Y$7*COS(2*PI()*$B12/n_ang),0)-ImgF_x0+1)</f>
        <v>169</v>
      </c>
      <c r="Z12" s="18" t="n">
        <f aca="false">INDEX(ImgF,ROUND($C$5+Z$7*SIN(2*PI()*$B12/n_ang),0)-ImgF_y0+1,ROUND($C$4+Z$7*COS(2*PI()*$B12/n_ang),0)-ImgF_x0+1)</f>
        <v>102</v>
      </c>
      <c r="AA12" s="18" t="n">
        <f aca="false">INDEX(ImgF,ROUND($C$5+AA$7*SIN(2*PI()*$B12/n_ang),0)-ImgF_y0+1,ROUND($C$4+AA$7*COS(2*PI()*$B12/n_ang),0)-ImgF_x0+1)</f>
        <v>17</v>
      </c>
      <c r="AB12" s="18" t="n">
        <f aca="false">INDEX(ImgF,ROUND($C$5+AB$7*SIN(2*PI()*$B12/n_ang),0)-ImgF_y0+1,ROUND($C$4+AB$7*COS(2*PI()*$B12/n_ang),0)-ImgF_x0+1)</f>
        <v>29</v>
      </c>
      <c r="AD12" s="18" t="n">
        <f aca="false">INDEX(ImgF,ROUND($C$5+AD$7*SIN(2*PI()*$B12/n_ang),0)-ImgF_y0+1,ROUND($C$4+AD$7*COS(2*PI()*$B12/n_ang),0)-ImgF_x0+1)</f>
        <v>19</v>
      </c>
      <c r="AE12" s="18" t="n">
        <f aca="false">INDEX(ImgF,ROUND($C$5+AE$7*SIN(2*PI()*$B12/n_ang),0)-ImgF_y0+1,ROUND($C$4+AE$7*COS(2*PI()*$B12/n_ang),0)-ImgF_x0+1)</f>
        <v>127</v>
      </c>
      <c r="AF12" s="18" t="n">
        <f aca="false">INDEX(ImgF,ROUND($C$5+AF$7*SIN(2*PI()*$B12/n_ang),0)-ImgF_y0+1,ROUND($C$4+AF$7*COS(2*PI()*$B12/n_ang),0)-ImgF_x0+1)</f>
        <v>149</v>
      </c>
      <c r="AG12" s="18" t="n">
        <f aca="false">INDEX(ImgF,ROUND($C$5+AG$7*SIN(2*PI()*$B12/n_ang),0)-ImgF_y0+1,ROUND($C$4+AG$7*COS(2*PI()*$B12/n_ang),0)-ImgF_x0+1)</f>
        <v>125</v>
      </c>
      <c r="AH12" s="18" t="n">
        <f aca="false">INDEX(ImgF,ROUND($C$5+AH$7*SIN(2*PI()*$B12/n_ang),0)-ImgF_y0+1,ROUND($C$4+AH$7*COS(2*PI()*$B12/n_ang),0)-ImgF_x0+1)</f>
        <v>52</v>
      </c>
      <c r="AI12" s="18" t="n">
        <f aca="false">INDEX(ImgF,ROUND($C$5+AI$7*SIN(2*PI()*$B12/n_ang),0)-ImgF_y0+1,ROUND($C$4+AI$7*COS(2*PI()*$B12/n_ang),0)-ImgF_x0+1)</f>
        <v>37</v>
      </c>
      <c r="AJ12" s="18" t="n">
        <f aca="false">INDEX(ImgF,ROUND($C$5+AJ$7*SIN(2*PI()*$B12/n_ang),0)-ImgF_y0+1,ROUND($C$4+AJ$7*COS(2*PI()*$B12/n_ang),0)-ImgF_x0+1)</f>
        <v>85</v>
      </c>
      <c r="AK12" s="18" t="n">
        <f aca="false">INDEX(ImgF,ROUND($C$5+AK$7*SIN(2*PI()*$B12/n_ang),0)-ImgF_y0+1,ROUND($C$4+AK$7*COS(2*PI()*$B12/n_ang),0)-ImgF_x0+1)</f>
        <v>25</v>
      </c>
      <c r="AL12" s="18" t="n">
        <f aca="false">INDEX(ImgF,ROUND($C$5+AL$7*SIN(2*PI()*$B12/n_ang),0)-ImgF_y0+1,ROUND($C$4+AL$7*COS(2*PI()*$B12/n_ang),0)-ImgF_x0+1)</f>
        <v>9</v>
      </c>
      <c r="AN12" s="35" t="n">
        <f aca="false">AVERAGE(D12:AB12)-AVERAGE(D136:AB136)</f>
        <v>-24.0334375</v>
      </c>
      <c r="AO12" s="36" t="n">
        <f aca="false">(AN12-AVERAGE(AN$8:AN$135))/STDEVP(AN$8:AN$135)</f>
        <v>-0.887322369095848</v>
      </c>
      <c r="AP12" s="35" t="n">
        <f aca="false">AVERAGE(AD12:AL12)-AVERAGE(AD136:AL136)</f>
        <v>-4.91927083333334</v>
      </c>
      <c r="AQ12" s="36" t="n">
        <f aca="false">(AP12-AVERAGE(AP$8:AP$135))/STDEVP(AP$8:AP$135)</f>
        <v>-0.107034087465975</v>
      </c>
      <c r="AS12" s="7" t="n">
        <v>5</v>
      </c>
      <c r="AT12" s="37" t="n">
        <f aca="false">SUMPRODUCT($AO$8:$AO$135,COS(2*PI()*AS12*$B$8:$B$135/n_ang))/n_ang</f>
        <v>0.161272317853997</v>
      </c>
      <c r="AU12" s="37" t="n">
        <f aca="false">-SUMPRODUCT($AO$8:$AO$135,SIN(2*PI()*AS12*$B$8:$B$135/n_ang))/n_ang</f>
        <v>0.171235215861257</v>
      </c>
      <c r="AV12" s="37" t="n">
        <f aca="false">SUMPRODUCT($AQ$8:$AQ$135,COS(2*PI()*AS12*$B$8:$B$135/n_ang))/n_ang</f>
        <v>0.00438599603469568</v>
      </c>
      <c r="AW12" s="37" t="n">
        <f aca="false">-SUMPRODUCT($AQ$8:$AQ$135,SIN(2*PI()*AS12*$B$8:$B$135/n_ang))/n_ang</f>
        <v>0.125328892557801</v>
      </c>
      <c r="AX12" s="38" t="n">
        <v>0.170055389404297</v>
      </c>
      <c r="AY12" s="38" t="n">
        <v>0.169199302792549</v>
      </c>
      <c r="AZ12" s="38" t="n">
        <v>0.00600451370701194</v>
      </c>
      <c r="BA12" s="38" t="n">
        <v>0.162994176149368</v>
      </c>
      <c r="BB12" s="37" t="n">
        <f aca="false">MAX(ABS(AT12-AX12),ABS(AU12-AY12),ABS(AV12-AZ12),ABS(AW12-BA12))</f>
        <v>0.0376652835915674</v>
      </c>
    </row>
    <row r="13" customFormat="false" ht="10.5" hidden="false" customHeight="true" outlineLevel="0" collapsed="false">
      <c r="B13" s="22" t="n">
        <v>5</v>
      </c>
      <c r="C13" s="34" t="n">
        <f aca="false">B13*360/n_ang</f>
        <v>14.0625</v>
      </c>
      <c r="D13" s="18" t="n">
        <f aca="false">INDEX(ImgF,ROUND($C$5+D$7*SIN(2*PI()*$B13/n_ang),0)-ImgF_y0+1,ROUND($C$4+D$7*COS(2*PI()*$B13/n_ang),0)-ImgF_x0+1)</f>
        <v>67</v>
      </c>
      <c r="E13" s="18" t="n">
        <f aca="false">INDEX(ImgF,ROUND($C$5+E$7*SIN(2*PI()*$B13/n_ang),0)-ImgF_y0+1,ROUND($C$4+E$7*COS(2*PI()*$B13/n_ang),0)-ImgF_x0+1)</f>
        <v>177</v>
      </c>
      <c r="F13" s="18" t="n">
        <f aca="false">INDEX(ImgF,ROUND($C$5+F$7*SIN(2*PI()*$B13/n_ang),0)-ImgF_y0+1,ROUND($C$4+F$7*COS(2*PI()*$B13/n_ang),0)-ImgF_x0+1)</f>
        <v>71</v>
      </c>
      <c r="G13" s="18" t="n">
        <f aca="false">INDEX(ImgF,ROUND($C$5+G$7*SIN(2*PI()*$B13/n_ang),0)-ImgF_y0+1,ROUND($C$4+G$7*COS(2*PI()*$B13/n_ang),0)-ImgF_x0+1)</f>
        <v>17</v>
      </c>
      <c r="H13" s="18" t="n">
        <f aca="false">INDEX(ImgF,ROUND($C$5+H$7*SIN(2*PI()*$B13/n_ang),0)-ImgF_y0+1,ROUND($C$4+H$7*COS(2*PI()*$B13/n_ang),0)-ImgF_x0+1)</f>
        <v>17</v>
      </c>
      <c r="I13" s="18" t="n">
        <f aca="false">INDEX(ImgF,ROUND($C$5+I$7*SIN(2*PI()*$B13/n_ang),0)-ImgF_y0+1,ROUND($C$4+I$7*COS(2*PI()*$B13/n_ang),0)-ImgF_x0+1)</f>
        <v>25</v>
      </c>
      <c r="J13" s="18" t="n">
        <f aca="false">INDEX(ImgF,ROUND($C$5+J$7*SIN(2*PI()*$B13/n_ang),0)-ImgF_y0+1,ROUND($C$4+J$7*COS(2*PI()*$B13/n_ang),0)-ImgF_x0+1)</f>
        <v>19</v>
      </c>
      <c r="K13" s="18" t="n">
        <f aca="false">INDEX(ImgF,ROUND($C$5+K$7*SIN(2*PI()*$B13/n_ang),0)-ImgF_y0+1,ROUND($C$4+K$7*COS(2*PI()*$B13/n_ang),0)-ImgF_x0+1)</f>
        <v>29</v>
      </c>
      <c r="L13" s="18" t="n">
        <f aca="false">INDEX(ImgF,ROUND($C$5+L$7*SIN(2*PI()*$B13/n_ang),0)-ImgF_y0+1,ROUND($C$4+L$7*COS(2*PI()*$B13/n_ang),0)-ImgF_x0+1)</f>
        <v>108</v>
      </c>
      <c r="M13" s="18" t="n">
        <f aca="false">INDEX(ImgF,ROUND($C$5+M$7*SIN(2*PI()*$B13/n_ang),0)-ImgF_y0+1,ROUND($C$4+M$7*COS(2*PI()*$B13/n_ang),0)-ImgF_x0+1)</f>
        <v>140</v>
      </c>
      <c r="N13" s="18" t="n">
        <f aca="false">INDEX(ImgF,ROUND($C$5+N$7*SIN(2*PI()*$B13/n_ang),0)-ImgF_y0+1,ROUND($C$4+N$7*COS(2*PI()*$B13/n_ang),0)-ImgF_x0+1)</f>
        <v>158</v>
      </c>
      <c r="O13" s="18" t="n">
        <f aca="false">INDEX(ImgF,ROUND($C$5+O$7*SIN(2*PI()*$B13/n_ang),0)-ImgF_y0+1,ROUND($C$4+O$7*COS(2*PI()*$B13/n_ang),0)-ImgF_x0+1)</f>
        <v>169</v>
      </c>
      <c r="P13" s="18" t="n">
        <f aca="false">INDEX(ImgF,ROUND($C$5+P$7*SIN(2*PI()*$B13/n_ang),0)-ImgF_y0+1,ROUND($C$4+P$7*COS(2*PI()*$B13/n_ang),0)-ImgF_x0+1)</f>
        <v>167</v>
      </c>
      <c r="Q13" s="18" t="n">
        <f aca="false">INDEX(ImgF,ROUND($C$5+Q$7*SIN(2*PI()*$B13/n_ang),0)-ImgF_y0+1,ROUND($C$4+Q$7*COS(2*PI()*$B13/n_ang),0)-ImgF_x0+1)</f>
        <v>163</v>
      </c>
      <c r="R13" s="18" t="n">
        <f aca="false">INDEX(ImgF,ROUND($C$5+R$7*SIN(2*PI()*$B13/n_ang),0)-ImgF_y0+1,ROUND($C$4+R$7*COS(2*PI()*$B13/n_ang),0)-ImgF_x0+1)</f>
        <v>144</v>
      </c>
      <c r="S13" s="18" t="n">
        <f aca="false">INDEX(ImgF,ROUND($C$5+S$7*SIN(2*PI()*$B13/n_ang),0)-ImgF_y0+1,ROUND($C$4+S$7*COS(2*PI()*$B13/n_ang),0)-ImgF_x0+1)</f>
        <v>162</v>
      </c>
      <c r="T13" s="18" t="n">
        <f aca="false">INDEX(ImgF,ROUND($C$5+T$7*SIN(2*PI()*$B13/n_ang),0)-ImgF_y0+1,ROUND($C$4+T$7*COS(2*PI()*$B13/n_ang),0)-ImgF_x0+1)</f>
        <v>156</v>
      </c>
      <c r="U13" s="18" t="n">
        <f aca="false">INDEX(ImgF,ROUND($C$5+U$7*SIN(2*PI()*$B13/n_ang),0)-ImgF_y0+1,ROUND($C$4+U$7*COS(2*PI()*$B13/n_ang),0)-ImgF_x0+1)</f>
        <v>161</v>
      </c>
      <c r="V13" s="18" t="n">
        <f aca="false">INDEX(ImgF,ROUND($C$5+V$7*SIN(2*PI()*$B13/n_ang),0)-ImgF_y0+1,ROUND($C$4+V$7*COS(2*PI()*$B13/n_ang),0)-ImgF_x0+1)</f>
        <v>157</v>
      </c>
      <c r="W13" s="18" t="n">
        <f aca="false">INDEX(ImgF,ROUND($C$5+W$7*SIN(2*PI()*$B13/n_ang),0)-ImgF_y0+1,ROUND($C$4+W$7*COS(2*PI()*$B13/n_ang),0)-ImgF_x0+1)</f>
        <v>150</v>
      </c>
      <c r="X13" s="18" t="n">
        <f aca="false">INDEX(ImgF,ROUND($C$5+X$7*SIN(2*PI()*$B13/n_ang),0)-ImgF_y0+1,ROUND($C$4+X$7*COS(2*PI()*$B13/n_ang),0)-ImgF_x0+1)</f>
        <v>173</v>
      </c>
      <c r="Y13" s="18" t="n">
        <f aca="false">INDEX(ImgF,ROUND($C$5+Y$7*SIN(2*PI()*$B13/n_ang),0)-ImgF_y0+1,ROUND($C$4+Y$7*COS(2*PI()*$B13/n_ang),0)-ImgF_x0+1)</f>
        <v>173</v>
      </c>
      <c r="Z13" s="18" t="n">
        <f aca="false">INDEX(ImgF,ROUND($C$5+Z$7*SIN(2*PI()*$B13/n_ang),0)-ImgF_y0+1,ROUND($C$4+Z$7*COS(2*PI()*$B13/n_ang),0)-ImgF_x0+1)</f>
        <v>72</v>
      </c>
      <c r="AA13" s="18" t="n">
        <f aca="false">INDEX(ImgF,ROUND($C$5+AA$7*SIN(2*PI()*$B13/n_ang),0)-ImgF_y0+1,ROUND($C$4+AA$7*COS(2*PI()*$B13/n_ang),0)-ImgF_x0+1)</f>
        <v>23</v>
      </c>
      <c r="AB13" s="18" t="n">
        <f aca="false">INDEX(ImgF,ROUND($C$5+AB$7*SIN(2*PI()*$B13/n_ang),0)-ImgF_y0+1,ROUND($C$4+AB$7*COS(2*PI()*$B13/n_ang),0)-ImgF_x0+1)</f>
        <v>35</v>
      </c>
      <c r="AD13" s="18" t="n">
        <f aca="false">INDEX(ImgF,ROUND($C$5+AD$7*SIN(2*PI()*$B13/n_ang),0)-ImgF_y0+1,ROUND($C$4+AD$7*COS(2*PI()*$B13/n_ang),0)-ImgF_x0+1)</f>
        <v>59</v>
      </c>
      <c r="AE13" s="18" t="n">
        <f aca="false">INDEX(ImgF,ROUND($C$5+AE$7*SIN(2*PI()*$B13/n_ang),0)-ImgF_y0+1,ROUND($C$4+AE$7*COS(2*PI()*$B13/n_ang),0)-ImgF_x0+1)</f>
        <v>132</v>
      </c>
      <c r="AF13" s="18" t="n">
        <f aca="false">INDEX(ImgF,ROUND($C$5+AF$7*SIN(2*PI()*$B13/n_ang),0)-ImgF_y0+1,ROUND($C$4+AF$7*COS(2*PI()*$B13/n_ang),0)-ImgF_x0+1)</f>
        <v>129</v>
      </c>
      <c r="AG13" s="18" t="n">
        <f aca="false">INDEX(ImgF,ROUND($C$5+AG$7*SIN(2*PI()*$B13/n_ang),0)-ImgF_y0+1,ROUND($C$4+AG$7*COS(2*PI()*$B13/n_ang),0)-ImgF_x0+1)</f>
        <v>129</v>
      </c>
      <c r="AH13" s="18" t="n">
        <f aca="false">INDEX(ImgF,ROUND($C$5+AH$7*SIN(2*PI()*$B13/n_ang),0)-ImgF_y0+1,ROUND($C$4+AH$7*COS(2*PI()*$B13/n_ang),0)-ImgF_x0+1)</f>
        <v>71</v>
      </c>
      <c r="AI13" s="18" t="n">
        <f aca="false">INDEX(ImgF,ROUND($C$5+AI$7*SIN(2*PI()*$B13/n_ang),0)-ImgF_y0+1,ROUND($C$4+AI$7*COS(2*PI()*$B13/n_ang),0)-ImgF_x0+1)</f>
        <v>46</v>
      </c>
      <c r="AJ13" s="18" t="n">
        <f aca="false">INDEX(ImgF,ROUND($C$5+AJ$7*SIN(2*PI()*$B13/n_ang),0)-ImgF_y0+1,ROUND($C$4+AJ$7*COS(2*PI()*$B13/n_ang),0)-ImgF_x0+1)</f>
        <v>106</v>
      </c>
      <c r="AK13" s="18" t="n">
        <f aca="false">INDEX(ImgF,ROUND($C$5+AK$7*SIN(2*PI()*$B13/n_ang),0)-ImgF_y0+1,ROUND($C$4+AK$7*COS(2*PI()*$B13/n_ang),0)-ImgF_x0+1)</f>
        <v>16</v>
      </c>
      <c r="AL13" s="18" t="n">
        <f aca="false">INDEX(ImgF,ROUND($C$5+AL$7*SIN(2*PI()*$B13/n_ang),0)-ImgF_y0+1,ROUND($C$4+AL$7*COS(2*PI()*$B13/n_ang),0)-ImgF_x0+1)</f>
        <v>8</v>
      </c>
      <c r="AN13" s="35" t="n">
        <f aca="false">AVERAGE(D13:AB13)-AVERAGE(D136:AB136)</f>
        <v>-32.9134375</v>
      </c>
      <c r="AO13" s="36" t="n">
        <f aca="false">(AN13-AVERAGE(AN$8:AN$135))/STDEVP(AN$8:AN$135)</f>
        <v>-1.21517487199191</v>
      </c>
      <c r="AP13" s="35" t="n">
        <f aca="false">AVERAGE(AD13:AL13)-AVERAGE(AD136:AL136)</f>
        <v>2.63628472222221</v>
      </c>
      <c r="AQ13" s="36" t="n">
        <f aca="false">(AP13-AVERAGE(AP$8:AP$135))/STDEVP(AP$8:AP$135)</f>
        <v>0.0573606006059933</v>
      </c>
      <c r="AS13" s="7" t="n">
        <v>6</v>
      </c>
      <c r="AT13" s="37" t="n">
        <f aca="false">SUMPRODUCT($AO$8:$AO$135,COS(2*PI()*AS13*$B$8:$B$135/n_ang))/n_ang</f>
        <v>-0.109993110166809</v>
      </c>
      <c r="AU13" s="37" t="n">
        <f aca="false">-SUMPRODUCT($AO$8:$AO$135,SIN(2*PI()*AS13*$B$8:$B$135/n_ang))/n_ang</f>
        <v>-0.111609018149958</v>
      </c>
      <c r="AV13" s="37" t="n">
        <f aca="false">SUMPRODUCT($AQ$8:$AQ$135,COS(2*PI()*AS13*$B$8:$B$135/n_ang))/n_ang</f>
        <v>-0.0979347983333591</v>
      </c>
      <c r="AW13" s="37" t="n">
        <f aca="false">-SUMPRODUCT($AQ$8:$AQ$135,SIN(2*PI()*AS13*$B$8:$B$135/n_ang))/n_ang</f>
        <v>-0.00659060142103495</v>
      </c>
      <c r="AX13" s="38" t="n">
        <v>-0.0988887771964073</v>
      </c>
      <c r="AY13" s="38" t="n">
        <v>-0.121888555586338</v>
      </c>
      <c r="AZ13" s="38" t="n">
        <v>-0.109316632151604</v>
      </c>
      <c r="BA13" s="38" t="n">
        <v>-0.0212887115776539</v>
      </c>
      <c r="BB13" s="37" t="n">
        <f aca="false">MAX(ABS(AT13-AX13),ABS(AU13-AY13),ABS(AV13-AZ13),ABS(AW13-BA13))</f>
        <v>0.0146981101566189</v>
      </c>
    </row>
    <row r="14" customFormat="false" ht="10.5" hidden="false" customHeight="true" outlineLevel="0" collapsed="false">
      <c r="B14" s="22" t="n">
        <v>6</v>
      </c>
      <c r="C14" s="34" t="n">
        <f aca="false">B14*360/n_ang</f>
        <v>16.875</v>
      </c>
      <c r="D14" s="18" t="n">
        <f aca="false">INDEX(ImgF,ROUND($C$5+D$7*SIN(2*PI()*$B14/n_ang),0)-ImgF_y0+1,ROUND($C$4+D$7*COS(2*PI()*$B14/n_ang),0)-ImgF_x0+1)</f>
        <v>248</v>
      </c>
      <c r="E14" s="18" t="n">
        <f aca="false">INDEX(ImgF,ROUND($C$5+E$7*SIN(2*PI()*$B14/n_ang),0)-ImgF_y0+1,ROUND($C$4+E$7*COS(2*PI()*$B14/n_ang),0)-ImgF_x0+1)</f>
        <v>248</v>
      </c>
      <c r="F14" s="18" t="n">
        <f aca="false">INDEX(ImgF,ROUND($C$5+F$7*SIN(2*PI()*$B14/n_ang),0)-ImgF_y0+1,ROUND($C$4+F$7*COS(2*PI()*$B14/n_ang),0)-ImgF_x0+1)</f>
        <v>177</v>
      </c>
      <c r="G14" s="18" t="n">
        <f aca="false">INDEX(ImgF,ROUND($C$5+G$7*SIN(2*PI()*$B14/n_ang),0)-ImgF_y0+1,ROUND($C$4+G$7*COS(2*PI()*$B14/n_ang),0)-ImgF_x0+1)</f>
        <v>171</v>
      </c>
      <c r="H14" s="18" t="n">
        <f aca="false">INDEX(ImgF,ROUND($C$5+H$7*SIN(2*PI()*$B14/n_ang),0)-ImgF_y0+1,ROUND($C$4+H$7*COS(2*PI()*$B14/n_ang),0)-ImgF_x0+1)</f>
        <v>95</v>
      </c>
      <c r="I14" s="18" t="n">
        <f aca="false">INDEX(ImgF,ROUND($C$5+I$7*SIN(2*PI()*$B14/n_ang),0)-ImgF_y0+1,ROUND($C$4+I$7*COS(2*PI()*$B14/n_ang),0)-ImgF_x0+1)</f>
        <v>25</v>
      </c>
      <c r="J14" s="18" t="n">
        <f aca="false">INDEX(ImgF,ROUND($C$5+J$7*SIN(2*PI()*$B14/n_ang),0)-ImgF_y0+1,ROUND($C$4+J$7*COS(2*PI()*$B14/n_ang),0)-ImgF_x0+1)</f>
        <v>19</v>
      </c>
      <c r="K14" s="18" t="n">
        <f aca="false">INDEX(ImgF,ROUND($C$5+K$7*SIN(2*PI()*$B14/n_ang),0)-ImgF_y0+1,ROUND($C$4+K$7*COS(2*PI()*$B14/n_ang),0)-ImgF_x0+1)</f>
        <v>51</v>
      </c>
      <c r="L14" s="18" t="n">
        <f aca="false">INDEX(ImgF,ROUND($C$5+L$7*SIN(2*PI()*$B14/n_ang),0)-ImgF_y0+1,ROUND($C$4+L$7*COS(2*PI()*$B14/n_ang),0)-ImgF_x0+1)</f>
        <v>63</v>
      </c>
      <c r="M14" s="18" t="n">
        <f aca="false">INDEX(ImgF,ROUND($C$5+M$7*SIN(2*PI()*$B14/n_ang),0)-ImgF_y0+1,ROUND($C$4+M$7*COS(2*PI()*$B14/n_ang),0)-ImgF_x0+1)</f>
        <v>140</v>
      </c>
      <c r="N14" s="18" t="n">
        <f aca="false">INDEX(ImgF,ROUND($C$5+N$7*SIN(2*PI()*$B14/n_ang),0)-ImgF_y0+1,ROUND($C$4+N$7*COS(2*PI()*$B14/n_ang),0)-ImgF_x0+1)</f>
        <v>179</v>
      </c>
      <c r="O14" s="18" t="n">
        <f aca="false">INDEX(ImgF,ROUND($C$5+O$7*SIN(2*PI()*$B14/n_ang),0)-ImgF_y0+1,ROUND($C$4+O$7*COS(2*PI()*$B14/n_ang),0)-ImgF_x0+1)</f>
        <v>192</v>
      </c>
      <c r="P14" s="18" t="n">
        <f aca="false">INDEX(ImgF,ROUND($C$5+P$7*SIN(2*PI()*$B14/n_ang),0)-ImgF_y0+1,ROUND($C$4+P$7*COS(2*PI()*$B14/n_ang),0)-ImgF_x0+1)</f>
        <v>166</v>
      </c>
      <c r="Q14" s="18" t="n">
        <f aca="false">INDEX(ImgF,ROUND($C$5+Q$7*SIN(2*PI()*$B14/n_ang),0)-ImgF_y0+1,ROUND($C$4+Q$7*COS(2*PI()*$B14/n_ang),0)-ImgF_x0+1)</f>
        <v>163</v>
      </c>
      <c r="R14" s="18" t="n">
        <f aca="false">INDEX(ImgF,ROUND($C$5+R$7*SIN(2*PI()*$B14/n_ang),0)-ImgF_y0+1,ROUND($C$4+R$7*COS(2*PI()*$B14/n_ang),0)-ImgF_x0+1)</f>
        <v>142</v>
      </c>
      <c r="S14" s="18" t="n">
        <f aca="false">INDEX(ImgF,ROUND($C$5+S$7*SIN(2*PI()*$B14/n_ang),0)-ImgF_y0+1,ROUND($C$4+S$7*COS(2*PI()*$B14/n_ang),0)-ImgF_x0+1)</f>
        <v>165</v>
      </c>
      <c r="T14" s="18" t="n">
        <f aca="false">INDEX(ImgF,ROUND($C$5+T$7*SIN(2*PI()*$B14/n_ang),0)-ImgF_y0+1,ROUND($C$4+T$7*COS(2*PI()*$B14/n_ang),0)-ImgF_x0+1)</f>
        <v>167</v>
      </c>
      <c r="U14" s="18" t="n">
        <f aca="false">INDEX(ImgF,ROUND($C$5+U$7*SIN(2*PI()*$B14/n_ang),0)-ImgF_y0+1,ROUND($C$4+U$7*COS(2*PI()*$B14/n_ang),0)-ImgF_x0+1)</f>
        <v>169</v>
      </c>
      <c r="V14" s="18" t="n">
        <f aca="false">INDEX(ImgF,ROUND($C$5+V$7*SIN(2*PI()*$B14/n_ang),0)-ImgF_y0+1,ROUND($C$4+V$7*COS(2*PI()*$B14/n_ang),0)-ImgF_x0+1)</f>
        <v>163</v>
      </c>
      <c r="W14" s="18" t="n">
        <f aca="false">INDEX(ImgF,ROUND($C$5+W$7*SIN(2*PI()*$B14/n_ang),0)-ImgF_y0+1,ROUND($C$4+W$7*COS(2*PI()*$B14/n_ang),0)-ImgF_x0+1)</f>
        <v>157</v>
      </c>
      <c r="X14" s="18" t="n">
        <f aca="false">INDEX(ImgF,ROUND($C$5+X$7*SIN(2*PI()*$B14/n_ang),0)-ImgF_y0+1,ROUND($C$4+X$7*COS(2*PI()*$B14/n_ang),0)-ImgF_x0+1)</f>
        <v>180</v>
      </c>
      <c r="Y14" s="18" t="n">
        <f aca="false">INDEX(ImgF,ROUND($C$5+Y$7*SIN(2*PI()*$B14/n_ang),0)-ImgF_y0+1,ROUND($C$4+Y$7*COS(2*PI()*$B14/n_ang),0)-ImgF_x0+1)</f>
        <v>167</v>
      </c>
      <c r="Z14" s="18" t="n">
        <f aca="false">INDEX(ImgF,ROUND($C$5+Z$7*SIN(2*PI()*$B14/n_ang),0)-ImgF_y0+1,ROUND($C$4+Z$7*COS(2*PI()*$B14/n_ang),0)-ImgF_x0+1)</f>
        <v>78</v>
      </c>
      <c r="AA14" s="18" t="n">
        <f aca="false">INDEX(ImgF,ROUND($C$5+AA$7*SIN(2*PI()*$B14/n_ang),0)-ImgF_y0+1,ROUND($C$4+AA$7*COS(2*PI()*$B14/n_ang),0)-ImgF_x0+1)</f>
        <v>22</v>
      </c>
      <c r="AB14" s="18" t="n">
        <f aca="false">INDEX(ImgF,ROUND($C$5+AB$7*SIN(2*PI()*$B14/n_ang),0)-ImgF_y0+1,ROUND($C$4+AB$7*COS(2*PI()*$B14/n_ang),0)-ImgF_x0+1)</f>
        <v>28</v>
      </c>
      <c r="AD14" s="18" t="n">
        <f aca="false">INDEX(ImgF,ROUND($C$5+AD$7*SIN(2*PI()*$B14/n_ang),0)-ImgF_y0+1,ROUND($C$4+AD$7*COS(2*PI()*$B14/n_ang),0)-ImgF_x0+1)</f>
        <v>38</v>
      </c>
      <c r="AE14" s="18" t="n">
        <f aca="false">INDEX(ImgF,ROUND($C$5+AE$7*SIN(2*PI()*$B14/n_ang),0)-ImgF_y0+1,ROUND($C$4+AE$7*COS(2*PI()*$B14/n_ang),0)-ImgF_x0+1)</f>
        <v>17</v>
      </c>
      <c r="AF14" s="18" t="n">
        <f aca="false">INDEX(ImgF,ROUND($C$5+AF$7*SIN(2*PI()*$B14/n_ang),0)-ImgF_y0+1,ROUND($C$4+AF$7*COS(2*PI()*$B14/n_ang),0)-ImgF_x0+1)</f>
        <v>31</v>
      </c>
      <c r="AG14" s="18" t="n">
        <f aca="false">INDEX(ImgF,ROUND($C$5+AG$7*SIN(2*PI()*$B14/n_ang),0)-ImgF_y0+1,ROUND($C$4+AG$7*COS(2*PI()*$B14/n_ang),0)-ImgF_x0+1)</f>
        <v>5</v>
      </c>
      <c r="AH14" s="18" t="n">
        <f aca="false">INDEX(ImgF,ROUND($C$5+AH$7*SIN(2*PI()*$B14/n_ang),0)-ImgF_y0+1,ROUND($C$4+AH$7*COS(2*PI()*$B14/n_ang),0)-ImgF_x0+1)</f>
        <v>40</v>
      </c>
      <c r="AI14" s="18" t="n">
        <f aca="false">INDEX(ImgF,ROUND($C$5+AI$7*SIN(2*PI()*$B14/n_ang),0)-ImgF_y0+1,ROUND($C$4+AI$7*COS(2*PI()*$B14/n_ang),0)-ImgF_x0+1)</f>
        <v>49</v>
      </c>
      <c r="AJ14" s="18" t="n">
        <f aca="false">INDEX(ImgF,ROUND($C$5+AJ$7*SIN(2*PI()*$B14/n_ang),0)-ImgF_y0+1,ROUND($C$4+AJ$7*COS(2*PI()*$B14/n_ang),0)-ImgF_x0+1)</f>
        <v>141</v>
      </c>
      <c r="AK14" s="18" t="n">
        <f aca="false">INDEX(ImgF,ROUND($C$5+AK$7*SIN(2*PI()*$B14/n_ang),0)-ImgF_y0+1,ROUND($C$4+AK$7*COS(2*PI()*$B14/n_ang),0)-ImgF_x0+1)</f>
        <v>88</v>
      </c>
      <c r="AL14" s="18" t="n">
        <f aca="false">INDEX(ImgF,ROUND($C$5+AL$7*SIN(2*PI()*$B14/n_ang),0)-ImgF_y0+1,ROUND($C$4+AL$7*COS(2*PI()*$B14/n_ang),0)-ImgF_x0+1)</f>
        <v>15</v>
      </c>
      <c r="AN14" s="35" t="n">
        <f aca="false">AVERAGE(D14:AB14)-AVERAGE(D136:AB136)</f>
        <v>-7.23343750000001</v>
      </c>
      <c r="AO14" s="36" t="n">
        <f aca="false">(AN14-AVERAGE(AN$8:AN$135))/STDEVP(AN$8:AN$135)</f>
        <v>-0.267060877130321</v>
      </c>
      <c r="AP14" s="35" t="n">
        <f aca="false">AVERAGE(AD14:AL14)-AVERAGE(AD136:AL136)</f>
        <v>-27.5859375</v>
      </c>
      <c r="AQ14" s="36" t="n">
        <f aca="false">(AP14-AVERAGE(AP$8:AP$135))/STDEVP(AP$8:AP$135)</f>
        <v>-0.600218151681878</v>
      </c>
      <c r="AS14" s="7" t="n">
        <v>7</v>
      </c>
      <c r="AT14" s="37" t="n">
        <f aca="false">SUMPRODUCT($AO$8:$AO$135,COS(2*PI()*AS14*$B$8:$B$135/n_ang))/n_ang</f>
        <v>0.0839969725388107</v>
      </c>
      <c r="AU14" s="37" t="n">
        <f aca="false">-SUMPRODUCT($AO$8:$AO$135,SIN(2*PI()*AS14*$B$8:$B$135/n_ang))/n_ang</f>
        <v>-0.0380222289950086</v>
      </c>
      <c r="AV14" s="37" t="n">
        <f aca="false">SUMPRODUCT($AQ$8:$AQ$135,COS(2*PI()*AS14*$B$8:$B$135/n_ang))/n_ang</f>
        <v>0.101789666414484</v>
      </c>
      <c r="AW14" s="37" t="n">
        <f aca="false">-SUMPRODUCT($AQ$8:$AQ$135,SIN(2*PI()*AS14*$B$8:$B$135/n_ang))/n_ang</f>
        <v>0.0326744816450516</v>
      </c>
      <c r="AX14" s="38" t="n">
        <v>0.057197704911232</v>
      </c>
      <c r="AY14" s="38" t="n">
        <v>-0.0704566091299057</v>
      </c>
      <c r="AZ14" s="38" t="n">
        <v>0.101839974522591</v>
      </c>
      <c r="BA14" s="38" t="n">
        <v>0.0288250595331192</v>
      </c>
      <c r="BB14" s="37" t="n">
        <f aca="false">MAX(ABS(AT14-AX14),ABS(AU14-AY14),ABS(AV14-AZ14),ABS(AW14-BA14))</f>
        <v>0.0324343801348971</v>
      </c>
    </row>
    <row r="15" customFormat="false" ht="10.5" hidden="false" customHeight="true" outlineLevel="0" collapsed="false">
      <c r="B15" s="22" t="n">
        <v>7</v>
      </c>
      <c r="C15" s="34" t="n">
        <f aca="false">B15*360/n_ang</f>
        <v>19.6875</v>
      </c>
      <c r="D15" s="18" t="n">
        <f aca="false">INDEX(ImgF,ROUND($C$5+D$7*SIN(2*PI()*$B15/n_ang),0)-ImgF_y0+1,ROUND($C$4+D$7*COS(2*PI()*$B15/n_ang),0)-ImgF_x0+1)</f>
        <v>249</v>
      </c>
      <c r="E15" s="18" t="n">
        <f aca="false">INDEX(ImgF,ROUND($C$5+E$7*SIN(2*PI()*$B15/n_ang),0)-ImgF_y0+1,ROUND($C$4+E$7*COS(2*PI()*$B15/n_ang),0)-ImgF_x0+1)</f>
        <v>248</v>
      </c>
      <c r="F15" s="18" t="n">
        <f aca="false">INDEX(ImgF,ROUND($C$5+F$7*SIN(2*PI()*$B15/n_ang),0)-ImgF_y0+1,ROUND($C$4+F$7*COS(2*PI()*$B15/n_ang),0)-ImgF_x0+1)</f>
        <v>201</v>
      </c>
      <c r="G15" s="18" t="n">
        <f aca="false">INDEX(ImgF,ROUND($C$5+G$7*SIN(2*PI()*$B15/n_ang),0)-ImgF_y0+1,ROUND($C$4+G$7*COS(2*PI()*$B15/n_ang),0)-ImgF_x0+1)</f>
        <v>171</v>
      </c>
      <c r="H15" s="18" t="n">
        <f aca="false">INDEX(ImgF,ROUND($C$5+H$7*SIN(2*PI()*$B15/n_ang),0)-ImgF_y0+1,ROUND($C$4+H$7*COS(2*PI()*$B15/n_ang),0)-ImgF_x0+1)</f>
        <v>95</v>
      </c>
      <c r="I15" s="18" t="n">
        <f aca="false">INDEX(ImgF,ROUND($C$5+I$7*SIN(2*PI()*$B15/n_ang),0)-ImgF_y0+1,ROUND($C$4+I$7*COS(2*PI()*$B15/n_ang),0)-ImgF_x0+1)</f>
        <v>101</v>
      </c>
      <c r="J15" s="18" t="n">
        <f aca="false">INDEX(ImgF,ROUND($C$5+J$7*SIN(2*PI()*$B15/n_ang),0)-ImgF_y0+1,ROUND($C$4+J$7*COS(2*PI()*$B15/n_ang),0)-ImgF_x0+1)</f>
        <v>58</v>
      </c>
      <c r="K15" s="18" t="n">
        <f aca="false">INDEX(ImgF,ROUND($C$5+K$7*SIN(2*PI()*$B15/n_ang),0)-ImgF_y0+1,ROUND($C$4+K$7*COS(2*PI()*$B15/n_ang),0)-ImgF_x0+1)</f>
        <v>51</v>
      </c>
      <c r="L15" s="18" t="n">
        <f aca="false">INDEX(ImgF,ROUND($C$5+L$7*SIN(2*PI()*$B15/n_ang),0)-ImgF_y0+1,ROUND($C$4+L$7*COS(2*PI()*$B15/n_ang),0)-ImgF_x0+1)</f>
        <v>95</v>
      </c>
      <c r="M15" s="18" t="n">
        <f aca="false">INDEX(ImgF,ROUND($C$5+M$7*SIN(2*PI()*$B15/n_ang),0)-ImgF_y0+1,ROUND($C$4+M$7*COS(2*PI()*$B15/n_ang),0)-ImgF_x0+1)</f>
        <v>167</v>
      </c>
      <c r="N15" s="18" t="n">
        <f aca="false">INDEX(ImgF,ROUND($C$5+N$7*SIN(2*PI()*$B15/n_ang),0)-ImgF_y0+1,ROUND($C$4+N$7*COS(2*PI()*$B15/n_ang),0)-ImgF_x0+1)</f>
        <v>179</v>
      </c>
      <c r="O15" s="18" t="n">
        <f aca="false">INDEX(ImgF,ROUND($C$5+O$7*SIN(2*PI()*$B15/n_ang),0)-ImgF_y0+1,ROUND($C$4+O$7*COS(2*PI()*$B15/n_ang),0)-ImgF_x0+1)</f>
        <v>194</v>
      </c>
      <c r="P15" s="18" t="n">
        <f aca="false">INDEX(ImgF,ROUND($C$5+P$7*SIN(2*PI()*$B15/n_ang),0)-ImgF_y0+1,ROUND($C$4+P$7*COS(2*PI()*$B15/n_ang),0)-ImgF_x0+1)</f>
        <v>189</v>
      </c>
      <c r="Q15" s="18" t="n">
        <f aca="false">INDEX(ImgF,ROUND($C$5+Q$7*SIN(2*PI()*$B15/n_ang),0)-ImgF_y0+1,ROUND($C$4+Q$7*COS(2*PI()*$B15/n_ang),0)-ImgF_x0+1)</f>
        <v>179</v>
      </c>
      <c r="R15" s="18" t="n">
        <f aca="false">INDEX(ImgF,ROUND($C$5+R$7*SIN(2*PI()*$B15/n_ang),0)-ImgF_y0+1,ROUND($C$4+R$7*COS(2*PI()*$B15/n_ang),0)-ImgF_x0+1)</f>
        <v>139</v>
      </c>
      <c r="S15" s="18" t="n">
        <f aca="false">INDEX(ImgF,ROUND($C$5+S$7*SIN(2*PI()*$B15/n_ang),0)-ImgF_y0+1,ROUND($C$4+S$7*COS(2*PI()*$B15/n_ang),0)-ImgF_x0+1)</f>
        <v>148</v>
      </c>
      <c r="T15" s="18" t="n">
        <f aca="false">INDEX(ImgF,ROUND($C$5+T$7*SIN(2*PI()*$B15/n_ang),0)-ImgF_y0+1,ROUND($C$4+T$7*COS(2*PI()*$B15/n_ang),0)-ImgF_x0+1)</f>
        <v>148</v>
      </c>
      <c r="U15" s="18" t="n">
        <f aca="false">INDEX(ImgF,ROUND($C$5+U$7*SIN(2*PI()*$B15/n_ang),0)-ImgF_y0+1,ROUND($C$4+U$7*COS(2*PI()*$B15/n_ang),0)-ImgF_x0+1)</f>
        <v>157</v>
      </c>
      <c r="V15" s="18" t="n">
        <f aca="false">INDEX(ImgF,ROUND($C$5+V$7*SIN(2*PI()*$B15/n_ang),0)-ImgF_y0+1,ROUND($C$4+V$7*COS(2*PI()*$B15/n_ang),0)-ImgF_x0+1)</f>
        <v>167</v>
      </c>
      <c r="W15" s="18" t="n">
        <f aca="false">INDEX(ImgF,ROUND($C$5+W$7*SIN(2*PI()*$B15/n_ang),0)-ImgF_y0+1,ROUND($C$4+W$7*COS(2*PI()*$B15/n_ang),0)-ImgF_x0+1)</f>
        <v>164</v>
      </c>
      <c r="X15" s="18" t="n">
        <f aca="false">INDEX(ImgF,ROUND($C$5+X$7*SIN(2*PI()*$B15/n_ang),0)-ImgF_y0+1,ROUND($C$4+X$7*COS(2*PI()*$B15/n_ang),0)-ImgF_x0+1)</f>
        <v>160</v>
      </c>
      <c r="Y15" s="18" t="n">
        <f aca="false">INDEX(ImgF,ROUND($C$5+Y$7*SIN(2*PI()*$B15/n_ang),0)-ImgF_y0+1,ROUND($C$4+Y$7*COS(2*PI()*$B15/n_ang),0)-ImgF_x0+1)</f>
        <v>169</v>
      </c>
      <c r="Z15" s="18" t="n">
        <f aca="false">INDEX(ImgF,ROUND($C$5+Z$7*SIN(2*PI()*$B15/n_ang),0)-ImgF_y0+1,ROUND($C$4+Z$7*COS(2*PI()*$B15/n_ang),0)-ImgF_x0+1)</f>
        <v>173</v>
      </c>
      <c r="AA15" s="18" t="n">
        <f aca="false">INDEX(ImgF,ROUND($C$5+AA$7*SIN(2*PI()*$B15/n_ang),0)-ImgF_y0+1,ROUND($C$4+AA$7*COS(2*PI()*$B15/n_ang),0)-ImgF_x0+1)</f>
        <v>138</v>
      </c>
      <c r="AB15" s="18" t="n">
        <f aca="false">INDEX(ImgF,ROUND($C$5+AB$7*SIN(2*PI()*$B15/n_ang),0)-ImgF_y0+1,ROUND($C$4+AB$7*COS(2*PI()*$B15/n_ang),0)-ImgF_x0+1)</f>
        <v>58</v>
      </c>
      <c r="AD15" s="18" t="n">
        <f aca="false">INDEX(ImgF,ROUND($C$5+AD$7*SIN(2*PI()*$B15/n_ang),0)-ImgF_y0+1,ROUND($C$4+AD$7*COS(2*PI()*$B15/n_ang),0)-ImgF_x0+1)</f>
        <v>33</v>
      </c>
      <c r="AE15" s="18" t="n">
        <f aca="false">INDEX(ImgF,ROUND($C$5+AE$7*SIN(2*PI()*$B15/n_ang),0)-ImgF_y0+1,ROUND($C$4+AE$7*COS(2*PI()*$B15/n_ang),0)-ImgF_x0+1)</f>
        <v>24</v>
      </c>
      <c r="AF15" s="18" t="n">
        <f aca="false">INDEX(ImgF,ROUND($C$5+AF$7*SIN(2*PI()*$B15/n_ang),0)-ImgF_y0+1,ROUND($C$4+AF$7*COS(2*PI()*$B15/n_ang),0)-ImgF_x0+1)</f>
        <v>42</v>
      </c>
      <c r="AG15" s="18" t="n">
        <f aca="false">INDEX(ImgF,ROUND($C$5+AG$7*SIN(2*PI()*$B15/n_ang),0)-ImgF_y0+1,ROUND($C$4+AG$7*COS(2*PI()*$B15/n_ang),0)-ImgF_x0+1)</f>
        <v>57</v>
      </c>
      <c r="AH15" s="18" t="n">
        <f aca="false">INDEX(ImgF,ROUND($C$5+AH$7*SIN(2*PI()*$B15/n_ang),0)-ImgF_y0+1,ROUND($C$4+AH$7*COS(2*PI()*$B15/n_ang),0)-ImgF_x0+1)</f>
        <v>178</v>
      </c>
      <c r="AI15" s="18" t="n">
        <f aca="false">INDEX(ImgF,ROUND($C$5+AI$7*SIN(2*PI()*$B15/n_ang),0)-ImgF_y0+1,ROUND($C$4+AI$7*COS(2*PI()*$B15/n_ang),0)-ImgF_x0+1)</f>
        <v>178</v>
      </c>
      <c r="AJ15" s="18" t="n">
        <f aca="false">INDEX(ImgF,ROUND($C$5+AJ$7*SIN(2*PI()*$B15/n_ang),0)-ImgF_y0+1,ROUND($C$4+AJ$7*COS(2*PI()*$B15/n_ang),0)-ImgF_x0+1)</f>
        <v>162</v>
      </c>
      <c r="AK15" s="18" t="n">
        <f aca="false">INDEX(ImgF,ROUND($C$5+AK$7*SIN(2*PI()*$B15/n_ang),0)-ImgF_y0+1,ROUND($C$4+AK$7*COS(2*PI()*$B15/n_ang),0)-ImgF_x0+1)</f>
        <v>124</v>
      </c>
      <c r="AL15" s="18" t="n">
        <f aca="false">INDEX(ImgF,ROUND($C$5+AL$7*SIN(2*PI()*$B15/n_ang),0)-ImgF_y0+1,ROUND($C$4+AL$7*COS(2*PI()*$B15/n_ang),0)-ImgF_x0+1)</f>
        <v>66</v>
      </c>
      <c r="AN15" s="35" t="n">
        <f aca="false">AVERAGE(D15:AB15)-AVERAGE(D136:AB136)</f>
        <v>9.68656249999998</v>
      </c>
      <c r="AO15" s="36" t="n">
        <f aca="false">(AN15-AVERAGE(AN$8:AN$135))/STDEVP(AN$8:AN$135)</f>
        <v>0.357631054063531</v>
      </c>
      <c r="AP15" s="35" t="n">
        <f aca="false">AVERAGE(AD15:AL15)-AVERAGE(AD136:AL136)</f>
        <v>21.3029513888889</v>
      </c>
      <c r="AQ15" s="36" t="n">
        <f aca="false">(AP15-AVERAGE(AP$8:AP$135))/STDEVP(AP$8:AP$135)</f>
        <v>0.463512182901444</v>
      </c>
      <c r="AS15" s="7" t="n">
        <v>8</v>
      </c>
      <c r="AT15" s="37" t="n">
        <f aca="false">SUMPRODUCT($AO$8:$AO$135,COS(2*PI()*AS15*$B$8:$B$135/n_ang))/n_ang</f>
        <v>-0.125340575887389</v>
      </c>
      <c r="AU15" s="37" t="n">
        <f aca="false">-SUMPRODUCT($AO$8:$AO$135,SIN(2*PI()*AS15*$B$8:$B$135/n_ang))/n_ang</f>
        <v>-0.00118951616836701</v>
      </c>
      <c r="AV15" s="37" t="n">
        <f aca="false">SUMPRODUCT($AQ$8:$AQ$135,COS(2*PI()*AS15*$B$8:$B$135/n_ang))/n_ang</f>
        <v>-0.142891961224794</v>
      </c>
      <c r="AW15" s="37" t="n">
        <f aca="false">-SUMPRODUCT($AQ$8:$AQ$135,SIN(2*PI()*AS15*$B$8:$B$135/n_ang))/n_ang</f>
        <v>0.0938725988157445</v>
      </c>
      <c r="AX15" s="38" t="n">
        <v>-0.157180428504944</v>
      </c>
      <c r="AY15" s="38" t="n">
        <v>-0.0114797400310636</v>
      </c>
      <c r="AZ15" s="38" t="n">
        <v>-0.135763481259346</v>
      </c>
      <c r="BA15" s="38" t="n">
        <v>0.106890469789505</v>
      </c>
      <c r="BB15" s="37" t="n">
        <f aca="false">MAX(ABS(AT15-AX15),ABS(AU15-AY15),ABS(AV15-AZ15),ABS(AW15-BA15))</f>
        <v>0.0318398526175546</v>
      </c>
    </row>
    <row r="16" customFormat="false" ht="10.5" hidden="false" customHeight="true" outlineLevel="0" collapsed="false">
      <c r="B16" s="22" t="n">
        <v>8</v>
      </c>
      <c r="C16" s="34" t="n">
        <f aca="false">B16*360/n_ang</f>
        <v>22.5</v>
      </c>
      <c r="D16" s="18" t="n">
        <f aca="false">INDEX(ImgF,ROUND($C$5+D$7*SIN(2*PI()*$B16/n_ang),0)-ImgF_y0+1,ROUND($C$4+D$7*COS(2*PI()*$B16/n_ang),0)-ImgF_x0+1)</f>
        <v>249</v>
      </c>
      <c r="E16" s="18" t="n">
        <f aca="false">INDEX(ImgF,ROUND($C$5+E$7*SIN(2*PI()*$B16/n_ang),0)-ImgF_y0+1,ROUND($C$4+E$7*COS(2*PI()*$B16/n_ang),0)-ImgF_x0+1)</f>
        <v>249</v>
      </c>
      <c r="F16" s="18" t="n">
        <f aca="false">INDEX(ImgF,ROUND($C$5+F$7*SIN(2*PI()*$B16/n_ang),0)-ImgF_y0+1,ROUND($C$4+F$7*COS(2*PI()*$B16/n_ang),0)-ImgF_x0+1)</f>
        <v>201</v>
      </c>
      <c r="G16" s="18" t="n">
        <f aca="false">INDEX(ImgF,ROUND($C$5+G$7*SIN(2*PI()*$B16/n_ang),0)-ImgF_y0+1,ROUND($C$4+G$7*COS(2*PI()*$B16/n_ang),0)-ImgF_x0+1)</f>
        <v>171</v>
      </c>
      <c r="H16" s="18" t="n">
        <f aca="false">INDEX(ImgF,ROUND($C$5+H$7*SIN(2*PI()*$B16/n_ang),0)-ImgF_y0+1,ROUND($C$4+H$7*COS(2*PI()*$B16/n_ang),0)-ImgF_x0+1)</f>
        <v>170</v>
      </c>
      <c r="I16" s="18" t="n">
        <f aca="false">INDEX(ImgF,ROUND($C$5+I$7*SIN(2*PI()*$B16/n_ang),0)-ImgF_y0+1,ROUND($C$4+I$7*COS(2*PI()*$B16/n_ang),0)-ImgF_x0+1)</f>
        <v>101</v>
      </c>
      <c r="J16" s="18" t="n">
        <f aca="false">INDEX(ImgF,ROUND($C$5+J$7*SIN(2*PI()*$B16/n_ang),0)-ImgF_y0+1,ROUND($C$4+J$7*COS(2*PI()*$B16/n_ang),0)-ImgF_x0+1)</f>
        <v>201</v>
      </c>
      <c r="K16" s="18" t="n">
        <f aca="false">INDEX(ImgF,ROUND($C$5+K$7*SIN(2*PI()*$B16/n_ang),0)-ImgF_y0+1,ROUND($C$4+K$7*COS(2*PI()*$B16/n_ang),0)-ImgF_x0+1)</f>
        <v>159</v>
      </c>
      <c r="L16" s="18" t="n">
        <f aca="false">INDEX(ImgF,ROUND($C$5+L$7*SIN(2*PI()*$B16/n_ang),0)-ImgF_y0+1,ROUND($C$4+L$7*COS(2*PI()*$B16/n_ang),0)-ImgF_x0+1)</f>
        <v>95</v>
      </c>
      <c r="M16" s="18" t="n">
        <f aca="false">INDEX(ImgF,ROUND($C$5+M$7*SIN(2*PI()*$B16/n_ang),0)-ImgF_y0+1,ROUND($C$4+M$7*COS(2*PI()*$B16/n_ang),0)-ImgF_x0+1)</f>
        <v>175</v>
      </c>
      <c r="N16" s="18" t="n">
        <f aca="false">INDEX(ImgF,ROUND($C$5+N$7*SIN(2*PI()*$B16/n_ang),0)-ImgF_y0+1,ROUND($C$4+N$7*COS(2*PI()*$B16/n_ang),0)-ImgF_x0+1)</f>
        <v>175</v>
      </c>
      <c r="O16" s="18" t="n">
        <f aca="false">INDEX(ImgF,ROUND($C$5+O$7*SIN(2*PI()*$B16/n_ang),0)-ImgF_y0+1,ROUND($C$4+O$7*COS(2*PI()*$B16/n_ang),0)-ImgF_x0+1)</f>
        <v>158</v>
      </c>
      <c r="P16" s="18" t="n">
        <f aca="false">INDEX(ImgF,ROUND($C$5+P$7*SIN(2*PI()*$B16/n_ang),0)-ImgF_y0+1,ROUND($C$4+P$7*COS(2*PI()*$B16/n_ang),0)-ImgF_x0+1)</f>
        <v>145</v>
      </c>
      <c r="Q16" s="18" t="n">
        <f aca="false">INDEX(ImgF,ROUND($C$5+Q$7*SIN(2*PI()*$B16/n_ang),0)-ImgF_y0+1,ROUND($C$4+Q$7*COS(2*PI()*$B16/n_ang),0)-ImgF_x0+1)</f>
        <v>142</v>
      </c>
      <c r="R16" s="18" t="n">
        <f aca="false">INDEX(ImgF,ROUND($C$5+R$7*SIN(2*PI()*$B16/n_ang),0)-ImgF_y0+1,ROUND($C$4+R$7*COS(2*PI()*$B16/n_ang),0)-ImgF_x0+1)</f>
        <v>192</v>
      </c>
      <c r="S16" s="18" t="n">
        <f aca="false">INDEX(ImgF,ROUND($C$5+S$7*SIN(2*PI()*$B16/n_ang),0)-ImgF_y0+1,ROUND($C$4+S$7*COS(2*PI()*$B16/n_ang),0)-ImgF_x0+1)</f>
        <v>174</v>
      </c>
      <c r="T16" s="18" t="n">
        <f aca="false">INDEX(ImgF,ROUND($C$5+T$7*SIN(2*PI()*$B16/n_ang),0)-ImgF_y0+1,ROUND($C$4+T$7*COS(2*PI()*$B16/n_ang),0)-ImgF_x0+1)</f>
        <v>158</v>
      </c>
      <c r="U16" s="18" t="n">
        <f aca="false">INDEX(ImgF,ROUND($C$5+U$7*SIN(2*PI()*$B16/n_ang),0)-ImgF_y0+1,ROUND($C$4+U$7*COS(2*PI()*$B16/n_ang),0)-ImgF_x0+1)</f>
        <v>174</v>
      </c>
      <c r="V16" s="18" t="n">
        <f aca="false">INDEX(ImgF,ROUND($C$5+V$7*SIN(2*PI()*$B16/n_ang),0)-ImgF_y0+1,ROUND($C$4+V$7*COS(2*PI()*$B16/n_ang),0)-ImgF_x0+1)</f>
        <v>164</v>
      </c>
      <c r="W16" s="18" t="n">
        <f aca="false">INDEX(ImgF,ROUND($C$5+W$7*SIN(2*PI()*$B16/n_ang),0)-ImgF_y0+1,ROUND($C$4+W$7*COS(2*PI()*$B16/n_ang),0)-ImgF_x0+1)</f>
        <v>171</v>
      </c>
      <c r="X16" s="18" t="n">
        <f aca="false">INDEX(ImgF,ROUND($C$5+X$7*SIN(2*PI()*$B16/n_ang),0)-ImgF_y0+1,ROUND($C$4+X$7*COS(2*PI()*$B16/n_ang),0)-ImgF_x0+1)</f>
        <v>160</v>
      </c>
      <c r="Y16" s="18" t="n">
        <f aca="false">INDEX(ImgF,ROUND($C$5+Y$7*SIN(2*PI()*$B16/n_ang),0)-ImgF_y0+1,ROUND($C$4+Y$7*COS(2*PI()*$B16/n_ang),0)-ImgF_x0+1)</f>
        <v>170</v>
      </c>
      <c r="Z16" s="18" t="n">
        <f aca="false">INDEX(ImgF,ROUND($C$5+Z$7*SIN(2*PI()*$B16/n_ang),0)-ImgF_y0+1,ROUND($C$4+Z$7*COS(2*PI()*$B16/n_ang),0)-ImgF_x0+1)</f>
        <v>175</v>
      </c>
      <c r="AA16" s="18" t="n">
        <f aca="false">INDEX(ImgF,ROUND($C$5+AA$7*SIN(2*PI()*$B16/n_ang),0)-ImgF_y0+1,ROUND($C$4+AA$7*COS(2*PI()*$B16/n_ang),0)-ImgF_x0+1)</f>
        <v>179</v>
      </c>
      <c r="AB16" s="18" t="n">
        <f aca="false">INDEX(ImgF,ROUND($C$5+AB$7*SIN(2*PI()*$B16/n_ang),0)-ImgF_y0+1,ROUND($C$4+AB$7*COS(2*PI()*$B16/n_ang),0)-ImgF_x0+1)</f>
        <v>172</v>
      </c>
      <c r="AD16" s="18" t="n">
        <f aca="false">INDEX(ImgF,ROUND($C$5+AD$7*SIN(2*PI()*$B16/n_ang),0)-ImgF_y0+1,ROUND($C$4+AD$7*COS(2*PI()*$B16/n_ang),0)-ImgF_x0+1)</f>
        <v>125</v>
      </c>
      <c r="AE16" s="18" t="n">
        <f aca="false">INDEX(ImgF,ROUND($C$5+AE$7*SIN(2*PI()*$B16/n_ang),0)-ImgF_y0+1,ROUND($C$4+AE$7*COS(2*PI()*$B16/n_ang),0)-ImgF_x0+1)</f>
        <v>113</v>
      </c>
      <c r="AF16" s="18" t="n">
        <f aca="false">INDEX(ImgF,ROUND($C$5+AF$7*SIN(2*PI()*$B16/n_ang),0)-ImgF_y0+1,ROUND($C$4+AF$7*COS(2*PI()*$B16/n_ang),0)-ImgF_x0+1)</f>
        <v>163</v>
      </c>
      <c r="AG16" s="18" t="n">
        <f aca="false">INDEX(ImgF,ROUND($C$5+AG$7*SIN(2*PI()*$B16/n_ang),0)-ImgF_y0+1,ROUND($C$4+AG$7*COS(2*PI()*$B16/n_ang),0)-ImgF_x0+1)</f>
        <v>173</v>
      </c>
      <c r="AH16" s="18" t="n">
        <f aca="false">INDEX(ImgF,ROUND($C$5+AH$7*SIN(2*PI()*$B16/n_ang),0)-ImgF_y0+1,ROUND($C$4+AH$7*COS(2*PI()*$B16/n_ang),0)-ImgF_x0+1)</f>
        <v>189</v>
      </c>
      <c r="AI16" s="18" t="n">
        <f aca="false">INDEX(ImgF,ROUND($C$5+AI$7*SIN(2*PI()*$B16/n_ang),0)-ImgF_y0+1,ROUND($C$4+AI$7*COS(2*PI()*$B16/n_ang),0)-ImgF_x0+1)</f>
        <v>115</v>
      </c>
      <c r="AJ16" s="18" t="n">
        <f aca="false">INDEX(ImgF,ROUND($C$5+AJ$7*SIN(2*PI()*$B16/n_ang),0)-ImgF_y0+1,ROUND($C$4+AJ$7*COS(2*PI()*$B16/n_ang),0)-ImgF_x0+1)</f>
        <v>61</v>
      </c>
      <c r="AK16" s="18" t="n">
        <f aca="false">INDEX(ImgF,ROUND($C$5+AK$7*SIN(2*PI()*$B16/n_ang),0)-ImgF_y0+1,ROUND($C$4+AK$7*COS(2*PI()*$B16/n_ang),0)-ImgF_x0+1)</f>
        <v>115</v>
      </c>
      <c r="AL16" s="18" t="n">
        <f aca="false">INDEX(ImgF,ROUND($C$5+AL$7*SIN(2*PI()*$B16/n_ang),0)-ImgF_y0+1,ROUND($C$4+AL$7*COS(2*PI()*$B16/n_ang),0)-ImgF_x0+1)</f>
        <v>23</v>
      </c>
      <c r="AN16" s="35" t="n">
        <f aca="false">AVERAGE(D16:AB16)-AVERAGE(D136:AB136)</f>
        <v>28.9665625</v>
      </c>
      <c r="AO16" s="36" t="n">
        <f aca="false">(AN16-AVERAGE(AN$8:AN$135))/STDEVP(AN$8:AN$135)</f>
        <v>1.06945495674778</v>
      </c>
      <c r="AP16" s="35" t="n">
        <f aca="false">AVERAGE(AD16:AL16)-AVERAGE(AD136:AL136)</f>
        <v>44.9696180555556</v>
      </c>
      <c r="AQ16" s="36" t="n">
        <f aca="false">(AP16-AVERAGE(AP$8:AP$135))/STDEVP(AP$8:AP$135)</f>
        <v>0.978454367597461</v>
      </c>
      <c r="AS16" s="7" t="n">
        <v>9</v>
      </c>
      <c r="AT16" s="37" t="n">
        <f aca="false">SUMPRODUCT($AO$8:$AO$135,COS(2*PI()*AS16*$B$8:$B$135/n_ang))/n_ang</f>
        <v>-0.0782355152457592</v>
      </c>
      <c r="AU16" s="37" t="n">
        <f aca="false">-SUMPRODUCT($AO$8:$AO$135,SIN(2*PI()*AS16*$B$8:$B$135/n_ang))/n_ang</f>
        <v>0.00647420418040742</v>
      </c>
      <c r="AV16" s="37" t="n">
        <f aca="false">SUMPRODUCT($AQ$8:$AQ$135,COS(2*PI()*AS16*$B$8:$B$135/n_ang))/n_ang</f>
        <v>-0.0639802731540221</v>
      </c>
      <c r="AW16" s="37" t="n">
        <f aca="false">-SUMPRODUCT($AQ$8:$AQ$135,SIN(2*PI()*AS16*$B$8:$B$135/n_ang))/n_ang</f>
        <v>-0.049326553825894</v>
      </c>
      <c r="AX16" s="38" t="n">
        <v>-0.0911125764250755</v>
      </c>
      <c r="AY16" s="38" t="n">
        <v>0.0324876084923744</v>
      </c>
      <c r="AZ16" s="38" t="n">
        <v>-0.0473238080739975</v>
      </c>
      <c r="BA16" s="38" t="n">
        <v>-0.073865257203579</v>
      </c>
      <c r="BB16" s="37" t="n">
        <f aca="false">MAX(ABS(AT16-AX16),ABS(AU16-AY16),ABS(AV16-AZ16),ABS(AW16-BA16))</f>
        <v>0.026013404311967</v>
      </c>
    </row>
    <row r="17" customFormat="false" ht="10.5" hidden="false" customHeight="true" outlineLevel="0" collapsed="false">
      <c r="B17" s="22" t="n">
        <v>9</v>
      </c>
      <c r="C17" s="34" t="n">
        <f aca="false">B17*360/n_ang</f>
        <v>25.3125</v>
      </c>
      <c r="D17" s="18" t="n">
        <f aca="false">INDEX(ImgF,ROUND($C$5+D$7*SIN(2*PI()*$B17/n_ang),0)-ImgF_y0+1,ROUND($C$4+D$7*COS(2*PI()*$B17/n_ang),0)-ImgF_x0+1)</f>
        <v>254</v>
      </c>
      <c r="E17" s="18" t="n">
        <f aca="false">INDEX(ImgF,ROUND($C$5+E$7*SIN(2*PI()*$B17/n_ang),0)-ImgF_y0+1,ROUND($C$4+E$7*COS(2*PI()*$B17/n_ang),0)-ImgF_x0+1)</f>
        <v>249</v>
      </c>
      <c r="F17" s="18" t="n">
        <f aca="false">INDEX(ImgF,ROUND($C$5+F$7*SIN(2*PI()*$B17/n_ang),0)-ImgF_y0+1,ROUND($C$4+F$7*COS(2*PI()*$B17/n_ang),0)-ImgF_x0+1)</f>
        <v>114</v>
      </c>
      <c r="G17" s="18" t="n">
        <f aca="false">INDEX(ImgF,ROUND($C$5+G$7*SIN(2*PI()*$B17/n_ang),0)-ImgF_y0+1,ROUND($C$4+G$7*COS(2*PI()*$B17/n_ang),0)-ImgF_x0+1)</f>
        <v>162</v>
      </c>
      <c r="H17" s="18" t="n">
        <f aca="false">INDEX(ImgF,ROUND($C$5+H$7*SIN(2*PI()*$B17/n_ang),0)-ImgF_y0+1,ROUND($C$4+H$7*COS(2*PI()*$B17/n_ang),0)-ImgF_x0+1)</f>
        <v>170</v>
      </c>
      <c r="I17" s="18" t="n">
        <f aca="false">INDEX(ImgF,ROUND($C$5+I$7*SIN(2*PI()*$B17/n_ang),0)-ImgF_y0+1,ROUND($C$4+I$7*COS(2*PI()*$B17/n_ang),0)-ImgF_x0+1)</f>
        <v>167</v>
      </c>
      <c r="J17" s="18" t="n">
        <f aca="false">INDEX(ImgF,ROUND($C$5+J$7*SIN(2*PI()*$B17/n_ang),0)-ImgF_y0+1,ROUND($C$4+J$7*COS(2*PI()*$B17/n_ang),0)-ImgF_x0+1)</f>
        <v>201</v>
      </c>
      <c r="K17" s="18" t="n">
        <f aca="false">INDEX(ImgF,ROUND($C$5+K$7*SIN(2*PI()*$B17/n_ang),0)-ImgF_y0+1,ROUND($C$4+K$7*COS(2*PI()*$B17/n_ang),0)-ImgF_x0+1)</f>
        <v>241</v>
      </c>
      <c r="L17" s="18" t="n">
        <f aca="false">INDEX(ImgF,ROUND($C$5+L$7*SIN(2*PI()*$B17/n_ang),0)-ImgF_y0+1,ROUND($C$4+L$7*COS(2*PI()*$B17/n_ang),0)-ImgF_x0+1)</f>
        <v>237</v>
      </c>
      <c r="M17" s="18" t="n">
        <f aca="false">INDEX(ImgF,ROUND($C$5+M$7*SIN(2*PI()*$B17/n_ang),0)-ImgF_y0+1,ROUND($C$4+M$7*COS(2*PI()*$B17/n_ang),0)-ImgF_x0+1)</f>
        <v>118</v>
      </c>
      <c r="N17" s="18" t="n">
        <f aca="false">INDEX(ImgF,ROUND($C$5+N$7*SIN(2*PI()*$B17/n_ang),0)-ImgF_y0+1,ROUND($C$4+N$7*COS(2*PI()*$B17/n_ang),0)-ImgF_x0+1)</f>
        <v>104</v>
      </c>
      <c r="O17" s="18" t="n">
        <f aca="false">INDEX(ImgF,ROUND($C$5+O$7*SIN(2*PI()*$B17/n_ang),0)-ImgF_y0+1,ROUND($C$4+O$7*COS(2*PI()*$B17/n_ang),0)-ImgF_x0+1)</f>
        <v>158</v>
      </c>
      <c r="P17" s="18" t="n">
        <f aca="false">INDEX(ImgF,ROUND($C$5+P$7*SIN(2*PI()*$B17/n_ang),0)-ImgF_y0+1,ROUND($C$4+P$7*COS(2*PI()*$B17/n_ang),0)-ImgF_x0+1)</f>
        <v>156</v>
      </c>
      <c r="Q17" s="18" t="n">
        <f aca="false">INDEX(ImgF,ROUND($C$5+Q$7*SIN(2*PI()*$B17/n_ang),0)-ImgF_y0+1,ROUND($C$4+Q$7*COS(2*PI()*$B17/n_ang),0)-ImgF_x0+1)</f>
        <v>194</v>
      </c>
      <c r="R17" s="18" t="n">
        <f aca="false">INDEX(ImgF,ROUND($C$5+R$7*SIN(2*PI()*$B17/n_ang),0)-ImgF_y0+1,ROUND($C$4+R$7*COS(2*PI()*$B17/n_ang),0)-ImgF_x0+1)</f>
        <v>144</v>
      </c>
      <c r="S17" s="18" t="n">
        <f aca="false">INDEX(ImgF,ROUND($C$5+S$7*SIN(2*PI()*$B17/n_ang),0)-ImgF_y0+1,ROUND($C$4+S$7*COS(2*PI()*$B17/n_ang),0)-ImgF_x0+1)</f>
        <v>175</v>
      </c>
      <c r="T17" s="18" t="n">
        <f aca="false">INDEX(ImgF,ROUND($C$5+T$7*SIN(2*PI()*$B17/n_ang),0)-ImgF_y0+1,ROUND($C$4+T$7*COS(2*PI()*$B17/n_ang),0)-ImgF_x0+1)</f>
        <v>175</v>
      </c>
      <c r="U17" s="18" t="n">
        <f aca="false">INDEX(ImgF,ROUND($C$5+U$7*SIN(2*PI()*$B17/n_ang),0)-ImgF_y0+1,ROUND($C$4+U$7*COS(2*PI()*$B17/n_ang),0)-ImgF_x0+1)</f>
        <v>180</v>
      </c>
      <c r="V17" s="18" t="n">
        <f aca="false">INDEX(ImgF,ROUND($C$5+V$7*SIN(2*PI()*$B17/n_ang),0)-ImgF_y0+1,ROUND($C$4+V$7*COS(2*PI()*$B17/n_ang),0)-ImgF_x0+1)</f>
        <v>180</v>
      </c>
      <c r="W17" s="18" t="n">
        <f aca="false">INDEX(ImgF,ROUND($C$5+W$7*SIN(2*PI()*$B17/n_ang),0)-ImgF_y0+1,ROUND($C$4+W$7*COS(2*PI()*$B17/n_ang),0)-ImgF_x0+1)</f>
        <v>180</v>
      </c>
      <c r="X17" s="18" t="n">
        <f aca="false">INDEX(ImgF,ROUND($C$5+X$7*SIN(2*PI()*$B17/n_ang),0)-ImgF_y0+1,ROUND($C$4+X$7*COS(2*PI()*$B17/n_ang),0)-ImgF_x0+1)</f>
        <v>171</v>
      </c>
      <c r="Y17" s="18" t="n">
        <f aca="false">INDEX(ImgF,ROUND($C$5+Y$7*SIN(2*PI()*$B17/n_ang),0)-ImgF_y0+1,ROUND($C$4+Y$7*COS(2*PI()*$B17/n_ang),0)-ImgF_x0+1)</f>
        <v>175</v>
      </c>
      <c r="Z17" s="18" t="n">
        <f aca="false">INDEX(ImgF,ROUND($C$5+Z$7*SIN(2*PI()*$B17/n_ang),0)-ImgF_y0+1,ROUND($C$4+Z$7*COS(2*PI()*$B17/n_ang),0)-ImgF_x0+1)</f>
        <v>174</v>
      </c>
      <c r="AA17" s="18" t="n">
        <f aca="false">INDEX(ImgF,ROUND($C$5+AA$7*SIN(2*PI()*$B17/n_ang),0)-ImgF_y0+1,ROUND($C$4+AA$7*COS(2*PI()*$B17/n_ang),0)-ImgF_x0+1)</f>
        <v>166</v>
      </c>
      <c r="AB17" s="18" t="n">
        <f aca="false">INDEX(ImgF,ROUND($C$5+AB$7*SIN(2*PI()*$B17/n_ang),0)-ImgF_y0+1,ROUND($C$4+AB$7*COS(2*PI()*$B17/n_ang),0)-ImgF_x0+1)</f>
        <v>178</v>
      </c>
      <c r="AD17" s="18" t="n">
        <f aca="false">INDEX(ImgF,ROUND($C$5+AD$7*SIN(2*PI()*$B17/n_ang),0)-ImgF_y0+1,ROUND($C$4+AD$7*COS(2*PI()*$B17/n_ang),0)-ImgF_x0+1)</f>
        <v>157</v>
      </c>
      <c r="AE17" s="18" t="n">
        <f aca="false">INDEX(ImgF,ROUND($C$5+AE$7*SIN(2*PI()*$B17/n_ang),0)-ImgF_y0+1,ROUND($C$4+AE$7*COS(2*PI()*$B17/n_ang),0)-ImgF_x0+1)</f>
        <v>167</v>
      </c>
      <c r="AF17" s="18" t="n">
        <f aca="false">INDEX(ImgF,ROUND($C$5+AF$7*SIN(2*PI()*$B17/n_ang),0)-ImgF_y0+1,ROUND($C$4+AF$7*COS(2*PI()*$B17/n_ang),0)-ImgF_x0+1)</f>
        <v>177</v>
      </c>
      <c r="AG17" s="18" t="n">
        <f aca="false">INDEX(ImgF,ROUND($C$5+AG$7*SIN(2*PI()*$B17/n_ang),0)-ImgF_y0+1,ROUND($C$4+AG$7*COS(2*PI()*$B17/n_ang),0)-ImgF_x0+1)</f>
        <v>125</v>
      </c>
      <c r="AH17" s="18" t="n">
        <f aca="false">INDEX(ImgF,ROUND($C$5+AH$7*SIN(2*PI()*$B17/n_ang),0)-ImgF_y0+1,ROUND($C$4+AH$7*COS(2*PI()*$B17/n_ang),0)-ImgF_x0+1)</f>
        <v>166</v>
      </c>
      <c r="AI17" s="18" t="n">
        <f aca="false">INDEX(ImgF,ROUND($C$5+AI$7*SIN(2*PI()*$B17/n_ang),0)-ImgF_y0+1,ROUND($C$4+AI$7*COS(2*PI()*$B17/n_ang),0)-ImgF_x0+1)</f>
        <v>227</v>
      </c>
      <c r="AJ17" s="18" t="n">
        <f aca="false">INDEX(ImgF,ROUND($C$5+AJ$7*SIN(2*PI()*$B17/n_ang),0)-ImgF_y0+1,ROUND($C$4+AJ$7*COS(2*PI()*$B17/n_ang),0)-ImgF_x0+1)</f>
        <v>81</v>
      </c>
      <c r="AK17" s="18" t="n">
        <f aca="false">INDEX(ImgF,ROUND($C$5+AK$7*SIN(2*PI()*$B17/n_ang),0)-ImgF_y0+1,ROUND($C$4+AK$7*COS(2*PI()*$B17/n_ang),0)-ImgF_x0+1)</f>
        <v>107</v>
      </c>
      <c r="AL17" s="18" t="n">
        <f aca="false">INDEX(ImgF,ROUND($C$5+AL$7*SIN(2*PI()*$B17/n_ang),0)-ImgF_y0+1,ROUND($C$4+AL$7*COS(2*PI()*$B17/n_ang),0)-ImgF_x0+1)</f>
        <v>65</v>
      </c>
      <c r="AN17" s="35" t="n">
        <f aca="false">AVERAGE(D17:AB17)-AVERAGE(D136:AB136)</f>
        <v>34.6865625</v>
      </c>
      <c r="AO17" s="36" t="n">
        <f aca="false">(AN17-AVERAGE(AN$8:AN$135))/STDEVP(AN$8:AN$135)</f>
        <v>1.28063922663128</v>
      </c>
      <c r="AP17" s="35" t="n">
        <f aca="false">AVERAGE(AD17:AL17)-AVERAGE(AD136:AL136)</f>
        <v>66.6362847222222</v>
      </c>
      <c r="AQ17" s="36" t="n">
        <f aca="false">(AP17-AVERAGE(AP$8:AP$135))/STDEVP(AP$8:AP$135)</f>
        <v>1.44988031133325</v>
      </c>
      <c r="AS17" s="7" t="n">
        <v>10</v>
      </c>
      <c r="AT17" s="37" t="n">
        <f aca="false">SUMPRODUCT($AO$8:$AO$135,COS(2*PI()*AS17*$B$8:$B$135/n_ang))/n_ang</f>
        <v>-0.0257930367188933</v>
      </c>
      <c r="AU17" s="37" t="n">
        <f aca="false">-SUMPRODUCT($AO$8:$AO$135,SIN(2*PI()*AS17*$B$8:$B$135/n_ang))/n_ang</f>
        <v>0.109297776204577</v>
      </c>
      <c r="AV17" s="37" t="n">
        <f aca="false">SUMPRODUCT($AQ$8:$AQ$135,COS(2*PI()*AS17*$B$8:$B$135/n_ang))/n_ang</f>
        <v>0.206664787810094</v>
      </c>
      <c r="AW17" s="37" t="n">
        <f aca="false">-SUMPRODUCT($AQ$8:$AQ$135,SIN(2*PI()*AS17*$B$8:$B$135/n_ang))/n_ang</f>
        <v>0.0128592658987859</v>
      </c>
      <c r="AX17" s="38" t="n">
        <v>-0.0328410752117634</v>
      </c>
      <c r="AY17" s="38" t="n">
        <v>0.109073728322983</v>
      </c>
      <c r="AZ17" s="38" t="n">
        <v>0.215691640973091</v>
      </c>
      <c r="BA17" s="38" t="n">
        <v>0.0233198516070843</v>
      </c>
      <c r="BB17" s="37" t="n">
        <f aca="false">MAX(ABS(AT17-AX17),ABS(AU17-AY17),ABS(AV17-AZ17),ABS(AW17-BA17))</f>
        <v>0.0104605857082983</v>
      </c>
    </row>
    <row r="18" customFormat="false" ht="10.5" hidden="false" customHeight="true" outlineLevel="0" collapsed="false">
      <c r="B18" s="22" t="n">
        <v>10</v>
      </c>
      <c r="C18" s="34" t="n">
        <f aca="false">B18*360/n_ang</f>
        <v>28.125</v>
      </c>
      <c r="D18" s="18" t="n">
        <f aca="false">INDEX(ImgF,ROUND($C$5+D$7*SIN(2*PI()*$B18/n_ang),0)-ImgF_y0+1,ROUND($C$4+D$7*COS(2*PI()*$B18/n_ang),0)-ImgF_x0+1)</f>
        <v>254</v>
      </c>
      <c r="E18" s="18" t="n">
        <f aca="false">INDEX(ImgF,ROUND($C$5+E$7*SIN(2*PI()*$B18/n_ang),0)-ImgF_y0+1,ROUND($C$4+E$7*COS(2*PI()*$B18/n_ang),0)-ImgF_x0+1)</f>
        <v>249</v>
      </c>
      <c r="F18" s="18" t="n">
        <f aca="false">INDEX(ImgF,ROUND($C$5+F$7*SIN(2*PI()*$B18/n_ang),0)-ImgF_y0+1,ROUND($C$4+F$7*COS(2*PI()*$B18/n_ang),0)-ImgF_x0+1)</f>
        <v>114</v>
      </c>
      <c r="G18" s="18" t="n">
        <f aca="false">INDEX(ImgF,ROUND($C$5+G$7*SIN(2*PI()*$B18/n_ang),0)-ImgF_y0+1,ROUND($C$4+G$7*COS(2*PI()*$B18/n_ang),0)-ImgF_x0+1)</f>
        <v>162</v>
      </c>
      <c r="H18" s="18" t="n">
        <f aca="false">INDEX(ImgF,ROUND($C$5+H$7*SIN(2*PI()*$B18/n_ang),0)-ImgF_y0+1,ROUND($C$4+H$7*COS(2*PI()*$B18/n_ang),0)-ImgF_x0+1)</f>
        <v>101</v>
      </c>
      <c r="I18" s="18" t="n">
        <f aca="false">INDEX(ImgF,ROUND($C$5+I$7*SIN(2*PI()*$B18/n_ang),0)-ImgF_y0+1,ROUND($C$4+I$7*COS(2*PI()*$B18/n_ang),0)-ImgF_x0+1)</f>
        <v>101</v>
      </c>
      <c r="J18" s="18" t="n">
        <f aca="false">INDEX(ImgF,ROUND($C$5+J$7*SIN(2*PI()*$B18/n_ang),0)-ImgF_y0+1,ROUND($C$4+J$7*COS(2*PI()*$B18/n_ang),0)-ImgF_x0+1)</f>
        <v>155</v>
      </c>
      <c r="K18" s="18" t="n">
        <f aca="false">INDEX(ImgF,ROUND($C$5+K$7*SIN(2*PI()*$B18/n_ang),0)-ImgF_y0+1,ROUND($C$4+K$7*COS(2*PI()*$B18/n_ang),0)-ImgF_x0+1)</f>
        <v>241</v>
      </c>
      <c r="L18" s="18" t="n">
        <f aca="false">INDEX(ImgF,ROUND($C$5+L$7*SIN(2*PI()*$B18/n_ang),0)-ImgF_y0+1,ROUND($C$4+L$7*COS(2*PI()*$B18/n_ang),0)-ImgF_x0+1)</f>
        <v>249</v>
      </c>
      <c r="M18" s="18" t="n">
        <f aca="false">INDEX(ImgF,ROUND($C$5+M$7*SIN(2*PI()*$B18/n_ang),0)-ImgF_y0+1,ROUND($C$4+M$7*COS(2*PI()*$B18/n_ang),0)-ImgF_x0+1)</f>
        <v>123</v>
      </c>
      <c r="N18" s="18" t="n">
        <f aca="false">INDEX(ImgF,ROUND($C$5+N$7*SIN(2*PI()*$B18/n_ang),0)-ImgF_y0+1,ROUND($C$4+N$7*COS(2*PI()*$B18/n_ang),0)-ImgF_x0+1)</f>
        <v>30</v>
      </c>
      <c r="O18" s="18" t="n">
        <f aca="false">INDEX(ImgF,ROUND($C$5+O$7*SIN(2*PI()*$B18/n_ang),0)-ImgF_y0+1,ROUND($C$4+O$7*COS(2*PI()*$B18/n_ang),0)-ImgF_x0+1)</f>
        <v>113</v>
      </c>
      <c r="P18" s="18" t="n">
        <f aca="false">INDEX(ImgF,ROUND($C$5+P$7*SIN(2*PI()*$B18/n_ang),0)-ImgF_y0+1,ROUND($C$4+P$7*COS(2*PI()*$B18/n_ang),0)-ImgF_x0+1)</f>
        <v>59</v>
      </c>
      <c r="Q18" s="18" t="n">
        <f aca="false">INDEX(ImgF,ROUND($C$5+Q$7*SIN(2*PI()*$B18/n_ang),0)-ImgF_y0+1,ROUND($C$4+Q$7*COS(2*PI()*$B18/n_ang),0)-ImgF_x0+1)</f>
        <v>59</v>
      </c>
      <c r="R18" s="18" t="n">
        <f aca="false">INDEX(ImgF,ROUND($C$5+R$7*SIN(2*PI()*$B18/n_ang),0)-ImgF_y0+1,ROUND($C$4+R$7*COS(2*PI()*$B18/n_ang),0)-ImgF_x0+1)</f>
        <v>12</v>
      </c>
      <c r="S18" s="18" t="n">
        <f aca="false">INDEX(ImgF,ROUND($C$5+S$7*SIN(2*PI()*$B18/n_ang),0)-ImgF_y0+1,ROUND($C$4+S$7*COS(2*PI()*$B18/n_ang),0)-ImgF_x0+1)</f>
        <v>54</v>
      </c>
      <c r="T18" s="18" t="n">
        <f aca="false">INDEX(ImgF,ROUND($C$5+T$7*SIN(2*PI()*$B18/n_ang),0)-ImgF_y0+1,ROUND($C$4+T$7*COS(2*PI()*$B18/n_ang),0)-ImgF_x0+1)</f>
        <v>63</v>
      </c>
      <c r="U18" s="18" t="n">
        <f aca="false">INDEX(ImgF,ROUND($C$5+U$7*SIN(2*PI()*$B18/n_ang),0)-ImgF_y0+1,ROUND($C$4+U$7*COS(2*PI()*$B18/n_ang),0)-ImgF_x0+1)</f>
        <v>137</v>
      </c>
      <c r="V18" s="18" t="n">
        <f aca="false">INDEX(ImgF,ROUND($C$5+V$7*SIN(2*PI()*$B18/n_ang),0)-ImgF_y0+1,ROUND($C$4+V$7*COS(2*PI()*$B18/n_ang),0)-ImgF_x0+1)</f>
        <v>172</v>
      </c>
      <c r="W18" s="18" t="n">
        <f aca="false">INDEX(ImgF,ROUND($C$5+W$7*SIN(2*PI()*$B18/n_ang),0)-ImgF_y0+1,ROUND($C$4+W$7*COS(2*PI()*$B18/n_ang),0)-ImgF_x0+1)</f>
        <v>165</v>
      </c>
      <c r="X18" s="18" t="n">
        <f aca="false">INDEX(ImgF,ROUND($C$5+X$7*SIN(2*PI()*$B18/n_ang),0)-ImgF_y0+1,ROUND($C$4+X$7*COS(2*PI()*$B18/n_ang),0)-ImgF_x0+1)</f>
        <v>185</v>
      </c>
      <c r="Y18" s="18" t="n">
        <f aca="false">INDEX(ImgF,ROUND($C$5+Y$7*SIN(2*PI()*$B18/n_ang),0)-ImgF_y0+1,ROUND($C$4+Y$7*COS(2*PI()*$B18/n_ang),0)-ImgF_x0+1)</f>
        <v>180</v>
      </c>
      <c r="Z18" s="18" t="n">
        <f aca="false">INDEX(ImgF,ROUND($C$5+Z$7*SIN(2*PI()*$B18/n_ang),0)-ImgF_y0+1,ROUND($C$4+Z$7*COS(2*PI()*$B18/n_ang),0)-ImgF_x0+1)</f>
        <v>180</v>
      </c>
      <c r="AA18" s="18" t="n">
        <f aca="false">INDEX(ImgF,ROUND($C$5+AA$7*SIN(2*PI()*$B18/n_ang),0)-ImgF_y0+1,ROUND($C$4+AA$7*COS(2*PI()*$B18/n_ang),0)-ImgF_x0+1)</f>
        <v>181</v>
      </c>
      <c r="AB18" s="18" t="n">
        <f aca="false">INDEX(ImgF,ROUND($C$5+AB$7*SIN(2*PI()*$B18/n_ang),0)-ImgF_y0+1,ROUND($C$4+AB$7*COS(2*PI()*$B18/n_ang),0)-ImgF_x0+1)</f>
        <v>175</v>
      </c>
      <c r="AD18" s="18" t="n">
        <f aca="false">INDEX(ImgF,ROUND($C$5+AD$7*SIN(2*PI()*$B18/n_ang),0)-ImgF_y0+1,ROUND($C$4+AD$7*COS(2*PI()*$B18/n_ang),0)-ImgF_x0+1)</f>
        <v>162</v>
      </c>
      <c r="AE18" s="18" t="n">
        <f aca="false">INDEX(ImgF,ROUND($C$5+AE$7*SIN(2*PI()*$B18/n_ang),0)-ImgF_y0+1,ROUND($C$4+AE$7*COS(2*PI()*$B18/n_ang),0)-ImgF_x0+1)</f>
        <v>148</v>
      </c>
      <c r="AF18" s="18" t="n">
        <f aca="false">INDEX(ImgF,ROUND($C$5+AF$7*SIN(2*PI()*$B18/n_ang),0)-ImgF_y0+1,ROUND($C$4+AF$7*COS(2*PI()*$B18/n_ang),0)-ImgF_x0+1)</f>
        <v>148</v>
      </c>
      <c r="AG18" s="18" t="n">
        <f aca="false">INDEX(ImgF,ROUND($C$5+AG$7*SIN(2*PI()*$B18/n_ang),0)-ImgF_y0+1,ROUND($C$4+AG$7*COS(2*PI()*$B18/n_ang),0)-ImgF_x0+1)</f>
        <v>130</v>
      </c>
      <c r="AH18" s="18" t="n">
        <f aca="false">INDEX(ImgF,ROUND($C$5+AH$7*SIN(2*PI()*$B18/n_ang),0)-ImgF_y0+1,ROUND($C$4+AH$7*COS(2*PI()*$B18/n_ang),0)-ImgF_x0+1)</f>
        <v>132</v>
      </c>
      <c r="AI18" s="18" t="n">
        <f aca="false">INDEX(ImgF,ROUND($C$5+AI$7*SIN(2*PI()*$B18/n_ang),0)-ImgF_y0+1,ROUND($C$4+AI$7*COS(2*PI()*$B18/n_ang),0)-ImgF_x0+1)</f>
        <v>231</v>
      </c>
      <c r="AJ18" s="18" t="n">
        <f aca="false">INDEX(ImgF,ROUND($C$5+AJ$7*SIN(2*PI()*$B18/n_ang),0)-ImgF_y0+1,ROUND($C$4+AJ$7*COS(2*PI()*$B18/n_ang),0)-ImgF_x0+1)</f>
        <v>130</v>
      </c>
      <c r="AK18" s="18" t="n">
        <f aca="false">INDEX(ImgF,ROUND($C$5+AK$7*SIN(2*PI()*$B18/n_ang),0)-ImgF_y0+1,ROUND($C$4+AK$7*COS(2*PI()*$B18/n_ang),0)-ImgF_x0+1)</f>
        <v>77</v>
      </c>
      <c r="AL18" s="18" t="n">
        <f aca="false">INDEX(ImgF,ROUND($C$5+AL$7*SIN(2*PI()*$B18/n_ang),0)-ImgF_y0+1,ROUND($C$4+AL$7*COS(2*PI()*$B18/n_ang),0)-ImgF_x0+1)</f>
        <v>124</v>
      </c>
      <c r="AN18" s="35" t="n">
        <f aca="false">AVERAGE(D18:AB18)-AVERAGE(D136:AB136)</f>
        <v>-1.67343750000001</v>
      </c>
      <c r="AO18" s="36" t="n">
        <f aca="false">(AN18-AVERAGE(AN$8:AN$135))/STDEVP(AN$8:AN$135)</f>
        <v>-0.0617838595512536</v>
      </c>
      <c r="AP18" s="35" t="n">
        <f aca="false">AVERAGE(AD18:AL18)-AVERAGE(AD136:AL136)</f>
        <v>67.7473958333333</v>
      </c>
      <c r="AQ18" s="36" t="n">
        <f aca="false">(AP18-AVERAGE(AP$8:AP$135))/STDEVP(AP$8:AP$135)</f>
        <v>1.4740560007556</v>
      </c>
      <c r="AS18" s="7" t="n">
        <v>11</v>
      </c>
      <c r="AT18" s="37" t="n">
        <f aca="false">SUMPRODUCT($AO$8:$AO$135,COS(2*PI()*AS18*$B$8:$B$135/n_ang))/n_ang</f>
        <v>0.0235370815329339</v>
      </c>
      <c r="AU18" s="37" t="n">
        <f aca="false">-SUMPRODUCT($AO$8:$AO$135,SIN(2*PI()*AS18*$B$8:$B$135/n_ang))/n_ang</f>
        <v>0.0673548374292018</v>
      </c>
      <c r="AV18" s="37" t="n">
        <f aca="false">SUMPRODUCT($AQ$8:$AQ$135,COS(2*PI()*AS18*$B$8:$B$135/n_ang))/n_ang</f>
        <v>0.0872264326235311</v>
      </c>
      <c r="AW18" s="37" t="n">
        <f aca="false">-SUMPRODUCT($AQ$8:$AQ$135,SIN(2*PI()*AS18*$B$8:$B$135/n_ang))/n_ang</f>
        <v>0.0840634257942093</v>
      </c>
      <c r="AX18" s="38" t="n">
        <v>0.0244632121175528</v>
      </c>
      <c r="AY18" s="38" t="n">
        <v>0.0435554049909115</v>
      </c>
      <c r="AZ18" s="38" t="n">
        <v>0.0580950602889061</v>
      </c>
      <c r="BA18" s="38" t="n">
        <v>0.0928584784269333</v>
      </c>
      <c r="BB18" s="37" t="n">
        <f aca="false">MAX(ABS(AT18-AX18),ABS(AU18-AY18),ABS(AV18-AZ18),ABS(AW18-BA18))</f>
        <v>0.029131372334625</v>
      </c>
    </row>
    <row r="19" customFormat="false" ht="10.5" hidden="false" customHeight="true" outlineLevel="0" collapsed="false">
      <c r="B19" s="22" t="n">
        <v>11</v>
      </c>
      <c r="C19" s="34" t="n">
        <f aca="false">B19*360/n_ang</f>
        <v>30.9375</v>
      </c>
      <c r="D19" s="18" t="n">
        <f aca="false">INDEX(ImgF,ROUND($C$5+D$7*SIN(2*PI()*$B19/n_ang),0)-ImgF_y0+1,ROUND($C$4+D$7*COS(2*PI()*$B19/n_ang),0)-ImgF_x0+1)</f>
        <v>254</v>
      </c>
      <c r="E19" s="18" t="n">
        <f aca="false">INDEX(ImgF,ROUND($C$5+E$7*SIN(2*PI()*$B19/n_ang),0)-ImgF_y0+1,ROUND($C$4+E$7*COS(2*PI()*$B19/n_ang),0)-ImgF_x0+1)</f>
        <v>189</v>
      </c>
      <c r="F19" s="18" t="n">
        <f aca="false">INDEX(ImgF,ROUND($C$5+F$7*SIN(2*PI()*$B19/n_ang),0)-ImgF_y0+1,ROUND($C$4+F$7*COS(2*PI()*$B19/n_ang),0)-ImgF_x0+1)</f>
        <v>114</v>
      </c>
      <c r="G19" s="18" t="n">
        <f aca="false">INDEX(ImgF,ROUND($C$5+G$7*SIN(2*PI()*$B19/n_ang),0)-ImgF_y0+1,ROUND($C$4+G$7*COS(2*PI()*$B19/n_ang),0)-ImgF_x0+1)</f>
        <v>85</v>
      </c>
      <c r="H19" s="18" t="n">
        <f aca="false">INDEX(ImgF,ROUND($C$5+H$7*SIN(2*PI()*$B19/n_ang),0)-ImgF_y0+1,ROUND($C$4+H$7*COS(2*PI()*$B19/n_ang),0)-ImgF_x0+1)</f>
        <v>97</v>
      </c>
      <c r="I19" s="18" t="n">
        <f aca="false">INDEX(ImgF,ROUND($C$5+I$7*SIN(2*PI()*$B19/n_ang),0)-ImgF_y0+1,ROUND($C$4+I$7*COS(2*PI()*$B19/n_ang),0)-ImgF_x0+1)</f>
        <v>73</v>
      </c>
      <c r="J19" s="18" t="n">
        <f aca="false">INDEX(ImgF,ROUND($C$5+J$7*SIN(2*PI()*$B19/n_ang),0)-ImgF_y0+1,ROUND($C$4+J$7*COS(2*PI()*$B19/n_ang),0)-ImgF_x0+1)</f>
        <v>155</v>
      </c>
      <c r="K19" s="18" t="n">
        <f aca="false">INDEX(ImgF,ROUND($C$5+K$7*SIN(2*PI()*$B19/n_ang),0)-ImgF_y0+1,ROUND($C$4+K$7*COS(2*PI()*$B19/n_ang),0)-ImgF_x0+1)</f>
        <v>249</v>
      </c>
      <c r="L19" s="18" t="n">
        <f aca="false">INDEX(ImgF,ROUND($C$5+L$7*SIN(2*PI()*$B19/n_ang),0)-ImgF_y0+1,ROUND($C$4+L$7*COS(2*PI()*$B19/n_ang),0)-ImgF_x0+1)</f>
        <v>249</v>
      </c>
      <c r="M19" s="18" t="n">
        <f aca="false">INDEX(ImgF,ROUND($C$5+M$7*SIN(2*PI()*$B19/n_ang),0)-ImgF_y0+1,ROUND($C$4+M$7*COS(2*PI()*$B19/n_ang),0)-ImgF_x0+1)</f>
        <v>86</v>
      </c>
      <c r="N19" s="18" t="n">
        <f aca="false">INDEX(ImgF,ROUND($C$5+N$7*SIN(2*PI()*$B19/n_ang),0)-ImgF_y0+1,ROUND($C$4+N$7*COS(2*PI()*$B19/n_ang),0)-ImgF_x0+1)</f>
        <v>86</v>
      </c>
      <c r="O19" s="18" t="n">
        <f aca="false">INDEX(ImgF,ROUND($C$5+O$7*SIN(2*PI()*$B19/n_ang),0)-ImgF_y0+1,ROUND($C$4+O$7*COS(2*PI()*$B19/n_ang),0)-ImgF_x0+1)</f>
        <v>16</v>
      </c>
      <c r="P19" s="18" t="n">
        <f aca="false">INDEX(ImgF,ROUND($C$5+P$7*SIN(2*PI()*$B19/n_ang),0)-ImgF_y0+1,ROUND($C$4+P$7*COS(2*PI()*$B19/n_ang),0)-ImgF_x0+1)</f>
        <v>33</v>
      </c>
      <c r="Q19" s="18" t="n">
        <f aca="false">INDEX(ImgF,ROUND($C$5+Q$7*SIN(2*PI()*$B19/n_ang),0)-ImgF_y0+1,ROUND($C$4+Q$7*COS(2*PI()*$B19/n_ang),0)-ImgF_x0+1)</f>
        <v>18</v>
      </c>
      <c r="R19" s="18" t="n">
        <f aca="false">INDEX(ImgF,ROUND($C$5+R$7*SIN(2*PI()*$B19/n_ang),0)-ImgF_y0+1,ROUND($C$4+R$7*COS(2*PI()*$B19/n_ang),0)-ImgF_x0+1)</f>
        <v>12</v>
      </c>
      <c r="S19" s="18" t="n">
        <f aca="false">INDEX(ImgF,ROUND($C$5+S$7*SIN(2*PI()*$B19/n_ang),0)-ImgF_y0+1,ROUND($C$4+S$7*COS(2*PI()*$B19/n_ang),0)-ImgF_x0+1)</f>
        <v>16</v>
      </c>
      <c r="T19" s="18" t="n">
        <f aca="false">INDEX(ImgF,ROUND($C$5+T$7*SIN(2*PI()*$B19/n_ang),0)-ImgF_y0+1,ROUND($C$4+T$7*COS(2*PI()*$B19/n_ang),0)-ImgF_x0+1)</f>
        <v>63</v>
      </c>
      <c r="U19" s="18" t="n">
        <f aca="false">INDEX(ImgF,ROUND($C$5+U$7*SIN(2*PI()*$B19/n_ang),0)-ImgF_y0+1,ROUND($C$4+U$7*COS(2*PI()*$B19/n_ang),0)-ImgF_x0+1)</f>
        <v>8</v>
      </c>
      <c r="V19" s="18" t="n">
        <f aca="false">INDEX(ImgF,ROUND($C$5+V$7*SIN(2*PI()*$B19/n_ang),0)-ImgF_y0+1,ROUND($C$4+V$7*COS(2*PI()*$B19/n_ang),0)-ImgF_x0+1)</f>
        <v>2</v>
      </c>
      <c r="W19" s="18" t="n">
        <f aca="false">INDEX(ImgF,ROUND($C$5+W$7*SIN(2*PI()*$B19/n_ang),0)-ImgF_y0+1,ROUND($C$4+W$7*COS(2*PI()*$B19/n_ang),0)-ImgF_x0+1)</f>
        <v>18</v>
      </c>
      <c r="X19" s="18" t="n">
        <f aca="false">INDEX(ImgF,ROUND($C$5+X$7*SIN(2*PI()*$B19/n_ang),0)-ImgF_y0+1,ROUND($C$4+X$7*COS(2*PI()*$B19/n_ang),0)-ImgF_x0+1)</f>
        <v>12</v>
      </c>
      <c r="Y19" s="18" t="n">
        <f aca="false">INDEX(ImgF,ROUND($C$5+Y$7*SIN(2*PI()*$B19/n_ang),0)-ImgF_y0+1,ROUND($C$4+Y$7*COS(2*PI()*$B19/n_ang),0)-ImgF_x0+1)</f>
        <v>51</v>
      </c>
      <c r="Z19" s="18" t="n">
        <f aca="false">INDEX(ImgF,ROUND($C$5+Z$7*SIN(2*PI()*$B19/n_ang),0)-ImgF_y0+1,ROUND($C$4+Z$7*COS(2*PI()*$B19/n_ang),0)-ImgF_x0+1)</f>
        <v>40</v>
      </c>
      <c r="AA19" s="18" t="n">
        <f aca="false">INDEX(ImgF,ROUND($C$5+AA$7*SIN(2*PI()*$B19/n_ang),0)-ImgF_y0+1,ROUND($C$4+AA$7*COS(2*PI()*$B19/n_ang),0)-ImgF_x0+1)</f>
        <v>122</v>
      </c>
      <c r="AB19" s="18" t="n">
        <f aca="false">INDEX(ImgF,ROUND($C$5+AB$7*SIN(2*PI()*$B19/n_ang),0)-ImgF_y0+1,ROUND($C$4+AB$7*COS(2*PI()*$B19/n_ang),0)-ImgF_x0+1)</f>
        <v>25</v>
      </c>
      <c r="AD19" s="18" t="n">
        <f aca="false">INDEX(ImgF,ROUND($C$5+AD$7*SIN(2*PI()*$B19/n_ang),0)-ImgF_y0+1,ROUND($C$4+AD$7*COS(2*PI()*$B19/n_ang),0)-ImgF_x0+1)</f>
        <v>142</v>
      </c>
      <c r="AE19" s="18" t="n">
        <f aca="false">INDEX(ImgF,ROUND($C$5+AE$7*SIN(2*PI()*$B19/n_ang),0)-ImgF_y0+1,ROUND($C$4+AE$7*COS(2*PI()*$B19/n_ang),0)-ImgF_x0+1)</f>
        <v>158</v>
      </c>
      <c r="AF19" s="18" t="n">
        <f aca="false">INDEX(ImgF,ROUND($C$5+AF$7*SIN(2*PI()*$B19/n_ang),0)-ImgF_y0+1,ROUND($C$4+AF$7*COS(2*PI()*$B19/n_ang),0)-ImgF_x0+1)</f>
        <v>179</v>
      </c>
      <c r="AG19" s="18" t="n">
        <f aca="false">INDEX(ImgF,ROUND($C$5+AG$7*SIN(2*PI()*$B19/n_ang),0)-ImgF_y0+1,ROUND($C$4+AG$7*COS(2*PI()*$B19/n_ang),0)-ImgF_x0+1)</f>
        <v>179</v>
      </c>
      <c r="AH19" s="18" t="n">
        <f aca="false">INDEX(ImgF,ROUND($C$5+AH$7*SIN(2*PI()*$B19/n_ang),0)-ImgF_y0+1,ROUND($C$4+AH$7*COS(2*PI()*$B19/n_ang),0)-ImgF_x0+1)</f>
        <v>120</v>
      </c>
      <c r="AI19" s="18" t="n">
        <f aca="false">INDEX(ImgF,ROUND($C$5+AI$7*SIN(2*PI()*$B19/n_ang),0)-ImgF_y0+1,ROUND($C$4+AI$7*COS(2*PI()*$B19/n_ang),0)-ImgF_x0+1)</f>
        <v>215</v>
      </c>
      <c r="AJ19" s="18" t="n">
        <f aca="false">INDEX(ImgF,ROUND($C$5+AJ$7*SIN(2*PI()*$B19/n_ang),0)-ImgF_y0+1,ROUND($C$4+AJ$7*COS(2*PI()*$B19/n_ang),0)-ImgF_x0+1)</f>
        <v>171</v>
      </c>
      <c r="AK19" s="18" t="n">
        <f aca="false">INDEX(ImgF,ROUND($C$5+AK$7*SIN(2*PI()*$B19/n_ang),0)-ImgF_y0+1,ROUND($C$4+AK$7*COS(2*PI()*$B19/n_ang),0)-ImgF_x0+1)</f>
        <v>77</v>
      </c>
      <c r="AL19" s="18" t="n">
        <f aca="false">INDEX(ImgF,ROUND($C$5+AL$7*SIN(2*PI()*$B19/n_ang),0)-ImgF_y0+1,ROUND($C$4+AL$7*COS(2*PI()*$B19/n_ang),0)-ImgF_x0+1)</f>
        <v>127</v>
      </c>
      <c r="AN19" s="35" t="n">
        <f aca="false">AVERAGE(D19:AB19)-AVERAGE(D136:AB136)</f>
        <v>-59.3134375</v>
      </c>
      <c r="AO19" s="36" t="n">
        <f aca="false">(AN19-AVERAGE(AN$8:AN$135))/STDEVP(AN$8:AN$135)</f>
        <v>-2.18987150222346</v>
      </c>
      <c r="AP19" s="35" t="n">
        <f aca="false">AVERAGE(AD19:AL19)-AVERAGE(AD136:AL136)</f>
        <v>77.3029513888889</v>
      </c>
      <c r="AQ19" s="36" t="n">
        <f aca="false">(AP19-AVERAGE(AP$8:AP$135))/STDEVP(AP$8:AP$135)</f>
        <v>1.68196692978779</v>
      </c>
      <c r="AS19" s="7" t="n">
        <v>12</v>
      </c>
      <c r="AT19" s="37" t="n">
        <f aca="false">SUMPRODUCT($AO$8:$AO$135,COS(2*PI()*AS19*$B$8:$B$135/n_ang))/n_ang</f>
        <v>-0.00913314781516157</v>
      </c>
      <c r="AU19" s="37" t="n">
        <f aca="false">-SUMPRODUCT($AO$8:$AO$135,SIN(2*PI()*AS19*$B$8:$B$135/n_ang))/n_ang</f>
        <v>0.0667516503805238</v>
      </c>
      <c r="AV19" s="37" t="n">
        <f aca="false">SUMPRODUCT($AQ$8:$AQ$135,COS(2*PI()*AS19*$B$8:$B$135/n_ang))/n_ang</f>
        <v>-0.137963036191388</v>
      </c>
      <c r="AW19" s="37" t="n">
        <f aca="false">-SUMPRODUCT($AQ$8:$AQ$135,SIN(2*PI()*AS19*$B$8:$B$135/n_ang))/n_ang</f>
        <v>0.0772002635233402</v>
      </c>
      <c r="AX19" s="38" t="n">
        <v>-0.0244879592210054</v>
      </c>
      <c r="AY19" s="38" t="n">
        <v>0.0596127025783062</v>
      </c>
      <c r="AZ19" s="38" t="n">
        <v>-0.133235767483711</v>
      </c>
      <c r="BA19" s="38" t="n">
        <v>0.0560334734618664</v>
      </c>
      <c r="BB19" s="37" t="n">
        <f aca="false">MAX(ABS(AT19-AX19),ABS(AU19-AY19),ABS(AV19-AZ19),ABS(AW19-BA19))</f>
        <v>0.0211667900614738</v>
      </c>
    </row>
    <row r="20" customFormat="false" ht="10.5" hidden="false" customHeight="true" outlineLevel="0" collapsed="false">
      <c r="B20" s="22" t="n">
        <v>12</v>
      </c>
      <c r="C20" s="34" t="n">
        <f aca="false">B20*360/n_ang</f>
        <v>33.75</v>
      </c>
      <c r="D20" s="18" t="n">
        <f aca="false">INDEX(ImgF,ROUND($C$5+D$7*SIN(2*PI()*$B20/n_ang),0)-ImgF_y0+1,ROUND($C$4+D$7*COS(2*PI()*$B20/n_ang),0)-ImgF_x0+1)</f>
        <v>251</v>
      </c>
      <c r="E20" s="18" t="n">
        <f aca="false">INDEX(ImgF,ROUND($C$5+E$7*SIN(2*PI()*$B20/n_ang),0)-ImgF_y0+1,ROUND($C$4+E$7*COS(2*PI()*$B20/n_ang),0)-ImgF_x0+1)</f>
        <v>251</v>
      </c>
      <c r="F20" s="18" t="n">
        <f aca="false">INDEX(ImgF,ROUND($C$5+F$7*SIN(2*PI()*$B20/n_ang),0)-ImgF_y0+1,ROUND($C$4+F$7*COS(2*PI()*$B20/n_ang),0)-ImgF_x0+1)</f>
        <v>137</v>
      </c>
      <c r="G20" s="18" t="n">
        <f aca="false">INDEX(ImgF,ROUND($C$5+G$7*SIN(2*PI()*$B20/n_ang),0)-ImgF_y0+1,ROUND($C$4+G$7*COS(2*PI()*$B20/n_ang),0)-ImgF_x0+1)</f>
        <v>85</v>
      </c>
      <c r="H20" s="18" t="n">
        <f aca="false">INDEX(ImgF,ROUND($C$5+H$7*SIN(2*PI()*$B20/n_ang),0)-ImgF_y0+1,ROUND($C$4+H$7*COS(2*PI()*$B20/n_ang),0)-ImgF_x0+1)</f>
        <v>75</v>
      </c>
      <c r="I20" s="18" t="n">
        <f aca="false">INDEX(ImgF,ROUND($C$5+I$7*SIN(2*PI()*$B20/n_ang),0)-ImgF_y0+1,ROUND($C$4+I$7*COS(2*PI()*$B20/n_ang),0)-ImgF_x0+1)</f>
        <v>73</v>
      </c>
      <c r="J20" s="18" t="n">
        <f aca="false">INDEX(ImgF,ROUND($C$5+J$7*SIN(2*PI()*$B20/n_ang),0)-ImgF_y0+1,ROUND($C$4+J$7*COS(2*PI()*$B20/n_ang),0)-ImgF_x0+1)</f>
        <v>198</v>
      </c>
      <c r="K20" s="18" t="n">
        <f aca="false">INDEX(ImgF,ROUND($C$5+K$7*SIN(2*PI()*$B20/n_ang),0)-ImgF_y0+1,ROUND($C$4+K$7*COS(2*PI()*$B20/n_ang),0)-ImgF_x0+1)</f>
        <v>198</v>
      </c>
      <c r="L20" s="18" t="n">
        <f aca="false">INDEX(ImgF,ROUND($C$5+L$7*SIN(2*PI()*$B20/n_ang),0)-ImgF_y0+1,ROUND($C$4+L$7*COS(2*PI()*$B20/n_ang),0)-ImgF_x0+1)</f>
        <v>249</v>
      </c>
      <c r="M20" s="18" t="n">
        <f aca="false">INDEX(ImgF,ROUND($C$5+M$7*SIN(2*PI()*$B20/n_ang),0)-ImgF_y0+1,ROUND($C$4+M$7*COS(2*PI()*$B20/n_ang),0)-ImgF_x0+1)</f>
        <v>97</v>
      </c>
      <c r="N20" s="18" t="n">
        <f aca="false">INDEX(ImgF,ROUND($C$5+N$7*SIN(2*PI()*$B20/n_ang),0)-ImgF_y0+1,ROUND($C$4+N$7*COS(2*PI()*$B20/n_ang),0)-ImgF_x0+1)</f>
        <v>39</v>
      </c>
      <c r="O20" s="18" t="n">
        <f aca="false">INDEX(ImgF,ROUND($C$5+O$7*SIN(2*PI()*$B20/n_ang),0)-ImgF_y0+1,ROUND($C$4+O$7*COS(2*PI()*$B20/n_ang),0)-ImgF_x0+1)</f>
        <v>14</v>
      </c>
      <c r="P20" s="18" t="n">
        <f aca="false">INDEX(ImgF,ROUND($C$5+P$7*SIN(2*PI()*$B20/n_ang),0)-ImgF_y0+1,ROUND($C$4+P$7*COS(2*PI()*$B20/n_ang),0)-ImgF_x0+1)</f>
        <v>11</v>
      </c>
      <c r="Q20" s="18" t="n">
        <f aca="false">INDEX(ImgF,ROUND($C$5+Q$7*SIN(2*PI()*$B20/n_ang),0)-ImgF_y0+1,ROUND($C$4+Q$7*COS(2*PI()*$B20/n_ang),0)-ImgF_x0+1)</f>
        <v>5</v>
      </c>
      <c r="R20" s="18" t="n">
        <f aca="false">INDEX(ImgF,ROUND($C$5+R$7*SIN(2*PI()*$B20/n_ang),0)-ImgF_y0+1,ROUND($C$4+R$7*COS(2*PI()*$B20/n_ang),0)-ImgF_x0+1)</f>
        <v>12</v>
      </c>
      <c r="S20" s="18" t="n">
        <f aca="false">INDEX(ImgF,ROUND($C$5+S$7*SIN(2*PI()*$B20/n_ang),0)-ImgF_y0+1,ROUND($C$4+S$7*COS(2*PI()*$B20/n_ang),0)-ImgF_x0+1)</f>
        <v>25</v>
      </c>
      <c r="T20" s="18" t="n">
        <f aca="false">INDEX(ImgF,ROUND($C$5+T$7*SIN(2*PI()*$B20/n_ang),0)-ImgF_y0+1,ROUND($C$4+T$7*COS(2*PI()*$B20/n_ang),0)-ImgF_x0+1)</f>
        <v>15</v>
      </c>
      <c r="U20" s="18" t="n">
        <f aca="false">INDEX(ImgF,ROUND($C$5+U$7*SIN(2*PI()*$B20/n_ang),0)-ImgF_y0+1,ROUND($C$4+U$7*COS(2*PI()*$B20/n_ang),0)-ImgF_x0+1)</f>
        <v>12</v>
      </c>
      <c r="V20" s="18" t="n">
        <f aca="false">INDEX(ImgF,ROUND($C$5+V$7*SIN(2*PI()*$B20/n_ang),0)-ImgF_y0+1,ROUND($C$4+V$7*COS(2*PI()*$B20/n_ang),0)-ImgF_x0+1)</f>
        <v>21</v>
      </c>
      <c r="W20" s="18" t="n">
        <f aca="false">INDEX(ImgF,ROUND($C$5+W$7*SIN(2*PI()*$B20/n_ang),0)-ImgF_y0+1,ROUND($C$4+W$7*COS(2*PI()*$B20/n_ang),0)-ImgF_x0+1)</f>
        <v>21</v>
      </c>
      <c r="X20" s="18" t="n">
        <f aca="false">INDEX(ImgF,ROUND($C$5+X$7*SIN(2*PI()*$B20/n_ang),0)-ImgF_y0+1,ROUND($C$4+X$7*COS(2*PI()*$B20/n_ang),0)-ImgF_x0+1)</f>
        <v>31</v>
      </c>
      <c r="Y20" s="18" t="n">
        <f aca="false">INDEX(ImgF,ROUND($C$5+Y$7*SIN(2*PI()*$B20/n_ang),0)-ImgF_y0+1,ROUND($C$4+Y$7*COS(2*PI()*$B20/n_ang),0)-ImgF_x0+1)</f>
        <v>14</v>
      </c>
      <c r="Z20" s="18" t="n">
        <f aca="false">INDEX(ImgF,ROUND($C$5+Z$7*SIN(2*PI()*$B20/n_ang),0)-ImgF_y0+1,ROUND($C$4+Z$7*COS(2*PI()*$B20/n_ang),0)-ImgF_x0+1)</f>
        <v>50</v>
      </c>
      <c r="AA20" s="18" t="n">
        <f aca="false">INDEX(ImgF,ROUND($C$5+AA$7*SIN(2*PI()*$B20/n_ang),0)-ImgF_y0+1,ROUND($C$4+AA$7*COS(2*PI()*$B20/n_ang),0)-ImgF_x0+1)</f>
        <v>30</v>
      </c>
      <c r="AB20" s="18" t="n">
        <f aca="false">INDEX(ImgF,ROUND($C$5+AB$7*SIN(2*PI()*$B20/n_ang),0)-ImgF_y0+1,ROUND($C$4+AB$7*COS(2*PI()*$B20/n_ang),0)-ImgF_x0+1)</f>
        <v>0</v>
      </c>
      <c r="AD20" s="18" t="n">
        <f aca="false">INDEX(ImgF,ROUND($C$5+AD$7*SIN(2*PI()*$B20/n_ang),0)-ImgF_y0+1,ROUND($C$4+AD$7*COS(2*PI()*$B20/n_ang),0)-ImgF_x0+1)</f>
        <v>64</v>
      </c>
      <c r="AE20" s="18" t="n">
        <f aca="false">INDEX(ImgF,ROUND($C$5+AE$7*SIN(2*PI()*$B20/n_ang),0)-ImgF_y0+1,ROUND($C$4+AE$7*COS(2*PI()*$B20/n_ang),0)-ImgF_x0+1)</f>
        <v>163</v>
      </c>
      <c r="AF20" s="18" t="n">
        <f aca="false">INDEX(ImgF,ROUND($C$5+AF$7*SIN(2*PI()*$B20/n_ang),0)-ImgF_y0+1,ROUND($C$4+AF$7*COS(2*PI()*$B20/n_ang),0)-ImgF_x0+1)</f>
        <v>158</v>
      </c>
      <c r="AG20" s="18" t="n">
        <f aca="false">INDEX(ImgF,ROUND($C$5+AG$7*SIN(2*PI()*$B20/n_ang),0)-ImgF_y0+1,ROUND($C$4+AG$7*COS(2*PI()*$B20/n_ang),0)-ImgF_x0+1)</f>
        <v>188</v>
      </c>
      <c r="AH20" s="18" t="n">
        <f aca="false">INDEX(ImgF,ROUND($C$5+AH$7*SIN(2*PI()*$B20/n_ang),0)-ImgF_y0+1,ROUND($C$4+AH$7*COS(2*PI()*$B20/n_ang),0)-ImgF_x0+1)</f>
        <v>164</v>
      </c>
      <c r="AI20" s="18" t="n">
        <f aca="false">INDEX(ImgF,ROUND($C$5+AI$7*SIN(2*PI()*$B20/n_ang),0)-ImgF_y0+1,ROUND($C$4+AI$7*COS(2*PI()*$B20/n_ang),0)-ImgF_x0+1)</f>
        <v>193</v>
      </c>
      <c r="AJ20" s="18" t="n">
        <f aca="false">INDEX(ImgF,ROUND($C$5+AJ$7*SIN(2*PI()*$B20/n_ang),0)-ImgF_y0+1,ROUND($C$4+AJ$7*COS(2*PI()*$B20/n_ang),0)-ImgF_x0+1)</f>
        <v>215</v>
      </c>
      <c r="AK20" s="18" t="n">
        <f aca="false">INDEX(ImgF,ROUND($C$5+AK$7*SIN(2*PI()*$B20/n_ang),0)-ImgF_y0+1,ROUND($C$4+AK$7*COS(2*PI()*$B20/n_ang),0)-ImgF_x0+1)</f>
        <v>63</v>
      </c>
      <c r="AL20" s="18" t="n">
        <f aca="false">INDEX(ImgF,ROUND($C$5+AL$7*SIN(2*PI()*$B20/n_ang),0)-ImgF_y0+1,ROUND($C$4+AL$7*COS(2*PI()*$B20/n_ang),0)-ImgF_x0+1)</f>
        <v>130</v>
      </c>
      <c r="AN20" s="35" t="n">
        <f aca="false">AVERAGE(D20:AB20)-AVERAGE(D136:AB136)</f>
        <v>-65.6734375</v>
      </c>
      <c r="AO20" s="36" t="n">
        <f aca="false">(AN20-AVERAGE(AN$8:AN$135))/STDEVP(AN$8:AN$135)</f>
        <v>-2.42468478132469</v>
      </c>
      <c r="AP20" s="35" t="n">
        <f aca="false">AVERAGE(AD20:AL20)-AVERAGE(AD136:AL136)</f>
        <v>73.9696180555555</v>
      </c>
      <c r="AQ20" s="36" t="n">
        <f aca="false">(AP20-AVERAGE(AP$8:AP$135))/STDEVP(AP$8:AP$135)</f>
        <v>1.60943986152075</v>
      </c>
    </row>
    <row r="21" customFormat="false" ht="10.5" hidden="false" customHeight="true" outlineLevel="0" collapsed="false">
      <c r="B21" s="22" t="n">
        <v>13</v>
      </c>
      <c r="C21" s="34" t="n">
        <f aca="false">B21*360/n_ang</f>
        <v>36.5625</v>
      </c>
      <c r="D21" s="18" t="n">
        <f aca="false">INDEX(ImgF,ROUND($C$5+D$7*SIN(2*PI()*$B21/n_ang),0)-ImgF_y0+1,ROUND($C$4+D$7*COS(2*PI()*$B21/n_ang),0)-ImgF_x0+1)</f>
        <v>254</v>
      </c>
      <c r="E21" s="18" t="n">
        <f aca="false">INDEX(ImgF,ROUND($C$5+E$7*SIN(2*PI()*$B21/n_ang),0)-ImgF_y0+1,ROUND($C$4+E$7*COS(2*PI()*$B21/n_ang),0)-ImgF_x0+1)</f>
        <v>251</v>
      </c>
      <c r="F21" s="18" t="n">
        <f aca="false">INDEX(ImgF,ROUND($C$5+F$7*SIN(2*PI()*$B21/n_ang),0)-ImgF_y0+1,ROUND($C$4+F$7*COS(2*PI()*$B21/n_ang),0)-ImgF_x0+1)</f>
        <v>137</v>
      </c>
      <c r="G21" s="18" t="n">
        <f aca="false">INDEX(ImgF,ROUND($C$5+G$7*SIN(2*PI()*$B21/n_ang),0)-ImgF_y0+1,ROUND($C$4+G$7*COS(2*PI()*$B21/n_ang),0)-ImgF_x0+1)</f>
        <v>114</v>
      </c>
      <c r="H21" s="18" t="n">
        <f aca="false">INDEX(ImgF,ROUND($C$5+H$7*SIN(2*PI()*$B21/n_ang),0)-ImgF_y0+1,ROUND($C$4+H$7*COS(2*PI()*$B21/n_ang),0)-ImgF_x0+1)</f>
        <v>75</v>
      </c>
      <c r="I21" s="18" t="n">
        <f aca="false">INDEX(ImgF,ROUND($C$5+I$7*SIN(2*PI()*$B21/n_ang),0)-ImgF_y0+1,ROUND($C$4+I$7*COS(2*PI()*$B21/n_ang),0)-ImgF_x0+1)</f>
        <v>88</v>
      </c>
      <c r="J21" s="18" t="n">
        <f aca="false">INDEX(ImgF,ROUND($C$5+J$7*SIN(2*PI()*$B21/n_ang),0)-ImgF_y0+1,ROUND($C$4+J$7*COS(2*PI()*$B21/n_ang),0)-ImgF_x0+1)</f>
        <v>121</v>
      </c>
      <c r="K21" s="18" t="n">
        <f aca="false">INDEX(ImgF,ROUND($C$5+K$7*SIN(2*PI()*$B21/n_ang),0)-ImgF_y0+1,ROUND($C$4+K$7*COS(2*PI()*$B21/n_ang),0)-ImgF_x0+1)</f>
        <v>252</v>
      </c>
      <c r="L21" s="18" t="n">
        <f aca="false">INDEX(ImgF,ROUND($C$5+L$7*SIN(2*PI()*$B21/n_ang),0)-ImgF_y0+1,ROUND($C$4+L$7*COS(2*PI()*$B21/n_ang),0)-ImgF_x0+1)</f>
        <v>201</v>
      </c>
      <c r="M21" s="18" t="n">
        <f aca="false">INDEX(ImgF,ROUND($C$5+M$7*SIN(2*PI()*$B21/n_ang),0)-ImgF_y0+1,ROUND($C$4+M$7*COS(2*PI()*$B21/n_ang),0)-ImgF_x0+1)</f>
        <v>97</v>
      </c>
      <c r="N21" s="18" t="n">
        <f aca="false">INDEX(ImgF,ROUND($C$5+N$7*SIN(2*PI()*$B21/n_ang),0)-ImgF_y0+1,ROUND($C$4+N$7*COS(2*PI()*$B21/n_ang),0)-ImgF_x0+1)</f>
        <v>56</v>
      </c>
      <c r="O21" s="18" t="n">
        <f aca="false">INDEX(ImgF,ROUND($C$5+O$7*SIN(2*PI()*$B21/n_ang),0)-ImgF_y0+1,ROUND($C$4+O$7*COS(2*PI()*$B21/n_ang),0)-ImgF_x0+1)</f>
        <v>16</v>
      </c>
      <c r="P21" s="18" t="n">
        <f aca="false">INDEX(ImgF,ROUND($C$5+P$7*SIN(2*PI()*$B21/n_ang),0)-ImgF_y0+1,ROUND($C$4+P$7*COS(2*PI()*$B21/n_ang),0)-ImgF_x0+1)</f>
        <v>18</v>
      </c>
      <c r="Q21" s="18" t="n">
        <f aca="false">INDEX(ImgF,ROUND($C$5+Q$7*SIN(2*PI()*$B21/n_ang),0)-ImgF_y0+1,ROUND($C$4+Q$7*COS(2*PI()*$B21/n_ang),0)-ImgF_x0+1)</f>
        <v>30</v>
      </c>
      <c r="R21" s="18" t="n">
        <f aca="false">INDEX(ImgF,ROUND($C$5+R$7*SIN(2*PI()*$B21/n_ang),0)-ImgF_y0+1,ROUND($C$4+R$7*COS(2*PI()*$B21/n_ang),0)-ImgF_x0+1)</f>
        <v>19</v>
      </c>
      <c r="S21" s="18" t="n">
        <f aca="false">INDEX(ImgF,ROUND($C$5+S$7*SIN(2*PI()*$B21/n_ang),0)-ImgF_y0+1,ROUND($C$4+S$7*COS(2*PI()*$B21/n_ang),0)-ImgF_x0+1)</f>
        <v>23</v>
      </c>
      <c r="T21" s="18" t="n">
        <f aca="false">INDEX(ImgF,ROUND($C$5+T$7*SIN(2*PI()*$B21/n_ang),0)-ImgF_y0+1,ROUND($C$4+T$7*COS(2*PI()*$B21/n_ang),0)-ImgF_x0+1)</f>
        <v>23</v>
      </c>
      <c r="U21" s="18" t="n">
        <f aca="false">INDEX(ImgF,ROUND($C$5+U$7*SIN(2*PI()*$B21/n_ang),0)-ImgF_y0+1,ROUND($C$4+U$7*COS(2*PI()*$B21/n_ang),0)-ImgF_x0+1)</f>
        <v>24</v>
      </c>
      <c r="V21" s="18" t="n">
        <f aca="false">INDEX(ImgF,ROUND($C$5+V$7*SIN(2*PI()*$B21/n_ang),0)-ImgF_y0+1,ROUND($C$4+V$7*COS(2*PI()*$B21/n_ang),0)-ImgF_x0+1)</f>
        <v>23</v>
      </c>
      <c r="W21" s="18" t="n">
        <f aca="false">INDEX(ImgF,ROUND($C$5+W$7*SIN(2*PI()*$B21/n_ang),0)-ImgF_y0+1,ROUND($C$4+W$7*COS(2*PI()*$B21/n_ang),0)-ImgF_x0+1)</f>
        <v>30</v>
      </c>
      <c r="X21" s="18" t="n">
        <f aca="false">INDEX(ImgF,ROUND($C$5+X$7*SIN(2*PI()*$B21/n_ang),0)-ImgF_y0+1,ROUND($C$4+X$7*COS(2*PI()*$B21/n_ang),0)-ImgF_x0+1)</f>
        <v>11</v>
      </c>
      <c r="Y21" s="18" t="n">
        <f aca="false">INDEX(ImgF,ROUND($C$5+Y$7*SIN(2*PI()*$B21/n_ang),0)-ImgF_y0+1,ROUND($C$4+Y$7*COS(2*PI()*$B21/n_ang),0)-ImgF_x0+1)</f>
        <v>11</v>
      </c>
      <c r="Z21" s="18" t="n">
        <f aca="false">INDEX(ImgF,ROUND($C$5+Z$7*SIN(2*PI()*$B21/n_ang),0)-ImgF_y0+1,ROUND($C$4+Z$7*COS(2*PI()*$B21/n_ang),0)-ImgF_x0+1)</f>
        <v>37</v>
      </c>
      <c r="AA21" s="18" t="n">
        <f aca="false">INDEX(ImgF,ROUND($C$5+AA$7*SIN(2*PI()*$B21/n_ang),0)-ImgF_y0+1,ROUND($C$4+AA$7*COS(2*PI()*$B21/n_ang),0)-ImgF_x0+1)</f>
        <v>28</v>
      </c>
      <c r="AB21" s="18" t="n">
        <f aca="false">INDEX(ImgF,ROUND($C$5+AB$7*SIN(2*PI()*$B21/n_ang),0)-ImgF_y0+1,ROUND($C$4+AB$7*COS(2*PI()*$B21/n_ang),0)-ImgF_x0+1)</f>
        <v>15</v>
      </c>
      <c r="AD21" s="18" t="n">
        <f aca="false">INDEX(ImgF,ROUND($C$5+AD$7*SIN(2*PI()*$B21/n_ang),0)-ImgF_y0+1,ROUND($C$4+AD$7*COS(2*PI()*$B21/n_ang),0)-ImgF_x0+1)</f>
        <v>72</v>
      </c>
      <c r="AE21" s="18" t="n">
        <f aca="false">INDEX(ImgF,ROUND($C$5+AE$7*SIN(2*PI()*$B21/n_ang),0)-ImgF_y0+1,ROUND($C$4+AE$7*COS(2*PI()*$B21/n_ang),0)-ImgF_x0+1)</f>
        <v>163</v>
      </c>
      <c r="AF21" s="18" t="n">
        <f aca="false">INDEX(ImgF,ROUND($C$5+AF$7*SIN(2*PI()*$B21/n_ang),0)-ImgF_y0+1,ROUND($C$4+AF$7*COS(2*PI()*$B21/n_ang),0)-ImgF_x0+1)</f>
        <v>116</v>
      </c>
      <c r="AG21" s="18" t="n">
        <f aca="false">INDEX(ImgF,ROUND($C$5+AG$7*SIN(2*PI()*$B21/n_ang),0)-ImgF_y0+1,ROUND($C$4+AG$7*COS(2*PI()*$B21/n_ang),0)-ImgF_x0+1)</f>
        <v>116</v>
      </c>
      <c r="AH21" s="18" t="n">
        <f aca="false">INDEX(ImgF,ROUND($C$5+AH$7*SIN(2*PI()*$B21/n_ang),0)-ImgF_y0+1,ROUND($C$4+AH$7*COS(2*PI()*$B21/n_ang),0)-ImgF_x0+1)</f>
        <v>147</v>
      </c>
      <c r="AI21" s="18" t="n">
        <f aca="false">INDEX(ImgF,ROUND($C$5+AI$7*SIN(2*PI()*$B21/n_ang),0)-ImgF_y0+1,ROUND($C$4+AI$7*COS(2*PI()*$B21/n_ang),0)-ImgF_x0+1)</f>
        <v>178</v>
      </c>
      <c r="AJ21" s="18" t="n">
        <f aca="false">INDEX(ImgF,ROUND($C$5+AJ$7*SIN(2*PI()*$B21/n_ang),0)-ImgF_y0+1,ROUND($C$4+AJ$7*COS(2*PI()*$B21/n_ang),0)-ImgF_x0+1)</f>
        <v>215</v>
      </c>
      <c r="AK21" s="18" t="n">
        <f aca="false">INDEX(ImgF,ROUND($C$5+AK$7*SIN(2*PI()*$B21/n_ang),0)-ImgF_y0+1,ROUND($C$4+AK$7*COS(2*PI()*$B21/n_ang),0)-ImgF_x0+1)</f>
        <v>77</v>
      </c>
      <c r="AL21" s="18" t="n">
        <f aca="false">INDEX(ImgF,ROUND($C$5+AL$7*SIN(2*PI()*$B21/n_ang),0)-ImgF_y0+1,ROUND($C$4+AL$7*COS(2*PI()*$B21/n_ang),0)-ImgF_x0+1)</f>
        <v>77</v>
      </c>
      <c r="AN21" s="35" t="n">
        <f aca="false">AVERAGE(D21:AB21)-AVERAGE(D136:AB136)</f>
        <v>-64.0734375</v>
      </c>
      <c r="AO21" s="36" t="n">
        <f aca="false">(AN21-AVERAGE(AN$8:AN$135))/STDEVP(AN$8:AN$135)</f>
        <v>-2.36561225828036</v>
      </c>
      <c r="AP21" s="35" t="n">
        <f aca="false">AVERAGE(AD21:AL21)-AVERAGE(AD136:AL136)</f>
        <v>54.3029513888889</v>
      </c>
      <c r="AQ21" s="36" t="n">
        <f aca="false">(AP21-AVERAGE(AP$8:AP$135))/STDEVP(AP$8:AP$135)</f>
        <v>1.18153015874519</v>
      </c>
      <c r="AS21" s="2" t="s">
        <v>193</v>
      </c>
    </row>
    <row r="22" customFormat="false" ht="10.5" hidden="false" customHeight="true" outlineLevel="0" collapsed="false">
      <c r="B22" s="22" t="n">
        <v>14</v>
      </c>
      <c r="C22" s="34" t="n">
        <f aca="false">B22*360/n_ang</f>
        <v>39.375</v>
      </c>
      <c r="D22" s="18" t="n">
        <f aca="false">INDEX(ImgF,ROUND($C$5+D$7*SIN(2*PI()*$B22/n_ang),0)-ImgF_y0+1,ROUND($C$4+D$7*COS(2*PI()*$B22/n_ang),0)-ImgF_x0+1)</f>
        <v>254</v>
      </c>
      <c r="E22" s="18" t="n">
        <f aca="false">INDEX(ImgF,ROUND($C$5+E$7*SIN(2*PI()*$B22/n_ang),0)-ImgF_y0+1,ROUND($C$4+E$7*COS(2*PI()*$B22/n_ang),0)-ImgF_x0+1)</f>
        <v>224</v>
      </c>
      <c r="F22" s="18" t="n">
        <f aca="false">INDEX(ImgF,ROUND($C$5+F$7*SIN(2*PI()*$B22/n_ang),0)-ImgF_y0+1,ROUND($C$4+F$7*COS(2*PI()*$B22/n_ang),0)-ImgF_x0+1)</f>
        <v>137</v>
      </c>
      <c r="G22" s="18" t="n">
        <f aca="false">INDEX(ImgF,ROUND($C$5+G$7*SIN(2*PI()*$B22/n_ang),0)-ImgF_y0+1,ROUND($C$4+G$7*COS(2*PI()*$B22/n_ang),0)-ImgF_x0+1)</f>
        <v>114</v>
      </c>
      <c r="H22" s="18" t="n">
        <f aca="false">INDEX(ImgF,ROUND($C$5+H$7*SIN(2*PI()*$B22/n_ang),0)-ImgF_y0+1,ROUND($C$4+H$7*COS(2*PI()*$B22/n_ang),0)-ImgF_x0+1)</f>
        <v>116</v>
      </c>
      <c r="I22" s="18" t="n">
        <f aca="false">INDEX(ImgF,ROUND($C$5+I$7*SIN(2*PI()*$B22/n_ang),0)-ImgF_y0+1,ROUND($C$4+I$7*COS(2*PI()*$B22/n_ang),0)-ImgF_x0+1)</f>
        <v>88</v>
      </c>
      <c r="J22" s="18" t="n">
        <f aca="false">INDEX(ImgF,ROUND($C$5+J$7*SIN(2*PI()*$B22/n_ang),0)-ImgF_y0+1,ROUND($C$4+J$7*COS(2*PI()*$B22/n_ang),0)-ImgF_x0+1)</f>
        <v>219</v>
      </c>
      <c r="K22" s="18" t="n">
        <f aca="false">INDEX(ImgF,ROUND($C$5+K$7*SIN(2*PI()*$B22/n_ang),0)-ImgF_y0+1,ROUND($C$4+K$7*COS(2*PI()*$B22/n_ang),0)-ImgF_x0+1)</f>
        <v>253</v>
      </c>
      <c r="L22" s="18" t="n">
        <f aca="false">INDEX(ImgF,ROUND($C$5+L$7*SIN(2*PI()*$B22/n_ang),0)-ImgF_y0+1,ROUND($C$4+L$7*COS(2*PI()*$B22/n_ang),0)-ImgF_x0+1)</f>
        <v>253</v>
      </c>
      <c r="M22" s="18" t="n">
        <f aca="false">INDEX(ImgF,ROUND($C$5+M$7*SIN(2*PI()*$B22/n_ang),0)-ImgF_y0+1,ROUND($C$4+M$7*COS(2*PI()*$B22/n_ang),0)-ImgF_x0+1)</f>
        <v>137</v>
      </c>
      <c r="N22" s="18" t="n">
        <f aca="false">INDEX(ImgF,ROUND($C$5+N$7*SIN(2*PI()*$B22/n_ang),0)-ImgF_y0+1,ROUND($C$4+N$7*COS(2*PI()*$B22/n_ang),0)-ImgF_x0+1)</f>
        <v>56</v>
      </c>
      <c r="O22" s="18" t="n">
        <f aca="false">INDEX(ImgF,ROUND($C$5+O$7*SIN(2*PI()*$B22/n_ang),0)-ImgF_y0+1,ROUND($C$4+O$7*COS(2*PI()*$B22/n_ang),0)-ImgF_x0+1)</f>
        <v>35</v>
      </c>
      <c r="P22" s="18" t="n">
        <f aca="false">INDEX(ImgF,ROUND($C$5+P$7*SIN(2*PI()*$B22/n_ang),0)-ImgF_y0+1,ROUND($C$4+P$7*COS(2*PI()*$B22/n_ang),0)-ImgF_x0+1)</f>
        <v>23</v>
      </c>
      <c r="Q22" s="18" t="n">
        <f aca="false">INDEX(ImgF,ROUND($C$5+Q$7*SIN(2*PI()*$B22/n_ang),0)-ImgF_y0+1,ROUND($C$4+Q$7*COS(2*PI()*$B22/n_ang),0)-ImgF_x0+1)</f>
        <v>23</v>
      </c>
      <c r="R22" s="18" t="n">
        <f aca="false">INDEX(ImgF,ROUND($C$5+R$7*SIN(2*PI()*$B22/n_ang),0)-ImgF_y0+1,ROUND($C$4+R$7*COS(2*PI()*$B22/n_ang),0)-ImgF_x0+1)</f>
        <v>31</v>
      </c>
      <c r="S22" s="18" t="n">
        <f aca="false">INDEX(ImgF,ROUND($C$5+S$7*SIN(2*PI()*$B22/n_ang),0)-ImgF_y0+1,ROUND($C$4+S$7*COS(2*PI()*$B22/n_ang),0)-ImgF_x0+1)</f>
        <v>23</v>
      </c>
      <c r="T22" s="18" t="n">
        <f aca="false">INDEX(ImgF,ROUND($C$5+T$7*SIN(2*PI()*$B22/n_ang),0)-ImgF_y0+1,ROUND($C$4+T$7*COS(2*PI()*$B22/n_ang),0)-ImgF_x0+1)</f>
        <v>21</v>
      </c>
      <c r="U22" s="18" t="n">
        <f aca="false">INDEX(ImgF,ROUND($C$5+U$7*SIN(2*PI()*$B22/n_ang),0)-ImgF_y0+1,ROUND($C$4+U$7*COS(2*PI()*$B22/n_ang),0)-ImgF_x0+1)</f>
        <v>26</v>
      </c>
      <c r="V22" s="18" t="n">
        <f aca="false">INDEX(ImgF,ROUND($C$5+V$7*SIN(2*PI()*$B22/n_ang),0)-ImgF_y0+1,ROUND($C$4+V$7*COS(2*PI()*$B22/n_ang),0)-ImgF_x0+1)</f>
        <v>21</v>
      </c>
      <c r="W22" s="18" t="n">
        <f aca="false">INDEX(ImgF,ROUND($C$5+W$7*SIN(2*PI()*$B22/n_ang),0)-ImgF_y0+1,ROUND($C$4+W$7*COS(2*PI()*$B22/n_ang),0)-ImgF_x0+1)</f>
        <v>31</v>
      </c>
      <c r="X22" s="18" t="n">
        <f aca="false">INDEX(ImgF,ROUND($C$5+X$7*SIN(2*PI()*$B22/n_ang),0)-ImgF_y0+1,ROUND($C$4+X$7*COS(2*PI()*$B22/n_ang),0)-ImgF_x0+1)</f>
        <v>24</v>
      </c>
      <c r="Y22" s="18" t="n">
        <f aca="false">INDEX(ImgF,ROUND($C$5+Y$7*SIN(2*PI()*$B22/n_ang),0)-ImgF_y0+1,ROUND($C$4+Y$7*COS(2*PI()*$B22/n_ang),0)-ImgF_x0+1)</f>
        <v>24</v>
      </c>
      <c r="Z22" s="18" t="n">
        <f aca="false">INDEX(ImgF,ROUND($C$5+Z$7*SIN(2*PI()*$B22/n_ang),0)-ImgF_y0+1,ROUND($C$4+Z$7*COS(2*PI()*$B22/n_ang),0)-ImgF_x0+1)</f>
        <v>42</v>
      </c>
      <c r="AA22" s="18" t="n">
        <f aca="false">INDEX(ImgF,ROUND($C$5+AA$7*SIN(2*PI()*$B22/n_ang),0)-ImgF_y0+1,ROUND($C$4+AA$7*COS(2*PI()*$B22/n_ang),0)-ImgF_x0+1)</f>
        <v>58</v>
      </c>
      <c r="AB22" s="18" t="n">
        <f aca="false">INDEX(ImgF,ROUND($C$5+AB$7*SIN(2*PI()*$B22/n_ang),0)-ImgF_y0+1,ROUND($C$4+AB$7*COS(2*PI()*$B22/n_ang),0)-ImgF_x0+1)</f>
        <v>18</v>
      </c>
      <c r="AD22" s="18" t="n">
        <f aca="false">INDEX(ImgF,ROUND($C$5+AD$7*SIN(2*PI()*$B22/n_ang),0)-ImgF_y0+1,ROUND($C$4+AD$7*COS(2*PI()*$B22/n_ang),0)-ImgF_x0+1)</f>
        <v>57</v>
      </c>
      <c r="AE22" s="18" t="n">
        <f aca="false">INDEX(ImgF,ROUND($C$5+AE$7*SIN(2*PI()*$B22/n_ang),0)-ImgF_y0+1,ROUND($C$4+AE$7*COS(2*PI()*$B22/n_ang),0)-ImgF_x0+1)</f>
        <v>127</v>
      </c>
      <c r="AF22" s="18" t="n">
        <f aca="false">INDEX(ImgF,ROUND($C$5+AF$7*SIN(2*PI()*$B22/n_ang),0)-ImgF_y0+1,ROUND($C$4+AF$7*COS(2*PI()*$B22/n_ang),0)-ImgF_x0+1)</f>
        <v>123</v>
      </c>
      <c r="AG22" s="18" t="n">
        <f aca="false">INDEX(ImgF,ROUND($C$5+AG$7*SIN(2*PI()*$B22/n_ang),0)-ImgF_y0+1,ROUND($C$4+AG$7*COS(2*PI()*$B22/n_ang),0)-ImgF_x0+1)</f>
        <v>151</v>
      </c>
      <c r="AH22" s="18" t="n">
        <f aca="false">INDEX(ImgF,ROUND($C$5+AH$7*SIN(2*PI()*$B22/n_ang),0)-ImgF_y0+1,ROUND($C$4+AH$7*COS(2*PI()*$B22/n_ang),0)-ImgF_x0+1)</f>
        <v>158</v>
      </c>
      <c r="AI22" s="18" t="n">
        <f aca="false">INDEX(ImgF,ROUND($C$5+AI$7*SIN(2*PI()*$B22/n_ang),0)-ImgF_y0+1,ROUND($C$4+AI$7*COS(2*PI()*$B22/n_ang),0)-ImgF_x0+1)</f>
        <v>210</v>
      </c>
      <c r="AJ22" s="18" t="n">
        <f aca="false">INDEX(ImgF,ROUND($C$5+AJ$7*SIN(2*PI()*$B22/n_ang),0)-ImgF_y0+1,ROUND($C$4+AJ$7*COS(2*PI()*$B22/n_ang),0)-ImgF_x0+1)</f>
        <v>203</v>
      </c>
      <c r="AK22" s="18" t="n">
        <f aca="false">INDEX(ImgF,ROUND($C$5+AK$7*SIN(2*PI()*$B22/n_ang),0)-ImgF_y0+1,ROUND($C$4+AK$7*COS(2*PI()*$B22/n_ang),0)-ImgF_x0+1)</f>
        <v>203</v>
      </c>
      <c r="AL22" s="18" t="n">
        <f aca="false">INDEX(ImgF,ROUND($C$5+AL$7*SIN(2*PI()*$B22/n_ang),0)-ImgF_y0+1,ROUND($C$4+AL$7*COS(2*PI()*$B22/n_ang),0)-ImgF_x0+1)</f>
        <v>90</v>
      </c>
      <c r="AN22" s="35" t="n">
        <f aca="false">AVERAGE(D22:AB22)-AVERAGE(D136:AB136)</f>
        <v>-52.1934375</v>
      </c>
      <c r="AO22" s="36" t="n">
        <f aca="false">(AN22-AVERAGE(AN$8:AN$135))/STDEVP(AN$8:AN$135)</f>
        <v>-1.92699877467616</v>
      </c>
      <c r="AP22" s="35" t="n">
        <f aca="false">AVERAGE(AD22:AL22)-AVERAGE(AD136:AL136)</f>
        <v>72.1918402777778</v>
      </c>
      <c r="AQ22" s="36" t="n">
        <f aca="false">(AP22-AVERAGE(AP$8:AP$135))/STDEVP(AP$8:AP$135)</f>
        <v>1.57075875844499</v>
      </c>
    </row>
    <row r="23" customFormat="false" ht="10.5" hidden="false" customHeight="true" outlineLevel="0" collapsed="false">
      <c r="B23" s="22" t="n">
        <v>15</v>
      </c>
      <c r="C23" s="34" t="n">
        <f aca="false">B23*360/n_ang</f>
        <v>42.1875</v>
      </c>
      <c r="D23" s="18" t="n">
        <f aca="false">INDEX(ImgF,ROUND($C$5+D$7*SIN(2*PI()*$B23/n_ang),0)-ImgF_y0+1,ROUND($C$4+D$7*COS(2*PI()*$B23/n_ang),0)-ImgF_x0+1)</f>
        <v>254</v>
      </c>
      <c r="E23" s="18" t="n">
        <f aca="false">INDEX(ImgF,ROUND($C$5+E$7*SIN(2*PI()*$B23/n_ang),0)-ImgF_y0+1,ROUND($C$4+E$7*COS(2*PI()*$B23/n_ang),0)-ImgF_x0+1)</f>
        <v>224</v>
      </c>
      <c r="F23" s="18" t="n">
        <f aca="false">INDEX(ImgF,ROUND($C$5+F$7*SIN(2*PI()*$B23/n_ang),0)-ImgF_y0+1,ROUND($C$4+F$7*COS(2*PI()*$B23/n_ang),0)-ImgF_x0+1)</f>
        <v>181</v>
      </c>
      <c r="G23" s="18" t="n">
        <f aca="false">INDEX(ImgF,ROUND($C$5+G$7*SIN(2*PI()*$B23/n_ang),0)-ImgF_y0+1,ROUND($C$4+G$7*COS(2*PI()*$B23/n_ang),0)-ImgF_x0+1)</f>
        <v>118</v>
      </c>
      <c r="H23" s="18" t="n">
        <f aca="false">INDEX(ImgF,ROUND($C$5+H$7*SIN(2*PI()*$B23/n_ang),0)-ImgF_y0+1,ROUND($C$4+H$7*COS(2*PI()*$B23/n_ang),0)-ImgF_x0+1)</f>
        <v>116</v>
      </c>
      <c r="I23" s="18" t="n">
        <f aca="false">INDEX(ImgF,ROUND($C$5+I$7*SIN(2*PI()*$B23/n_ang),0)-ImgF_y0+1,ROUND($C$4+I$7*COS(2*PI()*$B23/n_ang),0)-ImgF_x0+1)</f>
        <v>137</v>
      </c>
      <c r="J23" s="18" t="n">
        <f aca="false">INDEX(ImgF,ROUND($C$5+J$7*SIN(2*PI()*$B23/n_ang),0)-ImgF_y0+1,ROUND($C$4+J$7*COS(2*PI()*$B23/n_ang),0)-ImgF_x0+1)</f>
        <v>137</v>
      </c>
      <c r="K23" s="18" t="n">
        <f aca="false">INDEX(ImgF,ROUND($C$5+K$7*SIN(2*PI()*$B23/n_ang),0)-ImgF_y0+1,ROUND($C$4+K$7*COS(2*PI()*$B23/n_ang),0)-ImgF_x0+1)</f>
        <v>250</v>
      </c>
      <c r="L23" s="18" t="n">
        <f aca="false">INDEX(ImgF,ROUND($C$5+L$7*SIN(2*PI()*$B23/n_ang),0)-ImgF_y0+1,ROUND($C$4+L$7*COS(2*PI()*$B23/n_ang),0)-ImgF_x0+1)</f>
        <v>240</v>
      </c>
      <c r="M23" s="18" t="n">
        <f aca="false">INDEX(ImgF,ROUND($C$5+M$7*SIN(2*PI()*$B23/n_ang),0)-ImgF_y0+1,ROUND($C$4+M$7*COS(2*PI()*$B23/n_ang),0)-ImgF_x0+1)</f>
        <v>137</v>
      </c>
      <c r="N23" s="18" t="n">
        <f aca="false">INDEX(ImgF,ROUND($C$5+N$7*SIN(2*PI()*$B23/n_ang),0)-ImgF_y0+1,ROUND($C$4+N$7*COS(2*PI()*$B23/n_ang),0)-ImgF_x0+1)</f>
        <v>107</v>
      </c>
      <c r="O23" s="18" t="n">
        <f aca="false">INDEX(ImgF,ROUND($C$5+O$7*SIN(2*PI()*$B23/n_ang),0)-ImgF_y0+1,ROUND($C$4+O$7*COS(2*PI()*$B23/n_ang),0)-ImgF_x0+1)</f>
        <v>29</v>
      </c>
      <c r="P23" s="18" t="n">
        <f aca="false">INDEX(ImgF,ROUND($C$5+P$7*SIN(2*PI()*$B23/n_ang),0)-ImgF_y0+1,ROUND($C$4+P$7*COS(2*PI()*$B23/n_ang),0)-ImgF_x0+1)</f>
        <v>28</v>
      </c>
      <c r="Q23" s="18" t="n">
        <f aca="false">INDEX(ImgF,ROUND($C$5+Q$7*SIN(2*PI()*$B23/n_ang),0)-ImgF_y0+1,ROUND($C$4+Q$7*COS(2*PI()*$B23/n_ang),0)-ImgF_x0+1)</f>
        <v>17</v>
      </c>
      <c r="R23" s="18" t="n">
        <f aca="false">INDEX(ImgF,ROUND($C$5+R$7*SIN(2*PI()*$B23/n_ang),0)-ImgF_y0+1,ROUND($C$4+R$7*COS(2*PI()*$B23/n_ang),0)-ImgF_x0+1)</f>
        <v>16</v>
      </c>
      <c r="S23" s="18" t="n">
        <f aca="false">INDEX(ImgF,ROUND($C$5+S$7*SIN(2*PI()*$B23/n_ang),0)-ImgF_y0+1,ROUND($C$4+S$7*COS(2*PI()*$B23/n_ang),0)-ImgF_x0+1)</f>
        <v>16</v>
      </c>
      <c r="T23" s="18" t="n">
        <f aca="false">INDEX(ImgF,ROUND($C$5+T$7*SIN(2*PI()*$B23/n_ang),0)-ImgF_y0+1,ROUND($C$4+T$7*COS(2*PI()*$B23/n_ang),0)-ImgF_x0+1)</f>
        <v>14</v>
      </c>
      <c r="U23" s="18" t="n">
        <f aca="false">INDEX(ImgF,ROUND($C$5+U$7*SIN(2*PI()*$B23/n_ang),0)-ImgF_y0+1,ROUND($C$4+U$7*COS(2*PI()*$B23/n_ang),0)-ImgF_x0+1)</f>
        <v>23</v>
      </c>
      <c r="V23" s="18" t="n">
        <f aca="false">INDEX(ImgF,ROUND($C$5+V$7*SIN(2*PI()*$B23/n_ang),0)-ImgF_y0+1,ROUND($C$4+V$7*COS(2*PI()*$B23/n_ang),0)-ImgF_x0+1)</f>
        <v>23</v>
      </c>
      <c r="W23" s="18" t="n">
        <f aca="false">INDEX(ImgF,ROUND($C$5+W$7*SIN(2*PI()*$B23/n_ang),0)-ImgF_y0+1,ROUND($C$4+W$7*COS(2*PI()*$B23/n_ang),0)-ImgF_x0+1)</f>
        <v>25</v>
      </c>
      <c r="X23" s="18" t="n">
        <f aca="false">INDEX(ImgF,ROUND($C$5+X$7*SIN(2*PI()*$B23/n_ang),0)-ImgF_y0+1,ROUND($C$4+X$7*COS(2*PI()*$B23/n_ang),0)-ImgF_x0+1)</f>
        <v>22</v>
      </c>
      <c r="Y23" s="18" t="n">
        <f aca="false">INDEX(ImgF,ROUND($C$5+Y$7*SIN(2*PI()*$B23/n_ang),0)-ImgF_y0+1,ROUND($C$4+Y$7*COS(2*PI()*$B23/n_ang),0)-ImgF_x0+1)</f>
        <v>25</v>
      </c>
      <c r="Z23" s="18" t="n">
        <f aca="false">INDEX(ImgF,ROUND($C$5+Z$7*SIN(2*PI()*$B23/n_ang),0)-ImgF_y0+1,ROUND($C$4+Z$7*COS(2*PI()*$B23/n_ang),0)-ImgF_x0+1)</f>
        <v>35</v>
      </c>
      <c r="AA23" s="18" t="n">
        <f aca="false">INDEX(ImgF,ROUND($C$5+AA$7*SIN(2*PI()*$B23/n_ang),0)-ImgF_y0+1,ROUND($C$4+AA$7*COS(2*PI()*$B23/n_ang),0)-ImgF_x0+1)</f>
        <v>50</v>
      </c>
      <c r="AB23" s="18" t="n">
        <f aca="false">INDEX(ImgF,ROUND($C$5+AB$7*SIN(2*PI()*$B23/n_ang),0)-ImgF_y0+1,ROUND($C$4+AB$7*COS(2*PI()*$B23/n_ang),0)-ImgF_x0+1)</f>
        <v>31</v>
      </c>
      <c r="AD23" s="18" t="n">
        <f aca="false">INDEX(ImgF,ROUND($C$5+AD$7*SIN(2*PI()*$B23/n_ang),0)-ImgF_y0+1,ROUND($C$4+AD$7*COS(2*PI()*$B23/n_ang),0)-ImgF_x0+1)</f>
        <v>54</v>
      </c>
      <c r="AE23" s="18" t="n">
        <f aca="false">INDEX(ImgF,ROUND($C$5+AE$7*SIN(2*PI()*$B23/n_ang),0)-ImgF_y0+1,ROUND($C$4+AE$7*COS(2*PI()*$B23/n_ang),0)-ImgF_x0+1)</f>
        <v>117</v>
      </c>
      <c r="AF23" s="18" t="n">
        <f aca="false">INDEX(ImgF,ROUND($C$5+AF$7*SIN(2*PI()*$B23/n_ang),0)-ImgF_y0+1,ROUND($C$4+AF$7*COS(2*PI()*$B23/n_ang),0)-ImgF_x0+1)</f>
        <v>165</v>
      </c>
      <c r="AG23" s="18" t="n">
        <f aca="false">INDEX(ImgF,ROUND($C$5+AG$7*SIN(2*PI()*$B23/n_ang),0)-ImgF_y0+1,ROUND($C$4+AG$7*COS(2*PI()*$B23/n_ang),0)-ImgF_x0+1)</f>
        <v>174</v>
      </c>
      <c r="AH23" s="18" t="n">
        <f aca="false">INDEX(ImgF,ROUND($C$5+AH$7*SIN(2*PI()*$B23/n_ang),0)-ImgF_y0+1,ROUND($C$4+AH$7*COS(2*PI()*$B23/n_ang),0)-ImgF_x0+1)</f>
        <v>139</v>
      </c>
      <c r="AI23" s="18" t="n">
        <f aca="false">INDEX(ImgF,ROUND($C$5+AI$7*SIN(2*PI()*$B23/n_ang),0)-ImgF_y0+1,ROUND($C$4+AI$7*COS(2*PI()*$B23/n_ang),0)-ImgF_x0+1)</f>
        <v>165</v>
      </c>
      <c r="AJ23" s="18" t="n">
        <f aca="false">INDEX(ImgF,ROUND($C$5+AJ$7*SIN(2*PI()*$B23/n_ang),0)-ImgF_y0+1,ROUND($C$4+AJ$7*COS(2*PI()*$B23/n_ang),0)-ImgF_x0+1)</f>
        <v>221</v>
      </c>
      <c r="AK23" s="18" t="n">
        <f aca="false">INDEX(ImgF,ROUND($C$5+AK$7*SIN(2*PI()*$B23/n_ang),0)-ImgF_y0+1,ROUND($C$4+AK$7*COS(2*PI()*$B23/n_ang),0)-ImgF_x0+1)</f>
        <v>139</v>
      </c>
      <c r="AL23" s="18" t="n">
        <f aca="false">INDEX(ImgF,ROUND($C$5+AL$7*SIN(2*PI()*$B23/n_ang),0)-ImgF_y0+1,ROUND($C$4+AL$7*COS(2*PI()*$B23/n_ang),0)-ImgF_x0+1)</f>
        <v>146</v>
      </c>
      <c r="AN23" s="35" t="n">
        <f aca="false">AVERAGE(D23:AB23)-AVERAGE(D136:AB136)</f>
        <v>-52.0334375</v>
      </c>
      <c r="AO23" s="36" t="n">
        <f aca="false">(AN23-AVERAGE(AN$8:AN$135))/STDEVP(AN$8:AN$135)</f>
        <v>-1.92109152237173</v>
      </c>
      <c r="AP23" s="35" t="n">
        <f aca="false">AVERAGE(AD23:AL23)-AVERAGE(AD136:AL136)</f>
        <v>71.9696180555555</v>
      </c>
      <c r="AQ23" s="36" t="n">
        <f aca="false">(AP23-AVERAGE(AP$8:AP$135))/STDEVP(AP$8:AP$135)</f>
        <v>1.56592362056052</v>
      </c>
    </row>
    <row r="24" customFormat="false" ht="10.5" hidden="false" customHeight="true" outlineLevel="0" collapsed="false">
      <c r="B24" s="22" t="n">
        <v>16</v>
      </c>
      <c r="C24" s="34" t="n">
        <f aca="false">B24*360/n_ang</f>
        <v>45</v>
      </c>
      <c r="D24" s="18" t="n">
        <f aca="false">INDEX(ImgF,ROUND($C$5+D$7*SIN(2*PI()*$B24/n_ang),0)-ImgF_y0+1,ROUND($C$4+D$7*COS(2*PI()*$B24/n_ang),0)-ImgF_x0+1)</f>
        <v>255</v>
      </c>
      <c r="E24" s="18" t="n">
        <f aca="false">INDEX(ImgF,ROUND($C$5+E$7*SIN(2*PI()*$B24/n_ang),0)-ImgF_y0+1,ROUND($C$4+E$7*COS(2*PI()*$B24/n_ang),0)-ImgF_x0+1)</f>
        <v>255</v>
      </c>
      <c r="F24" s="18" t="n">
        <f aca="false">INDEX(ImgF,ROUND($C$5+F$7*SIN(2*PI()*$B24/n_ang),0)-ImgF_y0+1,ROUND($C$4+F$7*COS(2*PI()*$B24/n_ang),0)-ImgF_x0+1)</f>
        <v>181</v>
      </c>
      <c r="G24" s="18" t="n">
        <f aca="false">INDEX(ImgF,ROUND($C$5+G$7*SIN(2*PI()*$B24/n_ang),0)-ImgF_y0+1,ROUND($C$4+G$7*COS(2*PI()*$B24/n_ang),0)-ImgF_x0+1)</f>
        <v>112</v>
      </c>
      <c r="H24" s="18" t="n">
        <f aca="false">INDEX(ImgF,ROUND($C$5+H$7*SIN(2*PI()*$B24/n_ang),0)-ImgF_y0+1,ROUND($C$4+H$7*COS(2*PI()*$B24/n_ang),0)-ImgF_x0+1)</f>
        <v>116</v>
      </c>
      <c r="I24" s="18" t="n">
        <f aca="false">INDEX(ImgF,ROUND($C$5+I$7*SIN(2*PI()*$B24/n_ang),0)-ImgF_y0+1,ROUND($C$4+I$7*COS(2*PI()*$B24/n_ang),0)-ImgF_x0+1)</f>
        <v>94</v>
      </c>
      <c r="J24" s="18" t="n">
        <f aca="false">INDEX(ImgF,ROUND($C$5+J$7*SIN(2*PI()*$B24/n_ang),0)-ImgF_y0+1,ROUND($C$4+J$7*COS(2*PI()*$B24/n_ang),0)-ImgF_x0+1)</f>
        <v>196</v>
      </c>
      <c r="K24" s="18" t="n">
        <f aca="false">INDEX(ImgF,ROUND($C$5+K$7*SIN(2*PI()*$B24/n_ang),0)-ImgF_y0+1,ROUND($C$4+K$7*COS(2*PI()*$B24/n_ang),0)-ImgF_x0+1)</f>
        <v>254</v>
      </c>
      <c r="L24" s="18" t="n">
        <f aca="false">INDEX(ImgF,ROUND($C$5+L$7*SIN(2*PI()*$B24/n_ang),0)-ImgF_y0+1,ROUND($C$4+L$7*COS(2*PI()*$B24/n_ang),0)-ImgF_x0+1)</f>
        <v>254</v>
      </c>
      <c r="M24" s="18" t="n">
        <f aca="false">INDEX(ImgF,ROUND($C$5+M$7*SIN(2*PI()*$B24/n_ang),0)-ImgF_y0+1,ROUND($C$4+M$7*COS(2*PI()*$B24/n_ang),0)-ImgF_x0+1)</f>
        <v>198</v>
      </c>
      <c r="N24" s="18" t="n">
        <f aca="false">INDEX(ImgF,ROUND($C$5+N$7*SIN(2*PI()*$B24/n_ang),0)-ImgF_y0+1,ROUND($C$4+N$7*COS(2*PI()*$B24/n_ang),0)-ImgF_x0+1)</f>
        <v>51</v>
      </c>
      <c r="O24" s="18" t="n">
        <f aca="false">INDEX(ImgF,ROUND($C$5+O$7*SIN(2*PI()*$B24/n_ang),0)-ImgF_y0+1,ROUND($C$4+O$7*COS(2*PI()*$B24/n_ang),0)-ImgF_x0+1)</f>
        <v>29</v>
      </c>
      <c r="P24" s="18" t="n">
        <f aca="false">INDEX(ImgF,ROUND($C$5+P$7*SIN(2*PI()*$B24/n_ang),0)-ImgF_y0+1,ROUND($C$4+P$7*COS(2*PI()*$B24/n_ang),0)-ImgF_x0+1)</f>
        <v>22</v>
      </c>
      <c r="Q24" s="18" t="n">
        <f aca="false">INDEX(ImgF,ROUND($C$5+Q$7*SIN(2*PI()*$B24/n_ang),0)-ImgF_y0+1,ROUND($C$4+Q$7*COS(2*PI()*$B24/n_ang),0)-ImgF_x0+1)</f>
        <v>21</v>
      </c>
      <c r="R24" s="18" t="n">
        <f aca="false">INDEX(ImgF,ROUND($C$5+R$7*SIN(2*PI()*$B24/n_ang),0)-ImgF_y0+1,ROUND($C$4+R$7*COS(2*PI()*$B24/n_ang),0)-ImgF_x0+1)</f>
        <v>28</v>
      </c>
      <c r="S24" s="18" t="n">
        <f aca="false">INDEX(ImgF,ROUND($C$5+S$7*SIN(2*PI()*$B24/n_ang),0)-ImgF_y0+1,ROUND($C$4+S$7*COS(2*PI()*$B24/n_ang),0)-ImgF_x0+1)</f>
        <v>28</v>
      </c>
      <c r="T24" s="18" t="n">
        <f aca="false">INDEX(ImgF,ROUND($C$5+T$7*SIN(2*PI()*$B24/n_ang),0)-ImgF_y0+1,ROUND($C$4+T$7*COS(2*PI()*$B24/n_ang),0)-ImgF_x0+1)</f>
        <v>40</v>
      </c>
      <c r="U24" s="18" t="n">
        <f aca="false">INDEX(ImgF,ROUND($C$5+U$7*SIN(2*PI()*$B24/n_ang),0)-ImgF_y0+1,ROUND($C$4+U$7*COS(2*PI()*$B24/n_ang),0)-ImgF_x0+1)</f>
        <v>39</v>
      </c>
      <c r="V24" s="18" t="n">
        <f aca="false">INDEX(ImgF,ROUND($C$5+V$7*SIN(2*PI()*$B24/n_ang),0)-ImgF_y0+1,ROUND($C$4+V$7*COS(2*PI()*$B24/n_ang),0)-ImgF_x0+1)</f>
        <v>39</v>
      </c>
      <c r="W24" s="18" t="n">
        <f aca="false">INDEX(ImgF,ROUND($C$5+W$7*SIN(2*PI()*$B24/n_ang),0)-ImgF_y0+1,ROUND($C$4+W$7*COS(2*PI()*$B24/n_ang),0)-ImgF_x0+1)</f>
        <v>40</v>
      </c>
      <c r="X24" s="18" t="n">
        <f aca="false">INDEX(ImgF,ROUND($C$5+X$7*SIN(2*PI()*$B24/n_ang),0)-ImgF_y0+1,ROUND($C$4+X$7*COS(2*PI()*$B24/n_ang),0)-ImgF_x0+1)</f>
        <v>35</v>
      </c>
      <c r="Y24" s="18" t="n">
        <f aca="false">INDEX(ImgF,ROUND($C$5+Y$7*SIN(2*PI()*$B24/n_ang),0)-ImgF_y0+1,ROUND($C$4+Y$7*COS(2*PI()*$B24/n_ang),0)-ImgF_x0+1)</f>
        <v>30</v>
      </c>
      <c r="Z24" s="18" t="n">
        <f aca="false">INDEX(ImgF,ROUND($C$5+Z$7*SIN(2*PI()*$B24/n_ang),0)-ImgF_y0+1,ROUND($C$4+Z$7*COS(2*PI()*$B24/n_ang),0)-ImgF_x0+1)</f>
        <v>32</v>
      </c>
      <c r="AA24" s="18" t="n">
        <f aca="false">INDEX(ImgF,ROUND($C$5+AA$7*SIN(2*PI()*$B24/n_ang),0)-ImgF_y0+1,ROUND($C$4+AA$7*COS(2*PI()*$B24/n_ang),0)-ImgF_x0+1)</f>
        <v>40</v>
      </c>
      <c r="AB24" s="18" t="n">
        <f aca="false">INDEX(ImgF,ROUND($C$5+AB$7*SIN(2*PI()*$B24/n_ang),0)-ImgF_y0+1,ROUND($C$4+AB$7*COS(2*PI()*$B24/n_ang),0)-ImgF_x0+1)</f>
        <v>11</v>
      </c>
      <c r="AD24" s="18" t="n">
        <f aca="false">INDEX(ImgF,ROUND($C$5+AD$7*SIN(2*PI()*$B24/n_ang),0)-ImgF_y0+1,ROUND($C$4+AD$7*COS(2*PI()*$B24/n_ang),0)-ImgF_x0+1)</f>
        <v>94</v>
      </c>
      <c r="AE24" s="18" t="n">
        <f aca="false">INDEX(ImgF,ROUND($C$5+AE$7*SIN(2*PI()*$B24/n_ang),0)-ImgF_y0+1,ROUND($C$4+AE$7*COS(2*PI()*$B24/n_ang),0)-ImgF_x0+1)</f>
        <v>115</v>
      </c>
      <c r="AF24" s="18" t="n">
        <f aca="false">INDEX(ImgF,ROUND($C$5+AF$7*SIN(2*PI()*$B24/n_ang),0)-ImgF_y0+1,ROUND($C$4+AF$7*COS(2*PI()*$B24/n_ang),0)-ImgF_x0+1)</f>
        <v>118</v>
      </c>
      <c r="AG24" s="18" t="n">
        <f aca="false">INDEX(ImgF,ROUND($C$5+AG$7*SIN(2*PI()*$B24/n_ang),0)-ImgF_y0+1,ROUND($C$4+AG$7*COS(2*PI()*$B24/n_ang),0)-ImgF_x0+1)</f>
        <v>160</v>
      </c>
      <c r="AH24" s="18" t="n">
        <f aca="false">INDEX(ImgF,ROUND($C$5+AH$7*SIN(2*PI()*$B24/n_ang),0)-ImgF_y0+1,ROUND($C$4+AH$7*COS(2*PI()*$B24/n_ang),0)-ImgF_x0+1)</f>
        <v>160</v>
      </c>
      <c r="AI24" s="18" t="n">
        <f aca="false">INDEX(ImgF,ROUND($C$5+AI$7*SIN(2*PI()*$B24/n_ang),0)-ImgF_y0+1,ROUND($C$4+AI$7*COS(2*PI()*$B24/n_ang),0)-ImgF_x0+1)</f>
        <v>142</v>
      </c>
      <c r="AJ24" s="18" t="n">
        <f aca="false">INDEX(ImgF,ROUND($C$5+AJ$7*SIN(2*PI()*$B24/n_ang),0)-ImgF_y0+1,ROUND($C$4+AJ$7*COS(2*PI()*$B24/n_ang),0)-ImgF_x0+1)</f>
        <v>240</v>
      </c>
      <c r="AK24" s="18" t="n">
        <f aca="false">INDEX(ImgF,ROUND($C$5+AK$7*SIN(2*PI()*$B24/n_ang),0)-ImgF_y0+1,ROUND($C$4+AK$7*COS(2*PI()*$B24/n_ang),0)-ImgF_x0+1)</f>
        <v>148</v>
      </c>
      <c r="AL24" s="18" t="n">
        <f aca="false">INDEX(ImgF,ROUND($C$5+AL$7*SIN(2*PI()*$B24/n_ang),0)-ImgF_y0+1,ROUND($C$4+AL$7*COS(2*PI()*$B24/n_ang),0)-ImgF_x0+1)</f>
        <v>67</v>
      </c>
      <c r="AN24" s="35" t="n">
        <f aca="false">AVERAGE(D24:AB24)-AVERAGE(D136:AB136)</f>
        <v>-46.2334375</v>
      </c>
      <c r="AO24" s="36" t="n">
        <f aca="false">(AN24-AVERAGE(AN$8:AN$135))/STDEVP(AN$8:AN$135)</f>
        <v>-1.70695362633601</v>
      </c>
      <c r="AP24" s="35" t="n">
        <f aca="false">AVERAGE(AD24:AL24)-AVERAGE(AD136:AL136)</f>
        <v>63.5251736111111</v>
      </c>
      <c r="AQ24" s="36" t="n">
        <f aca="false">(AP24-AVERAGE(AP$8:AP$135))/STDEVP(AP$8:AP$135)</f>
        <v>1.38218838095068</v>
      </c>
    </row>
    <row r="25" customFormat="false" ht="10.5" hidden="false" customHeight="true" outlineLevel="0" collapsed="false">
      <c r="B25" s="22" t="n">
        <v>17</v>
      </c>
      <c r="C25" s="34" t="n">
        <f aca="false">B25*360/n_ang</f>
        <v>47.8125</v>
      </c>
      <c r="D25" s="18" t="n">
        <f aca="false">INDEX(ImgF,ROUND($C$5+D$7*SIN(2*PI()*$B25/n_ang),0)-ImgF_y0+1,ROUND($C$4+D$7*COS(2*PI()*$B25/n_ang),0)-ImgF_x0+1)</f>
        <v>255</v>
      </c>
      <c r="E25" s="18" t="n">
        <f aca="false">INDEX(ImgF,ROUND($C$5+E$7*SIN(2*PI()*$B25/n_ang),0)-ImgF_y0+1,ROUND($C$4+E$7*COS(2*PI()*$B25/n_ang),0)-ImgF_x0+1)</f>
        <v>254</v>
      </c>
      <c r="F25" s="18" t="n">
        <f aca="false">INDEX(ImgF,ROUND($C$5+F$7*SIN(2*PI()*$B25/n_ang),0)-ImgF_y0+1,ROUND($C$4+F$7*COS(2*PI()*$B25/n_ang),0)-ImgF_x0+1)</f>
        <v>181</v>
      </c>
      <c r="G25" s="18" t="n">
        <f aca="false">INDEX(ImgF,ROUND($C$5+G$7*SIN(2*PI()*$B25/n_ang),0)-ImgF_y0+1,ROUND($C$4+G$7*COS(2*PI()*$B25/n_ang),0)-ImgF_x0+1)</f>
        <v>112</v>
      </c>
      <c r="H25" s="18" t="n">
        <f aca="false">INDEX(ImgF,ROUND($C$5+H$7*SIN(2*PI()*$B25/n_ang),0)-ImgF_y0+1,ROUND($C$4+H$7*COS(2*PI()*$B25/n_ang),0)-ImgF_x0+1)</f>
        <v>118</v>
      </c>
      <c r="I25" s="18" t="n">
        <f aca="false">INDEX(ImgF,ROUND($C$5+I$7*SIN(2*PI()*$B25/n_ang),0)-ImgF_y0+1,ROUND($C$4+I$7*COS(2*PI()*$B25/n_ang),0)-ImgF_x0+1)</f>
        <v>116</v>
      </c>
      <c r="J25" s="18" t="n">
        <f aca="false">INDEX(ImgF,ROUND($C$5+J$7*SIN(2*PI()*$B25/n_ang),0)-ImgF_y0+1,ROUND($C$4+J$7*COS(2*PI()*$B25/n_ang),0)-ImgF_x0+1)</f>
        <v>196</v>
      </c>
      <c r="K25" s="18" t="n">
        <f aca="false">INDEX(ImgF,ROUND($C$5+K$7*SIN(2*PI()*$B25/n_ang),0)-ImgF_y0+1,ROUND($C$4+K$7*COS(2*PI()*$B25/n_ang),0)-ImgF_x0+1)</f>
        <v>223</v>
      </c>
      <c r="L25" s="18" t="n">
        <f aca="false">INDEX(ImgF,ROUND($C$5+L$7*SIN(2*PI()*$B25/n_ang),0)-ImgF_y0+1,ROUND($C$4+L$7*COS(2*PI()*$B25/n_ang),0)-ImgF_x0+1)</f>
        <v>251</v>
      </c>
      <c r="M25" s="18" t="n">
        <f aca="false">INDEX(ImgF,ROUND($C$5+M$7*SIN(2*PI()*$B25/n_ang),0)-ImgF_y0+1,ROUND($C$4+M$7*COS(2*PI()*$B25/n_ang),0)-ImgF_x0+1)</f>
        <v>121</v>
      </c>
      <c r="N25" s="18" t="n">
        <f aca="false">INDEX(ImgF,ROUND($C$5+N$7*SIN(2*PI()*$B25/n_ang),0)-ImgF_y0+1,ROUND($C$4+N$7*COS(2*PI()*$B25/n_ang),0)-ImgF_x0+1)</f>
        <v>121</v>
      </c>
      <c r="O25" s="18" t="n">
        <f aca="false">INDEX(ImgF,ROUND($C$5+O$7*SIN(2*PI()*$B25/n_ang),0)-ImgF_y0+1,ROUND($C$4+O$7*COS(2*PI()*$B25/n_ang),0)-ImgF_x0+1)</f>
        <v>33</v>
      </c>
      <c r="P25" s="18" t="n">
        <f aca="false">INDEX(ImgF,ROUND($C$5+P$7*SIN(2*PI()*$B25/n_ang),0)-ImgF_y0+1,ROUND($C$4+P$7*COS(2*PI()*$B25/n_ang),0)-ImgF_x0+1)</f>
        <v>42</v>
      </c>
      <c r="Q25" s="18" t="n">
        <f aca="false">INDEX(ImgF,ROUND($C$5+Q$7*SIN(2*PI()*$B25/n_ang),0)-ImgF_y0+1,ROUND($C$4+Q$7*COS(2*PI()*$B25/n_ang),0)-ImgF_x0+1)</f>
        <v>42</v>
      </c>
      <c r="R25" s="18" t="n">
        <f aca="false">INDEX(ImgF,ROUND($C$5+R$7*SIN(2*PI()*$B25/n_ang),0)-ImgF_y0+1,ROUND($C$4+R$7*COS(2*PI()*$B25/n_ang),0)-ImgF_x0+1)</f>
        <v>36</v>
      </c>
      <c r="S25" s="18" t="n">
        <f aca="false">INDEX(ImgF,ROUND($C$5+S$7*SIN(2*PI()*$B25/n_ang),0)-ImgF_y0+1,ROUND($C$4+S$7*COS(2*PI()*$B25/n_ang),0)-ImgF_x0+1)</f>
        <v>42</v>
      </c>
      <c r="T25" s="18" t="n">
        <f aca="false">INDEX(ImgF,ROUND($C$5+T$7*SIN(2*PI()*$B25/n_ang),0)-ImgF_y0+1,ROUND($C$4+T$7*COS(2*PI()*$B25/n_ang),0)-ImgF_x0+1)</f>
        <v>38</v>
      </c>
      <c r="U25" s="18" t="n">
        <f aca="false">INDEX(ImgF,ROUND($C$5+U$7*SIN(2*PI()*$B25/n_ang),0)-ImgF_y0+1,ROUND($C$4+U$7*COS(2*PI()*$B25/n_ang),0)-ImgF_x0+1)</f>
        <v>52</v>
      </c>
      <c r="V25" s="18" t="n">
        <f aca="false">INDEX(ImgF,ROUND($C$5+V$7*SIN(2*PI()*$B25/n_ang),0)-ImgF_y0+1,ROUND($C$4+V$7*COS(2*PI()*$B25/n_ang),0)-ImgF_x0+1)</f>
        <v>31</v>
      </c>
      <c r="W25" s="18" t="n">
        <f aca="false">INDEX(ImgF,ROUND($C$5+W$7*SIN(2*PI()*$B25/n_ang),0)-ImgF_y0+1,ROUND($C$4+W$7*COS(2*PI()*$B25/n_ang),0)-ImgF_x0+1)</f>
        <v>8</v>
      </c>
      <c r="X25" s="18" t="n">
        <f aca="false">INDEX(ImgF,ROUND($C$5+X$7*SIN(2*PI()*$B25/n_ang),0)-ImgF_y0+1,ROUND($C$4+X$7*COS(2*PI()*$B25/n_ang),0)-ImgF_x0+1)</f>
        <v>5</v>
      </c>
      <c r="Y25" s="18" t="n">
        <f aca="false">INDEX(ImgF,ROUND($C$5+Y$7*SIN(2*PI()*$B25/n_ang),0)-ImgF_y0+1,ROUND($C$4+Y$7*COS(2*PI()*$B25/n_ang),0)-ImgF_x0+1)</f>
        <v>31</v>
      </c>
      <c r="Z25" s="18" t="n">
        <f aca="false">INDEX(ImgF,ROUND($C$5+Z$7*SIN(2*PI()*$B25/n_ang),0)-ImgF_y0+1,ROUND($C$4+Z$7*COS(2*PI()*$B25/n_ang),0)-ImgF_x0+1)</f>
        <v>18</v>
      </c>
      <c r="AA25" s="18" t="n">
        <f aca="false">INDEX(ImgF,ROUND($C$5+AA$7*SIN(2*PI()*$B25/n_ang),0)-ImgF_y0+1,ROUND($C$4+AA$7*COS(2*PI()*$B25/n_ang),0)-ImgF_x0+1)</f>
        <v>60</v>
      </c>
      <c r="AB25" s="18" t="n">
        <f aca="false">INDEX(ImgF,ROUND($C$5+AB$7*SIN(2*PI()*$B25/n_ang),0)-ImgF_y0+1,ROUND($C$4+AB$7*COS(2*PI()*$B25/n_ang),0)-ImgF_x0+1)</f>
        <v>94</v>
      </c>
      <c r="AD25" s="18" t="n">
        <f aca="false">INDEX(ImgF,ROUND($C$5+AD$7*SIN(2*PI()*$B25/n_ang),0)-ImgF_y0+1,ROUND($C$4+AD$7*COS(2*PI()*$B25/n_ang),0)-ImgF_x0+1)</f>
        <v>123</v>
      </c>
      <c r="AE25" s="18" t="n">
        <f aca="false">INDEX(ImgF,ROUND($C$5+AE$7*SIN(2*PI()*$B25/n_ang),0)-ImgF_y0+1,ROUND($C$4+AE$7*COS(2*PI()*$B25/n_ang),0)-ImgF_x0+1)</f>
        <v>115</v>
      </c>
      <c r="AF25" s="18" t="n">
        <f aca="false">INDEX(ImgF,ROUND($C$5+AF$7*SIN(2*PI()*$B25/n_ang),0)-ImgF_y0+1,ROUND($C$4+AF$7*COS(2*PI()*$B25/n_ang),0)-ImgF_x0+1)</f>
        <v>83</v>
      </c>
      <c r="AG25" s="18" t="n">
        <f aca="false">INDEX(ImgF,ROUND($C$5+AG$7*SIN(2*PI()*$B25/n_ang),0)-ImgF_y0+1,ROUND($C$4+AG$7*COS(2*PI()*$B25/n_ang),0)-ImgF_x0+1)</f>
        <v>96</v>
      </c>
      <c r="AH25" s="18" t="n">
        <f aca="false">INDEX(ImgF,ROUND($C$5+AH$7*SIN(2*PI()*$B25/n_ang),0)-ImgF_y0+1,ROUND($C$4+AH$7*COS(2*PI()*$B25/n_ang),0)-ImgF_x0+1)</f>
        <v>110</v>
      </c>
      <c r="AI25" s="18" t="n">
        <f aca="false">INDEX(ImgF,ROUND($C$5+AI$7*SIN(2*PI()*$B25/n_ang),0)-ImgF_y0+1,ROUND($C$4+AI$7*COS(2*PI()*$B25/n_ang),0)-ImgF_x0+1)</f>
        <v>110</v>
      </c>
      <c r="AJ25" s="18" t="n">
        <f aca="false">INDEX(ImgF,ROUND($C$5+AJ$7*SIN(2*PI()*$B25/n_ang),0)-ImgF_y0+1,ROUND($C$4+AJ$7*COS(2*PI()*$B25/n_ang),0)-ImgF_x0+1)</f>
        <v>192</v>
      </c>
      <c r="AK25" s="18" t="n">
        <f aca="false">INDEX(ImgF,ROUND($C$5+AK$7*SIN(2*PI()*$B25/n_ang),0)-ImgF_y0+1,ROUND($C$4+AK$7*COS(2*PI()*$B25/n_ang),0)-ImgF_x0+1)</f>
        <v>142</v>
      </c>
      <c r="AL25" s="18" t="n">
        <f aca="false">INDEX(ImgF,ROUND($C$5+AL$7*SIN(2*PI()*$B25/n_ang),0)-ImgF_y0+1,ROUND($C$4+AL$7*COS(2*PI()*$B25/n_ang),0)-ImgF_x0+1)</f>
        <v>111</v>
      </c>
      <c r="AN25" s="35" t="n">
        <f aca="false">AVERAGE(D25:AB25)-AVERAGE(D136:AB136)</f>
        <v>-43.0334375</v>
      </c>
      <c r="AO25" s="36" t="n">
        <f aca="false">(AN25-AVERAGE(AN$8:AN$135))/STDEVP(AN$8:AN$135)</f>
        <v>-1.58880858024734</v>
      </c>
      <c r="AP25" s="35" t="n">
        <f aca="false">AVERAGE(AD25:AL25)-AVERAGE(AD136:AL136)</f>
        <v>45.5251736111111</v>
      </c>
      <c r="AQ25" s="36" t="n">
        <f aca="false">(AP25-AVERAGE(AP$8:AP$135))/STDEVP(AP$8:AP$135)</f>
        <v>0.990542212308635</v>
      </c>
    </row>
    <row r="26" customFormat="false" ht="10.5" hidden="false" customHeight="true" outlineLevel="0" collapsed="false">
      <c r="B26" s="22" t="n">
        <v>18</v>
      </c>
      <c r="C26" s="34" t="n">
        <f aca="false">B26*360/n_ang</f>
        <v>50.625</v>
      </c>
      <c r="D26" s="18" t="n">
        <f aca="false">INDEX(ImgF,ROUND($C$5+D$7*SIN(2*PI()*$B26/n_ang),0)-ImgF_y0+1,ROUND($C$4+D$7*COS(2*PI()*$B26/n_ang),0)-ImgF_x0+1)</f>
        <v>255</v>
      </c>
      <c r="E26" s="18" t="n">
        <f aca="false">INDEX(ImgF,ROUND($C$5+E$7*SIN(2*PI()*$B26/n_ang),0)-ImgF_y0+1,ROUND($C$4+E$7*COS(2*PI()*$B26/n_ang),0)-ImgF_x0+1)</f>
        <v>254</v>
      </c>
      <c r="F26" s="18" t="n">
        <f aca="false">INDEX(ImgF,ROUND($C$5+F$7*SIN(2*PI()*$B26/n_ang),0)-ImgF_y0+1,ROUND($C$4+F$7*COS(2*PI()*$B26/n_ang),0)-ImgF_x0+1)</f>
        <v>135</v>
      </c>
      <c r="G26" s="18" t="n">
        <f aca="false">INDEX(ImgF,ROUND($C$5+G$7*SIN(2*PI()*$B26/n_ang),0)-ImgF_y0+1,ROUND($C$4+G$7*COS(2*PI()*$B26/n_ang),0)-ImgF_x0+1)</f>
        <v>135</v>
      </c>
      <c r="H26" s="18" t="n">
        <f aca="false">INDEX(ImgF,ROUND($C$5+H$7*SIN(2*PI()*$B26/n_ang),0)-ImgF_y0+1,ROUND($C$4+H$7*COS(2*PI()*$B26/n_ang),0)-ImgF_x0+1)</f>
        <v>118</v>
      </c>
      <c r="I26" s="18" t="n">
        <f aca="false">INDEX(ImgF,ROUND($C$5+I$7*SIN(2*PI()*$B26/n_ang),0)-ImgF_y0+1,ROUND($C$4+I$7*COS(2*PI()*$B26/n_ang),0)-ImgF_x0+1)</f>
        <v>118</v>
      </c>
      <c r="J26" s="18" t="n">
        <f aca="false">INDEX(ImgF,ROUND($C$5+J$7*SIN(2*PI()*$B26/n_ang),0)-ImgF_y0+1,ROUND($C$4+J$7*COS(2*PI()*$B26/n_ang),0)-ImgF_x0+1)</f>
        <v>145</v>
      </c>
      <c r="K26" s="18" t="n">
        <f aca="false">INDEX(ImgF,ROUND($C$5+K$7*SIN(2*PI()*$B26/n_ang),0)-ImgF_y0+1,ROUND($C$4+K$7*COS(2*PI()*$B26/n_ang),0)-ImgF_x0+1)</f>
        <v>223</v>
      </c>
      <c r="L26" s="18" t="n">
        <f aca="false">INDEX(ImgF,ROUND($C$5+L$7*SIN(2*PI()*$B26/n_ang),0)-ImgF_y0+1,ROUND($C$4+L$7*COS(2*PI()*$B26/n_ang),0)-ImgF_x0+1)</f>
        <v>237</v>
      </c>
      <c r="M26" s="18" t="n">
        <f aca="false">INDEX(ImgF,ROUND($C$5+M$7*SIN(2*PI()*$B26/n_ang),0)-ImgF_y0+1,ROUND($C$4+M$7*COS(2*PI()*$B26/n_ang),0)-ImgF_x0+1)</f>
        <v>206</v>
      </c>
      <c r="N26" s="18" t="n">
        <f aca="false">INDEX(ImgF,ROUND($C$5+N$7*SIN(2*PI()*$B26/n_ang),0)-ImgF_y0+1,ROUND($C$4+N$7*COS(2*PI()*$B26/n_ang),0)-ImgF_x0+1)</f>
        <v>66</v>
      </c>
      <c r="O26" s="18" t="n">
        <f aca="false">INDEX(ImgF,ROUND($C$5+O$7*SIN(2*PI()*$B26/n_ang),0)-ImgF_y0+1,ROUND($C$4+O$7*COS(2*PI()*$B26/n_ang),0)-ImgF_x0+1)</f>
        <v>38</v>
      </c>
      <c r="P26" s="18" t="n">
        <f aca="false">INDEX(ImgF,ROUND($C$5+P$7*SIN(2*PI()*$B26/n_ang),0)-ImgF_y0+1,ROUND($C$4+P$7*COS(2*PI()*$B26/n_ang),0)-ImgF_x0+1)</f>
        <v>43</v>
      </c>
      <c r="Q26" s="18" t="n">
        <f aca="false">INDEX(ImgF,ROUND($C$5+Q$7*SIN(2*PI()*$B26/n_ang),0)-ImgF_y0+1,ROUND($C$4+Q$7*COS(2*PI()*$B26/n_ang),0)-ImgF_x0+1)</f>
        <v>52</v>
      </c>
      <c r="R26" s="18" t="n">
        <f aca="false">INDEX(ImgF,ROUND($C$5+R$7*SIN(2*PI()*$B26/n_ang),0)-ImgF_y0+1,ROUND($C$4+R$7*COS(2*PI()*$B26/n_ang),0)-ImgF_x0+1)</f>
        <v>39</v>
      </c>
      <c r="S26" s="18" t="n">
        <f aca="false">INDEX(ImgF,ROUND($C$5+S$7*SIN(2*PI()*$B26/n_ang),0)-ImgF_y0+1,ROUND($C$4+S$7*COS(2*PI()*$B26/n_ang),0)-ImgF_x0+1)</f>
        <v>35</v>
      </c>
      <c r="T26" s="18" t="n">
        <f aca="false">INDEX(ImgF,ROUND($C$5+T$7*SIN(2*PI()*$B26/n_ang),0)-ImgF_y0+1,ROUND($C$4+T$7*COS(2*PI()*$B26/n_ang),0)-ImgF_x0+1)</f>
        <v>35</v>
      </c>
      <c r="U26" s="18" t="n">
        <f aca="false">INDEX(ImgF,ROUND($C$5+U$7*SIN(2*PI()*$B26/n_ang),0)-ImgF_y0+1,ROUND($C$4+U$7*COS(2*PI()*$B26/n_ang),0)-ImgF_x0+1)</f>
        <v>25</v>
      </c>
      <c r="V26" s="18" t="n">
        <f aca="false">INDEX(ImgF,ROUND($C$5+V$7*SIN(2*PI()*$B26/n_ang),0)-ImgF_y0+1,ROUND($C$4+V$7*COS(2*PI()*$B26/n_ang),0)-ImgF_x0+1)</f>
        <v>5</v>
      </c>
      <c r="W26" s="18" t="n">
        <f aca="false">INDEX(ImgF,ROUND($C$5+W$7*SIN(2*PI()*$B26/n_ang),0)-ImgF_y0+1,ROUND($C$4+W$7*COS(2*PI()*$B26/n_ang),0)-ImgF_x0+1)</f>
        <v>47</v>
      </c>
      <c r="X26" s="18" t="n">
        <f aca="false">INDEX(ImgF,ROUND($C$5+X$7*SIN(2*PI()*$B26/n_ang),0)-ImgF_y0+1,ROUND($C$4+X$7*COS(2*PI()*$B26/n_ang),0)-ImgF_x0+1)</f>
        <v>110</v>
      </c>
      <c r="Y26" s="18" t="n">
        <f aca="false">INDEX(ImgF,ROUND($C$5+Y$7*SIN(2*PI()*$B26/n_ang),0)-ImgF_y0+1,ROUND($C$4+Y$7*COS(2*PI()*$B26/n_ang),0)-ImgF_x0+1)</f>
        <v>60</v>
      </c>
      <c r="Z26" s="18" t="n">
        <f aca="false">INDEX(ImgF,ROUND($C$5+Z$7*SIN(2*PI()*$B26/n_ang),0)-ImgF_y0+1,ROUND($C$4+Z$7*COS(2*PI()*$B26/n_ang),0)-ImgF_x0+1)</f>
        <v>138</v>
      </c>
      <c r="AA26" s="18" t="n">
        <f aca="false">INDEX(ImgF,ROUND($C$5+AA$7*SIN(2*PI()*$B26/n_ang),0)-ImgF_y0+1,ROUND($C$4+AA$7*COS(2*PI()*$B26/n_ang),0)-ImgF_x0+1)</f>
        <v>156</v>
      </c>
      <c r="AB26" s="18" t="n">
        <f aca="false">INDEX(ImgF,ROUND($C$5+AB$7*SIN(2*PI()*$B26/n_ang),0)-ImgF_y0+1,ROUND($C$4+AB$7*COS(2*PI()*$B26/n_ang),0)-ImgF_x0+1)</f>
        <v>142</v>
      </c>
      <c r="AD26" s="18" t="n">
        <f aca="false">INDEX(ImgF,ROUND($C$5+AD$7*SIN(2*PI()*$B26/n_ang),0)-ImgF_y0+1,ROUND($C$4+AD$7*COS(2*PI()*$B26/n_ang),0)-ImgF_x0+1)</f>
        <v>108</v>
      </c>
      <c r="AE26" s="18" t="n">
        <f aca="false">INDEX(ImgF,ROUND($C$5+AE$7*SIN(2*PI()*$B26/n_ang),0)-ImgF_y0+1,ROUND($C$4+AE$7*COS(2*PI()*$B26/n_ang),0)-ImgF_x0+1)</f>
        <v>96</v>
      </c>
      <c r="AF26" s="18" t="n">
        <f aca="false">INDEX(ImgF,ROUND($C$5+AF$7*SIN(2*PI()*$B26/n_ang),0)-ImgF_y0+1,ROUND($C$4+AF$7*COS(2*PI()*$B26/n_ang),0)-ImgF_x0+1)</f>
        <v>97</v>
      </c>
      <c r="AG26" s="18" t="n">
        <f aca="false">INDEX(ImgF,ROUND($C$5+AG$7*SIN(2*PI()*$B26/n_ang),0)-ImgF_y0+1,ROUND($C$4+AG$7*COS(2*PI()*$B26/n_ang),0)-ImgF_x0+1)</f>
        <v>132</v>
      </c>
      <c r="AH26" s="18" t="n">
        <f aca="false">INDEX(ImgF,ROUND($C$5+AH$7*SIN(2*PI()*$B26/n_ang),0)-ImgF_y0+1,ROUND($C$4+AH$7*COS(2*PI()*$B26/n_ang),0)-ImgF_x0+1)</f>
        <v>93</v>
      </c>
      <c r="AI26" s="18" t="n">
        <f aca="false">INDEX(ImgF,ROUND($C$5+AI$7*SIN(2*PI()*$B26/n_ang),0)-ImgF_y0+1,ROUND($C$4+AI$7*COS(2*PI()*$B26/n_ang),0)-ImgF_x0+1)</f>
        <v>125</v>
      </c>
      <c r="AJ26" s="18" t="n">
        <f aca="false">INDEX(ImgF,ROUND($C$5+AJ$7*SIN(2*PI()*$B26/n_ang),0)-ImgF_y0+1,ROUND($C$4+AJ$7*COS(2*PI()*$B26/n_ang),0)-ImgF_x0+1)</f>
        <v>209</v>
      </c>
      <c r="AK26" s="18" t="n">
        <f aca="false">INDEX(ImgF,ROUND($C$5+AK$7*SIN(2*PI()*$B26/n_ang),0)-ImgF_y0+1,ROUND($C$4+AK$7*COS(2*PI()*$B26/n_ang),0)-ImgF_x0+1)</f>
        <v>242</v>
      </c>
      <c r="AL26" s="18" t="n">
        <f aca="false">INDEX(ImgF,ROUND($C$5+AL$7*SIN(2*PI()*$B26/n_ang),0)-ImgF_y0+1,ROUND($C$4+AL$7*COS(2*PI()*$B26/n_ang),0)-ImgF_x0+1)</f>
        <v>80</v>
      </c>
      <c r="AN26" s="35" t="n">
        <f aca="false">AVERAGE(D26:AB26)-AVERAGE(D136:AB136)</f>
        <v>-29.5534375</v>
      </c>
      <c r="AO26" s="36" t="n">
        <f aca="false">(AN26-AVERAGE(AN$8:AN$135))/STDEVP(AN$8:AN$135)</f>
        <v>-1.09112257359881</v>
      </c>
      <c r="AP26" s="35" t="n">
        <f aca="false">AVERAGE(AD26:AL26)-AVERAGE(AD136:AL136)</f>
        <v>56.6362847222222</v>
      </c>
      <c r="AQ26" s="36" t="n">
        <f aca="false">(AP26-AVERAGE(AP$8:AP$135))/STDEVP(AP$8:AP$135)</f>
        <v>1.23229910653212</v>
      </c>
    </row>
    <row r="27" customFormat="false" ht="10.5" hidden="false" customHeight="true" outlineLevel="0" collapsed="false">
      <c r="B27" s="22" t="n">
        <v>19</v>
      </c>
      <c r="C27" s="34" t="n">
        <f aca="false">B27*360/n_ang</f>
        <v>53.4375</v>
      </c>
      <c r="D27" s="18" t="n">
        <f aca="false">INDEX(ImgF,ROUND($C$5+D$7*SIN(2*PI()*$B27/n_ang),0)-ImgF_y0+1,ROUND($C$4+D$7*COS(2*PI()*$B27/n_ang),0)-ImgF_x0+1)</f>
        <v>255</v>
      </c>
      <c r="E27" s="18" t="n">
        <f aca="false">INDEX(ImgF,ROUND($C$5+E$7*SIN(2*PI()*$B27/n_ang),0)-ImgF_y0+1,ROUND($C$4+E$7*COS(2*PI()*$B27/n_ang),0)-ImgF_x0+1)</f>
        <v>254</v>
      </c>
      <c r="F27" s="18" t="n">
        <f aca="false">INDEX(ImgF,ROUND($C$5+F$7*SIN(2*PI()*$B27/n_ang),0)-ImgF_y0+1,ROUND($C$4+F$7*COS(2*PI()*$B27/n_ang),0)-ImgF_x0+1)</f>
        <v>227</v>
      </c>
      <c r="G27" s="18" t="n">
        <f aca="false">INDEX(ImgF,ROUND($C$5+G$7*SIN(2*PI()*$B27/n_ang),0)-ImgF_y0+1,ROUND($C$4+G$7*COS(2*PI()*$B27/n_ang),0)-ImgF_x0+1)</f>
        <v>107</v>
      </c>
      <c r="H27" s="18" t="n">
        <f aca="false">INDEX(ImgF,ROUND($C$5+H$7*SIN(2*PI()*$B27/n_ang),0)-ImgF_y0+1,ROUND($C$4+H$7*COS(2*PI()*$B27/n_ang),0)-ImgF_x0+1)</f>
        <v>107</v>
      </c>
      <c r="I27" s="18" t="n">
        <f aca="false">INDEX(ImgF,ROUND($C$5+I$7*SIN(2*PI()*$B27/n_ang),0)-ImgF_y0+1,ROUND($C$4+I$7*COS(2*PI()*$B27/n_ang),0)-ImgF_x0+1)</f>
        <v>118</v>
      </c>
      <c r="J27" s="18" t="n">
        <f aca="false">INDEX(ImgF,ROUND($C$5+J$7*SIN(2*PI()*$B27/n_ang),0)-ImgF_y0+1,ROUND($C$4+J$7*COS(2*PI()*$B27/n_ang),0)-ImgF_x0+1)</f>
        <v>145</v>
      </c>
      <c r="K27" s="18" t="n">
        <f aca="false">INDEX(ImgF,ROUND($C$5+K$7*SIN(2*PI()*$B27/n_ang),0)-ImgF_y0+1,ROUND($C$4+K$7*COS(2*PI()*$B27/n_ang),0)-ImgF_x0+1)</f>
        <v>182</v>
      </c>
      <c r="L27" s="18" t="n">
        <f aca="false">INDEX(ImgF,ROUND($C$5+L$7*SIN(2*PI()*$B27/n_ang),0)-ImgF_y0+1,ROUND($C$4+L$7*COS(2*PI()*$B27/n_ang),0)-ImgF_x0+1)</f>
        <v>213</v>
      </c>
      <c r="M27" s="18" t="n">
        <f aca="false">INDEX(ImgF,ROUND($C$5+M$7*SIN(2*PI()*$B27/n_ang),0)-ImgF_y0+1,ROUND($C$4+M$7*COS(2*PI()*$B27/n_ang),0)-ImgF_x0+1)</f>
        <v>66</v>
      </c>
      <c r="N27" s="18" t="n">
        <f aca="false">INDEX(ImgF,ROUND($C$5+N$7*SIN(2*PI()*$B27/n_ang),0)-ImgF_y0+1,ROUND($C$4+N$7*COS(2*PI()*$B27/n_ang),0)-ImgF_x0+1)</f>
        <v>92</v>
      </c>
      <c r="O27" s="18" t="n">
        <f aca="false">INDEX(ImgF,ROUND($C$5+O$7*SIN(2*PI()*$B27/n_ang),0)-ImgF_y0+1,ROUND($C$4+O$7*COS(2*PI()*$B27/n_ang),0)-ImgF_x0+1)</f>
        <v>38</v>
      </c>
      <c r="P27" s="18" t="n">
        <f aca="false">INDEX(ImgF,ROUND($C$5+P$7*SIN(2*PI()*$B27/n_ang),0)-ImgF_y0+1,ROUND($C$4+P$7*COS(2*PI()*$B27/n_ang),0)-ImgF_x0+1)</f>
        <v>30</v>
      </c>
      <c r="Q27" s="18" t="n">
        <f aca="false">INDEX(ImgF,ROUND($C$5+Q$7*SIN(2*PI()*$B27/n_ang),0)-ImgF_y0+1,ROUND($C$4+Q$7*COS(2*PI()*$B27/n_ang),0)-ImgF_x0+1)</f>
        <v>28</v>
      </c>
      <c r="R27" s="18" t="n">
        <f aca="false">INDEX(ImgF,ROUND($C$5+R$7*SIN(2*PI()*$B27/n_ang),0)-ImgF_y0+1,ROUND($C$4+R$7*COS(2*PI()*$B27/n_ang),0)-ImgF_x0+1)</f>
        <v>25</v>
      </c>
      <c r="S27" s="18" t="n">
        <f aca="false">INDEX(ImgF,ROUND($C$5+S$7*SIN(2*PI()*$B27/n_ang),0)-ImgF_y0+1,ROUND($C$4+S$7*COS(2*PI()*$B27/n_ang),0)-ImgF_x0+1)</f>
        <v>32</v>
      </c>
      <c r="T27" s="18" t="n">
        <f aca="false">INDEX(ImgF,ROUND($C$5+T$7*SIN(2*PI()*$B27/n_ang),0)-ImgF_y0+1,ROUND($C$4+T$7*COS(2*PI()*$B27/n_ang),0)-ImgF_x0+1)</f>
        <v>24</v>
      </c>
      <c r="U27" s="18" t="n">
        <f aca="false">INDEX(ImgF,ROUND($C$5+U$7*SIN(2*PI()*$B27/n_ang),0)-ImgF_y0+1,ROUND($C$4+U$7*COS(2*PI()*$B27/n_ang),0)-ImgF_x0+1)</f>
        <v>10</v>
      </c>
      <c r="V27" s="18" t="n">
        <f aca="false">INDEX(ImgF,ROUND($C$5+V$7*SIN(2*PI()*$B27/n_ang),0)-ImgF_y0+1,ROUND($C$4+V$7*COS(2*PI()*$B27/n_ang),0)-ImgF_x0+1)</f>
        <v>47</v>
      </c>
      <c r="W27" s="18" t="n">
        <f aca="false">INDEX(ImgF,ROUND($C$5+W$7*SIN(2*PI()*$B27/n_ang),0)-ImgF_y0+1,ROUND($C$4+W$7*COS(2*PI()*$B27/n_ang),0)-ImgF_x0+1)</f>
        <v>131</v>
      </c>
      <c r="X27" s="18" t="n">
        <f aca="false">INDEX(ImgF,ROUND($C$5+X$7*SIN(2*PI()*$B27/n_ang),0)-ImgF_y0+1,ROUND($C$4+X$7*COS(2*PI()*$B27/n_ang),0)-ImgF_x0+1)</f>
        <v>125</v>
      </c>
      <c r="Y27" s="18" t="n">
        <f aca="false">INDEX(ImgF,ROUND($C$5+Y$7*SIN(2*PI()*$B27/n_ang),0)-ImgF_y0+1,ROUND($C$4+Y$7*COS(2*PI()*$B27/n_ang),0)-ImgF_x0+1)</f>
        <v>137</v>
      </c>
      <c r="Z27" s="18" t="n">
        <f aca="false">INDEX(ImgF,ROUND($C$5+Z$7*SIN(2*PI()*$B27/n_ang),0)-ImgF_y0+1,ROUND($C$4+Z$7*COS(2*PI()*$B27/n_ang),0)-ImgF_x0+1)</f>
        <v>137</v>
      </c>
      <c r="AA27" s="18" t="n">
        <f aca="false">INDEX(ImgF,ROUND($C$5+AA$7*SIN(2*PI()*$B27/n_ang),0)-ImgF_y0+1,ROUND($C$4+AA$7*COS(2*PI()*$B27/n_ang),0)-ImgF_x0+1)</f>
        <v>138</v>
      </c>
      <c r="AB27" s="18" t="n">
        <f aca="false">INDEX(ImgF,ROUND($C$5+AB$7*SIN(2*PI()*$B27/n_ang),0)-ImgF_y0+1,ROUND($C$4+AB$7*COS(2*PI()*$B27/n_ang),0)-ImgF_x0+1)</f>
        <v>144</v>
      </c>
      <c r="AD27" s="18" t="n">
        <f aca="false">INDEX(ImgF,ROUND($C$5+AD$7*SIN(2*PI()*$B27/n_ang),0)-ImgF_y0+1,ROUND($C$4+AD$7*COS(2*PI()*$B27/n_ang),0)-ImgF_x0+1)</f>
        <v>124</v>
      </c>
      <c r="AE27" s="18" t="n">
        <f aca="false">INDEX(ImgF,ROUND($C$5+AE$7*SIN(2*PI()*$B27/n_ang),0)-ImgF_y0+1,ROUND($C$4+AE$7*COS(2*PI()*$B27/n_ang),0)-ImgF_x0+1)</f>
        <v>130</v>
      </c>
      <c r="AF27" s="18" t="n">
        <f aca="false">INDEX(ImgF,ROUND($C$5+AF$7*SIN(2*PI()*$B27/n_ang),0)-ImgF_y0+1,ROUND($C$4+AF$7*COS(2*PI()*$B27/n_ang),0)-ImgF_x0+1)</f>
        <v>90</v>
      </c>
      <c r="AG27" s="18" t="n">
        <f aca="false">INDEX(ImgF,ROUND($C$5+AG$7*SIN(2*PI()*$B27/n_ang),0)-ImgF_y0+1,ROUND($C$4+AG$7*COS(2*PI()*$B27/n_ang),0)-ImgF_x0+1)</f>
        <v>97</v>
      </c>
      <c r="AH27" s="18" t="n">
        <f aca="false">INDEX(ImgF,ROUND($C$5+AH$7*SIN(2*PI()*$B27/n_ang),0)-ImgF_y0+1,ROUND($C$4+AH$7*COS(2*PI()*$B27/n_ang),0)-ImgF_x0+1)</f>
        <v>140</v>
      </c>
      <c r="AI27" s="18" t="n">
        <f aca="false">INDEX(ImgF,ROUND($C$5+AI$7*SIN(2*PI()*$B27/n_ang),0)-ImgF_y0+1,ROUND($C$4+AI$7*COS(2*PI()*$B27/n_ang),0)-ImgF_x0+1)</f>
        <v>126</v>
      </c>
      <c r="AJ27" s="18" t="n">
        <f aca="false">INDEX(ImgF,ROUND($C$5+AJ$7*SIN(2*PI()*$B27/n_ang),0)-ImgF_y0+1,ROUND($C$4+AJ$7*COS(2*PI()*$B27/n_ang),0)-ImgF_x0+1)</f>
        <v>231</v>
      </c>
      <c r="AK27" s="18" t="n">
        <f aca="false">INDEX(ImgF,ROUND($C$5+AK$7*SIN(2*PI()*$B27/n_ang),0)-ImgF_y0+1,ROUND($C$4+AK$7*COS(2*PI()*$B27/n_ang),0)-ImgF_x0+1)</f>
        <v>215</v>
      </c>
      <c r="AL27" s="18" t="n">
        <f aca="false">INDEX(ImgF,ROUND($C$5+AL$7*SIN(2*PI()*$B27/n_ang),0)-ImgF_y0+1,ROUND($C$4+AL$7*COS(2*PI()*$B27/n_ang),0)-ImgF_x0+1)</f>
        <v>95</v>
      </c>
      <c r="AN27" s="35" t="n">
        <f aca="false">AVERAGE(D27:AB27)-AVERAGE(D136:AB136)</f>
        <v>-29.7534375</v>
      </c>
      <c r="AO27" s="36" t="n">
        <f aca="false">(AN27-AVERAGE(AN$8:AN$135))/STDEVP(AN$8:AN$135)</f>
        <v>-1.09850663897935</v>
      </c>
      <c r="AP27" s="35" t="n">
        <f aca="false">AVERAGE(AD27:AL27)-AVERAGE(AD136:AL136)</f>
        <v>63.9696180555555</v>
      </c>
      <c r="AQ27" s="36" t="n">
        <f aca="false">(AP27-AVERAGE(AP$8:AP$135))/STDEVP(AP$8:AP$135)</f>
        <v>1.39185865671962</v>
      </c>
    </row>
    <row r="28" customFormat="false" ht="10.5" hidden="false" customHeight="true" outlineLevel="0" collapsed="false">
      <c r="B28" s="22" t="n">
        <v>20</v>
      </c>
      <c r="C28" s="34" t="n">
        <f aca="false">B28*360/n_ang</f>
        <v>56.25</v>
      </c>
      <c r="D28" s="18" t="n">
        <f aca="false">INDEX(ImgF,ROUND($C$5+D$7*SIN(2*PI()*$B28/n_ang),0)-ImgF_y0+1,ROUND($C$4+D$7*COS(2*PI()*$B28/n_ang),0)-ImgF_x0+1)</f>
        <v>255</v>
      </c>
      <c r="E28" s="18" t="n">
        <f aca="false">INDEX(ImgF,ROUND($C$5+E$7*SIN(2*PI()*$B28/n_ang),0)-ImgF_y0+1,ROUND($C$4+E$7*COS(2*PI()*$B28/n_ang),0)-ImgF_x0+1)</f>
        <v>248</v>
      </c>
      <c r="F28" s="18" t="n">
        <f aca="false">INDEX(ImgF,ROUND($C$5+F$7*SIN(2*PI()*$B28/n_ang),0)-ImgF_y0+1,ROUND($C$4+F$7*COS(2*PI()*$B28/n_ang),0)-ImgF_x0+1)</f>
        <v>227</v>
      </c>
      <c r="G28" s="18" t="n">
        <f aca="false">INDEX(ImgF,ROUND($C$5+G$7*SIN(2*PI()*$B28/n_ang),0)-ImgF_y0+1,ROUND($C$4+G$7*COS(2*PI()*$B28/n_ang),0)-ImgF_x0+1)</f>
        <v>153</v>
      </c>
      <c r="H28" s="18" t="n">
        <f aca="false">INDEX(ImgF,ROUND($C$5+H$7*SIN(2*PI()*$B28/n_ang),0)-ImgF_y0+1,ROUND($C$4+H$7*COS(2*PI()*$B28/n_ang),0)-ImgF_x0+1)</f>
        <v>117</v>
      </c>
      <c r="I28" s="18" t="n">
        <f aca="false">INDEX(ImgF,ROUND($C$5+I$7*SIN(2*PI()*$B28/n_ang),0)-ImgF_y0+1,ROUND($C$4+I$7*COS(2*PI()*$B28/n_ang),0)-ImgF_x0+1)</f>
        <v>128</v>
      </c>
      <c r="J28" s="18" t="n">
        <f aca="false">INDEX(ImgF,ROUND($C$5+J$7*SIN(2*PI()*$B28/n_ang),0)-ImgF_y0+1,ROUND($C$4+J$7*COS(2*PI()*$B28/n_ang),0)-ImgF_x0+1)</f>
        <v>98</v>
      </c>
      <c r="K28" s="18" t="n">
        <f aca="false">INDEX(ImgF,ROUND($C$5+K$7*SIN(2*PI()*$B28/n_ang),0)-ImgF_y0+1,ROUND($C$4+K$7*COS(2*PI()*$B28/n_ang),0)-ImgF_x0+1)</f>
        <v>182</v>
      </c>
      <c r="L28" s="18" t="n">
        <f aca="false">INDEX(ImgF,ROUND($C$5+L$7*SIN(2*PI()*$B28/n_ang),0)-ImgF_y0+1,ROUND($C$4+L$7*COS(2*PI()*$B28/n_ang),0)-ImgF_x0+1)</f>
        <v>129</v>
      </c>
      <c r="M28" s="18" t="n">
        <f aca="false">INDEX(ImgF,ROUND($C$5+M$7*SIN(2*PI()*$B28/n_ang),0)-ImgF_y0+1,ROUND($C$4+M$7*COS(2*PI()*$B28/n_ang),0)-ImgF_x0+1)</f>
        <v>66</v>
      </c>
      <c r="N28" s="18" t="n">
        <f aca="false">INDEX(ImgF,ROUND($C$5+N$7*SIN(2*PI()*$B28/n_ang),0)-ImgF_y0+1,ROUND($C$4+N$7*COS(2*PI()*$B28/n_ang),0)-ImgF_x0+1)</f>
        <v>22</v>
      </c>
      <c r="O28" s="18" t="n">
        <f aca="false">INDEX(ImgF,ROUND($C$5+O$7*SIN(2*PI()*$B28/n_ang),0)-ImgF_y0+1,ROUND($C$4+O$7*COS(2*PI()*$B28/n_ang),0)-ImgF_x0+1)</f>
        <v>38</v>
      </c>
      <c r="P28" s="18" t="n">
        <f aca="false">INDEX(ImgF,ROUND($C$5+P$7*SIN(2*PI()*$B28/n_ang),0)-ImgF_y0+1,ROUND($C$4+P$7*COS(2*PI()*$B28/n_ang),0)-ImgF_x0+1)</f>
        <v>38</v>
      </c>
      <c r="Q28" s="18" t="n">
        <f aca="false">INDEX(ImgF,ROUND($C$5+Q$7*SIN(2*PI()*$B28/n_ang),0)-ImgF_y0+1,ROUND($C$4+Q$7*COS(2*PI()*$B28/n_ang),0)-ImgF_x0+1)</f>
        <v>36</v>
      </c>
      <c r="R28" s="18" t="n">
        <f aca="false">INDEX(ImgF,ROUND($C$5+R$7*SIN(2*PI()*$B28/n_ang),0)-ImgF_y0+1,ROUND($C$4+R$7*COS(2*PI()*$B28/n_ang),0)-ImgF_x0+1)</f>
        <v>32</v>
      </c>
      <c r="S28" s="18" t="n">
        <f aca="false">INDEX(ImgF,ROUND($C$5+S$7*SIN(2*PI()*$B28/n_ang),0)-ImgF_y0+1,ROUND($C$4+S$7*COS(2*PI()*$B28/n_ang),0)-ImgF_x0+1)</f>
        <v>19</v>
      </c>
      <c r="T28" s="18" t="n">
        <f aca="false">INDEX(ImgF,ROUND($C$5+T$7*SIN(2*PI()*$B28/n_ang),0)-ImgF_y0+1,ROUND($C$4+T$7*COS(2*PI()*$B28/n_ang),0)-ImgF_x0+1)</f>
        <v>21</v>
      </c>
      <c r="U28" s="18" t="n">
        <f aca="false">INDEX(ImgF,ROUND($C$5+U$7*SIN(2*PI()*$B28/n_ang),0)-ImgF_y0+1,ROUND($C$4+U$7*COS(2*PI()*$B28/n_ang),0)-ImgF_x0+1)</f>
        <v>95</v>
      </c>
      <c r="V28" s="18" t="n">
        <f aca="false">INDEX(ImgF,ROUND($C$5+V$7*SIN(2*PI()*$B28/n_ang),0)-ImgF_y0+1,ROUND($C$4+V$7*COS(2*PI()*$B28/n_ang),0)-ImgF_x0+1)</f>
        <v>60</v>
      </c>
      <c r="W28" s="18" t="n">
        <f aca="false">INDEX(ImgF,ROUND($C$5+W$7*SIN(2*PI()*$B28/n_ang),0)-ImgF_y0+1,ROUND($C$4+W$7*COS(2*PI()*$B28/n_ang),0)-ImgF_x0+1)</f>
        <v>134</v>
      </c>
      <c r="X28" s="18" t="n">
        <f aca="false">INDEX(ImgF,ROUND($C$5+X$7*SIN(2*PI()*$B28/n_ang),0)-ImgF_y0+1,ROUND($C$4+X$7*COS(2*PI()*$B28/n_ang),0)-ImgF_x0+1)</f>
        <v>136</v>
      </c>
      <c r="Y28" s="18" t="n">
        <f aca="false">INDEX(ImgF,ROUND($C$5+Y$7*SIN(2*PI()*$B28/n_ang),0)-ImgF_y0+1,ROUND($C$4+Y$7*COS(2*PI()*$B28/n_ang),0)-ImgF_x0+1)</f>
        <v>129</v>
      </c>
      <c r="Z28" s="18" t="n">
        <f aca="false">INDEX(ImgF,ROUND($C$5+Z$7*SIN(2*PI()*$B28/n_ang),0)-ImgF_y0+1,ROUND($C$4+Z$7*COS(2*PI()*$B28/n_ang),0)-ImgF_x0+1)</f>
        <v>151</v>
      </c>
      <c r="AA28" s="18" t="n">
        <f aca="false">INDEX(ImgF,ROUND($C$5+AA$7*SIN(2*PI()*$B28/n_ang),0)-ImgF_y0+1,ROUND($C$4+AA$7*COS(2*PI()*$B28/n_ang),0)-ImgF_x0+1)</f>
        <v>156</v>
      </c>
      <c r="AB28" s="18" t="n">
        <f aca="false">INDEX(ImgF,ROUND($C$5+AB$7*SIN(2*PI()*$B28/n_ang),0)-ImgF_y0+1,ROUND($C$4+AB$7*COS(2*PI()*$B28/n_ang),0)-ImgF_x0+1)</f>
        <v>141</v>
      </c>
      <c r="AD28" s="18" t="n">
        <f aca="false">INDEX(ImgF,ROUND($C$5+AD$7*SIN(2*PI()*$B28/n_ang),0)-ImgF_y0+1,ROUND($C$4+AD$7*COS(2*PI()*$B28/n_ang),0)-ImgF_x0+1)</f>
        <v>136</v>
      </c>
      <c r="AE28" s="18" t="n">
        <f aca="false">INDEX(ImgF,ROUND($C$5+AE$7*SIN(2*PI()*$B28/n_ang),0)-ImgF_y0+1,ROUND($C$4+AE$7*COS(2*PI()*$B28/n_ang),0)-ImgF_x0+1)</f>
        <v>137</v>
      </c>
      <c r="AF28" s="18" t="n">
        <f aca="false">INDEX(ImgF,ROUND($C$5+AF$7*SIN(2*PI()*$B28/n_ang),0)-ImgF_y0+1,ROUND($C$4+AF$7*COS(2*PI()*$B28/n_ang),0)-ImgF_x0+1)</f>
        <v>137</v>
      </c>
      <c r="AG28" s="18" t="n">
        <f aca="false">INDEX(ImgF,ROUND($C$5+AG$7*SIN(2*PI()*$B28/n_ang),0)-ImgF_y0+1,ROUND($C$4+AG$7*COS(2*PI()*$B28/n_ang),0)-ImgF_x0+1)</f>
        <v>115</v>
      </c>
      <c r="AH28" s="18" t="n">
        <f aca="false">INDEX(ImgF,ROUND($C$5+AH$7*SIN(2*PI()*$B28/n_ang),0)-ImgF_y0+1,ROUND($C$4+AH$7*COS(2*PI()*$B28/n_ang),0)-ImgF_x0+1)</f>
        <v>89</v>
      </c>
      <c r="AI28" s="18" t="n">
        <f aca="false">INDEX(ImgF,ROUND($C$5+AI$7*SIN(2*PI()*$B28/n_ang),0)-ImgF_y0+1,ROUND($C$4+AI$7*COS(2*PI()*$B28/n_ang),0)-ImgF_x0+1)</f>
        <v>105</v>
      </c>
      <c r="AJ28" s="18" t="n">
        <f aca="false">INDEX(ImgF,ROUND($C$5+AJ$7*SIN(2*PI()*$B28/n_ang),0)-ImgF_y0+1,ROUND($C$4+AJ$7*COS(2*PI()*$B28/n_ang),0)-ImgF_x0+1)</f>
        <v>229</v>
      </c>
      <c r="AK28" s="18" t="n">
        <f aca="false">INDEX(ImgF,ROUND($C$5+AK$7*SIN(2*PI()*$B28/n_ang),0)-ImgF_y0+1,ROUND($C$4+AK$7*COS(2*PI()*$B28/n_ang),0)-ImgF_x0+1)</f>
        <v>159</v>
      </c>
      <c r="AL28" s="18" t="n">
        <f aca="false">INDEX(ImgF,ROUND($C$5+AL$7*SIN(2*PI()*$B28/n_ang),0)-ImgF_y0+1,ROUND($C$4+AL$7*COS(2*PI()*$B28/n_ang),0)-ImgF_x0+1)</f>
        <v>87</v>
      </c>
      <c r="AN28" s="35" t="n">
        <f aca="false">AVERAGE(D28:AB28)-AVERAGE(D136:AB136)</f>
        <v>-29.7934375</v>
      </c>
      <c r="AO28" s="36" t="n">
        <f aca="false">(AN28-AVERAGE(AN$8:AN$135))/STDEVP(AN$8:AN$135)</f>
        <v>-1.09998345205546</v>
      </c>
      <c r="AP28" s="35" t="n">
        <f aca="false">AVERAGE(AD28:AL28)-AVERAGE(AD136:AL136)</f>
        <v>57.9696180555555</v>
      </c>
      <c r="AQ28" s="36" t="n">
        <f aca="false">(AP28-AVERAGE(AP$8:AP$135))/STDEVP(AP$8:AP$135)</f>
        <v>1.26130993383893</v>
      </c>
    </row>
    <row r="29" customFormat="false" ht="10.5" hidden="false" customHeight="true" outlineLevel="0" collapsed="false">
      <c r="B29" s="22" t="n">
        <v>21</v>
      </c>
      <c r="C29" s="34" t="n">
        <f aca="false">B29*360/n_ang</f>
        <v>59.0625</v>
      </c>
      <c r="D29" s="18" t="n">
        <f aca="false">INDEX(ImgF,ROUND($C$5+D$7*SIN(2*PI()*$B29/n_ang),0)-ImgF_y0+1,ROUND($C$4+D$7*COS(2*PI()*$B29/n_ang),0)-ImgF_x0+1)</f>
        <v>236</v>
      </c>
      <c r="E29" s="18" t="n">
        <f aca="false">INDEX(ImgF,ROUND($C$5+E$7*SIN(2*PI()*$B29/n_ang),0)-ImgF_y0+1,ROUND($C$4+E$7*COS(2*PI()*$B29/n_ang),0)-ImgF_x0+1)</f>
        <v>251</v>
      </c>
      <c r="F29" s="18" t="n">
        <f aca="false">INDEX(ImgF,ROUND($C$5+F$7*SIN(2*PI()*$B29/n_ang),0)-ImgF_y0+1,ROUND($C$4+F$7*COS(2*PI()*$B29/n_ang),0)-ImgF_x0+1)</f>
        <v>251</v>
      </c>
      <c r="G29" s="18" t="n">
        <f aca="false">INDEX(ImgF,ROUND($C$5+G$7*SIN(2*PI()*$B29/n_ang),0)-ImgF_y0+1,ROUND($C$4+G$7*COS(2*PI()*$B29/n_ang),0)-ImgF_x0+1)</f>
        <v>153</v>
      </c>
      <c r="H29" s="18" t="n">
        <f aca="false">INDEX(ImgF,ROUND($C$5+H$7*SIN(2*PI()*$B29/n_ang),0)-ImgF_y0+1,ROUND($C$4+H$7*COS(2*PI()*$B29/n_ang),0)-ImgF_x0+1)</f>
        <v>123</v>
      </c>
      <c r="I29" s="18" t="n">
        <f aca="false">INDEX(ImgF,ROUND($C$5+I$7*SIN(2*PI()*$B29/n_ang),0)-ImgF_y0+1,ROUND($C$4+I$7*COS(2*PI()*$B29/n_ang),0)-ImgF_x0+1)</f>
        <v>128</v>
      </c>
      <c r="J29" s="18" t="n">
        <f aca="false">INDEX(ImgF,ROUND($C$5+J$7*SIN(2*PI()*$B29/n_ang),0)-ImgF_y0+1,ROUND($C$4+J$7*COS(2*PI()*$B29/n_ang),0)-ImgF_x0+1)</f>
        <v>83</v>
      </c>
      <c r="K29" s="18" t="n">
        <f aca="false">INDEX(ImgF,ROUND($C$5+K$7*SIN(2*PI()*$B29/n_ang),0)-ImgF_y0+1,ROUND($C$4+K$7*COS(2*PI()*$B29/n_ang),0)-ImgF_x0+1)</f>
        <v>35</v>
      </c>
      <c r="L29" s="18" t="n">
        <f aca="false">INDEX(ImgF,ROUND($C$5+L$7*SIN(2*PI()*$B29/n_ang),0)-ImgF_y0+1,ROUND($C$4+L$7*COS(2*PI()*$B29/n_ang),0)-ImgF_x0+1)</f>
        <v>33</v>
      </c>
      <c r="M29" s="18" t="n">
        <f aca="false">INDEX(ImgF,ROUND($C$5+M$7*SIN(2*PI()*$B29/n_ang),0)-ImgF_y0+1,ROUND($C$4+M$7*COS(2*PI()*$B29/n_ang),0)-ImgF_x0+1)</f>
        <v>33</v>
      </c>
      <c r="N29" s="18" t="n">
        <f aca="false">INDEX(ImgF,ROUND($C$5+N$7*SIN(2*PI()*$B29/n_ang),0)-ImgF_y0+1,ROUND($C$4+N$7*COS(2*PI()*$B29/n_ang),0)-ImgF_x0+1)</f>
        <v>22</v>
      </c>
      <c r="O29" s="18" t="n">
        <f aca="false">INDEX(ImgF,ROUND($C$5+O$7*SIN(2*PI()*$B29/n_ang),0)-ImgF_y0+1,ROUND($C$4+O$7*COS(2*PI()*$B29/n_ang),0)-ImgF_x0+1)</f>
        <v>31</v>
      </c>
      <c r="P29" s="18" t="n">
        <f aca="false">INDEX(ImgF,ROUND($C$5+P$7*SIN(2*PI()*$B29/n_ang),0)-ImgF_y0+1,ROUND($C$4+P$7*COS(2*PI()*$B29/n_ang),0)-ImgF_x0+1)</f>
        <v>49</v>
      </c>
      <c r="Q29" s="18" t="n">
        <f aca="false">INDEX(ImgF,ROUND($C$5+Q$7*SIN(2*PI()*$B29/n_ang),0)-ImgF_y0+1,ROUND($C$4+Q$7*COS(2*PI()*$B29/n_ang),0)-ImgF_x0+1)</f>
        <v>64</v>
      </c>
      <c r="R29" s="18" t="n">
        <f aca="false">INDEX(ImgF,ROUND($C$5+R$7*SIN(2*PI()*$B29/n_ang),0)-ImgF_y0+1,ROUND($C$4+R$7*COS(2*PI()*$B29/n_ang),0)-ImgF_x0+1)</f>
        <v>40</v>
      </c>
      <c r="S29" s="18" t="n">
        <f aca="false">INDEX(ImgF,ROUND($C$5+S$7*SIN(2*PI()*$B29/n_ang),0)-ImgF_y0+1,ROUND($C$4+S$7*COS(2*PI()*$B29/n_ang),0)-ImgF_x0+1)</f>
        <v>127</v>
      </c>
      <c r="T29" s="18" t="n">
        <f aca="false">INDEX(ImgF,ROUND($C$5+T$7*SIN(2*PI()*$B29/n_ang),0)-ImgF_y0+1,ROUND($C$4+T$7*COS(2*PI()*$B29/n_ang),0)-ImgF_x0+1)</f>
        <v>67</v>
      </c>
      <c r="U29" s="18" t="n">
        <f aca="false">INDEX(ImgF,ROUND($C$5+U$7*SIN(2*PI()*$B29/n_ang),0)-ImgF_y0+1,ROUND($C$4+U$7*COS(2*PI()*$B29/n_ang),0)-ImgF_x0+1)</f>
        <v>142</v>
      </c>
      <c r="V29" s="18" t="n">
        <f aca="false">INDEX(ImgF,ROUND($C$5+V$7*SIN(2*PI()*$B29/n_ang),0)-ImgF_y0+1,ROUND($C$4+V$7*COS(2*PI()*$B29/n_ang),0)-ImgF_x0+1)</f>
        <v>153</v>
      </c>
      <c r="W29" s="18" t="n">
        <f aca="false">INDEX(ImgF,ROUND($C$5+W$7*SIN(2*PI()*$B29/n_ang),0)-ImgF_y0+1,ROUND($C$4+W$7*COS(2*PI()*$B29/n_ang),0)-ImgF_x0+1)</f>
        <v>151</v>
      </c>
      <c r="X29" s="18" t="n">
        <f aca="false">INDEX(ImgF,ROUND($C$5+X$7*SIN(2*PI()*$B29/n_ang),0)-ImgF_y0+1,ROUND($C$4+X$7*COS(2*PI()*$B29/n_ang),0)-ImgF_x0+1)</f>
        <v>136</v>
      </c>
      <c r="Y29" s="18" t="n">
        <f aca="false">INDEX(ImgF,ROUND($C$5+Y$7*SIN(2*PI()*$B29/n_ang),0)-ImgF_y0+1,ROUND($C$4+Y$7*COS(2*PI()*$B29/n_ang),0)-ImgF_x0+1)</f>
        <v>158</v>
      </c>
      <c r="Z29" s="18" t="n">
        <f aca="false">INDEX(ImgF,ROUND($C$5+Z$7*SIN(2*PI()*$B29/n_ang),0)-ImgF_y0+1,ROUND($C$4+Z$7*COS(2*PI()*$B29/n_ang),0)-ImgF_x0+1)</f>
        <v>163</v>
      </c>
      <c r="AA29" s="18" t="n">
        <f aca="false">INDEX(ImgF,ROUND($C$5+AA$7*SIN(2*PI()*$B29/n_ang),0)-ImgF_y0+1,ROUND($C$4+AA$7*COS(2*PI()*$B29/n_ang),0)-ImgF_x0+1)</f>
        <v>163</v>
      </c>
      <c r="AB29" s="18" t="n">
        <f aca="false">INDEX(ImgF,ROUND($C$5+AB$7*SIN(2*PI()*$B29/n_ang),0)-ImgF_y0+1,ROUND($C$4+AB$7*COS(2*PI()*$B29/n_ang),0)-ImgF_x0+1)</f>
        <v>158</v>
      </c>
      <c r="AD29" s="18" t="n">
        <f aca="false">INDEX(ImgF,ROUND($C$5+AD$7*SIN(2*PI()*$B29/n_ang),0)-ImgF_y0+1,ROUND($C$4+AD$7*COS(2*PI()*$B29/n_ang),0)-ImgF_x0+1)</f>
        <v>139</v>
      </c>
      <c r="AE29" s="18" t="n">
        <f aca="false">INDEX(ImgF,ROUND($C$5+AE$7*SIN(2*PI()*$B29/n_ang),0)-ImgF_y0+1,ROUND($C$4+AE$7*COS(2*PI()*$B29/n_ang),0)-ImgF_x0+1)</f>
        <v>135</v>
      </c>
      <c r="AF29" s="18" t="n">
        <f aca="false">INDEX(ImgF,ROUND($C$5+AF$7*SIN(2*PI()*$B29/n_ang),0)-ImgF_y0+1,ROUND($C$4+AF$7*COS(2*PI()*$B29/n_ang),0)-ImgF_x0+1)</f>
        <v>136</v>
      </c>
      <c r="AG29" s="18" t="n">
        <f aca="false">INDEX(ImgF,ROUND($C$5+AG$7*SIN(2*PI()*$B29/n_ang),0)-ImgF_y0+1,ROUND($C$4+AG$7*COS(2*PI()*$B29/n_ang),0)-ImgF_x0+1)</f>
        <v>97</v>
      </c>
      <c r="AH29" s="18" t="n">
        <f aca="false">INDEX(ImgF,ROUND($C$5+AH$7*SIN(2*PI()*$B29/n_ang),0)-ImgF_y0+1,ROUND($C$4+AH$7*COS(2*PI()*$B29/n_ang),0)-ImgF_x0+1)</f>
        <v>101</v>
      </c>
      <c r="AI29" s="18" t="n">
        <f aca="false">INDEX(ImgF,ROUND($C$5+AI$7*SIN(2*PI()*$B29/n_ang),0)-ImgF_y0+1,ROUND($C$4+AI$7*COS(2*PI()*$B29/n_ang),0)-ImgF_x0+1)</f>
        <v>76</v>
      </c>
      <c r="AJ29" s="18" t="n">
        <f aca="false">INDEX(ImgF,ROUND($C$5+AJ$7*SIN(2*PI()*$B29/n_ang),0)-ImgF_y0+1,ROUND($C$4+AJ$7*COS(2*PI()*$B29/n_ang),0)-ImgF_x0+1)</f>
        <v>238</v>
      </c>
      <c r="AK29" s="18" t="n">
        <f aca="false">INDEX(ImgF,ROUND($C$5+AK$7*SIN(2*PI()*$B29/n_ang),0)-ImgF_y0+1,ROUND($C$4+AK$7*COS(2*PI()*$B29/n_ang),0)-ImgF_x0+1)</f>
        <v>199</v>
      </c>
      <c r="AL29" s="18" t="n">
        <f aca="false">INDEX(ImgF,ROUND($C$5+AL$7*SIN(2*PI()*$B29/n_ang),0)-ImgF_y0+1,ROUND($C$4+AL$7*COS(2*PI()*$B29/n_ang),0)-ImgF_x0+1)</f>
        <v>78</v>
      </c>
      <c r="AN29" s="35" t="n">
        <f aca="false">AVERAGE(D29:AB29)-AVERAGE(D136:AB136)</f>
        <v>-24.2334375</v>
      </c>
      <c r="AO29" s="36" t="n">
        <f aca="false">(AN29-AVERAGE(AN$8:AN$135))/STDEVP(AN$8:AN$135)</f>
        <v>-0.894706434476391</v>
      </c>
      <c r="AP29" s="35" t="n">
        <f aca="false">AVERAGE(AD29:AL29)-AVERAGE(AD136:AL136)</f>
        <v>58.5251736111111</v>
      </c>
      <c r="AQ29" s="36" t="n">
        <f aca="false">(AP29-AVERAGE(AP$8:AP$135))/STDEVP(AP$8:AP$135)</f>
        <v>1.27339777855011</v>
      </c>
    </row>
    <row r="30" customFormat="false" ht="10.5" hidden="false" customHeight="true" outlineLevel="0" collapsed="false">
      <c r="B30" s="22" t="n">
        <v>22</v>
      </c>
      <c r="C30" s="34" t="n">
        <f aca="false">B30*360/n_ang</f>
        <v>61.875</v>
      </c>
      <c r="D30" s="18" t="n">
        <f aca="false">INDEX(ImgF,ROUND($C$5+D$7*SIN(2*PI()*$B30/n_ang),0)-ImgF_y0+1,ROUND($C$4+D$7*COS(2*PI()*$B30/n_ang),0)-ImgF_x0+1)</f>
        <v>236</v>
      </c>
      <c r="E30" s="18" t="n">
        <f aca="false">INDEX(ImgF,ROUND($C$5+E$7*SIN(2*PI()*$B30/n_ang),0)-ImgF_y0+1,ROUND($C$4+E$7*COS(2*PI()*$B30/n_ang),0)-ImgF_x0+1)</f>
        <v>251</v>
      </c>
      <c r="F30" s="18" t="n">
        <f aca="false">INDEX(ImgF,ROUND($C$5+F$7*SIN(2*PI()*$B30/n_ang),0)-ImgF_y0+1,ROUND($C$4+F$7*COS(2*PI()*$B30/n_ang),0)-ImgF_x0+1)</f>
        <v>221</v>
      </c>
      <c r="G30" s="18" t="n">
        <f aca="false">INDEX(ImgF,ROUND($C$5+G$7*SIN(2*PI()*$B30/n_ang),0)-ImgF_y0+1,ROUND($C$4+G$7*COS(2*PI()*$B30/n_ang),0)-ImgF_x0+1)</f>
        <v>153</v>
      </c>
      <c r="H30" s="18" t="n">
        <f aca="false">INDEX(ImgF,ROUND($C$5+H$7*SIN(2*PI()*$B30/n_ang),0)-ImgF_y0+1,ROUND($C$4+H$7*COS(2*PI()*$B30/n_ang),0)-ImgF_x0+1)</f>
        <v>123</v>
      </c>
      <c r="I30" s="18" t="n">
        <f aca="false">INDEX(ImgF,ROUND($C$5+I$7*SIN(2*PI()*$B30/n_ang),0)-ImgF_y0+1,ROUND($C$4+I$7*COS(2*PI()*$B30/n_ang),0)-ImgF_x0+1)</f>
        <v>106</v>
      </c>
      <c r="J30" s="18" t="n">
        <f aca="false">INDEX(ImgF,ROUND($C$5+J$7*SIN(2*PI()*$B30/n_ang),0)-ImgF_y0+1,ROUND($C$4+J$7*COS(2*PI()*$B30/n_ang),0)-ImgF_x0+1)</f>
        <v>79</v>
      </c>
      <c r="K30" s="18" t="n">
        <f aca="false">INDEX(ImgF,ROUND($C$5+K$7*SIN(2*PI()*$B30/n_ang),0)-ImgF_y0+1,ROUND($C$4+K$7*COS(2*PI()*$B30/n_ang),0)-ImgF_x0+1)</f>
        <v>25</v>
      </c>
      <c r="L30" s="18" t="n">
        <f aca="false">INDEX(ImgF,ROUND($C$5+L$7*SIN(2*PI()*$B30/n_ang),0)-ImgF_y0+1,ROUND($C$4+L$7*COS(2*PI()*$B30/n_ang),0)-ImgF_x0+1)</f>
        <v>8</v>
      </c>
      <c r="M30" s="18" t="n">
        <f aca="false">INDEX(ImgF,ROUND($C$5+M$7*SIN(2*PI()*$B30/n_ang),0)-ImgF_y0+1,ROUND($C$4+M$7*COS(2*PI()*$B30/n_ang),0)-ImgF_x0+1)</f>
        <v>28</v>
      </c>
      <c r="N30" s="18" t="n">
        <f aca="false">INDEX(ImgF,ROUND($C$5+N$7*SIN(2*PI()*$B30/n_ang),0)-ImgF_y0+1,ROUND($C$4+N$7*COS(2*PI()*$B30/n_ang),0)-ImgF_x0+1)</f>
        <v>30</v>
      </c>
      <c r="O30" s="18" t="n">
        <f aca="false">INDEX(ImgF,ROUND($C$5+O$7*SIN(2*PI()*$B30/n_ang),0)-ImgF_y0+1,ROUND($C$4+O$7*COS(2*PI()*$B30/n_ang),0)-ImgF_x0+1)</f>
        <v>32</v>
      </c>
      <c r="P30" s="18" t="n">
        <f aca="false">INDEX(ImgF,ROUND($C$5+P$7*SIN(2*PI()*$B30/n_ang),0)-ImgF_y0+1,ROUND($C$4+P$7*COS(2*PI()*$B30/n_ang),0)-ImgF_x0+1)</f>
        <v>33</v>
      </c>
      <c r="Q30" s="18" t="n">
        <f aca="false">INDEX(ImgF,ROUND($C$5+Q$7*SIN(2*PI()*$B30/n_ang),0)-ImgF_y0+1,ROUND($C$4+Q$7*COS(2*PI()*$B30/n_ang),0)-ImgF_x0+1)</f>
        <v>85</v>
      </c>
      <c r="R30" s="18" t="n">
        <f aca="false">INDEX(ImgF,ROUND($C$5+R$7*SIN(2*PI()*$B30/n_ang),0)-ImgF_y0+1,ROUND($C$4+R$7*COS(2*PI()*$B30/n_ang),0)-ImgF_x0+1)</f>
        <v>87</v>
      </c>
      <c r="S30" s="18" t="n">
        <f aca="false">INDEX(ImgF,ROUND($C$5+S$7*SIN(2*PI()*$B30/n_ang),0)-ImgF_y0+1,ROUND($C$4+S$7*COS(2*PI()*$B30/n_ang),0)-ImgF_x0+1)</f>
        <v>153</v>
      </c>
      <c r="T30" s="18" t="n">
        <f aca="false">INDEX(ImgF,ROUND($C$5+T$7*SIN(2*PI()*$B30/n_ang),0)-ImgF_y0+1,ROUND($C$4+T$7*COS(2*PI()*$B30/n_ang),0)-ImgF_x0+1)</f>
        <v>171</v>
      </c>
      <c r="U30" s="18" t="n">
        <f aca="false">INDEX(ImgF,ROUND($C$5+U$7*SIN(2*PI()*$B30/n_ang),0)-ImgF_y0+1,ROUND($C$4+U$7*COS(2*PI()*$B30/n_ang),0)-ImgF_x0+1)</f>
        <v>166</v>
      </c>
      <c r="V30" s="18" t="n">
        <f aca="false">INDEX(ImgF,ROUND($C$5+V$7*SIN(2*PI()*$B30/n_ang),0)-ImgF_y0+1,ROUND($C$4+V$7*COS(2*PI()*$B30/n_ang),0)-ImgF_x0+1)</f>
        <v>162</v>
      </c>
      <c r="W30" s="18" t="n">
        <f aca="false">INDEX(ImgF,ROUND($C$5+W$7*SIN(2*PI()*$B30/n_ang),0)-ImgF_y0+1,ROUND($C$4+W$7*COS(2*PI()*$B30/n_ang),0)-ImgF_x0+1)</f>
        <v>155</v>
      </c>
      <c r="X30" s="18" t="n">
        <f aca="false">INDEX(ImgF,ROUND($C$5+X$7*SIN(2*PI()*$B30/n_ang),0)-ImgF_y0+1,ROUND($C$4+X$7*COS(2*PI()*$B30/n_ang),0)-ImgF_x0+1)</f>
        <v>149</v>
      </c>
      <c r="Y30" s="18" t="n">
        <f aca="false">INDEX(ImgF,ROUND($C$5+Y$7*SIN(2*PI()*$B30/n_ang),0)-ImgF_y0+1,ROUND($C$4+Y$7*COS(2*PI()*$B30/n_ang),0)-ImgF_x0+1)</f>
        <v>162</v>
      </c>
      <c r="Z30" s="18" t="n">
        <f aca="false">INDEX(ImgF,ROUND($C$5+Z$7*SIN(2*PI()*$B30/n_ang),0)-ImgF_y0+1,ROUND($C$4+Z$7*COS(2*PI()*$B30/n_ang),0)-ImgF_x0+1)</f>
        <v>162</v>
      </c>
      <c r="AA30" s="18" t="n">
        <f aca="false">INDEX(ImgF,ROUND($C$5+AA$7*SIN(2*PI()*$B30/n_ang),0)-ImgF_y0+1,ROUND($C$4+AA$7*COS(2*PI()*$B30/n_ang),0)-ImgF_x0+1)</f>
        <v>157</v>
      </c>
      <c r="AB30" s="18" t="n">
        <f aca="false">INDEX(ImgF,ROUND($C$5+AB$7*SIN(2*PI()*$B30/n_ang),0)-ImgF_y0+1,ROUND($C$4+AB$7*COS(2*PI()*$B30/n_ang),0)-ImgF_x0+1)</f>
        <v>157</v>
      </c>
      <c r="AD30" s="18" t="n">
        <f aca="false">INDEX(ImgF,ROUND($C$5+AD$7*SIN(2*PI()*$B30/n_ang),0)-ImgF_y0+1,ROUND($C$4+AD$7*COS(2*PI()*$B30/n_ang),0)-ImgF_x0+1)</f>
        <v>145</v>
      </c>
      <c r="AE30" s="18" t="n">
        <f aca="false">INDEX(ImgF,ROUND($C$5+AE$7*SIN(2*PI()*$B30/n_ang),0)-ImgF_y0+1,ROUND($C$4+AE$7*COS(2*PI()*$B30/n_ang),0)-ImgF_x0+1)</f>
        <v>109</v>
      </c>
      <c r="AF30" s="18" t="n">
        <f aca="false">INDEX(ImgF,ROUND($C$5+AF$7*SIN(2*PI()*$B30/n_ang),0)-ImgF_y0+1,ROUND($C$4+AF$7*COS(2*PI()*$B30/n_ang),0)-ImgF_x0+1)</f>
        <v>85</v>
      </c>
      <c r="AG30" s="18" t="n">
        <f aca="false">INDEX(ImgF,ROUND($C$5+AG$7*SIN(2*PI()*$B30/n_ang),0)-ImgF_y0+1,ROUND($C$4+AG$7*COS(2*PI()*$B30/n_ang),0)-ImgF_x0+1)</f>
        <v>113</v>
      </c>
      <c r="AH30" s="18" t="n">
        <f aca="false">INDEX(ImgF,ROUND($C$5+AH$7*SIN(2*PI()*$B30/n_ang),0)-ImgF_y0+1,ROUND($C$4+AH$7*COS(2*PI()*$B30/n_ang),0)-ImgF_x0+1)</f>
        <v>114</v>
      </c>
      <c r="AI30" s="18" t="n">
        <f aca="false">INDEX(ImgF,ROUND($C$5+AI$7*SIN(2*PI()*$B30/n_ang),0)-ImgF_y0+1,ROUND($C$4+AI$7*COS(2*PI()*$B30/n_ang),0)-ImgF_x0+1)</f>
        <v>118</v>
      </c>
      <c r="AJ30" s="18" t="n">
        <f aca="false">INDEX(ImgF,ROUND($C$5+AJ$7*SIN(2*PI()*$B30/n_ang),0)-ImgF_y0+1,ROUND($C$4+AJ$7*COS(2*PI()*$B30/n_ang),0)-ImgF_x0+1)</f>
        <v>206</v>
      </c>
      <c r="AK30" s="18" t="n">
        <f aca="false">INDEX(ImgF,ROUND($C$5+AK$7*SIN(2*PI()*$B30/n_ang),0)-ImgF_y0+1,ROUND($C$4+AK$7*COS(2*PI()*$B30/n_ang),0)-ImgF_x0+1)</f>
        <v>144</v>
      </c>
      <c r="AL30" s="18" t="n">
        <f aca="false">INDEX(ImgF,ROUND($C$5+AL$7*SIN(2*PI()*$B30/n_ang),0)-ImgF_y0+1,ROUND($C$4+AL$7*COS(2*PI()*$B30/n_ang),0)-ImgF_x0+1)</f>
        <v>66</v>
      </c>
      <c r="AN30" s="35" t="n">
        <f aca="false">AVERAGE(D30:AB30)-AVERAGE(D136:AB136)</f>
        <v>-18.5934375</v>
      </c>
      <c r="AO30" s="36" t="n">
        <f aca="false">(AN30-AVERAGE(AN$8:AN$135))/STDEVP(AN$8:AN$135)</f>
        <v>-0.686475790745106</v>
      </c>
      <c r="AP30" s="35" t="n">
        <f aca="false">AVERAGE(AD30:AL30)-AVERAGE(AD136:AL136)</f>
        <v>47.5251736111111</v>
      </c>
      <c r="AQ30" s="36" t="n">
        <f aca="false">(AP30-AVERAGE(AP$8:AP$135))/STDEVP(AP$8:AP$135)</f>
        <v>1.03405845326886</v>
      </c>
    </row>
    <row r="31" customFormat="false" ht="10.5" hidden="false" customHeight="true" outlineLevel="0" collapsed="false">
      <c r="B31" s="22" t="n">
        <v>23</v>
      </c>
      <c r="C31" s="34" t="n">
        <f aca="false">B31*360/n_ang</f>
        <v>64.6875</v>
      </c>
      <c r="D31" s="18" t="n">
        <f aca="false">INDEX(ImgF,ROUND($C$5+D$7*SIN(2*PI()*$B31/n_ang),0)-ImgF_y0+1,ROUND($C$4+D$7*COS(2*PI()*$B31/n_ang),0)-ImgF_x0+1)</f>
        <v>236</v>
      </c>
      <c r="E31" s="18" t="n">
        <f aca="false">INDEX(ImgF,ROUND($C$5+E$7*SIN(2*PI()*$B31/n_ang),0)-ImgF_y0+1,ROUND($C$4+E$7*COS(2*PI()*$B31/n_ang),0)-ImgF_x0+1)</f>
        <v>252</v>
      </c>
      <c r="F31" s="18" t="n">
        <f aca="false">INDEX(ImgF,ROUND($C$5+F$7*SIN(2*PI()*$B31/n_ang),0)-ImgF_y0+1,ROUND($C$4+F$7*COS(2*PI()*$B31/n_ang),0)-ImgF_x0+1)</f>
        <v>221</v>
      </c>
      <c r="G31" s="18" t="n">
        <f aca="false">INDEX(ImgF,ROUND($C$5+G$7*SIN(2*PI()*$B31/n_ang),0)-ImgF_y0+1,ROUND($C$4+G$7*COS(2*PI()*$B31/n_ang),0)-ImgF_x0+1)</f>
        <v>155</v>
      </c>
      <c r="H31" s="18" t="n">
        <f aca="false">INDEX(ImgF,ROUND($C$5+H$7*SIN(2*PI()*$B31/n_ang),0)-ImgF_y0+1,ROUND($C$4+H$7*COS(2*PI()*$B31/n_ang),0)-ImgF_x0+1)</f>
        <v>106</v>
      </c>
      <c r="I31" s="18" t="n">
        <f aca="false">INDEX(ImgF,ROUND($C$5+I$7*SIN(2*PI()*$B31/n_ang),0)-ImgF_y0+1,ROUND($C$4+I$7*COS(2*PI()*$B31/n_ang),0)-ImgF_x0+1)</f>
        <v>53</v>
      </c>
      <c r="J31" s="18" t="n">
        <f aca="false">INDEX(ImgF,ROUND($C$5+J$7*SIN(2*PI()*$B31/n_ang),0)-ImgF_y0+1,ROUND($C$4+J$7*COS(2*PI()*$B31/n_ang),0)-ImgF_x0+1)</f>
        <v>53</v>
      </c>
      <c r="K31" s="18" t="n">
        <f aca="false">INDEX(ImgF,ROUND($C$5+K$7*SIN(2*PI()*$B31/n_ang),0)-ImgF_y0+1,ROUND($C$4+K$7*COS(2*PI()*$B31/n_ang),0)-ImgF_x0+1)</f>
        <v>25</v>
      </c>
      <c r="L31" s="18" t="n">
        <f aca="false">INDEX(ImgF,ROUND($C$5+L$7*SIN(2*PI()*$B31/n_ang),0)-ImgF_y0+1,ROUND($C$4+L$7*COS(2*PI()*$B31/n_ang),0)-ImgF_x0+1)</f>
        <v>19</v>
      </c>
      <c r="M31" s="18" t="n">
        <f aca="false">INDEX(ImgF,ROUND($C$5+M$7*SIN(2*PI()*$B31/n_ang),0)-ImgF_y0+1,ROUND($C$4+M$7*COS(2*PI()*$B31/n_ang),0)-ImgF_x0+1)</f>
        <v>28</v>
      </c>
      <c r="N31" s="18" t="n">
        <f aca="false">INDEX(ImgF,ROUND($C$5+N$7*SIN(2*PI()*$B31/n_ang),0)-ImgF_y0+1,ROUND($C$4+N$7*COS(2*PI()*$B31/n_ang),0)-ImgF_x0+1)</f>
        <v>33</v>
      </c>
      <c r="O31" s="18" t="n">
        <f aca="false">INDEX(ImgF,ROUND($C$5+O$7*SIN(2*PI()*$B31/n_ang),0)-ImgF_y0+1,ROUND($C$4+O$7*COS(2*PI()*$B31/n_ang),0)-ImgF_x0+1)</f>
        <v>32</v>
      </c>
      <c r="P31" s="18" t="n">
        <f aca="false">INDEX(ImgF,ROUND($C$5+P$7*SIN(2*PI()*$B31/n_ang),0)-ImgF_y0+1,ROUND($C$4+P$7*COS(2*PI()*$B31/n_ang),0)-ImgF_x0+1)</f>
        <v>80</v>
      </c>
      <c r="Q31" s="18" t="n">
        <f aca="false">INDEX(ImgF,ROUND($C$5+Q$7*SIN(2*PI()*$B31/n_ang),0)-ImgF_y0+1,ROUND($C$4+Q$7*COS(2*PI()*$B31/n_ang),0)-ImgF_x0+1)</f>
        <v>115</v>
      </c>
      <c r="R31" s="18" t="n">
        <f aca="false">INDEX(ImgF,ROUND($C$5+R$7*SIN(2*PI()*$B31/n_ang),0)-ImgF_y0+1,ROUND($C$4+R$7*COS(2*PI()*$B31/n_ang),0)-ImgF_x0+1)</f>
        <v>144</v>
      </c>
      <c r="S31" s="18" t="n">
        <f aca="false">INDEX(ImgF,ROUND($C$5+S$7*SIN(2*PI()*$B31/n_ang),0)-ImgF_y0+1,ROUND($C$4+S$7*COS(2*PI()*$B31/n_ang),0)-ImgF_x0+1)</f>
        <v>167</v>
      </c>
      <c r="T31" s="18" t="n">
        <f aca="false">INDEX(ImgF,ROUND($C$5+T$7*SIN(2*PI()*$B31/n_ang),0)-ImgF_y0+1,ROUND($C$4+T$7*COS(2*PI()*$B31/n_ang),0)-ImgF_x0+1)</f>
        <v>174</v>
      </c>
      <c r="U31" s="18" t="n">
        <f aca="false">INDEX(ImgF,ROUND($C$5+U$7*SIN(2*PI()*$B31/n_ang),0)-ImgF_y0+1,ROUND($C$4+U$7*COS(2*PI()*$B31/n_ang),0)-ImgF_x0+1)</f>
        <v>159</v>
      </c>
      <c r="V31" s="18" t="n">
        <f aca="false">INDEX(ImgF,ROUND($C$5+V$7*SIN(2*PI()*$B31/n_ang),0)-ImgF_y0+1,ROUND($C$4+V$7*COS(2*PI()*$B31/n_ang),0)-ImgF_x0+1)</f>
        <v>160</v>
      </c>
      <c r="W31" s="18" t="n">
        <f aca="false">INDEX(ImgF,ROUND($C$5+W$7*SIN(2*PI()*$B31/n_ang),0)-ImgF_y0+1,ROUND($C$4+W$7*COS(2*PI()*$B31/n_ang),0)-ImgF_x0+1)</f>
        <v>153</v>
      </c>
      <c r="X31" s="18" t="n">
        <f aca="false">INDEX(ImgF,ROUND($C$5+X$7*SIN(2*PI()*$B31/n_ang),0)-ImgF_y0+1,ROUND($C$4+X$7*COS(2*PI()*$B31/n_ang),0)-ImgF_x0+1)</f>
        <v>156</v>
      </c>
      <c r="Y31" s="18" t="n">
        <f aca="false">INDEX(ImgF,ROUND($C$5+Y$7*SIN(2*PI()*$B31/n_ang),0)-ImgF_y0+1,ROUND($C$4+Y$7*COS(2*PI()*$B31/n_ang),0)-ImgF_x0+1)</f>
        <v>158</v>
      </c>
      <c r="Z31" s="18" t="n">
        <f aca="false">INDEX(ImgF,ROUND($C$5+Z$7*SIN(2*PI()*$B31/n_ang),0)-ImgF_y0+1,ROUND($C$4+Z$7*COS(2*PI()*$B31/n_ang),0)-ImgF_x0+1)</f>
        <v>151</v>
      </c>
      <c r="AA31" s="18" t="n">
        <f aca="false">INDEX(ImgF,ROUND($C$5+AA$7*SIN(2*PI()*$B31/n_ang),0)-ImgF_y0+1,ROUND($C$4+AA$7*COS(2*PI()*$B31/n_ang),0)-ImgF_x0+1)</f>
        <v>157</v>
      </c>
      <c r="AB31" s="18" t="n">
        <f aca="false">INDEX(ImgF,ROUND($C$5+AB$7*SIN(2*PI()*$B31/n_ang),0)-ImgF_y0+1,ROUND($C$4+AB$7*COS(2*PI()*$B31/n_ang),0)-ImgF_x0+1)</f>
        <v>154</v>
      </c>
      <c r="AD31" s="18" t="n">
        <f aca="false">INDEX(ImgF,ROUND($C$5+AD$7*SIN(2*PI()*$B31/n_ang),0)-ImgF_y0+1,ROUND($C$4+AD$7*COS(2*PI()*$B31/n_ang),0)-ImgF_x0+1)</f>
        <v>149</v>
      </c>
      <c r="AE31" s="18" t="n">
        <f aca="false">INDEX(ImgF,ROUND($C$5+AE$7*SIN(2*PI()*$B31/n_ang),0)-ImgF_y0+1,ROUND($C$4+AE$7*COS(2*PI()*$B31/n_ang),0)-ImgF_x0+1)</f>
        <v>150</v>
      </c>
      <c r="AF31" s="18" t="n">
        <f aca="false">INDEX(ImgF,ROUND($C$5+AF$7*SIN(2*PI()*$B31/n_ang),0)-ImgF_y0+1,ROUND($C$4+AF$7*COS(2*PI()*$B31/n_ang),0)-ImgF_x0+1)</f>
        <v>134</v>
      </c>
      <c r="AG31" s="18" t="n">
        <f aca="false">INDEX(ImgF,ROUND($C$5+AG$7*SIN(2*PI()*$B31/n_ang),0)-ImgF_y0+1,ROUND($C$4+AG$7*COS(2*PI()*$B31/n_ang),0)-ImgF_x0+1)</f>
        <v>114</v>
      </c>
      <c r="AH31" s="18" t="n">
        <f aca="false">INDEX(ImgF,ROUND($C$5+AH$7*SIN(2*PI()*$B31/n_ang),0)-ImgF_y0+1,ROUND($C$4+AH$7*COS(2*PI()*$B31/n_ang),0)-ImgF_x0+1)</f>
        <v>86</v>
      </c>
      <c r="AI31" s="18" t="n">
        <f aca="false">INDEX(ImgF,ROUND($C$5+AI$7*SIN(2*PI()*$B31/n_ang),0)-ImgF_y0+1,ROUND($C$4+AI$7*COS(2*PI()*$B31/n_ang),0)-ImgF_x0+1)</f>
        <v>102</v>
      </c>
      <c r="AJ31" s="18" t="n">
        <f aca="false">INDEX(ImgF,ROUND($C$5+AJ$7*SIN(2*PI()*$B31/n_ang),0)-ImgF_y0+1,ROUND($C$4+AJ$7*COS(2*PI()*$B31/n_ang),0)-ImgF_x0+1)</f>
        <v>221</v>
      </c>
      <c r="AK31" s="18" t="n">
        <f aca="false">INDEX(ImgF,ROUND($C$5+AK$7*SIN(2*PI()*$B31/n_ang),0)-ImgF_y0+1,ROUND($C$4+AK$7*COS(2*PI()*$B31/n_ang),0)-ImgF_x0+1)</f>
        <v>135</v>
      </c>
      <c r="AL31" s="18" t="n">
        <f aca="false">INDEX(ImgF,ROUND($C$5+AL$7*SIN(2*PI()*$B31/n_ang),0)-ImgF_y0+1,ROUND($C$4+AL$7*COS(2*PI()*$B31/n_ang),0)-ImgF_x0+1)</f>
        <v>99</v>
      </c>
      <c r="AN31" s="35" t="n">
        <f aca="false">AVERAGE(D31:AB31)-AVERAGE(D136:AB136)</f>
        <v>-16.5934375</v>
      </c>
      <c r="AO31" s="36" t="n">
        <f aca="false">(AN31-AVERAGE(AN$8:AN$135))/STDEVP(AN$8:AN$135)</f>
        <v>-0.612635136939686</v>
      </c>
      <c r="AP31" s="35" t="n">
        <f aca="false">AVERAGE(AD31:AL31)-AVERAGE(AD136:AL136)</f>
        <v>57.5251736111111</v>
      </c>
      <c r="AQ31" s="36" t="n">
        <f aca="false">(AP31-AVERAGE(AP$8:AP$135))/STDEVP(AP$8:AP$135)</f>
        <v>1.25163965807</v>
      </c>
    </row>
    <row r="32" customFormat="false" ht="10.5" hidden="false" customHeight="true" outlineLevel="0" collapsed="false">
      <c r="B32" s="22" t="n">
        <v>24</v>
      </c>
      <c r="C32" s="34" t="n">
        <f aca="false">B32*360/n_ang</f>
        <v>67.5</v>
      </c>
      <c r="D32" s="18" t="n">
        <f aca="false">INDEX(ImgF,ROUND($C$5+D$7*SIN(2*PI()*$B32/n_ang),0)-ImgF_y0+1,ROUND($C$4+D$7*COS(2*PI()*$B32/n_ang),0)-ImgF_x0+1)</f>
        <v>131</v>
      </c>
      <c r="E32" s="18" t="n">
        <f aca="false">INDEX(ImgF,ROUND($C$5+E$7*SIN(2*PI()*$B32/n_ang),0)-ImgF_y0+1,ROUND($C$4+E$7*COS(2*PI()*$B32/n_ang),0)-ImgF_x0+1)</f>
        <v>252</v>
      </c>
      <c r="F32" s="18" t="n">
        <f aca="false">INDEX(ImgF,ROUND($C$5+F$7*SIN(2*PI()*$B32/n_ang),0)-ImgF_y0+1,ROUND($C$4+F$7*COS(2*PI()*$B32/n_ang),0)-ImgF_x0+1)</f>
        <v>222</v>
      </c>
      <c r="G32" s="18" t="n">
        <f aca="false">INDEX(ImgF,ROUND($C$5+G$7*SIN(2*PI()*$B32/n_ang),0)-ImgF_y0+1,ROUND($C$4+G$7*COS(2*PI()*$B32/n_ang),0)-ImgF_x0+1)</f>
        <v>155</v>
      </c>
      <c r="H32" s="18" t="n">
        <f aca="false">INDEX(ImgF,ROUND($C$5+H$7*SIN(2*PI()*$B32/n_ang),0)-ImgF_y0+1,ROUND($C$4+H$7*COS(2*PI()*$B32/n_ang),0)-ImgF_x0+1)</f>
        <v>62</v>
      </c>
      <c r="I32" s="18" t="n">
        <f aca="false">INDEX(ImgF,ROUND($C$5+I$7*SIN(2*PI()*$B32/n_ang),0)-ImgF_y0+1,ROUND($C$4+I$7*COS(2*PI()*$B32/n_ang),0)-ImgF_x0+1)</f>
        <v>36</v>
      </c>
      <c r="J32" s="18" t="n">
        <f aca="false">INDEX(ImgF,ROUND($C$5+J$7*SIN(2*PI()*$B32/n_ang),0)-ImgF_y0+1,ROUND($C$4+J$7*COS(2*PI()*$B32/n_ang),0)-ImgF_x0+1)</f>
        <v>25</v>
      </c>
      <c r="K32" s="18" t="n">
        <f aca="false">INDEX(ImgF,ROUND($C$5+K$7*SIN(2*PI()*$B32/n_ang),0)-ImgF_y0+1,ROUND($C$4+K$7*COS(2*PI()*$B32/n_ang),0)-ImgF_x0+1)</f>
        <v>31</v>
      </c>
      <c r="L32" s="18" t="n">
        <f aca="false">INDEX(ImgF,ROUND($C$5+L$7*SIN(2*PI()*$B32/n_ang),0)-ImgF_y0+1,ROUND($C$4+L$7*COS(2*PI()*$B32/n_ang),0)-ImgF_x0+1)</f>
        <v>31</v>
      </c>
      <c r="M32" s="18" t="n">
        <f aca="false">INDEX(ImgF,ROUND($C$5+M$7*SIN(2*PI()*$B32/n_ang),0)-ImgF_y0+1,ROUND($C$4+M$7*COS(2*PI()*$B32/n_ang),0)-ImgF_x0+1)</f>
        <v>31</v>
      </c>
      <c r="N32" s="18" t="n">
        <f aca="false">INDEX(ImgF,ROUND($C$5+N$7*SIN(2*PI()*$B32/n_ang),0)-ImgF_y0+1,ROUND($C$4+N$7*COS(2*PI()*$B32/n_ang),0)-ImgF_x0+1)</f>
        <v>36</v>
      </c>
      <c r="O32" s="18" t="n">
        <f aca="false">INDEX(ImgF,ROUND($C$5+O$7*SIN(2*PI()*$B32/n_ang),0)-ImgF_y0+1,ROUND($C$4+O$7*COS(2*PI()*$B32/n_ang),0)-ImgF_x0+1)</f>
        <v>15</v>
      </c>
      <c r="P32" s="18" t="n">
        <f aca="false">INDEX(ImgF,ROUND($C$5+P$7*SIN(2*PI()*$B32/n_ang),0)-ImgF_y0+1,ROUND($C$4+P$7*COS(2*PI()*$B32/n_ang),0)-ImgF_x0+1)</f>
        <v>43</v>
      </c>
      <c r="Q32" s="18" t="n">
        <f aca="false">INDEX(ImgF,ROUND($C$5+Q$7*SIN(2*PI()*$B32/n_ang),0)-ImgF_y0+1,ROUND($C$4+Q$7*COS(2*PI()*$B32/n_ang),0)-ImgF_x0+1)</f>
        <v>85</v>
      </c>
      <c r="R32" s="18" t="n">
        <f aca="false">INDEX(ImgF,ROUND($C$5+R$7*SIN(2*PI()*$B32/n_ang),0)-ImgF_y0+1,ROUND($C$4+R$7*COS(2*PI()*$B32/n_ang),0)-ImgF_x0+1)</f>
        <v>124</v>
      </c>
      <c r="S32" s="18" t="n">
        <f aca="false">INDEX(ImgF,ROUND($C$5+S$7*SIN(2*PI()*$B32/n_ang),0)-ImgF_y0+1,ROUND($C$4+S$7*COS(2*PI()*$B32/n_ang),0)-ImgF_x0+1)</f>
        <v>167</v>
      </c>
      <c r="T32" s="18" t="n">
        <f aca="false">INDEX(ImgF,ROUND($C$5+T$7*SIN(2*PI()*$B32/n_ang),0)-ImgF_y0+1,ROUND($C$4+T$7*COS(2*PI()*$B32/n_ang),0)-ImgF_x0+1)</f>
        <v>158</v>
      </c>
      <c r="U32" s="18" t="n">
        <f aca="false">INDEX(ImgF,ROUND($C$5+U$7*SIN(2*PI()*$B32/n_ang),0)-ImgF_y0+1,ROUND($C$4+U$7*COS(2*PI()*$B32/n_ang),0)-ImgF_x0+1)</f>
        <v>162</v>
      </c>
      <c r="V32" s="18" t="n">
        <f aca="false">INDEX(ImgF,ROUND($C$5+V$7*SIN(2*PI()*$B32/n_ang),0)-ImgF_y0+1,ROUND($C$4+V$7*COS(2*PI()*$B32/n_ang),0)-ImgF_x0+1)</f>
        <v>159</v>
      </c>
      <c r="W32" s="18" t="n">
        <f aca="false">INDEX(ImgF,ROUND($C$5+W$7*SIN(2*PI()*$B32/n_ang),0)-ImgF_y0+1,ROUND($C$4+W$7*COS(2*PI()*$B32/n_ang),0)-ImgF_x0+1)</f>
        <v>157</v>
      </c>
      <c r="X32" s="18" t="n">
        <f aca="false">INDEX(ImgF,ROUND($C$5+X$7*SIN(2*PI()*$B32/n_ang),0)-ImgF_y0+1,ROUND($C$4+X$7*COS(2*PI()*$B32/n_ang),0)-ImgF_x0+1)</f>
        <v>157</v>
      </c>
      <c r="Y32" s="18" t="n">
        <f aca="false">INDEX(ImgF,ROUND($C$5+Y$7*SIN(2*PI()*$B32/n_ang),0)-ImgF_y0+1,ROUND($C$4+Y$7*COS(2*PI()*$B32/n_ang),0)-ImgF_x0+1)</f>
        <v>148</v>
      </c>
      <c r="Z32" s="18" t="n">
        <f aca="false">INDEX(ImgF,ROUND($C$5+Z$7*SIN(2*PI()*$B32/n_ang),0)-ImgF_y0+1,ROUND($C$4+Z$7*COS(2*PI()*$B32/n_ang),0)-ImgF_x0+1)</f>
        <v>148</v>
      </c>
      <c r="AA32" s="18" t="n">
        <f aca="false">INDEX(ImgF,ROUND($C$5+AA$7*SIN(2*PI()*$B32/n_ang),0)-ImgF_y0+1,ROUND($C$4+AA$7*COS(2*PI()*$B32/n_ang),0)-ImgF_x0+1)</f>
        <v>150</v>
      </c>
      <c r="AB32" s="18" t="n">
        <f aca="false">INDEX(ImgF,ROUND($C$5+AB$7*SIN(2*PI()*$B32/n_ang),0)-ImgF_y0+1,ROUND($C$4+AB$7*COS(2*PI()*$B32/n_ang),0)-ImgF_x0+1)</f>
        <v>144</v>
      </c>
      <c r="AD32" s="18" t="n">
        <f aca="false">INDEX(ImgF,ROUND($C$5+AD$7*SIN(2*PI()*$B32/n_ang),0)-ImgF_y0+1,ROUND($C$4+AD$7*COS(2*PI()*$B32/n_ang),0)-ImgF_x0+1)</f>
        <v>151</v>
      </c>
      <c r="AE32" s="18" t="n">
        <f aca="false">INDEX(ImgF,ROUND($C$5+AE$7*SIN(2*PI()*$B32/n_ang),0)-ImgF_y0+1,ROUND($C$4+AE$7*COS(2*PI()*$B32/n_ang),0)-ImgF_x0+1)</f>
        <v>137</v>
      </c>
      <c r="AF32" s="18" t="n">
        <f aca="false">INDEX(ImgF,ROUND($C$5+AF$7*SIN(2*PI()*$B32/n_ang),0)-ImgF_y0+1,ROUND($C$4+AF$7*COS(2*PI()*$B32/n_ang),0)-ImgF_x0+1)</f>
        <v>124</v>
      </c>
      <c r="AG32" s="18" t="n">
        <f aca="false">INDEX(ImgF,ROUND($C$5+AG$7*SIN(2*PI()*$B32/n_ang),0)-ImgF_y0+1,ROUND($C$4+AG$7*COS(2*PI()*$B32/n_ang),0)-ImgF_x0+1)</f>
        <v>116</v>
      </c>
      <c r="AH32" s="18" t="n">
        <f aca="false">INDEX(ImgF,ROUND($C$5+AH$7*SIN(2*PI()*$B32/n_ang),0)-ImgF_y0+1,ROUND($C$4+AH$7*COS(2*PI()*$B32/n_ang),0)-ImgF_x0+1)</f>
        <v>95</v>
      </c>
      <c r="AI32" s="18" t="n">
        <f aca="false">INDEX(ImgF,ROUND($C$5+AI$7*SIN(2*PI()*$B32/n_ang),0)-ImgF_y0+1,ROUND($C$4+AI$7*COS(2*PI()*$B32/n_ang),0)-ImgF_x0+1)</f>
        <v>178</v>
      </c>
      <c r="AJ32" s="18" t="n">
        <f aca="false">INDEX(ImgF,ROUND($C$5+AJ$7*SIN(2*PI()*$B32/n_ang),0)-ImgF_y0+1,ROUND($C$4+AJ$7*COS(2*PI()*$B32/n_ang),0)-ImgF_x0+1)</f>
        <v>185</v>
      </c>
      <c r="AK32" s="18" t="n">
        <f aca="false">INDEX(ImgF,ROUND($C$5+AK$7*SIN(2*PI()*$B32/n_ang),0)-ImgF_y0+1,ROUND($C$4+AK$7*COS(2*PI()*$B32/n_ang),0)-ImgF_x0+1)</f>
        <v>185</v>
      </c>
      <c r="AL32" s="18" t="n">
        <f aca="false">INDEX(ImgF,ROUND($C$5+AL$7*SIN(2*PI()*$B32/n_ang),0)-ImgF_y0+1,ROUND($C$4+AL$7*COS(2*PI()*$B32/n_ang),0)-ImgF_x0+1)</f>
        <v>74</v>
      </c>
      <c r="AN32" s="35" t="n">
        <f aca="false">AVERAGE(D32:AB32)-AVERAGE(D136:AB136)</f>
        <v>-29.0734375</v>
      </c>
      <c r="AO32" s="36" t="n">
        <f aca="false">(AN32-AVERAGE(AN$8:AN$135))/STDEVP(AN$8:AN$135)</f>
        <v>-1.07340081668551</v>
      </c>
      <c r="AP32" s="35" t="n">
        <f aca="false">AVERAGE(AD32:AL32)-AVERAGE(AD136:AL136)</f>
        <v>63.6362847222222</v>
      </c>
      <c r="AQ32" s="36" t="n">
        <f aca="false">(AP32-AVERAGE(AP$8:AP$135))/STDEVP(AP$8:AP$135)</f>
        <v>1.38460594989291</v>
      </c>
    </row>
    <row r="33" customFormat="false" ht="10.5" hidden="false" customHeight="true" outlineLevel="0" collapsed="false">
      <c r="B33" s="22" t="n">
        <v>25</v>
      </c>
      <c r="C33" s="34" t="n">
        <f aca="false">B33*360/n_ang</f>
        <v>70.3125</v>
      </c>
      <c r="D33" s="18" t="n">
        <f aca="false">INDEX(ImgF,ROUND($C$5+D$7*SIN(2*PI()*$B33/n_ang),0)-ImgF_y0+1,ROUND($C$4+D$7*COS(2*PI()*$B33/n_ang),0)-ImgF_x0+1)</f>
        <v>131</v>
      </c>
      <c r="E33" s="18" t="n">
        <f aca="false">INDEX(ImgF,ROUND($C$5+E$7*SIN(2*PI()*$B33/n_ang),0)-ImgF_y0+1,ROUND($C$4+E$7*COS(2*PI()*$B33/n_ang),0)-ImgF_x0+1)</f>
        <v>252</v>
      </c>
      <c r="F33" s="18" t="n">
        <f aca="false">INDEX(ImgF,ROUND($C$5+F$7*SIN(2*PI()*$B33/n_ang),0)-ImgF_y0+1,ROUND($C$4+F$7*COS(2*PI()*$B33/n_ang),0)-ImgF_x0+1)</f>
        <v>222</v>
      </c>
      <c r="G33" s="18" t="n">
        <f aca="false">INDEX(ImgF,ROUND($C$5+G$7*SIN(2*PI()*$B33/n_ang),0)-ImgF_y0+1,ROUND($C$4+G$7*COS(2*PI()*$B33/n_ang),0)-ImgF_x0+1)</f>
        <v>141</v>
      </c>
      <c r="H33" s="18" t="n">
        <f aca="false">INDEX(ImgF,ROUND($C$5+H$7*SIN(2*PI()*$B33/n_ang),0)-ImgF_y0+1,ROUND($C$4+H$7*COS(2*PI()*$B33/n_ang),0)-ImgF_x0+1)</f>
        <v>62</v>
      </c>
      <c r="I33" s="18" t="n">
        <f aca="false">INDEX(ImgF,ROUND($C$5+I$7*SIN(2*PI()*$B33/n_ang),0)-ImgF_y0+1,ROUND($C$4+I$7*COS(2*PI()*$B33/n_ang),0)-ImgF_x0+1)</f>
        <v>36</v>
      </c>
      <c r="J33" s="18" t="n">
        <f aca="false">INDEX(ImgF,ROUND($C$5+J$7*SIN(2*PI()*$B33/n_ang),0)-ImgF_y0+1,ROUND($C$4+J$7*COS(2*PI()*$B33/n_ang),0)-ImgF_x0+1)</f>
        <v>33</v>
      </c>
      <c r="K33" s="18" t="n">
        <f aca="false">INDEX(ImgF,ROUND($C$5+K$7*SIN(2*PI()*$B33/n_ang),0)-ImgF_y0+1,ROUND($C$4+K$7*COS(2*PI()*$B33/n_ang),0)-ImgF_x0+1)</f>
        <v>31</v>
      </c>
      <c r="L33" s="18" t="n">
        <f aca="false">INDEX(ImgF,ROUND($C$5+L$7*SIN(2*PI()*$B33/n_ang),0)-ImgF_y0+1,ROUND($C$4+L$7*COS(2*PI()*$B33/n_ang),0)-ImgF_x0+1)</f>
        <v>30</v>
      </c>
      <c r="M33" s="18" t="n">
        <f aca="false">INDEX(ImgF,ROUND($C$5+M$7*SIN(2*PI()*$B33/n_ang),0)-ImgF_y0+1,ROUND($C$4+M$7*COS(2*PI()*$B33/n_ang),0)-ImgF_x0+1)</f>
        <v>28</v>
      </c>
      <c r="N33" s="18" t="n">
        <f aca="false">INDEX(ImgF,ROUND($C$5+N$7*SIN(2*PI()*$B33/n_ang),0)-ImgF_y0+1,ROUND($C$4+N$7*COS(2*PI()*$B33/n_ang),0)-ImgF_x0+1)</f>
        <v>24</v>
      </c>
      <c r="O33" s="18" t="n">
        <f aca="false">INDEX(ImgF,ROUND($C$5+O$7*SIN(2*PI()*$B33/n_ang),0)-ImgF_y0+1,ROUND($C$4+O$7*COS(2*PI()*$B33/n_ang),0)-ImgF_x0+1)</f>
        <v>31</v>
      </c>
      <c r="P33" s="18" t="n">
        <f aca="false">INDEX(ImgF,ROUND($C$5+P$7*SIN(2*PI()*$B33/n_ang),0)-ImgF_y0+1,ROUND($C$4+P$7*COS(2*PI()*$B33/n_ang),0)-ImgF_x0+1)</f>
        <v>72</v>
      </c>
      <c r="Q33" s="18" t="n">
        <f aca="false">INDEX(ImgF,ROUND($C$5+Q$7*SIN(2*PI()*$B33/n_ang),0)-ImgF_y0+1,ROUND($C$4+Q$7*COS(2*PI()*$B33/n_ang),0)-ImgF_x0+1)</f>
        <v>85</v>
      </c>
      <c r="R33" s="18" t="n">
        <f aca="false">INDEX(ImgF,ROUND($C$5+R$7*SIN(2*PI()*$B33/n_ang),0)-ImgF_y0+1,ROUND($C$4+R$7*COS(2*PI()*$B33/n_ang),0)-ImgF_x0+1)</f>
        <v>114</v>
      </c>
      <c r="S33" s="18" t="n">
        <f aca="false">INDEX(ImgF,ROUND($C$5+S$7*SIN(2*PI()*$B33/n_ang),0)-ImgF_y0+1,ROUND($C$4+S$7*COS(2*PI()*$B33/n_ang),0)-ImgF_x0+1)</f>
        <v>152</v>
      </c>
      <c r="T33" s="18" t="n">
        <f aca="false">INDEX(ImgF,ROUND($C$5+T$7*SIN(2*PI()*$B33/n_ang),0)-ImgF_y0+1,ROUND($C$4+T$7*COS(2*PI()*$B33/n_ang),0)-ImgF_x0+1)</f>
        <v>163</v>
      </c>
      <c r="U33" s="18" t="n">
        <f aca="false">INDEX(ImgF,ROUND($C$5+U$7*SIN(2*PI()*$B33/n_ang),0)-ImgF_y0+1,ROUND($C$4+U$7*COS(2*PI()*$B33/n_ang),0)-ImgF_x0+1)</f>
        <v>149</v>
      </c>
      <c r="V33" s="18" t="n">
        <f aca="false">INDEX(ImgF,ROUND($C$5+V$7*SIN(2*PI()*$B33/n_ang),0)-ImgF_y0+1,ROUND($C$4+V$7*COS(2*PI()*$B33/n_ang),0)-ImgF_x0+1)</f>
        <v>159</v>
      </c>
      <c r="W33" s="18" t="n">
        <f aca="false">INDEX(ImgF,ROUND($C$5+W$7*SIN(2*PI()*$B33/n_ang),0)-ImgF_y0+1,ROUND($C$4+W$7*COS(2*PI()*$B33/n_ang),0)-ImgF_x0+1)</f>
        <v>160</v>
      </c>
      <c r="X33" s="18" t="n">
        <f aca="false">INDEX(ImgF,ROUND($C$5+X$7*SIN(2*PI()*$B33/n_ang),0)-ImgF_y0+1,ROUND($C$4+X$7*COS(2*PI()*$B33/n_ang),0)-ImgF_x0+1)</f>
        <v>158</v>
      </c>
      <c r="Y33" s="18" t="n">
        <f aca="false">INDEX(ImgF,ROUND($C$5+Y$7*SIN(2*PI()*$B33/n_ang),0)-ImgF_y0+1,ROUND($C$4+Y$7*COS(2*PI()*$B33/n_ang),0)-ImgF_x0+1)</f>
        <v>149</v>
      </c>
      <c r="Z33" s="18" t="n">
        <f aca="false">INDEX(ImgF,ROUND($C$5+Z$7*SIN(2*PI()*$B33/n_ang),0)-ImgF_y0+1,ROUND($C$4+Z$7*COS(2*PI()*$B33/n_ang),0)-ImgF_x0+1)</f>
        <v>150</v>
      </c>
      <c r="AA33" s="18" t="n">
        <f aca="false">INDEX(ImgF,ROUND($C$5+AA$7*SIN(2*PI()*$B33/n_ang),0)-ImgF_y0+1,ROUND($C$4+AA$7*COS(2*PI()*$B33/n_ang),0)-ImgF_x0+1)</f>
        <v>149</v>
      </c>
      <c r="AB33" s="18" t="n">
        <f aca="false">INDEX(ImgF,ROUND($C$5+AB$7*SIN(2*PI()*$B33/n_ang),0)-ImgF_y0+1,ROUND($C$4+AB$7*COS(2*PI()*$B33/n_ang),0)-ImgF_x0+1)</f>
        <v>156</v>
      </c>
      <c r="AD33" s="18" t="n">
        <f aca="false">INDEX(ImgF,ROUND($C$5+AD$7*SIN(2*PI()*$B33/n_ang),0)-ImgF_y0+1,ROUND($C$4+AD$7*COS(2*PI()*$B33/n_ang),0)-ImgF_x0+1)</f>
        <v>163</v>
      </c>
      <c r="AE33" s="18" t="n">
        <f aca="false">INDEX(ImgF,ROUND($C$5+AE$7*SIN(2*PI()*$B33/n_ang),0)-ImgF_y0+1,ROUND($C$4+AE$7*COS(2*PI()*$B33/n_ang),0)-ImgF_x0+1)</f>
        <v>146</v>
      </c>
      <c r="AF33" s="18" t="n">
        <f aca="false">INDEX(ImgF,ROUND($C$5+AF$7*SIN(2*PI()*$B33/n_ang),0)-ImgF_y0+1,ROUND($C$4+AF$7*COS(2*PI()*$B33/n_ang),0)-ImgF_x0+1)</f>
        <v>146</v>
      </c>
      <c r="AG33" s="18" t="n">
        <f aca="false">INDEX(ImgF,ROUND($C$5+AG$7*SIN(2*PI()*$B33/n_ang),0)-ImgF_y0+1,ROUND($C$4+AG$7*COS(2*PI()*$B33/n_ang),0)-ImgF_x0+1)</f>
        <v>132</v>
      </c>
      <c r="AH33" s="18" t="n">
        <f aca="false">INDEX(ImgF,ROUND($C$5+AH$7*SIN(2*PI()*$B33/n_ang),0)-ImgF_y0+1,ROUND($C$4+AH$7*COS(2*PI()*$B33/n_ang),0)-ImgF_x0+1)</f>
        <v>128</v>
      </c>
      <c r="AI33" s="18" t="n">
        <f aca="false">INDEX(ImgF,ROUND($C$5+AI$7*SIN(2*PI()*$B33/n_ang),0)-ImgF_y0+1,ROUND($C$4+AI$7*COS(2*PI()*$B33/n_ang),0)-ImgF_x0+1)</f>
        <v>110</v>
      </c>
      <c r="AJ33" s="18" t="n">
        <f aca="false">INDEX(ImgF,ROUND($C$5+AJ$7*SIN(2*PI()*$B33/n_ang),0)-ImgF_y0+1,ROUND($C$4+AJ$7*COS(2*PI()*$B33/n_ang),0)-ImgF_x0+1)</f>
        <v>203</v>
      </c>
      <c r="AK33" s="18" t="n">
        <f aca="false">INDEX(ImgF,ROUND($C$5+AK$7*SIN(2*PI()*$B33/n_ang),0)-ImgF_y0+1,ROUND($C$4+AK$7*COS(2*PI()*$B33/n_ang),0)-ImgF_x0+1)</f>
        <v>153</v>
      </c>
      <c r="AL33" s="18" t="n">
        <f aca="false">INDEX(ImgF,ROUND($C$5+AL$7*SIN(2*PI()*$B33/n_ang),0)-ImgF_y0+1,ROUND($C$4+AL$7*COS(2*PI()*$B33/n_ang),0)-ImgF_x0+1)</f>
        <v>90</v>
      </c>
      <c r="AN33" s="35" t="n">
        <f aca="false">AVERAGE(D33:AB33)-AVERAGE(D136:AB136)</f>
        <v>-28.7534375</v>
      </c>
      <c r="AO33" s="36" t="n">
        <f aca="false">(AN33-AVERAGE(AN$8:AN$135))/STDEVP(AN$8:AN$135)</f>
        <v>-1.06158631207664</v>
      </c>
      <c r="AP33" s="35" t="n">
        <f aca="false">AVERAGE(AD33:AL33)-AVERAGE(AD136:AL136)</f>
        <v>66.5251736111111</v>
      </c>
      <c r="AQ33" s="36" t="n">
        <f aca="false">(AP33-AVERAGE(AP$8:AP$135))/STDEVP(AP$8:AP$135)</f>
        <v>1.44746274239102</v>
      </c>
    </row>
    <row r="34" customFormat="false" ht="10.5" hidden="false" customHeight="true" outlineLevel="0" collapsed="false">
      <c r="B34" s="22" t="n">
        <v>26</v>
      </c>
      <c r="C34" s="34" t="n">
        <f aca="false">B34*360/n_ang</f>
        <v>73.125</v>
      </c>
      <c r="D34" s="18" t="n">
        <f aca="false">INDEX(ImgF,ROUND($C$5+D$7*SIN(2*PI()*$B34/n_ang),0)-ImgF_y0+1,ROUND($C$4+D$7*COS(2*PI()*$B34/n_ang),0)-ImgF_x0+1)</f>
        <v>131</v>
      </c>
      <c r="E34" s="18" t="n">
        <f aca="false">INDEX(ImgF,ROUND($C$5+E$7*SIN(2*PI()*$B34/n_ang),0)-ImgF_y0+1,ROUND($C$4+E$7*COS(2*PI()*$B34/n_ang),0)-ImgF_x0+1)</f>
        <v>189</v>
      </c>
      <c r="F34" s="18" t="n">
        <f aca="false">INDEX(ImgF,ROUND($C$5+F$7*SIN(2*PI()*$B34/n_ang),0)-ImgF_y0+1,ROUND($C$4+F$7*COS(2*PI()*$B34/n_ang),0)-ImgF_x0+1)</f>
        <v>174</v>
      </c>
      <c r="G34" s="18" t="n">
        <f aca="false">INDEX(ImgF,ROUND($C$5+G$7*SIN(2*PI()*$B34/n_ang),0)-ImgF_y0+1,ROUND($C$4+G$7*COS(2*PI()*$B34/n_ang),0)-ImgF_x0+1)</f>
        <v>141</v>
      </c>
      <c r="H34" s="18" t="n">
        <f aca="false">INDEX(ImgF,ROUND($C$5+H$7*SIN(2*PI()*$B34/n_ang),0)-ImgF_y0+1,ROUND($C$4+H$7*COS(2*PI()*$B34/n_ang),0)-ImgF_x0+1)</f>
        <v>51</v>
      </c>
      <c r="I34" s="18" t="n">
        <f aca="false">INDEX(ImgF,ROUND($C$5+I$7*SIN(2*PI()*$B34/n_ang),0)-ImgF_y0+1,ROUND($C$4+I$7*COS(2*PI()*$B34/n_ang),0)-ImgF_x0+1)</f>
        <v>37</v>
      </c>
      <c r="J34" s="18" t="n">
        <f aca="false">INDEX(ImgF,ROUND($C$5+J$7*SIN(2*PI()*$B34/n_ang),0)-ImgF_y0+1,ROUND($C$4+J$7*COS(2*PI()*$B34/n_ang),0)-ImgF_x0+1)</f>
        <v>33</v>
      </c>
      <c r="K34" s="18" t="n">
        <f aca="false">INDEX(ImgF,ROUND($C$5+K$7*SIN(2*PI()*$B34/n_ang),0)-ImgF_y0+1,ROUND($C$4+K$7*COS(2*PI()*$B34/n_ang),0)-ImgF_x0+1)</f>
        <v>31</v>
      </c>
      <c r="L34" s="18" t="n">
        <f aca="false">INDEX(ImgF,ROUND($C$5+L$7*SIN(2*PI()*$B34/n_ang),0)-ImgF_y0+1,ROUND($C$4+L$7*COS(2*PI()*$B34/n_ang),0)-ImgF_x0+1)</f>
        <v>30</v>
      </c>
      <c r="M34" s="18" t="n">
        <f aca="false">INDEX(ImgF,ROUND($C$5+M$7*SIN(2*PI()*$B34/n_ang),0)-ImgF_y0+1,ROUND($C$4+M$7*COS(2*PI()*$B34/n_ang),0)-ImgF_x0+1)</f>
        <v>26</v>
      </c>
      <c r="N34" s="18" t="n">
        <f aca="false">INDEX(ImgF,ROUND($C$5+N$7*SIN(2*PI()*$B34/n_ang),0)-ImgF_y0+1,ROUND($C$4+N$7*COS(2*PI()*$B34/n_ang),0)-ImgF_x0+1)</f>
        <v>23</v>
      </c>
      <c r="O34" s="18" t="n">
        <f aca="false">INDEX(ImgF,ROUND($C$5+O$7*SIN(2*PI()*$B34/n_ang),0)-ImgF_y0+1,ROUND($C$4+O$7*COS(2*PI()*$B34/n_ang),0)-ImgF_x0+1)</f>
        <v>21</v>
      </c>
      <c r="P34" s="18" t="n">
        <f aca="false">INDEX(ImgF,ROUND($C$5+P$7*SIN(2*PI()*$B34/n_ang),0)-ImgF_y0+1,ROUND($C$4+P$7*COS(2*PI()*$B34/n_ang),0)-ImgF_x0+1)</f>
        <v>59</v>
      </c>
      <c r="Q34" s="18" t="n">
        <f aca="false">INDEX(ImgF,ROUND($C$5+Q$7*SIN(2*PI()*$B34/n_ang),0)-ImgF_y0+1,ROUND($C$4+Q$7*COS(2*PI()*$B34/n_ang),0)-ImgF_x0+1)</f>
        <v>100</v>
      </c>
      <c r="R34" s="18" t="n">
        <f aca="false">INDEX(ImgF,ROUND($C$5+R$7*SIN(2*PI()*$B34/n_ang),0)-ImgF_y0+1,ROUND($C$4+R$7*COS(2*PI()*$B34/n_ang),0)-ImgF_x0+1)</f>
        <v>106</v>
      </c>
      <c r="S34" s="18" t="n">
        <f aca="false">INDEX(ImgF,ROUND($C$5+S$7*SIN(2*PI()*$B34/n_ang),0)-ImgF_y0+1,ROUND($C$4+S$7*COS(2*PI()*$B34/n_ang),0)-ImgF_x0+1)</f>
        <v>173</v>
      </c>
      <c r="T34" s="18" t="n">
        <f aca="false">INDEX(ImgF,ROUND($C$5+T$7*SIN(2*PI()*$B34/n_ang),0)-ImgF_y0+1,ROUND($C$4+T$7*COS(2*PI()*$B34/n_ang),0)-ImgF_x0+1)</f>
        <v>157</v>
      </c>
      <c r="U34" s="18" t="n">
        <f aca="false">INDEX(ImgF,ROUND($C$5+U$7*SIN(2*PI()*$B34/n_ang),0)-ImgF_y0+1,ROUND($C$4+U$7*COS(2*PI()*$B34/n_ang),0)-ImgF_x0+1)</f>
        <v>164</v>
      </c>
      <c r="V34" s="18" t="n">
        <f aca="false">INDEX(ImgF,ROUND($C$5+V$7*SIN(2*PI()*$B34/n_ang),0)-ImgF_y0+1,ROUND($C$4+V$7*COS(2*PI()*$B34/n_ang),0)-ImgF_x0+1)</f>
        <v>153</v>
      </c>
      <c r="W34" s="18" t="n">
        <f aca="false">INDEX(ImgF,ROUND($C$5+W$7*SIN(2*PI()*$B34/n_ang),0)-ImgF_y0+1,ROUND($C$4+W$7*COS(2*PI()*$B34/n_ang),0)-ImgF_x0+1)</f>
        <v>152</v>
      </c>
      <c r="X34" s="18" t="n">
        <f aca="false">INDEX(ImgF,ROUND($C$5+X$7*SIN(2*PI()*$B34/n_ang),0)-ImgF_y0+1,ROUND($C$4+X$7*COS(2*PI()*$B34/n_ang),0)-ImgF_x0+1)</f>
        <v>153</v>
      </c>
      <c r="Y34" s="18" t="n">
        <f aca="false">INDEX(ImgF,ROUND($C$5+Y$7*SIN(2*PI()*$B34/n_ang),0)-ImgF_y0+1,ROUND($C$4+Y$7*COS(2*PI()*$B34/n_ang),0)-ImgF_x0+1)</f>
        <v>152</v>
      </c>
      <c r="Z34" s="18" t="n">
        <f aca="false">INDEX(ImgF,ROUND($C$5+Z$7*SIN(2*PI()*$B34/n_ang),0)-ImgF_y0+1,ROUND($C$4+Z$7*COS(2*PI()*$B34/n_ang),0)-ImgF_x0+1)</f>
        <v>149</v>
      </c>
      <c r="AA34" s="18" t="n">
        <f aca="false">INDEX(ImgF,ROUND($C$5+AA$7*SIN(2*PI()*$B34/n_ang),0)-ImgF_y0+1,ROUND($C$4+AA$7*COS(2*PI()*$B34/n_ang),0)-ImgF_x0+1)</f>
        <v>152</v>
      </c>
      <c r="AB34" s="18" t="n">
        <f aca="false">INDEX(ImgF,ROUND($C$5+AB$7*SIN(2*PI()*$B34/n_ang),0)-ImgF_y0+1,ROUND($C$4+AB$7*COS(2*PI()*$B34/n_ang),0)-ImgF_x0+1)</f>
        <v>156</v>
      </c>
      <c r="AD34" s="18" t="n">
        <f aca="false">INDEX(ImgF,ROUND($C$5+AD$7*SIN(2*PI()*$B34/n_ang),0)-ImgF_y0+1,ROUND($C$4+AD$7*COS(2*PI()*$B34/n_ang),0)-ImgF_x0+1)</f>
        <v>162</v>
      </c>
      <c r="AE34" s="18" t="n">
        <f aca="false">INDEX(ImgF,ROUND($C$5+AE$7*SIN(2*PI()*$B34/n_ang),0)-ImgF_y0+1,ROUND($C$4+AE$7*COS(2*PI()*$B34/n_ang),0)-ImgF_x0+1)</f>
        <v>171</v>
      </c>
      <c r="AF34" s="18" t="n">
        <f aca="false">INDEX(ImgF,ROUND($C$5+AF$7*SIN(2*PI()*$B34/n_ang),0)-ImgF_y0+1,ROUND($C$4+AF$7*COS(2*PI()*$B34/n_ang),0)-ImgF_x0+1)</f>
        <v>141</v>
      </c>
      <c r="AG34" s="18" t="n">
        <f aca="false">INDEX(ImgF,ROUND($C$5+AG$7*SIN(2*PI()*$B34/n_ang),0)-ImgF_y0+1,ROUND($C$4+AG$7*COS(2*PI()*$B34/n_ang),0)-ImgF_x0+1)</f>
        <v>111</v>
      </c>
      <c r="AH34" s="18" t="n">
        <f aca="false">INDEX(ImgF,ROUND($C$5+AH$7*SIN(2*PI()*$B34/n_ang),0)-ImgF_y0+1,ROUND($C$4+AH$7*COS(2*PI()*$B34/n_ang),0)-ImgF_x0+1)</f>
        <v>117</v>
      </c>
      <c r="AI34" s="18" t="n">
        <f aca="false">INDEX(ImgF,ROUND($C$5+AI$7*SIN(2*PI()*$B34/n_ang),0)-ImgF_y0+1,ROUND($C$4+AI$7*COS(2*PI()*$B34/n_ang),0)-ImgF_x0+1)</f>
        <v>169</v>
      </c>
      <c r="AJ34" s="18" t="n">
        <f aca="false">INDEX(ImgF,ROUND($C$5+AJ$7*SIN(2*PI()*$B34/n_ang),0)-ImgF_y0+1,ROUND($C$4+AJ$7*COS(2*PI()*$B34/n_ang),0)-ImgF_x0+1)</f>
        <v>203</v>
      </c>
      <c r="AK34" s="18" t="n">
        <f aca="false">INDEX(ImgF,ROUND($C$5+AK$7*SIN(2*PI()*$B34/n_ang),0)-ImgF_y0+1,ROUND($C$4+AK$7*COS(2*PI()*$B34/n_ang),0)-ImgF_x0+1)</f>
        <v>94</v>
      </c>
      <c r="AL34" s="18" t="n">
        <f aca="false">INDEX(ImgF,ROUND($C$5+AL$7*SIN(2*PI()*$B34/n_ang),0)-ImgF_y0+1,ROUND($C$4+AL$7*COS(2*PI()*$B34/n_ang),0)-ImgF_x0+1)</f>
        <v>96</v>
      </c>
      <c r="AN34" s="35" t="n">
        <f aca="false">AVERAGE(D34:AB34)-AVERAGE(D136:AB136)</f>
        <v>-33.7134375</v>
      </c>
      <c r="AO34" s="36" t="n">
        <f aca="false">(AN34-AVERAGE(AN$8:AN$135))/STDEVP(AN$8:AN$135)</f>
        <v>-1.24471113351408</v>
      </c>
      <c r="AP34" s="35" t="n">
        <f aca="false">AVERAGE(AD34:AL34)-AVERAGE(AD136:AL136)</f>
        <v>65.7473958333333</v>
      </c>
      <c r="AQ34" s="36" t="n">
        <f aca="false">(AP34-AVERAGE(AP$8:AP$135))/STDEVP(AP$8:AP$135)</f>
        <v>1.43053975979537</v>
      </c>
    </row>
    <row r="35" customFormat="false" ht="10.5" hidden="false" customHeight="true" outlineLevel="0" collapsed="false">
      <c r="B35" s="22" t="n">
        <v>27</v>
      </c>
      <c r="C35" s="34" t="n">
        <f aca="false">B35*360/n_ang</f>
        <v>75.9375</v>
      </c>
      <c r="D35" s="18" t="n">
        <f aca="false">INDEX(ImgF,ROUND($C$5+D$7*SIN(2*PI()*$B35/n_ang),0)-ImgF_y0+1,ROUND($C$4+D$7*COS(2*PI()*$B35/n_ang),0)-ImgF_x0+1)</f>
        <v>131</v>
      </c>
      <c r="E35" s="18" t="n">
        <f aca="false">INDEX(ImgF,ROUND($C$5+E$7*SIN(2*PI()*$B35/n_ang),0)-ImgF_y0+1,ROUND($C$4+E$7*COS(2*PI()*$B35/n_ang),0)-ImgF_x0+1)</f>
        <v>189</v>
      </c>
      <c r="F35" s="18" t="n">
        <f aca="false">INDEX(ImgF,ROUND($C$5+F$7*SIN(2*PI()*$B35/n_ang),0)-ImgF_y0+1,ROUND($C$4+F$7*COS(2*PI()*$B35/n_ang),0)-ImgF_x0+1)</f>
        <v>174</v>
      </c>
      <c r="G35" s="18" t="n">
        <f aca="false">INDEX(ImgF,ROUND($C$5+G$7*SIN(2*PI()*$B35/n_ang),0)-ImgF_y0+1,ROUND($C$4+G$7*COS(2*PI()*$B35/n_ang),0)-ImgF_x0+1)</f>
        <v>141</v>
      </c>
      <c r="H35" s="18" t="n">
        <f aca="false">INDEX(ImgF,ROUND($C$5+H$7*SIN(2*PI()*$B35/n_ang),0)-ImgF_y0+1,ROUND($C$4+H$7*COS(2*PI()*$B35/n_ang),0)-ImgF_x0+1)</f>
        <v>103</v>
      </c>
      <c r="I35" s="18" t="n">
        <f aca="false">INDEX(ImgF,ROUND($C$5+I$7*SIN(2*PI()*$B35/n_ang),0)-ImgF_y0+1,ROUND($C$4+I$7*COS(2*PI()*$B35/n_ang),0)-ImgF_x0+1)</f>
        <v>37</v>
      </c>
      <c r="J35" s="18" t="n">
        <f aca="false">INDEX(ImgF,ROUND($C$5+J$7*SIN(2*PI()*$B35/n_ang),0)-ImgF_y0+1,ROUND($C$4+J$7*COS(2*PI()*$B35/n_ang),0)-ImgF_x0+1)</f>
        <v>44</v>
      </c>
      <c r="K35" s="18" t="n">
        <f aca="false">INDEX(ImgF,ROUND($C$5+K$7*SIN(2*PI()*$B35/n_ang),0)-ImgF_y0+1,ROUND($C$4+K$7*COS(2*PI()*$B35/n_ang),0)-ImgF_x0+1)</f>
        <v>36</v>
      </c>
      <c r="L35" s="18" t="n">
        <f aca="false">INDEX(ImgF,ROUND($C$5+L$7*SIN(2*PI()*$B35/n_ang),0)-ImgF_y0+1,ROUND($C$4+L$7*COS(2*PI()*$B35/n_ang),0)-ImgF_x0+1)</f>
        <v>29</v>
      </c>
      <c r="M35" s="18" t="n">
        <f aca="false">INDEX(ImgF,ROUND($C$5+M$7*SIN(2*PI()*$B35/n_ang),0)-ImgF_y0+1,ROUND($C$4+M$7*COS(2*PI()*$B35/n_ang),0)-ImgF_x0+1)</f>
        <v>26</v>
      </c>
      <c r="N35" s="18" t="n">
        <f aca="false">INDEX(ImgF,ROUND($C$5+N$7*SIN(2*PI()*$B35/n_ang),0)-ImgF_y0+1,ROUND($C$4+N$7*COS(2*PI()*$B35/n_ang),0)-ImgF_x0+1)</f>
        <v>19</v>
      </c>
      <c r="O35" s="18" t="n">
        <f aca="false">INDEX(ImgF,ROUND($C$5+O$7*SIN(2*PI()*$B35/n_ang),0)-ImgF_y0+1,ROUND($C$4+O$7*COS(2*PI()*$B35/n_ang),0)-ImgF_x0+1)</f>
        <v>23</v>
      </c>
      <c r="P35" s="18" t="n">
        <f aca="false">INDEX(ImgF,ROUND($C$5+P$7*SIN(2*PI()*$B35/n_ang),0)-ImgF_y0+1,ROUND($C$4+P$7*COS(2*PI()*$B35/n_ang),0)-ImgF_x0+1)</f>
        <v>59</v>
      </c>
      <c r="Q35" s="18" t="n">
        <f aca="false">INDEX(ImgF,ROUND($C$5+Q$7*SIN(2*PI()*$B35/n_ang),0)-ImgF_y0+1,ROUND($C$4+Q$7*COS(2*PI()*$B35/n_ang),0)-ImgF_x0+1)</f>
        <v>101</v>
      </c>
      <c r="R35" s="18" t="n">
        <f aca="false">INDEX(ImgF,ROUND($C$5+R$7*SIN(2*PI()*$B35/n_ang),0)-ImgF_y0+1,ROUND($C$4+R$7*COS(2*PI()*$B35/n_ang),0)-ImgF_x0+1)</f>
        <v>99</v>
      </c>
      <c r="S35" s="18" t="n">
        <f aca="false">INDEX(ImgF,ROUND($C$5+S$7*SIN(2*PI()*$B35/n_ang),0)-ImgF_y0+1,ROUND($C$4+S$7*COS(2*PI()*$B35/n_ang),0)-ImgF_x0+1)</f>
        <v>166</v>
      </c>
      <c r="T35" s="18" t="n">
        <f aca="false">INDEX(ImgF,ROUND($C$5+T$7*SIN(2*PI()*$B35/n_ang),0)-ImgF_y0+1,ROUND($C$4+T$7*COS(2*PI()*$B35/n_ang),0)-ImgF_x0+1)</f>
        <v>141</v>
      </c>
      <c r="U35" s="18" t="n">
        <f aca="false">INDEX(ImgF,ROUND($C$5+U$7*SIN(2*PI()*$B35/n_ang),0)-ImgF_y0+1,ROUND($C$4+U$7*COS(2*PI()*$B35/n_ang),0)-ImgF_x0+1)</f>
        <v>143</v>
      </c>
      <c r="V35" s="18" t="n">
        <f aca="false">INDEX(ImgF,ROUND($C$5+V$7*SIN(2*PI()*$B35/n_ang),0)-ImgF_y0+1,ROUND($C$4+V$7*COS(2*PI()*$B35/n_ang),0)-ImgF_x0+1)</f>
        <v>156</v>
      </c>
      <c r="W35" s="18" t="n">
        <f aca="false">INDEX(ImgF,ROUND($C$5+W$7*SIN(2*PI()*$B35/n_ang),0)-ImgF_y0+1,ROUND($C$4+W$7*COS(2*PI()*$B35/n_ang),0)-ImgF_x0+1)</f>
        <v>162</v>
      </c>
      <c r="X35" s="18" t="n">
        <f aca="false">INDEX(ImgF,ROUND($C$5+X$7*SIN(2*PI()*$B35/n_ang),0)-ImgF_y0+1,ROUND($C$4+X$7*COS(2*PI()*$B35/n_ang),0)-ImgF_x0+1)</f>
        <v>151</v>
      </c>
      <c r="Y35" s="18" t="n">
        <f aca="false">INDEX(ImgF,ROUND($C$5+Y$7*SIN(2*PI()*$B35/n_ang),0)-ImgF_y0+1,ROUND($C$4+Y$7*COS(2*PI()*$B35/n_ang),0)-ImgF_x0+1)</f>
        <v>151</v>
      </c>
      <c r="Z35" s="18" t="n">
        <f aca="false">INDEX(ImgF,ROUND($C$5+Z$7*SIN(2*PI()*$B35/n_ang),0)-ImgF_y0+1,ROUND($C$4+Z$7*COS(2*PI()*$B35/n_ang),0)-ImgF_x0+1)</f>
        <v>156</v>
      </c>
      <c r="AA35" s="18" t="n">
        <f aca="false">INDEX(ImgF,ROUND($C$5+AA$7*SIN(2*PI()*$B35/n_ang),0)-ImgF_y0+1,ROUND($C$4+AA$7*COS(2*PI()*$B35/n_ang),0)-ImgF_x0+1)</f>
        <v>156</v>
      </c>
      <c r="AB35" s="18" t="n">
        <f aca="false">INDEX(ImgF,ROUND($C$5+AB$7*SIN(2*PI()*$B35/n_ang),0)-ImgF_y0+1,ROUND($C$4+AB$7*COS(2*PI()*$B35/n_ang),0)-ImgF_x0+1)</f>
        <v>162</v>
      </c>
      <c r="AD35" s="18" t="n">
        <f aca="false">INDEX(ImgF,ROUND($C$5+AD$7*SIN(2*PI()*$B35/n_ang),0)-ImgF_y0+1,ROUND($C$4+AD$7*COS(2*PI()*$B35/n_ang),0)-ImgF_x0+1)</f>
        <v>173</v>
      </c>
      <c r="AE35" s="18" t="n">
        <f aca="false">INDEX(ImgF,ROUND($C$5+AE$7*SIN(2*PI()*$B35/n_ang),0)-ImgF_y0+1,ROUND($C$4+AE$7*COS(2*PI()*$B35/n_ang),0)-ImgF_x0+1)</f>
        <v>179</v>
      </c>
      <c r="AF35" s="18" t="n">
        <f aca="false">INDEX(ImgF,ROUND($C$5+AF$7*SIN(2*PI()*$B35/n_ang),0)-ImgF_y0+1,ROUND($C$4+AF$7*COS(2*PI()*$B35/n_ang),0)-ImgF_x0+1)</f>
        <v>160</v>
      </c>
      <c r="AG35" s="18" t="n">
        <f aca="false">INDEX(ImgF,ROUND($C$5+AG$7*SIN(2*PI()*$B35/n_ang),0)-ImgF_y0+1,ROUND($C$4+AG$7*COS(2*PI()*$B35/n_ang),0)-ImgF_x0+1)</f>
        <v>143</v>
      </c>
      <c r="AH35" s="18" t="n">
        <f aca="false">INDEX(ImgF,ROUND($C$5+AH$7*SIN(2*PI()*$B35/n_ang),0)-ImgF_y0+1,ROUND($C$4+AH$7*COS(2*PI()*$B35/n_ang),0)-ImgF_x0+1)</f>
        <v>143</v>
      </c>
      <c r="AI35" s="18" t="n">
        <f aca="false">INDEX(ImgF,ROUND($C$5+AI$7*SIN(2*PI()*$B35/n_ang),0)-ImgF_y0+1,ROUND($C$4+AI$7*COS(2*PI()*$B35/n_ang),0)-ImgF_x0+1)</f>
        <v>166</v>
      </c>
      <c r="AJ35" s="18" t="n">
        <f aca="false">INDEX(ImgF,ROUND($C$5+AJ$7*SIN(2*PI()*$B35/n_ang),0)-ImgF_y0+1,ROUND($C$4+AJ$7*COS(2*PI()*$B35/n_ang),0)-ImgF_x0+1)</f>
        <v>201</v>
      </c>
      <c r="AK35" s="18" t="n">
        <f aca="false">INDEX(ImgF,ROUND($C$5+AK$7*SIN(2*PI()*$B35/n_ang),0)-ImgF_y0+1,ROUND($C$4+AK$7*COS(2*PI()*$B35/n_ang),0)-ImgF_x0+1)</f>
        <v>130</v>
      </c>
      <c r="AL35" s="18" t="n">
        <f aca="false">INDEX(ImgF,ROUND($C$5+AL$7*SIN(2*PI()*$B35/n_ang),0)-ImgF_y0+1,ROUND($C$4+AL$7*COS(2*PI()*$B35/n_ang),0)-ImgF_x0+1)</f>
        <v>70</v>
      </c>
      <c r="AN35" s="35" t="n">
        <f aca="false">AVERAGE(D35:AB35)-AVERAGE(D136:AB136)</f>
        <v>-32.0334375</v>
      </c>
      <c r="AO35" s="36" t="n">
        <f aca="false">(AN35-AVERAGE(AN$8:AN$135))/STDEVP(AN$8:AN$135)</f>
        <v>-1.18268498431753</v>
      </c>
      <c r="AP35" s="35" t="n">
        <f aca="false">AVERAGE(AD35:AL35)-AVERAGE(AD136:AL136)</f>
        <v>76.9696180555555</v>
      </c>
      <c r="AQ35" s="36" t="n">
        <f aca="false">(AP35-AVERAGE(AP$8:AP$135))/STDEVP(AP$8:AP$135)</f>
        <v>1.67471422296109</v>
      </c>
    </row>
    <row r="36" customFormat="false" ht="10.5" hidden="false" customHeight="true" outlineLevel="0" collapsed="false">
      <c r="B36" s="22" t="n">
        <v>28</v>
      </c>
      <c r="C36" s="34" t="n">
        <f aca="false">B36*360/n_ang</f>
        <v>78.75</v>
      </c>
      <c r="D36" s="18" t="n">
        <f aca="false">INDEX(ImgF,ROUND($C$5+D$7*SIN(2*PI()*$B36/n_ang),0)-ImgF_y0+1,ROUND($C$4+D$7*COS(2*PI()*$B36/n_ang),0)-ImgF_x0+1)</f>
        <v>104</v>
      </c>
      <c r="E36" s="18" t="n">
        <f aca="false">INDEX(ImgF,ROUND($C$5+E$7*SIN(2*PI()*$B36/n_ang),0)-ImgF_y0+1,ROUND($C$4+E$7*COS(2*PI()*$B36/n_ang),0)-ImgF_x0+1)</f>
        <v>135</v>
      </c>
      <c r="F36" s="18" t="n">
        <f aca="false">INDEX(ImgF,ROUND($C$5+F$7*SIN(2*PI()*$B36/n_ang),0)-ImgF_y0+1,ROUND($C$4+F$7*COS(2*PI()*$B36/n_ang),0)-ImgF_x0+1)</f>
        <v>174</v>
      </c>
      <c r="G36" s="18" t="n">
        <f aca="false">INDEX(ImgF,ROUND($C$5+G$7*SIN(2*PI()*$B36/n_ang),0)-ImgF_y0+1,ROUND($C$4+G$7*COS(2*PI()*$B36/n_ang),0)-ImgF_x0+1)</f>
        <v>141</v>
      </c>
      <c r="H36" s="18" t="n">
        <f aca="false">INDEX(ImgF,ROUND($C$5+H$7*SIN(2*PI()*$B36/n_ang),0)-ImgF_y0+1,ROUND($C$4+H$7*COS(2*PI()*$B36/n_ang),0)-ImgF_x0+1)</f>
        <v>103</v>
      </c>
      <c r="I36" s="18" t="n">
        <f aca="false">INDEX(ImgF,ROUND($C$5+I$7*SIN(2*PI()*$B36/n_ang),0)-ImgF_y0+1,ROUND($C$4+I$7*COS(2*PI()*$B36/n_ang),0)-ImgF_x0+1)</f>
        <v>39</v>
      </c>
      <c r="J36" s="18" t="n">
        <f aca="false">INDEX(ImgF,ROUND($C$5+J$7*SIN(2*PI()*$B36/n_ang),0)-ImgF_y0+1,ROUND($C$4+J$7*COS(2*PI()*$B36/n_ang),0)-ImgF_x0+1)</f>
        <v>35</v>
      </c>
      <c r="K36" s="18" t="n">
        <f aca="false">INDEX(ImgF,ROUND($C$5+K$7*SIN(2*PI()*$B36/n_ang),0)-ImgF_y0+1,ROUND($C$4+K$7*COS(2*PI()*$B36/n_ang),0)-ImgF_x0+1)</f>
        <v>36</v>
      </c>
      <c r="L36" s="18" t="n">
        <f aca="false">INDEX(ImgF,ROUND($C$5+L$7*SIN(2*PI()*$B36/n_ang),0)-ImgF_y0+1,ROUND($C$4+L$7*COS(2*PI()*$B36/n_ang),0)-ImgF_x0+1)</f>
        <v>29</v>
      </c>
      <c r="M36" s="18" t="n">
        <f aca="false">INDEX(ImgF,ROUND($C$5+M$7*SIN(2*PI()*$B36/n_ang),0)-ImgF_y0+1,ROUND($C$4+M$7*COS(2*PI()*$B36/n_ang),0)-ImgF_x0+1)</f>
        <v>25</v>
      </c>
      <c r="N36" s="18" t="n">
        <f aca="false">INDEX(ImgF,ROUND($C$5+N$7*SIN(2*PI()*$B36/n_ang),0)-ImgF_y0+1,ROUND($C$4+N$7*COS(2*PI()*$B36/n_ang),0)-ImgF_x0+1)</f>
        <v>17</v>
      </c>
      <c r="O36" s="18" t="n">
        <f aca="false">INDEX(ImgF,ROUND($C$5+O$7*SIN(2*PI()*$B36/n_ang),0)-ImgF_y0+1,ROUND($C$4+O$7*COS(2*PI()*$B36/n_ang),0)-ImgF_x0+1)</f>
        <v>17</v>
      </c>
      <c r="P36" s="18" t="n">
        <f aca="false">INDEX(ImgF,ROUND($C$5+P$7*SIN(2*PI()*$B36/n_ang),0)-ImgF_y0+1,ROUND($C$4+P$7*COS(2*PI()*$B36/n_ang),0)-ImgF_x0+1)</f>
        <v>59</v>
      </c>
      <c r="Q36" s="18" t="n">
        <f aca="false">INDEX(ImgF,ROUND($C$5+Q$7*SIN(2*PI()*$B36/n_ang),0)-ImgF_y0+1,ROUND($C$4+Q$7*COS(2*PI()*$B36/n_ang),0)-ImgF_x0+1)</f>
        <v>92</v>
      </c>
      <c r="R36" s="18" t="n">
        <f aca="false">INDEX(ImgF,ROUND($C$5+R$7*SIN(2*PI()*$B36/n_ang),0)-ImgF_y0+1,ROUND($C$4+R$7*COS(2*PI()*$B36/n_ang),0)-ImgF_x0+1)</f>
        <v>106</v>
      </c>
      <c r="S36" s="18" t="n">
        <f aca="false">INDEX(ImgF,ROUND($C$5+S$7*SIN(2*PI()*$B36/n_ang),0)-ImgF_y0+1,ROUND($C$4+S$7*COS(2*PI()*$B36/n_ang),0)-ImgF_x0+1)</f>
        <v>155</v>
      </c>
      <c r="T36" s="18" t="n">
        <f aca="false">INDEX(ImgF,ROUND($C$5+T$7*SIN(2*PI()*$B36/n_ang),0)-ImgF_y0+1,ROUND($C$4+T$7*COS(2*PI()*$B36/n_ang),0)-ImgF_x0+1)</f>
        <v>114</v>
      </c>
      <c r="U36" s="18" t="n">
        <f aca="false">INDEX(ImgF,ROUND($C$5+U$7*SIN(2*PI()*$B36/n_ang),0)-ImgF_y0+1,ROUND($C$4+U$7*COS(2*PI()*$B36/n_ang),0)-ImgF_x0+1)</f>
        <v>125</v>
      </c>
      <c r="V36" s="18" t="n">
        <f aca="false">INDEX(ImgF,ROUND($C$5+V$7*SIN(2*PI()*$B36/n_ang),0)-ImgF_y0+1,ROUND($C$4+V$7*COS(2*PI()*$B36/n_ang),0)-ImgF_x0+1)</f>
        <v>145</v>
      </c>
      <c r="W36" s="18" t="n">
        <f aca="false">INDEX(ImgF,ROUND($C$5+W$7*SIN(2*PI()*$B36/n_ang),0)-ImgF_y0+1,ROUND($C$4+W$7*COS(2*PI()*$B36/n_ang),0)-ImgF_x0+1)</f>
        <v>155</v>
      </c>
      <c r="X36" s="18" t="n">
        <f aca="false">INDEX(ImgF,ROUND($C$5+X$7*SIN(2*PI()*$B36/n_ang),0)-ImgF_y0+1,ROUND($C$4+X$7*COS(2*PI()*$B36/n_ang),0)-ImgF_x0+1)</f>
        <v>148</v>
      </c>
      <c r="Y36" s="18" t="n">
        <f aca="false">INDEX(ImgF,ROUND($C$5+Y$7*SIN(2*PI()*$B36/n_ang),0)-ImgF_y0+1,ROUND($C$4+Y$7*COS(2*PI()*$B36/n_ang),0)-ImgF_x0+1)</f>
        <v>150</v>
      </c>
      <c r="Z36" s="18" t="n">
        <f aca="false">INDEX(ImgF,ROUND($C$5+Z$7*SIN(2*PI()*$B36/n_ang),0)-ImgF_y0+1,ROUND($C$4+Z$7*COS(2*PI()*$B36/n_ang),0)-ImgF_x0+1)</f>
        <v>168</v>
      </c>
      <c r="AA36" s="18" t="n">
        <f aca="false">INDEX(ImgF,ROUND($C$5+AA$7*SIN(2*PI()*$B36/n_ang),0)-ImgF_y0+1,ROUND($C$4+AA$7*COS(2*PI()*$B36/n_ang),0)-ImgF_x0+1)</f>
        <v>173</v>
      </c>
      <c r="AB36" s="18" t="n">
        <f aca="false">INDEX(ImgF,ROUND($C$5+AB$7*SIN(2*PI()*$B36/n_ang),0)-ImgF_y0+1,ROUND($C$4+AB$7*COS(2*PI()*$B36/n_ang),0)-ImgF_x0+1)</f>
        <v>170</v>
      </c>
      <c r="AD36" s="18" t="n">
        <f aca="false">INDEX(ImgF,ROUND($C$5+AD$7*SIN(2*PI()*$B36/n_ang),0)-ImgF_y0+1,ROUND($C$4+AD$7*COS(2*PI()*$B36/n_ang),0)-ImgF_x0+1)</f>
        <v>125</v>
      </c>
      <c r="AE36" s="18" t="n">
        <f aca="false">INDEX(ImgF,ROUND($C$5+AE$7*SIN(2*PI()*$B36/n_ang),0)-ImgF_y0+1,ROUND($C$4+AE$7*COS(2*PI()*$B36/n_ang),0)-ImgF_x0+1)</f>
        <v>118</v>
      </c>
      <c r="AF36" s="18" t="n">
        <f aca="false">INDEX(ImgF,ROUND($C$5+AF$7*SIN(2*PI()*$B36/n_ang),0)-ImgF_y0+1,ROUND($C$4+AF$7*COS(2*PI()*$B36/n_ang),0)-ImgF_x0+1)</f>
        <v>115</v>
      </c>
      <c r="AG36" s="18" t="n">
        <f aca="false">INDEX(ImgF,ROUND($C$5+AG$7*SIN(2*PI()*$B36/n_ang),0)-ImgF_y0+1,ROUND($C$4+AG$7*COS(2*PI()*$B36/n_ang),0)-ImgF_x0+1)</f>
        <v>149</v>
      </c>
      <c r="AH36" s="18" t="n">
        <f aca="false">INDEX(ImgF,ROUND($C$5+AH$7*SIN(2*PI()*$B36/n_ang),0)-ImgF_y0+1,ROUND($C$4+AH$7*COS(2*PI()*$B36/n_ang),0)-ImgF_x0+1)</f>
        <v>178</v>
      </c>
      <c r="AI36" s="18" t="n">
        <f aca="false">INDEX(ImgF,ROUND($C$5+AI$7*SIN(2*PI()*$B36/n_ang),0)-ImgF_y0+1,ROUND($C$4+AI$7*COS(2*PI()*$B36/n_ang),0)-ImgF_x0+1)</f>
        <v>177</v>
      </c>
      <c r="AJ36" s="18" t="n">
        <f aca="false">INDEX(ImgF,ROUND($C$5+AJ$7*SIN(2*PI()*$B36/n_ang),0)-ImgF_y0+1,ROUND($C$4+AJ$7*COS(2*PI()*$B36/n_ang),0)-ImgF_x0+1)</f>
        <v>156</v>
      </c>
      <c r="AK36" s="18" t="n">
        <f aca="false">INDEX(ImgF,ROUND($C$5+AK$7*SIN(2*PI()*$B36/n_ang),0)-ImgF_y0+1,ROUND($C$4+AK$7*COS(2*PI()*$B36/n_ang),0)-ImgF_x0+1)</f>
        <v>74</v>
      </c>
      <c r="AL36" s="18" t="n">
        <f aca="false">INDEX(ImgF,ROUND($C$5+AL$7*SIN(2*PI()*$B36/n_ang),0)-ImgF_y0+1,ROUND($C$4+AL$7*COS(2*PI()*$B36/n_ang),0)-ImgF_x0+1)</f>
        <v>111</v>
      </c>
      <c r="AN36" s="35" t="n">
        <f aca="false">AVERAGE(D36:AB36)-AVERAGE(D136:AB136)</f>
        <v>-37.6334375</v>
      </c>
      <c r="AO36" s="36" t="n">
        <f aca="false">(AN36-AVERAGE(AN$8:AN$135))/STDEVP(AN$8:AN$135)</f>
        <v>-1.3894388149727</v>
      </c>
      <c r="AP36" s="35" t="n">
        <f aca="false">AVERAGE(AD36:AL36)-AVERAGE(AD136:AL136)</f>
        <v>58.9696180555555</v>
      </c>
      <c r="AQ36" s="36" t="n">
        <f aca="false">(AP36-AVERAGE(AP$8:AP$135))/STDEVP(AP$8:AP$135)</f>
        <v>1.28306805431905</v>
      </c>
    </row>
    <row r="37" customFormat="false" ht="10.5" hidden="false" customHeight="true" outlineLevel="0" collapsed="false">
      <c r="B37" s="22" t="n">
        <v>29</v>
      </c>
      <c r="C37" s="34" t="n">
        <f aca="false">B37*360/n_ang</f>
        <v>81.5625</v>
      </c>
      <c r="D37" s="18" t="n">
        <f aca="false">INDEX(ImgF,ROUND($C$5+D$7*SIN(2*PI()*$B37/n_ang),0)-ImgF_y0+1,ROUND($C$4+D$7*COS(2*PI()*$B37/n_ang),0)-ImgF_x0+1)</f>
        <v>104</v>
      </c>
      <c r="E37" s="18" t="n">
        <f aca="false">INDEX(ImgF,ROUND($C$5+E$7*SIN(2*PI()*$B37/n_ang),0)-ImgF_y0+1,ROUND($C$4+E$7*COS(2*PI()*$B37/n_ang),0)-ImgF_x0+1)</f>
        <v>135</v>
      </c>
      <c r="F37" s="18" t="n">
        <f aca="false">INDEX(ImgF,ROUND($C$5+F$7*SIN(2*PI()*$B37/n_ang),0)-ImgF_y0+1,ROUND($C$4+F$7*COS(2*PI()*$B37/n_ang),0)-ImgF_x0+1)</f>
        <v>164</v>
      </c>
      <c r="G37" s="18" t="n">
        <f aca="false">INDEX(ImgF,ROUND($C$5+G$7*SIN(2*PI()*$B37/n_ang),0)-ImgF_y0+1,ROUND($C$4+G$7*COS(2*PI()*$B37/n_ang),0)-ImgF_x0+1)</f>
        <v>178</v>
      </c>
      <c r="H37" s="18" t="n">
        <f aca="false">INDEX(ImgF,ROUND($C$5+H$7*SIN(2*PI()*$B37/n_ang),0)-ImgF_y0+1,ROUND($C$4+H$7*COS(2*PI()*$B37/n_ang),0)-ImgF_x0+1)</f>
        <v>75</v>
      </c>
      <c r="I37" s="18" t="n">
        <f aca="false">INDEX(ImgF,ROUND($C$5+I$7*SIN(2*PI()*$B37/n_ang),0)-ImgF_y0+1,ROUND($C$4+I$7*COS(2*PI()*$B37/n_ang),0)-ImgF_x0+1)</f>
        <v>35</v>
      </c>
      <c r="J37" s="18" t="n">
        <f aca="false">INDEX(ImgF,ROUND($C$5+J$7*SIN(2*PI()*$B37/n_ang),0)-ImgF_y0+1,ROUND($C$4+J$7*COS(2*PI()*$B37/n_ang),0)-ImgF_x0+1)</f>
        <v>37</v>
      </c>
      <c r="K37" s="18" t="n">
        <f aca="false">INDEX(ImgF,ROUND($C$5+K$7*SIN(2*PI()*$B37/n_ang),0)-ImgF_y0+1,ROUND($C$4+K$7*COS(2*PI()*$B37/n_ang),0)-ImgF_x0+1)</f>
        <v>35</v>
      </c>
      <c r="L37" s="18" t="n">
        <f aca="false">INDEX(ImgF,ROUND($C$5+L$7*SIN(2*PI()*$B37/n_ang),0)-ImgF_y0+1,ROUND($C$4+L$7*COS(2*PI()*$B37/n_ang),0)-ImgF_x0+1)</f>
        <v>35</v>
      </c>
      <c r="M37" s="18" t="n">
        <f aca="false">INDEX(ImgF,ROUND($C$5+M$7*SIN(2*PI()*$B37/n_ang),0)-ImgF_y0+1,ROUND($C$4+M$7*COS(2*PI()*$B37/n_ang),0)-ImgF_x0+1)</f>
        <v>30</v>
      </c>
      <c r="N37" s="18" t="n">
        <f aca="false">INDEX(ImgF,ROUND($C$5+N$7*SIN(2*PI()*$B37/n_ang),0)-ImgF_y0+1,ROUND($C$4+N$7*COS(2*PI()*$B37/n_ang),0)-ImgF_x0+1)</f>
        <v>15</v>
      </c>
      <c r="O37" s="18" t="n">
        <f aca="false">INDEX(ImgF,ROUND($C$5+O$7*SIN(2*PI()*$B37/n_ang),0)-ImgF_y0+1,ROUND($C$4+O$7*COS(2*PI()*$B37/n_ang),0)-ImgF_x0+1)</f>
        <v>9</v>
      </c>
      <c r="P37" s="18" t="n">
        <f aca="false">INDEX(ImgF,ROUND($C$5+P$7*SIN(2*PI()*$B37/n_ang),0)-ImgF_y0+1,ROUND($C$4+P$7*COS(2*PI()*$B37/n_ang),0)-ImgF_x0+1)</f>
        <v>54</v>
      </c>
      <c r="Q37" s="18" t="n">
        <f aca="false">INDEX(ImgF,ROUND($C$5+Q$7*SIN(2*PI()*$B37/n_ang),0)-ImgF_y0+1,ROUND($C$4+Q$7*COS(2*PI()*$B37/n_ang),0)-ImgF_x0+1)</f>
        <v>100</v>
      </c>
      <c r="R37" s="18" t="n">
        <f aca="false">INDEX(ImgF,ROUND($C$5+R$7*SIN(2*PI()*$B37/n_ang),0)-ImgF_y0+1,ROUND($C$4+R$7*COS(2*PI()*$B37/n_ang),0)-ImgF_x0+1)</f>
        <v>113</v>
      </c>
      <c r="S37" s="18" t="n">
        <f aca="false">INDEX(ImgF,ROUND($C$5+S$7*SIN(2*PI()*$B37/n_ang),0)-ImgF_y0+1,ROUND($C$4+S$7*COS(2*PI()*$B37/n_ang),0)-ImgF_x0+1)</f>
        <v>157</v>
      </c>
      <c r="T37" s="18" t="n">
        <f aca="false">INDEX(ImgF,ROUND($C$5+T$7*SIN(2*PI()*$B37/n_ang),0)-ImgF_y0+1,ROUND($C$4+T$7*COS(2*PI()*$B37/n_ang),0)-ImgF_x0+1)</f>
        <v>123</v>
      </c>
      <c r="U37" s="18" t="n">
        <f aca="false">INDEX(ImgF,ROUND($C$5+U$7*SIN(2*PI()*$B37/n_ang),0)-ImgF_y0+1,ROUND($C$4+U$7*COS(2*PI()*$B37/n_ang),0)-ImgF_x0+1)</f>
        <v>139</v>
      </c>
      <c r="V37" s="18" t="n">
        <f aca="false">INDEX(ImgF,ROUND($C$5+V$7*SIN(2*PI()*$B37/n_ang),0)-ImgF_y0+1,ROUND($C$4+V$7*COS(2*PI()*$B37/n_ang),0)-ImgF_x0+1)</f>
        <v>125</v>
      </c>
      <c r="W37" s="18" t="n">
        <f aca="false">INDEX(ImgF,ROUND($C$5+W$7*SIN(2*PI()*$B37/n_ang),0)-ImgF_y0+1,ROUND($C$4+W$7*COS(2*PI()*$B37/n_ang),0)-ImgF_x0+1)</f>
        <v>149</v>
      </c>
      <c r="X37" s="18" t="n">
        <f aca="false">INDEX(ImgF,ROUND($C$5+X$7*SIN(2*PI()*$B37/n_ang),0)-ImgF_y0+1,ROUND($C$4+X$7*COS(2*PI()*$B37/n_ang),0)-ImgF_x0+1)</f>
        <v>151</v>
      </c>
      <c r="Y37" s="18" t="n">
        <f aca="false">INDEX(ImgF,ROUND($C$5+Y$7*SIN(2*PI()*$B37/n_ang),0)-ImgF_y0+1,ROUND($C$4+Y$7*COS(2*PI()*$B37/n_ang),0)-ImgF_x0+1)</f>
        <v>156</v>
      </c>
      <c r="Z37" s="18" t="n">
        <f aca="false">INDEX(ImgF,ROUND($C$5+Z$7*SIN(2*PI()*$B37/n_ang),0)-ImgF_y0+1,ROUND($C$4+Z$7*COS(2*PI()*$B37/n_ang),0)-ImgF_x0+1)</f>
        <v>163</v>
      </c>
      <c r="AA37" s="18" t="n">
        <f aca="false">INDEX(ImgF,ROUND($C$5+AA$7*SIN(2*PI()*$B37/n_ang),0)-ImgF_y0+1,ROUND($C$4+AA$7*COS(2*PI()*$B37/n_ang),0)-ImgF_x0+1)</f>
        <v>151</v>
      </c>
      <c r="AB37" s="18" t="n">
        <f aca="false">INDEX(ImgF,ROUND($C$5+AB$7*SIN(2*PI()*$B37/n_ang),0)-ImgF_y0+1,ROUND($C$4+AB$7*COS(2*PI()*$B37/n_ang),0)-ImgF_x0+1)</f>
        <v>65</v>
      </c>
      <c r="AD37" s="18" t="n">
        <f aca="false">INDEX(ImgF,ROUND($C$5+AD$7*SIN(2*PI()*$B37/n_ang),0)-ImgF_y0+1,ROUND($C$4+AD$7*COS(2*PI()*$B37/n_ang),0)-ImgF_x0+1)</f>
        <v>22</v>
      </c>
      <c r="AE37" s="18" t="n">
        <f aca="false">INDEX(ImgF,ROUND($C$5+AE$7*SIN(2*PI()*$B37/n_ang),0)-ImgF_y0+1,ROUND($C$4+AE$7*COS(2*PI()*$B37/n_ang),0)-ImgF_x0+1)</f>
        <v>18</v>
      </c>
      <c r="AF37" s="18" t="n">
        <f aca="false">INDEX(ImgF,ROUND($C$5+AF$7*SIN(2*PI()*$B37/n_ang),0)-ImgF_y0+1,ROUND($C$4+AF$7*COS(2*PI()*$B37/n_ang),0)-ImgF_x0+1)</f>
        <v>15</v>
      </c>
      <c r="AG37" s="18" t="n">
        <f aca="false">INDEX(ImgF,ROUND($C$5+AG$7*SIN(2*PI()*$B37/n_ang),0)-ImgF_y0+1,ROUND($C$4+AG$7*COS(2*PI()*$B37/n_ang),0)-ImgF_x0+1)</f>
        <v>6</v>
      </c>
      <c r="AH37" s="18" t="n">
        <f aca="false">INDEX(ImgF,ROUND($C$5+AH$7*SIN(2*PI()*$B37/n_ang),0)-ImgF_y0+1,ROUND($C$4+AH$7*COS(2*PI()*$B37/n_ang),0)-ImgF_x0+1)</f>
        <v>120</v>
      </c>
      <c r="AI37" s="18" t="n">
        <f aca="false">INDEX(ImgF,ROUND($C$5+AI$7*SIN(2*PI()*$B37/n_ang),0)-ImgF_y0+1,ROUND($C$4+AI$7*COS(2*PI()*$B37/n_ang),0)-ImgF_x0+1)</f>
        <v>174</v>
      </c>
      <c r="AJ37" s="18" t="n">
        <f aca="false">INDEX(ImgF,ROUND($C$5+AJ$7*SIN(2*PI()*$B37/n_ang),0)-ImgF_y0+1,ROUND($C$4+AJ$7*COS(2*PI()*$B37/n_ang),0)-ImgF_x0+1)</f>
        <v>155</v>
      </c>
      <c r="AK37" s="18" t="n">
        <f aca="false">INDEX(ImgF,ROUND($C$5+AK$7*SIN(2*PI()*$B37/n_ang),0)-ImgF_y0+1,ROUND($C$4+AK$7*COS(2*PI()*$B37/n_ang),0)-ImgF_x0+1)</f>
        <v>106</v>
      </c>
      <c r="AL37" s="18" t="n">
        <f aca="false">INDEX(ImgF,ROUND($C$5+AL$7*SIN(2*PI()*$B37/n_ang),0)-ImgF_y0+1,ROUND($C$4+AL$7*COS(2*PI()*$B37/n_ang),0)-ImgF_x0+1)</f>
        <v>121</v>
      </c>
      <c r="AN37" s="35" t="n">
        <f aca="false">AVERAGE(D37:AB37)-AVERAGE(D136:AB136)</f>
        <v>-42.3134375</v>
      </c>
      <c r="AO37" s="36" t="n">
        <f aca="false">(AN37-AVERAGE(AN$8:AN$135))/STDEVP(AN$8:AN$135)</f>
        <v>-1.56222594487739</v>
      </c>
      <c r="AP37" s="35" t="n">
        <f aca="false">AVERAGE(AD37:AL37)-AVERAGE(AD136:AL136)</f>
        <v>7.19184027777777</v>
      </c>
      <c r="AQ37" s="36" t="n">
        <f aca="false">(AP37-AVERAGE(AP$8:AP$135))/STDEVP(AP$8:AP$135)</f>
        <v>0.156480927237621</v>
      </c>
    </row>
    <row r="38" customFormat="false" ht="10.5" hidden="false" customHeight="true" outlineLevel="0" collapsed="false">
      <c r="B38" s="22" t="n">
        <v>30</v>
      </c>
      <c r="C38" s="34" t="n">
        <f aca="false">B38*360/n_ang</f>
        <v>84.375</v>
      </c>
      <c r="D38" s="18" t="n">
        <f aca="false">INDEX(ImgF,ROUND($C$5+D$7*SIN(2*PI()*$B38/n_ang),0)-ImgF_y0+1,ROUND($C$4+D$7*COS(2*PI()*$B38/n_ang),0)-ImgF_x0+1)</f>
        <v>104</v>
      </c>
      <c r="E38" s="18" t="n">
        <f aca="false">INDEX(ImgF,ROUND($C$5+E$7*SIN(2*PI()*$B38/n_ang),0)-ImgF_y0+1,ROUND($C$4+E$7*COS(2*PI()*$B38/n_ang),0)-ImgF_x0+1)</f>
        <v>135</v>
      </c>
      <c r="F38" s="18" t="n">
        <f aca="false">INDEX(ImgF,ROUND($C$5+F$7*SIN(2*PI()*$B38/n_ang),0)-ImgF_y0+1,ROUND($C$4+F$7*COS(2*PI()*$B38/n_ang),0)-ImgF_x0+1)</f>
        <v>164</v>
      </c>
      <c r="G38" s="18" t="n">
        <f aca="false">INDEX(ImgF,ROUND($C$5+G$7*SIN(2*PI()*$B38/n_ang),0)-ImgF_y0+1,ROUND($C$4+G$7*COS(2*PI()*$B38/n_ang),0)-ImgF_x0+1)</f>
        <v>178</v>
      </c>
      <c r="H38" s="18" t="n">
        <f aca="false">INDEX(ImgF,ROUND($C$5+H$7*SIN(2*PI()*$B38/n_ang),0)-ImgF_y0+1,ROUND($C$4+H$7*COS(2*PI()*$B38/n_ang),0)-ImgF_x0+1)</f>
        <v>75</v>
      </c>
      <c r="I38" s="18" t="n">
        <f aca="false">INDEX(ImgF,ROUND($C$5+I$7*SIN(2*PI()*$B38/n_ang),0)-ImgF_y0+1,ROUND($C$4+I$7*COS(2*PI()*$B38/n_ang),0)-ImgF_x0+1)</f>
        <v>33</v>
      </c>
      <c r="J38" s="18" t="n">
        <f aca="false">INDEX(ImgF,ROUND($C$5+J$7*SIN(2*PI()*$B38/n_ang),0)-ImgF_y0+1,ROUND($C$4+J$7*COS(2*PI()*$B38/n_ang),0)-ImgF_x0+1)</f>
        <v>31</v>
      </c>
      <c r="K38" s="18" t="n">
        <f aca="false">INDEX(ImgF,ROUND($C$5+K$7*SIN(2*PI()*$B38/n_ang),0)-ImgF_y0+1,ROUND($C$4+K$7*COS(2*PI()*$B38/n_ang),0)-ImgF_x0+1)</f>
        <v>35</v>
      </c>
      <c r="L38" s="18" t="n">
        <f aca="false">INDEX(ImgF,ROUND($C$5+L$7*SIN(2*PI()*$B38/n_ang),0)-ImgF_y0+1,ROUND($C$4+L$7*COS(2*PI()*$B38/n_ang),0)-ImgF_x0+1)</f>
        <v>23</v>
      </c>
      <c r="M38" s="18" t="n">
        <f aca="false">INDEX(ImgF,ROUND($C$5+M$7*SIN(2*PI()*$B38/n_ang),0)-ImgF_y0+1,ROUND($C$4+M$7*COS(2*PI()*$B38/n_ang),0)-ImgF_x0+1)</f>
        <v>8</v>
      </c>
      <c r="N38" s="18" t="n">
        <f aca="false">INDEX(ImgF,ROUND($C$5+N$7*SIN(2*PI()*$B38/n_ang),0)-ImgF_y0+1,ROUND($C$4+N$7*COS(2*PI()*$B38/n_ang),0)-ImgF_x0+1)</f>
        <v>33</v>
      </c>
      <c r="O38" s="18" t="n">
        <f aca="false">INDEX(ImgF,ROUND($C$5+O$7*SIN(2*PI()*$B38/n_ang),0)-ImgF_y0+1,ROUND($C$4+O$7*COS(2*PI()*$B38/n_ang),0)-ImgF_x0+1)</f>
        <v>46</v>
      </c>
      <c r="P38" s="18" t="n">
        <f aca="false">INDEX(ImgF,ROUND($C$5+P$7*SIN(2*PI()*$B38/n_ang),0)-ImgF_y0+1,ROUND($C$4+P$7*COS(2*PI()*$B38/n_ang),0)-ImgF_x0+1)</f>
        <v>110</v>
      </c>
      <c r="Q38" s="18" t="n">
        <f aca="false">INDEX(ImgF,ROUND($C$5+Q$7*SIN(2*PI()*$B38/n_ang),0)-ImgF_y0+1,ROUND($C$4+Q$7*COS(2*PI()*$B38/n_ang),0)-ImgF_x0+1)</f>
        <v>104</v>
      </c>
      <c r="R38" s="18" t="n">
        <f aca="false">INDEX(ImgF,ROUND($C$5+R$7*SIN(2*PI()*$B38/n_ang),0)-ImgF_y0+1,ROUND($C$4+R$7*COS(2*PI()*$B38/n_ang),0)-ImgF_x0+1)</f>
        <v>128</v>
      </c>
      <c r="S38" s="18" t="n">
        <f aca="false">INDEX(ImgF,ROUND($C$5+S$7*SIN(2*PI()*$B38/n_ang),0)-ImgF_y0+1,ROUND($C$4+S$7*COS(2*PI()*$B38/n_ang),0)-ImgF_x0+1)</f>
        <v>102</v>
      </c>
      <c r="T38" s="18" t="n">
        <f aca="false">INDEX(ImgF,ROUND($C$5+T$7*SIN(2*PI()*$B38/n_ang),0)-ImgF_y0+1,ROUND($C$4+T$7*COS(2*PI()*$B38/n_ang),0)-ImgF_x0+1)</f>
        <v>135</v>
      </c>
      <c r="U38" s="18" t="n">
        <f aca="false">INDEX(ImgF,ROUND($C$5+U$7*SIN(2*PI()*$B38/n_ang),0)-ImgF_y0+1,ROUND($C$4+U$7*COS(2*PI()*$B38/n_ang),0)-ImgF_x0+1)</f>
        <v>122</v>
      </c>
      <c r="V38" s="18" t="n">
        <f aca="false">INDEX(ImgF,ROUND($C$5+V$7*SIN(2*PI()*$B38/n_ang),0)-ImgF_y0+1,ROUND($C$4+V$7*COS(2*PI()*$B38/n_ang),0)-ImgF_x0+1)</f>
        <v>132</v>
      </c>
      <c r="W38" s="18" t="n">
        <f aca="false">INDEX(ImgF,ROUND($C$5+W$7*SIN(2*PI()*$B38/n_ang),0)-ImgF_y0+1,ROUND($C$4+W$7*COS(2*PI()*$B38/n_ang),0)-ImgF_x0+1)</f>
        <v>159</v>
      </c>
      <c r="X38" s="18" t="n">
        <f aca="false">INDEX(ImgF,ROUND($C$5+X$7*SIN(2*PI()*$B38/n_ang),0)-ImgF_y0+1,ROUND($C$4+X$7*COS(2*PI()*$B38/n_ang),0)-ImgF_x0+1)</f>
        <v>178</v>
      </c>
      <c r="Y38" s="18" t="n">
        <f aca="false">INDEX(ImgF,ROUND($C$5+Y$7*SIN(2*PI()*$B38/n_ang),0)-ImgF_y0+1,ROUND($C$4+Y$7*COS(2*PI()*$B38/n_ang),0)-ImgF_x0+1)</f>
        <v>175</v>
      </c>
      <c r="Z38" s="18" t="n">
        <f aca="false">INDEX(ImgF,ROUND($C$5+Z$7*SIN(2*PI()*$B38/n_ang),0)-ImgF_y0+1,ROUND($C$4+Z$7*COS(2*PI()*$B38/n_ang),0)-ImgF_x0+1)</f>
        <v>117</v>
      </c>
      <c r="AA38" s="18" t="n">
        <f aca="false">INDEX(ImgF,ROUND($C$5+AA$7*SIN(2*PI()*$B38/n_ang),0)-ImgF_y0+1,ROUND($C$4+AA$7*COS(2*PI()*$B38/n_ang),0)-ImgF_x0+1)</f>
        <v>30</v>
      </c>
      <c r="AB38" s="18" t="n">
        <f aca="false">INDEX(ImgF,ROUND($C$5+AB$7*SIN(2*PI()*$B38/n_ang),0)-ImgF_y0+1,ROUND($C$4+AB$7*COS(2*PI()*$B38/n_ang),0)-ImgF_x0+1)</f>
        <v>17</v>
      </c>
      <c r="AD38" s="18" t="n">
        <f aca="false">INDEX(ImgF,ROUND($C$5+AD$7*SIN(2*PI()*$B38/n_ang),0)-ImgF_y0+1,ROUND($C$4+AD$7*COS(2*PI()*$B38/n_ang),0)-ImgF_x0+1)</f>
        <v>57</v>
      </c>
      <c r="AE38" s="18" t="n">
        <f aca="false">INDEX(ImgF,ROUND($C$5+AE$7*SIN(2*PI()*$B38/n_ang),0)-ImgF_y0+1,ROUND($C$4+AE$7*COS(2*PI()*$B38/n_ang),0)-ImgF_x0+1)</f>
        <v>51</v>
      </c>
      <c r="AF38" s="18" t="n">
        <f aca="false">INDEX(ImgF,ROUND($C$5+AF$7*SIN(2*PI()*$B38/n_ang),0)-ImgF_y0+1,ROUND($C$4+AF$7*COS(2*PI()*$B38/n_ang),0)-ImgF_x0+1)</f>
        <v>45</v>
      </c>
      <c r="AG38" s="18" t="n">
        <f aca="false">INDEX(ImgF,ROUND($C$5+AG$7*SIN(2*PI()*$B38/n_ang),0)-ImgF_y0+1,ROUND($C$4+AG$7*COS(2*PI()*$B38/n_ang),0)-ImgF_x0+1)</f>
        <v>31</v>
      </c>
      <c r="AH38" s="18" t="n">
        <f aca="false">INDEX(ImgF,ROUND($C$5+AH$7*SIN(2*PI()*$B38/n_ang),0)-ImgF_y0+1,ROUND($C$4+AH$7*COS(2*PI()*$B38/n_ang),0)-ImgF_x0+1)</f>
        <v>46</v>
      </c>
      <c r="AI38" s="18" t="n">
        <f aca="false">INDEX(ImgF,ROUND($C$5+AI$7*SIN(2*PI()*$B38/n_ang),0)-ImgF_y0+1,ROUND($C$4+AI$7*COS(2*PI()*$B38/n_ang),0)-ImgF_x0+1)</f>
        <v>87</v>
      </c>
      <c r="AJ38" s="18" t="n">
        <f aca="false">INDEX(ImgF,ROUND($C$5+AJ$7*SIN(2*PI()*$B38/n_ang),0)-ImgF_y0+1,ROUND($C$4+AJ$7*COS(2*PI()*$B38/n_ang),0)-ImgF_x0+1)</f>
        <v>146</v>
      </c>
      <c r="AK38" s="18" t="n">
        <f aca="false">INDEX(ImgF,ROUND($C$5+AK$7*SIN(2*PI()*$B38/n_ang),0)-ImgF_y0+1,ROUND($C$4+AK$7*COS(2*PI()*$B38/n_ang),0)-ImgF_x0+1)</f>
        <v>152</v>
      </c>
      <c r="AL38" s="18" t="n">
        <f aca="false">INDEX(ImgF,ROUND($C$5+AL$7*SIN(2*PI()*$B38/n_ang),0)-ImgF_y0+1,ROUND($C$4+AL$7*COS(2*PI()*$B38/n_ang),0)-ImgF_x0+1)</f>
        <v>131</v>
      </c>
      <c r="AN38" s="35" t="n">
        <f aca="false">AVERAGE(D38:AB38)-AVERAGE(D136:AB136)</f>
        <v>-47.2734375</v>
      </c>
      <c r="AO38" s="36" t="n">
        <f aca="false">(AN38-AVERAGE(AN$8:AN$135))/STDEVP(AN$8:AN$135)</f>
        <v>-1.74535076631483</v>
      </c>
      <c r="AP38" s="35" t="n">
        <f aca="false">AVERAGE(AD38:AL38)-AVERAGE(AD136:AL136)</f>
        <v>8.19184027777777</v>
      </c>
      <c r="AQ38" s="36" t="n">
        <f aca="false">(AP38-AVERAGE(AP$8:AP$135))/STDEVP(AP$8:AP$135)</f>
        <v>0.178239047717734</v>
      </c>
    </row>
    <row r="39" customFormat="false" ht="10.5" hidden="false" customHeight="true" outlineLevel="0" collapsed="false">
      <c r="B39" s="22" t="n">
        <v>31</v>
      </c>
      <c r="C39" s="34" t="n">
        <f aca="false">B39*360/n_ang</f>
        <v>87.1875</v>
      </c>
      <c r="D39" s="18" t="n">
        <f aca="false">INDEX(ImgF,ROUND($C$5+D$7*SIN(2*PI()*$B39/n_ang),0)-ImgF_y0+1,ROUND($C$4+D$7*COS(2*PI()*$B39/n_ang),0)-ImgF_x0+1)</f>
        <v>146</v>
      </c>
      <c r="E39" s="18" t="n">
        <f aca="false">INDEX(ImgF,ROUND($C$5+E$7*SIN(2*PI()*$B39/n_ang),0)-ImgF_y0+1,ROUND($C$4+E$7*COS(2*PI()*$B39/n_ang),0)-ImgF_x0+1)</f>
        <v>171</v>
      </c>
      <c r="F39" s="18" t="n">
        <f aca="false">INDEX(ImgF,ROUND($C$5+F$7*SIN(2*PI()*$B39/n_ang),0)-ImgF_y0+1,ROUND($C$4+F$7*COS(2*PI()*$B39/n_ang),0)-ImgF_x0+1)</f>
        <v>195</v>
      </c>
      <c r="G39" s="18" t="n">
        <f aca="false">INDEX(ImgF,ROUND($C$5+G$7*SIN(2*PI()*$B39/n_ang),0)-ImgF_y0+1,ROUND($C$4+G$7*COS(2*PI()*$B39/n_ang),0)-ImgF_x0+1)</f>
        <v>186</v>
      </c>
      <c r="H39" s="18" t="n">
        <f aca="false">INDEX(ImgF,ROUND($C$5+H$7*SIN(2*PI()*$B39/n_ang),0)-ImgF_y0+1,ROUND($C$4+H$7*COS(2*PI()*$B39/n_ang),0)-ImgF_x0+1)</f>
        <v>81</v>
      </c>
      <c r="I39" s="18" t="n">
        <f aca="false">INDEX(ImgF,ROUND($C$5+I$7*SIN(2*PI()*$B39/n_ang),0)-ImgF_y0+1,ROUND($C$4+I$7*COS(2*PI()*$B39/n_ang),0)-ImgF_x0+1)</f>
        <v>25</v>
      </c>
      <c r="J39" s="18" t="n">
        <f aca="false">INDEX(ImgF,ROUND($C$5+J$7*SIN(2*PI()*$B39/n_ang),0)-ImgF_y0+1,ROUND($C$4+J$7*COS(2*PI()*$B39/n_ang),0)-ImgF_x0+1)</f>
        <v>26</v>
      </c>
      <c r="K39" s="18" t="n">
        <f aca="false">INDEX(ImgF,ROUND($C$5+K$7*SIN(2*PI()*$B39/n_ang),0)-ImgF_y0+1,ROUND($C$4+K$7*COS(2*PI()*$B39/n_ang),0)-ImgF_x0+1)</f>
        <v>35</v>
      </c>
      <c r="L39" s="18" t="n">
        <f aca="false">INDEX(ImgF,ROUND($C$5+L$7*SIN(2*PI()*$B39/n_ang),0)-ImgF_y0+1,ROUND($C$4+L$7*COS(2*PI()*$B39/n_ang),0)-ImgF_x0+1)</f>
        <v>23</v>
      </c>
      <c r="M39" s="18" t="n">
        <f aca="false">INDEX(ImgF,ROUND($C$5+M$7*SIN(2*PI()*$B39/n_ang),0)-ImgF_y0+1,ROUND($C$4+M$7*COS(2*PI()*$B39/n_ang),0)-ImgF_x0+1)</f>
        <v>8</v>
      </c>
      <c r="N39" s="18" t="n">
        <f aca="false">INDEX(ImgF,ROUND($C$5+N$7*SIN(2*PI()*$B39/n_ang),0)-ImgF_y0+1,ROUND($C$4+N$7*COS(2*PI()*$B39/n_ang),0)-ImgF_x0+1)</f>
        <v>33</v>
      </c>
      <c r="O39" s="18" t="n">
        <f aca="false">INDEX(ImgF,ROUND($C$5+O$7*SIN(2*PI()*$B39/n_ang),0)-ImgF_y0+1,ROUND($C$4+O$7*COS(2*PI()*$B39/n_ang),0)-ImgF_x0+1)</f>
        <v>93</v>
      </c>
      <c r="P39" s="18" t="n">
        <f aca="false">INDEX(ImgF,ROUND($C$5+P$7*SIN(2*PI()*$B39/n_ang),0)-ImgF_y0+1,ROUND($C$4+P$7*COS(2*PI()*$B39/n_ang),0)-ImgF_x0+1)</f>
        <v>149</v>
      </c>
      <c r="Q39" s="18" t="n">
        <f aca="false">INDEX(ImgF,ROUND($C$5+Q$7*SIN(2*PI()*$B39/n_ang),0)-ImgF_y0+1,ROUND($C$4+Q$7*COS(2*PI()*$B39/n_ang),0)-ImgF_x0+1)</f>
        <v>162</v>
      </c>
      <c r="R39" s="18" t="n">
        <f aca="false">INDEX(ImgF,ROUND($C$5+R$7*SIN(2*PI()*$B39/n_ang),0)-ImgF_y0+1,ROUND($C$4+R$7*COS(2*PI()*$B39/n_ang),0)-ImgF_x0+1)</f>
        <v>152</v>
      </c>
      <c r="S39" s="18" t="n">
        <f aca="false">INDEX(ImgF,ROUND($C$5+S$7*SIN(2*PI()*$B39/n_ang),0)-ImgF_y0+1,ROUND($C$4+S$7*COS(2*PI()*$B39/n_ang),0)-ImgF_x0+1)</f>
        <v>103</v>
      </c>
      <c r="T39" s="18" t="n">
        <f aca="false">INDEX(ImgF,ROUND($C$5+T$7*SIN(2*PI()*$B39/n_ang),0)-ImgF_y0+1,ROUND($C$4+T$7*COS(2*PI()*$B39/n_ang),0)-ImgF_x0+1)</f>
        <v>134</v>
      </c>
      <c r="U39" s="18" t="n">
        <f aca="false">INDEX(ImgF,ROUND($C$5+U$7*SIN(2*PI()*$B39/n_ang),0)-ImgF_y0+1,ROUND($C$4+U$7*COS(2*PI()*$B39/n_ang),0)-ImgF_x0+1)</f>
        <v>107</v>
      </c>
      <c r="V39" s="18" t="n">
        <f aca="false">INDEX(ImgF,ROUND($C$5+V$7*SIN(2*PI()*$B39/n_ang),0)-ImgF_y0+1,ROUND($C$4+V$7*COS(2*PI()*$B39/n_ang),0)-ImgF_x0+1)</f>
        <v>123</v>
      </c>
      <c r="W39" s="18" t="n">
        <f aca="false">INDEX(ImgF,ROUND($C$5+W$7*SIN(2*PI()*$B39/n_ang),0)-ImgF_y0+1,ROUND($C$4+W$7*COS(2*PI()*$B39/n_ang),0)-ImgF_x0+1)</f>
        <v>153</v>
      </c>
      <c r="X39" s="18" t="n">
        <f aca="false">INDEX(ImgF,ROUND($C$5+X$7*SIN(2*PI()*$B39/n_ang),0)-ImgF_y0+1,ROUND($C$4+X$7*COS(2*PI()*$B39/n_ang),0)-ImgF_x0+1)</f>
        <v>175</v>
      </c>
      <c r="Y39" s="18" t="n">
        <f aca="false">INDEX(ImgF,ROUND($C$5+Y$7*SIN(2*PI()*$B39/n_ang),0)-ImgF_y0+1,ROUND($C$4+Y$7*COS(2*PI()*$B39/n_ang),0)-ImgF_x0+1)</f>
        <v>158</v>
      </c>
      <c r="Z39" s="18" t="n">
        <f aca="false">INDEX(ImgF,ROUND($C$5+Z$7*SIN(2*PI()*$B39/n_ang),0)-ImgF_y0+1,ROUND($C$4+Z$7*COS(2*PI()*$B39/n_ang),0)-ImgF_x0+1)</f>
        <v>53</v>
      </c>
      <c r="AA39" s="18" t="n">
        <f aca="false">INDEX(ImgF,ROUND($C$5+AA$7*SIN(2*PI()*$B39/n_ang),0)-ImgF_y0+1,ROUND($C$4+AA$7*COS(2*PI()*$B39/n_ang),0)-ImgF_x0+1)</f>
        <v>12</v>
      </c>
      <c r="AB39" s="18" t="n">
        <f aca="false">INDEX(ImgF,ROUND($C$5+AB$7*SIN(2*PI()*$B39/n_ang),0)-ImgF_y0+1,ROUND($C$4+AB$7*COS(2*PI()*$B39/n_ang),0)-ImgF_x0+1)</f>
        <v>32</v>
      </c>
      <c r="AD39" s="18" t="n">
        <f aca="false">INDEX(ImgF,ROUND($C$5+AD$7*SIN(2*PI()*$B39/n_ang),0)-ImgF_y0+1,ROUND($C$4+AD$7*COS(2*PI()*$B39/n_ang),0)-ImgF_x0+1)</f>
        <v>51</v>
      </c>
      <c r="AE39" s="18" t="n">
        <f aca="false">INDEX(ImgF,ROUND($C$5+AE$7*SIN(2*PI()*$B39/n_ang),0)-ImgF_y0+1,ROUND($C$4+AE$7*COS(2*PI()*$B39/n_ang),0)-ImgF_x0+1)</f>
        <v>45</v>
      </c>
      <c r="AF39" s="18" t="n">
        <f aca="false">INDEX(ImgF,ROUND($C$5+AF$7*SIN(2*PI()*$B39/n_ang),0)-ImgF_y0+1,ROUND($C$4+AF$7*COS(2*PI()*$B39/n_ang),0)-ImgF_x0+1)</f>
        <v>30</v>
      </c>
      <c r="AG39" s="18" t="n">
        <f aca="false">INDEX(ImgF,ROUND($C$5+AG$7*SIN(2*PI()*$B39/n_ang),0)-ImgF_y0+1,ROUND($C$4+AG$7*COS(2*PI()*$B39/n_ang),0)-ImgF_x0+1)</f>
        <v>75</v>
      </c>
      <c r="AH39" s="18" t="n">
        <f aca="false">INDEX(ImgF,ROUND($C$5+AH$7*SIN(2*PI()*$B39/n_ang),0)-ImgF_y0+1,ROUND($C$4+AH$7*COS(2*PI()*$B39/n_ang),0)-ImgF_x0+1)</f>
        <v>90</v>
      </c>
      <c r="AI39" s="18" t="n">
        <f aca="false">INDEX(ImgF,ROUND($C$5+AI$7*SIN(2*PI()*$B39/n_ang),0)-ImgF_y0+1,ROUND($C$4+AI$7*COS(2*PI()*$B39/n_ang),0)-ImgF_x0+1)</f>
        <v>67</v>
      </c>
      <c r="AJ39" s="18" t="n">
        <f aca="false">INDEX(ImgF,ROUND($C$5+AJ$7*SIN(2*PI()*$B39/n_ang),0)-ImgF_y0+1,ROUND($C$4+AJ$7*COS(2*PI()*$B39/n_ang),0)-ImgF_x0+1)</f>
        <v>146</v>
      </c>
      <c r="AK39" s="18" t="n">
        <f aca="false">INDEX(ImgF,ROUND($C$5+AK$7*SIN(2*PI()*$B39/n_ang),0)-ImgF_y0+1,ROUND($C$4+AK$7*COS(2*PI()*$B39/n_ang),0)-ImgF_x0+1)</f>
        <v>139</v>
      </c>
      <c r="AL39" s="18" t="n">
        <f aca="false">INDEX(ImgF,ROUND($C$5+AL$7*SIN(2*PI()*$B39/n_ang),0)-ImgF_y0+1,ROUND($C$4+AL$7*COS(2*PI()*$B39/n_ang),0)-ImgF_x0+1)</f>
        <v>84</v>
      </c>
      <c r="AN39" s="35" t="n">
        <f aca="false">AVERAGE(D39:AB39)-AVERAGE(D136:AB136)</f>
        <v>-40.8334375</v>
      </c>
      <c r="AO39" s="36" t="n">
        <f aca="false">(AN39-AVERAGE(AN$8:AN$135))/STDEVP(AN$8:AN$135)</f>
        <v>-1.50758386106138</v>
      </c>
      <c r="AP39" s="35" t="n">
        <f aca="false">AVERAGE(AD39:AL39)-AVERAGE(AD136:AL136)</f>
        <v>6.08072916666666</v>
      </c>
      <c r="AQ39" s="36" t="n">
        <f aca="false">(AP39-AVERAGE(AP$8:AP$135))/STDEVP(AP$8:AP$135)</f>
        <v>0.132305237815273</v>
      </c>
    </row>
    <row r="40" customFormat="false" ht="10.5" hidden="false" customHeight="true" outlineLevel="0" collapsed="false">
      <c r="B40" s="22" t="n">
        <v>32</v>
      </c>
      <c r="C40" s="34" t="n">
        <f aca="false">B40*360/n_ang</f>
        <v>90</v>
      </c>
      <c r="D40" s="18" t="n">
        <f aca="false">INDEX(ImgF,ROUND($C$5+D$7*SIN(2*PI()*$B40/n_ang),0)-ImgF_y0+1,ROUND($C$4+D$7*COS(2*PI()*$B40/n_ang),0)-ImgF_x0+1)</f>
        <v>146</v>
      </c>
      <c r="E40" s="18" t="n">
        <f aca="false">INDEX(ImgF,ROUND($C$5+E$7*SIN(2*PI()*$B40/n_ang),0)-ImgF_y0+1,ROUND($C$4+E$7*COS(2*PI()*$B40/n_ang),0)-ImgF_x0+1)</f>
        <v>171</v>
      </c>
      <c r="F40" s="18" t="n">
        <f aca="false">INDEX(ImgF,ROUND($C$5+F$7*SIN(2*PI()*$B40/n_ang),0)-ImgF_y0+1,ROUND($C$4+F$7*COS(2*PI()*$B40/n_ang),0)-ImgF_x0+1)</f>
        <v>195</v>
      </c>
      <c r="G40" s="18" t="n">
        <f aca="false">INDEX(ImgF,ROUND($C$5+G$7*SIN(2*PI()*$B40/n_ang),0)-ImgF_y0+1,ROUND($C$4+G$7*COS(2*PI()*$B40/n_ang),0)-ImgF_x0+1)</f>
        <v>186</v>
      </c>
      <c r="H40" s="18" t="n">
        <f aca="false">INDEX(ImgF,ROUND($C$5+H$7*SIN(2*PI()*$B40/n_ang),0)-ImgF_y0+1,ROUND($C$4+H$7*COS(2*PI()*$B40/n_ang),0)-ImgF_x0+1)</f>
        <v>81</v>
      </c>
      <c r="I40" s="18" t="n">
        <f aca="false">INDEX(ImgF,ROUND($C$5+I$7*SIN(2*PI()*$B40/n_ang),0)-ImgF_y0+1,ROUND($C$4+I$7*COS(2*PI()*$B40/n_ang),0)-ImgF_x0+1)</f>
        <v>25</v>
      </c>
      <c r="J40" s="18" t="n">
        <f aca="false">INDEX(ImgF,ROUND($C$5+J$7*SIN(2*PI()*$B40/n_ang),0)-ImgF_y0+1,ROUND($C$4+J$7*COS(2*PI()*$B40/n_ang),0)-ImgF_x0+1)</f>
        <v>26</v>
      </c>
      <c r="K40" s="18" t="n">
        <f aca="false">INDEX(ImgF,ROUND($C$5+K$7*SIN(2*PI()*$B40/n_ang),0)-ImgF_y0+1,ROUND($C$4+K$7*COS(2*PI()*$B40/n_ang),0)-ImgF_x0+1)</f>
        <v>25</v>
      </c>
      <c r="L40" s="18" t="n">
        <f aca="false">INDEX(ImgF,ROUND($C$5+L$7*SIN(2*PI()*$B40/n_ang),0)-ImgF_y0+1,ROUND($C$4+L$7*COS(2*PI()*$B40/n_ang),0)-ImgF_x0+1)</f>
        <v>18</v>
      </c>
      <c r="M40" s="18" t="n">
        <f aca="false">INDEX(ImgF,ROUND($C$5+M$7*SIN(2*PI()*$B40/n_ang),0)-ImgF_y0+1,ROUND($C$4+M$7*COS(2*PI()*$B40/n_ang),0)-ImgF_x0+1)</f>
        <v>4</v>
      </c>
      <c r="N40" s="18" t="n">
        <f aca="false">INDEX(ImgF,ROUND($C$5+N$7*SIN(2*PI()*$B40/n_ang),0)-ImgF_y0+1,ROUND($C$4+N$7*COS(2*PI()*$B40/n_ang),0)-ImgF_x0+1)</f>
        <v>52</v>
      </c>
      <c r="O40" s="18" t="n">
        <f aca="false">INDEX(ImgF,ROUND($C$5+O$7*SIN(2*PI()*$B40/n_ang),0)-ImgF_y0+1,ROUND($C$4+O$7*COS(2*PI()*$B40/n_ang),0)-ImgF_x0+1)</f>
        <v>115</v>
      </c>
      <c r="P40" s="18" t="n">
        <f aca="false">INDEX(ImgF,ROUND($C$5+P$7*SIN(2*PI()*$B40/n_ang),0)-ImgF_y0+1,ROUND($C$4+P$7*COS(2*PI()*$B40/n_ang),0)-ImgF_x0+1)</f>
        <v>152</v>
      </c>
      <c r="Q40" s="18" t="n">
        <f aca="false">INDEX(ImgF,ROUND($C$5+Q$7*SIN(2*PI()*$B40/n_ang),0)-ImgF_y0+1,ROUND($C$4+Q$7*COS(2*PI()*$B40/n_ang),0)-ImgF_x0+1)</f>
        <v>175</v>
      </c>
      <c r="R40" s="18" t="n">
        <f aca="false">INDEX(ImgF,ROUND($C$5+R$7*SIN(2*PI()*$B40/n_ang),0)-ImgF_y0+1,ROUND($C$4+R$7*COS(2*PI()*$B40/n_ang),0)-ImgF_x0+1)</f>
        <v>177</v>
      </c>
      <c r="S40" s="18" t="n">
        <f aca="false">INDEX(ImgF,ROUND($C$5+S$7*SIN(2*PI()*$B40/n_ang),0)-ImgF_y0+1,ROUND($C$4+S$7*COS(2*PI()*$B40/n_ang),0)-ImgF_x0+1)</f>
        <v>131</v>
      </c>
      <c r="T40" s="18" t="n">
        <f aca="false">INDEX(ImgF,ROUND($C$5+T$7*SIN(2*PI()*$B40/n_ang),0)-ImgF_y0+1,ROUND($C$4+T$7*COS(2*PI()*$B40/n_ang),0)-ImgF_x0+1)</f>
        <v>158</v>
      </c>
      <c r="U40" s="18" t="n">
        <f aca="false">INDEX(ImgF,ROUND($C$5+U$7*SIN(2*PI()*$B40/n_ang),0)-ImgF_y0+1,ROUND($C$4+U$7*COS(2*PI()*$B40/n_ang),0)-ImgF_x0+1)</f>
        <v>130</v>
      </c>
      <c r="V40" s="18" t="n">
        <f aca="false">INDEX(ImgF,ROUND($C$5+V$7*SIN(2*PI()*$B40/n_ang),0)-ImgF_y0+1,ROUND($C$4+V$7*COS(2*PI()*$B40/n_ang),0)-ImgF_x0+1)</f>
        <v>153</v>
      </c>
      <c r="W40" s="18" t="n">
        <f aca="false">INDEX(ImgF,ROUND($C$5+W$7*SIN(2*PI()*$B40/n_ang),0)-ImgF_y0+1,ROUND($C$4+W$7*COS(2*PI()*$B40/n_ang),0)-ImgF_x0+1)</f>
        <v>128</v>
      </c>
      <c r="X40" s="18" t="n">
        <f aca="false">INDEX(ImgF,ROUND($C$5+X$7*SIN(2*PI()*$B40/n_ang),0)-ImgF_y0+1,ROUND($C$4+X$7*COS(2*PI()*$B40/n_ang),0)-ImgF_x0+1)</f>
        <v>157</v>
      </c>
      <c r="Y40" s="18" t="n">
        <f aca="false">INDEX(ImgF,ROUND($C$5+Y$7*SIN(2*PI()*$B40/n_ang),0)-ImgF_y0+1,ROUND($C$4+Y$7*COS(2*PI()*$B40/n_ang),0)-ImgF_x0+1)</f>
        <v>164</v>
      </c>
      <c r="Z40" s="18" t="n">
        <f aca="false">INDEX(ImgF,ROUND($C$5+Z$7*SIN(2*PI()*$B40/n_ang),0)-ImgF_y0+1,ROUND($C$4+Z$7*COS(2*PI()*$B40/n_ang),0)-ImgF_x0+1)</f>
        <v>68</v>
      </c>
      <c r="AA40" s="18" t="n">
        <f aca="false">INDEX(ImgF,ROUND($C$5+AA$7*SIN(2*PI()*$B40/n_ang),0)-ImgF_y0+1,ROUND($C$4+AA$7*COS(2*PI()*$B40/n_ang),0)-ImgF_x0+1)</f>
        <v>15</v>
      </c>
      <c r="AB40" s="18" t="n">
        <f aca="false">INDEX(ImgF,ROUND($C$5+AB$7*SIN(2*PI()*$B40/n_ang),0)-ImgF_y0+1,ROUND($C$4+AB$7*COS(2*PI()*$B40/n_ang),0)-ImgF_x0+1)</f>
        <v>36</v>
      </c>
      <c r="AD40" s="18" t="n">
        <f aca="false">INDEX(ImgF,ROUND($C$5+AD$7*SIN(2*PI()*$B40/n_ang),0)-ImgF_y0+1,ROUND($C$4+AD$7*COS(2*PI()*$B40/n_ang),0)-ImgF_x0+1)</f>
        <v>54</v>
      </c>
      <c r="AE40" s="18" t="n">
        <f aca="false">INDEX(ImgF,ROUND($C$5+AE$7*SIN(2*PI()*$B40/n_ang),0)-ImgF_y0+1,ROUND($C$4+AE$7*COS(2*PI()*$B40/n_ang),0)-ImgF_x0+1)</f>
        <v>47</v>
      </c>
      <c r="AF40" s="18" t="n">
        <f aca="false">INDEX(ImgF,ROUND($C$5+AF$7*SIN(2*PI()*$B40/n_ang),0)-ImgF_y0+1,ROUND($C$4+AF$7*COS(2*PI()*$B40/n_ang),0)-ImgF_x0+1)</f>
        <v>57</v>
      </c>
      <c r="AG40" s="18" t="n">
        <f aca="false">INDEX(ImgF,ROUND($C$5+AG$7*SIN(2*PI()*$B40/n_ang),0)-ImgF_y0+1,ROUND($C$4+AG$7*COS(2*PI()*$B40/n_ang),0)-ImgF_x0+1)</f>
        <v>75</v>
      </c>
      <c r="AH40" s="18" t="n">
        <f aca="false">INDEX(ImgF,ROUND($C$5+AH$7*SIN(2*PI()*$B40/n_ang),0)-ImgF_y0+1,ROUND($C$4+AH$7*COS(2*PI()*$B40/n_ang),0)-ImgF_x0+1)</f>
        <v>64</v>
      </c>
      <c r="AI40" s="18" t="n">
        <f aca="false">INDEX(ImgF,ROUND($C$5+AI$7*SIN(2*PI()*$B40/n_ang),0)-ImgF_y0+1,ROUND($C$4+AI$7*COS(2*PI()*$B40/n_ang),0)-ImgF_x0+1)</f>
        <v>79</v>
      </c>
      <c r="AJ40" s="18" t="n">
        <f aca="false">INDEX(ImgF,ROUND($C$5+AJ$7*SIN(2*PI()*$B40/n_ang),0)-ImgF_y0+1,ROUND($C$4+AJ$7*COS(2*PI()*$B40/n_ang),0)-ImgF_x0+1)</f>
        <v>123</v>
      </c>
      <c r="AK40" s="18" t="n">
        <f aca="false">INDEX(ImgF,ROUND($C$5+AK$7*SIN(2*PI()*$B40/n_ang),0)-ImgF_y0+1,ROUND($C$4+AK$7*COS(2*PI()*$B40/n_ang),0)-ImgF_x0+1)</f>
        <v>85</v>
      </c>
      <c r="AL40" s="18" t="n">
        <f aca="false">INDEX(ImgF,ROUND($C$5+AL$7*SIN(2*PI()*$B40/n_ang),0)-ImgF_y0+1,ROUND($C$4+AL$7*COS(2*PI()*$B40/n_ang),0)-ImgF_x0+1)</f>
        <v>54</v>
      </c>
      <c r="AN40" s="35" t="n">
        <f aca="false">AVERAGE(D40:AB40)-AVERAGE(D136:AB136)</f>
        <v>-34.7134375</v>
      </c>
      <c r="AO40" s="36" t="n">
        <f aca="false">(AN40-AVERAGE(AN$8:AN$135))/STDEVP(AN$8:AN$135)</f>
        <v>-1.28163146041679</v>
      </c>
      <c r="AP40" s="35" t="n">
        <f aca="false">AVERAGE(AD40:AL40)-AVERAGE(AD136:AL136)</f>
        <v>-3.80815972222223</v>
      </c>
      <c r="AQ40" s="36" t="n">
        <f aca="false">(AP40-AVERAGE(AP$8:AP$135))/STDEVP(AP$8:AP$135)</f>
        <v>-0.0828583980436264</v>
      </c>
    </row>
    <row r="41" customFormat="false" ht="10.5" hidden="false" customHeight="true" outlineLevel="0" collapsed="false">
      <c r="B41" s="22" t="n">
        <v>33</v>
      </c>
      <c r="C41" s="34" t="n">
        <f aca="false">B41*360/n_ang</f>
        <v>92.8125</v>
      </c>
      <c r="D41" s="18" t="n">
        <f aca="false">INDEX(ImgF,ROUND($C$5+D$7*SIN(2*PI()*$B41/n_ang),0)-ImgF_y0+1,ROUND($C$4+D$7*COS(2*PI()*$B41/n_ang),0)-ImgF_x0+1)</f>
        <v>189</v>
      </c>
      <c r="E41" s="18" t="n">
        <f aca="false">INDEX(ImgF,ROUND($C$5+E$7*SIN(2*PI()*$B41/n_ang),0)-ImgF_y0+1,ROUND($C$4+E$7*COS(2*PI()*$B41/n_ang),0)-ImgF_x0+1)</f>
        <v>202</v>
      </c>
      <c r="F41" s="18" t="n">
        <f aca="false">INDEX(ImgF,ROUND($C$5+F$7*SIN(2*PI()*$B41/n_ang),0)-ImgF_y0+1,ROUND($C$4+F$7*COS(2*PI()*$B41/n_ang),0)-ImgF_x0+1)</f>
        <v>188</v>
      </c>
      <c r="G41" s="18" t="n">
        <f aca="false">INDEX(ImgF,ROUND($C$5+G$7*SIN(2*PI()*$B41/n_ang),0)-ImgF_y0+1,ROUND($C$4+G$7*COS(2*PI()*$B41/n_ang),0)-ImgF_x0+1)</f>
        <v>149</v>
      </c>
      <c r="H41" s="18" t="n">
        <f aca="false">INDEX(ImgF,ROUND($C$5+H$7*SIN(2*PI()*$B41/n_ang),0)-ImgF_y0+1,ROUND($C$4+H$7*COS(2*PI()*$B41/n_ang),0)-ImgF_x0+1)</f>
        <v>72</v>
      </c>
      <c r="I41" s="18" t="n">
        <f aca="false">INDEX(ImgF,ROUND($C$5+I$7*SIN(2*PI()*$B41/n_ang),0)-ImgF_y0+1,ROUND($C$4+I$7*COS(2*PI()*$B41/n_ang),0)-ImgF_x0+1)</f>
        <v>37</v>
      </c>
      <c r="J41" s="18" t="n">
        <f aca="false">INDEX(ImgF,ROUND($C$5+J$7*SIN(2*PI()*$B41/n_ang),0)-ImgF_y0+1,ROUND($C$4+J$7*COS(2*PI()*$B41/n_ang),0)-ImgF_x0+1)</f>
        <v>23</v>
      </c>
      <c r="K41" s="18" t="n">
        <f aca="false">INDEX(ImgF,ROUND($C$5+K$7*SIN(2*PI()*$B41/n_ang),0)-ImgF_y0+1,ROUND($C$4+K$7*COS(2*PI()*$B41/n_ang),0)-ImgF_x0+1)</f>
        <v>19</v>
      </c>
      <c r="L41" s="18" t="n">
        <f aca="false">INDEX(ImgF,ROUND($C$5+L$7*SIN(2*PI()*$B41/n_ang),0)-ImgF_y0+1,ROUND($C$4+L$7*COS(2*PI()*$B41/n_ang),0)-ImgF_x0+1)</f>
        <v>14</v>
      </c>
      <c r="M41" s="18" t="n">
        <f aca="false">INDEX(ImgF,ROUND($C$5+M$7*SIN(2*PI()*$B41/n_ang),0)-ImgF_y0+1,ROUND($C$4+M$7*COS(2*PI()*$B41/n_ang),0)-ImgF_x0+1)</f>
        <v>33</v>
      </c>
      <c r="N41" s="18" t="n">
        <f aca="false">INDEX(ImgF,ROUND($C$5+N$7*SIN(2*PI()*$B41/n_ang),0)-ImgF_y0+1,ROUND($C$4+N$7*COS(2*PI()*$B41/n_ang),0)-ImgF_x0+1)</f>
        <v>90</v>
      </c>
      <c r="O41" s="18" t="n">
        <f aca="false">INDEX(ImgF,ROUND($C$5+O$7*SIN(2*PI()*$B41/n_ang),0)-ImgF_y0+1,ROUND($C$4+O$7*COS(2*PI()*$B41/n_ang),0)-ImgF_x0+1)</f>
        <v>130</v>
      </c>
      <c r="P41" s="18" t="n">
        <f aca="false">INDEX(ImgF,ROUND($C$5+P$7*SIN(2*PI()*$B41/n_ang),0)-ImgF_y0+1,ROUND($C$4+P$7*COS(2*PI()*$B41/n_ang),0)-ImgF_x0+1)</f>
        <v>124</v>
      </c>
      <c r="Q41" s="18" t="n">
        <f aca="false">INDEX(ImgF,ROUND($C$5+Q$7*SIN(2*PI()*$B41/n_ang),0)-ImgF_y0+1,ROUND($C$4+Q$7*COS(2*PI()*$B41/n_ang),0)-ImgF_x0+1)</f>
        <v>139</v>
      </c>
      <c r="R41" s="18" t="n">
        <f aca="false">INDEX(ImgF,ROUND($C$5+R$7*SIN(2*PI()*$B41/n_ang),0)-ImgF_y0+1,ROUND($C$4+R$7*COS(2*PI()*$B41/n_ang),0)-ImgF_x0+1)</f>
        <v>143</v>
      </c>
      <c r="S41" s="18" t="n">
        <f aca="false">INDEX(ImgF,ROUND($C$5+S$7*SIN(2*PI()*$B41/n_ang),0)-ImgF_y0+1,ROUND($C$4+S$7*COS(2*PI()*$B41/n_ang),0)-ImgF_x0+1)</f>
        <v>128</v>
      </c>
      <c r="T41" s="18" t="n">
        <f aca="false">INDEX(ImgF,ROUND($C$5+T$7*SIN(2*PI()*$B41/n_ang),0)-ImgF_y0+1,ROUND($C$4+T$7*COS(2*PI()*$B41/n_ang),0)-ImgF_x0+1)</f>
        <v>149</v>
      </c>
      <c r="U41" s="18" t="n">
        <f aca="false">INDEX(ImgF,ROUND($C$5+U$7*SIN(2*PI()*$B41/n_ang),0)-ImgF_y0+1,ROUND($C$4+U$7*COS(2*PI()*$B41/n_ang),0)-ImgF_x0+1)</f>
        <v>117</v>
      </c>
      <c r="V41" s="18" t="n">
        <f aca="false">INDEX(ImgF,ROUND($C$5+V$7*SIN(2*PI()*$B41/n_ang),0)-ImgF_y0+1,ROUND($C$4+V$7*COS(2*PI()*$B41/n_ang),0)-ImgF_x0+1)</f>
        <v>144</v>
      </c>
      <c r="W41" s="18" t="n">
        <f aca="false">INDEX(ImgF,ROUND($C$5+W$7*SIN(2*PI()*$B41/n_ang),0)-ImgF_y0+1,ROUND($C$4+W$7*COS(2*PI()*$B41/n_ang),0)-ImgF_x0+1)</f>
        <v>115</v>
      </c>
      <c r="X41" s="18" t="n">
        <f aca="false">INDEX(ImgF,ROUND($C$5+X$7*SIN(2*PI()*$B41/n_ang),0)-ImgF_y0+1,ROUND($C$4+X$7*COS(2*PI()*$B41/n_ang),0)-ImgF_x0+1)</f>
        <v>143</v>
      </c>
      <c r="Y41" s="18" t="n">
        <f aca="false">INDEX(ImgF,ROUND($C$5+Y$7*SIN(2*PI()*$B41/n_ang),0)-ImgF_y0+1,ROUND($C$4+Y$7*COS(2*PI()*$B41/n_ang),0)-ImgF_x0+1)</f>
        <v>171</v>
      </c>
      <c r="Z41" s="18" t="n">
        <f aca="false">INDEX(ImgF,ROUND($C$5+Z$7*SIN(2*PI()*$B41/n_ang),0)-ImgF_y0+1,ROUND($C$4+Z$7*COS(2*PI()*$B41/n_ang),0)-ImgF_x0+1)</f>
        <v>151</v>
      </c>
      <c r="AA41" s="18" t="n">
        <f aca="false">INDEX(ImgF,ROUND($C$5+AA$7*SIN(2*PI()*$B41/n_ang),0)-ImgF_y0+1,ROUND($C$4+AA$7*COS(2*PI()*$B41/n_ang),0)-ImgF_x0+1)</f>
        <v>50</v>
      </c>
      <c r="AB41" s="18" t="n">
        <f aca="false">INDEX(ImgF,ROUND($C$5+AB$7*SIN(2*PI()*$B41/n_ang),0)-ImgF_y0+1,ROUND($C$4+AB$7*COS(2*PI()*$B41/n_ang),0)-ImgF_x0+1)</f>
        <v>11</v>
      </c>
      <c r="AD41" s="18" t="n">
        <f aca="false">INDEX(ImgF,ROUND($C$5+AD$7*SIN(2*PI()*$B41/n_ang),0)-ImgF_y0+1,ROUND($C$4+AD$7*COS(2*PI()*$B41/n_ang),0)-ImgF_x0+1)</f>
        <v>37</v>
      </c>
      <c r="AE41" s="18" t="n">
        <f aca="false">INDEX(ImgF,ROUND($C$5+AE$7*SIN(2*PI()*$B41/n_ang),0)-ImgF_y0+1,ROUND($C$4+AE$7*COS(2*PI()*$B41/n_ang),0)-ImgF_x0+1)</f>
        <v>33</v>
      </c>
      <c r="AF41" s="18" t="n">
        <f aca="false">INDEX(ImgF,ROUND($C$5+AF$7*SIN(2*PI()*$B41/n_ang),0)-ImgF_y0+1,ROUND($C$4+AF$7*COS(2*PI()*$B41/n_ang),0)-ImgF_x0+1)</f>
        <v>39</v>
      </c>
      <c r="AG41" s="18" t="n">
        <f aca="false">INDEX(ImgF,ROUND($C$5+AG$7*SIN(2*PI()*$B41/n_ang),0)-ImgF_y0+1,ROUND($C$4+AG$7*COS(2*PI()*$B41/n_ang),0)-ImgF_x0+1)</f>
        <v>53</v>
      </c>
      <c r="AH41" s="18" t="n">
        <f aca="false">INDEX(ImgF,ROUND($C$5+AH$7*SIN(2*PI()*$B41/n_ang),0)-ImgF_y0+1,ROUND($C$4+AH$7*COS(2*PI()*$B41/n_ang),0)-ImgF_x0+1)</f>
        <v>60</v>
      </c>
      <c r="AI41" s="18" t="n">
        <f aca="false">INDEX(ImgF,ROUND($C$5+AI$7*SIN(2*PI()*$B41/n_ang),0)-ImgF_y0+1,ROUND($C$4+AI$7*COS(2*PI()*$B41/n_ang),0)-ImgF_x0+1)</f>
        <v>128</v>
      </c>
      <c r="AJ41" s="18" t="n">
        <f aca="false">INDEX(ImgF,ROUND($C$5+AJ$7*SIN(2*PI()*$B41/n_ang),0)-ImgF_y0+1,ROUND($C$4+AJ$7*COS(2*PI()*$B41/n_ang),0)-ImgF_x0+1)</f>
        <v>135</v>
      </c>
      <c r="AK41" s="18" t="n">
        <f aca="false">INDEX(ImgF,ROUND($C$5+AK$7*SIN(2*PI()*$B41/n_ang),0)-ImgF_y0+1,ROUND($C$4+AK$7*COS(2*PI()*$B41/n_ang),0)-ImgF_x0+1)</f>
        <v>67</v>
      </c>
      <c r="AL41" s="18" t="n">
        <f aca="false">INDEX(ImgF,ROUND($C$5+AL$7*SIN(2*PI()*$B41/n_ang),0)-ImgF_y0+1,ROUND($C$4+AL$7*COS(2*PI()*$B41/n_ang),0)-ImgF_x0+1)</f>
        <v>59</v>
      </c>
      <c r="AN41" s="35" t="n">
        <f aca="false">AVERAGE(D41:AB41)-AVERAGE(D136:AB136)</f>
        <v>-32.9934375</v>
      </c>
      <c r="AO41" s="36" t="n">
        <f aca="false">(AN41-AVERAGE(AN$8:AN$135))/STDEVP(AN$8:AN$135)</f>
        <v>-1.21812849814413</v>
      </c>
      <c r="AP41" s="35" t="n">
        <f aca="false">AVERAGE(AD41:AL41)-AVERAGE(AD136:AL136)</f>
        <v>-6.80815972222223</v>
      </c>
      <c r="AQ41" s="36" t="n">
        <f aca="false">(AP41-AVERAGE(AP$8:AP$135))/STDEVP(AP$8:AP$135)</f>
        <v>-0.148132759483967</v>
      </c>
    </row>
    <row r="42" customFormat="false" ht="10.5" hidden="false" customHeight="true" outlineLevel="0" collapsed="false">
      <c r="B42" s="22" t="n">
        <v>34</v>
      </c>
      <c r="C42" s="34" t="n">
        <f aca="false">B42*360/n_ang</f>
        <v>95.625</v>
      </c>
      <c r="D42" s="18" t="n">
        <f aca="false">INDEX(ImgF,ROUND($C$5+D$7*SIN(2*PI()*$B42/n_ang),0)-ImgF_y0+1,ROUND($C$4+D$7*COS(2*PI()*$B42/n_ang),0)-ImgF_x0+1)</f>
        <v>189</v>
      </c>
      <c r="E42" s="18" t="n">
        <f aca="false">INDEX(ImgF,ROUND($C$5+E$7*SIN(2*PI()*$B42/n_ang),0)-ImgF_y0+1,ROUND($C$4+E$7*COS(2*PI()*$B42/n_ang),0)-ImgF_x0+1)</f>
        <v>202</v>
      </c>
      <c r="F42" s="18" t="n">
        <f aca="false">INDEX(ImgF,ROUND($C$5+F$7*SIN(2*PI()*$B42/n_ang),0)-ImgF_y0+1,ROUND($C$4+F$7*COS(2*PI()*$B42/n_ang),0)-ImgF_x0+1)</f>
        <v>188</v>
      </c>
      <c r="G42" s="18" t="n">
        <f aca="false">INDEX(ImgF,ROUND($C$5+G$7*SIN(2*PI()*$B42/n_ang),0)-ImgF_y0+1,ROUND($C$4+G$7*COS(2*PI()*$B42/n_ang),0)-ImgF_x0+1)</f>
        <v>149</v>
      </c>
      <c r="H42" s="18" t="n">
        <f aca="false">INDEX(ImgF,ROUND($C$5+H$7*SIN(2*PI()*$B42/n_ang),0)-ImgF_y0+1,ROUND($C$4+H$7*COS(2*PI()*$B42/n_ang),0)-ImgF_x0+1)</f>
        <v>72</v>
      </c>
      <c r="I42" s="18" t="n">
        <f aca="false">INDEX(ImgF,ROUND($C$5+I$7*SIN(2*PI()*$B42/n_ang),0)-ImgF_y0+1,ROUND($C$4+I$7*COS(2*PI()*$B42/n_ang),0)-ImgF_x0+1)</f>
        <v>37</v>
      </c>
      <c r="J42" s="18" t="n">
        <f aca="false">INDEX(ImgF,ROUND($C$5+J$7*SIN(2*PI()*$B42/n_ang),0)-ImgF_y0+1,ROUND($C$4+J$7*COS(2*PI()*$B42/n_ang),0)-ImgF_x0+1)</f>
        <v>23</v>
      </c>
      <c r="K42" s="18" t="n">
        <f aca="false">INDEX(ImgF,ROUND($C$5+K$7*SIN(2*PI()*$B42/n_ang),0)-ImgF_y0+1,ROUND($C$4+K$7*COS(2*PI()*$B42/n_ang),0)-ImgF_x0+1)</f>
        <v>13</v>
      </c>
      <c r="L42" s="18" t="n">
        <f aca="false">INDEX(ImgF,ROUND($C$5+L$7*SIN(2*PI()*$B42/n_ang),0)-ImgF_y0+1,ROUND($C$4+L$7*COS(2*PI()*$B42/n_ang),0)-ImgF_x0+1)</f>
        <v>57</v>
      </c>
      <c r="M42" s="18" t="n">
        <f aca="false">INDEX(ImgF,ROUND($C$5+M$7*SIN(2*PI()*$B42/n_ang),0)-ImgF_y0+1,ROUND($C$4+M$7*COS(2*PI()*$B42/n_ang),0)-ImgF_x0+1)</f>
        <v>102</v>
      </c>
      <c r="N42" s="18" t="n">
        <f aca="false">INDEX(ImgF,ROUND($C$5+N$7*SIN(2*PI()*$B42/n_ang),0)-ImgF_y0+1,ROUND($C$4+N$7*COS(2*PI()*$B42/n_ang),0)-ImgF_x0+1)</f>
        <v>128</v>
      </c>
      <c r="O42" s="18" t="n">
        <f aca="false">INDEX(ImgF,ROUND($C$5+O$7*SIN(2*PI()*$B42/n_ang),0)-ImgF_y0+1,ROUND($C$4+O$7*COS(2*PI()*$B42/n_ang),0)-ImgF_x0+1)</f>
        <v>131</v>
      </c>
      <c r="P42" s="18" t="n">
        <f aca="false">INDEX(ImgF,ROUND($C$5+P$7*SIN(2*PI()*$B42/n_ang),0)-ImgF_y0+1,ROUND($C$4+P$7*COS(2*PI()*$B42/n_ang),0)-ImgF_x0+1)</f>
        <v>114</v>
      </c>
      <c r="Q42" s="18" t="n">
        <f aca="false">INDEX(ImgF,ROUND($C$5+Q$7*SIN(2*PI()*$B42/n_ang),0)-ImgF_y0+1,ROUND($C$4+Q$7*COS(2*PI()*$B42/n_ang),0)-ImgF_x0+1)</f>
        <v>122</v>
      </c>
      <c r="R42" s="18" t="n">
        <f aca="false">INDEX(ImgF,ROUND($C$5+R$7*SIN(2*PI()*$B42/n_ang),0)-ImgF_y0+1,ROUND($C$4+R$7*COS(2*PI()*$B42/n_ang),0)-ImgF_x0+1)</f>
        <v>141</v>
      </c>
      <c r="S42" s="18" t="n">
        <f aca="false">INDEX(ImgF,ROUND($C$5+S$7*SIN(2*PI()*$B42/n_ang),0)-ImgF_y0+1,ROUND($C$4+S$7*COS(2*PI()*$B42/n_ang),0)-ImgF_x0+1)</f>
        <v>146</v>
      </c>
      <c r="T42" s="18" t="n">
        <f aca="false">INDEX(ImgF,ROUND($C$5+T$7*SIN(2*PI()*$B42/n_ang),0)-ImgF_y0+1,ROUND($C$4+T$7*COS(2*PI()*$B42/n_ang),0)-ImgF_x0+1)</f>
        <v>118</v>
      </c>
      <c r="U42" s="18" t="n">
        <f aca="false">INDEX(ImgF,ROUND($C$5+U$7*SIN(2*PI()*$B42/n_ang),0)-ImgF_y0+1,ROUND($C$4+U$7*COS(2*PI()*$B42/n_ang),0)-ImgF_x0+1)</f>
        <v>103</v>
      </c>
      <c r="V42" s="18" t="n">
        <f aca="false">INDEX(ImgF,ROUND($C$5+V$7*SIN(2*PI()*$B42/n_ang),0)-ImgF_y0+1,ROUND($C$4+V$7*COS(2*PI()*$B42/n_ang),0)-ImgF_x0+1)</f>
        <v>114</v>
      </c>
      <c r="W42" s="18" t="n">
        <f aca="false">INDEX(ImgF,ROUND($C$5+W$7*SIN(2*PI()*$B42/n_ang),0)-ImgF_y0+1,ROUND($C$4+W$7*COS(2*PI()*$B42/n_ang),0)-ImgF_x0+1)</f>
        <v>155</v>
      </c>
      <c r="X42" s="18" t="n">
        <f aca="false">INDEX(ImgF,ROUND($C$5+X$7*SIN(2*PI()*$B42/n_ang),0)-ImgF_y0+1,ROUND($C$4+X$7*COS(2*PI()*$B42/n_ang),0)-ImgF_x0+1)</f>
        <v>156</v>
      </c>
      <c r="Y42" s="18" t="n">
        <f aca="false">INDEX(ImgF,ROUND($C$5+Y$7*SIN(2*PI()*$B42/n_ang),0)-ImgF_y0+1,ROUND($C$4+Y$7*COS(2*PI()*$B42/n_ang),0)-ImgF_x0+1)</f>
        <v>148</v>
      </c>
      <c r="Z42" s="18" t="n">
        <f aca="false">INDEX(ImgF,ROUND($C$5+Z$7*SIN(2*PI()*$B42/n_ang),0)-ImgF_y0+1,ROUND($C$4+Z$7*COS(2*PI()*$B42/n_ang),0)-ImgF_x0+1)</f>
        <v>178</v>
      </c>
      <c r="AA42" s="18" t="n">
        <f aca="false">INDEX(ImgF,ROUND($C$5+AA$7*SIN(2*PI()*$B42/n_ang),0)-ImgF_y0+1,ROUND($C$4+AA$7*COS(2*PI()*$B42/n_ang),0)-ImgF_x0+1)</f>
        <v>125</v>
      </c>
      <c r="AB42" s="18" t="n">
        <f aca="false">INDEX(ImgF,ROUND($C$5+AB$7*SIN(2*PI()*$B42/n_ang),0)-ImgF_y0+1,ROUND($C$4+AB$7*COS(2*PI()*$B42/n_ang),0)-ImgF_x0+1)</f>
        <v>58</v>
      </c>
      <c r="AD42" s="18" t="n">
        <f aca="false">INDEX(ImgF,ROUND($C$5+AD$7*SIN(2*PI()*$B42/n_ang),0)-ImgF_y0+1,ROUND($C$4+AD$7*COS(2*PI()*$B42/n_ang),0)-ImgF_x0+1)</f>
        <v>16</v>
      </c>
      <c r="AE42" s="18" t="n">
        <f aca="false">INDEX(ImgF,ROUND($C$5+AE$7*SIN(2*PI()*$B42/n_ang),0)-ImgF_y0+1,ROUND($C$4+AE$7*COS(2*PI()*$B42/n_ang),0)-ImgF_x0+1)</f>
        <v>15</v>
      </c>
      <c r="AF42" s="18" t="n">
        <f aca="false">INDEX(ImgF,ROUND($C$5+AF$7*SIN(2*PI()*$B42/n_ang),0)-ImgF_y0+1,ROUND($C$4+AF$7*COS(2*PI()*$B42/n_ang),0)-ImgF_x0+1)</f>
        <v>38</v>
      </c>
      <c r="AG42" s="18" t="n">
        <f aca="false">INDEX(ImgF,ROUND($C$5+AG$7*SIN(2*PI()*$B42/n_ang),0)-ImgF_y0+1,ROUND($C$4+AG$7*COS(2*PI()*$B42/n_ang),0)-ImgF_x0+1)</f>
        <v>103</v>
      </c>
      <c r="AH42" s="18" t="n">
        <f aca="false">INDEX(ImgF,ROUND($C$5+AH$7*SIN(2*PI()*$B42/n_ang),0)-ImgF_y0+1,ROUND($C$4+AH$7*COS(2*PI()*$B42/n_ang),0)-ImgF_x0+1)</f>
        <v>152</v>
      </c>
      <c r="AI42" s="18" t="n">
        <f aca="false">INDEX(ImgF,ROUND($C$5+AI$7*SIN(2*PI()*$B42/n_ang),0)-ImgF_y0+1,ROUND($C$4+AI$7*COS(2*PI()*$B42/n_ang),0)-ImgF_x0+1)</f>
        <v>162</v>
      </c>
      <c r="AJ42" s="18" t="n">
        <f aca="false">INDEX(ImgF,ROUND($C$5+AJ$7*SIN(2*PI()*$B42/n_ang),0)-ImgF_y0+1,ROUND($C$4+AJ$7*COS(2*PI()*$B42/n_ang),0)-ImgF_x0+1)</f>
        <v>159</v>
      </c>
      <c r="AK42" s="18" t="n">
        <f aca="false">INDEX(ImgF,ROUND($C$5+AK$7*SIN(2*PI()*$B42/n_ang),0)-ImgF_y0+1,ROUND($C$4+AK$7*COS(2*PI()*$B42/n_ang),0)-ImgF_x0+1)</f>
        <v>93</v>
      </c>
      <c r="AL42" s="18" t="n">
        <f aca="false">INDEX(ImgF,ROUND($C$5+AL$7*SIN(2*PI()*$B42/n_ang),0)-ImgF_y0+1,ROUND($C$4+AL$7*COS(2*PI()*$B42/n_ang),0)-ImgF_x0+1)</f>
        <v>52</v>
      </c>
      <c r="AN42" s="35" t="n">
        <f aca="false">AVERAGE(D42:AB42)-AVERAGE(D136:AB136)</f>
        <v>-23.4734375</v>
      </c>
      <c r="AO42" s="36" t="n">
        <f aca="false">(AN42-AVERAGE(AN$8:AN$135))/STDEVP(AN$8:AN$135)</f>
        <v>-0.866646986030331</v>
      </c>
      <c r="AP42" s="35" t="n">
        <f aca="false">AVERAGE(AD42:AL42)-AVERAGE(AD136:AL136)</f>
        <v>13.0807291666667</v>
      </c>
      <c r="AQ42" s="36" t="n">
        <f aca="false">(AP42-AVERAGE(AP$8:AP$135))/STDEVP(AP$8:AP$135)</f>
        <v>0.284612081176067</v>
      </c>
    </row>
    <row r="43" customFormat="false" ht="10.5" hidden="false" customHeight="true" outlineLevel="0" collapsed="false">
      <c r="B43" s="22" t="n">
        <v>35</v>
      </c>
      <c r="C43" s="34" t="n">
        <f aca="false">B43*360/n_ang</f>
        <v>98.4375</v>
      </c>
      <c r="D43" s="18" t="n">
        <f aca="false">INDEX(ImgF,ROUND($C$5+D$7*SIN(2*PI()*$B43/n_ang),0)-ImgF_y0+1,ROUND($C$4+D$7*COS(2*PI()*$B43/n_ang),0)-ImgF_x0+1)</f>
        <v>189</v>
      </c>
      <c r="E43" s="18" t="n">
        <f aca="false">INDEX(ImgF,ROUND($C$5+E$7*SIN(2*PI()*$B43/n_ang),0)-ImgF_y0+1,ROUND($C$4+E$7*COS(2*PI()*$B43/n_ang),0)-ImgF_x0+1)</f>
        <v>202</v>
      </c>
      <c r="F43" s="18" t="n">
        <f aca="false">INDEX(ImgF,ROUND($C$5+F$7*SIN(2*PI()*$B43/n_ang),0)-ImgF_y0+1,ROUND($C$4+F$7*COS(2*PI()*$B43/n_ang),0)-ImgF_x0+1)</f>
        <v>172</v>
      </c>
      <c r="G43" s="18" t="n">
        <f aca="false">INDEX(ImgF,ROUND($C$5+G$7*SIN(2*PI()*$B43/n_ang),0)-ImgF_y0+1,ROUND($C$4+G$7*COS(2*PI()*$B43/n_ang),0)-ImgF_x0+1)</f>
        <v>88</v>
      </c>
      <c r="H43" s="18" t="n">
        <f aca="false">INDEX(ImgF,ROUND($C$5+H$7*SIN(2*PI()*$B43/n_ang),0)-ImgF_y0+1,ROUND($C$4+H$7*COS(2*PI()*$B43/n_ang),0)-ImgF_x0+1)</f>
        <v>57</v>
      </c>
      <c r="I43" s="18" t="n">
        <f aca="false">INDEX(ImgF,ROUND($C$5+I$7*SIN(2*PI()*$B43/n_ang),0)-ImgF_y0+1,ROUND($C$4+I$7*COS(2*PI()*$B43/n_ang),0)-ImgF_x0+1)</f>
        <v>44</v>
      </c>
      <c r="J43" s="18" t="n">
        <f aca="false">INDEX(ImgF,ROUND($C$5+J$7*SIN(2*PI()*$B43/n_ang),0)-ImgF_y0+1,ROUND($C$4+J$7*COS(2*PI()*$B43/n_ang),0)-ImgF_x0+1)</f>
        <v>33</v>
      </c>
      <c r="K43" s="18" t="n">
        <f aca="false">INDEX(ImgF,ROUND($C$5+K$7*SIN(2*PI()*$B43/n_ang),0)-ImgF_y0+1,ROUND($C$4+K$7*COS(2*PI()*$B43/n_ang),0)-ImgF_x0+1)</f>
        <v>13</v>
      </c>
      <c r="L43" s="18" t="n">
        <f aca="false">INDEX(ImgF,ROUND($C$5+L$7*SIN(2*PI()*$B43/n_ang),0)-ImgF_y0+1,ROUND($C$4+L$7*COS(2*PI()*$B43/n_ang),0)-ImgF_x0+1)</f>
        <v>13</v>
      </c>
      <c r="M43" s="18" t="n">
        <f aca="false">INDEX(ImgF,ROUND($C$5+M$7*SIN(2*PI()*$B43/n_ang),0)-ImgF_y0+1,ROUND($C$4+M$7*COS(2*PI()*$B43/n_ang),0)-ImgF_x0+1)</f>
        <v>124</v>
      </c>
      <c r="N43" s="18" t="n">
        <f aca="false">INDEX(ImgF,ROUND($C$5+N$7*SIN(2*PI()*$B43/n_ang),0)-ImgF_y0+1,ROUND($C$4+N$7*COS(2*PI()*$B43/n_ang),0)-ImgF_x0+1)</f>
        <v>167</v>
      </c>
      <c r="O43" s="18" t="n">
        <f aca="false">INDEX(ImgF,ROUND($C$5+O$7*SIN(2*PI()*$B43/n_ang),0)-ImgF_y0+1,ROUND($C$4+O$7*COS(2*PI()*$B43/n_ang),0)-ImgF_x0+1)</f>
        <v>172</v>
      </c>
      <c r="P43" s="18" t="n">
        <f aca="false">INDEX(ImgF,ROUND($C$5+P$7*SIN(2*PI()*$B43/n_ang),0)-ImgF_y0+1,ROUND($C$4+P$7*COS(2*PI()*$B43/n_ang),0)-ImgF_x0+1)</f>
        <v>153</v>
      </c>
      <c r="Q43" s="18" t="n">
        <f aca="false">INDEX(ImgF,ROUND($C$5+Q$7*SIN(2*PI()*$B43/n_ang),0)-ImgF_y0+1,ROUND($C$4+Q$7*COS(2*PI()*$B43/n_ang),0)-ImgF_x0+1)</f>
        <v>132</v>
      </c>
      <c r="R43" s="18" t="n">
        <f aca="false">INDEX(ImgF,ROUND($C$5+R$7*SIN(2*PI()*$B43/n_ang),0)-ImgF_y0+1,ROUND($C$4+R$7*COS(2*PI()*$B43/n_ang),0)-ImgF_x0+1)</f>
        <v>137</v>
      </c>
      <c r="S43" s="18" t="n">
        <f aca="false">INDEX(ImgF,ROUND($C$5+S$7*SIN(2*PI()*$B43/n_ang),0)-ImgF_y0+1,ROUND($C$4+S$7*COS(2*PI()*$B43/n_ang),0)-ImgF_x0+1)</f>
        <v>125</v>
      </c>
      <c r="T43" s="18" t="n">
        <f aca="false">INDEX(ImgF,ROUND($C$5+T$7*SIN(2*PI()*$B43/n_ang),0)-ImgF_y0+1,ROUND($C$4+T$7*COS(2*PI()*$B43/n_ang),0)-ImgF_x0+1)</f>
        <v>140</v>
      </c>
      <c r="U43" s="18" t="n">
        <f aca="false">INDEX(ImgF,ROUND($C$5+U$7*SIN(2*PI()*$B43/n_ang),0)-ImgF_y0+1,ROUND($C$4+U$7*COS(2*PI()*$B43/n_ang),0)-ImgF_x0+1)</f>
        <v>160</v>
      </c>
      <c r="V43" s="18" t="n">
        <f aca="false">INDEX(ImgF,ROUND($C$5+V$7*SIN(2*PI()*$B43/n_ang),0)-ImgF_y0+1,ROUND($C$4+V$7*COS(2*PI()*$B43/n_ang),0)-ImgF_x0+1)</f>
        <v>137</v>
      </c>
      <c r="W43" s="18" t="n">
        <f aca="false">INDEX(ImgF,ROUND($C$5+W$7*SIN(2*PI()*$B43/n_ang),0)-ImgF_y0+1,ROUND($C$4+W$7*COS(2*PI()*$B43/n_ang),0)-ImgF_x0+1)</f>
        <v>106</v>
      </c>
      <c r="X43" s="18" t="n">
        <f aca="false">INDEX(ImgF,ROUND($C$5+X$7*SIN(2*PI()*$B43/n_ang),0)-ImgF_y0+1,ROUND($C$4+X$7*COS(2*PI()*$B43/n_ang),0)-ImgF_x0+1)</f>
        <v>138</v>
      </c>
      <c r="Y43" s="18" t="n">
        <f aca="false">INDEX(ImgF,ROUND($C$5+Y$7*SIN(2*PI()*$B43/n_ang),0)-ImgF_y0+1,ROUND($C$4+Y$7*COS(2*PI()*$B43/n_ang),0)-ImgF_x0+1)</f>
        <v>138</v>
      </c>
      <c r="Z43" s="18" t="n">
        <f aca="false">INDEX(ImgF,ROUND($C$5+Z$7*SIN(2*PI()*$B43/n_ang),0)-ImgF_y0+1,ROUND($C$4+Z$7*COS(2*PI()*$B43/n_ang),0)-ImgF_x0+1)</f>
        <v>152</v>
      </c>
      <c r="AA43" s="18" t="n">
        <f aca="false">INDEX(ImgF,ROUND($C$5+AA$7*SIN(2*PI()*$B43/n_ang),0)-ImgF_y0+1,ROUND($C$4+AA$7*COS(2*PI()*$B43/n_ang),0)-ImgF_x0+1)</f>
        <v>155</v>
      </c>
      <c r="AB43" s="18" t="n">
        <f aca="false">INDEX(ImgF,ROUND($C$5+AB$7*SIN(2*PI()*$B43/n_ang),0)-ImgF_y0+1,ROUND($C$4+AB$7*COS(2*PI()*$B43/n_ang),0)-ImgF_x0+1)</f>
        <v>170</v>
      </c>
      <c r="AD43" s="18" t="n">
        <f aca="false">INDEX(ImgF,ROUND($C$5+AD$7*SIN(2*PI()*$B43/n_ang),0)-ImgF_y0+1,ROUND($C$4+AD$7*COS(2*PI()*$B43/n_ang),0)-ImgF_x0+1)</f>
        <v>88</v>
      </c>
      <c r="AE43" s="18" t="n">
        <f aca="false">INDEX(ImgF,ROUND($C$5+AE$7*SIN(2*PI()*$B43/n_ang),0)-ImgF_y0+1,ROUND($C$4+AE$7*COS(2*PI()*$B43/n_ang),0)-ImgF_x0+1)</f>
        <v>84</v>
      </c>
      <c r="AF43" s="18" t="n">
        <f aca="false">INDEX(ImgF,ROUND($C$5+AF$7*SIN(2*PI()*$B43/n_ang),0)-ImgF_y0+1,ROUND($C$4+AF$7*COS(2*PI()*$B43/n_ang),0)-ImgF_x0+1)</f>
        <v>176</v>
      </c>
      <c r="AG43" s="18" t="n">
        <f aca="false">INDEX(ImgF,ROUND($C$5+AG$7*SIN(2*PI()*$B43/n_ang),0)-ImgF_y0+1,ROUND($C$4+AG$7*COS(2*PI()*$B43/n_ang),0)-ImgF_x0+1)</f>
        <v>178</v>
      </c>
      <c r="AH43" s="18" t="n">
        <f aca="false">INDEX(ImgF,ROUND($C$5+AH$7*SIN(2*PI()*$B43/n_ang),0)-ImgF_y0+1,ROUND($C$4+AH$7*COS(2*PI()*$B43/n_ang),0)-ImgF_x0+1)</f>
        <v>162</v>
      </c>
      <c r="AI43" s="18" t="n">
        <f aca="false">INDEX(ImgF,ROUND($C$5+AI$7*SIN(2*PI()*$B43/n_ang),0)-ImgF_y0+1,ROUND($C$4+AI$7*COS(2*PI()*$B43/n_ang),0)-ImgF_x0+1)</f>
        <v>136</v>
      </c>
      <c r="AJ43" s="18" t="n">
        <f aca="false">INDEX(ImgF,ROUND($C$5+AJ$7*SIN(2*PI()*$B43/n_ang),0)-ImgF_y0+1,ROUND($C$4+AJ$7*COS(2*PI()*$B43/n_ang),0)-ImgF_x0+1)</f>
        <v>115</v>
      </c>
      <c r="AK43" s="18" t="n">
        <f aca="false">INDEX(ImgF,ROUND($C$5+AK$7*SIN(2*PI()*$B43/n_ang),0)-ImgF_y0+1,ROUND($C$4+AK$7*COS(2*PI()*$B43/n_ang),0)-ImgF_x0+1)</f>
        <v>52</v>
      </c>
      <c r="AL43" s="18" t="n">
        <f aca="false">INDEX(ImgF,ROUND($C$5+AL$7*SIN(2*PI()*$B43/n_ang),0)-ImgF_y0+1,ROUND($C$4+AL$7*COS(2*PI()*$B43/n_ang),0)-ImgF_x0+1)</f>
        <v>64</v>
      </c>
      <c r="AN43" s="35" t="n">
        <f aca="false">AVERAGE(D43:AB43)-AVERAGE(D136:AB136)</f>
        <v>-17.5534375</v>
      </c>
      <c r="AO43" s="36" t="n">
        <f aca="false">(AN43-AVERAGE(AN$8:AN$135))/STDEVP(AN$8:AN$135)</f>
        <v>-0.648078650766288</v>
      </c>
      <c r="AP43" s="35" t="n">
        <f aca="false">AVERAGE(AD43:AL43)-AVERAGE(AD136:AL136)</f>
        <v>42.5251736111111</v>
      </c>
      <c r="AQ43" s="36" t="n">
        <f aca="false">(AP43-AVERAGE(AP$8:AP$135))/STDEVP(AP$8:AP$135)</f>
        <v>0.925267850868295</v>
      </c>
    </row>
    <row r="44" customFormat="false" ht="10.5" hidden="false" customHeight="true" outlineLevel="0" collapsed="false">
      <c r="B44" s="22" t="n">
        <v>36</v>
      </c>
      <c r="C44" s="34" t="n">
        <f aca="false">B44*360/n_ang</f>
        <v>101.25</v>
      </c>
      <c r="D44" s="18" t="n">
        <f aca="false">INDEX(ImgF,ROUND($C$5+D$7*SIN(2*PI()*$B44/n_ang),0)-ImgF_y0+1,ROUND($C$4+D$7*COS(2*PI()*$B44/n_ang),0)-ImgF_x0+1)</f>
        <v>194</v>
      </c>
      <c r="E44" s="18" t="n">
        <f aca="false">INDEX(ImgF,ROUND($C$5+E$7*SIN(2*PI()*$B44/n_ang),0)-ImgF_y0+1,ROUND($C$4+E$7*COS(2*PI()*$B44/n_ang),0)-ImgF_x0+1)</f>
        <v>198</v>
      </c>
      <c r="F44" s="18" t="n">
        <f aca="false">INDEX(ImgF,ROUND($C$5+F$7*SIN(2*PI()*$B44/n_ang),0)-ImgF_y0+1,ROUND($C$4+F$7*COS(2*PI()*$B44/n_ang),0)-ImgF_x0+1)</f>
        <v>198</v>
      </c>
      <c r="G44" s="18" t="n">
        <f aca="false">INDEX(ImgF,ROUND($C$5+G$7*SIN(2*PI()*$B44/n_ang),0)-ImgF_y0+1,ROUND($C$4+G$7*COS(2*PI()*$B44/n_ang),0)-ImgF_x0+1)</f>
        <v>172</v>
      </c>
      <c r="H44" s="18" t="n">
        <f aca="false">INDEX(ImgF,ROUND($C$5+H$7*SIN(2*PI()*$B44/n_ang),0)-ImgF_y0+1,ROUND($C$4+H$7*COS(2*PI()*$B44/n_ang),0)-ImgF_x0+1)</f>
        <v>88</v>
      </c>
      <c r="I44" s="18" t="n">
        <f aca="false">INDEX(ImgF,ROUND($C$5+I$7*SIN(2*PI()*$B44/n_ang),0)-ImgF_y0+1,ROUND($C$4+I$7*COS(2*PI()*$B44/n_ang),0)-ImgF_x0+1)</f>
        <v>35</v>
      </c>
      <c r="J44" s="18" t="n">
        <f aca="false">INDEX(ImgF,ROUND($C$5+J$7*SIN(2*PI()*$B44/n_ang),0)-ImgF_y0+1,ROUND($C$4+J$7*COS(2*PI()*$B44/n_ang),0)-ImgF_x0+1)</f>
        <v>44</v>
      </c>
      <c r="K44" s="18" t="n">
        <f aca="false">INDEX(ImgF,ROUND($C$5+K$7*SIN(2*PI()*$B44/n_ang),0)-ImgF_y0+1,ROUND($C$4+K$7*COS(2*PI()*$B44/n_ang),0)-ImgF_x0+1)</f>
        <v>18</v>
      </c>
      <c r="L44" s="18" t="n">
        <f aca="false">INDEX(ImgF,ROUND($C$5+L$7*SIN(2*PI()*$B44/n_ang),0)-ImgF_y0+1,ROUND($C$4+L$7*COS(2*PI()*$B44/n_ang),0)-ImgF_x0+1)</f>
        <v>26</v>
      </c>
      <c r="M44" s="18" t="n">
        <f aca="false">INDEX(ImgF,ROUND($C$5+M$7*SIN(2*PI()*$B44/n_ang),0)-ImgF_y0+1,ROUND($C$4+M$7*COS(2*PI()*$B44/n_ang),0)-ImgF_x0+1)</f>
        <v>124</v>
      </c>
      <c r="N44" s="18" t="n">
        <f aca="false">INDEX(ImgF,ROUND($C$5+N$7*SIN(2*PI()*$B44/n_ang),0)-ImgF_y0+1,ROUND($C$4+N$7*COS(2*PI()*$B44/n_ang),0)-ImgF_x0+1)</f>
        <v>167</v>
      </c>
      <c r="O44" s="18" t="n">
        <f aca="false">INDEX(ImgF,ROUND($C$5+O$7*SIN(2*PI()*$B44/n_ang),0)-ImgF_y0+1,ROUND($C$4+O$7*COS(2*PI()*$B44/n_ang),0)-ImgF_x0+1)</f>
        <v>153</v>
      </c>
      <c r="P44" s="18" t="n">
        <f aca="false">INDEX(ImgF,ROUND($C$5+P$7*SIN(2*PI()*$B44/n_ang),0)-ImgF_y0+1,ROUND($C$4+P$7*COS(2*PI()*$B44/n_ang),0)-ImgF_x0+1)</f>
        <v>160</v>
      </c>
      <c r="Q44" s="18" t="n">
        <f aca="false">INDEX(ImgF,ROUND($C$5+Q$7*SIN(2*PI()*$B44/n_ang),0)-ImgF_y0+1,ROUND($C$4+Q$7*COS(2*PI()*$B44/n_ang),0)-ImgF_x0+1)</f>
        <v>151</v>
      </c>
      <c r="R44" s="18" t="n">
        <f aca="false">INDEX(ImgF,ROUND($C$5+R$7*SIN(2*PI()*$B44/n_ang),0)-ImgF_y0+1,ROUND($C$4+R$7*COS(2*PI()*$B44/n_ang),0)-ImgF_x0+1)</f>
        <v>171</v>
      </c>
      <c r="S44" s="18" t="n">
        <f aca="false">INDEX(ImgF,ROUND($C$5+S$7*SIN(2*PI()*$B44/n_ang),0)-ImgF_y0+1,ROUND($C$4+S$7*COS(2*PI()*$B44/n_ang),0)-ImgF_x0+1)</f>
        <v>136</v>
      </c>
      <c r="T44" s="18" t="n">
        <f aca="false">INDEX(ImgF,ROUND($C$5+T$7*SIN(2*PI()*$B44/n_ang),0)-ImgF_y0+1,ROUND($C$4+T$7*COS(2*PI()*$B44/n_ang),0)-ImgF_x0+1)</f>
        <v>133</v>
      </c>
      <c r="U44" s="18" t="n">
        <f aca="false">INDEX(ImgF,ROUND($C$5+U$7*SIN(2*PI()*$B44/n_ang),0)-ImgF_y0+1,ROUND($C$4+U$7*COS(2*PI()*$B44/n_ang),0)-ImgF_x0+1)</f>
        <v>143</v>
      </c>
      <c r="V44" s="18" t="n">
        <f aca="false">INDEX(ImgF,ROUND($C$5+V$7*SIN(2*PI()*$B44/n_ang),0)-ImgF_y0+1,ROUND($C$4+V$7*COS(2*PI()*$B44/n_ang),0)-ImgF_x0+1)</f>
        <v>163</v>
      </c>
      <c r="W44" s="18" t="n">
        <f aca="false">INDEX(ImgF,ROUND($C$5+W$7*SIN(2*PI()*$B44/n_ang),0)-ImgF_y0+1,ROUND($C$4+W$7*COS(2*PI()*$B44/n_ang),0)-ImgF_x0+1)</f>
        <v>143</v>
      </c>
      <c r="X44" s="18" t="n">
        <f aca="false">INDEX(ImgF,ROUND($C$5+X$7*SIN(2*PI()*$B44/n_ang),0)-ImgF_y0+1,ROUND($C$4+X$7*COS(2*PI()*$B44/n_ang),0)-ImgF_x0+1)</f>
        <v>165</v>
      </c>
      <c r="Y44" s="18" t="n">
        <f aca="false">INDEX(ImgF,ROUND($C$5+Y$7*SIN(2*PI()*$B44/n_ang),0)-ImgF_y0+1,ROUND($C$4+Y$7*COS(2*PI()*$B44/n_ang),0)-ImgF_x0+1)</f>
        <v>127</v>
      </c>
      <c r="Z44" s="18" t="n">
        <f aca="false">INDEX(ImgF,ROUND($C$5+Z$7*SIN(2*PI()*$B44/n_ang),0)-ImgF_y0+1,ROUND($C$4+Z$7*COS(2*PI()*$B44/n_ang),0)-ImgF_x0+1)</f>
        <v>171</v>
      </c>
      <c r="AA44" s="18" t="n">
        <f aca="false">INDEX(ImgF,ROUND($C$5+AA$7*SIN(2*PI()*$B44/n_ang),0)-ImgF_y0+1,ROUND($C$4+AA$7*COS(2*PI()*$B44/n_ang),0)-ImgF_x0+1)</f>
        <v>134</v>
      </c>
      <c r="AB44" s="18" t="n">
        <f aca="false">INDEX(ImgF,ROUND($C$5+AB$7*SIN(2*PI()*$B44/n_ang),0)-ImgF_y0+1,ROUND($C$4+AB$7*COS(2*PI()*$B44/n_ang),0)-ImgF_x0+1)</f>
        <v>170</v>
      </c>
      <c r="AD44" s="18" t="n">
        <f aca="false">INDEX(ImgF,ROUND($C$5+AD$7*SIN(2*PI()*$B44/n_ang),0)-ImgF_y0+1,ROUND($C$4+AD$7*COS(2*PI()*$B44/n_ang),0)-ImgF_x0+1)</f>
        <v>182</v>
      </c>
      <c r="AE44" s="18" t="n">
        <f aca="false">INDEX(ImgF,ROUND($C$5+AE$7*SIN(2*PI()*$B44/n_ang),0)-ImgF_y0+1,ROUND($C$4+AE$7*COS(2*PI()*$B44/n_ang),0)-ImgF_x0+1)</f>
        <v>186</v>
      </c>
      <c r="AF44" s="18" t="n">
        <f aca="false">INDEX(ImgF,ROUND($C$5+AF$7*SIN(2*PI()*$B44/n_ang),0)-ImgF_y0+1,ROUND($C$4+AF$7*COS(2*PI()*$B44/n_ang),0)-ImgF_x0+1)</f>
        <v>186</v>
      </c>
      <c r="AG44" s="18" t="n">
        <f aca="false">INDEX(ImgF,ROUND($C$5+AG$7*SIN(2*PI()*$B44/n_ang),0)-ImgF_y0+1,ROUND($C$4+AG$7*COS(2*PI()*$B44/n_ang),0)-ImgF_x0+1)</f>
        <v>151</v>
      </c>
      <c r="AH44" s="18" t="n">
        <f aca="false">INDEX(ImgF,ROUND($C$5+AH$7*SIN(2*PI()*$B44/n_ang),0)-ImgF_y0+1,ROUND($C$4+AH$7*COS(2*PI()*$B44/n_ang),0)-ImgF_x0+1)</f>
        <v>97</v>
      </c>
      <c r="AI44" s="18" t="n">
        <f aca="false">INDEX(ImgF,ROUND($C$5+AI$7*SIN(2*PI()*$B44/n_ang),0)-ImgF_y0+1,ROUND($C$4+AI$7*COS(2*PI()*$B44/n_ang),0)-ImgF_x0+1)</f>
        <v>103</v>
      </c>
      <c r="AJ44" s="18" t="n">
        <f aca="false">INDEX(ImgF,ROUND($C$5+AJ$7*SIN(2*PI()*$B44/n_ang),0)-ImgF_y0+1,ROUND($C$4+AJ$7*COS(2*PI()*$B44/n_ang),0)-ImgF_x0+1)</f>
        <v>77</v>
      </c>
      <c r="AK44" s="18" t="n">
        <f aca="false">INDEX(ImgF,ROUND($C$5+AK$7*SIN(2*PI()*$B44/n_ang),0)-ImgF_y0+1,ROUND($C$4+AK$7*COS(2*PI()*$B44/n_ang),0)-ImgF_x0+1)</f>
        <v>54</v>
      </c>
      <c r="AL44" s="18" t="n">
        <f aca="false">INDEX(ImgF,ROUND($C$5+AL$7*SIN(2*PI()*$B44/n_ang),0)-ImgF_y0+1,ROUND($C$4+AL$7*COS(2*PI()*$B44/n_ang),0)-ImgF_x0+1)</f>
        <v>50</v>
      </c>
      <c r="AN44" s="35" t="n">
        <f aca="false">AVERAGE(D44:AB44)-AVERAGE(D136:AB136)</f>
        <v>-6.87343749999999</v>
      </c>
      <c r="AO44" s="36" t="n">
        <f aca="false">(AN44-AVERAGE(AN$8:AN$135))/STDEVP(AN$8:AN$135)</f>
        <v>-0.253769559445345</v>
      </c>
      <c r="AP44" s="35" t="n">
        <f aca="false">AVERAGE(AD44:AL44)-AVERAGE(AD136:AL136)</f>
        <v>45.9696180555556</v>
      </c>
      <c r="AQ44" s="36" t="n">
        <f aca="false">(AP44-AVERAGE(AP$8:AP$135))/STDEVP(AP$8:AP$135)</f>
        <v>1.00021248807757</v>
      </c>
    </row>
    <row r="45" customFormat="false" ht="10.5" hidden="false" customHeight="true" outlineLevel="0" collapsed="false">
      <c r="B45" s="22" t="n">
        <v>37</v>
      </c>
      <c r="C45" s="34" t="n">
        <f aca="false">B45*360/n_ang</f>
        <v>104.0625</v>
      </c>
      <c r="D45" s="18" t="n">
        <f aca="false">INDEX(ImgF,ROUND($C$5+D$7*SIN(2*PI()*$B45/n_ang),0)-ImgF_y0+1,ROUND($C$4+D$7*COS(2*PI()*$B45/n_ang),0)-ImgF_x0+1)</f>
        <v>189</v>
      </c>
      <c r="E45" s="18" t="n">
        <f aca="false">INDEX(ImgF,ROUND($C$5+E$7*SIN(2*PI()*$B45/n_ang),0)-ImgF_y0+1,ROUND($C$4+E$7*COS(2*PI()*$B45/n_ang),0)-ImgF_x0+1)</f>
        <v>194</v>
      </c>
      <c r="F45" s="18" t="n">
        <f aca="false">INDEX(ImgF,ROUND($C$5+F$7*SIN(2*PI()*$B45/n_ang),0)-ImgF_y0+1,ROUND($C$4+F$7*COS(2*PI()*$B45/n_ang),0)-ImgF_x0+1)</f>
        <v>198</v>
      </c>
      <c r="G45" s="18" t="n">
        <f aca="false">INDEX(ImgF,ROUND($C$5+G$7*SIN(2*PI()*$B45/n_ang),0)-ImgF_y0+1,ROUND($C$4+G$7*COS(2*PI()*$B45/n_ang),0)-ImgF_x0+1)</f>
        <v>152</v>
      </c>
      <c r="H45" s="18" t="n">
        <f aca="false">INDEX(ImgF,ROUND($C$5+H$7*SIN(2*PI()*$B45/n_ang),0)-ImgF_y0+1,ROUND($C$4+H$7*COS(2*PI()*$B45/n_ang),0)-ImgF_x0+1)</f>
        <v>66</v>
      </c>
      <c r="I45" s="18" t="n">
        <f aca="false">INDEX(ImgF,ROUND($C$5+I$7*SIN(2*PI()*$B45/n_ang),0)-ImgF_y0+1,ROUND($C$4+I$7*COS(2*PI()*$B45/n_ang),0)-ImgF_x0+1)</f>
        <v>35</v>
      </c>
      <c r="J45" s="18" t="n">
        <f aca="false">INDEX(ImgF,ROUND($C$5+J$7*SIN(2*PI()*$B45/n_ang),0)-ImgF_y0+1,ROUND($C$4+J$7*COS(2*PI()*$B45/n_ang),0)-ImgF_x0+1)</f>
        <v>44</v>
      </c>
      <c r="K45" s="18" t="n">
        <f aca="false">INDEX(ImgF,ROUND($C$5+K$7*SIN(2*PI()*$B45/n_ang),0)-ImgF_y0+1,ROUND($C$4+K$7*COS(2*PI()*$B45/n_ang),0)-ImgF_x0+1)</f>
        <v>31</v>
      </c>
      <c r="L45" s="18" t="n">
        <f aca="false">INDEX(ImgF,ROUND($C$5+L$7*SIN(2*PI()*$B45/n_ang),0)-ImgF_y0+1,ROUND($C$4+L$7*COS(2*PI()*$B45/n_ang),0)-ImgF_x0+1)</f>
        <v>68</v>
      </c>
      <c r="M45" s="18" t="n">
        <f aca="false">INDEX(ImgF,ROUND($C$5+M$7*SIN(2*PI()*$B45/n_ang),0)-ImgF_y0+1,ROUND($C$4+M$7*COS(2*PI()*$B45/n_ang),0)-ImgF_x0+1)</f>
        <v>157</v>
      </c>
      <c r="N45" s="18" t="n">
        <f aca="false">INDEX(ImgF,ROUND($C$5+N$7*SIN(2*PI()*$B45/n_ang),0)-ImgF_y0+1,ROUND($C$4+N$7*COS(2*PI()*$B45/n_ang),0)-ImgF_x0+1)</f>
        <v>165</v>
      </c>
      <c r="O45" s="18" t="n">
        <f aca="false">INDEX(ImgF,ROUND($C$5+O$7*SIN(2*PI()*$B45/n_ang),0)-ImgF_y0+1,ROUND($C$4+O$7*COS(2*PI()*$B45/n_ang),0)-ImgF_x0+1)</f>
        <v>159</v>
      </c>
      <c r="P45" s="18" t="n">
        <f aca="false">INDEX(ImgF,ROUND($C$5+P$7*SIN(2*PI()*$B45/n_ang),0)-ImgF_y0+1,ROUND($C$4+P$7*COS(2*PI()*$B45/n_ang),0)-ImgF_x0+1)</f>
        <v>136</v>
      </c>
      <c r="Q45" s="18" t="n">
        <f aca="false">INDEX(ImgF,ROUND($C$5+Q$7*SIN(2*PI()*$B45/n_ang),0)-ImgF_y0+1,ROUND($C$4+Q$7*COS(2*PI()*$B45/n_ang),0)-ImgF_x0+1)</f>
        <v>126</v>
      </c>
      <c r="R45" s="18" t="n">
        <f aca="false">INDEX(ImgF,ROUND($C$5+R$7*SIN(2*PI()*$B45/n_ang),0)-ImgF_y0+1,ROUND($C$4+R$7*COS(2*PI()*$B45/n_ang),0)-ImgF_x0+1)</f>
        <v>113</v>
      </c>
      <c r="S45" s="18" t="n">
        <f aca="false">INDEX(ImgF,ROUND($C$5+S$7*SIN(2*PI()*$B45/n_ang),0)-ImgF_y0+1,ROUND($C$4+S$7*COS(2*PI()*$B45/n_ang),0)-ImgF_x0+1)</f>
        <v>149</v>
      </c>
      <c r="T45" s="18" t="n">
        <f aca="false">INDEX(ImgF,ROUND($C$5+T$7*SIN(2*PI()*$B45/n_ang),0)-ImgF_y0+1,ROUND($C$4+T$7*COS(2*PI()*$B45/n_ang),0)-ImgF_x0+1)</f>
        <v>156</v>
      </c>
      <c r="U45" s="18" t="n">
        <f aca="false">INDEX(ImgF,ROUND($C$5+U$7*SIN(2*PI()*$B45/n_ang),0)-ImgF_y0+1,ROUND($C$4+U$7*COS(2*PI()*$B45/n_ang),0)-ImgF_x0+1)</f>
        <v>127</v>
      </c>
      <c r="V45" s="18" t="n">
        <f aca="false">INDEX(ImgF,ROUND($C$5+V$7*SIN(2*PI()*$B45/n_ang),0)-ImgF_y0+1,ROUND($C$4+V$7*COS(2*PI()*$B45/n_ang),0)-ImgF_x0+1)</f>
        <v>161</v>
      </c>
      <c r="W45" s="18" t="n">
        <f aca="false">INDEX(ImgF,ROUND($C$5+W$7*SIN(2*PI()*$B45/n_ang),0)-ImgF_y0+1,ROUND($C$4+W$7*COS(2*PI()*$B45/n_ang),0)-ImgF_x0+1)</f>
        <v>143</v>
      </c>
      <c r="X45" s="18" t="n">
        <f aca="false">INDEX(ImgF,ROUND($C$5+X$7*SIN(2*PI()*$B45/n_ang),0)-ImgF_y0+1,ROUND($C$4+X$7*COS(2*PI()*$B45/n_ang),0)-ImgF_x0+1)</f>
        <v>166</v>
      </c>
      <c r="Y45" s="18" t="n">
        <f aca="false">INDEX(ImgF,ROUND($C$5+Y$7*SIN(2*PI()*$B45/n_ang),0)-ImgF_y0+1,ROUND($C$4+Y$7*COS(2*PI()*$B45/n_ang),0)-ImgF_x0+1)</f>
        <v>129</v>
      </c>
      <c r="Z45" s="18" t="n">
        <f aca="false">INDEX(ImgF,ROUND($C$5+Z$7*SIN(2*PI()*$B45/n_ang),0)-ImgF_y0+1,ROUND($C$4+Z$7*COS(2*PI()*$B45/n_ang),0)-ImgF_x0+1)</f>
        <v>171</v>
      </c>
      <c r="AA45" s="18" t="n">
        <f aca="false">INDEX(ImgF,ROUND($C$5+AA$7*SIN(2*PI()*$B45/n_ang),0)-ImgF_y0+1,ROUND($C$4+AA$7*COS(2*PI()*$B45/n_ang),0)-ImgF_x0+1)</f>
        <v>143</v>
      </c>
      <c r="AB45" s="18" t="n">
        <f aca="false">INDEX(ImgF,ROUND($C$5+AB$7*SIN(2*PI()*$B45/n_ang),0)-ImgF_y0+1,ROUND($C$4+AB$7*COS(2*PI()*$B45/n_ang),0)-ImgF_x0+1)</f>
        <v>171</v>
      </c>
      <c r="AD45" s="18" t="n">
        <f aca="false">INDEX(ImgF,ROUND($C$5+AD$7*SIN(2*PI()*$B45/n_ang),0)-ImgF_y0+1,ROUND($C$4+AD$7*COS(2*PI()*$B45/n_ang),0)-ImgF_x0+1)</f>
        <v>166</v>
      </c>
      <c r="AE45" s="18" t="n">
        <f aca="false">INDEX(ImgF,ROUND($C$5+AE$7*SIN(2*PI()*$B45/n_ang),0)-ImgF_y0+1,ROUND($C$4+AE$7*COS(2*PI()*$B45/n_ang),0)-ImgF_x0+1)</f>
        <v>171</v>
      </c>
      <c r="AF45" s="18" t="n">
        <f aca="false">INDEX(ImgF,ROUND($C$5+AF$7*SIN(2*PI()*$B45/n_ang),0)-ImgF_y0+1,ROUND($C$4+AF$7*COS(2*PI()*$B45/n_ang),0)-ImgF_x0+1)</f>
        <v>179</v>
      </c>
      <c r="AG45" s="18" t="n">
        <f aca="false">INDEX(ImgF,ROUND($C$5+AG$7*SIN(2*PI()*$B45/n_ang),0)-ImgF_y0+1,ROUND($C$4+AG$7*COS(2*PI()*$B45/n_ang),0)-ImgF_x0+1)</f>
        <v>120</v>
      </c>
      <c r="AH45" s="18" t="n">
        <f aca="false">INDEX(ImgF,ROUND($C$5+AH$7*SIN(2*PI()*$B45/n_ang),0)-ImgF_y0+1,ROUND($C$4+AH$7*COS(2*PI()*$B45/n_ang),0)-ImgF_x0+1)</f>
        <v>89</v>
      </c>
      <c r="AI45" s="18" t="n">
        <f aca="false">INDEX(ImgF,ROUND($C$5+AI$7*SIN(2*PI()*$B45/n_ang),0)-ImgF_y0+1,ROUND($C$4+AI$7*COS(2*PI()*$B45/n_ang),0)-ImgF_x0+1)</f>
        <v>80</v>
      </c>
      <c r="AJ45" s="18" t="n">
        <f aca="false">INDEX(ImgF,ROUND($C$5+AJ$7*SIN(2*PI()*$B45/n_ang),0)-ImgF_y0+1,ROUND($C$4+AJ$7*COS(2*PI()*$B45/n_ang),0)-ImgF_x0+1)</f>
        <v>100</v>
      </c>
      <c r="AK45" s="18" t="n">
        <f aca="false">INDEX(ImgF,ROUND($C$5+AK$7*SIN(2*PI()*$B45/n_ang),0)-ImgF_y0+1,ROUND($C$4+AK$7*COS(2*PI()*$B45/n_ang),0)-ImgF_x0+1)</f>
        <v>70</v>
      </c>
      <c r="AL45" s="18" t="n">
        <f aca="false">INDEX(ImgF,ROUND($C$5+AL$7*SIN(2*PI()*$B45/n_ang),0)-ImgF_y0+1,ROUND($C$4+AL$7*COS(2*PI()*$B45/n_ang),0)-ImgF_x0+1)</f>
        <v>42</v>
      </c>
      <c r="AN45" s="35" t="n">
        <f aca="false">AVERAGE(D45:AB45)-AVERAGE(D136:AB136)</f>
        <v>-8.2734375</v>
      </c>
      <c r="AO45" s="36" t="n">
        <f aca="false">(AN45-AVERAGE(AN$8:AN$135))/STDEVP(AN$8:AN$135)</f>
        <v>-0.305458017109139</v>
      </c>
      <c r="AP45" s="35" t="n">
        <f aca="false">AVERAGE(AD45:AL45)-AVERAGE(AD136:AL136)</f>
        <v>38.3029513888889</v>
      </c>
      <c r="AQ45" s="36" t="n">
        <f aca="false">(AP45-AVERAGE(AP$8:AP$135))/STDEVP(AP$8:AP$135)</f>
        <v>0.833400231063371</v>
      </c>
    </row>
    <row r="46" customFormat="false" ht="10.5" hidden="false" customHeight="true" outlineLevel="0" collapsed="false">
      <c r="B46" s="22" t="n">
        <v>38</v>
      </c>
      <c r="C46" s="34" t="n">
        <f aca="false">B46*360/n_ang</f>
        <v>106.875</v>
      </c>
      <c r="D46" s="18" t="n">
        <f aca="false">INDEX(ImgF,ROUND($C$5+D$7*SIN(2*PI()*$B46/n_ang),0)-ImgF_y0+1,ROUND($C$4+D$7*COS(2*PI()*$B46/n_ang),0)-ImgF_x0+1)</f>
        <v>189</v>
      </c>
      <c r="E46" s="18" t="n">
        <f aca="false">INDEX(ImgF,ROUND($C$5+E$7*SIN(2*PI()*$B46/n_ang),0)-ImgF_y0+1,ROUND($C$4+E$7*COS(2*PI()*$B46/n_ang),0)-ImgF_x0+1)</f>
        <v>199</v>
      </c>
      <c r="F46" s="18" t="n">
        <f aca="false">INDEX(ImgF,ROUND($C$5+F$7*SIN(2*PI()*$B46/n_ang),0)-ImgF_y0+1,ROUND($C$4+F$7*COS(2*PI()*$B46/n_ang),0)-ImgF_x0+1)</f>
        <v>164</v>
      </c>
      <c r="G46" s="18" t="n">
        <f aca="false">INDEX(ImgF,ROUND($C$5+G$7*SIN(2*PI()*$B46/n_ang),0)-ImgF_y0+1,ROUND($C$4+G$7*COS(2*PI()*$B46/n_ang),0)-ImgF_x0+1)</f>
        <v>152</v>
      </c>
      <c r="H46" s="18" t="n">
        <f aca="false">INDEX(ImgF,ROUND($C$5+H$7*SIN(2*PI()*$B46/n_ang),0)-ImgF_y0+1,ROUND($C$4+H$7*COS(2*PI()*$B46/n_ang),0)-ImgF_x0+1)</f>
        <v>66</v>
      </c>
      <c r="I46" s="18" t="n">
        <f aca="false">INDEX(ImgF,ROUND($C$5+I$7*SIN(2*PI()*$B46/n_ang),0)-ImgF_y0+1,ROUND($C$4+I$7*COS(2*PI()*$B46/n_ang),0)-ImgF_x0+1)</f>
        <v>49</v>
      </c>
      <c r="J46" s="18" t="n">
        <f aca="false">INDEX(ImgF,ROUND($C$5+J$7*SIN(2*PI()*$B46/n_ang),0)-ImgF_y0+1,ROUND($C$4+J$7*COS(2*PI()*$B46/n_ang),0)-ImgF_x0+1)</f>
        <v>39</v>
      </c>
      <c r="K46" s="18" t="n">
        <f aca="false">INDEX(ImgF,ROUND($C$5+K$7*SIN(2*PI()*$B46/n_ang),0)-ImgF_y0+1,ROUND($C$4+K$7*COS(2*PI()*$B46/n_ang),0)-ImgF_x0+1)</f>
        <v>31</v>
      </c>
      <c r="L46" s="18" t="n">
        <f aca="false">INDEX(ImgF,ROUND($C$5+L$7*SIN(2*PI()*$B46/n_ang),0)-ImgF_y0+1,ROUND($C$4+L$7*COS(2*PI()*$B46/n_ang),0)-ImgF_x0+1)</f>
        <v>116</v>
      </c>
      <c r="M46" s="18" t="n">
        <f aca="false">INDEX(ImgF,ROUND($C$5+M$7*SIN(2*PI()*$B46/n_ang),0)-ImgF_y0+1,ROUND($C$4+M$7*COS(2*PI()*$B46/n_ang),0)-ImgF_x0+1)</f>
        <v>169</v>
      </c>
      <c r="N46" s="18" t="n">
        <f aca="false">INDEX(ImgF,ROUND($C$5+N$7*SIN(2*PI()*$B46/n_ang),0)-ImgF_y0+1,ROUND($C$4+N$7*COS(2*PI()*$B46/n_ang),0)-ImgF_x0+1)</f>
        <v>145</v>
      </c>
      <c r="O46" s="18" t="n">
        <f aca="false">INDEX(ImgF,ROUND($C$5+O$7*SIN(2*PI()*$B46/n_ang),0)-ImgF_y0+1,ROUND($C$4+O$7*COS(2*PI()*$B46/n_ang),0)-ImgF_x0+1)</f>
        <v>159</v>
      </c>
      <c r="P46" s="18" t="n">
        <f aca="false">INDEX(ImgF,ROUND($C$5+P$7*SIN(2*PI()*$B46/n_ang),0)-ImgF_y0+1,ROUND($C$4+P$7*COS(2*PI()*$B46/n_ang),0)-ImgF_x0+1)</f>
        <v>138</v>
      </c>
      <c r="Q46" s="18" t="n">
        <f aca="false">INDEX(ImgF,ROUND($C$5+Q$7*SIN(2*PI()*$B46/n_ang),0)-ImgF_y0+1,ROUND($C$4+Q$7*COS(2*PI()*$B46/n_ang),0)-ImgF_x0+1)</f>
        <v>130</v>
      </c>
      <c r="R46" s="18" t="n">
        <f aca="false">INDEX(ImgF,ROUND($C$5+R$7*SIN(2*PI()*$B46/n_ang),0)-ImgF_y0+1,ROUND($C$4+R$7*COS(2*PI()*$B46/n_ang),0)-ImgF_x0+1)</f>
        <v>123</v>
      </c>
      <c r="S46" s="18" t="n">
        <f aca="false">INDEX(ImgF,ROUND($C$5+S$7*SIN(2*PI()*$B46/n_ang),0)-ImgF_y0+1,ROUND($C$4+S$7*COS(2*PI()*$B46/n_ang),0)-ImgF_x0+1)</f>
        <v>126</v>
      </c>
      <c r="T46" s="18" t="n">
        <f aca="false">INDEX(ImgF,ROUND($C$5+T$7*SIN(2*PI()*$B46/n_ang),0)-ImgF_y0+1,ROUND($C$4+T$7*COS(2*PI()*$B46/n_ang),0)-ImgF_x0+1)</f>
        <v>137</v>
      </c>
      <c r="U46" s="18" t="n">
        <f aca="false">INDEX(ImgF,ROUND($C$5+U$7*SIN(2*PI()*$B46/n_ang),0)-ImgF_y0+1,ROUND($C$4+U$7*COS(2*PI()*$B46/n_ang),0)-ImgF_x0+1)</f>
        <v>130</v>
      </c>
      <c r="V46" s="18" t="n">
        <f aca="false">INDEX(ImgF,ROUND($C$5+V$7*SIN(2*PI()*$B46/n_ang),0)-ImgF_y0+1,ROUND($C$4+V$7*COS(2*PI()*$B46/n_ang),0)-ImgF_x0+1)</f>
        <v>160</v>
      </c>
      <c r="W46" s="18" t="n">
        <f aca="false">INDEX(ImgF,ROUND($C$5+W$7*SIN(2*PI()*$B46/n_ang),0)-ImgF_y0+1,ROUND($C$4+W$7*COS(2*PI()*$B46/n_ang),0)-ImgF_x0+1)</f>
        <v>135</v>
      </c>
      <c r="X46" s="18" t="n">
        <f aca="false">INDEX(ImgF,ROUND($C$5+X$7*SIN(2*PI()*$B46/n_ang),0)-ImgF_y0+1,ROUND($C$4+X$7*COS(2*PI()*$B46/n_ang),0)-ImgF_x0+1)</f>
        <v>135</v>
      </c>
      <c r="Y46" s="18" t="n">
        <f aca="false">INDEX(ImgF,ROUND($C$5+Y$7*SIN(2*PI()*$B46/n_ang),0)-ImgF_y0+1,ROUND($C$4+Y$7*COS(2*PI()*$B46/n_ang),0)-ImgF_x0+1)</f>
        <v>129</v>
      </c>
      <c r="Z46" s="18" t="n">
        <f aca="false">INDEX(ImgF,ROUND($C$5+Z$7*SIN(2*PI()*$B46/n_ang),0)-ImgF_y0+1,ROUND($C$4+Z$7*COS(2*PI()*$B46/n_ang),0)-ImgF_x0+1)</f>
        <v>149</v>
      </c>
      <c r="AA46" s="18" t="n">
        <f aca="false">INDEX(ImgF,ROUND($C$5+AA$7*SIN(2*PI()*$B46/n_ang),0)-ImgF_y0+1,ROUND($C$4+AA$7*COS(2*PI()*$B46/n_ang),0)-ImgF_x0+1)</f>
        <v>145</v>
      </c>
      <c r="AB46" s="18" t="n">
        <f aca="false">INDEX(ImgF,ROUND($C$5+AB$7*SIN(2*PI()*$B46/n_ang),0)-ImgF_y0+1,ROUND($C$4+AB$7*COS(2*PI()*$B46/n_ang),0)-ImgF_x0+1)</f>
        <v>144</v>
      </c>
      <c r="AD46" s="18" t="n">
        <f aca="false">INDEX(ImgF,ROUND($C$5+AD$7*SIN(2*PI()*$B46/n_ang),0)-ImgF_y0+1,ROUND($C$4+AD$7*COS(2*PI()*$B46/n_ang),0)-ImgF_x0+1)</f>
        <v>146</v>
      </c>
      <c r="AE46" s="18" t="n">
        <f aca="false">INDEX(ImgF,ROUND($C$5+AE$7*SIN(2*PI()*$B46/n_ang),0)-ImgF_y0+1,ROUND($C$4+AE$7*COS(2*PI()*$B46/n_ang),0)-ImgF_x0+1)</f>
        <v>198</v>
      </c>
      <c r="AF46" s="18" t="n">
        <f aca="false">INDEX(ImgF,ROUND($C$5+AF$7*SIN(2*PI()*$B46/n_ang),0)-ImgF_y0+1,ROUND($C$4+AF$7*COS(2*PI()*$B46/n_ang),0)-ImgF_x0+1)</f>
        <v>199</v>
      </c>
      <c r="AG46" s="18" t="n">
        <f aca="false">INDEX(ImgF,ROUND($C$5+AG$7*SIN(2*PI()*$B46/n_ang),0)-ImgF_y0+1,ROUND($C$4+AG$7*COS(2*PI()*$B46/n_ang),0)-ImgF_x0+1)</f>
        <v>95</v>
      </c>
      <c r="AH46" s="18" t="n">
        <f aca="false">INDEX(ImgF,ROUND($C$5+AH$7*SIN(2*PI()*$B46/n_ang),0)-ImgF_y0+1,ROUND($C$4+AH$7*COS(2*PI()*$B46/n_ang),0)-ImgF_x0+1)</f>
        <v>74</v>
      </c>
      <c r="AI46" s="18" t="n">
        <f aca="false">INDEX(ImgF,ROUND($C$5+AI$7*SIN(2*PI()*$B46/n_ang),0)-ImgF_y0+1,ROUND($C$4+AI$7*COS(2*PI()*$B46/n_ang),0)-ImgF_x0+1)</f>
        <v>94</v>
      </c>
      <c r="AJ46" s="18" t="n">
        <f aca="false">INDEX(ImgF,ROUND($C$5+AJ$7*SIN(2*PI()*$B46/n_ang),0)-ImgF_y0+1,ROUND($C$4+AJ$7*COS(2*PI()*$B46/n_ang),0)-ImgF_x0+1)</f>
        <v>51</v>
      </c>
      <c r="AK46" s="18" t="n">
        <f aca="false">INDEX(ImgF,ROUND($C$5+AK$7*SIN(2*PI()*$B46/n_ang),0)-ImgF_y0+1,ROUND($C$4+AK$7*COS(2*PI()*$B46/n_ang),0)-ImgF_x0+1)</f>
        <v>47</v>
      </c>
      <c r="AL46" s="18" t="n">
        <f aca="false">INDEX(ImgF,ROUND($C$5+AL$7*SIN(2*PI()*$B46/n_ang),0)-ImgF_y0+1,ROUND($C$4+AL$7*COS(2*PI()*$B46/n_ang),0)-ImgF_x0+1)</f>
        <v>4</v>
      </c>
      <c r="AN46" s="35" t="n">
        <f aca="false">AVERAGE(D46:AB46)-AVERAGE(D136:AB136)</f>
        <v>-11.8734375</v>
      </c>
      <c r="AO46" s="36" t="n">
        <f aca="false">(AN46-AVERAGE(AN$8:AN$135))/STDEVP(AN$8:AN$135)</f>
        <v>-0.438371193958895</v>
      </c>
      <c r="AP46" s="35" t="n">
        <f aca="false">AVERAGE(AD46:AL46)-AVERAGE(AD136:AL136)</f>
        <v>26.1918402777778</v>
      </c>
      <c r="AQ46" s="36" t="n">
        <f aca="false">(AP46-AVERAGE(AP$8:AP$135))/STDEVP(AP$8:AP$135)</f>
        <v>0.569885216359776</v>
      </c>
    </row>
    <row r="47" customFormat="false" ht="10.5" hidden="false" customHeight="true" outlineLevel="0" collapsed="false">
      <c r="B47" s="22" t="n">
        <v>39</v>
      </c>
      <c r="C47" s="34" t="n">
        <f aca="false">B47*360/n_ang</f>
        <v>109.6875</v>
      </c>
      <c r="D47" s="18" t="n">
        <f aca="false">INDEX(ImgF,ROUND($C$5+D$7*SIN(2*PI()*$B47/n_ang),0)-ImgF_y0+1,ROUND($C$4+D$7*COS(2*PI()*$B47/n_ang),0)-ImgF_x0+1)</f>
        <v>200</v>
      </c>
      <c r="E47" s="18" t="n">
        <f aca="false">INDEX(ImgF,ROUND($C$5+E$7*SIN(2*PI()*$B47/n_ang),0)-ImgF_y0+1,ROUND($C$4+E$7*COS(2*PI()*$B47/n_ang),0)-ImgF_x0+1)</f>
        <v>199</v>
      </c>
      <c r="F47" s="18" t="n">
        <f aca="false">INDEX(ImgF,ROUND($C$5+F$7*SIN(2*PI()*$B47/n_ang),0)-ImgF_y0+1,ROUND($C$4+F$7*COS(2*PI()*$B47/n_ang),0)-ImgF_x0+1)</f>
        <v>164</v>
      </c>
      <c r="G47" s="18" t="n">
        <f aca="false">INDEX(ImgF,ROUND($C$5+G$7*SIN(2*PI()*$B47/n_ang),0)-ImgF_y0+1,ROUND($C$4+G$7*COS(2*PI()*$B47/n_ang),0)-ImgF_x0+1)</f>
        <v>94</v>
      </c>
      <c r="H47" s="18" t="n">
        <f aca="false">INDEX(ImgF,ROUND($C$5+H$7*SIN(2*PI()*$B47/n_ang),0)-ImgF_y0+1,ROUND($C$4+H$7*COS(2*PI()*$B47/n_ang),0)-ImgF_x0+1)</f>
        <v>54</v>
      </c>
      <c r="I47" s="18" t="n">
        <f aca="false">INDEX(ImgF,ROUND($C$5+I$7*SIN(2*PI()*$B47/n_ang),0)-ImgF_y0+1,ROUND($C$4+I$7*COS(2*PI()*$B47/n_ang),0)-ImgF_x0+1)</f>
        <v>49</v>
      </c>
      <c r="J47" s="18" t="n">
        <f aca="false">INDEX(ImgF,ROUND($C$5+J$7*SIN(2*PI()*$B47/n_ang),0)-ImgF_y0+1,ROUND($C$4+J$7*COS(2*PI()*$B47/n_ang),0)-ImgF_x0+1)</f>
        <v>39</v>
      </c>
      <c r="K47" s="18" t="n">
        <f aca="false">INDEX(ImgF,ROUND($C$5+K$7*SIN(2*PI()*$B47/n_ang),0)-ImgF_y0+1,ROUND($C$4+K$7*COS(2*PI()*$B47/n_ang),0)-ImgF_x0+1)</f>
        <v>50</v>
      </c>
      <c r="L47" s="18" t="n">
        <f aca="false">INDEX(ImgF,ROUND($C$5+L$7*SIN(2*PI()*$B47/n_ang),0)-ImgF_y0+1,ROUND($C$4+L$7*COS(2*PI()*$B47/n_ang),0)-ImgF_x0+1)</f>
        <v>116</v>
      </c>
      <c r="M47" s="18" t="n">
        <f aca="false">INDEX(ImgF,ROUND($C$5+M$7*SIN(2*PI()*$B47/n_ang),0)-ImgF_y0+1,ROUND($C$4+M$7*COS(2*PI()*$B47/n_ang),0)-ImgF_x0+1)</f>
        <v>184</v>
      </c>
      <c r="N47" s="18" t="n">
        <f aca="false">INDEX(ImgF,ROUND($C$5+N$7*SIN(2*PI()*$B47/n_ang),0)-ImgF_y0+1,ROUND($C$4+N$7*COS(2*PI()*$B47/n_ang),0)-ImgF_x0+1)</f>
        <v>139</v>
      </c>
      <c r="O47" s="18" t="n">
        <f aca="false">INDEX(ImgF,ROUND($C$5+O$7*SIN(2*PI()*$B47/n_ang),0)-ImgF_y0+1,ROUND($C$4+O$7*COS(2*PI()*$B47/n_ang),0)-ImgF_x0+1)</f>
        <v>158</v>
      </c>
      <c r="P47" s="18" t="n">
        <f aca="false">INDEX(ImgF,ROUND($C$5+P$7*SIN(2*PI()*$B47/n_ang),0)-ImgF_y0+1,ROUND($C$4+P$7*COS(2*PI()*$B47/n_ang),0)-ImgF_x0+1)</f>
        <v>137</v>
      </c>
      <c r="Q47" s="18" t="n">
        <f aca="false">INDEX(ImgF,ROUND($C$5+Q$7*SIN(2*PI()*$B47/n_ang),0)-ImgF_y0+1,ROUND($C$4+Q$7*COS(2*PI()*$B47/n_ang),0)-ImgF_x0+1)</f>
        <v>137</v>
      </c>
      <c r="R47" s="18" t="n">
        <f aca="false">INDEX(ImgF,ROUND($C$5+R$7*SIN(2*PI()*$B47/n_ang),0)-ImgF_y0+1,ROUND($C$4+R$7*COS(2*PI()*$B47/n_ang),0)-ImgF_x0+1)</f>
        <v>152</v>
      </c>
      <c r="S47" s="18" t="n">
        <f aca="false">INDEX(ImgF,ROUND($C$5+S$7*SIN(2*PI()*$B47/n_ang),0)-ImgF_y0+1,ROUND($C$4+S$7*COS(2*PI()*$B47/n_ang),0)-ImgF_x0+1)</f>
        <v>144</v>
      </c>
      <c r="T47" s="18" t="n">
        <f aca="false">INDEX(ImgF,ROUND($C$5+T$7*SIN(2*PI()*$B47/n_ang),0)-ImgF_y0+1,ROUND($C$4+T$7*COS(2*PI()*$B47/n_ang),0)-ImgF_x0+1)</f>
        <v>132</v>
      </c>
      <c r="U47" s="18" t="n">
        <f aca="false">INDEX(ImgF,ROUND($C$5+U$7*SIN(2*PI()*$B47/n_ang),0)-ImgF_y0+1,ROUND($C$4+U$7*COS(2*PI()*$B47/n_ang),0)-ImgF_x0+1)</f>
        <v>143</v>
      </c>
      <c r="V47" s="18" t="n">
        <f aca="false">INDEX(ImgF,ROUND($C$5+V$7*SIN(2*PI()*$B47/n_ang),0)-ImgF_y0+1,ROUND($C$4+V$7*COS(2*PI()*$B47/n_ang),0)-ImgF_x0+1)</f>
        <v>191</v>
      </c>
      <c r="W47" s="18" t="n">
        <f aca="false">INDEX(ImgF,ROUND($C$5+W$7*SIN(2*PI()*$B47/n_ang),0)-ImgF_y0+1,ROUND($C$4+W$7*COS(2*PI()*$B47/n_ang),0)-ImgF_x0+1)</f>
        <v>182</v>
      </c>
      <c r="X47" s="18" t="n">
        <f aca="false">INDEX(ImgF,ROUND($C$5+X$7*SIN(2*PI()*$B47/n_ang),0)-ImgF_y0+1,ROUND($C$4+X$7*COS(2*PI()*$B47/n_ang),0)-ImgF_x0+1)</f>
        <v>183</v>
      </c>
      <c r="Y47" s="18" t="n">
        <f aca="false">INDEX(ImgF,ROUND($C$5+Y$7*SIN(2*PI()*$B47/n_ang),0)-ImgF_y0+1,ROUND($C$4+Y$7*COS(2*PI()*$B47/n_ang),0)-ImgF_x0+1)</f>
        <v>148</v>
      </c>
      <c r="Z47" s="18" t="n">
        <f aca="false">INDEX(ImgF,ROUND($C$5+Z$7*SIN(2*PI()*$B47/n_ang),0)-ImgF_y0+1,ROUND($C$4+Z$7*COS(2*PI()*$B47/n_ang),0)-ImgF_x0+1)</f>
        <v>160</v>
      </c>
      <c r="AA47" s="18" t="n">
        <f aca="false">INDEX(ImgF,ROUND($C$5+AA$7*SIN(2*PI()*$B47/n_ang),0)-ImgF_y0+1,ROUND($C$4+AA$7*COS(2*PI()*$B47/n_ang),0)-ImgF_x0+1)</f>
        <v>147</v>
      </c>
      <c r="AB47" s="18" t="n">
        <f aca="false">INDEX(ImgF,ROUND($C$5+AB$7*SIN(2*PI()*$B47/n_ang),0)-ImgF_y0+1,ROUND($C$4+AB$7*COS(2*PI()*$B47/n_ang),0)-ImgF_x0+1)</f>
        <v>175</v>
      </c>
      <c r="AD47" s="18" t="n">
        <f aca="false">INDEX(ImgF,ROUND($C$5+AD$7*SIN(2*PI()*$B47/n_ang),0)-ImgF_y0+1,ROUND($C$4+AD$7*COS(2*PI()*$B47/n_ang),0)-ImgF_x0+1)</f>
        <v>169</v>
      </c>
      <c r="AE47" s="18" t="n">
        <f aca="false">INDEX(ImgF,ROUND($C$5+AE$7*SIN(2*PI()*$B47/n_ang),0)-ImgF_y0+1,ROUND($C$4+AE$7*COS(2*PI()*$B47/n_ang),0)-ImgF_x0+1)</f>
        <v>216</v>
      </c>
      <c r="AF47" s="18" t="n">
        <f aca="false">INDEX(ImgF,ROUND($C$5+AF$7*SIN(2*PI()*$B47/n_ang),0)-ImgF_y0+1,ROUND($C$4+AF$7*COS(2*PI()*$B47/n_ang),0)-ImgF_x0+1)</f>
        <v>188</v>
      </c>
      <c r="AG47" s="18" t="n">
        <f aca="false">INDEX(ImgF,ROUND($C$5+AG$7*SIN(2*PI()*$B47/n_ang),0)-ImgF_y0+1,ROUND($C$4+AG$7*COS(2*PI()*$B47/n_ang),0)-ImgF_x0+1)</f>
        <v>82</v>
      </c>
      <c r="AH47" s="18" t="n">
        <f aca="false">INDEX(ImgF,ROUND($C$5+AH$7*SIN(2*PI()*$B47/n_ang),0)-ImgF_y0+1,ROUND($C$4+AH$7*COS(2*PI()*$B47/n_ang),0)-ImgF_x0+1)</f>
        <v>39</v>
      </c>
      <c r="AI47" s="18" t="n">
        <f aca="false">INDEX(ImgF,ROUND($C$5+AI$7*SIN(2*PI()*$B47/n_ang),0)-ImgF_y0+1,ROUND($C$4+AI$7*COS(2*PI()*$B47/n_ang),0)-ImgF_x0+1)</f>
        <v>65</v>
      </c>
      <c r="AJ47" s="18" t="n">
        <f aca="false">INDEX(ImgF,ROUND($C$5+AJ$7*SIN(2*PI()*$B47/n_ang),0)-ImgF_y0+1,ROUND($C$4+AJ$7*COS(2*PI()*$B47/n_ang),0)-ImgF_x0+1)</f>
        <v>44</v>
      </c>
      <c r="AK47" s="18" t="n">
        <f aca="false">INDEX(ImgF,ROUND($C$5+AK$7*SIN(2*PI()*$B47/n_ang),0)-ImgF_y0+1,ROUND($C$4+AK$7*COS(2*PI()*$B47/n_ang),0)-ImgF_x0+1)</f>
        <v>53</v>
      </c>
      <c r="AL47" s="18" t="n">
        <f aca="false">INDEX(ImgF,ROUND($C$5+AL$7*SIN(2*PI()*$B47/n_ang),0)-ImgF_y0+1,ROUND($C$4+AL$7*COS(2*PI()*$B47/n_ang),0)-ImgF_x0+1)</f>
        <v>2</v>
      </c>
      <c r="AN47" s="35" t="n">
        <f aca="false">AVERAGE(D47:AB47)-AVERAGE(D136:AB136)</f>
        <v>-3.1534375</v>
      </c>
      <c r="AO47" s="36" t="n">
        <f aca="false">(AN47-AVERAGE(AN$8:AN$135))/STDEVP(AN$8:AN$135)</f>
        <v>-0.116425943367264</v>
      </c>
      <c r="AP47" s="35" t="n">
        <f aca="false">AVERAGE(AD47:AL47)-AVERAGE(AD136:AL136)</f>
        <v>20.6362847222222</v>
      </c>
      <c r="AQ47" s="36" t="n">
        <f aca="false">(AP47-AVERAGE(AP$8:AP$135))/STDEVP(AP$8:AP$135)</f>
        <v>0.449006769248035</v>
      </c>
    </row>
    <row r="48" customFormat="false" ht="10.5" hidden="false" customHeight="true" outlineLevel="0" collapsed="false">
      <c r="B48" s="22" t="n">
        <v>40</v>
      </c>
      <c r="C48" s="34" t="n">
        <f aca="false">B48*360/n_ang</f>
        <v>112.5</v>
      </c>
      <c r="D48" s="18" t="n">
        <f aca="false">INDEX(ImgF,ROUND($C$5+D$7*SIN(2*PI()*$B48/n_ang),0)-ImgF_y0+1,ROUND($C$4+D$7*COS(2*PI()*$B48/n_ang),0)-ImgF_x0+1)</f>
        <v>200</v>
      </c>
      <c r="E48" s="18" t="n">
        <f aca="false">INDEX(ImgF,ROUND($C$5+E$7*SIN(2*PI()*$B48/n_ang),0)-ImgF_y0+1,ROUND($C$4+E$7*COS(2*PI()*$B48/n_ang),0)-ImgF_x0+1)</f>
        <v>199</v>
      </c>
      <c r="F48" s="18" t="n">
        <f aca="false">INDEX(ImgF,ROUND($C$5+F$7*SIN(2*PI()*$B48/n_ang),0)-ImgF_y0+1,ROUND($C$4+F$7*COS(2*PI()*$B48/n_ang),0)-ImgF_x0+1)</f>
        <v>148</v>
      </c>
      <c r="G48" s="18" t="n">
        <f aca="false">INDEX(ImgF,ROUND($C$5+G$7*SIN(2*PI()*$B48/n_ang),0)-ImgF_y0+1,ROUND($C$4+G$7*COS(2*PI()*$B48/n_ang),0)-ImgF_x0+1)</f>
        <v>94</v>
      </c>
      <c r="H48" s="18" t="n">
        <f aca="false">INDEX(ImgF,ROUND($C$5+H$7*SIN(2*PI()*$B48/n_ang),0)-ImgF_y0+1,ROUND($C$4+H$7*COS(2*PI()*$B48/n_ang),0)-ImgF_x0+1)</f>
        <v>54</v>
      </c>
      <c r="I48" s="18" t="n">
        <f aca="false">INDEX(ImgF,ROUND($C$5+I$7*SIN(2*PI()*$B48/n_ang),0)-ImgF_y0+1,ROUND($C$4+I$7*COS(2*PI()*$B48/n_ang),0)-ImgF_x0+1)</f>
        <v>54</v>
      </c>
      <c r="J48" s="18" t="n">
        <f aca="false">INDEX(ImgF,ROUND($C$5+J$7*SIN(2*PI()*$B48/n_ang),0)-ImgF_y0+1,ROUND($C$4+J$7*COS(2*PI()*$B48/n_ang),0)-ImgF_x0+1)</f>
        <v>39</v>
      </c>
      <c r="K48" s="18" t="n">
        <f aca="false">INDEX(ImgF,ROUND($C$5+K$7*SIN(2*PI()*$B48/n_ang),0)-ImgF_y0+1,ROUND($C$4+K$7*COS(2*PI()*$B48/n_ang),0)-ImgF_x0+1)</f>
        <v>93</v>
      </c>
      <c r="L48" s="18" t="n">
        <f aca="false">INDEX(ImgF,ROUND($C$5+L$7*SIN(2*PI()*$B48/n_ang),0)-ImgF_y0+1,ROUND($C$4+L$7*COS(2*PI()*$B48/n_ang),0)-ImgF_x0+1)</f>
        <v>131</v>
      </c>
      <c r="M48" s="18" t="n">
        <f aca="false">INDEX(ImgF,ROUND($C$5+M$7*SIN(2*PI()*$B48/n_ang),0)-ImgF_y0+1,ROUND($C$4+M$7*COS(2*PI()*$B48/n_ang),0)-ImgF_x0+1)</f>
        <v>131</v>
      </c>
      <c r="N48" s="18" t="n">
        <f aca="false">INDEX(ImgF,ROUND($C$5+N$7*SIN(2*PI()*$B48/n_ang),0)-ImgF_y0+1,ROUND($C$4+N$7*COS(2*PI()*$B48/n_ang),0)-ImgF_x0+1)</f>
        <v>181</v>
      </c>
      <c r="O48" s="18" t="n">
        <f aca="false">INDEX(ImgF,ROUND($C$5+O$7*SIN(2*PI()*$B48/n_ang),0)-ImgF_y0+1,ROUND($C$4+O$7*COS(2*PI()*$B48/n_ang),0)-ImgF_x0+1)</f>
        <v>153</v>
      </c>
      <c r="P48" s="18" t="n">
        <f aca="false">INDEX(ImgF,ROUND($C$5+P$7*SIN(2*PI()*$B48/n_ang),0)-ImgF_y0+1,ROUND($C$4+P$7*COS(2*PI()*$B48/n_ang),0)-ImgF_x0+1)</f>
        <v>153</v>
      </c>
      <c r="Q48" s="18" t="n">
        <f aca="false">INDEX(ImgF,ROUND($C$5+Q$7*SIN(2*PI()*$B48/n_ang),0)-ImgF_y0+1,ROUND($C$4+Q$7*COS(2*PI()*$B48/n_ang),0)-ImgF_x0+1)</f>
        <v>164</v>
      </c>
      <c r="R48" s="18" t="n">
        <f aca="false">INDEX(ImgF,ROUND($C$5+R$7*SIN(2*PI()*$B48/n_ang),0)-ImgF_y0+1,ROUND($C$4+R$7*COS(2*PI()*$B48/n_ang),0)-ImgF_x0+1)</f>
        <v>166</v>
      </c>
      <c r="S48" s="18" t="n">
        <f aca="false">INDEX(ImgF,ROUND($C$5+S$7*SIN(2*PI()*$B48/n_ang),0)-ImgF_y0+1,ROUND($C$4+S$7*COS(2*PI()*$B48/n_ang),0)-ImgF_x0+1)</f>
        <v>152</v>
      </c>
      <c r="T48" s="18" t="n">
        <f aca="false">INDEX(ImgF,ROUND($C$5+T$7*SIN(2*PI()*$B48/n_ang),0)-ImgF_y0+1,ROUND($C$4+T$7*COS(2*PI()*$B48/n_ang),0)-ImgF_x0+1)</f>
        <v>178</v>
      </c>
      <c r="U48" s="18" t="n">
        <f aca="false">INDEX(ImgF,ROUND($C$5+U$7*SIN(2*PI()*$B48/n_ang),0)-ImgF_y0+1,ROUND($C$4+U$7*COS(2*PI()*$B48/n_ang),0)-ImgF_x0+1)</f>
        <v>162</v>
      </c>
      <c r="V48" s="18" t="n">
        <f aca="false">INDEX(ImgF,ROUND($C$5+V$7*SIN(2*PI()*$B48/n_ang),0)-ImgF_y0+1,ROUND($C$4+V$7*COS(2*PI()*$B48/n_ang),0)-ImgF_x0+1)</f>
        <v>164</v>
      </c>
      <c r="W48" s="18" t="n">
        <f aca="false">INDEX(ImgF,ROUND($C$5+W$7*SIN(2*PI()*$B48/n_ang),0)-ImgF_y0+1,ROUND($C$4+W$7*COS(2*PI()*$B48/n_ang),0)-ImgF_x0+1)</f>
        <v>142</v>
      </c>
      <c r="X48" s="18" t="n">
        <f aca="false">INDEX(ImgF,ROUND($C$5+X$7*SIN(2*PI()*$B48/n_ang),0)-ImgF_y0+1,ROUND($C$4+X$7*COS(2*PI()*$B48/n_ang),0)-ImgF_x0+1)</f>
        <v>179</v>
      </c>
      <c r="Y48" s="18" t="n">
        <f aca="false">INDEX(ImgF,ROUND($C$5+Y$7*SIN(2*PI()*$B48/n_ang),0)-ImgF_y0+1,ROUND($C$4+Y$7*COS(2*PI()*$B48/n_ang),0)-ImgF_x0+1)</f>
        <v>129</v>
      </c>
      <c r="Z48" s="18" t="n">
        <f aca="false">INDEX(ImgF,ROUND($C$5+Z$7*SIN(2*PI()*$B48/n_ang),0)-ImgF_y0+1,ROUND($C$4+Z$7*COS(2*PI()*$B48/n_ang),0)-ImgF_x0+1)</f>
        <v>129</v>
      </c>
      <c r="AA48" s="18" t="n">
        <f aca="false">INDEX(ImgF,ROUND($C$5+AA$7*SIN(2*PI()*$B48/n_ang),0)-ImgF_y0+1,ROUND($C$4+AA$7*COS(2*PI()*$B48/n_ang),0)-ImgF_x0+1)</f>
        <v>195</v>
      </c>
      <c r="AB48" s="18" t="n">
        <f aca="false">INDEX(ImgF,ROUND($C$5+AB$7*SIN(2*PI()*$B48/n_ang),0)-ImgF_y0+1,ROUND($C$4+AB$7*COS(2*PI()*$B48/n_ang),0)-ImgF_x0+1)</f>
        <v>198</v>
      </c>
      <c r="AD48" s="18" t="n">
        <f aca="false">INDEX(ImgF,ROUND($C$5+AD$7*SIN(2*PI()*$B48/n_ang),0)-ImgF_y0+1,ROUND($C$4+AD$7*COS(2*PI()*$B48/n_ang),0)-ImgF_x0+1)</f>
        <v>222</v>
      </c>
      <c r="AE48" s="18" t="n">
        <f aca="false">INDEX(ImgF,ROUND($C$5+AE$7*SIN(2*PI()*$B48/n_ang),0)-ImgF_y0+1,ROUND($C$4+AE$7*COS(2*PI()*$B48/n_ang),0)-ImgF_x0+1)</f>
        <v>198</v>
      </c>
      <c r="AF48" s="18" t="n">
        <f aca="false">INDEX(ImgF,ROUND($C$5+AF$7*SIN(2*PI()*$B48/n_ang),0)-ImgF_y0+1,ROUND($C$4+AF$7*COS(2*PI()*$B48/n_ang),0)-ImgF_x0+1)</f>
        <v>106</v>
      </c>
      <c r="AG48" s="18" t="n">
        <f aca="false">INDEX(ImgF,ROUND($C$5+AG$7*SIN(2*PI()*$B48/n_ang),0)-ImgF_y0+1,ROUND($C$4+AG$7*COS(2*PI()*$B48/n_ang),0)-ImgF_x0+1)</f>
        <v>71</v>
      </c>
      <c r="AH48" s="18" t="n">
        <f aca="false">INDEX(ImgF,ROUND($C$5+AH$7*SIN(2*PI()*$B48/n_ang),0)-ImgF_y0+1,ROUND($C$4+AH$7*COS(2*PI()*$B48/n_ang),0)-ImgF_x0+1)</f>
        <v>88</v>
      </c>
      <c r="AI48" s="18" t="n">
        <f aca="false">INDEX(ImgF,ROUND($C$5+AI$7*SIN(2*PI()*$B48/n_ang),0)-ImgF_y0+1,ROUND($C$4+AI$7*COS(2*PI()*$B48/n_ang),0)-ImgF_x0+1)</f>
        <v>52</v>
      </c>
      <c r="AJ48" s="18" t="n">
        <f aca="false">INDEX(ImgF,ROUND($C$5+AJ$7*SIN(2*PI()*$B48/n_ang),0)-ImgF_y0+1,ROUND($C$4+AJ$7*COS(2*PI()*$B48/n_ang),0)-ImgF_x0+1)</f>
        <v>30</v>
      </c>
      <c r="AK48" s="18" t="n">
        <f aca="false">INDEX(ImgF,ROUND($C$5+AK$7*SIN(2*PI()*$B48/n_ang),0)-ImgF_y0+1,ROUND($C$4+AK$7*COS(2*PI()*$B48/n_ang),0)-ImgF_x0+1)</f>
        <v>30</v>
      </c>
      <c r="AL48" s="18" t="n">
        <f aca="false">INDEX(ImgF,ROUND($C$5+AL$7*SIN(2*PI()*$B48/n_ang),0)-ImgF_y0+1,ROUND($C$4+AL$7*COS(2*PI()*$B48/n_ang),0)-ImgF_x0+1)</f>
        <v>1</v>
      </c>
      <c r="AN48" s="35" t="n">
        <f aca="false">AVERAGE(D48:AB48)-AVERAGE(D136:AB136)</f>
        <v>1.2865625</v>
      </c>
      <c r="AO48" s="36" t="n">
        <f aca="false">(AN48-AVERAGE(AN$8:AN$135))/STDEVP(AN$8:AN$135)</f>
        <v>0.0475003080807682</v>
      </c>
      <c r="AP48" s="35" t="n">
        <f aca="false">AVERAGE(AD48:AL48)-AVERAGE(AD136:AL136)</f>
        <v>13.9696180555556</v>
      </c>
      <c r="AQ48" s="36" t="n">
        <f aca="false">(AP48-AVERAGE(AP$8:AP$135))/STDEVP(AP$8:AP$135)</f>
        <v>0.303952632713945</v>
      </c>
    </row>
    <row r="49" customFormat="false" ht="10.5" hidden="false" customHeight="true" outlineLevel="0" collapsed="false">
      <c r="B49" s="22" t="n">
        <v>41</v>
      </c>
      <c r="C49" s="34" t="n">
        <f aca="false">B49*360/n_ang</f>
        <v>115.3125</v>
      </c>
      <c r="D49" s="18" t="n">
        <f aca="false">INDEX(ImgF,ROUND($C$5+D$7*SIN(2*PI()*$B49/n_ang),0)-ImgF_y0+1,ROUND($C$4+D$7*COS(2*PI()*$B49/n_ang),0)-ImgF_x0+1)</f>
        <v>200</v>
      </c>
      <c r="E49" s="18" t="n">
        <f aca="false">INDEX(ImgF,ROUND($C$5+E$7*SIN(2*PI()*$B49/n_ang),0)-ImgF_y0+1,ROUND($C$4+E$7*COS(2*PI()*$B49/n_ang),0)-ImgF_x0+1)</f>
        <v>193</v>
      </c>
      <c r="F49" s="18" t="n">
        <f aca="false">INDEX(ImgF,ROUND($C$5+F$7*SIN(2*PI()*$B49/n_ang),0)-ImgF_y0+1,ROUND($C$4+F$7*COS(2*PI()*$B49/n_ang),0)-ImgF_x0+1)</f>
        <v>148</v>
      </c>
      <c r="G49" s="18" t="n">
        <f aca="false">INDEX(ImgF,ROUND($C$5+G$7*SIN(2*PI()*$B49/n_ang),0)-ImgF_y0+1,ROUND($C$4+G$7*COS(2*PI()*$B49/n_ang),0)-ImgF_x0+1)</f>
        <v>94</v>
      </c>
      <c r="H49" s="18" t="n">
        <f aca="false">INDEX(ImgF,ROUND($C$5+H$7*SIN(2*PI()*$B49/n_ang),0)-ImgF_y0+1,ROUND($C$4+H$7*COS(2*PI()*$B49/n_ang),0)-ImgF_x0+1)</f>
        <v>80</v>
      </c>
      <c r="I49" s="18" t="n">
        <f aca="false">INDEX(ImgF,ROUND($C$5+I$7*SIN(2*PI()*$B49/n_ang),0)-ImgF_y0+1,ROUND($C$4+I$7*COS(2*PI()*$B49/n_ang),0)-ImgF_x0+1)</f>
        <v>54</v>
      </c>
      <c r="J49" s="18" t="n">
        <f aca="false">INDEX(ImgF,ROUND($C$5+J$7*SIN(2*PI()*$B49/n_ang),0)-ImgF_y0+1,ROUND($C$4+J$7*COS(2*PI()*$B49/n_ang),0)-ImgF_x0+1)</f>
        <v>56</v>
      </c>
      <c r="K49" s="18" t="n">
        <f aca="false">INDEX(ImgF,ROUND($C$5+K$7*SIN(2*PI()*$B49/n_ang),0)-ImgF_y0+1,ROUND($C$4+K$7*COS(2*PI()*$B49/n_ang),0)-ImgF_x0+1)</f>
        <v>49</v>
      </c>
      <c r="L49" s="18" t="n">
        <f aca="false">INDEX(ImgF,ROUND($C$5+L$7*SIN(2*PI()*$B49/n_ang),0)-ImgF_y0+1,ROUND($C$4+L$7*COS(2*PI()*$B49/n_ang),0)-ImgF_x0+1)</f>
        <v>151</v>
      </c>
      <c r="M49" s="18" t="n">
        <f aca="false">INDEX(ImgF,ROUND($C$5+M$7*SIN(2*PI()*$B49/n_ang),0)-ImgF_y0+1,ROUND($C$4+M$7*COS(2*PI()*$B49/n_ang),0)-ImgF_x0+1)</f>
        <v>146</v>
      </c>
      <c r="N49" s="18" t="n">
        <f aca="false">INDEX(ImgF,ROUND($C$5+N$7*SIN(2*PI()*$B49/n_ang),0)-ImgF_y0+1,ROUND($C$4+N$7*COS(2*PI()*$B49/n_ang),0)-ImgF_x0+1)</f>
        <v>181</v>
      </c>
      <c r="O49" s="18" t="n">
        <f aca="false">INDEX(ImgF,ROUND($C$5+O$7*SIN(2*PI()*$B49/n_ang),0)-ImgF_y0+1,ROUND($C$4+O$7*COS(2*PI()*$B49/n_ang),0)-ImgF_x0+1)</f>
        <v>167</v>
      </c>
      <c r="P49" s="18" t="n">
        <f aca="false">INDEX(ImgF,ROUND($C$5+P$7*SIN(2*PI()*$B49/n_ang),0)-ImgF_y0+1,ROUND($C$4+P$7*COS(2*PI()*$B49/n_ang),0)-ImgF_x0+1)</f>
        <v>171</v>
      </c>
      <c r="Q49" s="18" t="n">
        <f aca="false">INDEX(ImgF,ROUND($C$5+Q$7*SIN(2*PI()*$B49/n_ang),0)-ImgF_y0+1,ROUND($C$4+Q$7*COS(2*PI()*$B49/n_ang),0)-ImgF_x0+1)</f>
        <v>141</v>
      </c>
      <c r="R49" s="18" t="n">
        <f aca="false">INDEX(ImgF,ROUND($C$5+R$7*SIN(2*PI()*$B49/n_ang),0)-ImgF_y0+1,ROUND($C$4+R$7*COS(2*PI()*$B49/n_ang),0)-ImgF_x0+1)</f>
        <v>143</v>
      </c>
      <c r="S49" s="18" t="n">
        <f aca="false">INDEX(ImgF,ROUND($C$5+S$7*SIN(2*PI()*$B49/n_ang),0)-ImgF_y0+1,ROUND($C$4+S$7*COS(2*PI()*$B49/n_ang),0)-ImgF_x0+1)</f>
        <v>167</v>
      </c>
      <c r="T49" s="18" t="n">
        <f aca="false">INDEX(ImgF,ROUND($C$5+T$7*SIN(2*PI()*$B49/n_ang),0)-ImgF_y0+1,ROUND($C$4+T$7*COS(2*PI()*$B49/n_ang),0)-ImgF_x0+1)</f>
        <v>167</v>
      </c>
      <c r="U49" s="18" t="n">
        <f aca="false">INDEX(ImgF,ROUND($C$5+U$7*SIN(2*PI()*$B49/n_ang),0)-ImgF_y0+1,ROUND($C$4+U$7*COS(2*PI()*$B49/n_ang),0)-ImgF_x0+1)</f>
        <v>170</v>
      </c>
      <c r="V49" s="18" t="n">
        <f aca="false">INDEX(ImgF,ROUND($C$5+V$7*SIN(2*PI()*$B49/n_ang),0)-ImgF_y0+1,ROUND($C$4+V$7*COS(2*PI()*$B49/n_ang),0)-ImgF_x0+1)</f>
        <v>111</v>
      </c>
      <c r="W49" s="18" t="n">
        <f aca="false">INDEX(ImgF,ROUND($C$5+W$7*SIN(2*PI()*$B49/n_ang),0)-ImgF_y0+1,ROUND($C$4+W$7*COS(2*PI()*$B49/n_ang),0)-ImgF_x0+1)</f>
        <v>171</v>
      </c>
      <c r="X49" s="18" t="n">
        <f aca="false">INDEX(ImgF,ROUND($C$5+X$7*SIN(2*PI()*$B49/n_ang),0)-ImgF_y0+1,ROUND($C$4+X$7*COS(2*PI()*$B49/n_ang),0)-ImgF_x0+1)</f>
        <v>143</v>
      </c>
      <c r="Y49" s="18" t="n">
        <f aca="false">INDEX(ImgF,ROUND($C$5+Y$7*SIN(2*PI()*$B49/n_ang),0)-ImgF_y0+1,ROUND($C$4+Y$7*COS(2*PI()*$B49/n_ang),0)-ImgF_x0+1)</f>
        <v>172</v>
      </c>
      <c r="Z49" s="18" t="n">
        <f aca="false">INDEX(ImgF,ROUND($C$5+Z$7*SIN(2*PI()*$B49/n_ang),0)-ImgF_y0+1,ROUND($C$4+Z$7*COS(2*PI()*$B49/n_ang),0)-ImgF_x0+1)</f>
        <v>138</v>
      </c>
      <c r="AA49" s="18" t="n">
        <f aca="false">INDEX(ImgF,ROUND($C$5+AA$7*SIN(2*PI()*$B49/n_ang),0)-ImgF_y0+1,ROUND($C$4+AA$7*COS(2*PI()*$B49/n_ang),0)-ImgF_x0+1)</f>
        <v>178</v>
      </c>
      <c r="AB49" s="18" t="n">
        <f aca="false">INDEX(ImgF,ROUND($C$5+AB$7*SIN(2*PI()*$B49/n_ang),0)-ImgF_y0+1,ROUND($C$4+AB$7*COS(2*PI()*$B49/n_ang),0)-ImgF_x0+1)</f>
        <v>185</v>
      </c>
      <c r="AD49" s="18" t="n">
        <f aca="false">INDEX(ImgF,ROUND($C$5+AD$7*SIN(2*PI()*$B49/n_ang),0)-ImgF_y0+1,ROUND($C$4+AD$7*COS(2*PI()*$B49/n_ang),0)-ImgF_x0+1)</f>
        <v>198</v>
      </c>
      <c r="AE49" s="18" t="n">
        <f aca="false">INDEX(ImgF,ROUND($C$5+AE$7*SIN(2*PI()*$B49/n_ang),0)-ImgF_y0+1,ROUND($C$4+AE$7*COS(2*PI()*$B49/n_ang),0)-ImgF_x0+1)</f>
        <v>99</v>
      </c>
      <c r="AF49" s="18" t="n">
        <f aca="false">INDEX(ImgF,ROUND($C$5+AF$7*SIN(2*PI()*$B49/n_ang),0)-ImgF_y0+1,ROUND($C$4+AF$7*COS(2*PI()*$B49/n_ang),0)-ImgF_x0+1)</f>
        <v>11</v>
      </c>
      <c r="AG49" s="18" t="n">
        <f aca="false">INDEX(ImgF,ROUND($C$5+AG$7*SIN(2*PI()*$B49/n_ang),0)-ImgF_y0+1,ROUND($C$4+AG$7*COS(2*PI()*$B49/n_ang),0)-ImgF_x0+1)</f>
        <v>43</v>
      </c>
      <c r="AH49" s="18" t="n">
        <f aca="false">INDEX(ImgF,ROUND($C$5+AH$7*SIN(2*PI()*$B49/n_ang),0)-ImgF_y0+1,ROUND($C$4+AH$7*COS(2*PI()*$B49/n_ang),0)-ImgF_x0+1)</f>
        <v>59</v>
      </c>
      <c r="AI49" s="18" t="n">
        <f aca="false">INDEX(ImgF,ROUND($C$5+AI$7*SIN(2*PI()*$B49/n_ang),0)-ImgF_y0+1,ROUND($C$4+AI$7*COS(2*PI()*$B49/n_ang),0)-ImgF_x0+1)</f>
        <v>54</v>
      </c>
      <c r="AJ49" s="18" t="n">
        <f aca="false">INDEX(ImgF,ROUND($C$5+AJ$7*SIN(2*PI()*$B49/n_ang),0)-ImgF_y0+1,ROUND($C$4+AJ$7*COS(2*PI()*$B49/n_ang),0)-ImgF_x0+1)</f>
        <v>23</v>
      </c>
      <c r="AK49" s="18" t="n">
        <f aca="false">INDEX(ImgF,ROUND($C$5+AK$7*SIN(2*PI()*$B49/n_ang),0)-ImgF_y0+1,ROUND($C$4+AK$7*COS(2*PI()*$B49/n_ang),0)-ImgF_x0+1)</f>
        <v>2</v>
      </c>
      <c r="AL49" s="18" t="n">
        <f aca="false">INDEX(ImgF,ROUND($C$5+AL$7*SIN(2*PI()*$B49/n_ang),0)-ImgF_y0+1,ROUND($C$4+AL$7*COS(2*PI()*$B49/n_ang),0)-ImgF_x0+1)</f>
        <v>23</v>
      </c>
      <c r="AN49" s="35" t="n">
        <f aca="false">AVERAGE(D49:AB49)-AVERAGE(D136:AB136)</f>
        <v>0.806562499999984</v>
      </c>
      <c r="AO49" s="36" t="n">
        <f aca="false">(AN49-AVERAGE(AN$8:AN$135))/STDEVP(AN$8:AN$135)</f>
        <v>0.0297785511674667</v>
      </c>
      <c r="AP49" s="35" t="n">
        <f aca="false">AVERAGE(AD49:AL49)-AVERAGE(AD136:AL136)</f>
        <v>-17.8081597222222</v>
      </c>
      <c r="AQ49" s="36" t="n">
        <f aca="false">(AP49-AVERAGE(AP$8:AP$135))/STDEVP(AP$8:AP$135)</f>
        <v>-0.387472084765214</v>
      </c>
    </row>
    <row r="50" customFormat="false" ht="10.5" hidden="false" customHeight="true" outlineLevel="0" collapsed="false">
      <c r="B50" s="22" t="n">
        <v>42</v>
      </c>
      <c r="C50" s="34" t="n">
        <f aca="false">B50*360/n_ang</f>
        <v>118.125</v>
      </c>
      <c r="D50" s="18" t="n">
        <f aca="false">INDEX(ImgF,ROUND($C$5+D$7*SIN(2*PI()*$B50/n_ang),0)-ImgF_y0+1,ROUND($C$4+D$7*COS(2*PI()*$B50/n_ang),0)-ImgF_x0+1)</f>
        <v>200</v>
      </c>
      <c r="E50" s="18" t="n">
        <f aca="false">INDEX(ImgF,ROUND($C$5+E$7*SIN(2*PI()*$B50/n_ang),0)-ImgF_y0+1,ROUND($C$4+E$7*COS(2*PI()*$B50/n_ang),0)-ImgF_x0+1)</f>
        <v>193</v>
      </c>
      <c r="F50" s="18" t="n">
        <f aca="false">INDEX(ImgF,ROUND($C$5+F$7*SIN(2*PI()*$B50/n_ang),0)-ImgF_y0+1,ROUND($C$4+F$7*COS(2*PI()*$B50/n_ang),0)-ImgF_x0+1)</f>
        <v>148</v>
      </c>
      <c r="G50" s="18" t="n">
        <f aca="false">INDEX(ImgF,ROUND($C$5+G$7*SIN(2*PI()*$B50/n_ang),0)-ImgF_y0+1,ROUND($C$4+G$7*COS(2*PI()*$B50/n_ang),0)-ImgF_x0+1)</f>
        <v>85</v>
      </c>
      <c r="H50" s="18" t="n">
        <f aca="false">INDEX(ImgF,ROUND($C$5+H$7*SIN(2*PI()*$B50/n_ang),0)-ImgF_y0+1,ROUND($C$4+H$7*COS(2*PI()*$B50/n_ang),0)-ImgF_x0+1)</f>
        <v>75</v>
      </c>
      <c r="I50" s="18" t="n">
        <f aca="false">INDEX(ImgF,ROUND($C$5+I$7*SIN(2*PI()*$B50/n_ang),0)-ImgF_y0+1,ROUND($C$4+I$7*COS(2*PI()*$B50/n_ang),0)-ImgF_x0+1)</f>
        <v>96</v>
      </c>
      <c r="J50" s="18" t="n">
        <f aca="false">INDEX(ImgF,ROUND($C$5+J$7*SIN(2*PI()*$B50/n_ang),0)-ImgF_y0+1,ROUND($C$4+J$7*COS(2*PI()*$B50/n_ang),0)-ImgF_x0+1)</f>
        <v>56</v>
      </c>
      <c r="K50" s="18" t="n">
        <f aca="false">INDEX(ImgF,ROUND($C$5+K$7*SIN(2*PI()*$B50/n_ang),0)-ImgF_y0+1,ROUND($C$4+K$7*COS(2*PI()*$B50/n_ang),0)-ImgF_x0+1)</f>
        <v>92</v>
      </c>
      <c r="L50" s="18" t="n">
        <f aca="false">INDEX(ImgF,ROUND($C$5+L$7*SIN(2*PI()*$B50/n_ang),0)-ImgF_y0+1,ROUND($C$4+L$7*COS(2*PI()*$B50/n_ang),0)-ImgF_x0+1)</f>
        <v>151</v>
      </c>
      <c r="M50" s="18" t="n">
        <f aca="false">INDEX(ImgF,ROUND($C$5+M$7*SIN(2*PI()*$B50/n_ang),0)-ImgF_y0+1,ROUND($C$4+M$7*COS(2*PI()*$B50/n_ang),0)-ImgF_x0+1)</f>
        <v>150</v>
      </c>
      <c r="N50" s="18" t="n">
        <f aca="false">INDEX(ImgF,ROUND($C$5+N$7*SIN(2*PI()*$B50/n_ang),0)-ImgF_y0+1,ROUND($C$4+N$7*COS(2*PI()*$B50/n_ang),0)-ImgF_x0+1)</f>
        <v>154</v>
      </c>
      <c r="O50" s="18" t="n">
        <f aca="false">INDEX(ImgF,ROUND($C$5+O$7*SIN(2*PI()*$B50/n_ang),0)-ImgF_y0+1,ROUND($C$4+O$7*COS(2*PI()*$B50/n_ang),0)-ImgF_x0+1)</f>
        <v>138</v>
      </c>
      <c r="P50" s="18" t="n">
        <f aca="false">INDEX(ImgF,ROUND($C$5+P$7*SIN(2*PI()*$B50/n_ang),0)-ImgF_y0+1,ROUND($C$4+P$7*COS(2*PI()*$B50/n_ang),0)-ImgF_x0+1)</f>
        <v>138</v>
      </c>
      <c r="Q50" s="18" t="n">
        <f aca="false">INDEX(ImgF,ROUND($C$5+Q$7*SIN(2*PI()*$B50/n_ang),0)-ImgF_y0+1,ROUND($C$4+Q$7*COS(2*PI()*$B50/n_ang),0)-ImgF_x0+1)</f>
        <v>156</v>
      </c>
      <c r="R50" s="18" t="n">
        <f aca="false">INDEX(ImgF,ROUND($C$5+R$7*SIN(2*PI()*$B50/n_ang),0)-ImgF_y0+1,ROUND($C$4+R$7*COS(2*PI()*$B50/n_ang),0)-ImgF_x0+1)</f>
        <v>148</v>
      </c>
      <c r="S50" s="18" t="n">
        <f aca="false">INDEX(ImgF,ROUND($C$5+S$7*SIN(2*PI()*$B50/n_ang),0)-ImgF_y0+1,ROUND($C$4+S$7*COS(2*PI()*$B50/n_ang),0)-ImgF_x0+1)</f>
        <v>173</v>
      </c>
      <c r="T50" s="18" t="n">
        <f aca="false">INDEX(ImgF,ROUND($C$5+T$7*SIN(2*PI()*$B50/n_ang),0)-ImgF_y0+1,ROUND($C$4+T$7*COS(2*PI()*$B50/n_ang),0)-ImgF_x0+1)</f>
        <v>166</v>
      </c>
      <c r="U50" s="18" t="n">
        <f aca="false">INDEX(ImgF,ROUND($C$5+U$7*SIN(2*PI()*$B50/n_ang),0)-ImgF_y0+1,ROUND($C$4+U$7*COS(2*PI()*$B50/n_ang),0)-ImgF_x0+1)</f>
        <v>135</v>
      </c>
      <c r="V50" s="18" t="n">
        <f aca="false">INDEX(ImgF,ROUND($C$5+V$7*SIN(2*PI()*$B50/n_ang),0)-ImgF_y0+1,ROUND($C$4+V$7*COS(2*PI()*$B50/n_ang),0)-ImgF_x0+1)</f>
        <v>129</v>
      </c>
      <c r="W50" s="18" t="n">
        <f aca="false">INDEX(ImgF,ROUND($C$5+W$7*SIN(2*PI()*$B50/n_ang),0)-ImgF_y0+1,ROUND($C$4+W$7*COS(2*PI()*$B50/n_ang),0)-ImgF_x0+1)</f>
        <v>176</v>
      </c>
      <c r="X50" s="18" t="n">
        <f aca="false">INDEX(ImgF,ROUND($C$5+X$7*SIN(2*PI()*$B50/n_ang),0)-ImgF_y0+1,ROUND($C$4+X$7*COS(2*PI()*$B50/n_ang),0)-ImgF_x0+1)</f>
        <v>182</v>
      </c>
      <c r="Y50" s="18" t="n">
        <f aca="false">INDEX(ImgF,ROUND($C$5+Y$7*SIN(2*PI()*$B50/n_ang),0)-ImgF_y0+1,ROUND($C$4+Y$7*COS(2*PI()*$B50/n_ang),0)-ImgF_x0+1)</f>
        <v>163</v>
      </c>
      <c r="Z50" s="18" t="n">
        <f aca="false">INDEX(ImgF,ROUND($C$5+Z$7*SIN(2*PI()*$B50/n_ang),0)-ImgF_y0+1,ROUND($C$4+Z$7*COS(2*PI()*$B50/n_ang),0)-ImgF_x0+1)</f>
        <v>186</v>
      </c>
      <c r="AA50" s="18" t="n">
        <f aca="false">INDEX(ImgF,ROUND($C$5+AA$7*SIN(2*PI()*$B50/n_ang),0)-ImgF_y0+1,ROUND($C$4+AA$7*COS(2*PI()*$B50/n_ang),0)-ImgF_x0+1)</f>
        <v>152</v>
      </c>
      <c r="AB50" s="18" t="n">
        <f aca="false">INDEX(ImgF,ROUND($C$5+AB$7*SIN(2*PI()*$B50/n_ang),0)-ImgF_y0+1,ROUND($C$4+AB$7*COS(2*PI()*$B50/n_ang),0)-ImgF_x0+1)</f>
        <v>171</v>
      </c>
      <c r="AD50" s="18" t="n">
        <f aca="false">INDEX(ImgF,ROUND($C$5+AD$7*SIN(2*PI()*$B50/n_ang),0)-ImgF_y0+1,ROUND($C$4+AD$7*COS(2*PI()*$B50/n_ang),0)-ImgF_x0+1)</f>
        <v>99</v>
      </c>
      <c r="AE50" s="18" t="n">
        <f aca="false">INDEX(ImgF,ROUND($C$5+AE$7*SIN(2*PI()*$B50/n_ang),0)-ImgF_y0+1,ROUND($C$4+AE$7*COS(2*PI()*$B50/n_ang),0)-ImgF_x0+1)</f>
        <v>99</v>
      </c>
      <c r="AF50" s="18" t="n">
        <f aca="false">INDEX(ImgF,ROUND($C$5+AF$7*SIN(2*PI()*$B50/n_ang),0)-ImgF_y0+1,ROUND($C$4+AF$7*COS(2*PI()*$B50/n_ang),0)-ImgF_x0+1)</f>
        <v>17</v>
      </c>
      <c r="AG50" s="18" t="n">
        <f aca="false">INDEX(ImgF,ROUND($C$5+AG$7*SIN(2*PI()*$B50/n_ang),0)-ImgF_y0+1,ROUND($C$4+AG$7*COS(2*PI()*$B50/n_ang),0)-ImgF_x0+1)</f>
        <v>49</v>
      </c>
      <c r="AH50" s="18" t="n">
        <f aca="false">INDEX(ImgF,ROUND($C$5+AH$7*SIN(2*PI()*$B50/n_ang),0)-ImgF_y0+1,ROUND($C$4+AH$7*COS(2*PI()*$B50/n_ang),0)-ImgF_x0+1)</f>
        <v>46</v>
      </c>
      <c r="AI50" s="18" t="n">
        <f aca="false">INDEX(ImgF,ROUND($C$5+AI$7*SIN(2*PI()*$B50/n_ang),0)-ImgF_y0+1,ROUND($C$4+AI$7*COS(2*PI()*$B50/n_ang),0)-ImgF_x0+1)</f>
        <v>49</v>
      </c>
      <c r="AJ50" s="18" t="n">
        <f aca="false">INDEX(ImgF,ROUND($C$5+AJ$7*SIN(2*PI()*$B50/n_ang),0)-ImgF_y0+1,ROUND($C$4+AJ$7*COS(2*PI()*$B50/n_ang),0)-ImgF_x0+1)</f>
        <v>3</v>
      </c>
      <c r="AK50" s="18" t="n">
        <f aca="false">INDEX(ImgF,ROUND($C$5+AK$7*SIN(2*PI()*$B50/n_ang),0)-ImgF_y0+1,ROUND($C$4+AK$7*COS(2*PI()*$B50/n_ang),0)-ImgF_x0+1)</f>
        <v>3</v>
      </c>
      <c r="AL50" s="18" t="n">
        <f aca="false">INDEX(ImgF,ROUND($C$5+AL$7*SIN(2*PI()*$B50/n_ang),0)-ImgF_y0+1,ROUND($C$4+AL$7*COS(2*PI()*$B50/n_ang),0)-ImgF_x0+1)</f>
        <v>24</v>
      </c>
      <c r="AN50" s="35" t="n">
        <f aca="false">AVERAGE(D50:AB50)-AVERAGE(D136:AB136)</f>
        <v>2.2865625</v>
      </c>
      <c r="AO50" s="36" t="n">
        <f aca="false">(AN50-AVERAGE(AN$8:AN$135))/STDEVP(AN$8:AN$135)</f>
        <v>0.0844206349834781</v>
      </c>
      <c r="AP50" s="35" t="n">
        <f aca="false">AVERAGE(AD50:AL50)-AVERAGE(AD136:AL136)</f>
        <v>-31.4748263888889</v>
      </c>
      <c r="AQ50" s="36" t="n">
        <f aca="false">(AP50-AVERAGE(AP$8:AP$135))/STDEVP(AP$8:AP$135)</f>
        <v>-0.684833064660097</v>
      </c>
    </row>
    <row r="51" customFormat="false" ht="10.5" hidden="false" customHeight="true" outlineLevel="0" collapsed="false">
      <c r="B51" s="22" t="n">
        <v>43</v>
      </c>
      <c r="C51" s="34" t="n">
        <f aca="false">B51*360/n_ang</f>
        <v>120.9375</v>
      </c>
      <c r="D51" s="18" t="n">
        <f aca="false">INDEX(ImgF,ROUND($C$5+D$7*SIN(2*PI()*$B51/n_ang),0)-ImgF_y0+1,ROUND($C$4+D$7*COS(2*PI()*$B51/n_ang),0)-ImgF_x0+1)</f>
        <v>201</v>
      </c>
      <c r="E51" s="18" t="n">
        <f aca="false">INDEX(ImgF,ROUND($C$5+E$7*SIN(2*PI()*$B51/n_ang),0)-ImgF_y0+1,ROUND($C$4+E$7*COS(2*PI()*$B51/n_ang),0)-ImgF_x0+1)</f>
        <v>193</v>
      </c>
      <c r="F51" s="18" t="n">
        <f aca="false">INDEX(ImgF,ROUND($C$5+F$7*SIN(2*PI()*$B51/n_ang),0)-ImgF_y0+1,ROUND($C$4+F$7*COS(2*PI()*$B51/n_ang),0)-ImgF_x0+1)</f>
        <v>159</v>
      </c>
      <c r="G51" s="18" t="n">
        <f aca="false">INDEX(ImgF,ROUND($C$5+G$7*SIN(2*PI()*$B51/n_ang),0)-ImgF_y0+1,ROUND($C$4+G$7*COS(2*PI()*$B51/n_ang),0)-ImgF_x0+1)</f>
        <v>85</v>
      </c>
      <c r="H51" s="18" t="n">
        <f aca="false">INDEX(ImgF,ROUND($C$5+H$7*SIN(2*PI()*$B51/n_ang),0)-ImgF_y0+1,ROUND($C$4+H$7*COS(2*PI()*$B51/n_ang),0)-ImgF_x0+1)</f>
        <v>90</v>
      </c>
      <c r="I51" s="18" t="n">
        <f aca="false">INDEX(ImgF,ROUND($C$5+I$7*SIN(2*PI()*$B51/n_ang),0)-ImgF_y0+1,ROUND($C$4+I$7*COS(2*PI()*$B51/n_ang),0)-ImgF_x0+1)</f>
        <v>96</v>
      </c>
      <c r="J51" s="18" t="n">
        <f aca="false">INDEX(ImgF,ROUND($C$5+J$7*SIN(2*PI()*$B51/n_ang),0)-ImgF_y0+1,ROUND($C$4+J$7*COS(2*PI()*$B51/n_ang),0)-ImgF_x0+1)</f>
        <v>58</v>
      </c>
      <c r="K51" s="18" t="n">
        <f aca="false">INDEX(ImgF,ROUND($C$5+K$7*SIN(2*PI()*$B51/n_ang),0)-ImgF_y0+1,ROUND($C$4+K$7*COS(2*PI()*$B51/n_ang),0)-ImgF_x0+1)</f>
        <v>92</v>
      </c>
      <c r="L51" s="18" t="n">
        <f aca="false">INDEX(ImgF,ROUND($C$5+L$7*SIN(2*PI()*$B51/n_ang),0)-ImgF_y0+1,ROUND($C$4+L$7*COS(2*PI()*$B51/n_ang),0)-ImgF_x0+1)</f>
        <v>175</v>
      </c>
      <c r="M51" s="18" t="n">
        <f aca="false">INDEX(ImgF,ROUND($C$5+M$7*SIN(2*PI()*$B51/n_ang),0)-ImgF_y0+1,ROUND($C$4+M$7*COS(2*PI()*$B51/n_ang),0)-ImgF_x0+1)</f>
        <v>175</v>
      </c>
      <c r="N51" s="18" t="n">
        <f aca="false">INDEX(ImgF,ROUND($C$5+N$7*SIN(2*PI()*$B51/n_ang),0)-ImgF_y0+1,ROUND($C$4+N$7*COS(2*PI()*$B51/n_ang),0)-ImgF_x0+1)</f>
        <v>173</v>
      </c>
      <c r="O51" s="18" t="n">
        <f aca="false">INDEX(ImgF,ROUND($C$5+O$7*SIN(2*PI()*$B51/n_ang),0)-ImgF_y0+1,ROUND($C$4+O$7*COS(2*PI()*$B51/n_ang),0)-ImgF_x0+1)</f>
        <v>144</v>
      </c>
      <c r="P51" s="18" t="n">
        <f aca="false">INDEX(ImgF,ROUND($C$5+P$7*SIN(2*PI()*$B51/n_ang),0)-ImgF_y0+1,ROUND($C$4+P$7*COS(2*PI()*$B51/n_ang),0)-ImgF_x0+1)</f>
        <v>165</v>
      </c>
      <c r="Q51" s="18" t="n">
        <f aca="false">INDEX(ImgF,ROUND($C$5+Q$7*SIN(2*PI()*$B51/n_ang),0)-ImgF_y0+1,ROUND($C$4+Q$7*COS(2*PI()*$B51/n_ang),0)-ImgF_x0+1)</f>
        <v>156</v>
      </c>
      <c r="R51" s="18" t="n">
        <f aca="false">INDEX(ImgF,ROUND($C$5+R$7*SIN(2*PI()*$B51/n_ang),0)-ImgF_y0+1,ROUND($C$4+R$7*COS(2*PI()*$B51/n_ang),0)-ImgF_x0+1)</f>
        <v>162</v>
      </c>
      <c r="S51" s="18" t="n">
        <f aca="false">INDEX(ImgF,ROUND($C$5+S$7*SIN(2*PI()*$B51/n_ang),0)-ImgF_y0+1,ROUND($C$4+S$7*COS(2*PI()*$B51/n_ang),0)-ImgF_x0+1)</f>
        <v>173</v>
      </c>
      <c r="T51" s="18" t="n">
        <f aca="false">INDEX(ImgF,ROUND($C$5+T$7*SIN(2*PI()*$B51/n_ang),0)-ImgF_y0+1,ROUND($C$4+T$7*COS(2*PI()*$B51/n_ang),0)-ImgF_x0+1)</f>
        <v>172</v>
      </c>
      <c r="U51" s="18" t="n">
        <f aca="false">INDEX(ImgF,ROUND($C$5+U$7*SIN(2*PI()*$B51/n_ang),0)-ImgF_y0+1,ROUND($C$4+U$7*COS(2*PI()*$B51/n_ang),0)-ImgF_x0+1)</f>
        <v>172</v>
      </c>
      <c r="V51" s="18" t="n">
        <f aca="false">INDEX(ImgF,ROUND($C$5+V$7*SIN(2*PI()*$B51/n_ang),0)-ImgF_y0+1,ROUND($C$4+V$7*COS(2*PI()*$B51/n_ang),0)-ImgF_x0+1)</f>
        <v>177</v>
      </c>
      <c r="W51" s="18" t="n">
        <f aca="false">INDEX(ImgF,ROUND($C$5+W$7*SIN(2*PI()*$B51/n_ang),0)-ImgF_y0+1,ROUND($C$4+W$7*COS(2*PI()*$B51/n_ang),0)-ImgF_x0+1)</f>
        <v>175</v>
      </c>
      <c r="X51" s="18" t="n">
        <f aca="false">INDEX(ImgF,ROUND($C$5+X$7*SIN(2*PI()*$B51/n_ang),0)-ImgF_y0+1,ROUND($C$4+X$7*COS(2*PI()*$B51/n_ang),0)-ImgF_x0+1)</f>
        <v>179</v>
      </c>
      <c r="Y51" s="18" t="n">
        <f aca="false">INDEX(ImgF,ROUND($C$5+Y$7*SIN(2*PI()*$B51/n_ang),0)-ImgF_y0+1,ROUND($C$4+Y$7*COS(2*PI()*$B51/n_ang),0)-ImgF_x0+1)</f>
        <v>173</v>
      </c>
      <c r="Z51" s="18" t="n">
        <f aca="false">INDEX(ImgF,ROUND($C$5+Z$7*SIN(2*PI()*$B51/n_ang),0)-ImgF_y0+1,ROUND($C$4+Z$7*COS(2*PI()*$B51/n_ang),0)-ImgF_x0+1)</f>
        <v>149</v>
      </c>
      <c r="AA51" s="18" t="n">
        <f aca="false">INDEX(ImgF,ROUND($C$5+AA$7*SIN(2*PI()*$B51/n_ang),0)-ImgF_y0+1,ROUND($C$4+AA$7*COS(2*PI()*$B51/n_ang),0)-ImgF_x0+1)</f>
        <v>138</v>
      </c>
      <c r="AB51" s="18" t="n">
        <f aca="false">INDEX(ImgF,ROUND($C$5+AB$7*SIN(2*PI()*$B51/n_ang),0)-ImgF_y0+1,ROUND($C$4+AB$7*COS(2*PI()*$B51/n_ang),0)-ImgF_x0+1)</f>
        <v>160</v>
      </c>
      <c r="AD51" s="18" t="n">
        <f aca="false">INDEX(ImgF,ROUND($C$5+AD$7*SIN(2*PI()*$B51/n_ang),0)-ImgF_y0+1,ROUND($C$4+AD$7*COS(2*PI()*$B51/n_ang),0)-ImgF_x0+1)</f>
        <v>135</v>
      </c>
      <c r="AE51" s="18" t="n">
        <f aca="false">INDEX(ImgF,ROUND($C$5+AE$7*SIN(2*PI()*$B51/n_ang),0)-ImgF_y0+1,ROUND($C$4+AE$7*COS(2*PI()*$B51/n_ang),0)-ImgF_x0+1)</f>
        <v>17</v>
      </c>
      <c r="AF51" s="18" t="n">
        <f aca="false">INDEX(ImgF,ROUND($C$5+AF$7*SIN(2*PI()*$B51/n_ang),0)-ImgF_y0+1,ROUND($C$4+AF$7*COS(2*PI()*$B51/n_ang),0)-ImgF_x0+1)</f>
        <v>17</v>
      </c>
      <c r="AG51" s="18" t="n">
        <f aca="false">INDEX(ImgF,ROUND($C$5+AG$7*SIN(2*PI()*$B51/n_ang),0)-ImgF_y0+1,ROUND($C$4+AG$7*COS(2*PI()*$B51/n_ang),0)-ImgF_x0+1)</f>
        <v>49</v>
      </c>
      <c r="AH51" s="18" t="n">
        <f aca="false">INDEX(ImgF,ROUND($C$5+AH$7*SIN(2*PI()*$B51/n_ang),0)-ImgF_y0+1,ROUND($C$4+AH$7*COS(2*PI()*$B51/n_ang),0)-ImgF_x0+1)</f>
        <v>52</v>
      </c>
      <c r="AI51" s="18" t="n">
        <f aca="false">INDEX(ImgF,ROUND($C$5+AI$7*SIN(2*PI()*$B51/n_ang),0)-ImgF_y0+1,ROUND($C$4+AI$7*COS(2*PI()*$B51/n_ang),0)-ImgF_x0+1)</f>
        <v>33</v>
      </c>
      <c r="AJ51" s="18" t="n">
        <f aca="false">INDEX(ImgF,ROUND($C$5+AJ$7*SIN(2*PI()*$B51/n_ang),0)-ImgF_y0+1,ROUND($C$4+AJ$7*COS(2*PI()*$B51/n_ang),0)-ImgF_x0+1)</f>
        <v>0</v>
      </c>
      <c r="AK51" s="18" t="n">
        <f aca="false">INDEX(ImgF,ROUND($C$5+AK$7*SIN(2*PI()*$B51/n_ang),0)-ImgF_y0+1,ROUND($C$4+AK$7*COS(2*PI()*$B51/n_ang),0)-ImgF_x0+1)</f>
        <v>14</v>
      </c>
      <c r="AL51" s="18" t="n">
        <f aca="false">INDEX(ImgF,ROUND($C$5+AL$7*SIN(2*PI()*$B51/n_ang),0)-ImgF_y0+1,ROUND($C$4+AL$7*COS(2*PI()*$B51/n_ang),0)-ImgF_x0+1)</f>
        <v>35</v>
      </c>
      <c r="AN51" s="35" t="n">
        <f aca="false">AVERAGE(D51:AB51)-AVERAGE(D136:AB136)</f>
        <v>9.4465625</v>
      </c>
      <c r="AO51" s="36" t="n">
        <f aca="false">(AN51-AVERAGE(AN$8:AN$135))/STDEVP(AN$8:AN$135)</f>
        <v>0.348770175606881</v>
      </c>
      <c r="AP51" s="35" t="n">
        <f aca="false">AVERAGE(AD51:AL51)-AVERAGE(AD136:AL136)</f>
        <v>-35.5859375</v>
      </c>
      <c r="AQ51" s="36" t="n">
        <f aca="false">(AP51-AVERAGE(AP$8:AP$135))/STDEVP(AP$8:AP$135)</f>
        <v>-0.774283115522786</v>
      </c>
    </row>
    <row r="52" customFormat="false" ht="10.5" hidden="false" customHeight="true" outlineLevel="0" collapsed="false">
      <c r="B52" s="22" t="n">
        <v>44</v>
      </c>
      <c r="C52" s="34" t="n">
        <f aca="false">B52*360/n_ang</f>
        <v>123.75</v>
      </c>
      <c r="D52" s="18" t="n">
        <f aca="false">INDEX(ImgF,ROUND($C$5+D$7*SIN(2*PI()*$B52/n_ang),0)-ImgF_y0+1,ROUND($C$4+D$7*COS(2*PI()*$B52/n_ang),0)-ImgF_x0+1)</f>
        <v>188</v>
      </c>
      <c r="E52" s="18" t="n">
        <f aca="false">INDEX(ImgF,ROUND($C$5+E$7*SIN(2*PI()*$B52/n_ang),0)-ImgF_y0+1,ROUND($C$4+E$7*COS(2*PI()*$B52/n_ang),0)-ImgF_x0+1)</f>
        <v>180</v>
      </c>
      <c r="F52" s="18" t="n">
        <f aca="false">INDEX(ImgF,ROUND($C$5+F$7*SIN(2*PI()*$B52/n_ang),0)-ImgF_y0+1,ROUND($C$4+F$7*COS(2*PI()*$B52/n_ang),0)-ImgF_x0+1)</f>
        <v>159</v>
      </c>
      <c r="G52" s="18" t="n">
        <f aca="false">INDEX(ImgF,ROUND($C$5+G$7*SIN(2*PI()*$B52/n_ang),0)-ImgF_y0+1,ROUND($C$4+G$7*COS(2*PI()*$B52/n_ang),0)-ImgF_x0+1)</f>
        <v>88</v>
      </c>
      <c r="H52" s="18" t="n">
        <f aca="false">INDEX(ImgF,ROUND($C$5+H$7*SIN(2*PI()*$B52/n_ang),0)-ImgF_y0+1,ROUND($C$4+H$7*COS(2*PI()*$B52/n_ang),0)-ImgF_x0+1)</f>
        <v>90</v>
      </c>
      <c r="I52" s="18" t="n">
        <f aca="false">INDEX(ImgF,ROUND($C$5+I$7*SIN(2*PI()*$B52/n_ang),0)-ImgF_y0+1,ROUND($C$4+I$7*COS(2*PI()*$B52/n_ang),0)-ImgF_x0+1)</f>
        <v>103</v>
      </c>
      <c r="J52" s="18" t="n">
        <f aca="false">INDEX(ImgF,ROUND($C$5+J$7*SIN(2*PI()*$B52/n_ang),0)-ImgF_y0+1,ROUND($C$4+J$7*COS(2*PI()*$B52/n_ang),0)-ImgF_x0+1)</f>
        <v>103</v>
      </c>
      <c r="K52" s="18" t="n">
        <f aca="false">INDEX(ImgF,ROUND($C$5+K$7*SIN(2*PI()*$B52/n_ang),0)-ImgF_y0+1,ROUND($C$4+K$7*COS(2*PI()*$B52/n_ang),0)-ImgF_x0+1)</f>
        <v>90</v>
      </c>
      <c r="L52" s="18" t="n">
        <f aca="false">INDEX(ImgF,ROUND($C$5+L$7*SIN(2*PI()*$B52/n_ang),0)-ImgF_y0+1,ROUND($C$4+L$7*COS(2*PI()*$B52/n_ang),0)-ImgF_x0+1)</f>
        <v>215</v>
      </c>
      <c r="M52" s="18" t="n">
        <f aca="false">INDEX(ImgF,ROUND($C$5+M$7*SIN(2*PI()*$B52/n_ang),0)-ImgF_y0+1,ROUND($C$4+M$7*COS(2*PI()*$B52/n_ang),0)-ImgF_x0+1)</f>
        <v>163</v>
      </c>
      <c r="N52" s="18" t="n">
        <f aca="false">INDEX(ImgF,ROUND($C$5+N$7*SIN(2*PI()*$B52/n_ang),0)-ImgF_y0+1,ROUND($C$4+N$7*COS(2*PI()*$B52/n_ang),0)-ImgF_x0+1)</f>
        <v>181</v>
      </c>
      <c r="O52" s="18" t="n">
        <f aca="false">INDEX(ImgF,ROUND($C$5+O$7*SIN(2*PI()*$B52/n_ang),0)-ImgF_y0+1,ROUND($C$4+O$7*COS(2*PI()*$B52/n_ang),0)-ImgF_x0+1)</f>
        <v>156</v>
      </c>
      <c r="P52" s="18" t="n">
        <f aca="false">INDEX(ImgF,ROUND($C$5+P$7*SIN(2*PI()*$B52/n_ang),0)-ImgF_y0+1,ROUND($C$4+P$7*COS(2*PI()*$B52/n_ang),0)-ImgF_x0+1)</f>
        <v>162</v>
      </c>
      <c r="Q52" s="18" t="n">
        <f aca="false">INDEX(ImgF,ROUND($C$5+Q$7*SIN(2*PI()*$B52/n_ang),0)-ImgF_y0+1,ROUND($C$4+Q$7*COS(2*PI()*$B52/n_ang),0)-ImgF_x0+1)</f>
        <v>185</v>
      </c>
      <c r="R52" s="18" t="n">
        <f aca="false">INDEX(ImgF,ROUND($C$5+R$7*SIN(2*PI()*$B52/n_ang),0)-ImgF_y0+1,ROUND($C$4+R$7*COS(2*PI()*$B52/n_ang),0)-ImgF_x0+1)</f>
        <v>123</v>
      </c>
      <c r="S52" s="18" t="n">
        <f aca="false">INDEX(ImgF,ROUND($C$5+S$7*SIN(2*PI()*$B52/n_ang),0)-ImgF_y0+1,ROUND($C$4+S$7*COS(2*PI()*$B52/n_ang),0)-ImgF_x0+1)</f>
        <v>165</v>
      </c>
      <c r="T52" s="18" t="n">
        <f aca="false">INDEX(ImgF,ROUND($C$5+T$7*SIN(2*PI()*$B52/n_ang),0)-ImgF_y0+1,ROUND($C$4+T$7*COS(2*PI()*$B52/n_ang),0)-ImgF_x0+1)</f>
        <v>167</v>
      </c>
      <c r="U52" s="18" t="n">
        <f aca="false">INDEX(ImgF,ROUND($C$5+U$7*SIN(2*PI()*$B52/n_ang),0)-ImgF_y0+1,ROUND($C$4+U$7*COS(2*PI()*$B52/n_ang),0)-ImgF_x0+1)</f>
        <v>182</v>
      </c>
      <c r="V52" s="18" t="n">
        <f aca="false">INDEX(ImgF,ROUND($C$5+V$7*SIN(2*PI()*$B52/n_ang),0)-ImgF_y0+1,ROUND($C$4+V$7*COS(2*PI()*$B52/n_ang),0)-ImgF_x0+1)</f>
        <v>182</v>
      </c>
      <c r="W52" s="18" t="n">
        <f aca="false">INDEX(ImgF,ROUND($C$5+W$7*SIN(2*PI()*$B52/n_ang),0)-ImgF_y0+1,ROUND($C$4+W$7*COS(2*PI()*$B52/n_ang),0)-ImgF_x0+1)</f>
        <v>149</v>
      </c>
      <c r="X52" s="18" t="n">
        <f aca="false">INDEX(ImgF,ROUND($C$5+X$7*SIN(2*PI()*$B52/n_ang),0)-ImgF_y0+1,ROUND($C$4+X$7*COS(2*PI()*$B52/n_ang),0)-ImgF_x0+1)</f>
        <v>174</v>
      </c>
      <c r="Y52" s="18" t="n">
        <f aca="false">INDEX(ImgF,ROUND($C$5+Y$7*SIN(2*PI()*$B52/n_ang),0)-ImgF_y0+1,ROUND($C$4+Y$7*COS(2*PI()*$B52/n_ang),0)-ImgF_x0+1)</f>
        <v>135</v>
      </c>
      <c r="Z52" s="18" t="n">
        <f aca="false">INDEX(ImgF,ROUND($C$5+Z$7*SIN(2*PI()*$B52/n_ang),0)-ImgF_y0+1,ROUND($C$4+Z$7*COS(2*PI()*$B52/n_ang),0)-ImgF_x0+1)</f>
        <v>128</v>
      </c>
      <c r="AA52" s="18" t="n">
        <f aca="false">INDEX(ImgF,ROUND($C$5+AA$7*SIN(2*PI()*$B52/n_ang),0)-ImgF_y0+1,ROUND($C$4+AA$7*COS(2*PI()*$B52/n_ang),0)-ImgF_x0+1)</f>
        <v>134</v>
      </c>
      <c r="AB52" s="18" t="n">
        <f aca="false">INDEX(ImgF,ROUND($C$5+AB$7*SIN(2*PI()*$B52/n_ang),0)-ImgF_y0+1,ROUND($C$4+AB$7*COS(2*PI()*$B52/n_ang),0)-ImgF_x0+1)</f>
        <v>134</v>
      </c>
      <c r="AD52" s="18" t="n">
        <f aca="false">INDEX(ImgF,ROUND($C$5+AD$7*SIN(2*PI()*$B52/n_ang),0)-ImgF_y0+1,ROUND($C$4+AD$7*COS(2*PI()*$B52/n_ang),0)-ImgF_x0+1)</f>
        <v>53</v>
      </c>
      <c r="AE52" s="18" t="n">
        <f aca="false">INDEX(ImgF,ROUND($C$5+AE$7*SIN(2*PI()*$B52/n_ang),0)-ImgF_y0+1,ROUND($C$4+AE$7*COS(2*PI()*$B52/n_ang),0)-ImgF_x0+1)</f>
        <v>38</v>
      </c>
      <c r="AF52" s="18" t="n">
        <f aca="false">INDEX(ImgF,ROUND($C$5+AF$7*SIN(2*PI()*$B52/n_ang),0)-ImgF_y0+1,ROUND($C$4+AF$7*COS(2*PI()*$B52/n_ang),0)-ImgF_x0+1)</f>
        <v>93</v>
      </c>
      <c r="AG52" s="18" t="n">
        <f aca="false">INDEX(ImgF,ROUND($C$5+AG$7*SIN(2*PI()*$B52/n_ang),0)-ImgF_y0+1,ROUND($C$4+AG$7*COS(2*PI()*$B52/n_ang),0)-ImgF_x0+1)</f>
        <v>64</v>
      </c>
      <c r="AH52" s="18" t="n">
        <f aca="false">INDEX(ImgF,ROUND($C$5+AH$7*SIN(2*PI()*$B52/n_ang),0)-ImgF_y0+1,ROUND($C$4+AH$7*COS(2*PI()*$B52/n_ang),0)-ImgF_x0+1)</f>
        <v>38</v>
      </c>
      <c r="AI52" s="18" t="n">
        <f aca="false">INDEX(ImgF,ROUND($C$5+AI$7*SIN(2*PI()*$B52/n_ang),0)-ImgF_y0+1,ROUND($C$4+AI$7*COS(2*PI()*$B52/n_ang),0)-ImgF_x0+1)</f>
        <v>34</v>
      </c>
      <c r="AJ52" s="18" t="n">
        <f aca="false">INDEX(ImgF,ROUND($C$5+AJ$7*SIN(2*PI()*$B52/n_ang),0)-ImgF_y0+1,ROUND($C$4+AJ$7*COS(2*PI()*$B52/n_ang),0)-ImgF_x0+1)</f>
        <v>2</v>
      </c>
      <c r="AK52" s="18" t="n">
        <f aca="false">INDEX(ImgF,ROUND($C$5+AK$7*SIN(2*PI()*$B52/n_ang),0)-ImgF_y0+1,ROUND($C$4+AK$7*COS(2*PI()*$B52/n_ang),0)-ImgF_x0+1)</f>
        <v>24</v>
      </c>
      <c r="AL52" s="18" t="n">
        <f aca="false">INDEX(ImgF,ROUND($C$5+AL$7*SIN(2*PI()*$B52/n_ang),0)-ImgF_y0+1,ROUND($C$4+AL$7*COS(2*PI()*$B52/n_ang),0)-ImgF_x0+1)</f>
        <v>24</v>
      </c>
      <c r="AN52" s="35" t="n">
        <f aca="false">AVERAGE(D52:AB52)-AVERAGE(D136:AB136)</f>
        <v>7.20656249999999</v>
      </c>
      <c r="AO52" s="36" t="n">
        <f aca="false">(AN52-AVERAGE(AN$8:AN$135))/STDEVP(AN$8:AN$135)</f>
        <v>0.266068643344811</v>
      </c>
      <c r="AP52" s="35" t="n">
        <f aca="false">AVERAGE(AD52:AL52)-AVERAGE(AD136:AL136)</f>
        <v>-33.5859375</v>
      </c>
      <c r="AQ52" s="36" t="n">
        <f aca="false">(AP52-AVERAGE(AP$8:AP$135))/STDEVP(AP$8:AP$135)</f>
        <v>-0.730766874562559</v>
      </c>
    </row>
    <row r="53" customFormat="false" ht="10.5" hidden="false" customHeight="true" outlineLevel="0" collapsed="false">
      <c r="B53" s="22" t="n">
        <v>45</v>
      </c>
      <c r="C53" s="34" t="n">
        <f aca="false">B53*360/n_ang</f>
        <v>126.5625</v>
      </c>
      <c r="D53" s="18" t="n">
        <f aca="false">INDEX(ImgF,ROUND($C$5+D$7*SIN(2*PI()*$B53/n_ang),0)-ImgF_y0+1,ROUND($C$4+D$7*COS(2*PI()*$B53/n_ang),0)-ImgF_x0+1)</f>
        <v>188</v>
      </c>
      <c r="E53" s="18" t="n">
        <f aca="false">INDEX(ImgF,ROUND($C$5+E$7*SIN(2*PI()*$B53/n_ang),0)-ImgF_y0+1,ROUND($C$4+E$7*COS(2*PI()*$B53/n_ang),0)-ImgF_x0+1)</f>
        <v>180</v>
      </c>
      <c r="F53" s="18" t="n">
        <f aca="false">INDEX(ImgF,ROUND($C$5+F$7*SIN(2*PI()*$B53/n_ang),0)-ImgF_y0+1,ROUND($C$4+F$7*COS(2*PI()*$B53/n_ang),0)-ImgF_x0+1)</f>
        <v>103</v>
      </c>
      <c r="G53" s="18" t="n">
        <f aca="false">INDEX(ImgF,ROUND($C$5+G$7*SIN(2*PI()*$B53/n_ang),0)-ImgF_y0+1,ROUND($C$4+G$7*COS(2*PI()*$B53/n_ang),0)-ImgF_x0+1)</f>
        <v>88</v>
      </c>
      <c r="H53" s="18" t="n">
        <f aca="false">INDEX(ImgF,ROUND($C$5+H$7*SIN(2*PI()*$B53/n_ang),0)-ImgF_y0+1,ROUND($C$4+H$7*COS(2*PI()*$B53/n_ang),0)-ImgF_x0+1)</f>
        <v>143</v>
      </c>
      <c r="I53" s="18" t="n">
        <f aca="false">INDEX(ImgF,ROUND($C$5+I$7*SIN(2*PI()*$B53/n_ang),0)-ImgF_y0+1,ROUND($C$4+I$7*COS(2*PI()*$B53/n_ang),0)-ImgF_x0+1)</f>
        <v>141</v>
      </c>
      <c r="J53" s="18" t="n">
        <f aca="false">INDEX(ImgF,ROUND($C$5+J$7*SIN(2*PI()*$B53/n_ang),0)-ImgF_y0+1,ROUND($C$4+J$7*COS(2*PI()*$B53/n_ang),0)-ImgF_x0+1)</f>
        <v>156</v>
      </c>
      <c r="K53" s="18" t="n">
        <f aca="false">INDEX(ImgF,ROUND($C$5+K$7*SIN(2*PI()*$B53/n_ang),0)-ImgF_y0+1,ROUND($C$4+K$7*COS(2*PI()*$B53/n_ang),0)-ImgF_x0+1)</f>
        <v>135</v>
      </c>
      <c r="L53" s="18" t="n">
        <f aca="false">INDEX(ImgF,ROUND($C$5+L$7*SIN(2*PI()*$B53/n_ang),0)-ImgF_y0+1,ROUND($C$4+L$7*COS(2*PI()*$B53/n_ang),0)-ImgF_x0+1)</f>
        <v>215</v>
      </c>
      <c r="M53" s="18" t="n">
        <f aca="false">INDEX(ImgF,ROUND($C$5+M$7*SIN(2*PI()*$B53/n_ang),0)-ImgF_y0+1,ROUND($C$4+M$7*COS(2*PI()*$B53/n_ang),0)-ImgF_x0+1)</f>
        <v>141</v>
      </c>
      <c r="N53" s="18" t="n">
        <f aca="false">INDEX(ImgF,ROUND($C$5+N$7*SIN(2*PI()*$B53/n_ang),0)-ImgF_y0+1,ROUND($C$4+N$7*COS(2*PI()*$B53/n_ang),0)-ImgF_x0+1)</f>
        <v>141</v>
      </c>
      <c r="O53" s="18" t="n">
        <f aca="false">INDEX(ImgF,ROUND($C$5+O$7*SIN(2*PI()*$B53/n_ang),0)-ImgF_y0+1,ROUND($C$4+O$7*COS(2*PI()*$B53/n_ang),0)-ImgF_x0+1)</f>
        <v>192</v>
      </c>
      <c r="P53" s="18" t="n">
        <f aca="false">INDEX(ImgF,ROUND($C$5+P$7*SIN(2*PI()*$B53/n_ang),0)-ImgF_y0+1,ROUND($C$4+P$7*COS(2*PI()*$B53/n_ang),0)-ImgF_x0+1)</f>
        <v>143</v>
      </c>
      <c r="Q53" s="18" t="n">
        <f aca="false">INDEX(ImgF,ROUND($C$5+Q$7*SIN(2*PI()*$B53/n_ang),0)-ImgF_y0+1,ROUND($C$4+Q$7*COS(2*PI()*$B53/n_ang),0)-ImgF_x0+1)</f>
        <v>173</v>
      </c>
      <c r="R53" s="18" t="n">
        <f aca="false">INDEX(ImgF,ROUND($C$5+R$7*SIN(2*PI()*$B53/n_ang),0)-ImgF_y0+1,ROUND($C$4+R$7*COS(2*PI()*$B53/n_ang),0)-ImgF_x0+1)</f>
        <v>131</v>
      </c>
      <c r="S53" s="18" t="n">
        <f aca="false">INDEX(ImgF,ROUND($C$5+S$7*SIN(2*PI()*$B53/n_ang),0)-ImgF_y0+1,ROUND($C$4+S$7*COS(2*PI()*$B53/n_ang),0)-ImgF_x0+1)</f>
        <v>131</v>
      </c>
      <c r="T53" s="18" t="n">
        <f aca="false">INDEX(ImgF,ROUND($C$5+T$7*SIN(2*PI()*$B53/n_ang),0)-ImgF_y0+1,ROUND($C$4+T$7*COS(2*PI()*$B53/n_ang),0)-ImgF_x0+1)</f>
        <v>135</v>
      </c>
      <c r="U53" s="18" t="n">
        <f aca="false">INDEX(ImgF,ROUND($C$5+U$7*SIN(2*PI()*$B53/n_ang),0)-ImgF_y0+1,ROUND($C$4+U$7*COS(2*PI()*$B53/n_ang),0)-ImgF_x0+1)</f>
        <v>158</v>
      </c>
      <c r="V53" s="18" t="n">
        <f aca="false">INDEX(ImgF,ROUND($C$5+V$7*SIN(2*PI()*$B53/n_ang),0)-ImgF_y0+1,ROUND($C$4+V$7*COS(2*PI()*$B53/n_ang),0)-ImgF_x0+1)</f>
        <v>158</v>
      </c>
      <c r="W53" s="18" t="n">
        <f aca="false">INDEX(ImgF,ROUND($C$5+W$7*SIN(2*PI()*$B53/n_ang),0)-ImgF_y0+1,ROUND($C$4+W$7*COS(2*PI()*$B53/n_ang),0)-ImgF_x0+1)</f>
        <v>137</v>
      </c>
      <c r="X53" s="18" t="n">
        <f aca="false">INDEX(ImgF,ROUND($C$5+X$7*SIN(2*PI()*$B53/n_ang),0)-ImgF_y0+1,ROUND($C$4+X$7*COS(2*PI()*$B53/n_ang),0)-ImgF_x0+1)</f>
        <v>137</v>
      </c>
      <c r="Y53" s="18" t="n">
        <f aca="false">INDEX(ImgF,ROUND($C$5+Y$7*SIN(2*PI()*$B53/n_ang),0)-ImgF_y0+1,ROUND($C$4+Y$7*COS(2*PI()*$B53/n_ang),0)-ImgF_x0+1)</f>
        <v>185</v>
      </c>
      <c r="Z53" s="18" t="n">
        <f aca="false">INDEX(ImgF,ROUND($C$5+Z$7*SIN(2*PI()*$B53/n_ang),0)-ImgF_y0+1,ROUND($C$4+Z$7*COS(2*PI()*$B53/n_ang),0)-ImgF_x0+1)</f>
        <v>179</v>
      </c>
      <c r="AA53" s="18" t="n">
        <f aca="false">INDEX(ImgF,ROUND($C$5+AA$7*SIN(2*PI()*$B53/n_ang),0)-ImgF_y0+1,ROUND($C$4+AA$7*COS(2*PI()*$B53/n_ang),0)-ImgF_x0+1)</f>
        <v>152</v>
      </c>
      <c r="AB53" s="18" t="n">
        <f aca="false">INDEX(ImgF,ROUND($C$5+AB$7*SIN(2*PI()*$B53/n_ang),0)-ImgF_y0+1,ROUND($C$4+AB$7*COS(2*PI()*$B53/n_ang),0)-ImgF_x0+1)</f>
        <v>134</v>
      </c>
      <c r="AD53" s="18" t="n">
        <f aca="false">INDEX(ImgF,ROUND($C$5+AD$7*SIN(2*PI()*$B53/n_ang),0)-ImgF_y0+1,ROUND($C$4+AD$7*COS(2*PI()*$B53/n_ang),0)-ImgF_x0+1)</f>
        <v>42</v>
      </c>
      <c r="AE53" s="18" t="n">
        <f aca="false">INDEX(ImgF,ROUND($C$5+AE$7*SIN(2*PI()*$B53/n_ang),0)-ImgF_y0+1,ROUND($C$4+AE$7*COS(2*PI()*$B53/n_ang),0)-ImgF_x0+1)</f>
        <v>95</v>
      </c>
      <c r="AF53" s="18" t="n">
        <f aca="false">INDEX(ImgF,ROUND($C$5+AF$7*SIN(2*PI()*$B53/n_ang),0)-ImgF_y0+1,ROUND($C$4+AF$7*COS(2*PI()*$B53/n_ang),0)-ImgF_x0+1)</f>
        <v>95</v>
      </c>
      <c r="AG53" s="18" t="n">
        <f aca="false">INDEX(ImgF,ROUND($C$5+AG$7*SIN(2*PI()*$B53/n_ang),0)-ImgF_y0+1,ROUND($C$4+AG$7*COS(2*PI()*$B53/n_ang),0)-ImgF_x0+1)</f>
        <v>31</v>
      </c>
      <c r="AH53" s="18" t="n">
        <f aca="false">INDEX(ImgF,ROUND($C$5+AH$7*SIN(2*PI()*$B53/n_ang),0)-ImgF_y0+1,ROUND($C$4+AH$7*COS(2*PI()*$B53/n_ang),0)-ImgF_x0+1)</f>
        <v>47</v>
      </c>
      <c r="AI53" s="18" t="n">
        <f aca="false">INDEX(ImgF,ROUND($C$5+AI$7*SIN(2*PI()*$B53/n_ang),0)-ImgF_y0+1,ROUND($C$4+AI$7*COS(2*PI()*$B53/n_ang),0)-ImgF_x0+1)</f>
        <v>3</v>
      </c>
      <c r="AJ53" s="18" t="n">
        <f aca="false">INDEX(ImgF,ROUND($C$5+AJ$7*SIN(2*PI()*$B53/n_ang),0)-ImgF_y0+1,ROUND($C$4+AJ$7*COS(2*PI()*$B53/n_ang),0)-ImgF_x0+1)</f>
        <v>9</v>
      </c>
      <c r="AK53" s="18" t="n">
        <f aca="false">INDEX(ImgF,ROUND($C$5+AK$7*SIN(2*PI()*$B53/n_ang),0)-ImgF_y0+1,ROUND($C$4+AK$7*COS(2*PI()*$B53/n_ang),0)-ImgF_x0+1)</f>
        <v>9</v>
      </c>
      <c r="AL53" s="18" t="n">
        <f aca="false">INDEX(ImgF,ROUND($C$5+AL$7*SIN(2*PI()*$B53/n_ang),0)-ImgF_y0+1,ROUND($C$4+AL$7*COS(2*PI()*$B53/n_ang),0)-ImgF_x0+1)</f>
        <v>53</v>
      </c>
      <c r="AN53" s="35" t="n">
        <f aca="false">AVERAGE(D53:AB53)-AVERAGE(D136:AB136)</f>
        <v>8.80656249999998</v>
      </c>
      <c r="AO53" s="36" t="n">
        <f aca="false">(AN53-AVERAGE(AN$8:AN$135))/STDEVP(AN$8:AN$135)</f>
        <v>0.325141166389146</v>
      </c>
      <c r="AP53" s="35" t="n">
        <f aca="false">AVERAGE(AD53:AL53)-AVERAGE(AD136:AL136)</f>
        <v>-32.0303819444445</v>
      </c>
      <c r="AQ53" s="36" t="n">
        <f aca="false">(AP53-AVERAGE(AP$8:AP$135))/STDEVP(AP$8:AP$135)</f>
        <v>-0.696920909371271</v>
      </c>
    </row>
    <row r="54" customFormat="false" ht="10.5" hidden="false" customHeight="true" outlineLevel="0" collapsed="false">
      <c r="B54" s="22" t="n">
        <v>46</v>
      </c>
      <c r="C54" s="34" t="n">
        <f aca="false">B54*360/n_ang</f>
        <v>129.375</v>
      </c>
      <c r="D54" s="18" t="n">
        <f aca="false">INDEX(ImgF,ROUND($C$5+D$7*SIN(2*PI()*$B54/n_ang),0)-ImgF_y0+1,ROUND($C$4+D$7*COS(2*PI()*$B54/n_ang),0)-ImgF_x0+1)</f>
        <v>196</v>
      </c>
      <c r="E54" s="18" t="n">
        <f aca="false">INDEX(ImgF,ROUND($C$5+E$7*SIN(2*PI()*$B54/n_ang),0)-ImgF_y0+1,ROUND($C$4+E$7*COS(2*PI()*$B54/n_ang),0)-ImgF_x0+1)</f>
        <v>180</v>
      </c>
      <c r="F54" s="18" t="n">
        <f aca="false">INDEX(ImgF,ROUND($C$5+F$7*SIN(2*PI()*$B54/n_ang),0)-ImgF_y0+1,ROUND($C$4+F$7*COS(2*PI()*$B54/n_ang),0)-ImgF_x0+1)</f>
        <v>103</v>
      </c>
      <c r="G54" s="18" t="n">
        <f aca="false">INDEX(ImgF,ROUND($C$5+G$7*SIN(2*PI()*$B54/n_ang),0)-ImgF_y0+1,ROUND($C$4+G$7*COS(2*PI()*$B54/n_ang),0)-ImgF_x0+1)</f>
        <v>180</v>
      </c>
      <c r="H54" s="18" t="n">
        <f aca="false">INDEX(ImgF,ROUND($C$5+H$7*SIN(2*PI()*$B54/n_ang),0)-ImgF_y0+1,ROUND($C$4+H$7*COS(2*PI()*$B54/n_ang),0)-ImgF_x0+1)</f>
        <v>143</v>
      </c>
      <c r="I54" s="18" t="n">
        <f aca="false">INDEX(ImgF,ROUND($C$5+I$7*SIN(2*PI()*$B54/n_ang),0)-ImgF_y0+1,ROUND($C$4+I$7*COS(2*PI()*$B54/n_ang),0)-ImgF_x0+1)</f>
        <v>226</v>
      </c>
      <c r="J54" s="18" t="n">
        <f aca="false">INDEX(ImgF,ROUND($C$5+J$7*SIN(2*PI()*$B54/n_ang),0)-ImgF_y0+1,ROUND($C$4+J$7*COS(2*PI()*$B54/n_ang),0)-ImgF_x0+1)</f>
        <v>156</v>
      </c>
      <c r="K54" s="18" t="n">
        <f aca="false">INDEX(ImgF,ROUND($C$5+K$7*SIN(2*PI()*$B54/n_ang),0)-ImgF_y0+1,ROUND($C$4+K$7*COS(2*PI()*$B54/n_ang),0)-ImgF_x0+1)</f>
        <v>238</v>
      </c>
      <c r="L54" s="18" t="n">
        <f aca="false">INDEX(ImgF,ROUND($C$5+L$7*SIN(2*PI()*$B54/n_ang),0)-ImgF_y0+1,ROUND($C$4+L$7*COS(2*PI()*$B54/n_ang),0)-ImgF_x0+1)</f>
        <v>161</v>
      </c>
      <c r="M54" s="18" t="n">
        <f aca="false">INDEX(ImgF,ROUND($C$5+M$7*SIN(2*PI()*$B54/n_ang),0)-ImgF_y0+1,ROUND($C$4+M$7*COS(2*PI()*$B54/n_ang),0)-ImgF_x0+1)</f>
        <v>194</v>
      </c>
      <c r="N54" s="18" t="n">
        <f aca="false">INDEX(ImgF,ROUND($C$5+N$7*SIN(2*PI()*$B54/n_ang),0)-ImgF_y0+1,ROUND($C$4+N$7*COS(2*PI()*$B54/n_ang),0)-ImgF_x0+1)</f>
        <v>141</v>
      </c>
      <c r="O54" s="18" t="n">
        <f aca="false">INDEX(ImgF,ROUND($C$5+O$7*SIN(2*PI()*$B54/n_ang),0)-ImgF_y0+1,ROUND($C$4+O$7*COS(2*PI()*$B54/n_ang),0)-ImgF_x0+1)</f>
        <v>170</v>
      </c>
      <c r="P54" s="18" t="n">
        <f aca="false">INDEX(ImgF,ROUND($C$5+P$7*SIN(2*PI()*$B54/n_ang),0)-ImgF_y0+1,ROUND($C$4+P$7*COS(2*PI()*$B54/n_ang),0)-ImgF_x0+1)</f>
        <v>170</v>
      </c>
      <c r="Q54" s="18" t="n">
        <f aca="false">INDEX(ImgF,ROUND($C$5+Q$7*SIN(2*PI()*$B54/n_ang),0)-ImgF_y0+1,ROUND($C$4+Q$7*COS(2*PI()*$B54/n_ang),0)-ImgF_x0+1)</f>
        <v>141</v>
      </c>
      <c r="R54" s="18" t="n">
        <f aca="false">INDEX(ImgF,ROUND($C$5+R$7*SIN(2*PI()*$B54/n_ang),0)-ImgF_y0+1,ROUND($C$4+R$7*COS(2*PI()*$B54/n_ang),0)-ImgF_x0+1)</f>
        <v>173</v>
      </c>
      <c r="S54" s="18" t="n">
        <f aca="false">INDEX(ImgF,ROUND($C$5+S$7*SIN(2*PI()*$B54/n_ang),0)-ImgF_y0+1,ROUND($C$4+S$7*COS(2*PI()*$B54/n_ang),0)-ImgF_x0+1)</f>
        <v>117</v>
      </c>
      <c r="T54" s="18" t="n">
        <f aca="false">INDEX(ImgF,ROUND($C$5+T$7*SIN(2*PI()*$B54/n_ang),0)-ImgF_y0+1,ROUND($C$4+T$7*COS(2*PI()*$B54/n_ang),0)-ImgF_x0+1)</f>
        <v>120</v>
      </c>
      <c r="U54" s="18" t="n">
        <f aca="false">INDEX(ImgF,ROUND($C$5+U$7*SIN(2*PI()*$B54/n_ang),0)-ImgF_y0+1,ROUND($C$4+U$7*COS(2*PI()*$B54/n_ang),0)-ImgF_x0+1)</f>
        <v>139</v>
      </c>
      <c r="V54" s="18" t="n">
        <f aca="false">INDEX(ImgF,ROUND($C$5+V$7*SIN(2*PI()*$B54/n_ang),0)-ImgF_y0+1,ROUND($C$4+V$7*COS(2*PI()*$B54/n_ang),0)-ImgF_x0+1)</f>
        <v>130</v>
      </c>
      <c r="W54" s="18" t="n">
        <f aca="false">INDEX(ImgF,ROUND($C$5+W$7*SIN(2*PI()*$B54/n_ang),0)-ImgF_y0+1,ROUND($C$4+W$7*COS(2*PI()*$B54/n_ang),0)-ImgF_x0+1)</f>
        <v>164</v>
      </c>
      <c r="X54" s="18" t="n">
        <f aca="false">INDEX(ImgF,ROUND($C$5+X$7*SIN(2*PI()*$B54/n_ang),0)-ImgF_y0+1,ROUND($C$4+X$7*COS(2*PI()*$B54/n_ang),0)-ImgF_x0+1)</f>
        <v>153</v>
      </c>
      <c r="Y54" s="18" t="n">
        <f aca="false">INDEX(ImgF,ROUND($C$5+Y$7*SIN(2*PI()*$B54/n_ang),0)-ImgF_y0+1,ROUND($C$4+Y$7*COS(2*PI()*$B54/n_ang),0)-ImgF_x0+1)</f>
        <v>156</v>
      </c>
      <c r="Z54" s="18" t="n">
        <f aca="false">INDEX(ImgF,ROUND($C$5+Z$7*SIN(2*PI()*$B54/n_ang),0)-ImgF_y0+1,ROUND($C$4+Z$7*COS(2*PI()*$B54/n_ang),0)-ImgF_x0+1)</f>
        <v>170</v>
      </c>
      <c r="AA54" s="18" t="n">
        <f aca="false">INDEX(ImgF,ROUND($C$5+AA$7*SIN(2*PI()*$B54/n_ang),0)-ImgF_y0+1,ROUND($C$4+AA$7*COS(2*PI()*$B54/n_ang),0)-ImgF_x0+1)</f>
        <v>174</v>
      </c>
      <c r="AB54" s="18" t="n">
        <f aca="false">INDEX(ImgF,ROUND($C$5+AB$7*SIN(2*PI()*$B54/n_ang),0)-ImgF_y0+1,ROUND($C$4+AB$7*COS(2*PI()*$B54/n_ang),0)-ImgF_x0+1)</f>
        <v>198</v>
      </c>
      <c r="AD54" s="18" t="n">
        <f aca="false">INDEX(ImgF,ROUND($C$5+AD$7*SIN(2*PI()*$B54/n_ang),0)-ImgF_y0+1,ROUND($C$4+AD$7*COS(2*PI()*$B54/n_ang),0)-ImgF_x0+1)</f>
        <v>22</v>
      </c>
      <c r="AE54" s="18" t="n">
        <f aca="false">INDEX(ImgF,ROUND($C$5+AE$7*SIN(2*PI()*$B54/n_ang),0)-ImgF_y0+1,ROUND($C$4+AE$7*COS(2*PI()*$B54/n_ang),0)-ImgF_x0+1)</f>
        <v>75</v>
      </c>
      <c r="AF54" s="18" t="n">
        <f aca="false">INDEX(ImgF,ROUND($C$5+AF$7*SIN(2*PI()*$B54/n_ang),0)-ImgF_y0+1,ROUND($C$4+AF$7*COS(2*PI()*$B54/n_ang),0)-ImgF_x0+1)</f>
        <v>42</v>
      </c>
      <c r="AG54" s="18" t="n">
        <f aca="false">INDEX(ImgF,ROUND($C$5+AG$7*SIN(2*PI()*$B54/n_ang),0)-ImgF_y0+1,ROUND($C$4+AG$7*COS(2*PI()*$B54/n_ang),0)-ImgF_x0+1)</f>
        <v>26</v>
      </c>
      <c r="AH54" s="18" t="n">
        <f aca="false">INDEX(ImgF,ROUND($C$5+AH$7*SIN(2*PI()*$B54/n_ang),0)-ImgF_y0+1,ROUND($C$4+AH$7*COS(2*PI()*$B54/n_ang),0)-ImgF_x0+1)</f>
        <v>19</v>
      </c>
      <c r="AI54" s="18" t="n">
        <f aca="false">INDEX(ImgF,ROUND($C$5+AI$7*SIN(2*PI()*$B54/n_ang),0)-ImgF_y0+1,ROUND($C$4+AI$7*COS(2*PI()*$B54/n_ang),0)-ImgF_x0+1)</f>
        <v>0</v>
      </c>
      <c r="AJ54" s="18" t="n">
        <f aca="false">INDEX(ImgF,ROUND($C$5+AJ$7*SIN(2*PI()*$B54/n_ang),0)-ImgF_y0+1,ROUND($C$4+AJ$7*COS(2*PI()*$B54/n_ang),0)-ImgF_x0+1)</f>
        <v>0</v>
      </c>
      <c r="AK54" s="18" t="n">
        <f aca="false">INDEX(ImgF,ROUND($C$5+AK$7*SIN(2*PI()*$B54/n_ang),0)-ImgF_y0+1,ROUND($C$4+AK$7*COS(2*PI()*$B54/n_ang),0)-ImgF_x0+1)</f>
        <v>52</v>
      </c>
      <c r="AL54" s="18" t="n">
        <f aca="false">INDEX(ImgF,ROUND($C$5+AL$7*SIN(2*PI()*$B54/n_ang),0)-ImgF_y0+1,ROUND($C$4+AL$7*COS(2*PI()*$B54/n_ang),0)-ImgF_x0+1)</f>
        <v>58</v>
      </c>
      <c r="AN54" s="35" t="n">
        <f aca="false">AVERAGE(D54:AB54)-AVERAGE(D136:AB136)</f>
        <v>21.4865625</v>
      </c>
      <c r="AO54" s="36" t="n">
        <f aca="false">(AN54-AVERAGE(AN$8:AN$135))/STDEVP(AN$8:AN$135)</f>
        <v>0.793290911515509</v>
      </c>
      <c r="AP54" s="35" t="n">
        <f aca="false">AVERAGE(AD54:AL54)-AVERAGE(AD136:AL136)</f>
        <v>-42.0303819444445</v>
      </c>
      <c r="AQ54" s="36" t="n">
        <f aca="false">(AP54-AVERAGE(AP$8:AP$135))/STDEVP(AP$8:AP$135)</f>
        <v>-0.914502114172405</v>
      </c>
    </row>
    <row r="55" customFormat="false" ht="10.5" hidden="false" customHeight="true" outlineLevel="0" collapsed="false">
      <c r="B55" s="22" t="n">
        <v>47</v>
      </c>
      <c r="C55" s="34" t="n">
        <f aca="false">B55*360/n_ang</f>
        <v>132.1875</v>
      </c>
      <c r="D55" s="18" t="n">
        <f aca="false">INDEX(ImgF,ROUND($C$5+D$7*SIN(2*PI()*$B55/n_ang),0)-ImgF_y0+1,ROUND($C$4+D$7*COS(2*PI()*$B55/n_ang),0)-ImgF_x0+1)</f>
        <v>196</v>
      </c>
      <c r="E55" s="18" t="n">
        <f aca="false">INDEX(ImgF,ROUND($C$5+E$7*SIN(2*PI()*$B55/n_ang),0)-ImgF_y0+1,ROUND($C$4+E$7*COS(2*PI()*$B55/n_ang),0)-ImgF_x0+1)</f>
        <v>141</v>
      </c>
      <c r="F55" s="18" t="n">
        <f aca="false">INDEX(ImgF,ROUND($C$5+F$7*SIN(2*PI()*$B55/n_ang),0)-ImgF_y0+1,ROUND($C$4+F$7*COS(2*PI()*$B55/n_ang),0)-ImgF_x0+1)</f>
        <v>141</v>
      </c>
      <c r="G55" s="18" t="n">
        <f aca="false">INDEX(ImgF,ROUND($C$5+G$7*SIN(2*PI()*$B55/n_ang),0)-ImgF_y0+1,ROUND($C$4+G$7*COS(2*PI()*$B55/n_ang),0)-ImgF_x0+1)</f>
        <v>180</v>
      </c>
      <c r="H55" s="18" t="n">
        <f aca="false">INDEX(ImgF,ROUND($C$5+H$7*SIN(2*PI()*$B55/n_ang),0)-ImgF_y0+1,ROUND($C$4+H$7*COS(2*PI()*$B55/n_ang),0)-ImgF_x0+1)</f>
        <v>248</v>
      </c>
      <c r="I55" s="18" t="n">
        <f aca="false">INDEX(ImgF,ROUND($C$5+I$7*SIN(2*PI()*$B55/n_ang),0)-ImgF_y0+1,ROUND($C$4+I$7*COS(2*PI()*$B55/n_ang),0)-ImgF_x0+1)</f>
        <v>226</v>
      </c>
      <c r="J55" s="18" t="n">
        <f aca="false">INDEX(ImgF,ROUND($C$5+J$7*SIN(2*PI()*$B55/n_ang),0)-ImgF_y0+1,ROUND($C$4+J$7*COS(2*PI()*$B55/n_ang),0)-ImgF_x0+1)</f>
        <v>253</v>
      </c>
      <c r="K55" s="18" t="n">
        <f aca="false">INDEX(ImgF,ROUND($C$5+K$7*SIN(2*PI()*$B55/n_ang),0)-ImgF_y0+1,ROUND($C$4+K$7*COS(2*PI()*$B55/n_ang),0)-ImgF_x0+1)</f>
        <v>246</v>
      </c>
      <c r="L55" s="18" t="n">
        <f aca="false">INDEX(ImgF,ROUND($C$5+L$7*SIN(2*PI()*$B55/n_ang),0)-ImgF_y0+1,ROUND($C$4+L$7*COS(2*PI()*$B55/n_ang),0)-ImgF_x0+1)</f>
        <v>161</v>
      </c>
      <c r="M55" s="18" t="n">
        <f aca="false">INDEX(ImgF,ROUND($C$5+M$7*SIN(2*PI()*$B55/n_ang),0)-ImgF_y0+1,ROUND($C$4+M$7*COS(2*PI()*$B55/n_ang),0)-ImgF_x0+1)</f>
        <v>200</v>
      </c>
      <c r="N55" s="18" t="n">
        <f aca="false">INDEX(ImgF,ROUND($C$5+N$7*SIN(2*PI()*$B55/n_ang),0)-ImgF_y0+1,ROUND($C$4+N$7*COS(2*PI()*$B55/n_ang),0)-ImgF_x0+1)</f>
        <v>173</v>
      </c>
      <c r="O55" s="18" t="n">
        <f aca="false">INDEX(ImgF,ROUND($C$5+O$7*SIN(2*PI()*$B55/n_ang),0)-ImgF_y0+1,ROUND($C$4+O$7*COS(2*PI()*$B55/n_ang),0)-ImgF_x0+1)</f>
        <v>146</v>
      </c>
      <c r="P55" s="18" t="n">
        <f aca="false">INDEX(ImgF,ROUND($C$5+P$7*SIN(2*PI()*$B55/n_ang),0)-ImgF_y0+1,ROUND($C$4+P$7*COS(2*PI()*$B55/n_ang),0)-ImgF_x0+1)</f>
        <v>156</v>
      </c>
      <c r="Q55" s="18" t="n">
        <f aca="false">INDEX(ImgF,ROUND($C$5+Q$7*SIN(2*PI()*$B55/n_ang),0)-ImgF_y0+1,ROUND($C$4+Q$7*COS(2*PI()*$B55/n_ang),0)-ImgF_x0+1)</f>
        <v>185</v>
      </c>
      <c r="R55" s="18" t="n">
        <f aca="false">INDEX(ImgF,ROUND($C$5+R$7*SIN(2*PI()*$B55/n_ang),0)-ImgF_y0+1,ROUND($C$4+R$7*COS(2*PI()*$B55/n_ang),0)-ImgF_x0+1)</f>
        <v>180</v>
      </c>
      <c r="S55" s="18" t="n">
        <f aca="false">INDEX(ImgF,ROUND($C$5+S$7*SIN(2*PI()*$B55/n_ang),0)-ImgF_y0+1,ROUND($C$4+S$7*COS(2*PI()*$B55/n_ang),0)-ImgF_x0+1)</f>
        <v>149</v>
      </c>
      <c r="T55" s="18" t="n">
        <f aca="false">INDEX(ImgF,ROUND($C$5+T$7*SIN(2*PI()*$B55/n_ang),0)-ImgF_y0+1,ROUND($C$4+T$7*COS(2*PI()*$B55/n_ang),0)-ImgF_x0+1)</f>
        <v>143</v>
      </c>
      <c r="U55" s="18" t="n">
        <f aca="false">INDEX(ImgF,ROUND($C$5+U$7*SIN(2*PI()*$B55/n_ang),0)-ImgF_y0+1,ROUND($C$4+U$7*COS(2*PI()*$B55/n_ang),0)-ImgF_x0+1)</f>
        <v>143</v>
      </c>
      <c r="V55" s="18" t="n">
        <f aca="false">INDEX(ImgF,ROUND($C$5+V$7*SIN(2*PI()*$B55/n_ang),0)-ImgF_y0+1,ROUND($C$4+V$7*COS(2*PI()*$B55/n_ang),0)-ImgF_x0+1)</f>
        <v>157</v>
      </c>
      <c r="W55" s="18" t="n">
        <f aca="false">INDEX(ImgF,ROUND($C$5+W$7*SIN(2*PI()*$B55/n_ang),0)-ImgF_y0+1,ROUND($C$4+W$7*COS(2*PI()*$B55/n_ang),0)-ImgF_x0+1)</f>
        <v>172</v>
      </c>
      <c r="X55" s="18" t="n">
        <f aca="false">INDEX(ImgF,ROUND($C$5+X$7*SIN(2*PI()*$B55/n_ang),0)-ImgF_y0+1,ROUND($C$4+X$7*COS(2*PI()*$B55/n_ang),0)-ImgF_x0+1)</f>
        <v>164</v>
      </c>
      <c r="Y55" s="18" t="n">
        <f aca="false">INDEX(ImgF,ROUND($C$5+Y$7*SIN(2*PI()*$B55/n_ang),0)-ImgF_y0+1,ROUND($C$4+Y$7*COS(2*PI()*$B55/n_ang),0)-ImgF_x0+1)</f>
        <v>129</v>
      </c>
      <c r="Z55" s="18" t="n">
        <f aca="false">INDEX(ImgF,ROUND($C$5+Z$7*SIN(2*PI()*$B55/n_ang),0)-ImgF_y0+1,ROUND($C$4+Z$7*COS(2*PI()*$B55/n_ang),0)-ImgF_x0+1)</f>
        <v>132</v>
      </c>
      <c r="AA55" s="18" t="n">
        <f aca="false">INDEX(ImgF,ROUND($C$5+AA$7*SIN(2*PI()*$B55/n_ang),0)-ImgF_y0+1,ROUND($C$4+AA$7*COS(2*PI()*$B55/n_ang),0)-ImgF_x0+1)</f>
        <v>146</v>
      </c>
      <c r="AB55" s="18" t="n">
        <f aca="false">INDEX(ImgF,ROUND($C$5+AB$7*SIN(2*PI()*$B55/n_ang),0)-ImgF_y0+1,ROUND($C$4+AB$7*COS(2*PI()*$B55/n_ang),0)-ImgF_x0+1)</f>
        <v>143</v>
      </c>
      <c r="AD55" s="18" t="n">
        <f aca="false">INDEX(ImgF,ROUND($C$5+AD$7*SIN(2*PI()*$B55/n_ang),0)-ImgF_y0+1,ROUND($C$4+AD$7*COS(2*PI()*$B55/n_ang),0)-ImgF_x0+1)</f>
        <v>70</v>
      </c>
      <c r="AE55" s="18" t="n">
        <f aca="false">INDEX(ImgF,ROUND($C$5+AE$7*SIN(2*PI()*$B55/n_ang),0)-ImgF_y0+1,ROUND($C$4+AE$7*COS(2*PI()*$B55/n_ang),0)-ImgF_x0+1)</f>
        <v>70</v>
      </c>
      <c r="AF55" s="18" t="n">
        <f aca="false">INDEX(ImgF,ROUND($C$5+AF$7*SIN(2*PI()*$B55/n_ang),0)-ImgF_y0+1,ROUND($C$4+AF$7*COS(2*PI()*$B55/n_ang),0)-ImgF_x0+1)</f>
        <v>42</v>
      </c>
      <c r="AG55" s="18" t="n">
        <f aca="false">INDEX(ImgF,ROUND($C$5+AG$7*SIN(2*PI()*$B55/n_ang),0)-ImgF_y0+1,ROUND($C$4+AG$7*COS(2*PI()*$B55/n_ang),0)-ImgF_x0+1)</f>
        <v>24</v>
      </c>
      <c r="AH55" s="18" t="n">
        <f aca="false">INDEX(ImgF,ROUND($C$5+AH$7*SIN(2*PI()*$B55/n_ang),0)-ImgF_y0+1,ROUND($C$4+AH$7*COS(2*PI()*$B55/n_ang),0)-ImgF_x0+1)</f>
        <v>8</v>
      </c>
      <c r="AI55" s="18" t="n">
        <f aca="false">INDEX(ImgF,ROUND($C$5+AI$7*SIN(2*PI()*$B55/n_ang),0)-ImgF_y0+1,ROUND($C$4+AI$7*COS(2*PI()*$B55/n_ang),0)-ImgF_x0+1)</f>
        <v>2</v>
      </c>
      <c r="AJ55" s="18" t="n">
        <f aca="false">INDEX(ImgF,ROUND($C$5+AJ$7*SIN(2*PI()*$B55/n_ang),0)-ImgF_y0+1,ROUND($C$4+AJ$7*COS(2*PI()*$B55/n_ang),0)-ImgF_x0+1)</f>
        <v>46</v>
      </c>
      <c r="AK55" s="18" t="n">
        <f aca="false">INDEX(ImgF,ROUND($C$5+AK$7*SIN(2*PI()*$B55/n_ang),0)-ImgF_y0+1,ROUND($C$4+AK$7*COS(2*PI()*$B55/n_ang),0)-ImgF_x0+1)</f>
        <v>58</v>
      </c>
      <c r="AL55" s="18" t="n">
        <f aca="false">INDEX(ImgF,ROUND($C$5+AL$7*SIN(2*PI()*$B55/n_ang),0)-ImgF_y0+1,ROUND($C$4+AL$7*COS(2*PI()*$B55/n_ang),0)-ImgF_x0+1)</f>
        <v>57</v>
      </c>
      <c r="AN55" s="35" t="n">
        <f aca="false">AVERAGE(D55:AB55)-AVERAGE(D136:AB136)</f>
        <v>30.1665625</v>
      </c>
      <c r="AO55" s="36" t="n">
        <f aca="false">(AN55-AVERAGE(AN$8:AN$135))/STDEVP(AN$8:AN$135)</f>
        <v>1.11375934903103</v>
      </c>
      <c r="AP55" s="35" t="n">
        <f aca="false">AVERAGE(AD55:AL55)-AVERAGE(AD136:AL136)</f>
        <v>-32.8081597222222</v>
      </c>
      <c r="AQ55" s="36" t="n">
        <f aca="false">(AP55-AVERAGE(AP$8:AP$135))/STDEVP(AP$8:AP$135)</f>
        <v>-0.713843891966915</v>
      </c>
    </row>
    <row r="56" customFormat="false" ht="10.5" hidden="false" customHeight="true" outlineLevel="0" collapsed="false">
      <c r="B56" s="22" t="n">
        <v>48</v>
      </c>
      <c r="C56" s="34" t="n">
        <f aca="false">B56*360/n_ang</f>
        <v>135</v>
      </c>
      <c r="D56" s="18" t="n">
        <f aca="false">INDEX(ImgF,ROUND($C$5+D$7*SIN(2*PI()*$B56/n_ang),0)-ImgF_y0+1,ROUND($C$4+D$7*COS(2*PI()*$B56/n_ang),0)-ImgF_x0+1)</f>
        <v>196</v>
      </c>
      <c r="E56" s="18" t="n">
        <f aca="false">INDEX(ImgF,ROUND($C$5+E$7*SIN(2*PI()*$B56/n_ang),0)-ImgF_y0+1,ROUND($C$4+E$7*COS(2*PI()*$B56/n_ang),0)-ImgF_x0+1)</f>
        <v>185</v>
      </c>
      <c r="F56" s="18" t="n">
        <f aca="false">INDEX(ImgF,ROUND($C$5+F$7*SIN(2*PI()*$B56/n_ang),0)-ImgF_y0+1,ROUND($C$4+F$7*COS(2*PI()*$B56/n_ang),0)-ImgF_x0+1)</f>
        <v>164</v>
      </c>
      <c r="G56" s="18" t="n">
        <f aca="false">INDEX(ImgF,ROUND($C$5+G$7*SIN(2*PI()*$B56/n_ang),0)-ImgF_y0+1,ROUND($C$4+G$7*COS(2*PI()*$B56/n_ang),0)-ImgF_x0+1)</f>
        <v>180</v>
      </c>
      <c r="H56" s="18" t="n">
        <f aca="false">INDEX(ImgF,ROUND($C$5+H$7*SIN(2*PI()*$B56/n_ang),0)-ImgF_y0+1,ROUND($C$4+H$7*COS(2*PI()*$B56/n_ang),0)-ImgF_x0+1)</f>
        <v>253</v>
      </c>
      <c r="I56" s="18" t="n">
        <f aca="false">INDEX(ImgF,ROUND($C$5+I$7*SIN(2*PI()*$B56/n_ang),0)-ImgF_y0+1,ROUND($C$4+I$7*COS(2*PI()*$B56/n_ang),0)-ImgF_x0+1)</f>
        <v>249</v>
      </c>
      <c r="J56" s="18" t="n">
        <f aca="false">INDEX(ImgF,ROUND($C$5+J$7*SIN(2*PI()*$B56/n_ang),0)-ImgF_y0+1,ROUND($C$4+J$7*COS(2*PI()*$B56/n_ang),0)-ImgF_x0+1)</f>
        <v>253</v>
      </c>
      <c r="K56" s="18" t="n">
        <f aca="false">INDEX(ImgF,ROUND($C$5+K$7*SIN(2*PI()*$B56/n_ang),0)-ImgF_y0+1,ROUND($C$4+K$7*COS(2*PI()*$B56/n_ang),0)-ImgF_x0+1)</f>
        <v>246</v>
      </c>
      <c r="L56" s="18" t="n">
        <f aca="false">INDEX(ImgF,ROUND($C$5+L$7*SIN(2*PI()*$B56/n_ang),0)-ImgF_y0+1,ROUND($C$4+L$7*COS(2*PI()*$B56/n_ang),0)-ImgF_x0+1)</f>
        <v>197</v>
      </c>
      <c r="M56" s="18" t="n">
        <f aca="false">INDEX(ImgF,ROUND($C$5+M$7*SIN(2*PI()*$B56/n_ang),0)-ImgF_y0+1,ROUND($C$4+M$7*COS(2*PI()*$B56/n_ang),0)-ImgF_x0+1)</f>
        <v>196</v>
      </c>
      <c r="N56" s="18" t="n">
        <f aca="false">INDEX(ImgF,ROUND($C$5+N$7*SIN(2*PI()*$B56/n_ang),0)-ImgF_y0+1,ROUND($C$4+N$7*COS(2*PI()*$B56/n_ang),0)-ImgF_x0+1)</f>
        <v>173</v>
      </c>
      <c r="O56" s="18" t="n">
        <f aca="false">INDEX(ImgF,ROUND($C$5+O$7*SIN(2*PI()*$B56/n_ang),0)-ImgF_y0+1,ROUND($C$4+O$7*COS(2*PI()*$B56/n_ang),0)-ImgF_x0+1)</f>
        <v>182</v>
      </c>
      <c r="P56" s="18" t="n">
        <f aca="false">INDEX(ImgF,ROUND($C$5+P$7*SIN(2*PI()*$B56/n_ang),0)-ImgF_y0+1,ROUND($C$4+P$7*COS(2*PI()*$B56/n_ang),0)-ImgF_x0+1)</f>
        <v>181</v>
      </c>
      <c r="Q56" s="18" t="n">
        <f aca="false">INDEX(ImgF,ROUND($C$5+Q$7*SIN(2*PI()*$B56/n_ang),0)-ImgF_y0+1,ROUND($C$4+Q$7*COS(2*PI()*$B56/n_ang),0)-ImgF_x0+1)</f>
        <v>185</v>
      </c>
      <c r="R56" s="18" t="n">
        <f aca="false">INDEX(ImgF,ROUND($C$5+R$7*SIN(2*PI()*$B56/n_ang),0)-ImgF_y0+1,ROUND($C$4+R$7*COS(2*PI()*$B56/n_ang),0)-ImgF_x0+1)</f>
        <v>157</v>
      </c>
      <c r="S56" s="18" t="n">
        <f aca="false">INDEX(ImgF,ROUND($C$5+S$7*SIN(2*PI()*$B56/n_ang),0)-ImgF_y0+1,ROUND($C$4+S$7*COS(2*PI()*$B56/n_ang),0)-ImgF_x0+1)</f>
        <v>193</v>
      </c>
      <c r="T56" s="18" t="n">
        <f aca="false">INDEX(ImgF,ROUND($C$5+T$7*SIN(2*PI()*$B56/n_ang),0)-ImgF_y0+1,ROUND($C$4+T$7*COS(2*PI()*$B56/n_ang),0)-ImgF_x0+1)</f>
        <v>187</v>
      </c>
      <c r="U56" s="18" t="n">
        <f aca="false">INDEX(ImgF,ROUND($C$5+U$7*SIN(2*PI()*$B56/n_ang),0)-ImgF_y0+1,ROUND($C$4+U$7*COS(2*PI()*$B56/n_ang),0)-ImgF_x0+1)</f>
        <v>160</v>
      </c>
      <c r="V56" s="18" t="n">
        <f aca="false">INDEX(ImgF,ROUND($C$5+V$7*SIN(2*PI()*$B56/n_ang),0)-ImgF_y0+1,ROUND($C$4+V$7*COS(2*PI()*$B56/n_ang),0)-ImgF_x0+1)</f>
        <v>146</v>
      </c>
      <c r="W56" s="18" t="n">
        <f aca="false">INDEX(ImgF,ROUND($C$5+W$7*SIN(2*PI()*$B56/n_ang),0)-ImgF_y0+1,ROUND($C$4+W$7*COS(2*PI()*$B56/n_ang),0)-ImgF_x0+1)</f>
        <v>127</v>
      </c>
      <c r="X56" s="18" t="n">
        <f aca="false">INDEX(ImgF,ROUND($C$5+X$7*SIN(2*PI()*$B56/n_ang),0)-ImgF_y0+1,ROUND($C$4+X$7*COS(2*PI()*$B56/n_ang),0)-ImgF_x0+1)</f>
        <v>124</v>
      </c>
      <c r="Y56" s="18" t="n">
        <f aca="false">INDEX(ImgF,ROUND($C$5+Y$7*SIN(2*PI()*$B56/n_ang),0)-ImgF_y0+1,ROUND($C$4+Y$7*COS(2*PI()*$B56/n_ang),0)-ImgF_x0+1)</f>
        <v>148</v>
      </c>
      <c r="Z56" s="18" t="n">
        <f aca="false">INDEX(ImgF,ROUND($C$5+Z$7*SIN(2*PI()*$B56/n_ang),0)-ImgF_y0+1,ROUND($C$4+Z$7*COS(2*PI()*$B56/n_ang),0)-ImgF_x0+1)</f>
        <v>138</v>
      </c>
      <c r="AA56" s="18" t="n">
        <f aca="false">INDEX(ImgF,ROUND($C$5+AA$7*SIN(2*PI()*$B56/n_ang),0)-ImgF_y0+1,ROUND($C$4+AA$7*COS(2*PI()*$B56/n_ang),0)-ImgF_x0+1)</f>
        <v>155</v>
      </c>
      <c r="AB56" s="18" t="n">
        <f aca="false">INDEX(ImgF,ROUND($C$5+AB$7*SIN(2*PI()*$B56/n_ang),0)-ImgF_y0+1,ROUND($C$4+AB$7*COS(2*PI()*$B56/n_ang),0)-ImgF_x0+1)</f>
        <v>228</v>
      </c>
      <c r="AD56" s="18" t="n">
        <f aca="false">INDEX(ImgF,ROUND($C$5+AD$7*SIN(2*PI()*$B56/n_ang),0)-ImgF_y0+1,ROUND($C$4+AD$7*COS(2*PI()*$B56/n_ang),0)-ImgF_x0+1)</f>
        <v>81</v>
      </c>
      <c r="AE56" s="18" t="n">
        <f aca="false">INDEX(ImgF,ROUND($C$5+AE$7*SIN(2*PI()*$B56/n_ang),0)-ImgF_y0+1,ROUND($C$4+AE$7*COS(2*PI()*$B56/n_ang),0)-ImgF_x0+1)</f>
        <v>45</v>
      </c>
      <c r="AF56" s="18" t="n">
        <f aca="false">INDEX(ImgF,ROUND($C$5+AF$7*SIN(2*PI()*$B56/n_ang),0)-ImgF_y0+1,ROUND($C$4+AF$7*COS(2*PI()*$B56/n_ang),0)-ImgF_x0+1)</f>
        <v>28</v>
      </c>
      <c r="AG56" s="18" t="n">
        <f aca="false">INDEX(ImgF,ROUND($C$5+AG$7*SIN(2*PI()*$B56/n_ang),0)-ImgF_y0+1,ROUND($C$4+AG$7*COS(2*PI()*$B56/n_ang),0)-ImgF_x0+1)</f>
        <v>15</v>
      </c>
      <c r="AH56" s="18" t="n">
        <f aca="false">INDEX(ImgF,ROUND($C$5+AH$7*SIN(2*PI()*$B56/n_ang),0)-ImgF_y0+1,ROUND($C$4+AH$7*COS(2*PI()*$B56/n_ang),0)-ImgF_x0+1)</f>
        <v>5</v>
      </c>
      <c r="AI56" s="18" t="n">
        <f aca="false">INDEX(ImgF,ROUND($C$5+AI$7*SIN(2*PI()*$B56/n_ang),0)-ImgF_y0+1,ROUND($C$4+AI$7*COS(2*PI()*$B56/n_ang),0)-ImgF_x0+1)</f>
        <v>1</v>
      </c>
      <c r="AJ56" s="18" t="n">
        <f aca="false">INDEX(ImgF,ROUND($C$5+AJ$7*SIN(2*PI()*$B56/n_ang),0)-ImgF_y0+1,ROUND($C$4+AJ$7*COS(2*PI()*$B56/n_ang),0)-ImgF_x0+1)</f>
        <v>61</v>
      </c>
      <c r="AK56" s="18" t="n">
        <f aca="false">INDEX(ImgF,ROUND($C$5+AK$7*SIN(2*PI()*$B56/n_ang),0)-ImgF_y0+1,ROUND($C$4+AK$7*COS(2*PI()*$B56/n_ang),0)-ImgF_x0+1)</f>
        <v>54</v>
      </c>
      <c r="AL56" s="18" t="n">
        <f aca="false">INDEX(ImgF,ROUND($C$5+AL$7*SIN(2*PI()*$B56/n_ang),0)-ImgF_y0+1,ROUND($C$4+AL$7*COS(2*PI()*$B56/n_ang),0)-ImgF_x0+1)</f>
        <v>37</v>
      </c>
      <c r="AN56" s="35" t="n">
        <f aca="false">AVERAGE(D56:AB56)-AVERAGE(D136:AB136)</f>
        <v>41.8865625</v>
      </c>
      <c r="AO56" s="36" t="n">
        <f aca="false">(AN56-AVERAGE(AN$8:AN$135))/STDEVP(AN$8:AN$135)</f>
        <v>1.54646558033079</v>
      </c>
      <c r="AP56" s="35" t="n">
        <f aca="false">AVERAGE(AD56:AL56)-AVERAGE(AD136:AL136)</f>
        <v>-38.3637152777778</v>
      </c>
      <c r="AQ56" s="36" t="n">
        <f aca="false">(AP56-AVERAGE(AP$8:AP$135))/STDEVP(AP$8:AP$135)</f>
        <v>-0.834722339078656</v>
      </c>
    </row>
    <row r="57" customFormat="false" ht="10.5" hidden="false" customHeight="true" outlineLevel="0" collapsed="false">
      <c r="B57" s="22" t="n">
        <v>49</v>
      </c>
      <c r="C57" s="34" t="n">
        <f aca="false">B57*360/n_ang</f>
        <v>137.8125</v>
      </c>
      <c r="D57" s="18" t="n">
        <f aca="false">INDEX(ImgF,ROUND($C$5+D$7*SIN(2*PI()*$B57/n_ang),0)-ImgF_y0+1,ROUND($C$4+D$7*COS(2*PI()*$B57/n_ang),0)-ImgF_x0+1)</f>
        <v>173</v>
      </c>
      <c r="E57" s="18" t="n">
        <f aca="false">INDEX(ImgF,ROUND($C$5+E$7*SIN(2*PI()*$B57/n_ang),0)-ImgF_y0+1,ROUND($C$4+E$7*COS(2*PI()*$B57/n_ang),0)-ImgF_x0+1)</f>
        <v>185</v>
      </c>
      <c r="F57" s="18" t="n">
        <f aca="false">INDEX(ImgF,ROUND($C$5+F$7*SIN(2*PI()*$B57/n_ang),0)-ImgF_y0+1,ROUND($C$4+F$7*COS(2*PI()*$B57/n_ang),0)-ImgF_x0+1)</f>
        <v>164</v>
      </c>
      <c r="G57" s="18" t="n">
        <f aca="false">INDEX(ImgF,ROUND($C$5+G$7*SIN(2*PI()*$B57/n_ang),0)-ImgF_y0+1,ROUND($C$4+G$7*COS(2*PI()*$B57/n_ang),0)-ImgF_x0+1)</f>
        <v>209</v>
      </c>
      <c r="H57" s="18" t="n">
        <f aca="false">INDEX(ImgF,ROUND($C$5+H$7*SIN(2*PI()*$B57/n_ang),0)-ImgF_y0+1,ROUND($C$4+H$7*COS(2*PI()*$B57/n_ang),0)-ImgF_x0+1)</f>
        <v>253</v>
      </c>
      <c r="I57" s="18" t="n">
        <f aca="false">INDEX(ImgF,ROUND($C$5+I$7*SIN(2*PI()*$B57/n_ang),0)-ImgF_y0+1,ROUND($C$4+I$7*COS(2*PI()*$B57/n_ang),0)-ImgF_x0+1)</f>
        <v>249</v>
      </c>
      <c r="J57" s="18" t="n">
        <f aca="false">INDEX(ImgF,ROUND($C$5+J$7*SIN(2*PI()*$B57/n_ang),0)-ImgF_y0+1,ROUND($C$4+J$7*COS(2*PI()*$B57/n_ang),0)-ImgF_x0+1)</f>
        <v>196</v>
      </c>
      <c r="K57" s="18" t="n">
        <f aca="false">INDEX(ImgF,ROUND($C$5+K$7*SIN(2*PI()*$B57/n_ang),0)-ImgF_y0+1,ROUND($C$4+K$7*COS(2*PI()*$B57/n_ang),0)-ImgF_x0+1)</f>
        <v>165</v>
      </c>
      <c r="L57" s="18" t="n">
        <f aca="false">INDEX(ImgF,ROUND($C$5+L$7*SIN(2*PI()*$B57/n_ang),0)-ImgF_y0+1,ROUND($C$4+L$7*COS(2*PI()*$B57/n_ang),0)-ImgF_x0+1)</f>
        <v>197</v>
      </c>
      <c r="M57" s="18" t="n">
        <f aca="false">INDEX(ImgF,ROUND($C$5+M$7*SIN(2*PI()*$B57/n_ang),0)-ImgF_y0+1,ROUND($C$4+M$7*COS(2*PI()*$B57/n_ang),0)-ImgF_x0+1)</f>
        <v>141</v>
      </c>
      <c r="N57" s="18" t="n">
        <f aca="false">INDEX(ImgF,ROUND($C$5+N$7*SIN(2*PI()*$B57/n_ang),0)-ImgF_y0+1,ROUND($C$4+N$7*COS(2*PI()*$B57/n_ang),0)-ImgF_x0+1)</f>
        <v>186</v>
      </c>
      <c r="O57" s="18" t="n">
        <f aca="false">INDEX(ImgF,ROUND($C$5+O$7*SIN(2*PI()*$B57/n_ang),0)-ImgF_y0+1,ROUND($C$4+O$7*COS(2*PI()*$B57/n_ang),0)-ImgF_x0+1)</f>
        <v>167</v>
      </c>
      <c r="P57" s="18" t="n">
        <f aca="false">INDEX(ImgF,ROUND($C$5+P$7*SIN(2*PI()*$B57/n_ang),0)-ImgF_y0+1,ROUND($C$4+P$7*COS(2*PI()*$B57/n_ang),0)-ImgF_x0+1)</f>
        <v>167</v>
      </c>
      <c r="Q57" s="18" t="n">
        <f aca="false">INDEX(ImgF,ROUND($C$5+Q$7*SIN(2*PI()*$B57/n_ang),0)-ImgF_y0+1,ROUND($C$4+Q$7*COS(2*PI()*$B57/n_ang),0)-ImgF_x0+1)</f>
        <v>165</v>
      </c>
      <c r="R57" s="18" t="n">
        <f aca="false">INDEX(ImgF,ROUND($C$5+R$7*SIN(2*PI()*$B57/n_ang),0)-ImgF_y0+1,ROUND($C$4+R$7*COS(2*PI()*$B57/n_ang),0)-ImgF_x0+1)</f>
        <v>170</v>
      </c>
      <c r="S57" s="18" t="n">
        <f aca="false">INDEX(ImgF,ROUND($C$5+S$7*SIN(2*PI()*$B57/n_ang),0)-ImgF_y0+1,ROUND($C$4+S$7*COS(2*PI()*$B57/n_ang),0)-ImgF_x0+1)</f>
        <v>170</v>
      </c>
      <c r="T57" s="18" t="n">
        <f aca="false">INDEX(ImgF,ROUND($C$5+T$7*SIN(2*PI()*$B57/n_ang),0)-ImgF_y0+1,ROUND($C$4+T$7*COS(2*PI()*$B57/n_ang),0)-ImgF_x0+1)</f>
        <v>186</v>
      </c>
      <c r="U57" s="18" t="n">
        <f aca="false">INDEX(ImgF,ROUND($C$5+U$7*SIN(2*PI()*$B57/n_ang),0)-ImgF_y0+1,ROUND($C$4+U$7*COS(2*PI()*$B57/n_ang),0)-ImgF_x0+1)</f>
        <v>143</v>
      </c>
      <c r="V57" s="18" t="n">
        <f aca="false">INDEX(ImgF,ROUND($C$5+V$7*SIN(2*PI()*$B57/n_ang),0)-ImgF_y0+1,ROUND($C$4+V$7*COS(2*PI()*$B57/n_ang),0)-ImgF_x0+1)</f>
        <v>138</v>
      </c>
      <c r="W57" s="18" t="n">
        <f aca="false">INDEX(ImgF,ROUND($C$5+W$7*SIN(2*PI()*$B57/n_ang),0)-ImgF_y0+1,ROUND($C$4+W$7*COS(2*PI()*$B57/n_ang),0)-ImgF_x0+1)</f>
        <v>181</v>
      </c>
      <c r="X57" s="18" t="n">
        <f aca="false">INDEX(ImgF,ROUND($C$5+X$7*SIN(2*PI()*$B57/n_ang),0)-ImgF_y0+1,ROUND($C$4+X$7*COS(2*PI()*$B57/n_ang),0)-ImgF_x0+1)</f>
        <v>141</v>
      </c>
      <c r="Y57" s="18" t="n">
        <f aca="false">INDEX(ImgF,ROUND($C$5+Y$7*SIN(2*PI()*$B57/n_ang),0)-ImgF_y0+1,ROUND($C$4+Y$7*COS(2*PI()*$B57/n_ang),0)-ImgF_x0+1)</f>
        <v>187</v>
      </c>
      <c r="Z57" s="18" t="n">
        <f aca="false">INDEX(ImgF,ROUND($C$5+Z$7*SIN(2*PI()*$B57/n_ang),0)-ImgF_y0+1,ROUND($C$4+Z$7*COS(2*PI()*$B57/n_ang),0)-ImgF_x0+1)</f>
        <v>170</v>
      </c>
      <c r="AA57" s="18" t="n">
        <f aca="false">INDEX(ImgF,ROUND($C$5+AA$7*SIN(2*PI()*$B57/n_ang),0)-ImgF_y0+1,ROUND($C$4+AA$7*COS(2*PI()*$B57/n_ang),0)-ImgF_x0+1)</f>
        <v>174</v>
      </c>
      <c r="AB57" s="18" t="n">
        <f aca="false">INDEX(ImgF,ROUND($C$5+AB$7*SIN(2*PI()*$B57/n_ang),0)-ImgF_y0+1,ROUND($C$4+AB$7*COS(2*PI()*$B57/n_ang),0)-ImgF_x0+1)</f>
        <v>173</v>
      </c>
      <c r="AD57" s="18" t="n">
        <f aca="false">INDEX(ImgF,ROUND($C$5+AD$7*SIN(2*PI()*$B57/n_ang),0)-ImgF_y0+1,ROUND($C$4+AD$7*COS(2*PI()*$B57/n_ang),0)-ImgF_x0+1)</f>
        <v>93</v>
      </c>
      <c r="AE57" s="18" t="n">
        <f aca="false">INDEX(ImgF,ROUND($C$5+AE$7*SIN(2*PI()*$B57/n_ang),0)-ImgF_y0+1,ROUND($C$4+AE$7*COS(2*PI()*$B57/n_ang),0)-ImgF_x0+1)</f>
        <v>28</v>
      </c>
      <c r="AF57" s="18" t="n">
        <f aca="false">INDEX(ImgF,ROUND($C$5+AF$7*SIN(2*PI()*$B57/n_ang),0)-ImgF_y0+1,ROUND($C$4+AF$7*COS(2*PI()*$B57/n_ang),0)-ImgF_x0+1)</f>
        <v>26</v>
      </c>
      <c r="AG57" s="18" t="n">
        <f aca="false">INDEX(ImgF,ROUND($C$5+AG$7*SIN(2*PI()*$B57/n_ang),0)-ImgF_y0+1,ROUND($C$4+AG$7*COS(2*PI()*$B57/n_ang),0)-ImgF_x0+1)</f>
        <v>26</v>
      </c>
      <c r="AH57" s="18" t="n">
        <f aca="false">INDEX(ImgF,ROUND($C$5+AH$7*SIN(2*PI()*$B57/n_ang),0)-ImgF_y0+1,ROUND($C$4+AH$7*COS(2*PI()*$B57/n_ang),0)-ImgF_x0+1)</f>
        <v>2</v>
      </c>
      <c r="AI57" s="18" t="n">
        <f aca="false">INDEX(ImgF,ROUND($C$5+AI$7*SIN(2*PI()*$B57/n_ang),0)-ImgF_y0+1,ROUND($C$4+AI$7*COS(2*PI()*$B57/n_ang),0)-ImgF_x0+1)</f>
        <v>44</v>
      </c>
      <c r="AJ57" s="18" t="n">
        <f aca="false">INDEX(ImgF,ROUND($C$5+AJ$7*SIN(2*PI()*$B57/n_ang),0)-ImgF_y0+1,ROUND($C$4+AJ$7*COS(2*PI()*$B57/n_ang),0)-ImgF_x0+1)</f>
        <v>52</v>
      </c>
      <c r="AK57" s="18" t="n">
        <f aca="false">INDEX(ImgF,ROUND($C$5+AK$7*SIN(2*PI()*$B57/n_ang),0)-ImgF_y0+1,ROUND($C$4+AK$7*COS(2*PI()*$B57/n_ang),0)-ImgF_x0+1)</f>
        <v>52</v>
      </c>
      <c r="AL57" s="18" t="n">
        <f aca="false">INDEX(ImgF,ROUND($C$5+AL$7*SIN(2*PI()*$B57/n_ang),0)-ImgF_y0+1,ROUND($C$4+AL$7*COS(2*PI()*$B57/n_ang),0)-ImgF_x0+1)</f>
        <v>32</v>
      </c>
      <c r="AN57" s="35" t="n">
        <f aca="false">AVERAGE(D57:AB57)-AVERAGE(D136:AB136)</f>
        <v>35.7665625</v>
      </c>
      <c r="AO57" s="36" t="n">
        <f aca="false">(AN57-AVERAGE(AN$8:AN$135))/STDEVP(AN$8:AN$135)</f>
        <v>1.32051317968621</v>
      </c>
      <c r="AP57" s="35" t="n">
        <f aca="false">AVERAGE(AD57:AL57)-AVERAGE(AD136:AL136)</f>
        <v>-35.2526041666667</v>
      </c>
      <c r="AQ57" s="36" t="n">
        <f aca="false">(AP57-AVERAGE(AP$8:AP$135))/STDEVP(AP$8:AP$135)</f>
        <v>-0.767030408696081</v>
      </c>
    </row>
    <row r="58" customFormat="false" ht="10.5" hidden="false" customHeight="true" outlineLevel="0" collapsed="false">
      <c r="B58" s="22" t="n">
        <v>50</v>
      </c>
      <c r="C58" s="34" t="n">
        <f aca="false">B58*360/n_ang</f>
        <v>140.625</v>
      </c>
      <c r="D58" s="18" t="n">
        <f aca="false">INDEX(ImgF,ROUND($C$5+D$7*SIN(2*PI()*$B58/n_ang),0)-ImgF_y0+1,ROUND($C$4+D$7*COS(2*PI()*$B58/n_ang),0)-ImgF_x0+1)</f>
        <v>202</v>
      </c>
      <c r="E58" s="18" t="n">
        <f aca="false">INDEX(ImgF,ROUND($C$5+E$7*SIN(2*PI()*$B58/n_ang),0)-ImgF_y0+1,ROUND($C$4+E$7*COS(2*PI()*$B58/n_ang),0)-ImgF_x0+1)</f>
        <v>185</v>
      </c>
      <c r="F58" s="18" t="n">
        <f aca="false">INDEX(ImgF,ROUND($C$5+F$7*SIN(2*PI()*$B58/n_ang),0)-ImgF_y0+1,ROUND($C$4+F$7*COS(2*PI()*$B58/n_ang),0)-ImgF_x0+1)</f>
        <v>158</v>
      </c>
      <c r="G58" s="18" t="n">
        <f aca="false">INDEX(ImgF,ROUND($C$5+G$7*SIN(2*PI()*$B58/n_ang),0)-ImgF_y0+1,ROUND($C$4+G$7*COS(2*PI()*$B58/n_ang),0)-ImgF_x0+1)</f>
        <v>209</v>
      </c>
      <c r="H58" s="18" t="n">
        <f aca="false">INDEX(ImgF,ROUND($C$5+H$7*SIN(2*PI()*$B58/n_ang),0)-ImgF_y0+1,ROUND($C$4+H$7*COS(2*PI()*$B58/n_ang),0)-ImgF_x0+1)</f>
        <v>221</v>
      </c>
      <c r="I58" s="18" t="n">
        <f aca="false">INDEX(ImgF,ROUND($C$5+I$7*SIN(2*PI()*$B58/n_ang),0)-ImgF_y0+1,ROUND($C$4+I$7*COS(2*PI()*$B58/n_ang),0)-ImgF_x0+1)</f>
        <v>221</v>
      </c>
      <c r="J58" s="18" t="n">
        <f aca="false">INDEX(ImgF,ROUND($C$5+J$7*SIN(2*PI()*$B58/n_ang),0)-ImgF_y0+1,ROUND($C$4+J$7*COS(2*PI()*$B58/n_ang),0)-ImgF_x0+1)</f>
        <v>196</v>
      </c>
      <c r="K58" s="18" t="n">
        <f aca="false">INDEX(ImgF,ROUND($C$5+K$7*SIN(2*PI()*$B58/n_ang),0)-ImgF_y0+1,ROUND($C$4+K$7*COS(2*PI()*$B58/n_ang),0)-ImgF_x0+1)</f>
        <v>165</v>
      </c>
      <c r="L58" s="18" t="n">
        <f aca="false">INDEX(ImgF,ROUND($C$5+L$7*SIN(2*PI()*$B58/n_ang),0)-ImgF_y0+1,ROUND($C$4+L$7*COS(2*PI()*$B58/n_ang),0)-ImgF_x0+1)</f>
        <v>151</v>
      </c>
      <c r="M58" s="18" t="n">
        <f aca="false">INDEX(ImgF,ROUND($C$5+M$7*SIN(2*PI()*$B58/n_ang),0)-ImgF_y0+1,ROUND($C$4+M$7*COS(2*PI()*$B58/n_ang),0)-ImgF_x0+1)</f>
        <v>149</v>
      </c>
      <c r="N58" s="18" t="n">
        <f aca="false">INDEX(ImgF,ROUND($C$5+N$7*SIN(2*PI()*$B58/n_ang),0)-ImgF_y0+1,ROUND($C$4+N$7*COS(2*PI()*$B58/n_ang),0)-ImgF_x0+1)</f>
        <v>149</v>
      </c>
      <c r="O58" s="18" t="n">
        <f aca="false">INDEX(ImgF,ROUND($C$5+O$7*SIN(2*PI()*$B58/n_ang),0)-ImgF_y0+1,ROUND($C$4+O$7*COS(2*PI()*$B58/n_ang),0)-ImgF_x0+1)</f>
        <v>187</v>
      </c>
      <c r="P58" s="18" t="n">
        <f aca="false">INDEX(ImgF,ROUND($C$5+P$7*SIN(2*PI()*$B58/n_ang),0)-ImgF_y0+1,ROUND($C$4+P$7*COS(2*PI()*$B58/n_ang),0)-ImgF_x0+1)</f>
        <v>130</v>
      </c>
      <c r="Q58" s="18" t="n">
        <f aca="false">INDEX(ImgF,ROUND($C$5+Q$7*SIN(2*PI()*$B58/n_ang),0)-ImgF_y0+1,ROUND($C$4+Q$7*COS(2*PI()*$B58/n_ang),0)-ImgF_x0+1)</f>
        <v>122</v>
      </c>
      <c r="R58" s="18" t="n">
        <f aca="false">INDEX(ImgF,ROUND($C$5+R$7*SIN(2*PI()*$B58/n_ang),0)-ImgF_y0+1,ROUND($C$4+R$7*COS(2*PI()*$B58/n_ang),0)-ImgF_x0+1)</f>
        <v>142</v>
      </c>
      <c r="S58" s="18" t="n">
        <f aca="false">INDEX(ImgF,ROUND($C$5+S$7*SIN(2*PI()*$B58/n_ang),0)-ImgF_y0+1,ROUND($C$4+S$7*COS(2*PI()*$B58/n_ang),0)-ImgF_x0+1)</f>
        <v>132</v>
      </c>
      <c r="T58" s="18" t="n">
        <f aca="false">INDEX(ImgF,ROUND($C$5+T$7*SIN(2*PI()*$B58/n_ang),0)-ImgF_y0+1,ROUND($C$4+T$7*COS(2*PI()*$B58/n_ang),0)-ImgF_x0+1)</f>
        <v>169</v>
      </c>
      <c r="U58" s="18" t="n">
        <f aca="false">INDEX(ImgF,ROUND($C$5+U$7*SIN(2*PI()*$B58/n_ang),0)-ImgF_y0+1,ROUND($C$4+U$7*COS(2*PI()*$B58/n_ang),0)-ImgF_x0+1)</f>
        <v>175</v>
      </c>
      <c r="V58" s="18" t="n">
        <f aca="false">INDEX(ImgF,ROUND($C$5+V$7*SIN(2*PI()*$B58/n_ang),0)-ImgF_y0+1,ROUND($C$4+V$7*COS(2*PI()*$B58/n_ang),0)-ImgF_x0+1)</f>
        <v>134</v>
      </c>
      <c r="W58" s="18" t="n">
        <f aca="false">INDEX(ImgF,ROUND($C$5+W$7*SIN(2*PI()*$B58/n_ang),0)-ImgF_y0+1,ROUND($C$4+W$7*COS(2*PI()*$B58/n_ang),0)-ImgF_x0+1)</f>
        <v>134</v>
      </c>
      <c r="X58" s="18" t="n">
        <f aca="false">INDEX(ImgF,ROUND($C$5+X$7*SIN(2*PI()*$B58/n_ang),0)-ImgF_y0+1,ROUND($C$4+X$7*COS(2*PI()*$B58/n_ang),0)-ImgF_x0+1)</f>
        <v>192</v>
      </c>
      <c r="Y58" s="18" t="n">
        <f aca="false">INDEX(ImgF,ROUND($C$5+Y$7*SIN(2*PI()*$B58/n_ang),0)-ImgF_y0+1,ROUND($C$4+Y$7*COS(2*PI()*$B58/n_ang),0)-ImgF_x0+1)</f>
        <v>180</v>
      </c>
      <c r="Z58" s="18" t="n">
        <f aca="false">INDEX(ImgF,ROUND($C$5+Z$7*SIN(2*PI()*$B58/n_ang),0)-ImgF_y0+1,ROUND($C$4+Z$7*COS(2*PI()*$B58/n_ang),0)-ImgF_x0+1)</f>
        <v>168</v>
      </c>
      <c r="AA58" s="18" t="n">
        <f aca="false">INDEX(ImgF,ROUND($C$5+AA$7*SIN(2*PI()*$B58/n_ang),0)-ImgF_y0+1,ROUND($C$4+AA$7*COS(2*PI()*$B58/n_ang),0)-ImgF_x0+1)</f>
        <v>190</v>
      </c>
      <c r="AB58" s="18" t="n">
        <f aca="false">INDEX(ImgF,ROUND($C$5+AB$7*SIN(2*PI()*$B58/n_ang),0)-ImgF_y0+1,ROUND($C$4+AB$7*COS(2*PI()*$B58/n_ang),0)-ImgF_x0+1)</f>
        <v>229</v>
      </c>
      <c r="AD58" s="18" t="n">
        <f aca="false">INDEX(ImgF,ROUND($C$5+AD$7*SIN(2*PI()*$B58/n_ang),0)-ImgF_y0+1,ROUND($C$4+AD$7*COS(2*PI()*$B58/n_ang),0)-ImgF_x0+1)</f>
        <v>60</v>
      </c>
      <c r="AE58" s="18" t="n">
        <f aca="false">INDEX(ImgF,ROUND($C$5+AE$7*SIN(2*PI()*$B58/n_ang),0)-ImgF_y0+1,ROUND($C$4+AE$7*COS(2*PI()*$B58/n_ang),0)-ImgF_x0+1)</f>
        <v>33</v>
      </c>
      <c r="AF58" s="18" t="n">
        <f aca="false">INDEX(ImgF,ROUND($C$5+AF$7*SIN(2*PI()*$B58/n_ang),0)-ImgF_y0+1,ROUND($C$4+AF$7*COS(2*PI()*$B58/n_ang),0)-ImgF_x0+1)</f>
        <v>24</v>
      </c>
      <c r="AG58" s="18" t="n">
        <f aca="false">INDEX(ImgF,ROUND($C$5+AG$7*SIN(2*PI()*$B58/n_ang),0)-ImgF_y0+1,ROUND($C$4+AG$7*COS(2*PI()*$B58/n_ang),0)-ImgF_x0+1)</f>
        <v>3</v>
      </c>
      <c r="AH58" s="18" t="n">
        <f aca="false">INDEX(ImgF,ROUND($C$5+AH$7*SIN(2*PI()*$B58/n_ang),0)-ImgF_y0+1,ROUND($C$4+AH$7*COS(2*PI()*$B58/n_ang),0)-ImgF_x0+1)</f>
        <v>3</v>
      </c>
      <c r="AI58" s="18" t="n">
        <f aca="false">INDEX(ImgF,ROUND($C$5+AI$7*SIN(2*PI()*$B58/n_ang),0)-ImgF_y0+1,ROUND($C$4+AI$7*COS(2*PI()*$B58/n_ang),0)-ImgF_x0+1)</f>
        <v>44</v>
      </c>
      <c r="AJ58" s="18" t="n">
        <f aca="false">INDEX(ImgF,ROUND($C$5+AJ$7*SIN(2*PI()*$B58/n_ang),0)-ImgF_y0+1,ROUND($C$4+AJ$7*COS(2*PI()*$B58/n_ang),0)-ImgF_x0+1)</f>
        <v>40</v>
      </c>
      <c r="AK58" s="18" t="n">
        <f aca="false">INDEX(ImgF,ROUND($C$5+AK$7*SIN(2*PI()*$B58/n_ang),0)-ImgF_y0+1,ROUND($C$4+AK$7*COS(2*PI()*$B58/n_ang),0)-ImgF_x0+1)</f>
        <v>52</v>
      </c>
      <c r="AL58" s="18" t="n">
        <f aca="false">INDEX(ImgF,ROUND($C$5+AL$7*SIN(2*PI()*$B58/n_ang),0)-ImgF_y0+1,ROUND($C$4+AL$7*COS(2*PI()*$B58/n_ang),0)-ImgF_x0+1)</f>
        <v>47</v>
      </c>
      <c r="AN58" s="35" t="n">
        <f aca="false">AVERAGE(D58:AB58)-AVERAGE(D136:AB136)</f>
        <v>29.3665625</v>
      </c>
      <c r="AO58" s="36" t="n">
        <f aca="false">(AN58-AVERAGE(AN$8:AN$135))/STDEVP(AN$8:AN$135)</f>
        <v>1.08422308750886</v>
      </c>
      <c r="AP58" s="35" t="n">
        <f aca="false">AVERAGE(AD58:AL58)-AVERAGE(AD136:AL136)</f>
        <v>-40.6970486111111</v>
      </c>
      <c r="AQ58" s="36" t="n">
        <f aca="false">(AP58-AVERAGE(AP$8:AP$135))/STDEVP(AP$8:AP$135)</f>
        <v>-0.885491286865587</v>
      </c>
    </row>
    <row r="59" customFormat="false" ht="10.5" hidden="false" customHeight="true" outlineLevel="0" collapsed="false">
      <c r="B59" s="22" t="n">
        <v>51</v>
      </c>
      <c r="C59" s="34" t="n">
        <f aca="false">B59*360/n_ang</f>
        <v>143.4375</v>
      </c>
      <c r="D59" s="18" t="n">
        <f aca="false">INDEX(ImgF,ROUND($C$5+D$7*SIN(2*PI()*$B59/n_ang),0)-ImgF_y0+1,ROUND($C$4+D$7*COS(2*PI()*$B59/n_ang),0)-ImgF_x0+1)</f>
        <v>202</v>
      </c>
      <c r="E59" s="18" t="n">
        <f aca="false">INDEX(ImgF,ROUND($C$5+E$7*SIN(2*PI()*$B59/n_ang),0)-ImgF_y0+1,ROUND($C$4+E$7*COS(2*PI()*$B59/n_ang),0)-ImgF_x0+1)</f>
        <v>195</v>
      </c>
      <c r="F59" s="18" t="n">
        <f aca="false">INDEX(ImgF,ROUND($C$5+F$7*SIN(2*PI()*$B59/n_ang),0)-ImgF_y0+1,ROUND($C$4+F$7*COS(2*PI()*$B59/n_ang),0)-ImgF_x0+1)</f>
        <v>158</v>
      </c>
      <c r="G59" s="18" t="n">
        <f aca="false">INDEX(ImgF,ROUND($C$5+G$7*SIN(2*PI()*$B59/n_ang),0)-ImgF_y0+1,ROUND($C$4+G$7*COS(2*PI()*$B59/n_ang),0)-ImgF_x0+1)</f>
        <v>209</v>
      </c>
      <c r="H59" s="18" t="n">
        <f aca="false">INDEX(ImgF,ROUND($C$5+H$7*SIN(2*PI()*$B59/n_ang),0)-ImgF_y0+1,ROUND($C$4+H$7*COS(2*PI()*$B59/n_ang),0)-ImgF_x0+1)</f>
        <v>185</v>
      </c>
      <c r="I59" s="18" t="n">
        <f aca="false">INDEX(ImgF,ROUND($C$5+I$7*SIN(2*PI()*$B59/n_ang),0)-ImgF_y0+1,ROUND($C$4+I$7*COS(2*PI()*$B59/n_ang),0)-ImgF_x0+1)</f>
        <v>150</v>
      </c>
      <c r="J59" s="18" t="n">
        <f aca="false">INDEX(ImgF,ROUND($C$5+J$7*SIN(2*PI()*$B59/n_ang),0)-ImgF_y0+1,ROUND($C$4+J$7*COS(2*PI()*$B59/n_ang),0)-ImgF_x0+1)</f>
        <v>111</v>
      </c>
      <c r="K59" s="18" t="n">
        <f aca="false">INDEX(ImgF,ROUND($C$5+K$7*SIN(2*PI()*$B59/n_ang),0)-ImgF_y0+1,ROUND($C$4+K$7*COS(2*PI()*$B59/n_ang),0)-ImgF_x0+1)</f>
        <v>115</v>
      </c>
      <c r="L59" s="18" t="n">
        <f aca="false">INDEX(ImgF,ROUND($C$5+L$7*SIN(2*PI()*$B59/n_ang),0)-ImgF_y0+1,ROUND($C$4+L$7*COS(2*PI()*$B59/n_ang),0)-ImgF_x0+1)</f>
        <v>151</v>
      </c>
      <c r="M59" s="18" t="n">
        <f aca="false">INDEX(ImgF,ROUND($C$5+M$7*SIN(2*PI()*$B59/n_ang),0)-ImgF_y0+1,ROUND($C$4+M$7*COS(2*PI()*$B59/n_ang),0)-ImgF_x0+1)</f>
        <v>181</v>
      </c>
      <c r="N59" s="18" t="n">
        <f aca="false">INDEX(ImgF,ROUND($C$5+N$7*SIN(2*PI()*$B59/n_ang),0)-ImgF_y0+1,ROUND($C$4+N$7*COS(2*PI()*$B59/n_ang),0)-ImgF_x0+1)</f>
        <v>160</v>
      </c>
      <c r="O59" s="18" t="n">
        <f aca="false">INDEX(ImgF,ROUND($C$5+O$7*SIN(2*PI()*$B59/n_ang),0)-ImgF_y0+1,ROUND($C$4+O$7*COS(2*PI()*$B59/n_ang),0)-ImgF_x0+1)</f>
        <v>142</v>
      </c>
      <c r="P59" s="18" t="n">
        <f aca="false">INDEX(ImgF,ROUND($C$5+P$7*SIN(2*PI()*$B59/n_ang),0)-ImgF_y0+1,ROUND($C$4+P$7*COS(2*PI()*$B59/n_ang),0)-ImgF_x0+1)</f>
        <v>187</v>
      </c>
      <c r="Q59" s="18" t="n">
        <f aca="false">INDEX(ImgF,ROUND($C$5+Q$7*SIN(2*PI()*$B59/n_ang),0)-ImgF_y0+1,ROUND($C$4+Q$7*COS(2*PI()*$B59/n_ang),0)-ImgF_x0+1)</f>
        <v>122</v>
      </c>
      <c r="R59" s="18" t="n">
        <f aca="false">INDEX(ImgF,ROUND($C$5+R$7*SIN(2*PI()*$B59/n_ang),0)-ImgF_y0+1,ROUND($C$4+R$7*COS(2*PI()*$B59/n_ang),0)-ImgF_x0+1)</f>
        <v>127</v>
      </c>
      <c r="S59" s="18" t="n">
        <f aca="false">INDEX(ImgF,ROUND($C$5+S$7*SIN(2*PI()*$B59/n_ang),0)-ImgF_y0+1,ROUND($C$4+S$7*COS(2*PI()*$B59/n_ang),0)-ImgF_x0+1)</f>
        <v>184</v>
      </c>
      <c r="T59" s="18" t="n">
        <f aca="false">INDEX(ImgF,ROUND($C$5+T$7*SIN(2*PI()*$B59/n_ang),0)-ImgF_y0+1,ROUND($C$4+T$7*COS(2*PI()*$B59/n_ang),0)-ImgF_x0+1)</f>
        <v>174</v>
      </c>
      <c r="U59" s="18" t="n">
        <f aca="false">INDEX(ImgF,ROUND($C$5+U$7*SIN(2*PI()*$B59/n_ang),0)-ImgF_y0+1,ROUND($C$4+U$7*COS(2*PI()*$B59/n_ang),0)-ImgF_x0+1)</f>
        <v>177</v>
      </c>
      <c r="V59" s="18" t="n">
        <f aca="false">INDEX(ImgF,ROUND($C$5+V$7*SIN(2*PI()*$B59/n_ang),0)-ImgF_y0+1,ROUND($C$4+V$7*COS(2*PI()*$B59/n_ang),0)-ImgF_x0+1)</f>
        <v>174</v>
      </c>
      <c r="W59" s="18" t="n">
        <f aca="false">INDEX(ImgF,ROUND($C$5+W$7*SIN(2*PI()*$B59/n_ang),0)-ImgF_y0+1,ROUND($C$4+W$7*COS(2*PI()*$B59/n_ang),0)-ImgF_x0+1)</f>
        <v>166</v>
      </c>
      <c r="X59" s="18" t="n">
        <f aca="false">INDEX(ImgF,ROUND($C$5+X$7*SIN(2*PI()*$B59/n_ang),0)-ImgF_y0+1,ROUND($C$4+X$7*COS(2*PI()*$B59/n_ang),0)-ImgF_x0+1)</f>
        <v>134</v>
      </c>
      <c r="Y59" s="18" t="n">
        <f aca="false">INDEX(ImgF,ROUND($C$5+Y$7*SIN(2*PI()*$B59/n_ang),0)-ImgF_y0+1,ROUND($C$4+Y$7*COS(2*PI()*$B59/n_ang),0)-ImgF_x0+1)</f>
        <v>150</v>
      </c>
      <c r="Z59" s="18" t="n">
        <f aca="false">INDEX(ImgF,ROUND($C$5+Z$7*SIN(2*PI()*$B59/n_ang),0)-ImgF_y0+1,ROUND($C$4+Z$7*COS(2*PI()*$B59/n_ang),0)-ImgF_x0+1)</f>
        <v>186</v>
      </c>
      <c r="AA59" s="18" t="n">
        <f aca="false">INDEX(ImgF,ROUND($C$5+AA$7*SIN(2*PI()*$B59/n_ang),0)-ImgF_y0+1,ROUND($C$4+AA$7*COS(2*PI()*$B59/n_ang),0)-ImgF_x0+1)</f>
        <v>229</v>
      </c>
      <c r="AB59" s="18" t="n">
        <f aca="false">INDEX(ImgF,ROUND($C$5+AB$7*SIN(2*PI()*$B59/n_ang),0)-ImgF_y0+1,ROUND($C$4+AB$7*COS(2*PI()*$B59/n_ang),0)-ImgF_x0+1)</f>
        <v>212</v>
      </c>
      <c r="AD59" s="18" t="n">
        <f aca="false">INDEX(ImgF,ROUND($C$5+AD$7*SIN(2*PI()*$B59/n_ang),0)-ImgF_y0+1,ROUND($C$4+AD$7*COS(2*PI()*$B59/n_ang),0)-ImgF_x0+1)</f>
        <v>40</v>
      </c>
      <c r="AE59" s="18" t="n">
        <f aca="false">INDEX(ImgF,ROUND($C$5+AE$7*SIN(2*PI()*$B59/n_ang),0)-ImgF_y0+1,ROUND($C$4+AE$7*COS(2*PI()*$B59/n_ang),0)-ImgF_x0+1)</f>
        <v>32</v>
      </c>
      <c r="AF59" s="18" t="n">
        <f aca="false">INDEX(ImgF,ROUND($C$5+AF$7*SIN(2*PI()*$B59/n_ang),0)-ImgF_y0+1,ROUND($C$4+AF$7*COS(2*PI()*$B59/n_ang),0)-ImgF_x0+1)</f>
        <v>11</v>
      </c>
      <c r="AG59" s="18" t="n">
        <f aca="false">INDEX(ImgF,ROUND($C$5+AG$7*SIN(2*PI()*$B59/n_ang),0)-ImgF_y0+1,ROUND($C$4+AG$7*COS(2*PI()*$B59/n_ang),0)-ImgF_x0+1)</f>
        <v>2</v>
      </c>
      <c r="AH59" s="18" t="n">
        <f aca="false">INDEX(ImgF,ROUND($C$5+AH$7*SIN(2*PI()*$B59/n_ang),0)-ImgF_y0+1,ROUND($C$4+AH$7*COS(2*PI()*$B59/n_ang),0)-ImgF_x0+1)</f>
        <v>50</v>
      </c>
      <c r="AI59" s="18" t="n">
        <f aca="false">INDEX(ImgF,ROUND($C$5+AI$7*SIN(2*PI()*$B59/n_ang),0)-ImgF_y0+1,ROUND($C$4+AI$7*COS(2*PI()*$B59/n_ang),0)-ImgF_x0+1)</f>
        <v>50</v>
      </c>
      <c r="AJ59" s="18" t="n">
        <f aca="false">INDEX(ImgF,ROUND($C$5+AJ$7*SIN(2*PI()*$B59/n_ang),0)-ImgF_y0+1,ROUND($C$4+AJ$7*COS(2*PI()*$B59/n_ang),0)-ImgF_x0+1)</f>
        <v>53</v>
      </c>
      <c r="AK59" s="18" t="n">
        <f aca="false">INDEX(ImgF,ROUND($C$5+AK$7*SIN(2*PI()*$B59/n_ang),0)-ImgF_y0+1,ROUND($C$4+AK$7*COS(2*PI()*$B59/n_ang),0)-ImgF_x0+1)</f>
        <v>58</v>
      </c>
      <c r="AL59" s="18" t="n">
        <f aca="false">INDEX(ImgF,ROUND($C$5+AL$7*SIN(2*PI()*$B59/n_ang),0)-ImgF_y0+1,ROUND($C$4+AL$7*COS(2*PI()*$B59/n_ang),0)-ImgF_x0+1)</f>
        <v>58</v>
      </c>
      <c r="AN59" s="35" t="n">
        <f aca="false">AVERAGE(D59:AB59)-AVERAGE(D136:AB136)</f>
        <v>25.0065625</v>
      </c>
      <c r="AO59" s="36" t="n">
        <f aca="false">(AN59-AVERAGE(AN$8:AN$135))/STDEVP(AN$8:AN$135)</f>
        <v>0.923250462213048</v>
      </c>
      <c r="AP59" s="35" t="n">
        <f aca="false">AVERAGE(AD59:AL59)-AVERAGE(AD136:AL136)</f>
        <v>-35.3637152777778</v>
      </c>
      <c r="AQ59" s="36" t="n">
        <f aca="false">(AP59-AVERAGE(AP$8:AP$135))/STDEVP(AP$8:AP$135)</f>
        <v>-0.769447977638316</v>
      </c>
    </row>
    <row r="60" customFormat="false" ht="10.5" hidden="false" customHeight="true" outlineLevel="0" collapsed="false">
      <c r="B60" s="22" t="n">
        <v>52</v>
      </c>
      <c r="C60" s="34" t="n">
        <f aca="false">B60*360/n_ang</f>
        <v>146.25</v>
      </c>
      <c r="D60" s="18" t="n">
        <f aca="false">INDEX(ImgF,ROUND($C$5+D$7*SIN(2*PI()*$B60/n_ang),0)-ImgF_y0+1,ROUND($C$4+D$7*COS(2*PI()*$B60/n_ang),0)-ImgF_x0+1)</f>
        <v>202</v>
      </c>
      <c r="E60" s="18" t="n">
        <f aca="false">INDEX(ImgF,ROUND($C$5+E$7*SIN(2*PI()*$B60/n_ang),0)-ImgF_y0+1,ROUND($C$4+E$7*COS(2*PI()*$B60/n_ang),0)-ImgF_x0+1)</f>
        <v>195</v>
      </c>
      <c r="F60" s="18" t="n">
        <f aca="false">INDEX(ImgF,ROUND($C$5+F$7*SIN(2*PI()*$B60/n_ang),0)-ImgF_y0+1,ROUND($C$4+F$7*COS(2*PI()*$B60/n_ang),0)-ImgF_x0+1)</f>
        <v>146</v>
      </c>
      <c r="G60" s="18" t="n">
        <f aca="false">INDEX(ImgF,ROUND($C$5+G$7*SIN(2*PI()*$B60/n_ang),0)-ImgF_y0+1,ROUND($C$4+G$7*COS(2*PI()*$B60/n_ang),0)-ImgF_x0+1)</f>
        <v>146</v>
      </c>
      <c r="H60" s="18" t="n">
        <f aca="false">INDEX(ImgF,ROUND($C$5+H$7*SIN(2*PI()*$B60/n_ang),0)-ImgF_y0+1,ROUND($C$4+H$7*COS(2*PI()*$B60/n_ang),0)-ImgF_x0+1)</f>
        <v>185</v>
      </c>
      <c r="I60" s="18" t="n">
        <f aca="false">INDEX(ImgF,ROUND($C$5+I$7*SIN(2*PI()*$B60/n_ang),0)-ImgF_y0+1,ROUND($C$4+I$7*COS(2*PI()*$B60/n_ang),0)-ImgF_x0+1)</f>
        <v>144</v>
      </c>
      <c r="J60" s="18" t="n">
        <f aca="false">INDEX(ImgF,ROUND($C$5+J$7*SIN(2*PI()*$B60/n_ang),0)-ImgF_y0+1,ROUND($C$4+J$7*COS(2*PI()*$B60/n_ang),0)-ImgF_x0+1)</f>
        <v>111</v>
      </c>
      <c r="K60" s="18" t="n">
        <f aca="false">INDEX(ImgF,ROUND($C$5+K$7*SIN(2*PI()*$B60/n_ang),0)-ImgF_y0+1,ROUND($C$4+K$7*COS(2*PI()*$B60/n_ang),0)-ImgF_x0+1)</f>
        <v>121</v>
      </c>
      <c r="L60" s="18" t="n">
        <f aca="false">INDEX(ImgF,ROUND($C$5+L$7*SIN(2*PI()*$B60/n_ang),0)-ImgF_y0+1,ROUND($C$4+L$7*COS(2*PI()*$B60/n_ang),0)-ImgF_x0+1)</f>
        <v>144</v>
      </c>
      <c r="M60" s="18" t="n">
        <f aca="false">INDEX(ImgF,ROUND($C$5+M$7*SIN(2*PI()*$B60/n_ang),0)-ImgF_y0+1,ROUND($C$4+M$7*COS(2*PI()*$B60/n_ang),0)-ImgF_x0+1)</f>
        <v>181</v>
      </c>
      <c r="N60" s="18" t="n">
        <f aca="false">INDEX(ImgF,ROUND($C$5+N$7*SIN(2*PI()*$B60/n_ang),0)-ImgF_y0+1,ROUND($C$4+N$7*COS(2*PI()*$B60/n_ang),0)-ImgF_x0+1)</f>
        <v>191</v>
      </c>
      <c r="O60" s="18" t="n">
        <f aca="false">INDEX(ImgF,ROUND($C$5+O$7*SIN(2*PI()*$B60/n_ang),0)-ImgF_y0+1,ROUND($C$4+O$7*COS(2*PI()*$B60/n_ang),0)-ImgF_x0+1)</f>
        <v>142</v>
      </c>
      <c r="P60" s="18" t="n">
        <f aca="false">INDEX(ImgF,ROUND($C$5+P$7*SIN(2*PI()*$B60/n_ang),0)-ImgF_y0+1,ROUND($C$4+P$7*COS(2*PI()*$B60/n_ang),0)-ImgF_x0+1)</f>
        <v>146</v>
      </c>
      <c r="Q60" s="18" t="n">
        <f aca="false">INDEX(ImgF,ROUND($C$5+Q$7*SIN(2*PI()*$B60/n_ang),0)-ImgF_y0+1,ROUND($C$4+Q$7*COS(2*PI()*$B60/n_ang),0)-ImgF_x0+1)</f>
        <v>172</v>
      </c>
      <c r="R60" s="18" t="n">
        <f aca="false">INDEX(ImgF,ROUND($C$5+R$7*SIN(2*PI()*$B60/n_ang),0)-ImgF_y0+1,ROUND($C$4+R$7*COS(2*PI()*$B60/n_ang),0)-ImgF_x0+1)</f>
        <v>177</v>
      </c>
      <c r="S60" s="18" t="n">
        <f aca="false">INDEX(ImgF,ROUND($C$5+S$7*SIN(2*PI()*$B60/n_ang),0)-ImgF_y0+1,ROUND($C$4+S$7*COS(2*PI()*$B60/n_ang),0)-ImgF_x0+1)</f>
        <v>144</v>
      </c>
      <c r="T60" s="18" t="n">
        <f aca="false">INDEX(ImgF,ROUND($C$5+T$7*SIN(2*PI()*$B60/n_ang),0)-ImgF_y0+1,ROUND($C$4+T$7*COS(2*PI()*$B60/n_ang),0)-ImgF_x0+1)</f>
        <v>153</v>
      </c>
      <c r="U60" s="18" t="n">
        <f aca="false">INDEX(ImgF,ROUND($C$5+U$7*SIN(2*PI()*$B60/n_ang),0)-ImgF_y0+1,ROUND($C$4+U$7*COS(2*PI()*$B60/n_ang),0)-ImgF_x0+1)</f>
        <v>169</v>
      </c>
      <c r="V60" s="18" t="n">
        <f aca="false">INDEX(ImgF,ROUND($C$5+V$7*SIN(2*PI()*$B60/n_ang),0)-ImgF_y0+1,ROUND($C$4+V$7*COS(2*PI()*$B60/n_ang),0)-ImgF_x0+1)</f>
        <v>149</v>
      </c>
      <c r="W60" s="18" t="n">
        <f aca="false">INDEX(ImgF,ROUND($C$5+W$7*SIN(2*PI()*$B60/n_ang),0)-ImgF_y0+1,ROUND($C$4+W$7*COS(2*PI()*$B60/n_ang),0)-ImgF_x0+1)</f>
        <v>136</v>
      </c>
      <c r="X60" s="18" t="n">
        <f aca="false">INDEX(ImgF,ROUND($C$5+X$7*SIN(2*PI()*$B60/n_ang),0)-ImgF_y0+1,ROUND($C$4+X$7*COS(2*PI()*$B60/n_ang),0)-ImgF_x0+1)</f>
        <v>138</v>
      </c>
      <c r="Y60" s="18" t="n">
        <f aca="false">INDEX(ImgF,ROUND($C$5+Y$7*SIN(2*PI()*$B60/n_ang),0)-ImgF_y0+1,ROUND($C$4+Y$7*COS(2*PI()*$B60/n_ang),0)-ImgF_x0+1)</f>
        <v>138</v>
      </c>
      <c r="Z60" s="18" t="n">
        <f aca="false">INDEX(ImgF,ROUND($C$5+Z$7*SIN(2*PI()*$B60/n_ang),0)-ImgF_y0+1,ROUND($C$4+Z$7*COS(2*PI()*$B60/n_ang),0)-ImgF_x0+1)</f>
        <v>177</v>
      </c>
      <c r="AA60" s="18" t="n">
        <f aca="false">INDEX(ImgF,ROUND($C$5+AA$7*SIN(2*PI()*$B60/n_ang),0)-ImgF_y0+1,ROUND($C$4+AA$7*COS(2*PI()*$B60/n_ang),0)-ImgF_x0+1)</f>
        <v>219</v>
      </c>
      <c r="AB60" s="18" t="n">
        <f aca="false">INDEX(ImgF,ROUND($C$5+AB$7*SIN(2*PI()*$B60/n_ang),0)-ImgF_y0+1,ROUND($C$4+AB$7*COS(2*PI()*$B60/n_ang),0)-ImgF_x0+1)</f>
        <v>56</v>
      </c>
      <c r="AD60" s="18" t="n">
        <f aca="false">INDEX(ImgF,ROUND($C$5+AD$7*SIN(2*PI()*$B60/n_ang),0)-ImgF_y0+1,ROUND($C$4+AD$7*COS(2*PI()*$B60/n_ang),0)-ImgF_x0+1)</f>
        <v>26</v>
      </c>
      <c r="AE60" s="18" t="n">
        <f aca="false">INDEX(ImgF,ROUND($C$5+AE$7*SIN(2*PI()*$B60/n_ang),0)-ImgF_y0+1,ROUND($C$4+AE$7*COS(2*PI()*$B60/n_ang),0)-ImgF_x0+1)</f>
        <v>24</v>
      </c>
      <c r="AF60" s="18" t="n">
        <f aca="false">INDEX(ImgF,ROUND($C$5+AF$7*SIN(2*PI()*$B60/n_ang),0)-ImgF_y0+1,ROUND($C$4+AF$7*COS(2*PI()*$B60/n_ang),0)-ImgF_x0+1)</f>
        <v>0</v>
      </c>
      <c r="AG60" s="18" t="n">
        <f aca="false">INDEX(ImgF,ROUND($C$5+AG$7*SIN(2*PI()*$B60/n_ang),0)-ImgF_y0+1,ROUND($C$4+AG$7*COS(2*PI()*$B60/n_ang),0)-ImgF_x0+1)</f>
        <v>15</v>
      </c>
      <c r="AH60" s="18" t="n">
        <f aca="false">INDEX(ImgF,ROUND($C$5+AH$7*SIN(2*PI()*$B60/n_ang),0)-ImgF_y0+1,ROUND($C$4+AH$7*COS(2*PI()*$B60/n_ang),0)-ImgF_x0+1)</f>
        <v>53</v>
      </c>
      <c r="AI60" s="18" t="n">
        <f aca="false">INDEX(ImgF,ROUND($C$5+AI$7*SIN(2*PI()*$B60/n_ang),0)-ImgF_y0+1,ROUND($C$4+AI$7*COS(2*PI()*$B60/n_ang),0)-ImgF_x0+1)</f>
        <v>57</v>
      </c>
      <c r="AJ60" s="18" t="n">
        <f aca="false">INDEX(ImgF,ROUND($C$5+AJ$7*SIN(2*PI()*$B60/n_ang),0)-ImgF_y0+1,ROUND($C$4+AJ$7*COS(2*PI()*$B60/n_ang),0)-ImgF_x0+1)</f>
        <v>49</v>
      </c>
      <c r="AK60" s="18" t="n">
        <f aca="false">INDEX(ImgF,ROUND($C$5+AK$7*SIN(2*PI()*$B60/n_ang),0)-ImgF_y0+1,ROUND($C$4+AK$7*COS(2*PI()*$B60/n_ang),0)-ImgF_x0+1)</f>
        <v>53</v>
      </c>
      <c r="AL60" s="18" t="n">
        <f aca="false">INDEX(ImgF,ROUND($C$5+AL$7*SIN(2*PI()*$B60/n_ang),0)-ImgF_y0+1,ROUND($C$4+AL$7*COS(2*PI()*$B60/n_ang),0)-ImgF_x0+1)</f>
        <v>40</v>
      </c>
      <c r="AN60" s="35" t="n">
        <f aca="false">AVERAGE(D60:AB60)-AVERAGE(D136:AB136)</f>
        <v>13.0465625</v>
      </c>
      <c r="AO60" s="36" t="n">
        <f aca="false">(AN60-AVERAGE(AN$8:AN$135))/STDEVP(AN$8:AN$135)</f>
        <v>0.481683352456637</v>
      </c>
      <c r="AP60" s="35" t="n">
        <f aca="false">AVERAGE(AD60:AL60)-AVERAGE(AD136:AL136)</f>
        <v>-39.4748263888889</v>
      </c>
      <c r="AQ60" s="36" t="n">
        <f aca="false">(AP60-AVERAGE(AP$8:AP$135))/STDEVP(AP$8:AP$135)</f>
        <v>-0.858898028501004</v>
      </c>
    </row>
    <row r="61" customFormat="false" ht="10.5" hidden="false" customHeight="true" outlineLevel="0" collapsed="false">
      <c r="B61" s="22" t="n">
        <v>53</v>
      </c>
      <c r="C61" s="34" t="n">
        <f aca="false">B61*360/n_ang</f>
        <v>149.0625</v>
      </c>
      <c r="D61" s="18" t="n">
        <f aca="false">INDEX(ImgF,ROUND($C$5+D$7*SIN(2*PI()*$B61/n_ang),0)-ImgF_y0+1,ROUND($C$4+D$7*COS(2*PI()*$B61/n_ang),0)-ImgF_x0+1)</f>
        <v>170</v>
      </c>
      <c r="E61" s="18" t="n">
        <f aca="false">INDEX(ImgF,ROUND($C$5+E$7*SIN(2*PI()*$B61/n_ang),0)-ImgF_y0+1,ROUND($C$4+E$7*COS(2*PI()*$B61/n_ang),0)-ImgF_x0+1)</f>
        <v>195</v>
      </c>
      <c r="F61" s="18" t="n">
        <f aca="false">INDEX(ImgF,ROUND($C$5+F$7*SIN(2*PI()*$B61/n_ang),0)-ImgF_y0+1,ROUND($C$4+F$7*COS(2*PI()*$B61/n_ang),0)-ImgF_x0+1)</f>
        <v>186</v>
      </c>
      <c r="G61" s="18" t="n">
        <f aca="false">INDEX(ImgF,ROUND($C$5+G$7*SIN(2*PI()*$B61/n_ang),0)-ImgF_y0+1,ROUND($C$4+G$7*COS(2*PI()*$B61/n_ang),0)-ImgF_x0+1)</f>
        <v>113</v>
      </c>
      <c r="H61" s="18" t="n">
        <f aca="false">INDEX(ImgF,ROUND($C$5+H$7*SIN(2*PI()*$B61/n_ang),0)-ImgF_y0+1,ROUND($C$4+H$7*COS(2*PI()*$B61/n_ang),0)-ImgF_x0+1)</f>
        <v>108</v>
      </c>
      <c r="I61" s="18" t="n">
        <f aca="false">INDEX(ImgF,ROUND($C$5+I$7*SIN(2*PI()*$B61/n_ang),0)-ImgF_y0+1,ROUND($C$4+I$7*COS(2*PI()*$B61/n_ang),0)-ImgF_x0+1)</f>
        <v>144</v>
      </c>
      <c r="J61" s="18" t="n">
        <f aca="false">INDEX(ImgF,ROUND($C$5+J$7*SIN(2*PI()*$B61/n_ang),0)-ImgF_y0+1,ROUND($C$4+J$7*COS(2*PI()*$B61/n_ang),0)-ImgF_x0+1)</f>
        <v>132</v>
      </c>
      <c r="K61" s="18" t="n">
        <f aca="false">INDEX(ImgF,ROUND($C$5+K$7*SIN(2*PI()*$B61/n_ang),0)-ImgF_y0+1,ROUND($C$4+K$7*COS(2*PI()*$B61/n_ang),0)-ImgF_x0+1)</f>
        <v>121</v>
      </c>
      <c r="L61" s="18" t="n">
        <f aca="false">INDEX(ImgF,ROUND($C$5+L$7*SIN(2*PI()*$B61/n_ang),0)-ImgF_y0+1,ROUND($C$4+L$7*COS(2*PI()*$B61/n_ang),0)-ImgF_x0+1)</f>
        <v>113</v>
      </c>
      <c r="M61" s="18" t="n">
        <f aca="false">INDEX(ImgF,ROUND($C$5+M$7*SIN(2*PI()*$B61/n_ang),0)-ImgF_y0+1,ROUND($C$4+M$7*COS(2*PI()*$B61/n_ang),0)-ImgF_x0+1)</f>
        <v>127</v>
      </c>
      <c r="N61" s="18" t="n">
        <f aca="false">INDEX(ImgF,ROUND($C$5+N$7*SIN(2*PI()*$B61/n_ang),0)-ImgF_y0+1,ROUND($C$4+N$7*COS(2*PI()*$B61/n_ang),0)-ImgF_x0+1)</f>
        <v>136</v>
      </c>
      <c r="O61" s="18" t="n">
        <f aca="false">INDEX(ImgF,ROUND($C$5+O$7*SIN(2*PI()*$B61/n_ang),0)-ImgF_y0+1,ROUND($C$4+O$7*COS(2*PI()*$B61/n_ang),0)-ImgF_x0+1)</f>
        <v>179</v>
      </c>
      <c r="P61" s="18" t="n">
        <f aca="false">INDEX(ImgF,ROUND($C$5+P$7*SIN(2*PI()*$B61/n_ang),0)-ImgF_y0+1,ROUND($C$4+P$7*COS(2*PI()*$B61/n_ang),0)-ImgF_x0+1)</f>
        <v>179</v>
      </c>
      <c r="Q61" s="18" t="n">
        <f aca="false">INDEX(ImgF,ROUND($C$5+Q$7*SIN(2*PI()*$B61/n_ang),0)-ImgF_y0+1,ROUND($C$4+Q$7*COS(2*PI()*$B61/n_ang),0)-ImgF_x0+1)</f>
        <v>158</v>
      </c>
      <c r="R61" s="18" t="n">
        <f aca="false">INDEX(ImgF,ROUND($C$5+R$7*SIN(2*PI()*$B61/n_ang),0)-ImgF_y0+1,ROUND($C$4+R$7*COS(2*PI()*$B61/n_ang),0)-ImgF_x0+1)</f>
        <v>164</v>
      </c>
      <c r="S61" s="18" t="n">
        <f aca="false">INDEX(ImgF,ROUND($C$5+S$7*SIN(2*PI()*$B61/n_ang),0)-ImgF_y0+1,ROUND($C$4+S$7*COS(2*PI()*$B61/n_ang),0)-ImgF_x0+1)</f>
        <v>186</v>
      </c>
      <c r="T61" s="18" t="n">
        <f aca="false">INDEX(ImgF,ROUND($C$5+T$7*SIN(2*PI()*$B61/n_ang),0)-ImgF_y0+1,ROUND($C$4+T$7*COS(2*PI()*$B61/n_ang),0)-ImgF_x0+1)</f>
        <v>173</v>
      </c>
      <c r="U61" s="18" t="n">
        <f aca="false">INDEX(ImgF,ROUND($C$5+U$7*SIN(2*PI()*$B61/n_ang),0)-ImgF_y0+1,ROUND($C$4+U$7*COS(2*PI()*$B61/n_ang),0)-ImgF_x0+1)</f>
        <v>157</v>
      </c>
      <c r="V61" s="18" t="n">
        <f aca="false">INDEX(ImgF,ROUND($C$5+V$7*SIN(2*PI()*$B61/n_ang),0)-ImgF_y0+1,ROUND($C$4+V$7*COS(2*PI()*$B61/n_ang),0)-ImgF_x0+1)</f>
        <v>146</v>
      </c>
      <c r="W61" s="18" t="n">
        <f aca="false">INDEX(ImgF,ROUND($C$5+W$7*SIN(2*PI()*$B61/n_ang),0)-ImgF_y0+1,ROUND($C$4+W$7*COS(2*PI()*$B61/n_ang),0)-ImgF_x0+1)</f>
        <v>146</v>
      </c>
      <c r="X61" s="18" t="n">
        <f aca="false">INDEX(ImgF,ROUND($C$5+X$7*SIN(2*PI()*$B61/n_ang),0)-ImgF_y0+1,ROUND($C$4+X$7*COS(2*PI()*$B61/n_ang),0)-ImgF_x0+1)</f>
        <v>145</v>
      </c>
      <c r="Y61" s="18" t="n">
        <f aca="false">INDEX(ImgF,ROUND($C$5+Y$7*SIN(2*PI()*$B61/n_ang),0)-ImgF_y0+1,ROUND($C$4+Y$7*COS(2*PI()*$B61/n_ang),0)-ImgF_x0+1)</f>
        <v>178</v>
      </c>
      <c r="Z61" s="18" t="n">
        <f aca="false">INDEX(ImgF,ROUND($C$5+Z$7*SIN(2*PI()*$B61/n_ang),0)-ImgF_y0+1,ROUND($C$4+Z$7*COS(2*PI()*$B61/n_ang),0)-ImgF_x0+1)</f>
        <v>230</v>
      </c>
      <c r="AA61" s="18" t="n">
        <f aca="false">INDEX(ImgF,ROUND($C$5+AA$7*SIN(2*PI()*$B61/n_ang),0)-ImgF_y0+1,ROUND($C$4+AA$7*COS(2*PI()*$B61/n_ang),0)-ImgF_x0+1)</f>
        <v>186</v>
      </c>
      <c r="AB61" s="18" t="n">
        <f aca="false">INDEX(ImgF,ROUND($C$5+AB$7*SIN(2*PI()*$B61/n_ang),0)-ImgF_y0+1,ROUND($C$4+AB$7*COS(2*PI()*$B61/n_ang),0)-ImgF_x0+1)</f>
        <v>24</v>
      </c>
      <c r="AD61" s="18" t="n">
        <f aca="false">INDEX(ImgF,ROUND($C$5+AD$7*SIN(2*PI()*$B61/n_ang),0)-ImgF_y0+1,ROUND($C$4+AD$7*COS(2*PI()*$B61/n_ang),0)-ImgF_x0+1)</f>
        <v>28</v>
      </c>
      <c r="AE61" s="18" t="n">
        <f aca="false">INDEX(ImgF,ROUND($C$5+AE$7*SIN(2*PI()*$B61/n_ang),0)-ImgF_y0+1,ROUND($C$4+AE$7*COS(2*PI()*$B61/n_ang),0)-ImgF_x0+1)</f>
        <v>4</v>
      </c>
      <c r="AF61" s="18" t="n">
        <f aca="false">INDEX(ImgF,ROUND($C$5+AF$7*SIN(2*PI()*$B61/n_ang),0)-ImgF_y0+1,ROUND($C$4+AF$7*COS(2*PI()*$B61/n_ang),0)-ImgF_x0+1)</f>
        <v>1</v>
      </c>
      <c r="AG61" s="18" t="n">
        <f aca="false">INDEX(ImgF,ROUND($C$5+AG$7*SIN(2*PI()*$B61/n_ang),0)-ImgF_y0+1,ROUND($C$4+AG$7*COS(2*PI()*$B61/n_ang),0)-ImgF_x0+1)</f>
        <v>11</v>
      </c>
      <c r="AH61" s="18" t="n">
        <f aca="false">INDEX(ImgF,ROUND($C$5+AH$7*SIN(2*PI()*$B61/n_ang),0)-ImgF_y0+1,ROUND($C$4+AH$7*COS(2*PI()*$B61/n_ang),0)-ImgF_x0+1)</f>
        <v>54</v>
      </c>
      <c r="AI61" s="18" t="n">
        <f aca="false">INDEX(ImgF,ROUND($C$5+AI$7*SIN(2*PI()*$B61/n_ang),0)-ImgF_y0+1,ROUND($C$4+AI$7*COS(2*PI()*$B61/n_ang),0)-ImgF_x0+1)</f>
        <v>54</v>
      </c>
      <c r="AJ61" s="18" t="n">
        <f aca="false">INDEX(ImgF,ROUND($C$5+AJ$7*SIN(2*PI()*$B61/n_ang),0)-ImgF_y0+1,ROUND($C$4+AJ$7*COS(2*PI()*$B61/n_ang),0)-ImgF_x0+1)</f>
        <v>43</v>
      </c>
      <c r="AK61" s="18" t="n">
        <f aca="false">INDEX(ImgF,ROUND($C$5+AK$7*SIN(2*PI()*$B61/n_ang),0)-ImgF_y0+1,ROUND($C$4+AK$7*COS(2*PI()*$B61/n_ang),0)-ImgF_x0+1)</f>
        <v>44</v>
      </c>
      <c r="AL61" s="18" t="n">
        <f aca="false">INDEX(ImgF,ROUND($C$5+AL$7*SIN(2*PI()*$B61/n_ang),0)-ImgF_y0+1,ROUND($C$4+AL$7*COS(2*PI()*$B61/n_ang),0)-ImgF_x0+1)</f>
        <v>40</v>
      </c>
      <c r="AN61" s="35" t="n">
        <f aca="false">AVERAGE(D61:AB61)-AVERAGE(D136:AB136)</f>
        <v>9.6065625</v>
      </c>
      <c r="AO61" s="36" t="n">
        <f aca="false">(AN61-AVERAGE(AN$8:AN$135))/STDEVP(AN$8:AN$135)</f>
        <v>0.354677427911315</v>
      </c>
      <c r="AP61" s="35" t="n">
        <f aca="false">AVERAGE(AD61:AL61)-AVERAGE(AD136:AL136)</f>
        <v>-43.6970486111111</v>
      </c>
      <c r="AQ61" s="36" t="n">
        <f aca="false">(AP61-AVERAGE(AP$8:AP$135))/STDEVP(AP$8:AP$135)</f>
        <v>-0.950765648305928</v>
      </c>
    </row>
    <row r="62" customFormat="false" ht="10.5" hidden="false" customHeight="true" outlineLevel="0" collapsed="false">
      <c r="B62" s="22" t="n">
        <v>54</v>
      </c>
      <c r="C62" s="34" t="n">
        <f aca="false">B62*360/n_ang</f>
        <v>151.875</v>
      </c>
      <c r="D62" s="18" t="n">
        <f aca="false">INDEX(ImgF,ROUND($C$5+D$7*SIN(2*PI()*$B62/n_ang),0)-ImgF_y0+1,ROUND($C$4+D$7*COS(2*PI()*$B62/n_ang),0)-ImgF_x0+1)</f>
        <v>170</v>
      </c>
      <c r="E62" s="18" t="n">
        <f aca="false">INDEX(ImgF,ROUND($C$5+E$7*SIN(2*PI()*$B62/n_ang),0)-ImgF_y0+1,ROUND($C$4+E$7*COS(2*PI()*$B62/n_ang),0)-ImgF_x0+1)</f>
        <v>195</v>
      </c>
      <c r="F62" s="18" t="n">
        <f aca="false">INDEX(ImgF,ROUND($C$5+F$7*SIN(2*PI()*$B62/n_ang),0)-ImgF_y0+1,ROUND($C$4+F$7*COS(2*PI()*$B62/n_ang),0)-ImgF_x0+1)</f>
        <v>186</v>
      </c>
      <c r="G62" s="18" t="n">
        <f aca="false">INDEX(ImgF,ROUND($C$5+G$7*SIN(2*PI()*$B62/n_ang),0)-ImgF_y0+1,ROUND($C$4+G$7*COS(2*PI()*$B62/n_ang),0)-ImgF_x0+1)</f>
        <v>153</v>
      </c>
      <c r="H62" s="18" t="n">
        <f aca="false">INDEX(ImgF,ROUND($C$5+H$7*SIN(2*PI()*$B62/n_ang),0)-ImgF_y0+1,ROUND($C$4+H$7*COS(2*PI()*$B62/n_ang),0)-ImgF_x0+1)</f>
        <v>108</v>
      </c>
      <c r="I62" s="18" t="n">
        <f aca="false">INDEX(ImgF,ROUND($C$5+I$7*SIN(2*PI()*$B62/n_ang),0)-ImgF_y0+1,ROUND($C$4+I$7*COS(2*PI()*$B62/n_ang),0)-ImgF_x0+1)</f>
        <v>127</v>
      </c>
      <c r="J62" s="18" t="n">
        <f aca="false">INDEX(ImgF,ROUND($C$5+J$7*SIN(2*PI()*$B62/n_ang),0)-ImgF_y0+1,ROUND($C$4+J$7*COS(2*PI()*$B62/n_ang),0)-ImgF_x0+1)</f>
        <v>142</v>
      </c>
      <c r="K62" s="18" t="n">
        <f aca="false">INDEX(ImgF,ROUND($C$5+K$7*SIN(2*PI()*$B62/n_ang),0)-ImgF_y0+1,ROUND($C$4+K$7*COS(2*PI()*$B62/n_ang),0)-ImgF_x0+1)</f>
        <v>135</v>
      </c>
      <c r="L62" s="18" t="n">
        <f aca="false">INDEX(ImgF,ROUND($C$5+L$7*SIN(2*PI()*$B62/n_ang),0)-ImgF_y0+1,ROUND($C$4+L$7*COS(2*PI()*$B62/n_ang),0)-ImgF_x0+1)</f>
        <v>113</v>
      </c>
      <c r="M62" s="18" t="n">
        <f aca="false">INDEX(ImgF,ROUND($C$5+M$7*SIN(2*PI()*$B62/n_ang),0)-ImgF_y0+1,ROUND($C$4+M$7*COS(2*PI()*$B62/n_ang),0)-ImgF_x0+1)</f>
        <v>116</v>
      </c>
      <c r="N62" s="18" t="n">
        <f aca="false">INDEX(ImgF,ROUND($C$5+N$7*SIN(2*PI()*$B62/n_ang),0)-ImgF_y0+1,ROUND($C$4+N$7*COS(2*PI()*$B62/n_ang),0)-ImgF_x0+1)</f>
        <v>136</v>
      </c>
      <c r="O62" s="18" t="n">
        <f aca="false">INDEX(ImgF,ROUND($C$5+O$7*SIN(2*PI()*$B62/n_ang),0)-ImgF_y0+1,ROUND($C$4+O$7*COS(2*PI()*$B62/n_ang),0)-ImgF_x0+1)</f>
        <v>137</v>
      </c>
      <c r="P62" s="18" t="n">
        <f aca="false">INDEX(ImgF,ROUND($C$5+P$7*SIN(2*PI()*$B62/n_ang),0)-ImgF_y0+1,ROUND($C$4+P$7*COS(2*PI()*$B62/n_ang),0)-ImgF_x0+1)</f>
        <v>185</v>
      </c>
      <c r="Q62" s="18" t="n">
        <f aca="false">INDEX(ImgF,ROUND($C$5+Q$7*SIN(2*PI()*$B62/n_ang),0)-ImgF_y0+1,ROUND($C$4+Q$7*COS(2*PI()*$B62/n_ang),0)-ImgF_x0+1)</f>
        <v>155</v>
      </c>
      <c r="R62" s="18" t="n">
        <f aca="false">INDEX(ImgF,ROUND($C$5+R$7*SIN(2*PI()*$B62/n_ang),0)-ImgF_y0+1,ROUND($C$4+R$7*COS(2*PI()*$B62/n_ang),0)-ImgF_x0+1)</f>
        <v>182</v>
      </c>
      <c r="S62" s="18" t="n">
        <f aca="false">INDEX(ImgF,ROUND($C$5+S$7*SIN(2*PI()*$B62/n_ang),0)-ImgF_y0+1,ROUND($C$4+S$7*COS(2*PI()*$B62/n_ang),0)-ImgF_x0+1)</f>
        <v>166</v>
      </c>
      <c r="T62" s="18" t="n">
        <f aca="false">INDEX(ImgF,ROUND($C$5+T$7*SIN(2*PI()*$B62/n_ang),0)-ImgF_y0+1,ROUND($C$4+T$7*COS(2*PI()*$B62/n_ang),0)-ImgF_x0+1)</f>
        <v>173</v>
      </c>
      <c r="U62" s="18" t="n">
        <f aca="false">INDEX(ImgF,ROUND($C$5+U$7*SIN(2*PI()*$B62/n_ang),0)-ImgF_y0+1,ROUND($C$4+U$7*COS(2*PI()*$B62/n_ang),0)-ImgF_x0+1)</f>
        <v>134</v>
      </c>
      <c r="V62" s="18" t="n">
        <f aca="false">INDEX(ImgF,ROUND($C$5+V$7*SIN(2*PI()*$B62/n_ang),0)-ImgF_y0+1,ROUND($C$4+V$7*COS(2*PI()*$B62/n_ang),0)-ImgF_x0+1)</f>
        <v>181</v>
      </c>
      <c r="W62" s="18" t="n">
        <f aca="false">INDEX(ImgF,ROUND($C$5+W$7*SIN(2*PI()*$B62/n_ang),0)-ImgF_y0+1,ROUND($C$4+W$7*COS(2*PI()*$B62/n_ang),0)-ImgF_x0+1)</f>
        <v>192</v>
      </c>
      <c r="X62" s="18" t="n">
        <f aca="false">INDEX(ImgF,ROUND($C$5+X$7*SIN(2*PI()*$B62/n_ang),0)-ImgF_y0+1,ROUND($C$4+X$7*COS(2*PI()*$B62/n_ang),0)-ImgF_x0+1)</f>
        <v>220</v>
      </c>
      <c r="Y62" s="18" t="n">
        <f aca="false">INDEX(ImgF,ROUND($C$5+Y$7*SIN(2*PI()*$B62/n_ang),0)-ImgF_y0+1,ROUND($C$4+Y$7*COS(2*PI()*$B62/n_ang),0)-ImgF_x0+1)</f>
        <v>243</v>
      </c>
      <c r="Z62" s="18" t="n">
        <f aca="false">INDEX(ImgF,ROUND($C$5+Z$7*SIN(2*PI()*$B62/n_ang),0)-ImgF_y0+1,ROUND($C$4+Z$7*COS(2*PI()*$B62/n_ang),0)-ImgF_x0+1)</f>
        <v>224</v>
      </c>
      <c r="AA62" s="18" t="n">
        <f aca="false">INDEX(ImgF,ROUND($C$5+AA$7*SIN(2*PI()*$B62/n_ang),0)-ImgF_y0+1,ROUND($C$4+AA$7*COS(2*PI()*$B62/n_ang),0)-ImgF_x0+1)</f>
        <v>46</v>
      </c>
      <c r="AB62" s="18" t="n">
        <f aca="false">INDEX(ImgF,ROUND($C$5+AB$7*SIN(2*PI()*$B62/n_ang),0)-ImgF_y0+1,ROUND($C$4+AB$7*COS(2*PI()*$B62/n_ang),0)-ImgF_x0+1)</f>
        <v>68</v>
      </c>
      <c r="AD62" s="18" t="n">
        <f aca="false">INDEX(ImgF,ROUND($C$5+AD$7*SIN(2*PI()*$B62/n_ang),0)-ImgF_y0+1,ROUND($C$4+AD$7*COS(2*PI()*$B62/n_ang),0)-ImgF_x0+1)</f>
        <v>21</v>
      </c>
      <c r="AE62" s="18" t="n">
        <f aca="false">INDEX(ImgF,ROUND($C$5+AE$7*SIN(2*PI()*$B62/n_ang),0)-ImgF_y0+1,ROUND($C$4+AE$7*COS(2*PI()*$B62/n_ang),0)-ImgF_x0+1)</f>
        <v>3</v>
      </c>
      <c r="AF62" s="18" t="n">
        <f aca="false">INDEX(ImgF,ROUND($C$5+AF$7*SIN(2*PI()*$B62/n_ang),0)-ImgF_y0+1,ROUND($C$4+AF$7*COS(2*PI()*$B62/n_ang),0)-ImgF_x0+1)</f>
        <v>1</v>
      </c>
      <c r="AG62" s="18" t="n">
        <f aca="false">INDEX(ImgF,ROUND($C$5+AG$7*SIN(2*PI()*$B62/n_ang),0)-ImgF_y0+1,ROUND($C$4+AG$7*COS(2*PI()*$B62/n_ang),0)-ImgF_x0+1)</f>
        <v>39</v>
      </c>
      <c r="AH62" s="18" t="n">
        <f aca="false">INDEX(ImgF,ROUND($C$5+AH$7*SIN(2*PI()*$B62/n_ang),0)-ImgF_y0+1,ROUND($C$4+AH$7*COS(2*PI()*$B62/n_ang),0)-ImgF_x0+1)</f>
        <v>51</v>
      </c>
      <c r="AI62" s="18" t="n">
        <f aca="false">INDEX(ImgF,ROUND($C$5+AI$7*SIN(2*PI()*$B62/n_ang),0)-ImgF_y0+1,ROUND($C$4+AI$7*COS(2*PI()*$B62/n_ang),0)-ImgF_x0+1)</f>
        <v>56</v>
      </c>
      <c r="AJ62" s="18" t="n">
        <f aca="false">INDEX(ImgF,ROUND($C$5+AJ$7*SIN(2*PI()*$B62/n_ang),0)-ImgF_y0+1,ROUND($C$4+AJ$7*COS(2*PI()*$B62/n_ang),0)-ImgF_x0+1)</f>
        <v>49</v>
      </c>
      <c r="AK62" s="18" t="n">
        <f aca="false">INDEX(ImgF,ROUND($C$5+AK$7*SIN(2*PI()*$B62/n_ang),0)-ImgF_y0+1,ROUND($C$4+AK$7*COS(2*PI()*$B62/n_ang),0)-ImgF_x0+1)</f>
        <v>44</v>
      </c>
      <c r="AL62" s="18" t="n">
        <f aca="false">INDEX(ImgF,ROUND($C$5+AL$7*SIN(2*PI()*$B62/n_ang),0)-ImgF_y0+1,ROUND($C$4+AL$7*COS(2*PI()*$B62/n_ang),0)-ImgF_x0+1)</f>
        <v>47</v>
      </c>
      <c r="AN62" s="35" t="n">
        <f aca="false">AVERAGE(D62:AB62)-AVERAGE(D136:AB136)</f>
        <v>13.2465625</v>
      </c>
      <c r="AO62" s="36" t="n">
        <f aca="false">(AN62-AVERAGE(AN$8:AN$135))/STDEVP(AN$8:AN$135)</f>
        <v>0.489067417837179</v>
      </c>
      <c r="AP62" s="35" t="n">
        <f aca="false">AVERAGE(AD62:AL62)-AVERAGE(AD136:AL136)</f>
        <v>-40.1414930555556</v>
      </c>
      <c r="AQ62" s="36" t="n">
        <f aca="false">(AP62-AVERAGE(AP$8:AP$135))/STDEVP(AP$8:AP$135)</f>
        <v>-0.873403442154413</v>
      </c>
    </row>
    <row r="63" customFormat="false" ht="10.5" hidden="false" customHeight="true" outlineLevel="0" collapsed="false">
      <c r="B63" s="22" t="n">
        <v>55</v>
      </c>
      <c r="C63" s="34" t="n">
        <f aca="false">B63*360/n_ang</f>
        <v>154.6875</v>
      </c>
      <c r="D63" s="18" t="n">
        <f aca="false">INDEX(ImgF,ROUND($C$5+D$7*SIN(2*PI()*$B63/n_ang),0)-ImgF_y0+1,ROUND($C$4+D$7*COS(2*PI()*$B63/n_ang),0)-ImgF_x0+1)</f>
        <v>195</v>
      </c>
      <c r="E63" s="18" t="n">
        <f aca="false">INDEX(ImgF,ROUND($C$5+E$7*SIN(2*PI()*$B63/n_ang),0)-ImgF_y0+1,ROUND($C$4+E$7*COS(2*PI()*$B63/n_ang),0)-ImgF_x0+1)</f>
        <v>195</v>
      </c>
      <c r="F63" s="18" t="n">
        <f aca="false">INDEX(ImgF,ROUND($C$5+F$7*SIN(2*PI()*$B63/n_ang),0)-ImgF_y0+1,ROUND($C$4+F$7*COS(2*PI()*$B63/n_ang),0)-ImgF_x0+1)</f>
        <v>186</v>
      </c>
      <c r="G63" s="18" t="n">
        <f aca="false">INDEX(ImgF,ROUND($C$5+G$7*SIN(2*PI()*$B63/n_ang),0)-ImgF_y0+1,ROUND($C$4+G$7*COS(2*PI()*$B63/n_ang),0)-ImgF_x0+1)</f>
        <v>153</v>
      </c>
      <c r="H63" s="18" t="n">
        <f aca="false">INDEX(ImgF,ROUND($C$5+H$7*SIN(2*PI()*$B63/n_ang),0)-ImgF_y0+1,ROUND($C$4+H$7*COS(2*PI()*$B63/n_ang),0)-ImgF_x0+1)</f>
        <v>124</v>
      </c>
      <c r="I63" s="18" t="n">
        <f aca="false">INDEX(ImgF,ROUND($C$5+I$7*SIN(2*PI()*$B63/n_ang),0)-ImgF_y0+1,ROUND($C$4+I$7*COS(2*PI()*$B63/n_ang),0)-ImgF_x0+1)</f>
        <v>127</v>
      </c>
      <c r="J63" s="18" t="n">
        <f aca="false">INDEX(ImgF,ROUND($C$5+J$7*SIN(2*PI()*$B63/n_ang),0)-ImgF_y0+1,ROUND($C$4+J$7*COS(2*PI()*$B63/n_ang),0)-ImgF_x0+1)</f>
        <v>128</v>
      </c>
      <c r="K63" s="18" t="n">
        <f aca="false">INDEX(ImgF,ROUND($C$5+K$7*SIN(2*PI()*$B63/n_ang),0)-ImgF_y0+1,ROUND($C$4+K$7*COS(2*PI()*$B63/n_ang),0)-ImgF_x0+1)</f>
        <v>135</v>
      </c>
      <c r="L63" s="18" t="n">
        <f aca="false">INDEX(ImgF,ROUND($C$5+L$7*SIN(2*PI()*$B63/n_ang),0)-ImgF_y0+1,ROUND($C$4+L$7*COS(2*PI()*$B63/n_ang),0)-ImgF_x0+1)</f>
        <v>116</v>
      </c>
      <c r="M63" s="18" t="n">
        <f aca="false">INDEX(ImgF,ROUND($C$5+M$7*SIN(2*PI()*$B63/n_ang),0)-ImgF_y0+1,ROUND($C$4+M$7*COS(2*PI()*$B63/n_ang),0)-ImgF_x0+1)</f>
        <v>109</v>
      </c>
      <c r="N63" s="18" t="n">
        <f aca="false">INDEX(ImgF,ROUND($C$5+N$7*SIN(2*PI()*$B63/n_ang),0)-ImgF_y0+1,ROUND($C$4+N$7*COS(2*PI()*$B63/n_ang),0)-ImgF_x0+1)</f>
        <v>153</v>
      </c>
      <c r="O63" s="18" t="n">
        <f aca="false">INDEX(ImgF,ROUND($C$5+O$7*SIN(2*PI()*$B63/n_ang),0)-ImgF_y0+1,ROUND($C$4+O$7*COS(2*PI()*$B63/n_ang),0)-ImgF_x0+1)</f>
        <v>153</v>
      </c>
      <c r="P63" s="18" t="n">
        <f aca="false">INDEX(ImgF,ROUND($C$5+P$7*SIN(2*PI()*$B63/n_ang),0)-ImgF_y0+1,ROUND($C$4+P$7*COS(2*PI()*$B63/n_ang),0)-ImgF_x0+1)</f>
        <v>176</v>
      </c>
      <c r="Q63" s="18" t="n">
        <f aca="false">INDEX(ImgF,ROUND($C$5+Q$7*SIN(2*PI()*$B63/n_ang),0)-ImgF_y0+1,ROUND($C$4+Q$7*COS(2*PI()*$B63/n_ang),0)-ImgF_x0+1)</f>
        <v>189</v>
      </c>
      <c r="R63" s="18" t="n">
        <f aca="false">INDEX(ImgF,ROUND($C$5+R$7*SIN(2*PI()*$B63/n_ang),0)-ImgF_y0+1,ROUND($C$4+R$7*COS(2*PI()*$B63/n_ang),0)-ImgF_x0+1)</f>
        <v>187</v>
      </c>
      <c r="S63" s="18" t="n">
        <f aca="false">INDEX(ImgF,ROUND($C$5+S$7*SIN(2*PI()*$B63/n_ang),0)-ImgF_y0+1,ROUND($C$4+S$7*COS(2*PI()*$B63/n_ang),0)-ImgF_x0+1)</f>
        <v>142</v>
      </c>
      <c r="T63" s="18" t="n">
        <f aca="false">INDEX(ImgF,ROUND($C$5+T$7*SIN(2*PI()*$B63/n_ang),0)-ImgF_y0+1,ROUND($C$4+T$7*COS(2*PI()*$B63/n_ang),0)-ImgF_x0+1)</f>
        <v>149</v>
      </c>
      <c r="U63" s="18" t="n">
        <f aca="false">INDEX(ImgF,ROUND($C$5+U$7*SIN(2*PI()*$B63/n_ang),0)-ImgF_y0+1,ROUND($C$4+U$7*COS(2*PI()*$B63/n_ang),0)-ImgF_x0+1)</f>
        <v>191</v>
      </c>
      <c r="V63" s="18" t="n">
        <f aca="false">INDEX(ImgF,ROUND($C$5+V$7*SIN(2*PI()*$B63/n_ang),0)-ImgF_y0+1,ROUND($C$4+V$7*COS(2*PI()*$B63/n_ang),0)-ImgF_x0+1)</f>
        <v>177</v>
      </c>
      <c r="W63" s="18" t="n">
        <f aca="false">INDEX(ImgF,ROUND($C$5+W$7*SIN(2*PI()*$B63/n_ang),0)-ImgF_y0+1,ROUND($C$4+W$7*COS(2*PI()*$B63/n_ang),0)-ImgF_x0+1)</f>
        <v>195</v>
      </c>
      <c r="X63" s="18" t="n">
        <f aca="false">INDEX(ImgF,ROUND($C$5+X$7*SIN(2*PI()*$B63/n_ang),0)-ImgF_y0+1,ROUND($C$4+X$7*COS(2*PI()*$B63/n_ang),0)-ImgF_x0+1)</f>
        <v>192</v>
      </c>
      <c r="Y63" s="18" t="n">
        <f aca="false">INDEX(ImgF,ROUND($C$5+Y$7*SIN(2*PI()*$B63/n_ang),0)-ImgF_y0+1,ROUND($C$4+Y$7*COS(2*PI()*$B63/n_ang),0)-ImgF_x0+1)</f>
        <v>236</v>
      </c>
      <c r="Z63" s="18" t="n">
        <f aca="false">INDEX(ImgF,ROUND($C$5+Z$7*SIN(2*PI()*$B63/n_ang),0)-ImgF_y0+1,ROUND($C$4+Z$7*COS(2*PI()*$B63/n_ang),0)-ImgF_x0+1)</f>
        <v>232</v>
      </c>
      <c r="AA63" s="18" t="n">
        <f aca="false">INDEX(ImgF,ROUND($C$5+AA$7*SIN(2*PI()*$B63/n_ang),0)-ImgF_y0+1,ROUND($C$4+AA$7*COS(2*PI()*$B63/n_ang),0)-ImgF_x0+1)</f>
        <v>83</v>
      </c>
      <c r="AB63" s="18" t="n">
        <f aca="false">INDEX(ImgF,ROUND($C$5+AB$7*SIN(2*PI()*$B63/n_ang),0)-ImgF_y0+1,ROUND($C$4+AB$7*COS(2*PI()*$B63/n_ang),0)-ImgF_x0+1)</f>
        <v>40</v>
      </c>
      <c r="AD63" s="18" t="n">
        <f aca="false">INDEX(ImgF,ROUND($C$5+AD$7*SIN(2*PI()*$B63/n_ang),0)-ImgF_y0+1,ROUND($C$4+AD$7*COS(2*PI()*$B63/n_ang),0)-ImgF_x0+1)</f>
        <v>1</v>
      </c>
      <c r="AE63" s="18" t="n">
        <f aca="false">INDEX(ImgF,ROUND($C$5+AE$7*SIN(2*PI()*$B63/n_ang),0)-ImgF_y0+1,ROUND($C$4+AE$7*COS(2*PI()*$B63/n_ang),0)-ImgF_x0+1)</f>
        <v>0</v>
      </c>
      <c r="AF63" s="18" t="n">
        <f aca="false">INDEX(ImgF,ROUND($C$5+AF$7*SIN(2*PI()*$B63/n_ang),0)-ImgF_y0+1,ROUND($C$4+AF$7*COS(2*PI()*$B63/n_ang),0)-ImgF_x0+1)</f>
        <v>18</v>
      </c>
      <c r="AG63" s="18" t="n">
        <f aca="false">INDEX(ImgF,ROUND($C$5+AG$7*SIN(2*PI()*$B63/n_ang),0)-ImgF_y0+1,ROUND($C$4+AG$7*COS(2*PI()*$B63/n_ang),0)-ImgF_x0+1)</f>
        <v>43</v>
      </c>
      <c r="AH63" s="18" t="n">
        <f aca="false">INDEX(ImgF,ROUND($C$5+AH$7*SIN(2*PI()*$B63/n_ang),0)-ImgF_y0+1,ROUND($C$4+AH$7*COS(2*PI()*$B63/n_ang),0)-ImgF_x0+1)</f>
        <v>43</v>
      </c>
      <c r="AI63" s="18" t="n">
        <f aca="false">INDEX(ImgF,ROUND($C$5+AI$7*SIN(2*PI()*$B63/n_ang),0)-ImgF_y0+1,ROUND($C$4+AI$7*COS(2*PI()*$B63/n_ang),0)-ImgF_x0+1)</f>
        <v>45</v>
      </c>
      <c r="AJ63" s="18" t="n">
        <f aca="false">INDEX(ImgF,ROUND($C$5+AJ$7*SIN(2*PI()*$B63/n_ang),0)-ImgF_y0+1,ROUND($C$4+AJ$7*COS(2*PI()*$B63/n_ang),0)-ImgF_x0+1)</f>
        <v>36</v>
      </c>
      <c r="AK63" s="18" t="n">
        <f aca="false">INDEX(ImgF,ROUND($C$5+AK$7*SIN(2*PI()*$B63/n_ang),0)-ImgF_y0+1,ROUND($C$4+AK$7*COS(2*PI()*$B63/n_ang),0)-ImgF_x0+1)</f>
        <v>38</v>
      </c>
      <c r="AL63" s="18" t="n">
        <f aca="false">INDEX(ImgF,ROUND($C$5+AL$7*SIN(2*PI()*$B63/n_ang),0)-ImgF_y0+1,ROUND($C$4+AL$7*COS(2*PI()*$B63/n_ang),0)-ImgF_x0+1)</f>
        <v>35</v>
      </c>
      <c r="AN63" s="35" t="n">
        <f aca="false">AVERAGE(D63:AB63)-AVERAGE(D136:AB136)</f>
        <v>16.2865625</v>
      </c>
      <c r="AO63" s="36" t="n">
        <f aca="false">(AN63-AVERAGE(AN$8:AN$135))/STDEVP(AN$8:AN$135)</f>
        <v>0.601305211621418</v>
      </c>
      <c r="AP63" s="35" t="n">
        <f aca="false">AVERAGE(AD63:AL63)-AVERAGE(AD136:AL136)</f>
        <v>-45.9192708333333</v>
      </c>
      <c r="AQ63" s="36" t="n">
        <f aca="false">(AP63-AVERAGE(AP$8:AP$135))/STDEVP(AP$8:AP$135)</f>
        <v>-0.999117027150624</v>
      </c>
    </row>
    <row r="64" customFormat="false" ht="10.5" hidden="false" customHeight="true" outlineLevel="0" collapsed="false">
      <c r="B64" s="22" t="n">
        <v>56</v>
      </c>
      <c r="C64" s="34" t="n">
        <f aca="false">B64*360/n_ang</f>
        <v>157.5</v>
      </c>
      <c r="D64" s="18" t="n">
        <f aca="false">INDEX(ImgF,ROUND($C$5+D$7*SIN(2*PI()*$B64/n_ang),0)-ImgF_y0+1,ROUND($C$4+D$7*COS(2*PI()*$B64/n_ang),0)-ImgF_x0+1)</f>
        <v>87</v>
      </c>
      <c r="E64" s="18" t="n">
        <f aca="false">INDEX(ImgF,ROUND($C$5+E$7*SIN(2*PI()*$B64/n_ang),0)-ImgF_y0+1,ROUND($C$4+E$7*COS(2*PI()*$B64/n_ang),0)-ImgF_x0+1)</f>
        <v>206</v>
      </c>
      <c r="F64" s="18" t="n">
        <f aca="false">INDEX(ImgF,ROUND($C$5+F$7*SIN(2*PI()*$B64/n_ang),0)-ImgF_y0+1,ROUND($C$4+F$7*COS(2*PI()*$B64/n_ang),0)-ImgF_x0+1)</f>
        <v>206</v>
      </c>
      <c r="G64" s="18" t="n">
        <f aca="false">INDEX(ImgF,ROUND($C$5+G$7*SIN(2*PI()*$B64/n_ang),0)-ImgF_y0+1,ROUND($C$4+G$7*COS(2*PI()*$B64/n_ang),0)-ImgF_x0+1)</f>
        <v>188</v>
      </c>
      <c r="H64" s="18" t="n">
        <f aca="false">INDEX(ImgF,ROUND($C$5+H$7*SIN(2*PI()*$B64/n_ang),0)-ImgF_y0+1,ROUND($C$4+H$7*COS(2*PI()*$B64/n_ang),0)-ImgF_x0+1)</f>
        <v>124</v>
      </c>
      <c r="I64" s="18" t="n">
        <f aca="false">INDEX(ImgF,ROUND($C$5+I$7*SIN(2*PI()*$B64/n_ang),0)-ImgF_y0+1,ROUND($C$4+I$7*COS(2*PI()*$B64/n_ang),0)-ImgF_x0+1)</f>
        <v>107</v>
      </c>
      <c r="J64" s="18" t="n">
        <f aca="false">INDEX(ImgF,ROUND($C$5+J$7*SIN(2*PI()*$B64/n_ang),0)-ImgF_y0+1,ROUND($C$4+J$7*COS(2*PI()*$B64/n_ang),0)-ImgF_x0+1)</f>
        <v>128</v>
      </c>
      <c r="K64" s="18" t="n">
        <f aca="false">INDEX(ImgF,ROUND($C$5+K$7*SIN(2*PI()*$B64/n_ang),0)-ImgF_y0+1,ROUND($C$4+K$7*COS(2*PI()*$B64/n_ang),0)-ImgF_x0+1)</f>
        <v>130</v>
      </c>
      <c r="L64" s="18" t="n">
        <f aca="false">INDEX(ImgF,ROUND($C$5+L$7*SIN(2*PI()*$B64/n_ang),0)-ImgF_y0+1,ROUND($C$4+L$7*COS(2*PI()*$B64/n_ang),0)-ImgF_x0+1)</f>
        <v>130</v>
      </c>
      <c r="M64" s="18" t="n">
        <f aca="false">INDEX(ImgF,ROUND($C$5+M$7*SIN(2*PI()*$B64/n_ang),0)-ImgF_y0+1,ROUND($C$4+M$7*COS(2*PI()*$B64/n_ang),0)-ImgF_x0+1)</f>
        <v>109</v>
      </c>
      <c r="N64" s="18" t="n">
        <f aca="false">INDEX(ImgF,ROUND($C$5+N$7*SIN(2*PI()*$B64/n_ang),0)-ImgF_y0+1,ROUND($C$4+N$7*COS(2*PI()*$B64/n_ang),0)-ImgF_x0+1)</f>
        <v>153</v>
      </c>
      <c r="O64" s="18" t="n">
        <f aca="false">INDEX(ImgF,ROUND($C$5+O$7*SIN(2*PI()*$B64/n_ang),0)-ImgF_y0+1,ROUND($C$4+O$7*COS(2*PI()*$B64/n_ang),0)-ImgF_x0+1)</f>
        <v>192</v>
      </c>
      <c r="P64" s="18" t="n">
        <f aca="false">INDEX(ImgF,ROUND($C$5+P$7*SIN(2*PI()*$B64/n_ang),0)-ImgF_y0+1,ROUND($C$4+P$7*COS(2*PI()*$B64/n_ang),0)-ImgF_x0+1)</f>
        <v>173</v>
      </c>
      <c r="Q64" s="18" t="n">
        <f aca="false">INDEX(ImgF,ROUND($C$5+Q$7*SIN(2*PI()*$B64/n_ang),0)-ImgF_y0+1,ROUND($C$4+Q$7*COS(2*PI()*$B64/n_ang),0)-ImgF_x0+1)</f>
        <v>141</v>
      </c>
      <c r="R64" s="18" t="n">
        <f aca="false">INDEX(ImgF,ROUND($C$5+R$7*SIN(2*PI()*$B64/n_ang),0)-ImgF_y0+1,ROUND($C$4+R$7*COS(2*PI()*$B64/n_ang),0)-ImgF_x0+1)</f>
        <v>153</v>
      </c>
      <c r="S64" s="18" t="n">
        <f aca="false">INDEX(ImgF,ROUND($C$5+S$7*SIN(2*PI()*$B64/n_ang),0)-ImgF_y0+1,ROUND($C$4+S$7*COS(2*PI()*$B64/n_ang),0)-ImgF_x0+1)</f>
        <v>142</v>
      </c>
      <c r="T64" s="18" t="n">
        <f aca="false">INDEX(ImgF,ROUND($C$5+T$7*SIN(2*PI()*$B64/n_ang),0)-ImgF_y0+1,ROUND($C$4+T$7*COS(2*PI()*$B64/n_ang),0)-ImgF_x0+1)</f>
        <v>142</v>
      </c>
      <c r="U64" s="18" t="n">
        <f aca="false">INDEX(ImgF,ROUND($C$5+U$7*SIN(2*PI()*$B64/n_ang),0)-ImgF_y0+1,ROUND($C$4+U$7*COS(2*PI()*$B64/n_ang),0)-ImgF_x0+1)</f>
        <v>150</v>
      </c>
      <c r="V64" s="18" t="n">
        <f aca="false">INDEX(ImgF,ROUND($C$5+V$7*SIN(2*PI()*$B64/n_ang),0)-ImgF_y0+1,ROUND($C$4+V$7*COS(2*PI()*$B64/n_ang),0)-ImgF_x0+1)</f>
        <v>149</v>
      </c>
      <c r="W64" s="18" t="n">
        <f aca="false">INDEX(ImgF,ROUND($C$5+W$7*SIN(2*PI()*$B64/n_ang),0)-ImgF_y0+1,ROUND($C$4+W$7*COS(2*PI()*$B64/n_ang),0)-ImgF_x0+1)</f>
        <v>170</v>
      </c>
      <c r="X64" s="18" t="n">
        <f aca="false">INDEX(ImgF,ROUND($C$5+X$7*SIN(2*PI()*$B64/n_ang),0)-ImgF_y0+1,ROUND($C$4+X$7*COS(2*PI()*$B64/n_ang),0)-ImgF_x0+1)</f>
        <v>178</v>
      </c>
      <c r="Y64" s="18" t="n">
        <f aca="false">INDEX(ImgF,ROUND($C$5+Y$7*SIN(2*PI()*$B64/n_ang),0)-ImgF_y0+1,ROUND($C$4+Y$7*COS(2*PI()*$B64/n_ang),0)-ImgF_x0+1)</f>
        <v>227</v>
      </c>
      <c r="Z64" s="18" t="n">
        <f aca="false">INDEX(ImgF,ROUND($C$5+Z$7*SIN(2*PI()*$B64/n_ang),0)-ImgF_y0+1,ROUND($C$4+Z$7*COS(2*PI()*$B64/n_ang),0)-ImgF_x0+1)</f>
        <v>101</v>
      </c>
      <c r="AA64" s="18" t="n">
        <f aca="false">INDEX(ImgF,ROUND($C$5+AA$7*SIN(2*PI()*$B64/n_ang),0)-ImgF_y0+1,ROUND($C$4+AA$7*COS(2*PI()*$B64/n_ang),0)-ImgF_x0+1)</f>
        <v>11</v>
      </c>
      <c r="AB64" s="18" t="n">
        <f aca="false">INDEX(ImgF,ROUND($C$5+AB$7*SIN(2*PI()*$B64/n_ang),0)-ImgF_y0+1,ROUND($C$4+AB$7*COS(2*PI()*$B64/n_ang),0)-ImgF_x0+1)</f>
        <v>94</v>
      </c>
      <c r="AD64" s="18" t="n">
        <f aca="false">INDEX(ImgF,ROUND($C$5+AD$7*SIN(2*PI()*$B64/n_ang),0)-ImgF_y0+1,ROUND($C$4+AD$7*COS(2*PI()*$B64/n_ang),0)-ImgF_x0+1)</f>
        <v>0</v>
      </c>
      <c r="AE64" s="18" t="n">
        <f aca="false">INDEX(ImgF,ROUND($C$5+AE$7*SIN(2*PI()*$B64/n_ang),0)-ImgF_y0+1,ROUND($C$4+AE$7*COS(2*PI()*$B64/n_ang),0)-ImgF_x0+1)</f>
        <v>0</v>
      </c>
      <c r="AF64" s="18" t="n">
        <f aca="false">INDEX(ImgF,ROUND($C$5+AF$7*SIN(2*PI()*$B64/n_ang),0)-ImgF_y0+1,ROUND($C$4+AF$7*COS(2*PI()*$B64/n_ang),0)-ImgF_x0+1)</f>
        <v>14</v>
      </c>
      <c r="AG64" s="18" t="n">
        <f aca="false">INDEX(ImgF,ROUND($C$5+AG$7*SIN(2*PI()*$B64/n_ang),0)-ImgF_y0+1,ROUND($C$4+AG$7*COS(2*PI()*$B64/n_ang),0)-ImgF_x0+1)</f>
        <v>39</v>
      </c>
      <c r="AH64" s="18" t="n">
        <f aca="false">INDEX(ImgF,ROUND($C$5+AH$7*SIN(2*PI()*$B64/n_ang),0)-ImgF_y0+1,ROUND($C$4+AH$7*COS(2*PI()*$B64/n_ang),0)-ImgF_x0+1)</f>
        <v>43</v>
      </c>
      <c r="AI64" s="18" t="n">
        <f aca="false">INDEX(ImgF,ROUND($C$5+AI$7*SIN(2*PI()*$B64/n_ang),0)-ImgF_y0+1,ROUND($C$4+AI$7*COS(2*PI()*$B64/n_ang),0)-ImgF_x0+1)</f>
        <v>31</v>
      </c>
      <c r="AJ64" s="18" t="n">
        <f aca="false">INDEX(ImgF,ROUND($C$5+AJ$7*SIN(2*PI()*$B64/n_ang),0)-ImgF_y0+1,ROUND($C$4+AJ$7*COS(2*PI()*$B64/n_ang),0)-ImgF_x0+1)</f>
        <v>21</v>
      </c>
      <c r="AK64" s="18" t="n">
        <f aca="false">INDEX(ImgF,ROUND($C$5+AK$7*SIN(2*PI()*$B64/n_ang),0)-ImgF_y0+1,ROUND($C$4+AK$7*COS(2*PI()*$B64/n_ang),0)-ImgF_x0+1)</f>
        <v>22</v>
      </c>
      <c r="AL64" s="18" t="n">
        <f aca="false">INDEX(ImgF,ROUND($C$5+AL$7*SIN(2*PI()*$B64/n_ang),0)-ImgF_y0+1,ROUND($C$4+AL$7*COS(2*PI()*$B64/n_ang),0)-ImgF_x0+1)</f>
        <v>22</v>
      </c>
      <c r="AN64" s="35" t="n">
        <f aca="false">AVERAGE(D64:AB64)-AVERAGE(D136:AB136)</f>
        <v>1.40656249999998</v>
      </c>
      <c r="AO64" s="36" t="n">
        <f aca="false">(AN64-AVERAGE(AN$8:AN$135))/STDEVP(AN$8:AN$135)</f>
        <v>0.0519307473090925</v>
      </c>
      <c r="AP64" s="35" t="n">
        <f aca="false">AVERAGE(AD64:AL64)-AVERAGE(AD136:AL136)</f>
        <v>-53.3637152777778</v>
      </c>
      <c r="AQ64" s="36" t="n">
        <f aca="false">(AP64-AVERAGE(AP$8:AP$135))/STDEVP(AP$8:AP$135)</f>
        <v>-1.16109414628036</v>
      </c>
    </row>
    <row r="65" customFormat="false" ht="10.5" hidden="false" customHeight="true" outlineLevel="0" collapsed="false">
      <c r="B65" s="22" t="n">
        <v>57</v>
      </c>
      <c r="C65" s="34" t="n">
        <f aca="false">B65*360/n_ang</f>
        <v>160.3125</v>
      </c>
      <c r="D65" s="18" t="n">
        <f aca="false">INDEX(ImgF,ROUND($C$5+D$7*SIN(2*PI()*$B65/n_ang),0)-ImgF_y0+1,ROUND($C$4+D$7*COS(2*PI()*$B65/n_ang),0)-ImgF_x0+1)</f>
        <v>87</v>
      </c>
      <c r="E65" s="18" t="n">
        <f aca="false">INDEX(ImgF,ROUND($C$5+E$7*SIN(2*PI()*$B65/n_ang),0)-ImgF_y0+1,ROUND($C$4+E$7*COS(2*PI()*$B65/n_ang),0)-ImgF_x0+1)</f>
        <v>171</v>
      </c>
      <c r="F65" s="18" t="n">
        <f aca="false">INDEX(ImgF,ROUND($C$5+F$7*SIN(2*PI()*$B65/n_ang),0)-ImgF_y0+1,ROUND($C$4+F$7*COS(2*PI()*$B65/n_ang),0)-ImgF_x0+1)</f>
        <v>188</v>
      </c>
      <c r="G65" s="18" t="n">
        <f aca="false">INDEX(ImgF,ROUND($C$5+G$7*SIN(2*PI()*$B65/n_ang),0)-ImgF_y0+1,ROUND($C$4+G$7*COS(2*PI()*$B65/n_ang),0)-ImgF_x0+1)</f>
        <v>165</v>
      </c>
      <c r="H65" s="18" t="n">
        <f aca="false">INDEX(ImgF,ROUND($C$5+H$7*SIN(2*PI()*$B65/n_ang),0)-ImgF_y0+1,ROUND($C$4+H$7*COS(2*PI()*$B65/n_ang),0)-ImgF_x0+1)</f>
        <v>135</v>
      </c>
      <c r="I65" s="18" t="n">
        <f aca="false">INDEX(ImgF,ROUND($C$5+I$7*SIN(2*PI()*$B65/n_ang),0)-ImgF_y0+1,ROUND($C$4+I$7*COS(2*PI()*$B65/n_ang),0)-ImgF_x0+1)</f>
        <v>107</v>
      </c>
      <c r="J65" s="18" t="n">
        <f aca="false">INDEX(ImgF,ROUND($C$5+J$7*SIN(2*PI()*$B65/n_ang),0)-ImgF_y0+1,ROUND($C$4+J$7*COS(2*PI()*$B65/n_ang),0)-ImgF_x0+1)</f>
        <v>115</v>
      </c>
      <c r="K65" s="18" t="n">
        <f aca="false">INDEX(ImgF,ROUND($C$5+K$7*SIN(2*PI()*$B65/n_ang),0)-ImgF_y0+1,ROUND($C$4+K$7*COS(2*PI()*$B65/n_ang),0)-ImgF_x0+1)</f>
        <v>118</v>
      </c>
      <c r="L65" s="18" t="n">
        <f aca="false">INDEX(ImgF,ROUND($C$5+L$7*SIN(2*PI()*$B65/n_ang),0)-ImgF_y0+1,ROUND($C$4+L$7*COS(2*PI()*$B65/n_ang),0)-ImgF_x0+1)</f>
        <v>130</v>
      </c>
      <c r="M65" s="18" t="n">
        <f aca="false">INDEX(ImgF,ROUND($C$5+M$7*SIN(2*PI()*$B65/n_ang),0)-ImgF_y0+1,ROUND($C$4+M$7*COS(2*PI()*$B65/n_ang),0)-ImgF_x0+1)</f>
        <v>108</v>
      </c>
      <c r="N65" s="18" t="n">
        <f aca="false">INDEX(ImgF,ROUND($C$5+N$7*SIN(2*PI()*$B65/n_ang),0)-ImgF_y0+1,ROUND($C$4+N$7*COS(2*PI()*$B65/n_ang),0)-ImgF_x0+1)</f>
        <v>97</v>
      </c>
      <c r="O65" s="18" t="n">
        <f aca="false">INDEX(ImgF,ROUND($C$5+O$7*SIN(2*PI()*$B65/n_ang),0)-ImgF_y0+1,ROUND($C$4+O$7*COS(2*PI()*$B65/n_ang),0)-ImgF_x0+1)</f>
        <v>181</v>
      </c>
      <c r="P65" s="18" t="n">
        <f aca="false">INDEX(ImgF,ROUND($C$5+P$7*SIN(2*PI()*$B65/n_ang),0)-ImgF_y0+1,ROUND($C$4+P$7*COS(2*PI()*$B65/n_ang),0)-ImgF_x0+1)</f>
        <v>187</v>
      </c>
      <c r="Q65" s="18" t="n">
        <f aca="false">INDEX(ImgF,ROUND($C$5+Q$7*SIN(2*PI()*$B65/n_ang),0)-ImgF_y0+1,ROUND($C$4+Q$7*COS(2*PI()*$B65/n_ang),0)-ImgF_x0+1)</f>
        <v>182</v>
      </c>
      <c r="R65" s="18" t="n">
        <f aca="false">INDEX(ImgF,ROUND($C$5+R$7*SIN(2*PI()*$B65/n_ang),0)-ImgF_y0+1,ROUND($C$4+R$7*COS(2*PI()*$B65/n_ang),0)-ImgF_x0+1)</f>
        <v>131</v>
      </c>
      <c r="S65" s="18" t="n">
        <f aca="false">INDEX(ImgF,ROUND($C$5+S$7*SIN(2*PI()*$B65/n_ang),0)-ImgF_y0+1,ROUND($C$4+S$7*COS(2*PI()*$B65/n_ang),0)-ImgF_x0+1)</f>
        <v>137</v>
      </c>
      <c r="T65" s="18" t="n">
        <f aca="false">INDEX(ImgF,ROUND($C$5+T$7*SIN(2*PI()*$B65/n_ang),0)-ImgF_y0+1,ROUND($C$4+T$7*COS(2*PI()*$B65/n_ang),0)-ImgF_x0+1)</f>
        <v>164</v>
      </c>
      <c r="U65" s="18" t="n">
        <f aca="false">INDEX(ImgF,ROUND($C$5+U$7*SIN(2*PI()*$B65/n_ang),0)-ImgF_y0+1,ROUND($C$4+U$7*COS(2*PI()*$B65/n_ang),0)-ImgF_x0+1)</f>
        <v>166</v>
      </c>
      <c r="V65" s="18" t="n">
        <f aca="false">INDEX(ImgF,ROUND($C$5+V$7*SIN(2*PI()*$B65/n_ang),0)-ImgF_y0+1,ROUND($C$4+V$7*COS(2*PI()*$B65/n_ang),0)-ImgF_x0+1)</f>
        <v>135</v>
      </c>
      <c r="W65" s="18" t="n">
        <f aca="false">INDEX(ImgF,ROUND($C$5+W$7*SIN(2*PI()*$B65/n_ang),0)-ImgF_y0+1,ROUND($C$4+W$7*COS(2*PI()*$B65/n_ang),0)-ImgF_x0+1)</f>
        <v>163</v>
      </c>
      <c r="X65" s="18" t="n">
        <f aca="false">INDEX(ImgF,ROUND($C$5+X$7*SIN(2*PI()*$B65/n_ang),0)-ImgF_y0+1,ROUND($C$4+X$7*COS(2*PI()*$B65/n_ang),0)-ImgF_x0+1)</f>
        <v>223</v>
      </c>
      <c r="Y65" s="18" t="n">
        <f aca="false">INDEX(ImgF,ROUND($C$5+Y$7*SIN(2*PI()*$B65/n_ang),0)-ImgF_y0+1,ROUND($C$4+Y$7*COS(2*PI()*$B65/n_ang),0)-ImgF_x0+1)</f>
        <v>109</v>
      </c>
      <c r="Z65" s="18" t="n">
        <f aca="false">INDEX(ImgF,ROUND($C$5+Z$7*SIN(2*PI()*$B65/n_ang),0)-ImgF_y0+1,ROUND($C$4+Z$7*COS(2*PI()*$B65/n_ang),0)-ImgF_x0+1)</f>
        <v>109</v>
      </c>
      <c r="AA65" s="18" t="n">
        <f aca="false">INDEX(ImgF,ROUND($C$5+AA$7*SIN(2*PI()*$B65/n_ang),0)-ImgF_y0+1,ROUND($C$4+AA$7*COS(2*PI()*$B65/n_ang),0)-ImgF_x0+1)</f>
        <v>24</v>
      </c>
      <c r="AB65" s="18" t="n">
        <f aca="false">INDEX(ImgF,ROUND($C$5+AB$7*SIN(2*PI()*$B65/n_ang),0)-ImgF_y0+1,ROUND($C$4+AB$7*COS(2*PI()*$B65/n_ang),0)-ImgF_x0+1)</f>
        <v>82</v>
      </c>
      <c r="AD65" s="18" t="n">
        <f aca="false">INDEX(ImgF,ROUND($C$5+AD$7*SIN(2*PI()*$B65/n_ang),0)-ImgF_y0+1,ROUND($C$4+AD$7*COS(2*PI()*$B65/n_ang),0)-ImgF_x0+1)</f>
        <v>8</v>
      </c>
      <c r="AE65" s="18" t="n">
        <f aca="false">INDEX(ImgF,ROUND($C$5+AE$7*SIN(2*PI()*$B65/n_ang),0)-ImgF_y0+1,ROUND($C$4+AE$7*COS(2*PI()*$B65/n_ang),0)-ImgF_x0+1)</f>
        <v>8</v>
      </c>
      <c r="AF65" s="18" t="n">
        <f aca="false">INDEX(ImgF,ROUND($C$5+AF$7*SIN(2*PI()*$B65/n_ang),0)-ImgF_y0+1,ROUND($C$4+AF$7*COS(2*PI()*$B65/n_ang),0)-ImgF_x0+1)</f>
        <v>38</v>
      </c>
      <c r="AG65" s="18" t="n">
        <f aca="false">INDEX(ImgF,ROUND($C$5+AG$7*SIN(2*PI()*$B65/n_ang),0)-ImgF_y0+1,ROUND($C$4+AG$7*COS(2*PI()*$B65/n_ang),0)-ImgF_x0+1)</f>
        <v>45</v>
      </c>
      <c r="AH65" s="18" t="n">
        <f aca="false">INDEX(ImgF,ROUND($C$5+AH$7*SIN(2*PI()*$B65/n_ang),0)-ImgF_y0+1,ROUND($C$4+AH$7*COS(2*PI()*$B65/n_ang),0)-ImgF_x0+1)</f>
        <v>38</v>
      </c>
      <c r="AI65" s="18" t="n">
        <f aca="false">INDEX(ImgF,ROUND($C$5+AI$7*SIN(2*PI()*$B65/n_ang),0)-ImgF_y0+1,ROUND($C$4+AI$7*COS(2*PI()*$B65/n_ang),0)-ImgF_x0+1)</f>
        <v>18</v>
      </c>
      <c r="AJ65" s="18" t="n">
        <f aca="false">INDEX(ImgF,ROUND($C$5+AJ$7*SIN(2*PI()*$B65/n_ang),0)-ImgF_y0+1,ROUND($C$4+AJ$7*COS(2*PI()*$B65/n_ang),0)-ImgF_x0+1)</f>
        <v>14</v>
      </c>
      <c r="AK65" s="18" t="n">
        <f aca="false">INDEX(ImgF,ROUND($C$5+AK$7*SIN(2*PI()*$B65/n_ang),0)-ImgF_y0+1,ROUND($C$4+AK$7*COS(2*PI()*$B65/n_ang),0)-ImgF_x0+1)</f>
        <v>13</v>
      </c>
      <c r="AL65" s="18" t="n">
        <f aca="false">INDEX(ImgF,ROUND($C$5+AL$7*SIN(2*PI()*$B65/n_ang),0)-ImgF_y0+1,ROUND($C$4+AL$7*COS(2*PI()*$B65/n_ang),0)-ImgF_x0+1)</f>
        <v>15</v>
      </c>
      <c r="AN65" s="35" t="n">
        <f aca="false">AVERAGE(D65:AB65)-AVERAGE(D136:AB136)</f>
        <v>-5.67343750000001</v>
      </c>
      <c r="AO65" s="36" t="n">
        <f aca="false">(AN65-AVERAGE(AN$8:AN$135))/STDEVP(AN$8:AN$135)</f>
        <v>-0.209465167162093</v>
      </c>
      <c r="AP65" s="35" t="n">
        <f aca="false">AVERAGE(AD65:AL65)-AVERAGE(AD136:AL136)</f>
        <v>-52.8081597222222</v>
      </c>
      <c r="AQ65" s="36" t="n">
        <f aca="false">(AP65-AVERAGE(AP$8:AP$135))/STDEVP(AP$8:AP$135)</f>
        <v>-1.14900630156918</v>
      </c>
    </row>
    <row r="66" customFormat="false" ht="10.5" hidden="false" customHeight="true" outlineLevel="0" collapsed="false">
      <c r="B66" s="22" t="n">
        <v>58</v>
      </c>
      <c r="C66" s="34" t="n">
        <f aca="false">B66*360/n_ang</f>
        <v>163.125</v>
      </c>
      <c r="D66" s="18" t="n">
        <f aca="false">INDEX(ImgF,ROUND($C$5+D$7*SIN(2*PI()*$B66/n_ang),0)-ImgF_y0+1,ROUND($C$4+D$7*COS(2*PI()*$B66/n_ang),0)-ImgF_x0+1)</f>
        <v>87</v>
      </c>
      <c r="E66" s="18" t="n">
        <f aca="false">INDEX(ImgF,ROUND($C$5+E$7*SIN(2*PI()*$B66/n_ang),0)-ImgF_y0+1,ROUND($C$4+E$7*COS(2*PI()*$B66/n_ang),0)-ImgF_x0+1)</f>
        <v>171</v>
      </c>
      <c r="F66" s="18" t="n">
        <f aca="false">INDEX(ImgF,ROUND($C$5+F$7*SIN(2*PI()*$B66/n_ang),0)-ImgF_y0+1,ROUND($C$4+F$7*COS(2*PI()*$B66/n_ang),0)-ImgF_x0+1)</f>
        <v>192</v>
      </c>
      <c r="G66" s="18" t="n">
        <f aca="false">INDEX(ImgF,ROUND($C$5+G$7*SIN(2*PI()*$B66/n_ang),0)-ImgF_y0+1,ROUND($C$4+G$7*COS(2*PI()*$B66/n_ang),0)-ImgF_x0+1)</f>
        <v>165</v>
      </c>
      <c r="H66" s="18" t="n">
        <f aca="false">INDEX(ImgF,ROUND($C$5+H$7*SIN(2*PI()*$B66/n_ang),0)-ImgF_y0+1,ROUND($C$4+H$7*COS(2*PI()*$B66/n_ang),0)-ImgF_x0+1)</f>
        <v>135</v>
      </c>
      <c r="I66" s="18" t="n">
        <f aca="false">INDEX(ImgF,ROUND($C$5+I$7*SIN(2*PI()*$B66/n_ang),0)-ImgF_y0+1,ROUND($C$4+I$7*COS(2*PI()*$B66/n_ang),0)-ImgF_x0+1)</f>
        <v>110</v>
      </c>
      <c r="J66" s="18" t="n">
        <f aca="false">INDEX(ImgF,ROUND($C$5+J$7*SIN(2*PI()*$B66/n_ang),0)-ImgF_y0+1,ROUND($C$4+J$7*COS(2*PI()*$B66/n_ang),0)-ImgF_x0+1)</f>
        <v>109</v>
      </c>
      <c r="K66" s="18" t="n">
        <f aca="false">INDEX(ImgF,ROUND($C$5+K$7*SIN(2*PI()*$B66/n_ang),0)-ImgF_y0+1,ROUND($C$4+K$7*COS(2*PI()*$B66/n_ang),0)-ImgF_x0+1)</f>
        <v>124</v>
      </c>
      <c r="L66" s="18" t="n">
        <f aca="false">INDEX(ImgF,ROUND($C$5+L$7*SIN(2*PI()*$B66/n_ang),0)-ImgF_y0+1,ROUND($C$4+L$7*COS(2*PI()*$B66/n_ang),0)-ImgF_x0+1)</f>
        <v>132</v>
      </c>
      <c r="M66" s="18" t="n">
        <f aca="false">INDEX(ImgF,ROUND($C$5+M$7*SIN(2*PI()*$B66/n_ang),0)-ImgF_y0+1,ROUND($C$4+M$7*COS(2*PI()*$B66/n_ang),0)-ImgF_x0+1)</f>
        <v>132</v>
      </c>
      <c r="N66" s="18" t="n">
        <f aca="false">INDEX(ImgF,ROUND($C$5+N$7*SIN(2*PI()*$B66/n_ang),0)-ImgF_y0+1,ROUND($C$4+N$7*COS(2*PI()*$B66/n_ang),0)-ImgF_x0+1)</f>
        <v>97</v>
      </c>
      <c r="O66" s="18" t="n">
        <f aca="false">INDEX(ImgF,ROUND($C$5+O$7*SIN(2*PI()*$B66/n_ang),0)-ImgF_y0+1,ROUND($C$4+O$7*COS(2*PI()*$B66/n_ang),0)-ImgF_x0+1)</f>
        <v>96</v>
      </c>
      <c r="P66" s="18" t="n">
        <f aca="false">INDEX(ImgF,ROUND($C$5+P$7*SIN(2*PI()*$B66/n_ang),0)-ImgF_y0+1,ROUND($C$4+P$7*COS(2*PI()*$B66/n_ang),0)-ImgF_x0+1)</f>
        <v>102</v>
      </c>
      <c r="Q66" s="18" t="n">
        <f aca="false">INDEX(ImgF,ROUND($C$5+Q$7*SIN(2*PI()*$B66/n_ang),0)-ImgF_y0+1,ROUND($C$4+Q$7*COS(2*PI()*$B66/n_ang),0)-ImgF_x0+1)</f>
        <v>120</v>
      </c>
      <c r="R66" s="18" t="n">
        <f aca="false">INDEX(ImgF,ROUND($C$5+R$7*SIN(2*PI()*$B66/n_ang),0)-ImgF_y0+1,ROUND($C$4+R$7*COS(2*PI()*$B66/n_ang),0)-ImgF_x0+1)</f>
        <v>186</v>
      </c>
      <c r="S66" s="18" t="n">
        <f aca="false">INDEX(ImgF,ROUND($C$5+S$7*SIN(2*PI()*$B66/n_ang),0)-ImgF_y0+1,ROUND($C$4+S$7*COS(2*PI()*$B66/n_ang),0)-ImgF_x0+1)</f>
        <v>187</v>
      </c>
      <c r="T66" s="18" t="n">
        <f aca="false">INDEX(ImgF,ROUND($C$5+T$7*SIN(2*PI()*$B66/n_ang),0)-ImgF_y0+1,ROUND($C$4+T$7*COS(2*PI()*$B66/n_ang),0)-ImgF_x0+1)</f>
        <v>181</v>
      </c>
      <c r="U66" s="18" t="n">
        <f aca="false">INDEX(ImgF,ROUND($C$5+U$7*SIN(2*PI()*$B66/n_ang),0)-ImgF_y0+1,ROUND($C$4+U$7*COS(2*PI()*$B66/n_ang),0)-ImgF_x0+1)</f>
        <v>159</v>
      </c>
      <c r="V66" s="18" t="n">
        <f aca="false">INDEX(ImgF,ROUND($C$5+V$7*SIN(2*PI()*$B66/n_ang),0)-ImgF_y0+1,ROUND($C$4+V$7*COS(2*PI()*$B66/n_ang),0)-ImgF_x0+1)</f>
        <v>135</v>
      </c>
      <c r="W66" s="18" t="n">
        <f aca="false">INDEX(ImgF,ROUND($C$5+W$7*SIN(2*PI()*$B66/n_ang),0)-ImgF_y0+1,ROUND($C$4+W$7*COS(2*PI()*$B66/n_ang),0)-ImgF_x0+1)</f>
        <v>170</v>
      </c>
      <c r="X66" s="18" t="n">
        <f aca="false">INDEX(ImgF,ROUND($C$5+X$7*SIN(2*PI()*$B66/n_ang),0)-ImgF_y0+1,ROUND($C$4+X$7*COS(2*PI()*$B66/n_ang),0)-ImgF_x0+1)</f>
        <v>249</v>
      </c>
      <c r="Y66" s="18" t="n">
        <f aca="false">INDEX(ImgF,ROUND($C$5+Y$7*SIN(2*PI()*$B66/n_ang),0)-ImgF_y0+1,ROUND($C$4+Y$7*COS(2*PI()*$B66/n_ang),0)-ImgF_x0+1)</f>
        <v>132</v>
      </c>
      <c r="Z66" s="18" t="n">
        <f aca="false">INDEX(ImgF,ROUND($C$5+Z$7*SIN(2*PI()*$B66/n_ang),0)-ImgF_y0+1,ROUND($C$4+Z$7*COS(2*PI()*$B66/n_ang),0)-ImgF_x0+1)</f>
        <v>25</v>
      </c>
      <c r="AA66" s="18" t="n">
        <f aca="false">INDEX(ImgF,ROUND($C$5+AA$7*SIN(2*PI()*$B66/n_ang),0)-ImgF_y0+1,ROUND($C$4+AA$7*COS(2*PI()*$B66/n_ang),0)-ImgF_x0+1)</f>
        <v>87</v>
      </c>
      <c r="AB66" s="18" t="n">
        <f aca="false">INDEX(ImgF,ROUND($C$5+AB$7*SIN(2*PI()*$B66/n_ang),0)-ImgF_y0+1,ROUND($C$4+AB$7*COS(2*PI()*$B66/n_ang),0)-ImgF_x0+1)</f>
        <v>65</v>
      </c>
      <c r="AD66" s="18" t="n">
        <f aca="false">INDEX(ImgF,ROUND($C$5+AD$7*SIN(2*PI()*$B66/n_ang),0)-ImgF_y0+1,ROUND($C$4+AD$7*COS(2*PI()*$B66/n_ang),0)-ImgF_x0+1)</f>
        <v>1</v>
      </c>
      <c r="AE66" s="18" t="n">
        <f aca="false">INDEX(ImgF,ROUND($C$5+AE$7*SIN(2*PI()*$B66/n_ang),0)-ImgF_y0+1,ROUND($C$4+AE$7*COS(2*PI()*$B66/n_ang),0)-ImgF_x0+1)</f>
        <v>30</v>
      </c>
      <c r="AF66" s="18" t="n">
        <f aca="false">INDEX(ImgF,ROUND($C$5+AF$7*SIN(2*PI()*$B66/n_ang),0)-ImgF_y0+1,ROUND($C$4+AF$7*COS(2*PI()*$B66/n_ang),0)-ImgF_x0+1)</f>
        <v>52</v>
      </c>
      <c r="AG66" s="18" t="n">
        <f aca="false">INDEX(ImgF,ROUND($C$5+AG$7*SIN(2*PI()*$B66/n_ang),0)-ImgF_y0+1,ROUND($C$4+AG$7*COS(2*PI()*$B66/n_ang),0)-ImgF_x0+1)</f>
        <v>48</v>
      </c>
      <c r="AH66" s="18" t="n">
        <f aca="false">INDEX(ImgF,ROUND($C$5+AH$7*SIN(2*PI()*$B66/n_ang),0)-ImgF_y0+1,ROUND($C$4+AH$7*COS(2*PI()*$B66/n_ang),0)-ImgF_x0+1)</f>
        <v>36</v>
      </c>
      <c r="AI66" s="18" t="n">
        <f aca="false">INDEX(ImgF,ROUND($C$5+AI$7*SIN(2*PI()*$B66/n_ang),0)-ImgF_y0+1,ROUND($C$4+AI$7*COS(2*PI()*$B66/n_ang),0)-ImgF_x0+1)</f>
        <v>36</v>
      </c>
      <c r="AJ66" s="18" t="n">
        <f aca="false">INDEX(ImgF,ROUND($C$5+AJ$7*SIN(2*PI()*$B66/n_ang),0)-ImgF_y0+1,ROUND($C$4+AJ$7*COS(2*PI()*$B66/n_ang),0)-ImgF_x0+1)</f>
        <v>7</v>
      </c>
      <c r="AK66" s="18" t="n">
        <f aca="false">INDEX(ImgF,ROUND($C$5+AK$7*SIN(2*PI()*$B66/n_ang),0)-ImgF_y0+1,ROUND($C$4+AK$7*COS(2*PI()*$B66/n_ang),0)-ImgF_x0+1)</f>
        <v>7</v>
      </c>
      <c r="AL66" s="18" t="n">
        <f aca="false">INDEX(ImgF,ROUND($C$5+AL$7*SIN(2*PI()*$B66/n_ang),0)-ImgF_y0+1,ROUND($C$4+AL$7*COS(2*PI()*$B66/n_ang),0)-ImgF_x0+1)</f>
        <v>14</v>
      </c>
      <c r="AN66" s="35" t="n">
        <f aca="false">AVERAGE(D66:AB66)-AVERAGE(D136:AB136)</f>
        <v>-8.31343750000002</v>
      </c>
      <c r="AO66" s="36" t="n">
        <f aca="false">(AN66-AVERAGE(AN$8:AN$135))/STDEVP(AN$8:AN$135)</f>
        <v>-0.306934830185248</v>
      </c>
      <c r="AP66" s="35" t="n">
        <f aca="false">AVERAGE(AD66:AL66)-AVERAGE(AD136:AL136)</f>
        <v>-49.0303819444444</v>
      </c>
      <c r="AQ66" s="36" t="n">
        <f aca="false">(AP66-AVERAGE(AP$8:AP$135))/STDEVP(AP$8:AP$135)</f>
        <v>-1.0668089575332</v>
      </c>
    </row>
    <row r="67" customFormat="false" ht="10.5" hidden="false" customHeight="true" outlineLevel="0" collapsed="false">
      <c r="B67" s="22" t="n">
        <v>59</v>
      </c>
      <c r="C67" s="34" t="n">
        <f aca="false">B67*360/n_ang</f>
        <v>165.9375</v>
      </c>
      <c r="D67" s="18" t="n">
        <f aca="false">INDEX(ImgF,ROUND($C$5+D$7*SIN(2*PI()*$B67/n_ang),0)-ImgF_y0+1,ROUND($C$4+D$7*COS(2*PI()*$B67/n_ang),0)-ImgF_x0+1)</f>
        <v>36</v>
      </c>
      <c r="E67" s="18" t="n">
        <f aca="false">INDEX(ImgF,ROUND($C$5+E$7*SIN(2*PI()*$B67/n_ang),0)-ImgF_y0+1,ROUND($C$4+E$7*COS(2*PI()*$B67/n_ang),0)-ImgF_x0+1)</f>
        <v>171</v>
      </c>
      <c r="F67" s="18" t="n">
        <f aca="false">INDEX(ImgF,ROUND($C$5+F$7*SIN(2*PI()*$B67/n_ang),0)-ImgF_y0+1,ROUND($C$4+F$7*COS(2*PI()*$B67/n_ang),0)-ImgF_x0+1)</f>
        <v>192</v>
      </c>
      <c r="G67" s="18" t="n">
        <f aca="false">INDEX(ImgF,ROUND($C$5+G$7*SIN(2*PI()*$B67/n_ang),0)-ImgF_y0+1,ROUND($C$4+G$7*COS(2*PI()*$B67/n_ang),0)-ImgF_x0+1)</f>
        <v>195</v>
      </c>
      <c r="H67" s="18" t="n">
        <f aca="false">INDEX(ImgF,ROUND($C$5+H$7*SIN(2*PI()*$B67/n_ang),0)-ImgF_y0+1,ROUND($C$4+H$7*COS(2*PI()*$B67/n_ang),0)-ImgF_x0+1)</f>
        <v>191</v>
      </c>
      <c r="I67" s="18" t="n">
        <f aca="false">INDEX(ImgF,ROUND($C$5+I$7*SIN(2*PI()*$B67/n_ang),0)-ImgF_y0+1,ROUND($C$4+I$7*COS(2*PI()*$B67/n_ang),0)-ImgF_x0+1)</f>
        <v>110</v>
      </c>
      <c r="J67" s="18" t="n">
        <f aca="false">INDEX(ImgF,ROUND($C$5+J$7*SIN(2*PI()*$B67/n_ang),0)-ImgF_y0+1,ROUND($C$4+J$7*COS(2*PI()*$B67/n_ang),0)-ImgF_x0+1)</f>
        <v>109</v>
      </c>
      <c r="K67" s="18" t="n">
        <f aca="false">INDEX(ImgF,ROUND($C$5+K$7*SIN(2*PI()*$B67/n_ang),0)-ImgF_y0+1,ROUND($C$4+K$7*COS(2*PI()*$B67/n_ang),0)-ImgF_x0+1)</f>
        <v>117</v>
      </c>
      <c r="L67" s="18" t="n">
        <f aca="false">INDEX(ImgF,ROUND($C$5+L$7*SIN(2*PI()*$B67/n_ang),0)-ImgF_y0+1,ROUND($C$4+L$7*COS(2*PI()*$B67/n_ang),0)-ImgF_x0+1)</f>
        <v>118</v>
      </c>
      <c r="M67" s="18" t="n">
        <f aca="false">INDEX(ImgF,ROUND($C$5+M$7*SIN(2*PI()*$B67/n_ang),0)-ImgF_y0+1,ROUND($C$4+M$7*COS(2*PI()*$B67/n_ang),0)-ImgF_x0+1)</f>
        <v>110</v>
      </c>
      <c r="N67" s="18" t="n">
        <f aca="false">INDEX(ImgF,ROUND($C$5+N$7*SIN(2*PI()*$B67/n_ang),0)-ImgF_y0+1,ROUND($C$4+N$7*COS(2*PI()*$B67/n_ang),0)-ImgF_x0+1)</f>
        <v>111</v>
      </c>
      <c r="O67" s="18" t="n">
        <f aca="false">INDEX(ImgF,ROUND($C$5+O$7*SIN(2*PI()*$B67/n_ang),0)-ImgF_y0+1,ROUND($C$4+O$7*COS(2*PI()*$B67/n_ang),0)-ImgF_x0+1)</f>
        <v>88</v>
      </c>
      <c r="P67" s="18" t="n">
        <f aca="false">INDEX(ImgF,ROUND($C$5+P$7*SIN(2*PI()*$B67/n_ang),0)-ImgF_y0+1,ROUND($C$4+P$7*COS(2*PI()*$B67/n_ang),0)-ImgF_x0+1)</f>
        <v>103</v>
      </c>
      <c r="Q67" s="18" t="n">
        <f aca="false">INDEX(ImgF,ROUND($C$5+Q$7*SIN(2*PI()*$B67/n_ang),0)-ImgF_y0+1,ROUND($C$4+Q$7*COS(2*PI()*$B67/n_ang),0)-ImgF_x0+1)</f>
        <v>149</v>
      </c>
      <c r="R67" s="18" t="n">
        <f aca="false">INDEX(ImgF,ROUND($C$5+R$7*SIN(2*PI()*$B67/n_ang),0)-ImgF_y0+1,ROUND($C$4+R$7*COS(2*PI()*$B67/n_ang),0)-ImgF_x0+1)</f>
        <v>177</v>
      </c>
      <c r="S67" s="18" t="n">
        <f aca="false">INDEX(ImgF,ROUND($C$5+S$7*SIN(2*PI()*$B67/n_ang),0)-ImgF_y0+1,ROUND($C$4+S$7*COS(2*PI()*$B67/n_ang),0)-ImgF_x0+1)</f>
        <v>175</v>
      </c>
      <c r="T67" s="18" t="n">
        <f aca="false">INDEX(ImgF,ROUND($C$5+T$7*SIN(2*PI()*$B67/n_ang),0)-ImgF_y0+1,ROUND($C$4+T$7*COS(2*PI()*$B67/n_ang),0)-ImgF_x0+1)</f>
        <v>175</v>
      </c>
      <c r="U67" s="18" t="n">
        <f aca="false">INDEX(ImgF,ROUND($C$5+U$7*SIN(2*PI()*$B67/n_ang),0)-ImgF_y0+1,ROUND($C$4+U$7*COS(2*PI()*$B67/n_ang),0)-ImgF_x0+1)</f>
        <v>166</v>
      </c>
      <c r="V67" s="18" t="n">
        <f aca="false">INDEX(ImgF,ROUND($C$5+V$7*SIN(2*PI()*$B67/n_ang),0)-ImgF_y0+1,ROUND($C$4+V$7*COS(2*PI()*$B67/n_ang),0)-ImgF_x0+1)</f>
        <v>149</v>
      </c>
      <c r="W67" s="18" t="n">
        <f aca="false">INDEX(ImgF,ROUND($C$5+W$7*SIN(2*PI()*$B67/n_ang),0)-ImgF_y0+1,ROUND($C$4+W$7*COS(2*PI()*$B67/n_ang),0)-ImgF_x0+1)</f>
        <v>186</v>
      </c>
      <c r="X67" s="18" t="n">
        <f aca="false">INDEX(ImgF,ROUND($C$5+X$7*SIN(2*PI()*$B67/n_ang),0)-ImgF_y0+1,ROUND($C$4+X$7*COS(2*PI()*$B67/n_ang),0)-ImgF_x0+1)</f>
        <v>245</v>
      </c>
      <c r="Y67" s="18" t="n">
        <f aca="false">INDEX(ImgF,ROUND($C$5+Y$7*SIN(2*PI()*$B67/n_ang),0)-ImgF_y0+1,ROUND($C$4+Y$7*COS(2*PI()*$B67/n_ang),0)-ImgF_x0+1)</f>
        <v>136</v>
      </c>
      <c r="Z67" s="18" t="n">
        <f aca="false">INDEX(ImgF,ROUND($C$5+Z$7*SIN(2*PI()*$B67/n_ang),0)-ImgF_y0+1,ROUND($C$4+Z$7*COS(2*PI()*$B67/n_ang),0)-ImgF_x0+1)</f>
        <v>23</v>
      </c>
      <c r="AA67" s="18" t="n">
        <f aca="false">INDEX(ImgF,ROUND($C$5+AA$7*SIN(2*PI()*$B67/n_ang),0)-ImgF_y0+1,ROUND($C$4+AA$7*COS(2*PI()*$B67/n_ang),0)-ImgF_x0+1)</f>
        <v>79</v>
      </c>
      <c r="AB67" s="18" t="n">
        <f aca="false">INDEX(ImgF,ROUND($C$5+AB$7*SIN(2*PI()*$B67/n_ang),0)-ImgF_y0+1,ROUND($C$4+AB$7*COS(2*PI()*$B67/n_ang),0)-ImgF_x0+1)</f>
        <v>68</v>
      </c>
      <c r="AD67" s="18" t="n">
        <f aca="false">INDEX(ImgF,ROUND($C$5+AD$7*SIN(2*PI()*$B67/n_ang),0)-ImgF_y0+1,ROUND($C$4+AD$7*COS(2*PI()*$B67/n_ang),0)-ImgF_x0+1)</f>
        <v>2</v>
      </c>
      <c r="AE67" s="18" t="n">
        <f aca="false">INDEX(ImgF,ROUND($C$5+AE$7*SIN(2*PI()*$B67/n_ang),0)-ImgF_y0+1,ROUND($C$4+AE$7*COS(2*PI()*$B67/n_ang),0)-ImgF_x0+1)</f>
        <v>29</v>
      </c>
      <c r="AF67" s="18" t="n">
        <f aca="false">INDEX(ImgF,ROUND($C$5+AF$7*SIN(2*PI()*$B67/n_ang),0)-ImgF_y0+1,ROUND($C$4+AF$7*COS(2*PI()*$B67/n_ang),0)-ImgF_x0+1)</f>
        <v>50</v>
      </c>
      <c r="AG67" s="18" t="n">
        <f aca="false">INDEX(ImgF,ROUND($C$5+AG$7*SIN(2*PI()*$B67/n_ang),0)-ImgF_y0+1,ROUND($C$4+AG$7*COS(2*PI()*$B67/n_ang),0)-ImgF_x0+1)</f>
        <v>51</v>
      </c>
      <c r="AH67" s="18" t="n">
        <f aca="false">INDEX(ImgF,ROUND($C$5+AH$7*SIN(2*PI()*$B67/n_ang),0)-ImgF_y0+1,ROUND($C$4+AH$7*COS(2*PI()*$B67/n_ang),0)-ImgF_x0+1)</f>
        <v>37</v>
      </c>
      <c r="AI67" s="18" t="n">
        <f aca="false">INDEX(ImgF,ROUND($C$5+AI$7*SIN(2*PI()*$B67/n_ang),0)-ImgF_y0+1,ROUND($C$4+AI$7*COS(2*PI()*$B67/n_ang),0)-ImgF_x0+1)</f>
        <v>14</v>
      </c>
      <c r="AJ67" s="18" t="n">
        <f aca="false">INDEX(ImgF,ROUND($C$5+AJ$7*SIN(2*PI()*$B67/n_ang),0)-ImgF_y0+1,ROUND($C$4+AJ$7*COS(2*PI()*$B67/n_ang),0)-ImgF_x0+1)</f>
        <v>5</v>
      </c>
      <c r="AK67" s="18" t="n">
        <f aca="false">INDEX(ImgF,ROUND($C$5+AK$7*SIN(2*PI()*$B67/n_ang),0)-ImgF_y0+1,ROUND($C$4+AK$7*COS(2*PI()*$B67/n_ang),0)-ImgF_x0+1)</f>
        <v>7</v>
      </c>
      <c r="AL67" s="18" t="n">
        <f aca="false">INDEX(ImgF,ROUND($C$5+AL$7*SIN(2*PI()*$B67/n_ang),0)-ImgF_y0+1,ROUND($C$4+AL$7*COS(2*PI()*$B67/n_ang),0)-ImgF_x0+1)</f>
        <v>7</v>
      </c>
      <c r="AN67" s="35" t="n">
        <f aca="false">AVERAGE(D67:AB67)-AVERAGE(D136:AB136)</f>
        <v>-7.07343750000001</v>
      </c>
      <c r="AO67" s="36" t="n">
        <f aca="false">(AN67-AVERAGE(AN$8:AN$135))/STDEVP(AN$8:AN$135)</f>
        <v>-0.261153624825888</v>
      </c>
      <c r="AP67" s="35" t="n">
        <f aca="false">AVERAGE(AD67:AL67)-AVERAGE(AD136:AL136)</f>
        <v>-52.2526041666667</v>
      </c>
      <c r="AQ67" s="36" t="n">
        <f aca="false">(AP67-AVERAGE(AP$8:AP$135))/STDEVP(AP$8:AP$135)</f>
        <v>-1.13691845685801</v>
      </c>
    </row>
    <row r="68" customFormat="false" ht="10.5" hidden="false" customHeight="true" outlineLevel="0" collapsed="false">
      <c r="B68" s="22" t="n">
        <v>60</v>
      </c>
      <c r="C68" s="34" t="n">
        <f aca="false">B68*360/n_ang</f>
        <v>168.75</v>
      </c>
      <c r="D68" s="18" t="n">
        <f aca="false">INDEX(ImgF,ROUND($C$5+D$7*SIN(2*PI()*$B68/n_ang),0)-ImgF_y0+1,ROUND($C$4+D$7*COS(2*PI()*$B68/n_ang),0)-ImgF_x0+1)</f>
        <v>36</v>
      </c>
      <c r="E68" s="18" t="n">
        <f aca="false">INDEX(ImgF,ROUND($C$5+E$7*SIN(2*PI()*$B68/n_ang),0)-ImgF_y0+1,ROUND($C$4+E$7*COS(2*PI()*$B68/n_ang),0)-ImgF_x0+1)</f>
        <v>74</v>
      </c>
      <c r="F68" s="18" t="n">
        <f aca="false">INDEX(ImgF,ROUND($C$5+F$7*SIN(2*PI()*$B68/n_ang),0)-ImgF_y0+1,ROUND($C$4+F$7*COS(2*PI()*$B68/n_ang),0)-ImgF_x0+1)</f>
        <v>155</v>
      </c>
      <c r="G68" s="18" t="n">
        <f aca="false">INDEX(ImgF,ROUND($C$5+G$7*SIN(2*PI()*$B68/n_ang),0)-ImgF_y0+1,ROUND($C$4+G$7*COS(2*PI()*$B68/n_ang),0)-ImgF_x0+1)</f>
        <v>195</v>
      </c>
      <c r="H68" s="18" t="n">
        <f aca="false">INDEX(ImgF,ROUND($C$5+H$7*SIN(2*PI()*$B68/n_ang),0)-ImgF_y0+1,ROUND($C$4+H$7*COS(2*PI()*$B68/n_ang),0)-ImgF_x0+1)</f>
        <v>191</v>
      </c>
      <c r="I68" s="18" t="n">
        <f aca="false">INDEX(ImgF,ROUND($C$5+I$7*SIN(2*PI()*$B68/n_ang),0)-ImgF_y0+1,ROUND($C$4+I$7*COS(2*PI()*$B68/n_ang),0)-ImgF_x0+1)</f>
        <v>157</v>
      </c>
      <c r="J68" s="18" t="n">
        <f aca="false">INDEX(ImgF,ROUND($C$5+J$7*SIN(2*PI()*$B68/n_ang),0)-ImgF_y0+1,ROUND($C$4+J$7*COS(2*PI()*$B68/n_ang),0)-ImgF_x0+1)</f>
        <v>110</v>
      </c>
      <c r="K68" s="18" t="n">
        <f aca="false">INDEX(ImgF,ROUND($C$5+K$7*SIN(2*PI()*$B68/n_ang),0)-ImgF_y0+1,ROUND($C$4+K$7*COS(2*PI()*$B68/n_ang),0)-ImgF_x0+1)</f>
        <v>95</v>
      </c>
      <c r="L68" s="18" t="n">
        <f aca="false">INDEX(ImgF,ROUND($C$5+L$7*SIN(2*PI()*$B68/n_ang),0)-ImgF_y0+1,ROUND($C$4+L$7*COS(2*PI()*$B68/n_ang),0)-ImgF_x0+1)</f>
        <v>118</v>
      </c>
      <c r="M68" s="18" t="n">
        <f aca="false">INDEX(ImgF,ROUND($C$5+M$7*SIN(2*PI()*$B68/n_ang),0)-ImgF_y0+1,ROUND($C$4+M$7*COS(2*PI()*$B68/n_ang),0)-ImgF_x0+1)</f>
        <v>142</v>
      </c>
      <c r="N68" s="18" t="n">
        <f aca="false">INDEX(ImgF,ROUND($C$5+N$7*SIN(2*PI()*$B68/n_ang),0)-ImgF_y0+1,ROUND($C$4+N$7*COS(2*PI()*$B68/n_ang),0)-ImgF_x0+1)</f>
        <v>140</v>
      </c>
      <c r="O68" s="18" t="n">
        <f aca="false">INDEX(ImgF,ROUND($C$5+O$7*SIN(2*PI()*$B68/n_ang),0)-ImgF_y0+1,ROUND($C$4+O$7*COS(2*PI()*$B68/n_ang),0)-ImgF_x0+1)</f>
        <v>120</v>
      </c>
      <c r="P68" s="18" t="n">
        <f aca="false">INDEX(ImgF,ROUND($C$5+P$7*SIN(2*PI()*$B68/n_ang),0)-ImgF_y0+1,ROUND($C$4+P$7*COS(2*PI()*$B68/n_ang),0)-ImgF_x0+1)</f>
        <v>115</v>
      </c>
      <c r="Q68" s="18" t="n">
        <f aca="false">INDEX(ImgF,ROUND($C$5+Q$7*SIN(2*PI()*$B68/n_ang),0)-ImgF_y0+1,ROUND($C$4+Q$7*COS(2*PI()*$B68/n_ang),0)-ImgF_x0+1)</f>
        <v>137</v>
      </c>
      <c r="R68" s="18" t="n">
        <f aca="false">INDEX(ImgF,ROUND($C$5+R$7*SIN(2*PI()*$B68/n_ang),0)-ImgF_y0+1,ROUND($C$4+R$7*COS(2*PI()*$B68/n_ang),0)-ImgF_x0+1)</f>
        <v>148</v>
      </c>
      <c r="S68" s="18" t="n">
        <f aca="false">INDEX(ImgF,ROUND($C$5+S$7*SIN(2*PI()*$B68/n_ang),0)-ImgF_y0+1,ROUND($C$4+S$7*COS(2*PI()*$B68/n_ang),0)-ImgF_x0+1)</f>
        <v>149</v>
      </c>
      <c r="T68" s="18" t="n">
        <f aca="false">INDEX(ImgF,ROUND($C$5+T$7*SIN(2*PI()*$B68/n_ang),0)-ImgF_y0+1,ROUND($C$4+T$7*COS(2*PI()*$B68/n_ang),0)-ImgF_x0+1)</f>
        <v>138</v>
      </c>
      <c r="U68" s="18" t="n">
        <f aca="false">INDEX(ImgF,ROUND($C$5+U$7*SIN(2*PI()*$B68/n_ang),0)-ImgF_y0+1,ROUND($C$4+U$7*COS(2*PI()*$B68/n_ang),0)-ImgF_x0+1)</f>
        <v>136</v>
      </c>
      <c r="V68" s="18" t="n">
        <f aca="false">INDEX(ImgF,ROUND($C$5+V$7*SIN(2*PI()*$B68/n_ang),0)-ImgF_y0+1,ROUND($C$4+V$7*COS(2*PI()*$B68/n_ang),0)-ImgF_x0+1)</f>
        <v>201</v>
      </c>
      <c r="W68" s="18" t="n">
        <f aca="false">INDEX(ImgF,ROUND($C$5+W$7*SIN(2*PI()*$B68/n_ang),0)-ImgF_y0+1,ROUND($C$4+W$7*COS(2*PI()*$B68/n_ang),0)-ImgF_x0+1)</f>
        <v>245</v>
      </c>
      <c r="X68" s="18" t="n">
        <f aca="false">INDEX(ImgF,ROUND($C$5+X$7*SIN(2*PI()*$B68/n_ang),0)-ImgF_y0+1,ROUND($C$4+X$7*COS(2*PI()*$B68/n_ang),0)-ImgF_x0+1)</f>
        <v>130</v>
      </c>
      <c r="Y68" s="18" t="n">
        <f aca="false">INDEX(ImgF,ROUND($C$5+Y$7*SIN(2*PI()*$B68/n_ang),0)-ImgF_y0+1,ROUND($C$4+Y$7*COS(2*PI()*$B68/n_ang),0)-ImgF_x0+1)</f>
        <v>16</v>
      </c>
      <c r="Z68" s="18" t="n">
        <f aca="false">INDEX(ImgF,ROUND($C$5+Z$7*SIN(2*PI()*$B68/n_ang),0)-ImgF_y0+1,ROUND($C$4+Z$7*COS(2*PI()*$B68/n_ang),0)-ImgF_x0+1)</f>
        <v>77</v>
      </c>
      <c r="AA68" s="18" t="n">
        <f aca="false">INDEX(ImgF,ROUND($C$5+AA$7*SIN(2*PI()*$B68/n_ang),0)-ImgF_y0+1,ROUND($C$4+AA$7*COS(2*PI()*$B68/n_ang),0)-ImgF_x0+1)</f>
        <v>60</v>
      </c>
      <c r="AB68" s="18" t="n">
        <f aca="false">INDEX(ImgF,ROUND($C$5+AB$7*SIN(2*PI()*$B68/n_ang),0)-ImgF_y0+1,ROUND($C$4+AB$7*COS(2*PI()*$B68/n_ang),0)-ImgF_x0+1)</f>
        <v>10</v>
      </c>
      <c r="AD68" s="18" t="n">
        <f aca="false">INDEX(ImgF,ROUND($C$5+AD$7*SIN(2*PI()*$B68/n_ang),0)-ImgF_y0+1,ROUND($C$4+AD$7*COS(2*PI()*$B68/n_ang),0)-ImgF_x0+1)</f>
        <v>33</v>
      </c>
      <c r="AE68" s="18" t="n">
        <f aca="false">INDEX(ImgF,ROUND($C$5+AE$7*SIN(2*PI()*$B68/n_ang),0)-ImgF_y0+1,ROUND($C$4+AE$7*COS(2*PI()*$B68/n_ang),0)-ImgF_x0+1)</f>
        <v>28</v>
      </c>
      <c r="AF68" s="18" t="n">
        <f aca="false">INDEX(ImgF,ROUND($C$5+AF$7*SIN(2*PI()*$B68/n_ang),0)-ImgF_y0+1,ROUND($C$4+AF$7*COS(2*PI()*$B68/n_ang),0)-ImgF_x0+1)</f>
        <v>47</v>
      </c>
      <c r="AG68" s="18" t="n">
        <f aca="false">INDEX(ImgF,ROUND($C$5+AG$7*SIN(2*PI()*$B68/n_ang),0)-ImgF_y0+1,ROUND($C$4+AG$7*COS(2*PI()*$B68/n_ang),0)-ImgF_x0+1)</f>
        <v>47</v>
      </c>
      <c r="AH68" s="18" t="n">
        <f aca="false">INDEX(ImgF,ROUND($C$5+AH$7*SIN(2*PI()*$B68/n_ang),0)-ImgF_y0+1,ROUND($C$4+AH$7*COS(2*PI()*$B68/n_ang),0)-ImgF_x0+1)</f>
        <v>35</v>
      </c>
      <c r="AI68" s="18" t="n">
        <f aca="false">INDEX(ImgF,ROUND($C$5+AI$7*SIN(2*PI()*$B68/n_ang),0)-ImgF_y0+1,ROUND($C$4+AI$7*COS(2*PI()*$B68/n_ang),0)-ImgF_x0+1)</f>
        <v>11</v>
      </c>
      <c r="AJ68" s="18" t="n">
        <f aca="false">INDEX(ImgF,ROUND($C$5+AJ$7*SIN(2*PI()*$B68/n_ang),0)-ImgF_y0+1,ROUND($C$4+AJ$7*COS(2*PI()*$B68/n_ang),0)-ImgF_x0+1)</f>
        <v>7</v>
      </c>
      <c r="AK68" s="18" t="n">
        <f aca="false">INDEX(ImgF,ROUND($C$5+AK$7*SIN(2*PI()*$B68/n_ang),0)-ImgF_y0+1,ROUND($C$4+AK$7*COS(2*PI()*$B68/n_ang),0)-ImgF_x0+1)</f>
        <v>12</v>
      </c>
      <c r="AL68" s="18" t="n">
        <f aca="false">INDEX(ImgF,ROUND($C$5+AL$7*SIN(2*PI()*$B68/n_ang),0)-ImgF_y0+1,ROUND($C$4+AL$7*COS(2*PI()*$B68/n_ang),0)-ImgF_x0+1)</f>
        <v>10</v>
      </c>
      <c r="AN68" s="35" t="n">
        <f aca="false">AVERAGE(D68:AB68)-AVERAGE(D136:AB136)</f>
        <v>-18.4334375</v>
      </c>
      <c r="AO68" s="36" t="n">
        <f aca="false">(AN68-AVERAGE(AN$8:AN$135))/STDEVP(AN$8:AN$135)</f>
        <v>-0.680568538440673</v>
      </c>
      <c r="AP68" s="35" t="n">
        <f aca="false">AVERAGE(AD68:AL68)-AVERAGE(AD136:AL136)</f>
        <v>-49.1414930555556</v>
      </c>
      <c r="AQ68" s="36" t="n">
        <f aca="false">(AP68-AVERAGE(AP$8:AP$135))/STDEVP(AP$8:AP$135)</f>
        <v>-1.06922652647543</v>
      </c>
    </row>
    <row r="69" customFormat="false" ht="10.5" hidden="false" customHeight="true" outlineLevel="0" collapsed="false">
      <c r="B69" s="22" t="n">
        <v>61</v>
      </c>
      <c r="C69" s="34" t="n">
        <f aca="false">B69*360/n_ang</f>
        <v>171.5625</v>
      </c>
      <c r="D69" s="18" t="n">
        <f aca="false">INDEX(ImgF,ROUND($C$5+D$7*SIN(2*PI()*$B69/n_ang),0)-ImgF_y0+1,ROUND($C$4+D$7*COS(2*PI()*$B69/n_ang),0)-ImgF_x0+1)</f>
        <v>36</v>
      </c>
      <c r="E69" s="18" t="n">
        <f aca="false">INDEX(ImgF,ROUND($C$5+E$7*SIN(2*PI()*$B69/n_ang),0)-ImgF_y0+1,ROUND($C$4+E$7*COS(2*PI()*$B69/n_ang),0)-ImgF_x0+1)</f>
        <v>74</v>
      </c>
      <c r="F69" s="18" t="n">
        <f aca="false">INDEX(ImgF,ROUND($C$5+F$7*SIN(2*PI()*$B69/n_ang),0)-ImgF_y0+1,ROUND($C$4+F$7*COS(2*PI()*$B69/n_ang),0)-ImgF_x0+1)</f>
        <v>155</v>
      </c>
      <c r="G69" s="18" t="n">
        <f aca="false">INDEX(ImgF,ROUND($C$5+G$7*SIN(2*PI()*$B69/n_ang),0)-ImgF_y0+1,ROUND($C$4+G$7*COS(2*PI()*$B69/n_ang),0)-ImgF_x0+1)</f>
        <v>188</v>
      </c>
      <c r="H69" s="18" t="n">
        <f aca="false">INDEX(ImgF,ROUND($C$5+H$7*SIN(2*PI()*$B69/n_ang),0)-ImgF_y0+1,ROUND($C$4+H$7*COS(2*PI()*$B69/n_ang),0)-ImgF_x0+1)</f>
        <v>194</v>
      </c>
      <c r="I69" s="18" t="n">
        <f aca="false">INDEX(ImgF,ROUND($C$5+I$7*SIN(2*PI()*$B69/n_ang),0)-ImgF_y0+1,ROUND($C$4+I$7*COS(2*PI()*$B69/n_ang),0)-ImgF_x0+1)</f>
        <v>191</v>
      </c>
      <c r="J69" s="18" t="n">
        <f aca="false">INDEX(ImgF,ROUND($C$5+J$7*SIN(2*PI()*$B69/n_ang),0)-ImgF_y0+1,ROUND($C$4+J$7*COS(2*PI()*$B69/n_ang),0)-ImgF_x0+1)</f>
        <v>110</v>
      </c>
      <c r="K69" s="18" t="n">
        <f aca="false">INDEX(ImgF,ROUND($C$5+K$7*SIN(2*PI()*$B69/n_ang),0)-ImgF_y0+1,ROUND($C$4+K$7*COS(2*PI()*$B69/n_ang),0)-ImgF_x0+1)</f>
        <v>95</v>
      </c>
      <c r="L69" s="18" t="n">
        <f aca="false">INDEX(ImgF,ROUND($C$5+L$7*SIN(2*PI()*$B69/n_ang),0)-ImgF_y0+1,ROUND($C$4+L$7*COS(2*PI()*$B69/n_ang),0)-ImgF_x0+1)</f>
        <v>108</v>
      </c>
      <c r="M69" s="18" t="n">
        <f aca="false">INDEX(ImgF,ROUND($C$5+M$7*SIN(2*PI()*$B69/n_ang),0)-ImgF_y0+1,ROUND($C$4+M$7*COS(2*PI()*$B69/n_ang),0)-ImgF_x0+1)</f>
        <v>125</v>
      </c>
      <c r="N69" s="18" t="n">
        <f aca="false">INDEX(ImgF,ROUND($C$5+N$7*SIN(2*PI()*$B69/n_ang),0)-ImgF_y0+1,ROUND($C$4+N$7*COS(2*PI()*$B69/n_ang),0)-ImgF_x0+1)</f>
        <v>138</v>
      </c>
      <c r="O69" s="18" t="n">
        <f aca="false">INDEX(ImgF,ROUND($C$5+O$7*SIN(2*PI()*$B69/n_ang),0)-ImgF_y0+1,ROUND($C$4+O$7*COS(2*PI()*$B69/n_ang),0)-ImgF_x0+1)</f>
        <v>139</v>
      </c>
      <c r="P69" s="18" t="n">
        <f aca="false">INDEX(ImgF,ROUND($C$5+P$7*SIN(2*PI()*$B69/n_ang),0)-ImgF_y0+1,ROUND($C$4+P$7*COS(2*PI()*$B69/n_ang),0)-ImgF_x0+1)</f>
        <v>123</v>
      </c>
      <c r="Q69" s="18" t="n">
        <f aca="false">INDEX(ImgF,ROUND($C$5+Q$7*SIN(2*PI()*$B69/n_ang),0)-ImgF_y0+1,ROUND($C$4+Q$7*COS(2*PI()*$B69/n_ang),0)-ImgF_x0+1)</f>
        <v>127</v>
      </c>
      <c r="R69" s="18" t="n">
        <f aca="false">INDEX(ImgF,ROUND($C$5+R$7*SIN(2*PI()*$B69/n_ang),0)-ImgF_y0+1,ROUND($C$4+R$7*COS(2*PI()*$B69/n_ang),0)-ImgF_x0+1)</f>
        <v>144</v>
      </c>
      <c r="S69" s="18" t="n">
        <f aca="false">INDEX(ImgF,ROUND($C$5+S$7*SIN(2*PI()*$B69/n_ang),0)-ImgF_y0+1,ROUND($C$4+S$7*COS(2*PI()*$B69/n_ang),0)-ImgF_x0+1)</f>
        <v>141</v>
      </c>
      <c r="T69" s="18" t="n">
        <f aca="false">INDEX(ImgF,ROUND($C$5+T$7*SIN(2*PI()*$B69/n_ang),0)-ImgF_y0+1,ROUND($C$4+T$7*COS(2*PI()*$B69/n_ang),0)-ImgF_x0+1)</f>
        <v>139</v>
      </c>
      <c r="U69" s="18" t="n">
        <f aca="false">INDEX(ImgF,ROUND($C$5+U$7*SIN(2*PI()*$B69/n_ang),0)-ImgF_y0+1,ROUND($C$4+U$7*COS(2*PI()*$B69/n_ang),0)-ImgF_x0+1)</f>
        <v>138</v>
      </c>
      <c r="V69" s="18" t="n">
        <f aca="false">INDEX(ImgF,ROUND($C$5+V$7*SIN(2*PI()*$B69/n_ang),0)-ImgF_y0+1,ROUND($C$4+V$7*COS(2*PI()*$B69/n_ang),0)-ImgF_x0+1)</f>
        <v>236</v>
      </c>
      <c r="W69" s="18" t="n">
        <f aca="false">INDEX(ImgF,ROUND($C$5+W$7*SIN(2*PI()*$B69/n_ang),0)-ImgF_y0+1,ROUND($C$4+W$7*COS(2*PI()*$B69/n_ang),0)-ImgF_x0+1)</f>
        <v>237</v>
      </c>
      <c r="X69" s="18" t="n">
        <f aca="false">INDEX(ImgF,ROUND($C$5+X$7*SIN(2*PI()*$B69/n_ang),0)-ImgF_y0+1,ROUND($C$4+X$7*COS(2*PI()*$B69/n_ang),0)-ImgF_x0+1)</f>
        <v>128</v>
      </c>
      <c r="Y69" s="18" t="n">
        <f aca="false">INDEX(ImgF,ROUND($C$5+Y$7*SIN(2*PI()*$B69/n_ang),0)-ImgF_y0+1,ROUND($C$4+Y$7*COS(2*PI()*$B69/n_ang),0)-ImgF_x0+1)</f>
        <v>18</v>
      </c>
      <c r="Z69" s="18" t="n">
        <f aca="false">INDEX(ImgF,ROUND($C$5+Z$7*SIN(2*PI()*$B69/n_ang),0)-ImgF_y0+1,ROUND($C$4+Z$7*COS(2*PI()*$B69/n_ang),0)-ImgF_x0+1)</f>
        <v>63</v>
      </c>
      <c r="AA69" s="18" t="n">
        <f aca="false">INDEX(ImgF,ROUND($C$5+AA$7*SIN(2*PI()*$B69/n_ang),0)-ImgF_y0+1,ROUND($C$4+AA$7*COS(2*PI()*$B69/n_ang),0)-ImgF_x0+1)</f>
        <v>53</v>
      </c>
      <c r="AB69" s="18" t="n">
        <f aca="false">INDEX(ImgF,ROUND($C$5+AB$7*SIN(2*PI()*$B69/n_ang),0)-ImgF_y0+1,ROUND($C$4+AB$7*COS(2*PI()*$B69/n_ang),0)-ImgF_x0+1)</f>
        <v>30</v>
      </c>
      <c r="AD69" s="18" t="n">
        <f aca="false">INDEX(ImgF,ROUND($C$5+AD$7*SIN(2*PI()*$B69/n_ang),0)-ImgF_y0+1,ROUND($C$4+AD$7*COS(2*PI()*$B69/n_ang),0)-ImgF_x0+1)</f>
        <v>38</v>
      </c>
      <c r="AE69" s="18" t="n">
        <f aca="false">INDEX(ImgF,ROUND($C$5+AE$7*SIN(2*PI()*$B69/n_ang),0)-ImgF_y0+1,ROUND($C$4+AE$7*COS(2*PI()*$B69/n_ang),0)-ImgF_x0+1)</f>
        <v>51</v>
      </c>
      <c r="AF69" s="18" t="n">
        <f aca="false">INDEX(ImgF,ROUND($C$5+AF$7*SIN(2*PI()*$B69/n_ang),0)-ImgF_y0+1,ROUND($C$4+AF$7*COS(2*PI()*$B69/n_ang),0)-ImgF_x0+1)</f>
        <v>46</v>
      </c>
      <c r="AG69" s="18" t="n">
        <f aca="false">INDEX(ImgF,ROUND($C$5+AG$7*SIN(2*PI()*$B69/n_ang),0)-ImgF_y0+1,ROUND($C$4+AG$7*COS(2*PI()*$B69/n_ang),0)-ImgF_x0+1)</f>
        <v>31</v>
      </c>
      <c r="AH69" s="18" t="n">
        <f aca="false">INDEX(ImgF,ROUND($C$5+AH$7*SIN(2*PI()*$B69/n_ang),0)-ImgF_y0+1,ROUND($C$4+AH$7*COS(2*PI()*$B69/n_ang),0)-ImgF_x0+1)</f>
        <v>3</v>
      </c>
      <c r="AI69" s="18" t="n">
        <f aca="false">INDEX(ImgF,ROUND($C$5+AI$7*SIN(2*PI()*$B69/n_ang),0)-ImgF_y0+1,ROUND($C$4+AI$7*COS(2*PI()*$B69/n_ang),0)-ImgF_x0+1)</f>
        <v>4</v>
      </c>
      <c r="AJ69" s="18" t="n">
        <f aca="false">INDEX(ImgF,ROUND($C$5+AJ$7*SIN(2*PI()*$B69/n_ang),0)-ImgF_y0+1,ROUND($C$4+AJ$7*COS(2*PI()*$B69/n_ang),0)-ImgF_x0+1)</f>
        <v>4</v>
      </c>
      <c r="AK69" s="18" t="n">
        <f aca="false">INDEX(ImgF,ROUND($C$5+AK$7*SIN(2*PI()*$B69/n_ang),0)-ImgF_y0+1,ROUND($C$4+AK$7*COS(2*PI()*$B69/n_ang),0)-ImgF_x0+1)</f>
        <v>10</v>
      </c>
      <c r="AL69" s="18" t="n">
        <f aca="false">INDEX(ImgF,ROUND($C$5+AL$7*SIN(2*PI()*$B69/n_ang),0)-ImgF_y0+1,ROUND($C$4+AL$7*COS(2*PI()*$B69/n_ang),0)-ImgF_x0+1)</f>
        <v>23</v>
      </c>
      <c r="AN69" s="35" t="n">
        <f aca="false">AVERAGE(D69:AB69)-AVERAGE(D136:AB136)</f>
        <v>-17.0334375</v>
      </c>
      <c r="AO69" s="36" t="n">
        <f aca="false">(AN69-AVERAGE(AN$8:AN$135))/STDEVP(AN$8:AN$135)</f>
        <v>-0.628880080776879</v>
      </c>
      <c r="AP69" s="35" t="n">
        <f aca="false">AVERAGE(AD69:AL69)-AVERAGE(AD136:AL136)</f>
        <v>-51.3637152777778</v>
      </c>
      <c r="AQ69" s="36" t="n">
        <f aca="false">(AP69-AVERAGE(AP$8:AP$135))/STDEVP(AP$8:AP$135)</f>
        <v>-1.11757790532013</v>
      </c>
    </row>
    <row r="70" customFormat="false" ht="10.5" hidden="false" customHeight="true" outlineLevel="0" collapsed="false">
      <c r="B70" s="22" t="n">
        <v>62</v>
      </c>
      <c r="C70" s="34" t="n">
        <f aca="false">B70*360/n_ang</f>
        <v>174.375</v>
      </c>
      <c r="D70" s="18" t="n">
        <f aca="false">INDEX(ImgF,ROUND($C$5+D$7*SIN(2*PI()*$B70/n_ang),0)-ImgF_y0+1,ROUND($C$4+D$7*COS(2*PI()*$B70/n_ang),0)-ImgF_x0+1)</f>
        <v>10</v>
      </c>
      <c r="E70" s="18" t="n">
        <f aca="false">INDEX(ImgF,ROUND($C$5+E$7*SIN(2*PI()*$B70/n_ang),0)-ImgF_y0+1,ROUND($C$4+E$7*COS(2*PI()*$B70/n_ang),0)-ImgF_x0+1)</f>
        <v>24</v>
      </c>
      <c r="F70" s="18" t="n">
        <f aca="false">INDEX(ImgF,ROUND($C$5+F$7*SIN(2*PI()*$B70/n_ang),0)-ImgF_y0+1,ROUND($C$4+F$7*COS(2*PI()*$B70/n_ang),0)-ImgF_x0+1)</f>
        <v>155</v>
      </c>
      <c r="G70" s="18" t="n">
        <f aca="false">INDEX(ImgF,ROUND($C$5+G$7*SIN(2*PI()*$B70/n_ang),0)-ImgF_y0+1,ROUND($C$4+G$7*COS(2*PI()*$B70/n_ang),0)-ImgF_x0+1)</f>
        <v>188</v>
      </c>
      <c r="H70" s="18" t="n">
        <f aca="false">INDEX(ImgF,ROUND($C$5+H$7*SIN(2*PI()*$B70/n_ang),0)-ImgF_y0+1,ROUND($C$4+H$7*COS(2*PI()*$B70/n_ang),0)-ImgF_x0+1)</f>
        <v>194</v>
      </c>
      <c r="I70" s="18" t="n">
        <f aca="false">INDEX(ImgF,ROUND($C$5+I$7*SIN(2*PI()*$B70/n_ang),0)-ImgF_y0+1,ROUND($C$4+I$7*COS(2*PI()*$B70/n_ang),0)-ImgF_x0+1)</f>
        <v>191</v>
      </c>
      <c r="J70" s="18" t="n">
        <f aca="false">INDEX(ImgF,ROUND($C$5+J$7*SIN(2*PI()*$B70/n_ang),0)-ImgF_y0+1,ROUND($C$4+J$7*COS(2*PI()*$B70/n_ang),0)-ImgF_x0+1)</f>
        <v>159</v>
      </c>
      <c r="K70" s="18" t="n">
        <f aca="false">INDEX(ImgF,ROUND($C$5+K$7*SIN(2*PI()*$B70/n_ang),0)-ImgF_y0+1,ROUND($C$4+K$7*COS(2*PI()*$B70/n_ang),0)-ImgF_x0+1)</f>
        <v>120</v>
      </c>
      <c r="L70" s="18" t="n">
        <f aca="false">INDEX(ImgF,ROUND($C$5+L$7*SIN(2*PI()*$B70/n_ang),0)-ImgF_y0+1,ROUND($C$4+L$7*COS(2*PI()*$B70/n_ang),0)-ImgF_x0+1)</f>
        <v>104</v>
      </c>
      <c r="M70" s="18" t="n">
        <f aca="false">INDEX(ImgF,ROUND($C$5+M$7*SIN(2*PI()*$B70/n_ang),0)-ImgF_y0+1,ROUND($C$4+M$7*COS(2*PI()*$B70/n_ang),0)-ImgF_x0+1)</f>
        <v>108</v>
      </c>
      <c r="N70" s="18" t="n">
        <f aca="false">INDEX(ImgF,ROUND($C$5+N$7*SIN(2*PI()*$B70/n_ang),0)-ImgF_y0+1,ROUND($C$4+N$7*COS(2*PI()*$B70/n_ang),0)-ImgF_x0+1)</f>
        <v>117</v>
      </c>
      <c r="O70" s="18" t="n">
        <f aca="false">INDEX(ImgF,ROUND($C$5+O$7*SIN(2*PI()*$B70/n_ang),0)-ImgF_y0+1,ROUND($C$4+O$7*COS(2*PI()*$B70/n_ang),0)-ImgF_x0+1)</f>
        <v>120</v>
      </c>
      <c r="P70" s="18" t="n">
        <f aca="false">INDEX(ImgF,ROUND($C$5+P$7*SIN(2*PI()*$B70/n_ang),0)-ImgF_y0+1,ROUND($C$4+P$7*COS(2*PI()*$B70/n_ang),0)-ImgF_x0+1)</f>
        <v>123</v>
      </c>
      <c r="Q70" s="18" t="n">
        <f aca="false">INDEX(ImgF,ROUND($C$5+Q$7*SIN(2*PI()*$B70/n_ang),0)-ImgF_y0+1,ROUND($C$4+Q$7*COS(2*PI()*$B70/n_ang),0)-ImgF_x0+1)</f>
        <v>102</v>
      </c>
      <c r="R70" s="18" t="n">
        <f aca="false">INDEX(ImgF,ROUND($C$5+R$7*SIN(2*PI()*$B70/n_ang),0)-ImgF_y0+1,ROUND($C$4+R$7*COS(2*PI()*$B70/n_ang),0)-ImgF_x0+1)</f>
        <v>94</v>
      </c>
      <c r="S70" s="18" t="n">
        <f aca="false">INDEX(ImgF,ROUND($C$5+S$7*SIN(2*PI()*$B70/n_ang),0)-ImgF_y0+1,ROUND($C$4+S$7*COS(2*PI()*$B70/n_ang),0)-ImgF_x0+1)</f>
        <v>101</v>
      </c>
      <c r="T70" s="18" t="n">
        <f aca="false">INDEX(ImgF,ROUND($C$5+T$7*SIN(2*PI()*$B70/n_ang),0)-ImgF_y0+1,ROUND($C$4+T$7*COS(2*PI()*$B70/n_ang),0)-ImgF_x0+1)</f>
        <v>116</v>
      </c>
      <c r="U70" s="18" t="n">
        <f aca="false">INDEX(ImgF,ROUND($C$5+U$7*SIN(2*PI()*$B70/n_ang),0)-ImgF_y0+1,ROUND($C$4+U$7*COS(2*PI()*$B70/n_ang),0)-ImgF_x0+1)</f>
        <v>148</v>
      </c>
      <c r="V70" s="18" t="n">
        <f aca="false">INDEX(ImgF,ROUND($C$5+V$7*SIN(2*PI()*$B70/n_ang),0)-ImgF_y0+1,ROUND($C$4+V$7*COS(2*PI()*$B70/n_ang),0)-ImgF_x0+1)</f>
        <v>247</v>
      </c>
      <c r="W70" s="18" t="n">
        <f aca="false">INDEX(ImgF,ROUND($C$5+W$7*SIN(2*PI()*$B70/n_ang),0)-ImgF_y0+1,ROUND($C$4+W$7*COS(2*PI()*$B70/n_ang),0)-ImgF_x0+1)</f>
        <v>223</v>
      </c>
      <c r="X70" s="18" t="n">
        <f aca="false">INDEX(ImgF,ROUND($C$5+X$7*SIN(2*PI()*$B70/n_ang),0)-ImgF_y0+1,ROUND($C$4+X$7*COS(2*PI()*$B70/n_ang),0)-ImgF_x0+1)</f>
        <v>58</v>
      </c>
      <c r="Y70" s="18" t="n">
        <f aca="false">INDEX(ImgF,ROUND($C$5+Y$7*SIN(2*PI()*$B70/n_ang),0)-ImgF_y0+1,ROUND($C$4+Y$7*COS(2*PI()*$B70/n_ang),0)-ImgF_x0+1)</f>
        <v>29</v>
      </c>
      <c r="Z70" s="18" t="n">
        <f aca="false">INDEX(ImgF,ROUND($C$5+Z$7*SIN(2*PI()*$B70/n_ang),0)-ImgF_y0+1,ROUND($C$4+Z$7*COS(2*PI()*$B70/n_ang),0)-ImgF_x0+1)</f>
        <v>66</v>
      </c>
      <c r="AA70" s="18" t="n">
        <f aca="false">INDEX(ImgF,ROUND($C$5+AA$7*SIN(2*PI()*$B70/n_ang),0)-ImgF_y0+1,ROUND($C$4+AA$7*COS(2*PI()*$B70/n_ang),0)-ImgF_x0+1)</f>
        <v>56</v>
      </c>
      <c r="AB70" s="18" t="n">
        <f aca="false">INDEX(ImgF,ROUND($C$5+AB$7*SIN(2*PI()*$B70/n_ang),0)-ImgF_y0+1,ROUND($C$4+AB$7*COS(2*PI()*$B70/n_ang),0)-ImgF_x0+1)</f>
        <v>26</v>
      </c>
      <c r="AD70" s="18" t="n">
        <f aca="false">INDEX(ImgF,ROUND($C$5+AD$7*SIN(2*PI()*$B70/n_ang),0)-ImgF_y0+1,ROUND($C$4+AD$7*COS(2*PI()*$B70/n_ang),0)-ImgF_x0+1)</f>
        <v>32</v>
      </c>
      <c r="AE70" s="18" t="n">
        <f aca="false">INDEX(ImgF,ROUND($C$5+AE$7*SIN(2*PI()*$B70/n_ang),0)-ImgF_y0+1,ROUND($C$4+AE$7*COS(2*PI()*$B70/n_ang),0)-ImgF_x0+1)</f>
        <v>47</v>
      </c>
      <c r="AF70" s="18" t="n">
        <f aca="false">INDEX(ImgF,ROUND($C$5+AF$7*SIN(2*PI()*$B70/n_ang),0)-ImgF_y0+1,ROUND($C$4+AF$7*COS(2*PI()*$B70/n_ang),0)-ImgF_x0+1)</f>
        <v>48</v>
      </c>
      <c r="AG70" s="18" t="n">
        <f aca="false">INDEX(ImgF,ROUND($C$5+AG$7*SIN(2*PI()*$B70/n_ang),0)-ImgF_y0+1,ROUND($C$4+AG$7*COS(2*PI()*$B70/n_ang),0)-ImgF_x0+1)</f>
        <v>22</v>
      </c>
      <c r="AH70" s="18" t="n">
        <f aca="false">INDEX(ImgF,ROUND($C$5+AH$7*SIN(2*PI()*$B70/n_ang),0)-ImgF_y0+1,ROUND($C$4+AH$7*COS(2*PI()*$B70/n_ang),0)-ImgF_x0+1)</f>
        <v>3</v>
      </c>
      <c r="AI70" s="18" t="n">
        <f aca="false">INDEX(ImgF,ROUND($C$5+AI$7*SIN(2*PI()*$B70/n_ang),0)-ImgF_y0+1,ROUND($C$4+AI$7*COS(2*PI()*$B70/n_ang),0)-ImgF_x0+1)</f>
        <v>4</v>
      </c>
      <c r="AJ70" s="18" t="n">
        <f aca="false">INDEX(ImgF,ROUND($C$5+AJ$7*SIN(2*PI()*$B70/n_ang),0)-ImgF_y0+1,ROUND($C$4+AJ$7*COS(2*PI()*$B70/n_ang),0)-ImgF_x0+1)</f>
        <v>7</v>
      </c>
      <c r="AK70" s="18" t="n">
        <f aca="false">INDEX(ImgF,ROUND($C$5+AK$7*SIN(2*PI()*$B70/n_ang),0)-ImgF_y0+1,ROUND($C$4+AK$7*COS(2*PI()*$B70/n_ang),0)-ImgF_x0+1)</f>
        <v>65</v>
      </c>
      <c r="AL70" s="18" t="n">
        <f aca="false">INDEX(ImgF,ROUND($C$5+AL$7*SIN(2*PI()*$B70/n_ang),0)-ImgF_y0+1,ROUND($C$4+AL$7*COS(2*PI()*$B70/n_ang),0)-ImgF_x0+1)</f>
        <v>111</v>
      </c>
      <c r="AN70" s="35" t="n">
        <f aca="false">AVERAGE(D70:AB70)-AVERAGE(D136:AB136)</f>
        <v>-27.0734375</v>
      </c>
      <c r="AO70" s="36" t="n">
        <f aca="false">(AN70-AVERAGE(AN$8:AN$135))/STDEVP(AN$8:AN$135)</f>
        <v>-0.999560162880087</v>
      </c>
      <c r="AP70" s="35" t="n">
        <f aca="false">AVERAGE(AD70:AL70)-AVERAGE(AD136:AL136)</f>
        <v>-37.0303819444445</v>
      </c>
      <c r="AQ70" s="36" t="n">
        <f aca="false">(AP70-AVERAGE(AP$8:AP$135))/STDEVP(AP$8:AP$135)</f>
        <v>-0.805711511771838</v>
      </c>
    </row>
    <row r="71" customFormat="false" ht="10.5" hidden="false" customHeight="true" outlineLevel="0" collapsed="false">
      <c r="B71" s="22" t="n">
        <v>63</v>
      </c>
      <c r="C71" s="34" t="n">
        <f aca="false">B71*360/n_ang</f>
        <v>177.1875</v>
      </c>
      <c r="D71" s="18" t="n">
        <f aca="false">INDEX(ImgF,ROUND($C$5+D$7*SIN(2*PI()*$B71/n_ang),0)-ImgF_y0+1,ROUND($C$4+D$7*COS(2*PI()*$B71/n_ang),0)-ImgF_x0+1)</f>
        <v>10</v>
      </c>
      <c r="E71" s="18" t="n">
        <f aca="false">INDEX(ImgF,ROUND($C$5+E$7*SIN(2*PI()*$B71/n_ang),0)-ImgF_y0+1,ROUND($C$4+E$7*COS(2*PI()*$B71/n_ang),0)-ImgF_x0+1)</f>
        <v>24</v>
      </c>
      <c r="F71" s="18" t="n">
        <f aca="false">INDEX(ImgF,ROUND($C$5+F$7*SIN(2*PI()*$B71/n_ang),0)-ImgF_y0+1,ROUND($C$4+F$7*COS(2*PI()*$B71/n_ang),0)-ImgF_x0+1)</f>
        <v>139</v>
      </c>
      <c r="G71" s="18" t="n">
        <f aca="false">INDEX(ImgF,ROUND($C$5+G$7*SIN(2*PI()*$B71/n_ang),0)-ImgF_y0+1,ROUND($C$4+G$7*COS(2*PI()*$B71/n_ang),0)-ImgF_x0+1)</f>
        <v>182</v>
      </c>
      <c r="H71" s="18" t="n">
        <f aca="false">INDEX(ImgF,ROUND($C$5+H$7*SIN(2*PI()*$B71/n_ang),0)-ImgF_y0+1,ROUND($C$4+H$7*COS(2*PI()*$B71/n_ang),0)-ImgF_x0+1)</f>
        <v>172</v>
      </c>
      <c r="I71" s="18" t="n">
        <f aca="false">INDEX(ImgF,ROUND($C$5+I$7*SIN(2*PI()*$B71/n_ang),0)-ImgF_y0+1,ROUND($C$4+I$7*COS(2*PI()*$B71/n_ang),0)-ImgF_x0+1)</f>
        <v>187</v>
      </c>
      <c r="J71" s="18" t="n">
        <f aca="false">INDEX(ImgF,ROUND($C$5+J$7*SIN(2*PI()*$B71/n_ang),0)-ImgF_y0+1,ROUND($C$4+J$7*COS(2*PI()*$B71/n_ang),0)-ImgF_x0+1)</f>
        <v>178</v>
      </c>
      <c r="K71" s="18" t="n">
        <f aca="false">INDEX(ImgF,ROUND($C$5+K$7*SIN(2*PI()*$B71/n_ang),0)-ImgF_y0+1,ROUND($C$4+K$7*COS(2*PI()*$B71/n_ang),0)-ImgF_x0+1)</f>
        <v>138</v>
      </c>
      <c r="L71" s="18" t="n">
        <f aca="false">INDEX(ImgF,ROUND($C$5+L$7*SIN(2*PI()*$B71/n_ang),0)-ImgF_y0+1,ROUND($C$4+L$7*COS(2*PI()*$B71/n_ang),0)-ImgF_x0+1)</f>
        <v>137</v>
      </c>
      <c r="M71" s="18" t="n">
        <f aca="false">INDEX(ImgF,ROUND($C$5+M$7*SIN(2*PI()*$B71/n_ang),0)-ImgF_y0+1,ROUND($C$4+M$7*COS(2*PI()*$B71/n_ang),0)-ImgF_x0+1)</f>
        <v>136</v>
      </c>
      <c r="N71" s="18" t="n">
        <f aca="false">INDEX(ImgF,ROUND($C$5+N$7*SIN(2*PI()*$B71/n_ang),0)-ImgF_y0+1,ROUND($C$4+N$7*COS(2*PI()*$B71/n_ang),0)-ImgF_x0+1)</f>
        <v>110</v>
      </c>
      <c r="O71" s="18" t="n">
        <f aca="false">INDEX(ImgF,ROUND($C$5+O$7*SIN(2*PI()*$B71/n_ang),0)-ImgF_y0+1,ROUND($C$4+O$7*COS(2*PI()*$B71/n_ang),0)-ImgF_x0+1)</f>
        <v>120</v>
      </c>
      <c r="P71" s="18" t="n">
        <f aca="false">INDEX(ImgF,ROUND($C$5+P$7*SIN(2*PI()*$B71/n_ang),0)-ImgF_y0+1,ROUND($C$4+P$7*COS(2*PI()*$B71/n_ang),0)-ImgF_x0+1)</f>
        <v>117</v>
      </c>
      <c r="Q71" s="18" t="n">
        <f aca="false">INDEX(ImgF,ROUND($C$5+Q$7*SIN(2*PI()*$B71/n_ang),0)-ImgF_y0+1,ROUND($C$4+Q$7*COS(2*PI()*$B71/n_ang),0)-ImgF_x0+1)</f>
        <v>121</v>
      </c>
      <c r="R71" s="18" t="n">
        <f aca="false">INDEX(ImgF,ROUND($C$5+R$7*SIN(2*PI()*$B71/n_ang),0)-ImgF_y0+1,ROUND($C$4+R$7*COS(2*PI()*$B71/n_ang),0)-ImgF_x0+1)</f>
        <v>108</v>
      </c>
      <c r="S71" s="18" t="n">
        <f aca="false">INDEX(ImgF,ROUND($C$5+S$7*SIN(2*PI()*$B71/n_ang),0)-ImgF_y0+1,ROUND($C$4+S$7*COS(2*PI()*$B71/n_ang),0)-ImgF_x0+1)</f>
        <v>104</v>
      </c>
      <c r="T71" s="18" t="n">
        <f aca="false">INDEX(ImgF,ROUND($C$5+T$7*SIN(2*PI()*$B71/n_ang),0)-ImgF_y0+1,ROUND($C$4+T$7*COS(2*PI()*$B71/n_ang),0)-ImgF_x0+1)</f>
        <v>115</v>
      </c>
      <c r="U71" s="18" t="n">
        <f aca="false">INDEX(ImgF,ROUND($C$5+U$7*SIN(2*PI()*$B71/n_ang),0)-ImgF_y0+1,ROUND($C$4+U$7*COS(2*PI()*$B71/n_ang),0)-ImgF_x0+1)</f>
        <v>179</v>
      </c>
      <c r="V71" s="18" t="n">
        <f aca="false">INDEX(ImgF,ROUND($C$5+V$7*SIN(2*PI()*$B71/n_ang),0)-ImgF_y0+1,ROUND($C$4+V$7*COS(2*PI()*$B71/n_ang),0)-ImgF_x0+1)</f>
        <v>250</v>
      </c>
      <c r="W71" s="18" t="n">
        <f aca="false">INDEX(ImgF,ROUND($C$5+W$7*SIN(2*PI()*$B71/n_ang),0)-ImgF_y0+1,ROUND($C$4+W$7*COS(2*PI()*$B71/n_ang),0)-ImgF_x0+1)</f>
        <v>196</v>
      </c>
      <c r="X71" s="18" t="n">
        <f aca="false">INDEX(ImgF,ROUND($C$5+X$7*SIN(2*PI()*$B71/n_ang),0)-ImgF_y0+1,ROUND($C$4+X$7*COS(2*PI()*$B71/n_ang),0)-ImgF_x0+1)</f>
        <v>45</v>
      </c>
      <c r="Y71" s="18" t="n">
        <f aca="false">INDEX(ImgF,ROUND($C$5+Y$7*SIN(2*PI()*$B71/n_ang),0)-ImgF_y0+1,ROUND($C$4+Y$7*COS(2*PI()*$B71/n_ang),0)-ImgF_x0+1)</f>
        <v>45</v>
      </c>
      <c r="Z71" s="18" t="n">
        <f aca="false">INDEX(ImgF,ROUND($C$5+Z$7*SIN(2*PI()*$B71/n_ang),0)-ImgF_y0+1,ROUND($C$4+Z$7*COS(2*PI()*$B71/n_ang),0)-ImgF_x0+1)</f>
        <v>80</v>
      </c>
      <c r="AA71" s="18" t="n">
        <f aca="false">INDEX(ImgF,ROUND($C$5+AA$7*SIN(2*PI()*$B71/n_ang),0)-ImgF_y0+1,ROUND($C$4+AA$7*COS(2*PI()*$B71/n_ang),0)-ImgF_x0+1)</f>
        <v>31</v>
      </c>
      <c r="AB71" s="18" t="n">
        <f aca="false">INDEX(ImgF,ROUND($C$5+AB$7*SIN(2*PI()*$B71/n_ang),0)-ImgF_y0+1,ROUND($C$4+AB$7*COS(2*PI()*$B71/n_ang),0)-ImgF_x0+1)</f>
        <v>17</v>
      </c>
      <c r="AD71" s="18" t="n">
        <f aca="false">INDEX(ImgF,ROUND($C$5+AD$7*SIN(2*PI()*$B71/n_ang),0)-ImgF_y0+1,ROUND($C$4+AD$7*COS(2*PI()*$B71/n_ang),0)-ImgF_x0+1)</f>
        <v>46</v>
      </c>
      <c r="AE71" s="18" t="n">
        <f aca="false">INDEX(ImgF,ROUND($C$5+AE$7*SIN(2*PI()*$B71/n_ang),0)-ImgF_y0+1,ROUND($C$4+AE$7*COS(2*PI()*$B71/n_ang),0)-ImgF_x0+1)</f>
        <v>48</v>
      </c>
      <c r="AF71" s="18" t="n">
        <f aca="false">INDEX(ImgF,ROUND($C$5+AF$7*SIN(2*PI()*$B71/n_ang),0)-ImgF_y0+1,ROUND($C$4+AF$7*COS(2*PI()*$B71/n_ang),0)-ImgF_x0+1)</f>
        <v>43</v>
      </c>
      <c r="AG71" s="18" t="n">
        <f aca="false">INDEX(ImgF,ROUND($C$5+AG$7*SIN(2*PI()*$B71/n_ang),0)-ImgF_y0+1,ROUND($C$4+AG$7*COS(2*PI()*$B71/n_ang),0)-ImgF_x0+1)</f>
        <v>18</v>
      </c>
      <c r="AH71" s="18" t="n">
        <f aca="false">INDEX(ImgF,ROUND($C$5+AH$7*SIN(2*PI()*$B71/n_ang),0)-ImgF_y0+1,ROUND($C$4+AH$7*COS(2*PI()*$B71/n_ang),0)-ImgF_x0+1)</f>
        <v>3</v>
      </c>
      <c r="AI71" s="18" t="n">
        <f aca="false">INDEX(ImgF,ROUND($C$5+AI$7*SIN(2*PI()*$B71/n_ang),0)-ImgF_y0+1,ROUND($C$4+AI$7*COS(2*PI()*$B71/n_ang),0)-ImgF_x0+1)</f>
        <v>4</v>
      </c>
      <c r="AJ71" s="18" t="n">
        <f aca="false">INDEX(ImgF,ROUND($C$5+AJ$7*SIN(2*PI()*$B71/n_ang),0)-ImgF_y0+1,ROUND($C$4+AJ$7*COS(2*PI()*$B71/n_ang),0)-ImgF_x0+1)</f>
        <v>12</v>
      </c>
      <c r="AK71" s="18" t="n">
        <f aca="false">INDEX(ImgF,ROUND($C$5+AK$7*SIN(2*PI()*$B71/n_ang),0)-ImgF_y0+1,ROUND($C$4+AK$7*COS(2*PI()*$B71/n_ang),0)-ImgF_x0+1)</f>
        <v>107</v>
      </c>
      <c r="AL71" s="18" t="n">
        <f aca="false">INDEX(ImgF,ROUND($C$5+AL$7*SIN(2*PI()*$B71/n_ang),0)-ImgF_y0+1,ROUND($C$4+AL$7*COS(2*PI()*$B71/n_ang),0)-ImgF_x0+1)</f>
        <v>111</v>
      </c>
      <c r="AN71" s="35" t="n">
        <f aca="false">AVERAGE(D71:AB71)-AVERAGE(D136:AB136)</f>
        <v>-24.5934375</v>
      </c>
      <c r="AO71" s="36" t="n">
        <f aca="false">(AN71-AVERAGE(AN$8:AN$135))/STDEVP(AN$8:AN$135)</f>
        <v>-0.907997752161366</v>
      </c>
      <c r="AP71" s="35" t="n">
        <f aca="false">AVERAGE(AD71:AL71)-AVERAGE(AD136:AL136)</f>
        <v>-31.1414930555556</v>
      </c>
      <c r="AQ71" s="36" t="n">
        <f aca="false">(AP71-AVERAGE(AP$8:AP$135))/STDEVP(AP$8:AP$135)</f>
        <v>-0.677580357833393</v>
      </c>
    </row>
    <row r="72" customFormat="false" ht="10.5" hidden="false" customHeight="true" outlineLevel="0" collapsed="false">
      <c r="B72" s="22" t="n">
        <v>64</v>
      </c>
      <c r="C72" s="34" t="n">
        <f aca="false">B72*360/n_ang</f>
        <v>180</v>
      </c>
      <c r="D72" s="18" t="n">
        <f aca="false">INDEX(ImgF,ROUND($C$5+D$7*SIN(2*PI()*$B72/n_ang),0)-ImgF_y0+1,ROUND($C$4+D$7*COS(2*PI()*$B72/n_ang),0)-ImgF_x0+1)</f>
        <v>10</v>
      </c>
      <c r="E72" s="18" t="n">
        <f aca="false">INDEX(ImgF,ROUND($C$5+E$7*SIN(2*PI()*$B72/n_ang),0)-ImgF_y0+1,ROUND($C$4+E$7*COS(2*PI()*$B72/n_ang),0)-ImgF_x0+1)</f>
        <v>24</v>
      </c>
      <c r="F72" s="18" t="n">
        <f aca="false">INDEX(ImgF,ROUND($C$5+F$7*SIN(2*PI()*$B72/n_ang),0)-ImgF_y0+1,ROUND($C$4+F$7*COS(2*PI()*$B72/n_ang),0)-ImgF_x0+1)</f>
        <v>139</v>
      </c>
      <c r="G72" s="18" t="n">
        <f aca="false">INDEX(ImgF,ROUND($C$5+G$7*SIN(2*PI()*$B72/n_ang),0)-ImgF_y0+1,ROUND($C$4+G$7*COS(2*PI()*$B72/n_ang),0)-ImgF_x0+1)</f>
        <v>182</v>
      </c>
      <c r="H72" s="18" t="n">
        <f aca="false">INDEX(ImgF,ROUND($C$5+H$7*SIN(2*PI()*$B72/n_ang),0)-ImgF_y0+1,ROUND($C$4+H$7*COS(2*PI()*$B72/n_ang),0)-ImgF_x0+1)</f>
        <v>172</v>
      </c>
      <c r="I72" s="18" t="n">
        <f aca="false">INDEX(ImgF,ROUND($C$5+I$7*SIN(2*PI()*$B72/n_ang),0)-ImgF_y0+1,ROUND($C$4+I$7*COS(2*PI()*$B72/n_ang),0)-ImgF_x0+1)</f>
        <v>187</v>
      </c>
      <c r="J72" s="18" t="n">
        <f aca="false">INDEX(ImgF,ROUND($C$5+J$7*SIN(2*PI()*$B72/n_ang),0)-ImgF_y0+1,ROUND($C$4+J$7*COS(2*PI()*$B72/n_ang),0)-ImgF_x0+1)</f>
        <v>178</v>
      </c>
      <c r="K72" s="18" t="n">
        <f aca="false">INDEX(ImgF,ROUND($C$5+K$7*SIN(2*PI()*$B72/n_ang),0)-ImgF_y0+1,ROUND($C$4+K$7*COS(2*PI()*$B72/n_ang),0)-ImgF_x0+1)</f>
        <v>138</v>
      </c>
      <c r="L72" s="18" t="n">
        <f aca="false">INDEX(ImgF,ROUND($C$5+L$7*SIN(2*PI()*$B72/n_ang),0)-ImgF_y0+1,ROUND($C$4+L$7*COS(2*PI()*$B72/n_ang),0)-ImgF_x0+1)</f>
        <v>137</v>
      </c>
      <c r="M72" s="18" t="n">
        <f aca="false">INDEX(ImgF,ROUND($C$5+M$7*SIN(2*PI()*$B72/n_ang),0)-ImgF_y0+1,ROUND($C$4+M$7*COS(2*PI()*$B72/n_ang),0)-ImgF_x0+1)</f>
        <v>136</v>
      </c>
      <c r="N72" s="18" t="n">
        <f aca="false">INDEX(ImgF,ROUND($C$5+N$7*SIN(2*PI()*$B72/n_ang),0)-ImgF_y0+1,ROUND($C$4+N$7*COS(2*PI()*$B72/n_ang),0)-ImgF_x0+1)</f>
        <v>110</v>
      </c>
      <c r="O72" s="18" t="n">
        <f aca="false">INDEX(ImgF,ROUND($C$5+O$7*SIN(2*PI()*$B72/n_ang),0)-ImgF_y0+1,ROUND($C$4+O$7*COS(2*PI()*$B72/n_ang),0)-ImgF_x0+1)</f>
        <v>94</v>
      </c>
      <c r="P72" s="18" t="n">
        <f aca="false">INDEX(ImgF,ROUND($C$5+P$7*SIN(2*PI()*$B72/n_ang),0)-ImgF_y0+1,ROUND($C$4+P$7*COS(2*PI()*$B72/n_ang),0)-ImgF_x0+1)</f>
        <v>107</v>
      </c>
      <c r="Q72" s="18" t="n">
        <f aca="false">INDEX(ImgF,ROUND($C$5+Q$7*SIN(2*PI()*$B72/n_ang),0)-ImgF_y0+1,ROUND($C$4+Q$7*COS(2*PI()*$B72/n_ang),0)-ImgF_x0+1)</f>
        <v>120</v>
      </c>
      <c r="R72" s="18" t="n">
        <f aca="false">INDEX(ImgF,ROUND($C$5+R$7*SIN(2*PI()*$B72/n_ang),0)-ImgF_y0+1,ROUND($C$4+R$7*COS(2*PI()*$B72/n_ang),0)-ImgF_x0+1)</f>
        <v>124</v>
      </c>
      <c r="S72" s="18" t="n">
        <f aca="false">INDEX(ImgF,ROUND($C$5+S$7*SIN(2*PI()*$B72/n_ang),0)-ImgF_y0+1,ROUND($C$4+S$7*COS(2*PI()*$B72/n_ang),0)-ImgF_x0+1)</f>
        <v>125</v>
      </c>
      <c r="T72" s="18" t="n">
        <f aca="false">INDEX(ImgF,ROUND($C$5+T$7*SIN(2*PI()*$B72/n_ang),0)-ImgF_y0+1,ROUND($C$4+T$7*COS(2*PI()*$B72/n_ang),0)-ImgF_x0+1)</f>
        <v>113</v>
      </c>
      <c r="U72" s="18" t="n">
        <f aca="false">INDEX(ImgF,ROUND($C$5+U$7*SIN(2*PI()*$B72/n_ang),0)-ImgF_y0+1,ROUND($C$4+U$7*COS(2*PI()*$B72/n_ang),0)-ImgF_x0+1)</f>
        <v>172</v>
      </c>
      <c r="V72" s="18" t="n">
        <f aca="false">INDEX(ImgF,ROUND($C$5+V$7*SIN(2*PI()*$B72/n_ang),0)-ImgF_y0+1,ROUND($C$4+V$7*COS(2*PI()*$B72/n_ang),0)-ImgF_x0+1)</f>
        <v>200</v>
      </c>
      <c r="W72" s="18" t="n">
        <f aca="false">INDEX(ImgF,ROUND($C$5+W$7*SIN(2*PI()*$B72/n_ang),0)-ImgF_y0+1,ROUND($C$4+W$7*COS(2*PI()*$B72/n_ang),0)-ImgF_x0+1)</f>
        <v>143</v>
      </c>
      <c r="X72" s="18" t="n">
        <f aca="false">INDEX(ImgF,ROUND($C$5+X$7*SIN(2*PI()*$B72/n_ang),0)-ImgF_y0+1,ROUND($C$4+X$7*COS(2*PI()*$B72/n_ang),0)-ImgF_x0+1)</f>
        <v>32</v>
      </c>
      <c r="Y72" s="18" t="n">
        <f aca="false">INDEX(ImgF,ROUND($C$5+Y$7*SIN(2*PI()*$B72/n_ang),0)-ImgF_y0+1,ROUND($C$4+Y$7*COS(2*PI()*$B72/n_ang),0)-ImgF_x0+1)</f>
        <v>50</v>
      </c>
      <c r="Z72" s="18" t="n">
        <f aca="false">INDEX(ImgF,ROUND($C$5+Z$7*SIN(2*PI()*$B72/n_ang),0)-ImgF_y0+1,ROUND($C$4+Z$7*COS(2*PI()*$B72/n_ang),0)-ImgF_x0+1)</f>
        <v>58</v>
      </c>
      <c r="AA72" s="18" t="n">
        <f aca="false">INDEX(ImgF,ROUND($C$5+AA$7*SIN(2*PI()*$B72/n_ang),0)-ImgF_y0+1,ROUND($C$4+AA$7*COS(2*PI()*$B72/n_ang),0)-ImgF_x0+1)</f>
        <v>25</v>
      </c>
      <c r="AB72" s="18" t="n">
        <f aca="false">INDEX(ImgF,ROUND($C$5+AB$7*SIN(2*PI()*$B72/n_ang),0)-ImgF_y0+1,ROUND($C$4+AB$7*COS(2*PI()*$B72/n_ang),0)-ImgF_x0+1)</f>
        <v>19</v>
      </c>
      <c r="AD72" s="18" t="n">
        <f aca="false">INDEX(ImgF,ROUND($C$5+AD$7*SIN(2*PI()*$B72/n_ang),0)-ImgF_y0+1,ROUND($C$4+AD$7*COS(2*PI()*$B72/n_ang),0)-ImgF_x0+1)</f>
        <v>52</v>
      </c>
      <c r="AE72" s="18" t="n">
        <f aca="false">INDEX(ImgF,ROUND($C$5+AE$7*SIN(2*PI()*$B72/n_ang),0)-ImgF_y0+1,ROUND($C$4+AE$7*COS(2*PI()*$B72/n_ang),0)-ImgF_x0+1)</f>
        <v>48</v>
      </c>
      <c r="AF72" s="18" t="n">
        <f aca="false">INDEX(ImgF,ROUND($C$5+AF$7*SIN(2*PI()*$B72/n_ang),0)-ImgF_y0+1,ROUND($C$4+AF$7*COS(2*PI()*$B72/n_ang),0)-ImgF_x0+1)</f>
        <v>37</v>
      </c>
      <c r="AG72" s="18" t="n">
        <f aca="false">INDEX(ImgF,ROUND($C$5+AG$7*SIN(2*PI()*$B72/n_ang),0)-ImgF_y0+1,ROUND($C$4+AG$7*COS(2*PI()*$B72/n_ang),0)-ImgF_x0+1)</f>
        <v>10</v>
      </c>
      <c r="AH72" s="18" t="n">
        <f aca="false">INDEX(ImgF,ROUND($C$5+AH$7*SIN(2*PI()*$B72/n_ang),0)-ImgF_y0+1,ROUND($C$4+AH$7*COS(2*PI()*$B72/n_ang),0)-ImgF_x0+1)</f>
        <v>3</v>
      </c>
      <c r="AI72" s="18" t="n">
        <f aca="false">INDEX(ImgF,ROUND($C$5+AI$7*SIN(2*PI()*$B72/n_ang),0)-ImgF_y0+1,ROUND($C$4+AI$7*COS(2*PI()*$B72/n_ang),0)-ImgF_x0+1)</f>
        <v>5</v>
      </c>
      <c r="AJ72" s="18" t="n">
        <f aca="false">INDEX(ImgF,ROUND($C$5+AJ$7*SIN(2*PI()*$B72/n_ang),0)-ImgF_y0+1,ROUND($C$4+AJ$7*COS(2*PI()*$B72/n_ang),0)-ImgF_x0+1)</f>
        <v>7</v>
      </c>
      <c r="AK72" s="18" t="n">
        <f aca="false">INDEX(ImgF,ROUND($C$5+AK$7*SIN(2*PI()*$B72/n_ang),0)-ImgF_y0+1,ROUND($C$4+AK$7*COS(2*PI()*$B72/n_ang),0)-ImgF_x0+1)</f>
        <v>54</v>
      </c>
      <c r="AL72" s="18" t="n">
        <f aca="false">INDEX(ImgF,ROUND($C$5+AL$7*SIN(2*PI()*$B72/n_ang),0)-ImgF_y0+1,ROUND($C$4+AL$7*COS(2*PI()*$B72/n_ang),0)-ImgF_x0+1)</f>
        <v>95</v>
      </c>
      <c r="AN72" s="35" t="n">
        <f aca="false">AVERAGE(D72:AB72)-AVERAGE(D136:AB136)</f>
        <v>-30.4334375</v>
      </c>
      <c r="AO72" s="36" t="n">
        <f aca="false">(AN72-AVERAGE(AN$8:AN$135))/STDEVP(AN$8:AN$135)</f>
        <v>-1.12361246127319</v>
      </c>
      <c r="AP72" s="35" t="n">
        <f aca="false">AVERAGE(AD72:AL72)-AVERAGE(AD136:AL136)</f>
        <v>-40.1414930555556</v>
      </c>
      <c r="AQ72" s="36" t="n">
        <f aca="false">(AP72-AVERAGE(AP$8:AP$135))/STDEVP(AP$8:AP$135)</f>
        <v>-0.873403442154413</v>
      </c>
    </row>
    <row r="73" customFormat="false" ht="10.5" hidden="false" customHeight="true" outlineLevel="0" collapsed="false">
      <c r="B73" s="22" t="n">
        <v>65</v>
      </c>
      <c r="C73" s="34" t="n">
        <f aca="false">B73*360/n_ang</f>
        <v>182.8125</v>
      </c>
      <c r="D73" s="18" t="n">
        <f aca="false">INDEX(ImgF,ROUND($C$5+D$7*SIN(2*PI()*$B73/n_ang),0)-ImgF_y0+1,ROUND($C$4+D$7*COS(2*PI()*$B73/n_ang),0)-ImgF_x0+1)</f>
        <v>19</v>
      </c>
      <c r="E73" s="18" t="n">
        <f aca="false">INDEX(ImgF,ROUND($C$5+E$7*SIN(2*PI()*$B73/n_ang),0)-ImgF_y0+1,ROUND($C$4+E$7*COS(2*PI()*$B73/n_ang),0)-ImgF_x0+1)</f>
        <v>111</v>
      </c>
      <c r="F73" s="18" t="n">
        <f aca="false">INDEX(ImgF,ROUND($C$5+F$7*SIN(2*PI()*$B73/n_ang),0)-ImgF_y0+1,ROUND($C$4+F$7*COS(2*PI()*$B73/n_ang),0)-ImgF_x0+1)</f>
        <v>178</v>
      </c>
      <c r="G73" s="18" t="n">
        <f aca="false">INDEX(ImgF,ROUND($C$5+G$7*SIN(2*PI()*$B73/n_ang),0)-ImgF_y0+1,ROUND($C$4+G$7*COS(2*PI()*$B73/n_ang),0)-ImgF_x0+1)</f>
        <v>172</v>
      </c>
      <c r="H73" s="18" t="n">
        <f aca="false">INDEX(ImgF,ROUND($C$5+H$7*SIN(2*PI()*$B73/n_ang),0)-ImgF_y0+1,ROUND($C$4+H$7*COS(2*PI()*$B73/n_ang),0)-ImgF_x0+1)</f>
        <v>153</v>
      </c>
      <c r="I73" s="18" t="n">
        <f aca="false">INDEX(ImgF,ROUND($C$5+I$7*SIN(2*PI()*$B73/n_ang),0)-ImgF_y0+1,ROUND($C$4+I$7*COS(2*PI()*$B73/n_ang),0)-ImgF_x0+1)</f>
        <v>163</v>
      </c>
      <c r="J73" s="18" t="n">
        <f aca="false">INDEX(ImgF,ROUND($C$5+J$7*SIN(2*PI()*$B73/n_ang),0)-ImgF_y0+1,ROUND($C$4+J$7*COS(2*PI()*$B73/n_ang),0)-ImgF_x0+1)</f>
        <v>163</v>
      </c>
      <c r="K73" s="18" t="n">
        <f aca="false">INDEX(ImgF,ROUND($C$5+K$7*SIN(2*PI()*$B73/n_ang),0)-ImgF_y0+1,ROUND($C$4+K$7*COS(2*PI()*$B73/n_ang),0)-ImgF_x0+1)</f>
        <v>163</v>
      </c>
      <c r="L73" s="18" t="n">
        <f aca="false">INDEX(ImgF,ROUND($C$5+L$7*SIN(2*PI()*$B73/n_ang),0)-ImgF_y0+1,ROUND($C$4+L$7*COS(2*PI()*$B73/n_ang),0)-ImgF_x0+1)</f>
        <v>191</v>
      </c>
      <c r="M73" s="18" t="n">
        <f aca="false">INDEX(ImgF,ROUND($C$5+M$7*SIN(2*PI()*$B73/n_ang),0)-ImgF_y0+1,ROUND($C$4+M$7*COS(2*PI()*$B73/n_ang),0)-ImgF_x0+1)</f>
        <v>205</v>
      </c>
      <c r="N73" s="18" t="n">
        <f aca="false">INDEX(ImgF,ROUND($C$5+N$7*SIN(2*PI()*$B73/n_ang),0)-ImgF_y0+1,ROUND($C$4+N$7*COS(2*PI()*$B73/n_ang),0)-ImgF_x0+1)</f>
        <v>177</v>
      </c>
      <c r="O73" s="18" t="n">
        <f aca="false">INDEX(ImgF,ROUND($C$5+O$7*SIN(2*PI()*$B73/n_ang),0)-ImgF_y0+1,ROUND($C$4+O$7*COS(2*PI()*$B73/n_ang),0)-ImgF_x0+1)</f>
        <v>114</v>
      </c>
      <c r="P73" s="18" t="n">
        <f aca="false">INDEX(ImgF,ROUND($C$5+P$7*SIN(2*PI()*$B73/n_ang),0)-ImgF_y0+1,ROUND($C$4+P$7*COS(2*PI()*$B73/n_ang),0)-ImgF_x0+1)</f>
        <v>90</v>
      </c>
      <c r="Q73" s="18" t="n">
        <f aca="false">INDEX(ImgF,ROUND($C$5+Q$7*SIN(2*PI()*$B73/n_ang),0)-ImgF_y0+1,ROUND($C$4+Q$7*COS(2*PI()*$B73/n_ang),0)-ImgF_x0+1)</f>
        <v>95</v>
      </c>
      <c r="R73" s="18" t="n">
        <f aca="false">INDEX(ImgF,ROUND($C$5+R$7*SIN(2*PI()*$B73/n_ang),0)-ImgF_y0+1,ROUND($C$4+R$7*COS(2*PI()*$B73/n_ang),0)-ImgF_x0+1)</f>
        <v>111</v>
      </c>
      <c r="S73" s="18" t="n">
        <f aca="false">INDEX(ImgF,ROUND($C$5+S$7*SIN(2*PI()*$B73/n_ang),0)-ImgF_y0+1,ROUND($C$4+S$7*COS(2*PI()*$B73/n_ang),0)-ImgF_x0+1)</f>
        <v>120</v>
      </c>
      <c r="T73" s="18" t="n">
        <f aca="false">INDEX(ImgF,ROUND($C$5+T$7*SIN(2*PI()*$B73/n_ang),0)-ImgF_y0+1,ROUND($C$4+T$7*COS(2*PI()*$B73/n_ang),0)-ImgF_x0+1)</f>
        <v>115</v>
      </c>
      <c r="U73" s="18" t="n">
        <f aca="false">INDEX(ImgF,ROUND($C$5+U$7*SIN(2*PI()*$B73/n_ang),0)-ImgF_y0+1,ROUND($C$4+U$7*COS(2*PI()*$B73/n_ang),0)-ImgF_x0+1)</f>
        <v>111</v>
      </c>
      <c r="V73" s="18" t="n">
        <f aca="false">INDEX(ImgF,ROUND($C$5+V$7*SIN(2*PI()*$B73/n_ang),0)-ImgF_y0+1,ROUND($C$4+V$7*COS(2*PI()*$B73/n_ang),0)-ImgF_x0+1)</f>
        <v>113</v>
      </c>
      <c r="W73" s="18" t="n">
        <f aca="false">INDEX(ImgF,ROUND($C$5+W$7*SIN(2*PI()*$B73/n_ang),0)-ImgF_y0+1,ROUND($C$4+W$7*COS(2*PI()*$B73/n_ang),0)-ImgF_x0+1)</f>
        <v>114</v>
      </c>
      <c r="X73" s="18" t="n">
        <f aca="false">INDEX(ImgF,ROUND($C$5+X$7*SIN(2*PI()*$B73/n_ang),0)-ImgF_y0+1,ROUND($C$4+X$7*COS(2*PI()*$B73/n_ang),0)-ImgF_x0+1)</f>
        <v>96</v>
      </c>
      <c r="Y73" s="18" t="n">
        <f aca="false">INDEX(ImgF,ROUND($C$5+Y$7*SIN(2*PI()*$B73/n_ang),0)-ImgF_y0+1,ROUND($C$4+Y$7*COS(2*PI()*$B73/n_ang),0)-ImgF_x0+1)</f>
        <v>94</v>
      </c>
      <c r="Z73" s="18" t="n">
        <f aca="false">INDEX(ImgF,ROUND($C$5+Z$7*SIN(2*PI()*$B73/n_ang),0)-ImgF_y0+1,ROUND($C$4+Z$7*COS(2*PI()*$B73/n_ang),0)-ImgF_x0+1)</f>
        <v>32</v>
      </c>
      <c r="AA73" s="18" t="n">
        <f aca="false">INDEX(ImgF,ROUND($C$5+AA$7*SIN(2*PI()*$B73/n_ang),0)-ImgF_y0+1,ROUND($C$4+AA$7*COS(2*PI()*$B73/n_ang),0)-ImgF_x0+1)</f>
        <v>10</v>
      </c>
      <c r="AB73" s="18" t="n">
        <f aca="false">INDEX(ImgF,ROUND($C$5+AB$7*SIN(2*PI()*$B73/n_ang),0)-ImgF_y0+1,ROUND($C$4+AB$7*COS(2*PI()*$B73/n_ang),0)-ImgF_x0+1)</f>
        <v>2</v>
      </c>
      <c r="AD73" s="18" t="n">
        <f aca="false">INDEX(ImgF,ROUND($C$5+AD$7*SIN(2*PI()*$B73/n_ang),0)-ImgF_y0+1,ROUND($C$4+AD$7*COS(2*PI()*$B73/n_ang),0)-ImgF_x0+1)</f>
        <v>60</v>
      </c>
      <c r="AE73" s="18" t="n">
        <f aca="false">INDEX(ImgF,ROUND($C$5+AE$7*SIN(2*PI()*$B73/n_ang),0)-ImgF_y0+1,ROUND($C$4+AE$7*COS(2*PI()*$B73/n_ang),0)-ImgF_x0+1)</f>
        <v>42</v>
      </c>
      <c r="AF73" s="18" t="n">
        <f aca="false">INDEX(ImgF,ROUND($C$5+AF$7*SIN(2*PI()*$B73/n_ang),0)-ImgF_y0+1,ROUND($C$4+AF$7*COS(2*PI()*$B73/n_ang),0)-ImgF_x0+1)</f>
        <v>17</v>
      </c>
      <c r="AG73" s="18" t="n">
        <f aca="false">INDEX(ImgF,ROUND($C$5+AG$7*SIN(2*PI()*$B73/n_ang),0)-ImgF_y0+1,ROUND($C$4+AG$7*COS(2*PI()*$B73/n_ang),0)-ImgF_x0+1)</f>
        <v>3</v>
      </c>
      <c r="AH73" s="18" t="n">
        <f aca="false">INDEX(ImgF,ROUND($C$5+AH$7*SIN(2*PI()*$B73/n_ang),0)-ImgF_y0+1,ROUND($C$4+AH$7*COS(2*PI()*$B73/n_ang),0)-ImgF_x0+1)</f>
        <v>5</v>
      </c>
      <c r="AI73" s="18" t="n">
        <f aca="false">INDEX(ImgF,ROUND($C$5+AI$7*SIN(2*PI()*$B73/n_ang),0)-ImgF_y0+1,ROUND($C$4+AI$7*COS(2*PI()*$B73/n_ang),0)-ImgF_x0+1)</f>
        <v>5</v>
      </c>
      <c r="AJ73" s="18" t="n">
        <f aca="false">INDEX(ImgF,ROUND($C$5+AJ$7*SIN(2*PI()*$B73/n_ang),0)-ImgF_y0+1,ROUND($C$4+AJ$7*COS(2*PI()*$B73/n_ang),0)-ImgF_x0+1)</f>
        <v>6</v>
      </c>
      <c r="AK73" s="18" t="n">
        <f aca="false">INDEX(ImgF,ROUND($C$5+AK$7*SIN(2*PI()*$B73/n_ang),0)-ImgF_y0+1,ROUND($C$4+AK$7*COS(2*PI()*$B73/n_ang),0)-ImgF_x0+1)</f>
        <v>81</v>
      </c>
      <c r="AL73" s="18" t="n">
        <f aca="false">INDEX(ImgF,ROUND($C$5+AL$7*SIN(2*PI()*$B73/n_ang),0)-ImgF_y0+1,ROUND($C$4+AL$7*COS(2*PI()*$B73/n_ang),0)-ImgF_x0+1)</f>
        <v>125</v>
      </c>
      <c r="AN73" s="35" t="n">
        <f aca="false">AVERAGE(D73:AB73)-AVERAGE(D136:AB136)</f>
        <v>-25.7534375</v>
      </c>
      <c r="AO73" s="36" t="n">
        <f aca="false">(AN73-AVERAGE(AN$8:AN$135))/STDEVP(AN$8:AN$135)</f>
        <v>-0.950825331368509</v>
      </c>
      <c r="AP73" s="35" t="n">
        <f aca="false">AVERAGE(AD73:AL73)-AVERAGE(AD136:AL136)</f>
        <v>-36.4748263888889</v>
      </c>
      <c r="AQ73" s="36" t="n">
        <f aca="false">(AP73-AVERAGE(AP$8:AP$135))/STDEVP(AP$8:AP$135)</f>
        <v>-0.793623667060664</v>
      </c>
    </row>
    <row r="74" customFormat="false" ht="10.5" hidden="false" customHeight="true" outlineLevel="0" collapsed="false">
      <c r="B74" s="22" t="n">
        <v>66</v>
      </c>
      <c r="C74" s="34" t="n">
        <f aca="false">B74*360/n_ang</f>
        <v>185.625</v>
      </c>
      <c r="D74" s="18" t="n">
        <f aca="false">INDEX(ImgF,ROUND($C$5+D$7*SIN(2*PI()*$B74/n_ang),0)-ImgF_y0+1,ROUND($C$4+D$7*COS(2*PI()*$B74/n_ang),0)-ImgF_x0+1)</f>
        <v>19</v>
      </c>
      <c r="E74" s="18" t="n">
        <f aca="false">INDEX(ImgF,ROUND($C$5+E$7*SIN(2*PI()*$B74/n_ang),0)-ImgF_y0+1,ROUND($C$4+E$7*COS(2*PI()*$B74/n_ang),0)-ImgF_x0+1)</f>
        <v>111</v>
      </c>
      <c r="F74" s="18" t="n">
        <f aca="false">INDEX(ImgF,ROUND($C$5+F$7*SIN(2*PI()*$B74/n_ang),0)-ImgF_y0+1,ROUND($C$4+F$7*COS(2*PI()*$B74/n_ang),0)-ImgF_x0+1)</f>
        <v>178</v>
      </c>
      <c r="G74" s="18" t="n">
        <f aca="false">INDEX(ImgF,ROUND($C$5+G$7*SIN(2*PI()*$B74/n_ang),0)-ImgF_y0+1,ROUND($C$4+G$7*COS(2*PI()*$B74/n_ang),0)-ImgF_x0+1)</f>
        <v>172</v>
      </c>
      <c r="H74" s="18" t="n">
        <f aca="false">INDEX(ImgF,ROUND($C$5+H$7*SIN(2*PI()*$B74/n_ang),0)-ImgF_y0+1,ROUND($C$4+H$7*COS(2*PI()*$B74/n_ang),0)-ImgF_x0+1)</f>
        <v>153</v>
      </c>
      <c r="I74" s="18" t="n">
        <f aca="false">INDEX(ImgF,ROUND($C$5+I$7*SIN(2*PI()*$B74/n_ang),0)-ImgF_y0+1,ROUND($C$4+I$7*COS(2*PI()*$B74/n_ang),0)-ImgF_x0+1)</f>
        <v>150</v>
      </c>
      <c r="J74" s="18" t="n">
        <f aca="false">INDEX(ImgF,ROUND($C$5+J$7*SIN(2*PI()*$B74/n_ang),0)-ImgF_y0+1,ROUND($C$4+J$7*COS(2*PI()*$B74/n_ang),0)-ImgF_x0+1)</f>
        <v>144</v>
      </c>
      <c r="K74" s="18" t="n">
        <f aca="false">INDEX(ImgF,ROUND($C$5+K$7*SIN(2*PI()*$B74/n_ang),0)-ImgF_y0+1,ROUND($C$4+K$7*COS(2*PI()*$B74/n_ang),0)-ImgF_x0+1)</f>
        <v>175</v>
      </c>
      <c r="L74" s="18" t="n">
        <f aca="false">INDEX(ImgF,ROUND($C$5+L$7*SIN(2*PI()*$B74/n_ang),0)-ImgF_y0+1,ROUND($C$4+L$7*COS(2*PI()*$B74/n_ang),0)-ImgF_x0+1)</f>
        <v>215</v>
      </c>
      <c r="M74" s="18" t="n">
        <f aca="false">INDEX(ImgF,ROUND($C$5+M$7*SIN(2*PI()*$B74/n_ang),0)-ImgF_y0+1,ROUND($C$4+M$7*COS(2*PI()*$B74/n_ang),0)-ImgF_x0+1)</f>
        <v>235</v>
      </c>
      <c r="N74" s="18" t="n">
        <f aca="false">INDEX(ImgF,ROUND($C$5+N$7*SIN(2*PI()*$B74/n_ang),0)-ImgF_y0+1,ROUND($C$4+N$7*COS(2*PI()*$B74/n_ang),0)-ImgF_x0+1)</f>
        <v>234</v>
      </c>
      <c r="O74" s="18" t="n">
        <f aca="false">INDEX(ImgF,ROUND($C$5+O$7*SIN(2*PI()*$B74/n_ang),0)-ImgF_y0+1,ROUND($C$4+O$7*COS(2*PI()*$B74/n_ang),0)-ImgF_x0+1)</f>
        <v>188</v>
      </c>
      <c r="P74" s="18" t="n">
        <f aca="false">INDEX(ImgF,ROUND($C$5+P$7*SIN(2*PI()*$B74/n_ang),0)-ImgF_y0+1,ROUND($C$4+P$7*COS(2*PI()*$B74/n_ang),0)-ImgF_x0+1)</f>
        <v>135</v>
      </c>
      <c r="Q74" s="18" t="n">
        <f aca="false">INDEX(ImgF,ROUND($C$5+Q$7*SIN(2*PI()*$B74/n_ang),0)-ImgF_y0+1,ROUND($C$4+Q$7*COS(2*PI()*$B74/n_ang),0)-ImgF_x0+1)</f>
        <v>81</v>
      </c>
      <c r="R74" s="18" t="n">
        <f aca="false">INDEX(ImgF,ROUND($C$5+R$7*SIN(2*PI()*$B74/n_ang),0)-ImgF_y0+1,ROUND($C$4+R$7*COS(2*PI()*$B74/n_ang),0)-ImgF_x0+1)</f>
        <v>81</v>
      </c>
      <c r="S74" s="18" t="n">
        <f aca="false">INDEX(ImgF,ROUND($C$5+S$7*SIN(2*PI()*$B74/n_ang),0)-ImgF_y0+1,ROUND($C$4+S$7*COS(2*PI()*$B74/n_ang),0)-ImgF_x0+1)</f>
        <v>106</v>
      </c>
      <c r="T74" s="18" t="n">
        <f aca="false">INDEX(ImgF,ROUND($C$5+T$7*SIN(2*PI()*$B74/n_ang),0)-ImgF_y0+1,ROUND($C$4+T$7*COS(2*PI()*$B74/n_ang),0)-ImgF_x0+1)</f>
        <v>94</v>
      </c>
      <c r="U74" s="18" t="n">
        <f aca="false">INDEX(ImgF,ROUND($C$5+U$7*SIN(2*PI()*$B74/n_ang),0)-ImgF_y0+1,ROUND($C$4+U$7*COS(2*PI()*$B74/n_ang),0)-ImgF_x0+1)</f>
        <v>108</v>
      </c>
      <c r="V74" s="18" t="n">
        <f aca="false">INDEX(ImgF,ROUND($C$5+V$7*SIN(2*PI()*$B74/n_ang),0)-ImgF_y0+1,ROUND($C$4+V$7*COS(2*PI()*$B74/n_ang),0)-ImgF_x0+1)</f>
        <v>116</v>
      </c>
      <c r="W74" s="18" t="n">
        <f aca="false">INDEX(ImgF,ROUND($C$5+W$7*SIN(2*PI()*$B74/n_ang),0)-ImgF_y0+1,ROUND($C$4+W$7*COS(2*PI()*$B74/n_ang),0)-ImgF_x0+1)</f>
        <v>121</v>
      </c>
      <c r="X74" s="18" t="n">
        <f aca="false">INDEX(ImgF,ROUND($C$5+X$7*SIN(2*PI()*$B74/n_ang),0)-ImgF_y0+1,ROUND($C$4+X$7*COS(2*PI()*$B74/n_ang),0)-ImgF_x0+1)</f>
        <v>125</v>
      </c>
      <c r="Y74" s="18" t="n">
        <f aca="false">INDEX(ImgF,ROUND($C$5+Y$7*SIN(2*PI()*$B74/n_ang),0)-ImgF_y0+1,ROUND($C$4+Y$7*COS(2*PI()*$B74/n_ang),0)-ImgF_x0+1)</f>
        <v>124</v>
      </c>
      <c r="Z74" s="18" t="n">
        <f aca="false">INDEX(ImgF,ROUND($C$5+Z$7*SIN(2*PI()*$B74/n_ang),0)-ImgF_y0+1,ROUND($C$4+Z$7*COS(2*PI()*$B74/n_ang),0)-ImgF_x0+1)</f>
        <v>70</v>
      </c>
      <c r="AA74" s="18" t="n">
        <f aca="false">INDEX(ImgF,ROUND($C$5+AA$7*SIN(2*PI()*$B74/n_ang),0)-ImgF_y0+1,ROUND($C$4+AA$7*COS(2*PI()*$B74/n_ang),0)-ImgF_x0+1)</f>
        <v>18</v>
      </c>
      <c r="AB74" s="18" t="n">
        <f aca="false">INDEX(ImgF,ROUND($C$5+AB$7*SIN(2*PI()*$B74/n_ang),0)-ImgF_y0+1,ROUND($C$4+AB$7*COS(2*PI()*$B74/n_ang),0)-ImgF_x0+1)</f>
        <v>0</v>
      </c>
      <c r="AD74" s="18" t="n">
        <f aca="false">INDEX(ImgF,ROUND($C$5+AD$7*SIN(2*PI()*$B74/n_ang),0)-ImgF_y0+1,ROUND($C$4+AD$7*COS(2*PI()*$B74/n_ang),0)-ImgF_x0+1)</f>
        <v>53</v>
      </c>
      <c r="AE74" s="18" t="n">
        <f aca="false">INDEX(ImgF,ROUND($C$5+AE$7*SIN(2*PI()*$B74/n_ang),0)-ImgF_y0+1,ROUND($C$4+AE$7*COS(2*PI()*$B74/n_ang),0)-ImgF_x0+1)</f>
        <v>36</v>
      </c>
      <c r="AF74" s="18" t="n">
        <f aca="false">INDEX(ImgF,ROUND($C$5+AF$7*SIN(2*PI()*$B74/n_ang),0)-ImgF_y0+1,ROUND($C$4+AF$7*COS(2*PI()*$B74/n_ang),0)-ImgF_x0+1)</f>
        <v>14</v>
      </c>
      <c r="AG74" s="18" t="n">
        <f aca="false">INDEX(ImgF,ROUND($C$5+AG$7*SIN(2*PI()*$B74/n_ang),0)-ImgF_y0+1,ROUND($C$4+AG$7*COS(2*PI()*$B74/n_ang),0)-ImgF_x0+1)</f>
        <v>4</v>
      </c>
      <c r="AH74" s="18" t="n">
        <f aca="false">INDEX(ImgF,ROUND($C$5+AH$7*SIN(2*PI()*$B74/n_ang),0)-ImgF_y0+1,ROUND($C$4+AH$7*COS(2*PI()*$B74/n_ang),0)-ImgF_x0+1)</f>
        <v>7</v>
      </c>
      <c r="AI74" s="18" t="n">
        <f aca="false">INDEX(ImgF,ROUND($C$5+AI$7*SIN(2*PI()*$B74/n_ang),0)-ImgF_y0+1,ROUND($C$4+AI$7*COS(2*PI()*$B74/n_ang),0)-ImgF_x0+1)</f>
        <v>17</v>
      </c>
      <c r="AJ74" s="18" t="n">
        <f aca="false">INDEX(ImgF,ROUND($C$5+AJ$7*SIN(2*PI()*$B74/n_ang),0)-ImgF_y0+1,ROUND($C$4+AJ$7*COS(2*PI()*$B74/n_ang),0)-ImgF_x0+1)</f>
        <v>53</v>
      </c>
      <c r="AK74" s="18" t="n">
        <f aca="false">INDEX(ImgF,ROUND($C$5+AK$7*SIN(2*PI()*$B74/n_ang),0)-ImgF_y0+1,ROUND($C$4+AK$7*COS(2*PI()*$B74/n_ang),0)-ImgF_x0+1)</f>
        <v>80</v>
      </c>
      <c r="AL74" s="18" t="n">
        <f aca="false">INDEX(ImgF,ROUND($C$5+AL$7*SIN(2*PI()*$B74/n_ang),0)-ImgF_y0+1,ROUND($C$4+AL$7*COS(2*PI()*$B74/n_ang),0)-ImgF_x0+1)</f>
        <v>84</v>
      </c>
      <c r="AN74" s="35" t="n">
        <f aca="false">AVERAGE(D74:AB74)-AVERAGE(D136:AB136)</f>
        <v>-16.1134375</v>
      </c>
      <c r="AO74" s="36" t="n">
        <f aca="false">(AN74-AVERAGE(AN$8:AN$135))/STDEVP(AN$8:AN$135)</f>
        <v>-0.594913380026385</v>
      </c>
      <c r="AP74" s="35" t="n">
        <f aca="false">AVERAGE(AD74:AL74)-AVERAGE(AD136:AL136)</f>
        <v>-36.0303819444445</v>
      </c>
      <c r="AQ74" s="36" t="n">
        <f aca="false">(AP74-AVERAGE(AP$8:AP$135))/STDEVP(AP$8:AP$135)</f>
        <v>-0.783953391291725</v>
      </c>
    </row>
    <row r="75" customFormat="false" ht="10.5" hidden="false" customHeight="true" outlineLevel="0" collapsed="false">
      <c r="B75" s="22" t="n">
        <v>67</v>
      </c>
      <c r="C75" s="34" t="n">
        <f aca="false">B75*360/n_ang</f>
        <v>188.4375</v>
      </c>
      <c r="D75" s="18" t="n">
        <f aca="false">INDEX(ImgF,ROUND($C$5+D$7*SIN(2*PI()*$B75/n_ang),0)-ImgF_y0+1,ROUND($C$4+D$7*COS(2*PI()*$B75/n_ang),0)-ImgF_x0+1)</f>
        <v>19</v>
      </c>
      <c r="E75" s="18" t="n">
        <f aca="false">INDEX(ImgF,ROUND($C$5+E$7*SIN(2*PI()*$B75/n_ang),0)-ImgF_y0+1,ROUND($C$4+E$7*COS(2*PI()*$B75/n_ang),0)-ImgF_x0+1)</f>
        <v>180</v>
      </c>
      <c r="F75" s="18" t="n">
        <f aca="false">INDEX(ImgF,ROUND($C$5+F$7*SIN(2*PI()*$B75/n_ang),0)-ImgF_y0+1,ROUND($C$4+F$7*COS(2*PI()*$B75/n_ang),0)-ImgF_x0+1)</f>
        <v>187</v>
      </c>
      <c r="G75" s="18" t="n">
        <f aca="false">INDEX(ImgF,ROUND($C$5+G$7*SIN(2*PI()*$B75/n_ang),0)-ImgF_y0+1,ROUND($C$4+G$7*COS(2*PI()*$B75/n_ang),0)-ImgF_x0+1)</f>
        <v>169</v>
      </c>
      <c r="H75" s="18" t="n">
        <f aca="false">INDEX(ImgF,ROUND($C$5+H$7*SIN(2*PI()*$B75/n_ang),0)-ImgF_y0+1,ROUND($C$4+H$7*COS(2*PI()*$B75/n_ang),0)-ImgF_x0+1)</f>
        <v>158</v>
      </c>
      <c r="I75" s="18" t="n">
        <f aca="false">INDEX(ImgF,ROUND($C$5+I$7*SIN(2*PI()*$B75/n_ang),0)-ImgF_y0+1,ROUND($C$4+I$7*COS(2*PI()*$B75/n_ang),0)-ImgF_x0+1)</f>
        <v>150</v>
      </c>
      <c r="J75" s="18" t="n">
        <f aca="false">INDEX(ImgF,ROUND($C$5+J$7*SIN(2*PI()*$B75/n_ang),0)-ImgF_y0+1,ROUND($C$4+J$7*COS(2*PI()*$B75/n_ang),0)-ImgF_x0+1)</f>
        <v>144</v>
      </c>
      <c r="K75" s="18" t="n">
        <f aca="false">INDEX(ImgF,ROUND($C$5+K$7*SIN(2*PI()*$B75/n_ang),0)-ImgF_y0+1,ROUND($C$4+K$7*COS(2*PI()*$B75/n_ang),0)-ImgF_x0+1)</f>
        <v>175</v>
      </c>
      <c r="L75" s="18" t="n">
        <f aca="false">INDEX(ImgF,ROUND($C$5+L$7*SIN(2*PI()*$B75/n_ang),0)-ImgF_y0+1,ROUND($C$4+L$7*COS(2*PI()*$B75/n_ang),0)-ImgF_x0+1)</f>
        <v>215</v>
      </c>
      <c r="M75" s="18" t="n">
        <f aca="false">INDEX(ImgF,ROUND($C$5+M$7*SIN(2*PI()*$B75/n_ang),0)-ImgF_y0+1,ROUND($C$4+M$7*COS(2*PI()*$B75/n_ang),0)-ImgF_x0+1)</f>
        <v>216</v>
      </c>
      <c r="N75" s="18" t="n">
        <f aca="false">INDEX(ImgF,ROUND($C$5+N$7*SIN(2*PI()*$B75/n_ang),0)-ImgF_y0+1,ROUND($C$4+N$7*COS(2*PI()*$B75/n_ang),0)-ImgF_x0+1)</f>
        <v>238</v>
      </c>
      <c r="O75" s="18" t="n">
        <f aca="false">INDEX(ImgF,ROUND($C$5+O$7*SIN(2*PI()*$B75/n_ang),0)-ImgF_y0+1,ROUND($C$4+O$7*COS(2*PI()*$B75/n_ang),0)-ImgF_x0+1)</f>
        <v>241</v>
      </c>
      <c r="P75" s="18" t="n">
        <f aca="false">INDEX(ImgF,ROUND($C$5+P$7*SIN(2*PI()*$B75/n_ang),0)-ImgF_y0+1,ROUND($C$4+P$7*COS(2*PI()*$B75/n_ang),0)-ImgF_x0+1)</f>
        <v>216</v>
      </c>
      <c r="Q75" s="18" t="n">
        <f aca="false">INDEX(ImgF,ROUND($C$5+Q$7*SIN(2*PI()*$B75/n_ang),0)-ImgF_y0+1,ROUND($C$4+Q$7*COS(2*PI()*$B75/n_ang),0)-ImgF_x0+1)</f>
        <v>155</v>
      </c>
      <c r="R75" s="18" t="n">
        <f aca="false">INDEX(ImgF,ROUND($C$5+R$7*SIN(2*PI()*$B75/n_ang),0)-ImgF_y0+1,ROUND($C$4+R$7*COS(2*PI()*$B75/n_ang),0)-ImgF_x0+1)</f>
        <v>92</v>
      </c>
      <c r="S75" s="18" t="n">
        <f aca="false">INDEX(ImgF,ROUND($C$5+S$7*SIN(2*PI()*$B75/n_ang),0)-ImgF_y0+1,ROUND($C$4+S$7*COS(2*PI()*$B75/n_ang),0)-ImgF_x0+1)</f>
        <v>90</v>
      </c>
      <c r="T75" s="18" t="n">
        <f aca="false">INDEX(ImgF,ROUND($C$5+T$7*SIN(2*PI()*$B75/n_ang),0)-ImgF_y0+1,ROUND($C$4+T$7*COS(2*PI()*$B75/n_ang),0)-ImgF_x0+1)</f>
        <v>77</v>
      </c>
      <c r="U75" s="18" t="n">
        <f aca="false">INDEX(ImgF,ROUND($C$5+U$7*SIN(2*PI()*$B75/n_ang),0)-ImgF_y0+1,ROUND($C$4+U$7*COS(2*PI()*$B75/n_ang),0)-ImgF_x0+1)</f>
        <v>87</v>
      </c>
      <c r="V75" s="18" t="n">
        <f aca="false">INDEX(ImgF,ROUND($C$5+V$7*SIN(2*PI()*$B75/n_ang),0)-ImgF_y0+1,ROUND($C$4+V$7*COS(2*PI()*$B75/n_ang),0)-ImgF_x0+1)</f>
        <v>104</v>
      </c>
      <c r="W75" s="18" t="n">
        <f aca="false">INDEX(ImgF,ROUND($C$5+W$7*SIN(2*PI()*$B75/n_ang),0)-ImgF_y0+1,ROUND($C$4+W$7*COS(2*PI()*$B75/n_ang),0)-ImgF_x0+1)</f>
        <v>114</v>
      </c>
      <c r="X75" s="18" t="n">
        <f aca="false">INDEX(ImgF,ROUND($C$5+X$7*SIN(2*PI()*$B75/n_ang),0)-ImgF_y0+1,ROUND($C$4+X$7*COS(2*PI()*$B75/n_ang),0)-ImgF_x0+1)</f>
        <v>117</v>
      </c>
      <c r="Y75" s="18" t="n">
        <f aca="false">INDEX(ImgF,ROUND($C$5+Y$7*SIN(2*PI()*$B75/n_ang),0)-ImgF_y0+1,ROUND($C$4+Y$7*COS(2*PI()*$B75/n_ang),0)-ImgF_x0+1)</f>
        <v>131</v>
      </c>
      <c r="Z75" s="18" t="n">
        <f aca="false">INDEX(ImgF,ROUND($C$5+Z$7*SIN(2*PI()*$B75/n_ang),0)-ImgF_y0+1,ROUND($C$4+Z$7*COS(2*PI()*$B75/n_ang),0)-ImgF_x0+1)</f>
        <v>138</v>
      </c>
      <c r="AA75" s="18" t="n">
        <f aca="false">INDEX(ImgF,ROUND($C$5+AA$7*SIN(2*PI()*$B75/n_ang),0)-ImgF_y0+1,ROUND($C$4+AA$7*COS(2*PI()*$B75/n_ang),0)-ImgF_x0+1)</f>
        <v>120</v>
      </c>
      <c r="AB75" s="18" t="n">
        <f aca="false">INDEX(ImgF,ROUND($C$5+AB$7*SIN(2*PI()*$B75/n_ang),0)-ImgF_y0+1,ROUND($C$4+AB$7*COS(2*PI()*$B75/n_ang),0)-ImgF_x0+1)</f>
        <v>90</v>
      </c>
      <c r="AD75" s="18" t="n">
        <f aca="false">INDEX(ImgF,ROUND($C$5+AD$7*SIN(2*PI()*$B75/n_ang),0)-ImgF_y0+1,ROUND($C$4+AD$7*COS(2*PI()*$B75/n_ang),0)-ImgF_x0+1)</f>
        <v>30</v>
      </c>
      <c r="AE75" s="18" t="n">
        <f aca="false">INDEX(ImgF,ROUND($C$5+AE$7*SIN(2*PI()*$B75/n_ang),0)-ImgF_y0+1,ROUND($C$4+AE$7*COS(2*PI()*$B75/n_ang),0)-ImgF_x0+1)</f>
        <v>4</v>
      </c>
      <c r="AF75" s="18" t="n">
        <f aca="false">INDEX(ImgF,ROUND($C$5+AF$7*SIN(2*PI()*$B75/n_ang),0)-ImgF_y0+1,ROUND($C$4+AF$7*COS(2*PI()*$B75/n_ang),0)-ImgF_x0+1)</f>
        <v>8</v>
      </c>
      <c r="AG75" s="18" t="n">
        <f aca="false">INDEX(ImgF,ROUND($C$5+AG$7*SIN(2*PI()*$B75/n_ang),0)-ImgF_y0+1,ROUND($C$4+AG$7*COS(2*PI()*$B75/n_ang),0)-ImgF_x0+1)</f>
        <v>4</v>
      </c>
      <c r="AH75" s="18" t="n">
        <f aca="false">INDEX(ImgF,ROUND($C$5+AH$7*SIN(2*PI()*$B75/n_ang),0)-ImgF_y0+1,ROUND($C$4+AH$7*COS(2*PI()*$B75/n_ang),0)-ImgF_x0+1)</f>
        <v>5</v>
      </c>
      <c r="AI75" s="18" t="n">
        <f aca="false">INDEX(ImgF,ROUND($C$5+AI$7*SIN(2*PI()*$B75/n_ang),0)-ImgF_y0+1,ROUND($C$4+AI$7*COS(2*PI()*$B75/n_ang),0)-ImgF_x0+1)</f>
        <v>46</v>
      </c>
      <c r="AJ75" s="18" t="n">
        <f aca="false">INDEX(ImgF,ROUND($C$5+AJ$7*SIN(2*PI()*$B75/n_ang),0)-ImgF_y0+1,ROUND($C$4+AJ$7*COS(2*PI()*$B75/n_ang),0)-ImgF_x0+1)</f>
        <v>116</v>
      </c>
      <c r="AK75" s="18" t="n">
        <f aca="false">INDEX(ImgF,ROUND($C$5+AK$7*SIN(2*PI()*$B75/n_ang),0)-ImgF_y0+1,ROUND($C$4+AK$7*COS(2*PI()*$B75/n_ang),0)-ImgF_x0+1)</f>
        <v>72</v>
      </c>
      <c r="AL75" s="18" t="n">
        <f aca="false">INDEX(ImgF,ROUND($C$5+AL$7*SIN(2*PI()*$B75/n_ang),0)-ImgF_y0+1,ROUND($C$4+AL$7*COS(2*PI()*$B75/n_ang),0)-ImgF_x0+1)</f>
        <v>38</v>
      </c>
      <c r="AN75" s="35" t="n">
        <f aca="false">AVERAGE(D75:AB75)-AVERAGE(D136:AB136)</f>
        <v>2.68656249999998</v>
      </c>
      <c r="AO75" s="36" t="n">
        <f aca="false">(AN75-AVERAGE(AN$8:AN$135))/STDEVP(AN$8:AN$135)</f>
        <v>0.0991887657445613</v>
      </c>
      <c r="AP75" s="35" t="n">
        <f aca="false">AVERAGE(AD75:AL75)-AVERAGE(AD136:AL136)</f>
        <v>-38.8081597222222</v>
      </c>
      <c r="AQ75" s="36" t="n">
        <f aca="false">(AP75-AVERAGE(AP$8:AP$135))/STDEVP(AP$8:AP$135)</f>
        <v>-0.844392614847596</v>
      </c>
    </row>
    <row r="76" customFormat="false" ht="10.5" hidden="false" customHeight="true" outlineLevel="0" collapsed="false">
      <c r="B76" s="22" t="n">
        <v>68</v>
      </c>
      <c r="C76" s="34" t="n">
        <f aca="false">B76*360/n_ang</f>
        <v>191.25</v>
      </c>
      <c r="D76" s="18" t="n">
        <f aca="false">INDEX(ImgF,ROUND($C$5+D$7*SIN(2*PI()*$B76/n_ang),0)-ImgF_y0+1,ROUND($C$4+D$7*COS(2*PI()*$B76/n_ang),0)-ImgF_x0+1)</f>
        <v>80</v>
      </c>
      <c r="E76" s="18" t="n">
        <f aca="false">INDEX(ImgF,ROUND($C$5+E$7*SIN(2*PI()*$B76/n_ang),0)-ImgF_y0+1,ROUND($C$4+E$7*COS(2*PI()*$B76/n_ang),0)-ImgF_x0+1)</f>
        <v>180</v>
      </c>
      <c r="F76" s="18" t="n">
        <f aca="false">INDEX(ImgF,ROUND($C$5+F$7*SIN(2*PI()*$B76/n_ang),0)-ImgF_y0+1,ROUND($C$4+F$7*COS(2*PI()*$B76/n_ang),0)-ImgF_x0+1)</f>
        <v>187</v>
      </c>
      <c r="G76" s="18" t="n">
        <f aca="false">INDEX(ImgF,ROUND($C$5+G$7*SIN(2*PI()*$B76/n_ang),0)-ImgF_y0+1,ROUND($C$4+G$7*COS(2*PI()*$B76/n_ang),0)-ImgF_x0+1)</f>
        <v>169</v>
      </c>
      <c r="H76" s="18" t="n">
        <f aca="false">INDEX(ImgF,ROUND($C$5+H$7*SIN(2*PI()*$B76/n_ang),0)-ImgF_y0+1,ROUND($C$4+H$7*COS(2*PI()*$B76/n_ang),0)-ImgF_x0+1)</f>
        <v>158</v>
      </c>
      <c r="I76" s="18" t="n">
        <f aca="false">INDEX(ImgF,ROUND($C$5+I$7*SIN(2*PI()*$B76/n_ang),0)-ImgF_y0+1,ROUND($C$4+I$7*COS(2*PI()*$B76/n_ang),0)-ImgF_x0+1)</f>
        <v>151</v>
      </c>
      <c r="J76" s="18" t="n">
        <f aca="false">INDEX(ImgF,ROUND($C$5+J$7*SIN(2*PI()*$B76/n_ang),0)-ImgF_y0+1,ROUND($C$4+J$7*COS(2*PI()*$B76/n_ang),0)-ImgF_x0+1)</f>
        <v>174</v>
      </c>
      <c r="K76" s="18" t="n">
        <f aca="false">INDEX(ImgF,ROUND($C$5+K$7*SIN(2*PI()*$B76/n_ang),0)-ImgF_y0+1,ROUND($C$4+K$7*COS(2*PI()*$B76/n_ang),0)-ImgF_x0+1)</f>
        <v>207</v>
      </c>
      <c r="L76" s="18" t="n">
        <f aca="false">INDEX(ImgF,ROUND($C$5+L$7*SIN(2*PI()*$B76/n_ang),0)-ImgF_y0+1,ROUND($C$4+L$7*COS(2*PI()*$B76/n_ang),0)-ImgF_x0+1)</f>
        <v>215</v>
      </c>
      <c r="M76" s="18" t="n">
        <f aca="false">INDEX(ImgF,ROUND($C$5+M$7*SIN(2*PI()*$B76/n_ang),0)-ImgF_y0+1,ROUND($C$4+M$7*COS(2*PI()*$B76/n_ang),0)-ImgF_x0+1)</f>
        <v>216</v>
      </c>
      <c r="N76" s="18" t="n">
        <f aca="false">INDEX(ImgF,ROUND($C$5+N$7*SIN(2*PI()*$B76/n_ang),0)-ImgF_y0+1,ROUND($C$4+N$7*COS(2*PI()*$B76/n_ang),0)-ImgF_x0+1)</f>
        <v>224</v>
      </c>
      <c r="O76" s="18" t="n">
        <f aca="false">INDEX(ImgF,ROUND($C$5+O$7*SIN(2*PI()*$B76/n_ang),0)-ImgF_y0+1,ROUND($C$4+O$7*COS(2*PI()*$B76/n_ang),0)-ImgF_x0+1)</f>
        <v>241</v>
      </c>
      <c r="P76" s="18" t="n">
        <f aca="false">INDEX(ImgF,ROUND($C$5+P$7*SIN(2*PI()*$B76/n_ang),0)-ImgF_y0+1,ROUND($C$4+P$7*COS(2*PI()*$B76/n_ang),0)-ImgF_x0+1)</f>
        <v>252</v>
      </c>
      <c r="Q76" s="18" t="n">
        <f aca="false">INDEX(ImgF,ROUND($C$5+Q$7*SIN(2*PI()*$B76/n_ang),0)-ImgF_y0+1,ROUND($C$4+Q$7*COS(2*PI()*$B76/n_ang),0)-ImgF_x0+1)</f>
        <v>223</v>
      </c>
      <c r="R76" s="18" t="n">
        <f aca="false">INDEX(ImgF,ROUND($C$5+R$7*SIN(2*PI()*$B76/n_ang),0)-ImgF_y0+1,ROUND($C$4+R$7*COS(2*PI()*$B76/n_ang),0)-ImgF_x0+1)</f>
        <v>139</v>
      </c>
      <c r="S76" s="18" t="n">
        <f aca="false">INDEX(ImgF,ROUND($C$5+S$7*SIN(2*PI()*$B76/n_ang),0)-ImgF_y0+1,ROUND($C$4+S$7*COS(2*PI()*$B76/n_ang),0)-ImgF_x0+1)</f>
        <v>116</v>
      </c>
      <c r="T76" s="18" t="n">
        <f aca="false">INDEX(ImgF,ROUND($C$5+T$7*SIN(2*PI()*$B76/n_ang),0)-ImgF_y0+1,ROUND($C$4+T$7*COS(2*PI()*$B76/n_ang),0)-ImgF_x0+1)</f>
        <v>95</v>
      </c>
      <c r="U76" s="18" t="n">
        <f aca="false">INDEX(ImgF,ROUND($C$5+U$7*SIN(2*PI()*$B76/n_ang),0)-ImgF_y0+1,ROUND($C$4+U$7*COS(2*PI()*$B76/n_ang),0)-ImgF_x0+1)</f>
        <v>92</v>
      </c>
      <c r="V76" s="18" t="n">
        <f aca="false">INDEX(ImgF,ROUND($C$5+V$7*SIN(2*PI()*$B76/n_ang),0)-ImgF_y0+1,ROUND($C$4+V$7*COS(2*PI()*$B76/n_ang),0)-ImgF_x0+1)</f>
        <v>90</v>
      </c>
      <c r="W76" s="18" t="n">
        <f aca="false">INDEX(ImgF,ROUND($C$5+W$7*SIN(2*PI()*$B76/n_ang),0)-ImgF_y0+1,ROUND($C$4+W$7*COS(2*PI()*$B76/n_ang),0)-ImgF_x0+1)</f>
        <v>109</v>
      </c>
      <c r="X76" s="18" t="n">
        <f aca="false">INDEX(ImgF,ROUND($C$5+X$7*SIN(2*PI()*$B76/n_ang),0)-ImgF_y0+1,ROUND($C$4+X$7*COS(2*PI()*$B76/n_ang),0)-ImgF_x0+1)</f>
        <v>102</v>
      </c>
      <c r="Y76" s="18" t="n">
        <f aca="false">INDEX(ImgF,ROUND($C$5+Y$7*SIN(2*PI()*$B76/n_ang),0)-ImgF_y0+1,ROUND($C$4+Y$7*COS(2*PI()*$B76/n_ang),0)-ImgF_x0+1)</f>
        <v>118</v>
      </c>
      <c r="Z76" s="18" t="n">
        <f aca="false">INDEX(ImgF,ROUND($C$5+Z$7*SIN(2*PI()*$B76/n_ang),0)-ImgF_y0+1,ROUND($C$4+Z$7*COS(2*PI()*$B76/n_ang),0)-ImgF_x0+1)</f>
        <v>122</v>
      </c>
      <c r="AA76" s="18" t="n">
        <f aca="false">INDEX(ImgF,ROUND($C$5+AA$7*SIN(2*PI()*$B76/n_ang),0)-ImgF_y0+1,ROUND($C$4+AA$7*COS(2*PI()*$B76/n_ang),0)-ImgF_x0+1)</f>
        <v>117</v>
      </c>
      <c r="AB76" s="18" t="n">
        <f aca="false">INDEX(ImgF,ROUND($C$5+AB$7*SIN(2*PI()*$B76/n_ang),0)-ImgF_y0+1,ROUND($C$4+AB$7*COS(2*PI()*$B76/n_ang),0)-ImgF_x0+1)</f>
        <v>125</v>
      </c>
      <c r="AD76" s="18" t="n">
        <f aca="false">INDEX(ImgF,ROUND($C$5+AD$7*SIN(2*PI()*$B76/n_ang),0)-ImgF_y0+1,ROUND($C$4+AD$7*COS(2*PI()*$B76/n_ang),0)-ImgF_x0+1)</f>
        <v>52</v>
      </c>
      <c r="AE76" s="18" t="n">
        <f aca="false">INDEX(ImgF,ROUND($C$5+AE$7*SIN(2*PI()*$B76/n_ang),0)-ImgF_y0+1,ROUND($C$4+AE$7*COS(2*PI()*$B76/n_ang),0)-ImgF_x0+1)</f>
        <v>52</v>
      </c>
      <c r="AF76" s="18" t="n">
        <f aca="false">INDEX(ImgF,ROUND($C$5+AF$7*SIN(2*PI()*$B76/n_ang),0)-ImgF_y0+1,ROUND($C$4+AF$7*COS(2*PI()*$B76/n_ang),0)-ImgF_x0+1)</f>
        <v>70</v>
      </c>
      <c r="AG76" s="18" t="n">
        <f aca="false">INDEX(ImgF,ROUND($C$5+AG$7*SIN(2*PI()*$B76/n_ang),0)-ImgF_y0+1,ROUND($C$4+AG$7*COS(2*PI()*$B76/n_ang),0)-ImgF_x0+1)</f>
        <v>16</v>
      </c>
      <c r="AH76" s="18" t="n">
        <f aca="false">INDEX(ImgF,ROUND($C$5+AH$7*SIN(2*PI()*$B76/n_ang),0)-ImgF_y0+1,ROUND($C$4+AH$7*COS(2*PI()*$B76/n_ang),0)-ImgF_x0+1)</f>
        <v>2</v>
      </c>
      <c r="AI76" s="18" t="n">
        <f aca="false">INDEX(ImgF,ROUND($C$5+AI$7*SIN(2*PI()*$B76/n_ang),0)-ImgF_y0+1,ROUND($C$4+AI$7*COS(2*PI()*$B76/n_ang),0)-ImgF_x0+1)</f>
        <v>4</v>
      </c>
      <c r="AJ76" s="18" t="n">
        <f aca="false">INDEX(ImgF,ROUND($C$5+AJ$7*SIN(2*PI()*$B76/n_ang),0)-ImgF_y0+1,ROUND($C$4+AJ$7*COS(2*PI()*$B76/n_ang),0)-ImgF_x0+1)</f>
        <v>77</v>
      </c>
      <c r="AK76" s="18" t="n">
        <f aca="false">INDEX(ImgF,ROUND($C$5+AK$7*SIN(2*PI()*$B76/n_ang),0)-ImgF_y0+1,ROUND($C$4+AK$7*COS(2*PI()*$B76/n_ang),0)-ImgF_x0+1)</f>
        <v>44</v>
      </c>
      <c r="AL76" s="18" t="n">
        <f aca="false">INDEX(ImgF,ROUND($C$5+AL$7*SIN(2*PI()*$B76/n_ang),0)-ImgF_y0+1,ROUND($C$4+AL$7*COS(2*PI()*$B76/n_ang),0)-ImgF_x0+1)</f>
        <v>71</v>
      </c>
      <c r="AN76" s="35" t="n">
        <f aca="false">AVERAGE(D76:AB76)-AVERAGE(D136:AB136)</f>
        <v>13.8465625</v>
      </c>
      <c r="AO76" s="36" t="n">
        <f aca="false">(AN76-AVERAGE(AN$8:AN$135))/STDEVP(AN$8:AN$135)</f>
        <v>0.511219613978805</v>
      </c>
      <c r="AP76" s="35" t="n">
        <f aca="false">AVERAGE(AD76:AL76)-AVERAGE(AD136:AL136)</f>
        <v>-31.5859375</v>
      </c>
      <c r="AQ76" s="36" t="n">
        <f aca="false">(AP76-AVERAGE(AP$8:AP$135))/STDEVP(AP$8:AP$135)</f>
        <v>-0.687250633602332</v>
      </c>
    </row>
    <row r="77" customFormat="false" ht="10.5" hidden="false" customHeight="true" outlineLevel="0" collapsed="false">
      <c r="B77" s="22" t="n">
        <v>69</v>
      </c>
      <c r="C77" s="34" t="n">
        <f aca="false">B77*360/n_ang</f>
        <v>194.0625</v>
      </c>
      <c r="D77" s="18" t="n">
        <f aca="false">INDEX(ImgF,ROUND($C$5+D$7*SIN(2*PI()*$B77/n_ang),0)-ImgF_y0+1,ROUND($C$4+D$7*COS(2*PI()*$B77/n_ang),0)-ImgF_x0+1)</f>
        <v>80</v>
      </c>
      <c r="E77" s="18" t="n">
        <f aca="false">INDEX(ImgF,ROUND($C$5+E$7*SIN(2*PI()*$B77/n_ang),0)-ImgF_y0+1,ROUND($C$4+E$7*COS(2*PI()*$B77/n_ang),0)-ImgF_x0+1)</f>
        <v>180</v>
      </c>
      <c r="F77" s="18" t="n">
        <f aca="false">INDEX(ImgF,ROUND($C$5+F$7*SIN(2*PI()*$B77/n_ang),0)-ImgF_y0+1,ROUND($C$4+F$7*COS(2*PI()*$B77/n_ang),0)-ImgF_x0+1)</f>
        <v>180</v>
      </c>
      <c r="G77" s="18" t="n">
        <f aca="false">INDEX(ImgF,ROUND($C$5+G$7*SIN(2*PI()*$B77/n_ang),0)-ImgF_y0+1,ROUND($C$4+G$7*COS(2*PI()*$B77/n_ang),0)-ImgF_x0+1)</f>
        <v>169</v>
      </c>
      <c r="H77" s="18" t="n">
        <f aca="false">INDEX(ImgF,ROUND($C$5+H$7*SIN(2*PI()*$B77/n_ang),0)-ImgF_y0+1,ROUND($C$4+H$7*COS(2*PI()*$B77/n_ang),0)-ImgF_x0+1)</f>
        <v>155</v>
      </c>
      <c r="I77" s="18" t="n">
        <f aca="false">INDEX(ImgF,ROUND($C$5+I$7*SIN(2*PI()*$B77/n_ang),0)-ImgF_y0+1,ROUND($C$4+I$7*COS(2*PI()*$B77/n_ang),0)-ImgF_x0+1)</f>
        <v>151</v>
      </c>
      <c r="J77" s="18" t="n">
        <f aca="false">INDEX(ImgF,ROUND($C$5+J$7*SIN(2*PI()*$B77/n_ang),0)-ImgF_y0+1,ROUND($C$4+J$7*COS(2*PI()*$B77/n_ang),0)-ImgF_x0+1)</f>
        <v>199</v>
      </c>
      <c r="K77" s="18" t="n">
        <f aca="false">INDEX(ImgF,ROUND($C$5+K$7*SIN(2*PI()*$B77/n_ang),0)-ImgF_y0+1,ROUND($C$4+K$7*COS(2*PI()*$B77/n_ang),0)-ImgF_x0+1)</f>
        <v>226</v>
      </c>
      <c r="L77" s="18" t="n">
        <f aca="false">INDEX(ImgF,ROUND($C$5+L$7*SIN(2*PI()*$B77/n_ang),0)-ImgF_y0+1,ROUND($C$4+L$7*COS(2*PI()*$B77/n_ang),0)-ImgF_x0+1)</f>
        <v>235</v>
      </c>
      <c r="M77" s="18" t="n">
        <f aca="false">INDEX(ImgF,ROUND($C$5+M$7*SIN(2*PI()*$B77/n_ang),0)-ImgF_y0+1,ROUND($C$4+M$7*COS(2*PI()*$B77/n_ang),0)-ImgF_x0+1)</f>
        <v>231</v>
      </c>
      <c r="N77" s="18" t="n">
        <f aca="false">INDEX(ImgF,ROUND($C$5+N$7*SIN(2*PI()*$B77/n_ang),0)-ImgF_y0+1,ROUND($C$4+N$7*COS(2*PI()*$B77/n_ang),0)-ImgF_x0+1)</f>
        <v>224</v>
      </c>
      <c r="O77" s="18" t="n">
        <f aca="false">INDEX(ImgF,ROUND($C$5+O$7*SIN(2*PI()*$B77/n_ang),0)-ImgF_y0+1,ROUND($C$4+O$7*COS(2*PI()*$B77/n_ang),0)-ImgF_x0+1)</f>
        <v>236</v>
      </c>
      <c r="P77" s="18" t="n">
        <f aca="false">INDEX(ImgF,ROUND($C$5+P$7*SIN(2*PI()*$B77/n_ang),0)-ImgF_y0+1,ROUND($C$4+P$7*COS(2*PI()*$B77/n_ang),0)-ImgF_x0+1)</f>
        <v>245</v>
      </c>
      <c r="Q77" s="18" t="n">
        <f aca="false">INDEX(ImgF,ROUND($C$5+Q$7*SIN(2*PI()*$B77/n_ang),0)-ImgF_y0+1,ROUND($C$4+Q$7*COS(2*PI()*$B77/n_ang),0)-ImgF_x0+1)</f>
        <v>210</v>
      </c>
      <c r="R77" s="18" t="n">
        <f aca="false">INDEX(ImgF,ROUND($C$5+R$7*SIN(2*PI()*$B77/n_ang),0)-ImgF_y0+1,ROUND($C$4+R$7*COS(2*PI()*$B77/n_ang),0)-ImgF_x0+1)</f>
        <v>146</v>
      </c>
      <c r="S77" s="18" t="n">
        <f aca="false">INDEX(ImgF,ROUND($C$5+S$7*SIN(2*PI()*$B77/n_ang),0)-ImgF_y0+1,ROUND($C$4+S$7*COS(2*PI()*$B77/n_ang),0)-ImgF_x0+1)</f>
        <v>169</v>
      </c>
      <c r="T77" s="18" t="n">
        <f aca="false">INDEX(ImgF,ROUND($C$5+T$7*SIN(2*PI()*$B77/n_ang),0)-ImgF_y0+1,ROUND($C$4+T$7*COS(2*PI()*$B77/n_ang),0)-ImgF_x0+1)</f>
        <v>169</v>
      </c>
      <c r="U77" s="18" t="n">
        <f aca="false">INDEX(ImgF,ROUND($C$5+U$7*SIN(2*PI()*$B77/n_ang),0)-ImgF_y0+1,ROUND($C$4+U$7*COS(2*PI()*$B77/n_ang),0)-ImgF_x0+1)</f>
        <v>159</v>
      </c>
      <c r="V77" s="18" t="n">
        <f aca="false">INDEX(ImgF,ROUND($C$5+V$7*SIN(2*PI()*$B77/n_ang),0)-ImgF_y0+1,ROUND($C$4+V$7*COS(2*PI()*$B77/n_ang),0)-ImgF_x0+1)</f>
        <v>131</v>
      </c>
      <c r="W77" s="18" t="n">
        <f aca="false">INDEX(ImgF,ROUND($C$5+W$7*SIN(2*PI()*$B77/n_ang),0)-ImgF_y0+1,ROUND($C$4+W$7*COS(2*PI()*$B77/n_ang),0)-ImgF_x0+1)</f>
        <v>145</v>
      </c>
      <c r="X77" s="18" t="n">
        <f aca="false">INDEX(ImgF,ROUND($C$5+X$7*SIN(2*PI()*$B77/n_ang),0)-ImgF_y0+1,ROUND($C$4+X$7*COS(2*PI()*$B77/n_ang),0)-ImgF_x0+1)</f>
        <v>96</v>
      </c>
      <c r="Y77" s="18" t="n">
        <f aca="false">INDEX(ImgF,ROUND($C$5+Y$7*SIN(2*PI()*$B77/n_ang),0)-ImgF_y0+1,ROUND($C$4+Y$7*COS(2*PI()*$B77/n_ang),0)-ImgF_x0+1)</f>
        <v>85</v>
      </c>
      <c r="Z77" s="18" t="n">
        <f aca="false">INDEX(ImgF,ROUND($C$5+Z$7*SIN(2*PI()*$B77/n_ang),0)-ImgF_y0+1,ROUND($C$4+Z$7*COS(2*PI()*$B77/n_ang),0)-ImgF_x0+1)</f>
        <v>87</v>
      </c>
      <c r="AA77" s="18" t="n">
        <f aca="false">INDEX(ImgF,ROUND($C$5+AA$7*SIN(2*PI()*$B77/n_ang),0)-ImgF_y0+1,ROUND($C$4+AA$7*COS(2*PI()*$B77/n_ang),0)-ImgF_x0+1)</f>
        <v>87</v>
      </c>
      <c r="AB77" s="18" t="n">
        <f aca="false">INDEX(ImgF,ROUND($C$5+AB$7*SIN(2*PI()*$B77/n_ang),0)-ImgF_y0+1,ROUND($C$4+AB$7*COS(2*PI()*$B77/n_ang),0)-ImgF_x0+1)</f>
        <v>117</v>
      </c>
      <c r="AD77" s="18" t="n">
        <f aca="false">INDEX(ImgF,ROUND($C$5+AD$7*SIN(2*PI()*$B77/n_ang),0)-ImgF_y0+1,ROUND($C$4+AD$7*COS(2*PI()*$B77/n_ang),0)-ImgF_x0+1)</f>
        <v>134</v>
      </c>
      <c r="AE77" s="18" t="n">
        <f aca="false">INDEX(ImgF,ROUND($C$5+AE$7*SIN(2*PI()*$B77/n_ang),0)-ImgF_y0+1,ROUND($C$4+AE$7*COS(2*PI()*$B77/n_ang),0)-ImgF_x0+1)</f>
        <v>125</v>
      </c>
      <c r="AF77" s="18" t="n">
        <f aca="false">INDEX(ImgF,ROUND($C$5+AF$7*SIN(2*PI()*$B77/n_ang),0)-ImgF_y0+1,ROUND($C$4+AF$7*COS(2*PI()*$B77/n_ang),0)-ImgF_x0+1)</f>
        <v>116</v>
      </c>
      <c r="AG77" s="18" t="n">
        <f aca="false">INDEX(ImgF,ROUND($C$5+AG$7*SIN(2*PI()*$B77/n_ang),0)-ImgF_y0+1,ROUND($C$4+AG$7*COS(2*PI()*$B77/n_ang),0)-ImgF_x0+1)</f>
        <v>111</v>
      </c>
      <c r="AH77" s="18" t="n">
        <f aca="false">INDEX(ImgF,ROUND($C$5+AH$7*SIN(2*PI()*$B77/n_ang),0)-ImgF_y0+1,ROUND($C$4+AH$7*COS(2*PI()*$B77/n_ang),0)-ImgF_x0+1)</f>
        <v>85</v>
      </c>
      <c r="AI77" s="18" t="n">
        <f aca="false">INDEX(ImgF,ROUND($C$5+AI$7*SIN(2*PI()*$B77/n_ang),0)-ImgF_y0+1,ROUND($C$4+AI$7*COS(2*PI()*$B77/n_ang),0)-ImgF_x0+1)</f>
        <v>60</v>
      </c>
      <c r="AJ77" s="18" t="n">
        <f aca="false">INDEX(ImgF,ROUND($C$5+AJ$7*SIN(2*PI()*$B77/n_ang),0)-ImgF_y0+1,ROUND($C$4+AJ$7*COS(2*PI()*$B77/n_ang),0)-ImgF_x0+1)</f>
        <v>11</v>
      </c>
      <c r="AK77" s="18" t="n">
        <f aca="false">INDEX(ImgF,ROUND($C$5+AK$7*SIN(2*PI()*$B77/n_ang),0)-ImgF_y0+1,ROUND($C$4+AK$7*COS(2*PI()*$B77/n_ang),0)-ImgF_x0+1)</f>
        <v>4</v>
      </c>
      <c r="AL77" s="18" t="n">
        <f aca="false">INDEX(ImgF,ROUND($C$5+AL$7*SIN(2*PI()*$B77/n_ang),0)-ImgF_y0+1,ROUND($C$4+AL$7*COS(2*PI()*$B77/n_ang),0)-ImgF_x0+1)</f>
        <v>2</v>
      </c>
      <c r="AN77" s="35" t="n">
        <f aca="false">AVERAGE(D77:AB77)-AVERAGE(D136:AB136)</f>
        <v>22.2465625</v>
      </c>
      <c r="AO77" s="36" t="n">
        <f aca="false">(AN77-AVERAGE(AN$8:AN$135))/STDEVP(AN$8:AN$135)</f>
        <v>0.821350359961568</v>
      </c>
      <c r="AP77" s="35" t="n">
        <f aca="false">AVERAGE(AD77:AL77)-AVERAGE(AD136:AL136)</f>
        <v>-2.69704861111111</v>
      </c>
      <c r="AQ77" s="36" t="n">
        <f aca="false">(AP77-AVERAGE(AP$8:AP$135))/STDEVP(AP$8:AP$135)</f>
        <v>-0.0586827086212781</v>
      </c>
    </row>
    <row r="78" customFormat="false" ht="10.5" hidden="false" customHeight="true" outlineLevel="0" collapsed="false">
      <c r="B78" s="22" t="n">
        <v>70</v>
      </c>
      <c r="C78" s="34" t="n">
        <f aca="false">B78*360/n_ang</f>
        <v>196.875</v>
      </c>
      <c r="D78" s="18" t="n">
        <f aca="false">INDEX(ImgF,ROUND($C$5+D$7*SIN(2*PI()*$B78/n_ang),0)-ImgF_y0+1,ROUND($C$4+D$7*COS(2*PI()*$B78/n_ang),0)-ImgF_x0+1)</f>
        <v>80</v>
      </c>
      <c r="E78" s="18" t="n">
        <f aca="false">INDEX(ImgF,ROUND($C$5+E$7*SIN(2*PI()*$B78/n_ang),0)-ImgF_y0+1,ROUND($C$4+E$7*COS(2*PI()*$B78/n_ang),0)-ImgF_x0+1)</f>
        <v>188</v>
      </c>
      <c r="F78" s="18" t="n">
        <f aca="false">INDEX(ImgF,ROUND($C$5+F$7*SIN(2*PI()*$B78/n_ang),0)-ImgF_y0+1,ROUND($C$4+F$7*COS(2*PI()*$B78/n_ang),0)-ImgF_x0+1)</f>
        <v>180</v>
      </c>
      <c r="G78" s="18" t="n">
        <f aca="false">INDEX(ImgF,ROUND($C$5+G$7*SIN(2*PI()*$B78/n_ang),0)-ImgF_y0+1,ROUND($C$4+G$7*COS(2*PI()*$B78/n_ang),0)-ImgF_x0+1)</f>
        <v>169</v>
      </c>
      <c r="H78" s="18" t="n">
        <f aca="false">INDEX(ImgF,ROUND($C$5+H$7*SIN(2*PI()*$B78/n_ang),0)-ImgF_y0+1,ROUND($C$4+H$7*COS(2*PI()*$B78/n_ang),0)-ImgF_x0+1)</f>
        <v>156</v>
      </c>
      <c r="I78" s="18" t="n">
        <f aca="false">INDEX(ImgF,ROUND($C$5+I$7*SIN(2*PI()*$B78/n_ang),0)-ImgF_y0+1,ROUND($C$4+I$7*COS(2*PI()*$B78/n_ang),0)-ImgF_x0+1)</f>
        <v>162</v>
      </c>
      <c r="J78" s="18" t="n">
        <f aca="false">INDEX(ImgF,ROUND($C$5+J$7*SIN(2*PI()*$B78/n_ang),0)-ImgF_y0+1,ROUND($C$4+J$7*COS(2*PI()*$B78/n_ang),0)-ImgF_x0+1)</f>
        <v>199</v>
      </c>
      <c r="K78" s="18" t="n">
        <f aca="false">INDEX(ImgF,ROUND($C$5+K$7*SIN(2*PI()*$B78/n_ang),0)-ImgF_y0+1,ROUND($C$4+K$7*COS(2*PI()*$B78/n_ang),0)-ImgF_x0+1)</f>
        <v>226</v>
      </c>
      <c r="L78" s="18" t="n">
        <f aca="false">INDEX(ImgF,ROUND($C$5+L$7*SIN(2*PI()*$B78/n_ang),0)-ImgF_y0+1,ROUND($C$4+L$7*COS(2*PI()*$B78/n_ang),0)-ImgF_x0+1)</f>
        <v>237</v>
      </c>
      <c r="M78" s="18" t="n">
        <f aca="false">INDEX(ImgF,ROUND($C$5+M$7*SIN(2*PI()*$B78/n_ang),0)-ImgF_y0+1,ROUND($C$4+M$7*COS(2*PI()*$B78/n_ang),0)-ImgF_x0+1)</f>
        <v>237</v>
      </c>
      <c r="N78" s="18" t="n">
        <f aca="false">INDEX(ImgF,ROUND($C$5+N$7*SIN(2*PI()*$B78/n_ang),0)-ImgF_y0+1,ROUND($C$4+N$7*COS(2*PI()*$B78/n_ang),0)-ImgF_x0+1)</f>
        <v>243</v>
      </c>
      <c r="O78" s="18" t="n">
        <f aca="false">INDEX(ImgF,ROUND($C$5+O$7*SIN(2*PI()*$B78/n_ang),0)-ImgF_y0+1,ROUND($C$4+O$7*COS(2*PI()*$B78/n_ang),0)-ImgF_x0+1)</f>
        <v>247</v>
      </c>
      <c r="P78" s="18" t="n">
        <f aca="false">INDEX(ImgF,ROUND($C$5+P$7*SIN(2*PI()*$B78/n_ang),0)-ImgF_y0+1,ROUND($C$4+P$7*COS(2*PI()*$B78/n_ang),0)-ImgF_x0+1)</f>
        <v>251</v>
      </c>
      <c r="Q78" s="18" t="n">
        <f aca="false">INDEX(ImgF,ROUND($C$5+Q$7*SIN(2*PI()*$B78/n_ang),0)-ImgF_y0+1,ROUND($C$4+Q$7*COS(2*PI()*$B78/n_ang),0)-ImgF_x0+1)</f>
        <v>226</v>
      </c>
      <c r="R78" s="18" t="n">
        <f aca="false">INDEX(ImgF,ROUND($C$5+R$7*SIN(2*PI()*$B78/n_ang),0)-ImgF_y0+1,ROUND($C$4+R$7*COS(2*PI()*$B78/n_ang),0)-ImgF_x0+1)</f>
        <v>164</v>
      </c>
      <c r="S78" s="18" t="n">
        <f aca="false">INDEX(ImgF,ROUND($C$5+S$7*SIN(2*PI()*$B78/n_ang),0)-ImgF_y0+1,ROUND($C$4+S$7*COS(2*PI()*$B78/n_ang),0)-ImgF_x0+1)</f>
        <v>153</v>
      </c>
      <c r="T78" s="18" t="n">
        <f aca="false">INDEX(ImgF,ROUND($C$5+T$7*SIN(2*PI()*$B78/n_ang),0)-ImgF_y0+1,ROUND($C$4+T$7*COS(2*PI()*$B78/n_ang),0)-ImgF_x0+1)</f>
        <v>187</v>
      </c>
      <c r="U78" s="18" t="n">
        <f aca="false">INDEX(ImgF,ROUND($C$5+U$7*SIN(2*PI()*$B78/n_ang),0)-ImgF_y0+1,ROUND($C$4+U$7*COS(2*PI()*$B78/n_ang),0)-ImgF_x0+1)</f>
        <v>202</v>
      </c>
      <c r="V78" s="18" t="n">
        <f aca="false">INDEX(ImgF,ROUND($C$5+V$7*SIN(2*PI()*$B78/n_ang),0)-ImgF_y0+1,ROUND($C$4+V$7*COS(2*PI()*$B78/n_ang),0)-ImgF_x0+1)</f>
        <v>199</v>
      </c>
      <c r="W78" s="18" t="n">
        <f aca="false">INDEX(ImgF,ROUND($C$5+W$7*SIN(2*PI()*$B78/n_ang),0)-ImgF_y0+1,ROUND($C$4+W$7*COS(2*PI()*$B78/n_ang),0)-ImgF_x0+1)</f>
        <v>192</v>
      </c>
      <c r="X78" s="18" t="n">
        <f aca="false">INDEX(ImgF,ROUND($C$5+X$7*SIN(2*PI()*$B78/n_ang),0)-ImgF_y0+1,ROUND($C$4+X$7*COS(2*PI()*$B78/n_ang),0)-ImgF_x0+1)</f>
        <v>151</v>
      </c>
      <c r="Y78" s="18" t="n">
        <f aca="false">INDEX(ImgF,ROUND($C$5+Y$7*SIN(2*PI()*$B78/n_ang),0)-ImgF_y0+1,ROUND($C$4+Y$7*COS(2*PI()*$B78/n_ang),0)-ImgF_x0+1)</f>
        <v>107</v>
      </c>
      <c r="Z78" s="18" t="n">
        <f aca="false">INDEX(ImgF,ROUND($C$5+Z$7*SIN(2*PI()*$B78/n_ang),0)-ImgF_y0+1,ROUND($C$4+Z$7*COS(2*PI()*$B78/n_ang),0)-ImgF_x0+1)</f>
        <v>123</v>
      </c>
      <c r="AA78" s="18" t="n">
        <f aca="false">INDEX(ImgF,ROUND($C$5+AA$7*SIN(2*PI()*$B78/n_ang),0)-ImgF_y0+1,ROUND($C$4+AA$7*COS(2*PI()*$B78/n_ang),0)-ImgF_x0+1)</f>
        <v>95</v>
      </c>
      <c r="AB78" s="18" t="n">
        <f aca="false">INDEX(ImgF,ROUND($C$5+AB$7*SIN(2*PI()*$B78/n_ang),0)-ImgF_y0+1,ROUND($C$4+AB$7*COS(2*PI()*$B78/n_ang),0)-ImgF_x0+1)</f>
        <v>95</v>
      </c>
      <c r="AD78" s="18" t="n">
        <f aca="false">INDEX(ImgF,ROUND($C$5+AD$7*SIN(2*PI()*$B78/n_ang),0)-ImgF_y0+1,ROUND($C$4+AD$7*COS(2*PI()*$B78/n_ang),0)-ImgF_x0+1)</f>
        <v>108</v>
      </c>
      <c r="AE78" s="18" t="n">
        <f aca="false">INDEX(ImgF,ROUND($C$5+AE$7*SIN(2*PI()*$B78/n_ang),0)-ImgF_y0+1,ROUND($C$4+AE$7*COS(2*PI()*$B78/n_ang),0)-ImgF_x0+1)</f>
        <v>129</v>
      </c>
      <c r="AF78" s="18" t="n">
        <f aca="false">INDEX(ImgF,ROUND($C$5+AF$7*SIN(2*PI()*$B78/n_ang),0)-ImgF_y0+1,ROUND($C$4+AF$7*COS(2*PI()*$B78/n_ang),0)-ImgF_x0+1)</f>
        <v>128</v>
      </c>
      <c r="AG78" s="18" t="n">
        <f aca="false">INDEX(ImgF,ROUND($C$5+AG$7*SIN(2*PI()*$B78/n_ang),0)-ImgF_y0+1,ROUND($C$4+AG$7*COS(2*PI()*$B78/n_ang),0)-ImgF_x0+1)</f>
        <v>116</v>
      </c>
      <c r="AH78" s="18" t="n">
        <f aca="false">INDEX(ImgF,ROUND($C$5+AH$7*SIN(2*PI()*$B78/n_ang),0)-ImgF_y0+1,ROUND($C$4+AH$7*COS(2*PI()*$B78/n_ang),0)-ImgF_x0+1)</f>
        <v>166</v>
      </c>
      <c r="AI78" s="18" t="n">
        <f aca="false">INDEX(ImgF,ROUND($C$5+AI$7*SIN(2*PI()*$B78/n_ang),0)-ImgF_y0+1,ROUND($C$4+AI$7*COS(2*PI()*$B78/n_ang),0)-ImgF_x0+1)</f>
        <v>166</v>
      </c>
      <c r="AJ78" s="18" t="n">
        <f aca="false">INDEX(ImgF,ROUND($C$5+AJ$7*SIN(2*PI()*$B78/n_ang),0)-ImgF_y0+1,ROUND($C$4+AJ$7*COS(2*PI()*$B78/n_ang),0)-ImgF_x0+1)</f>
        <v>187</v>
      </c>
      <c r="AK78" s="18" t="n">
        <f aca="false">INDEX(ImgF,ROUND($C$5+AK$7*SIN(2*PI()*$B78/n_ang),0)-ImgF_y0+1,ROUND($C$4+AK$7*COS(2*PI()*$B78/n_ang),0)-ImgF_x0+1)</f>
        <v>12</v>
      </c>
      <c r="AL78" s="18" t="n">
        <f aca="false">INDEX(ImgF,ROUND($C$5+AL$7*SIN(2*PI()*$B78/n_ang),0)-ImgF_y0+1,ROUND($C$4+AL$7*COS(2*PI()*$B78/n_ang),0)-ImgF_x0+1)</f>
        <v>26</v>
      </c>
      <c r="AN78" s="35" t="n">
        <f aca="false">AVERAGE(D78:AB78)-AVERAGE(D136:AB136)</f>
        <v>36.5265625</v>
      </c>
      <c r="AO78" s="36" t="n">
        <f aca="false">(AN78-AVERAGE(AN$8:AN$135))/STDEVP(AN$8:AN$135)</f>
        <v>1.34857262813227</v>
      </c>
      <c r="AP78" s="35" t="n">
        <f aca="false">AVERAGE(AD78:AL78)-AVERAGE(AD136:AL136)</f>
        <v>40.6362847222222</v>
      </c>
      <c r="AQ78" s="36" t="n">
        <f aca="false">(AP78-AVERAGE(AP$8:AP$135))/STDEVP(AP$8:AP$135)</f>
        <v>0.884169178850303</v>
      </c>
    </row>
    <row r="79" customFormat="false" ht="10.5" hidden="false" customHeight="true" outlineLevel="0" collapsed="false">
      <c r="B79" s="22" t="n">
        <v>71</v>
      </c>
      <c r="C79" s="34" t="n">
        <f aca="false">B79*360/n_ang</f>
        <v>199.6875</v>
      </c>
      <c r="D79" s="18" t="n">
        <f aca="false">INDEX(ImgF,ROUND($C$5+D$7*SIN(2*PI()*$B79/n_ang),0)-ImgF_y0+1,ROUND($C$4+D$7*COS(2*PI()*$B79/n_ang),0)-ImgF_x0+1)</f>
        <v>162</v>
      </c>
      <c r="E79" s="18" t="n">
        <f aca="false">INDEX(ImgF,ROUND($C$5+E$7*SIN(2*PI()*$B79/n_ang),0)-ImgF_y0+1,ROUND($C$4+E$7*COS(2*PI()*$B79/n_ang),0)-ImgF_x0+1)</f>
        <v>188</v>
      </c>
      <c r="F79" s="18" t="n">
        <f aca="false">INDEX(ImgF,ROUND($C$5+F$7*SIN(2*PI()*$B79/n_ang),0)-ImgF_y0+1,ROUND($C$4+F$7*COS(2*PI()*$B79/n_ang),0)-ImgF_x0+1)</f>
        <v>180</v>
      </c>
      <c r="G79" s="18" t="n">
        <f aca="false">INDEX(ImgF,ROUND($C$5+G$7*SIN(2*PI()*$B79/n_ang),0)-ImgF_y0+1,ROUND($C$4+G$7*COS(2*PI()*$B79/n_ang),0)-ImgF_x0+1)</f>
        <v>167</v>
      </c>
      <c r="H79" s="18" t="n">
        <f aca="false">INDEX(ImgF,ROUND($C$5+H$7*SIN(2*PI()*$B79/n_ang),0)-ImgF_y0+1,ROUND($C$4+H$7*COS(2*PI()*$B79/n_ang),0)-ImgF_x0+1)</f>
        <v>156</v>
      </c>
      <c r="I79" s="18" t="n">
        <f aca="false">INDEX(ImgF,ROUND($C$5+I$7*SIN(2*PI()*$B79/n_ang),0)-ImgF_y0+1,ROUND($C$4+I$7*COS(2*PI()*$B79/n_ang),0)-ImgF_x0+1)</f>
        <v>156</v>
      </c>
      <c r="J79" s="18" t="n">
        <f aca="false">INDEX(ImgF,ROUND($C$5+J$7*SIN(2*PI()*$B79/n_ang),0)-ImgF_y0+1,ROUND($C$4+J$7*COS(2*PI()*$B79/n_ang),0)-ImgF_x0+1)</f>
        <v>169</v>
      </c>
      <c r="K79" s="18" t="n">
        <f aca="false">INDEX(ImgF,ROUND($C$5+K$7*SIN(2*PI()*$B79/n_ang),0)-ImgF_y0+1,ROUND($C$4+K$7*COS(2*PI()*$B79/n_ang),0)-ImgF_x0+1)</f>
        <v>219</v>
      </c>
      <c r="L79" s="18" t="n">
        <f aca="false">INDEX(ImgF,ROUND($C$5+L$7*SIN(2*PI()*$B79/n_ang),0)-ImgF_y0+1,ROUND($C$4+L$7*COS(2*PI()*$B79/n_ang),0)-ImgF_x0+1)</f>
        <v>238</v>
      </c>
      <c r="M79" s="18" t="n">
        <f aca="false">INDEX(ImgF,ROUND($C$5+M$7*SIN(2*PI()*$B79/n_ang),0)-ImgF_y0+1,ROUND($C$4+M$7*COS(2*PI()*$B79/n_ang),0)-ImgF_x0+1)</f>
        <v>252</v>
      </c>
      <c r="N79" s="18" t="n">
        <f aca="false">INDEX(ImgF,ROUND($C$5+N$7*SIN(2*PI()*$B79/n_ang),0)-ImgF_y0+1,ROUND($C$4+N$7*COS(2*PI()*$B79/n_ang),0)-ImgF_x0+1)</f>
        <v>248</v>
      </c>
      <c r="O79" s="18" t="n">
        <f aca="false">INDEX(ImgF,ROUND($C$5+O$7*SIN(2*PI()*$B79/n_ang),0)-ImgF_y0+1,ROUND($C$4+O$7*COS(2*PI()*$B79/n_ang),0)-ImgF_x0+1)</f>
        <v>247</v>
      </c>
      <c r="P79" s="18" t="n">
        <f aca="false">INDEX(ImgF,ROUND($C$5+P$7*SIN(2*PI()*$B79/n_ang),0)-ImgF_y0+1,ROUND($C$4+P$7*COS(2*PI()*$B79/n_ang),0)-ImgF_x0+1)</f>
        <v>248</v>
      </c>
      <c r="Q79" s="18" t="n">
        <f aca="false">INDEX(ImgF,ROUND($C$5+Q$7*SIN(2*PI()*$B79/n_ang),0)-ImgF_y0+1,ROUND($C$4+Q$7*COS(2*PI()*$B79/n_ang),0)-ImgF_x0+1)</f>
        <v>186</v>
      </c>
      <c r="R79" s="18" t="n">
        <f aca="false">INDEX(ImgF,ROUND($C$5+R$7*SIN(2*PI()*$B79/n_ang),0)-ImgF_y0+1,ROUND($C$4+R$7*COS(2*PI()*$B79/n_ang),0)-ImgF_x0+1)</f>
        <v>136</v>
      </c>
      <c r="S79" s="18" t="n">
        <f aca="false">INDEX(ImgF,ROUND($C$5+S$7*SIN(2*PI()*$B79/n_ang),0)-ImgF_y0+1,ROUND($C$4+S$7*COS(2*PI()*$B79/n_ang),0)-ImgF_x0+1)</f>
        <v>166</v>
      </c>
      <c r="T79" s="18" t="n">
        <f aca="false">INDEX(ImgF,ROUND($C$5+T$7*SIN(2*PI()*$B79/n_ang),0)-ImgF_y0+1,ROUND($C$4+T$7*COS(2*PI()*$B79/n_ang),0)-ImgF_x0+1)</f>
        <v>172</v>
      </c>
      <c r="U79" s="18" t="n">
        <f aca="false">INDEX(ImgF,ROUND($C$5+U$7*SIN(2*PI()*$B79/n_ang),0)-ImgF_y0+1,ROUND($C$4+U$7*COS(2*PI()*$B79/n_ang),0)-ImgF_x0+1)</f>
        <v>187</v>
      </c>
      <c r="V79" s="18" t="n">
        <f aca="false">INDEX(ImgF,ROUND($C$5+V$7*SIN(2*PI()*$B79/n_ang),0)-ImgF_y0+1,ROUND($C$4+V$7*COS(2*PI()*$B79/n_ang),0)-ImgF_x0+1)</f>
        <v>179</v>
      </c>
      <c r="W79" s="18" t="n">
        <f aca="false">INDEX(ImgF,ROUND($C$5+W$7*SIN(2*PI()*$B79/n_ang),0)-ImgF_y0+1,ROUND($C$4+W$7*COS(2*PI()*$B79/n_ang),0)-ImgF_x0+1)</f>
        <v>192</v>
      </c>
      <c r="X79" s="18" t="n">
        <f aca="false">INDEX(ImgF,ROUND($C$5+X$7*SIN(2*PI()*$B79/n_ang),0)-ImgF_y0+1,ROUND($C$4+X$7*COS(2*PI()*$B79/n_ang),0)-ImgF_x0+1)</f>
        <v>195</v>
      </c>
      <c r="Y79" s="18" t="n">
        <f aca="false">INDEX(ImgF,ROUND($C$5+Y$7*SIN(2*PI()*$B79/n_ang),0)-ImgF_y0+1,ROUND($C$4+Y$7*COS(2*PI()*$B79/n_ang),0)-ImgF_x0+1)</f>
        <v>186</v>
      </c>
      <c r="Z79" s="18" t="n">
        <f aca="false">INDEX(ImgF,ROUND($C$5+Z$7*SIN(2*PI()*$B79/n_ang),0)-ImgF_y0+1,ROUND($C$4+Z$7*COS(2*PI()*$B79/n_ang),0)-ImgF_x0+1)</f>
        <v>186</v>
      </c>
      <c r="AA79" s="18" t="n">
        <f aca="false">INDEX(ImgF,ROUND($C$5+AA$7*SIN(2*PI()*$B79/n_ang),0)-ImgF_y0+1,ROUND($C$4+AA$7*COS(2*PI()*$B79/n_ang),0)-ImgF_x0+1)</f>
        <v>175</v>
      </c>
      <c r="AB79" s="18" t="n">
        <f aca="false">INDEX(ImgF,ROUND($C$5+AB$7*SIN(2*PI()*$B79/n_ang),0)-ImgF_y0+1,ROUND($C$4+AB$7*COS(2*PI()*$B79/n_ang),0)-ImgF_x0+1)</f>
        <v>181</v>
      </c>
      <c r="AD79" s="18" t="n">
        <f aca="false">INDEX(ImgF,ROUND($C$5+AD$7*SIN(2*PI()*$B79/n_ang),0)-ImgF_y0+1,ROUND($C$4+AD$7*COS(2*PI()*$B79/n_ang),0)-ImgF_x0+1)</f>
        <v>92</v>
      </c>
      <c r="AE79" s="18" t="n">
        <f aca="false">INDEX(ImgF,ROUND($C$5+AE$7*SIN(2*PI()*$B79/n_ang),0)-ImgF_y0+1,ROUND($C$4+AE$7*COS(2*PI()*$B79/n_ang),0)-ImgF_x0+1)</f>
        <v>89</v>
      </c>
      <c r="AF79" s="18" t="n">
        <f aca="false">INDEX(ImgF,ROUND($C$5+AF$7*SIN(2*PI()*$B79/n_ang),0)-ImgF_y0+1,ROUND($C$4+AF$7*COS(2*PI()*$B79/n_ang),0)-ImgF_x0+1)</f>
        <v>88</v>
      </c>
      <c r="AG79" s="18" t="n">
        <f aca="false">INDEX(ImgF,ROUND($C$5+AG$7*SIN(2*PI()*$B79/n_ang),0)-ImgF_y0+1,ROUND($C$4+AG$7*COS(2*PI()*$B79/n_ang),0)-ImgF_x0+1)</f>
        <v>106</v>
      </c>
      <c r="AH79" s="18" t="n">
        <f aca="false">INDEX(ImgF,ROUND($C$5+AH$7*SIN(2*PI()*$B79/n_ang),0)-ImgF_y0+1,ROUND($C$4+AH$7*COS(2*PI()*$B79/n_ang),0)-ImgF_x0+1)</f>
        <v>184</v>
      </c>
      <c r="AI79" s="18" t="n">
        <f aca="false">INDEX(ImgF,ROUND($C$5+AI$7*SIN(2*PI()*$B79/n_ang),0)-ImgF_y0+1,ROUND($C$4+AI$7*COS(2*PI()*$B79/n_ang),0)-ImgF_x0+1)</f>
        <v>123</v>
      </c>
      <c r="AJ79" s="18" t="n">
        <f aca="false">INDEX(ImgF,ROUND($C$5+AJ$7*SIN(2*PI()*$B79/n_ang),0)-ImgF_y0+1,ROUND($C$4+AJ$7*COS(2*PI()*$B79/n_ang),0)-ImgF_x0+1)</f>
        <v>12</v>
      </c>
      <c r="AK79" s="18" t="n">
        <f aca="false">INDEX(ImgF,ROUND($C$5+AK$7*SIN(2*PI()*$B79/n_ang),0)-ImgF_y0+1,ROUND($C$4+AK$7*COS(2*PI()*$B79/n_ang),0)-ImgF_x0+1)</f>
        <v>25</v>
      </c>
      <c r="AL79" s="18" t="n">
        <f aca="false">INDEX(ImgF,ROUND($C$5+AL$7*SIN(2*PI()*$B79/n_ang),0)-ImgF_y0+1,ROUND($C$4+AL$7*COS(2*PI()*$B79/n_ang),0)-ImgF_x0+1)</f>
        <v>47</v>
      </c>
      <c r="AN79" s="35" t="n">
        <f aca="false">AVERAGE(D79:AB79)-AVERAGE(D136:AB136)</f>
        <v>48.6065625</v>
      </c>
      <c r="AO79" s="36" t="n">
        <f aca="false">(AN79-AVERAGE(AN$8:AN$135))/STDEVP(AN$8:AN$135)</f>
        <v>1.794570177117</v>
      </c>
      <c r="AP79" s="35" t="n">
        <f aca="false">AVERAGE(AD79:AL79)-AVERAGE(AD136:AL136)</f>
        <v>10.4140625</v>
      </c>
      <c r="AQ79" s="36" t="n">
        <f aca="false">(AP79-AVERAGE(AP$8:AP$135))/STDEVP(AP$8:AP$135)</f>
        <v>0.226590426562431</v>
      </c>
    </row>
    <row r="80" customFormat="false" ht="10.5" hidden="false" customHeight="true" outlineLevel="0" collapsed="false">
      <c r="B80" s="22" t="n">
        <v>72</v>
      </c>
      <c r="C80" s="34" t="n">
        <f aca="false">B80*360/n_ang</f>
        <v>202.5</v>
      </c>
      <c r="D80" s="18" t="n">
        <f aca="false">INDEX(ImgF,ROUND($C$5+D$7*SIN(2*PI()*$B80/n_ang),0)-ImgF_y0+1,ROUND($C$4+D$7*COS(2*PI()*$B80/n_ang),0)-ImgF_x0+1)</f>
        <v>162</v>
      </c>
      <c r="E80" s="18" t="n">
        <f aca="false">INDEX(ImgF,ROUND($C$5+E$7*SIN(2*PI()*$B80/n_ang),0)-ImgF_y0+1,ROUND($C$4+E$7*COS(2*PI()*$B80/n_ang),0)-ImgF_x0+1)</f>
        <v>188</v>
      </c>
      <c r="F80" s="18" t="n">
        <f aca="false">INDEX(ImgF,ROUND($C$5+F$7*SIN(2*PI()*$B80/n_ang),0)-ImgF_y0+1,ROUND($C$4+F$7*COS(2*PI()*$B80/n_ang),0)-ImgF_x0+1)</f>
        <v>174</v>
      </c>
      <c r="G80" s="18" t="n">
        <f aca="false">INDEX(ImgF,ROUND($C$5+G$7*SIN(2*PI()*$B80/n_ang),0)-ImgF_y0+1,ROUND($C$4+G$7*COS(2*PI()*$B80/n_ang),0)-ImgF_x0+1)</f>
        <v>174</v>
      </c>
      <c r="H80" s="18" t="n">
        <f aca="false">INDEX(ImgF,ROUND($C$5+H$7*SIN(2*PI()*$B80/n_ang),0)-ImgF_y0+1,ROUND($C$4+H$7*COS(2*PI()*$B80/n_ang),0)-ImgF_x0+1)</f>
        <v>162</v>
      </c>
      <c r="I80" s="18" t="n">
        <f aca="false">INDEX(ImgF,ROUND($C$5+I$7*SIN(2*PI()*$B80/n_ang),0)-ImgF_y0+1,ROUND($C$4+I$7*COS(2*PI()*$B80/n_ang),0)-ImgF_x0+1)</f>
        <v>146</v>
      </c>
      <c r="J80" s="18" t="n">
        <f aca="false">INDEX(ImgF,ROUND($C$5+J$7*SIN(2*PI()*$B80/n_ang),0)-ImgF_y0+1,ROUND($C$4+J$7*COS(2*PI()*$B80/n_ang),0)-ImgF_x0+1)</f>
        <v>169</v>
      </c>
      <c r="K80" s="18" t="n">
        <f aca="false">INDEX(ImgF,ROUND($C$5+K$7*SIN(2*PI()*$B80/n_ang),0)-ImgF_y0+1,ROUND($C$4+K$7*COS(2*PI()*$B80/n_ang),0)-ImgF_x0+1)</f>
        <v>241</v>
      </c>
      <c r="L80" s="18" t="n">
        <f aca="false">INDEX(ImgF,ROUND($C$5+L$7*SIN(2*PI()*$B80/n_ang),0)-ImgF_y0+1,ROUND($C$4+L$7*COS(2*PI()*$B80/n_ang),0)-ImgF_x0+1)</f>
        <v>248</v>
      </c>
      <c r="M80" s="18" t="n">
        <f aca="false">INDEX(ImgF,ROUND($C$5+M$7*SIN(2*PI()*$B80/n_ang),0)-ImgF_y0+1,ROUND($C$4+M$7*COS(2*PI()*$B80/n_ang),0)-ImgF_x0+1)</f>
        <v>252</v>
      </c>
      <c r="N80" s="18" t="n">
        <f aca="false">INDEX(ImgF,ROUND($C$5+N$7*SIN(2*PI()*$B80/n_ang),0)-ImgF_y0+1,ROUND($C$4+N$7*COS(2*PI()*$B80/n_ang),0)-ImgF_x0+1)</f>
        <v>248</v>
      </c>
      <c r="O80" s="18" t="n">
        <f aca="false">INDEX(ImgF,ROUND($C$5+O$7*SIN(2*PI()*$B80/n_ang),0)-ImgF_y0+1,ROUND($C$4+O$7*COS(2*PI()*$B80/n_ang),0)-ImgF_x0+1)</f>
        <v>249</v>
      </c>
      <c r="P80" s="18" t="n">
        <f aca="false">INDEX(ImgF,ROUND($C$5+P$7*SIN(2*PI()*$B80/n_ang),0)-ImgF_y0+1,ROUND($C$4+P$7*COS(2*PI()*$B80/n_ang),0)-ImgF_x0+1)</f>
        <v>210</v>
      </c>
      <c r="Q80" s="18" t="n">
        <f aca="false">INDEX(ImgF,ROUND($C$5+Q$7*SIN(2*PI()*$B80/n_ang),0)-ImgF_y0+1,ROUND($C$4+Q$7*COS(2*PI()*$B80/n_ang),0)-ImgF_x0+1)</f>
        <v>134</v>
      </c>
      <c r="R80" s="18" t="n">
        <f aca="false">INDEX(ImgF,ROUND($C$5+R$7*SIN(2*PI()*$B80/n_ang),0)-ImgF_y0+1,ROUND($C$4+R$7*COS(2*PI()*$B80/n_ang),0)-ImgF_x0+1)</f>
        <v>137</v>
      </c>
      <c r="S80" s="18" t="n">
        <f aca="false">INDEX(ImgF,ROUND($C$5+S$7*SIN(2*PI()*$B80/n_ang),0)-ImgF_y0+1,ROUND($C$4+S$7*COS(2*PI()*$B80/n_ang),0)-ImgF_x0+1)</f>
        <v>172</v>
      </c>
      <c r="T80" s="18" t="n">
        <f aca="false">INDEX(ImgF,ROUND($C$5+T$7*SIN(2*PI()*$B80/n_ang),0)-ImgF_y0+1,ROUND($C$4+T$7*COS(2*PI()*$B80/n_ang),0)-ImgF_x0+1)</f>
        <v>172</v>
      </c>
      <c r="U80" s="18" t="n">
        <f aca="false">INDEX(ImgF,ROUND($C$5+U$7*SIN(2*PI()*$B80/n_ang),0)-ImgF_y0+1,ROUND($C$4+U$7*COS(2*PI()*$B80/n_ang),0)-ImgF_x0+1)</f>
        <v>157</v>
      </c>
      <c r="V80" s="18" t="n">
        <f aca="false">INDEX(ImgF,ROUND($C$5+V$7*SIN(2*PI()*$B80/n_ang),0)-ImgF_y0+1,ROUND($C$4+V$7*COS(2*PI()*$B80/n_ang),0)-ImgF_x0+1)</f>
        <v>158</v>
      </c>
      <c r="W80" s="18" t="n">
        <f aca="false">INDEX(ImgF,ROUND($C$5+W$7*SIN(2*PI()*$B80/n_ang),0)-ImgF_y0+1,ROUND($C$4+W$7*COS(2*PI()*$B80/n_ang),0)-ImgF_x0+1)</f>
        <v>162</v>
      </c>
      <c r="X80" s="18" t="n">
        <f aca="false">INDEX(ImgF,ROUND($C$5+X$7*SIN(2*PI()*$B80/n_ang),0)-ImgF_y0+1,ROUND($C$4+X$7*COS(2*PI()*$B80/n_ang),0)-ImgF_x0+1)</f>
        <v>156</v>
      </c>
      <c r="Y80" s="18" t="n">
        <f aca="false">INDEX(ImgF,ROUND($C$5+Y$7*SIN(2*PI()*$B80/n_ang),0)-ImgF_y0+1,ROUND($C$4+Y$7*COS(2*PI()*$B80/n_ang),0)-ImgF_x0+1)</f>
        <v>152</v>
      </c>
      <c r="Z80" s="18" t="n">
        <f aca="false">INDEX(ImgF,ROUND($C$5+Z$7*SIN(2*PI()*$B80/n_ang),0)-ImgF_y0+1,ROUND($C$4+Z$7*COS(2*PI()*$B80/n_ang),0)-ImgF_x0+1)</f>
        <v>164</v>
      </c>
      <c r="AA80" s="18" t="n">
        <f aca="false">INDEX(ImgF,ROUND($C$5+AA$7*SIN(2*PI()*$B80/n_ang),0)-ImgF_y0+1,ROUND($C$4+AA$7*COS(2*PI()*$B80/n_ang),0)-ImgF_x0+1)</f>
        <v>163</v>
      </c>
      <c r="AB80" s="18" t="n">
        <f aca="false">INDEX(ImgF,ROUND($C$5+AB$7*SIN(2*PI()*$B80/n_ang),0)-ImgF_y0+1,ROUND($C$4+AB$7*COS(2*PI()*$B80/n_ang),0)-ImgF_x0+1)</f>
        <v>170</v>
      </c>
      <c r="AD80" s="18" t="n">
        <f aca="false">INDEX(ImgF,ROUND($C$5+AD$7*SIN(2*PI()*$B80/n_ang),0)-ImgF_y0+1,ROUND($C$4+AD$7*COS(2*PI()*$B80/n_ang),0)-ImgF_x0+1)</f>
        <v>179</v>
      </c>
      <c r="AE80" s="18" t="n">
        <f aca="false">INDEX(ImgF,ROUND($C$5+AE$7*SIN(2*PI()*$B80/n_ang),0)-ImgF_y0+1,ROUND($C$4+AE$7*COS(2*PI()*$B80/n_ang),0)-ImgF_x0+1)</f>
        <v>179</v>
      </c>
      <c r="AF80" s="18" t="n">
        <f aca="false">INDEX(ImgF,ROUND($C$5+AF$7*SIN(2*PI()*$B80/n_ang),0)-ImgF_y0+1,ROUND($C$4+AF$7*COS(2*PI()*$B80/n_ang),0)-ImgF_x0+1)</f>
        <v>223</v>
      </c>
      <c r="AG80" s="18" t="n">
        <f aca="false">INDEX(ImgF,ROUND($C$5+AG$7*SIN(2*PI()*$B80/n_ang),0)-ImgF_y0+1,ROUND($C$4+AG$7*COS(2*PI()*$B80/n_ang),0)-ImgF_x0+1)</f>
        <v>251</v>
      </c>
      <c r="AH80" s="18" t="n">
        <f aca="false">INDEX(ImgF,ROUND($C$5+AH$7*SIN(2*PI()*$B80/n_ang),0)-ImgF_y0+1,ROUND($C$4+AH$7*COS(2*PI()*$B80/n_ang),0)-ImgF_x0+1)</f>
        <v>216</v>
      </c>
      <c r="AI80" s="18" t="n">
        <f aca="false">INDEX(ImgF,ROUND($C$5+AI$7*SIN(2*PI()*$B80/n_ang),0)-ImgF_y0+1,ROUND($C$4+AI$7*COS(2*PI()*$B80/n_ang),0)-ImgF_x0+1)</f>
        <v>10</v>
      </c>
      <c r="AJ80" s="18" t="n">
        <f aca="false">INDEX(ImgF,ROUND($C$5+AJ$7*SIN(2*PI()*$B80/n_ang),0)-ImgF_y0+1,ROUND($C$4+AJ$7*COS(2*PI()*$B80/n_ang),0)-ImgF_x0+1)</f>
        <v>5</v>
      </c>
      <c r="AK80" s="18" t="n">
        <f aca="false">INDEX(ImgF,ROUND($C$5+AK$7*SIN(2*PI()*$B80/n_ang),0)-ImgF_y0+1,ROUND($C$4+AK$7*COS(2*PI()*$B80/n_ang),0)-ImgF_x0+1)</f>
        <v>28</v>
      </c>
      <c r="AL80" s="18" t="n">
        <f aca="false">INDEX(ImgF,ROUND($C$5+AL$7*SIN(2*PI()*$B80/n_ang),0)-ImgF_y0+1,ROUND($C$4+AL$7*COS(2*PI()*$B80/n_ang),0)-ImgF_x0+1)</f>
        <v>36</v>
      </c>
      <c r="AN80" s="35" t="n">
        <f aca="false">AVERAGE(D80:AB80)-AVERAGE(D136:AB136)</f>
        <v>38.5665625</v>
      </c>
      <c r="AO80" s="36" t="n">
        <f aca="false">(AN80-AVERAGE(AN$8:AN$135))/STDEVP(AN$8:AN$135)</f>
        <v>1.4238900950138</v>
      </c>
      <c r="AP80" s="35" t="n">
        <f aca="false">AVERAGE(AD80:AL80)-AVERAGE(AD136:AL136)</f>
        <v>50.5251736111111</v>
      </c>
      <c r="AQ80" s="36" t="n">
        <f aca="false">(AP80-AVERAGE(AP$8:AP$135))/STDEVP(AP$8:AP$135)</f>
        <v>1.0993328147092</v>
      </c>
    </row>
    <row r="81" customFormat="false" ht="10.5" hidden="false" customHeight="true" outlineLevel="0" collapsed="false">
      <c r="B81" s="22" t="n">
        <v>73</v>
      </c>
      <c r="C81" s="34" t="n">
        <f aca="false">B81*360/n_ang</f>
        <v>205.3125</v>
      </c>
      <c r="D81" s="18" t="n">
        <f aca="false">INDEX(ImgF,ROUND($C$5+D$7*SIN(2*PI()*$B81/n_ang),0)-ImgF_y0+1,ROUND($C$4+D$7*COS(2*PI()*$B81/n_ang),0)-ImgF_x0+1)</f>
        <v>162</v>
      </c>
      <c r="E81" s="18" t="n">
        <f aca="false">INDEX(ImgF,ROUND($C$5+E$7*SIN(2*PI()*$B81/n_ang),0)-ImgF_y0+1,ROUND($C$4+E$7*COS(2*PI()*$B81/n_ang),0)-ImgF_x0+1)</f>
        <v>185</v>
      </c>
      <c r="F81" s="18" t="n">
        <f aca="false">INDEX(ImgF,ROUND($C$5+F$7*SIN(2*PI()*$B81/n_ang),0)-ImgF_y0+1,ROUND($C$4+F$7*COS(2*PI()*$B81/n_ang),0)-ImgF_x0+1)</f>
        <v>174</v>
      </c>
      <c r="G81" s="18" t="n">
        <f aca="false">INDEX(ImgF,ROUND($C$5+G$7*SIN(2*PI()*$B81/n_ang),0)-ImgF_y0+1,ROUND($C$4+G$7*COS(2*PI()*$B81/n_ang),0)-ImgF_x0+1)</f>
        <v>167</v>
      </c>
      <c r="H81" s="18" t="n">
        <f aca="false">INDEX(ImgF,ROUND($C$5+H$7*SIN(2*PI()*$B81/n_ang),0)-ImgF_y0+1,ROUND($C$4+H$7*COS(2*PI()*$B81/n_ang),0)-ImgF_x0+1)</f>
        <v>162</v>
      </c>
      <c r="I81" s="18" t="n">
        <f aca="false">INDEX(ImgF,ROUND($C$5+I$7*SIN(2*PI()*$B81/n_ang),0)-ImgF_y0+1,ROUND($C$4+I$7*COS(2*PI()*$B81/n_ang),0)-ImgF_x0+1)</f>
        <v>146</v>
      </c>
      <c r="J81" s="18" t="n">
        <f aca="false">INDEX(ImgF,ROUND($C$5+J$7*SIN(2*PI()*$B81/n_ang),0)-ImgF_y0+1,ROUND($C$4+J$7*COS(2*PI()*$B81/n_ang),0)-ImgF_x0+1)</f>
        <v>209</v>
      </c>
      <c r="K81" s="18" t="n">
        <f aca="false">INDEX(ImgF,ROUND($C$5+K$7*SIN(2*PI()*$B81/n_ang),0)-ImgF_y0+1,ROUND($C$4+K$7*COS(2*PI()*$B81/n_ang),0)-ImgF_x0+1)</f>
        <v>241</v>
      </c>
      <c r="L81" s="18" t="n">
        <f aca="false">INDEX(ImgF,ROUND($C$5+L$7*SIN(2*PI()*$B81/n_ang),0)-ImgF_y0+1,ROUND($C$4+L$7*COS(2*PI()*$B81/n_ang),0)-ImgF_x0+1)</f>
        <v>240</v>
      </c>
      <c r="M81" s="18" t="n">
        <f aca="false">INDEX(ImgF,ROUND($C$5+M$7*SIN(2*PI()*$B81/n_ang),0)-ImgF_y0+1,ROUND($C$4+M$7*COS(2*PI()*$B81/n_ang),0)-ImgF_x0+1)</f>
        <v>245</v>
      </c>
      <c r="N81" s="18" t="n">
        <f aca="false">INDEX(ImgF,ROUND($C$5+N$7*SIN(2*PI()*$B81/n_ang),0)-ImgF_y0+1,ROUND($C$4+N$7*COS(2*PI()*$B81/n_ang),0)-ImgF_x0+1)</f>
        <v>251</v>
      </c>
      <c r="O81" s="18" t="n">
        <f aca="false">INDEX(ImgF,ROUND($C$5+O$7*SIN(2*PI()*$B81/n_ang),0)-ImgF_y0+1,ROUND($C$4+O$7*COS(2*PI()*$B81/n_ang),0)-ImgF_x0+1)</f>
        <v>251</v>
      </c>
      <c r="P81" s="18" t="n">
        <f aca="false">INDEX(ImgF,ROUND($C$5+P$7*SIN(2*PI()*$B81/n_ang),0)-ImgF_y0+1,ROUND($C$4+P$7*COS(2*PI()*$B81/n_ang),0)-ImgF_x0+1)</f>
        <v>253</v>
      </c>
      <c r="Q81" s="18" t="n">
        <f aca="false">INDEX(ImgF,ROUND($C$5+Q$7*SIN(2*PI()*$B81/n_ang),0)-ImgF_y0+1,ROUND($C$4+Q$7*COS(2*PI()*$B81/n_ang),0)-ImgF_x0+1)</f>
        <v>151</v>
      </c>
      <c r="R81" s="18" t="n">
        <f aca="false">INDEX(ImgF,ROUND($C$5+R$7*SIN(2*PI()*$B81/n_ang),0)-ImgF_y0+1,ROUND($C$4+R$7*COS(2*PI()*$B81/n_ang),0)-ImgF_x0+1)</f>
        <v>119</v>
      </c>
      <c r="S81" s="18" t="n">
        <f aca="false">INDEX(ImgF,ROUND($C$5+S$7*SIN(2*PI()*$B81/n_ang),0)-ImgF_y0+1,ROUND($C$4+S$7*COS(2*PI()*$B81/n_ang),0)-ImgF_x0+1)</f>
        <v>171</v>
      </c>
      <c r="T81" s="18" t="n">
        <f aca="false">INDEX(ImgF,ROUND($C$5+T$7*SIN(2*PI()*$B81/n_ang),0)-ImgF_y0+1,ROUND($C$4+T$7*COS(2*PI()*$B81/n_ang),0)-ImgF_x0+1)</f>
        <v>170</v>
      </c>
      <c r="U81" s="18" t="n">
        <f aca="false">INDEX(ImgF,ROUND($C$5+U$7*SIN(2*PI()*$B81/n_ang),0)-ImgF_y0+1,ROUND($C$4+U$7*COS(2*PI()*$B81/n_ang),0)-ImgF_x0+1)</f>
        <v>162</v>
      </c>
      <c r="V81" s="18" t="n">
        <f aca="false">INDEX(ImgF,ROUND($C$5+V$7*SIN(2*PI()*$B81/n_ang),0)-ImgF_y0+1,ROUND($C$4+V$7*COS(2*PI()*$B81/n_ang),0)-ImgF_x0+1)</f>
        <v>163</v>
      </c>
      <c r="W81" s="18" t="n">
        <f aca="false">INDEX(ImgF,ROUND($C$5+W$7*SIN(2*PI()*$B81/n_ang),0)-ImgF_y0+1,ROUND($C$4+W$7*COS(2*PI()*$B81/n_ang),0)-ImgF_x0+1)</f>
        <v>159</v>
      </c>
      <c r="X81" s="18" t="n">
        <f aca="false">INDEX(ImgF,ROUND($C$5+X$7*SIN(2*PI()*$B81/n_ang),0)-ImgF_y0+1,ROUND($C$4+X$7*COS(2*PI()*$B81/n_ang),0)-ImgF_x0+1)</f>
        <v>164</v>
      </c>
      <c r="Y81" s="18" t="n">
        <f aca="false">INDEX(ImgF,ROUND($C$5+Y$7*SIN(2*PI()*$B81/n_ang),0)-ImgF_y0+1,ROUND($C$4+Y$7*COS(2*PI()*$B81/n_ang),0)-ImgF_x0+1)</f>
        <v>164</v>
      </c>
      <c r="Z81" s="18" t="n">
        <f aca="false">INDEX(ImgF,ROUND($C$5+Z$7*SIN(2*PI()*$B81/n_ang),0)-ImgF_y0+1,ROUND($C$4+Z$7*COS(2*PI()*$B81/n_ang),0)-ImgF_x0+1)</f>
        <v>166</v>
      </c>
      <c r="AA81" s="18" t="n">
        <f aca="false">INDEX(ImgF,ROUND($C$5+AA$7*SIN(2*PI()*$B81/n_ang),0)-ImgF_y0+1,ROUND($C$4+AA$7*COS(2*PI()*$B81/n_ang),0)-ImgF_x0+1)</f>
        <v>166</v>
      </c>
      <c r="AB81" s="18" t="n">
        <f aca="false">INDEX(ImgF,ROUND($C$5+AB$7*SIN(2*PI()*$B81/n_ang),0)-ImgF_y0+1,ROUND($C$4+AB$7*COS(2*PI()*$B81/n_ang),0)-ImgF_x0+1)</f>
        <v>162</v>
      </c>
      <c r="AD81" s="18" t="n">
        <f aca="false">INDEX(ImgF,ROUND($C$5+AD$7*SIN(2*PI()*$B81/n_ang),0)-ImgF_y0+1,ROUND($C$4+AD$7*COS(2*PI()*$B81/n_ang),0)-ImgF_x0+1)</f>
        <v>163</v>
      </c>
      <c r="AE81" s="18" t="n">
        <f aca="false">INDEX(ImgF,ROUND($C$5+AE$7*SIN(2*PI()*$B81/n_ang),0)-ImgF_y0+1,ROUND($C$4+AE$7*COS(2*PI()*$B81/n_ang),0)-ImgF_x0+1)</f>
        <v>185</v>
      </c>
      <c r="AF81" s="18" t="n">
        <f aca="false">INDEX(ImgF,ROUND($C$5+AF$7*SIN(2*PI()*$B81/n_ang),0)-ImgF_y0+1,ROUND($C$4+AF$7*COS(2*PI()*$B81/n_ang),0)-ImgF_x0+1)</f>
        <v>241</v>
      </c>
      <c r="AG81" s="18" t="n">
        <f aca="false">INDEX(ImgF,ROUND($C$5+AG$7*SIN(2*PI()*$B81/n_ang),0)-ImgF_y0+1,ROUND($C$4+AG$7*COS(2*PI()*$B81/n_ang),0)-ImgF_x0+1)</f>
        <v>192</v>
      </c>
      <c r="AH81" s="18" t="n">
        <f aca="false">INDEX(ImgF,ROUND($C$5+AH$7*SIN(2*PI()*$B81/n_ang),0)-ImgF_y0+1,ROUND($C$4+AH$7*COS(2*PI()*$B81/n_ang),0)-ImgF_x0+1)</f>
        <v>192</v>
      </c>
      <c r="AI81" s="18" t="n">
        <f aca="false">INDEX(ImgF,ROUND($C$5+AI$7*SIN(2*PI()*$B81/n_ang),0)-ImgF_y0+1,ROUND($C$4+AI$7*COS(2*PI()*$B81/n_ang),0)-ImgF_x0+1)</f>
        <v>33</v>
      </c>
      <c r="AJ81" s="18" t="n">
        <f aca="false">INDEX(ImgF,ROUND($C$5+AJ$7*SIN(2*PI()*$B81/n_ang),0)-ImgF_y0+1,ROUND($C$4+AJ$7*COS(2*PI()*$B81/n_ang),0)-ImgF_x0+1)</f>
        <v>8</v>
      </c>
      <c r="AK81" s="18" t="n">
        <f aca="false">INDEX(ImgF,ROUND($C$5+AK$7*SIN(2*PI()*$B81/n_ang),0)-ImgF_y0+1,ROUND($C$4+AK$7*COS(2*PI()*$B81/n_ang),0)-ImgF_x0+1)</f>
        <v>35</v>
      </c>
      <c r="AL81" s="18" t="n">
        <f aca="false">INDEX(ImgF,ROUND($C$5+AL$7*SIN(2*PI()*$B81/n_ang),0)-ImgF_y0+1,ROUND($C$4+AL$7*COS(2*PI()*$B81/n_ang),0)-ImgF_x0+1)</f>
        <v>45</v>
      </c>
      <c r="AN81" s="35" t="n">
        <f aca="false">AVERAGE(D81:AB81)-AVERAGE(D136:AB136)</f>
        <v>41.8865625</v>
      </c>
      <c r="AO81" s="36" t="n">
        <f aca="false">(AN81-AVERAGE(AN$8:AN$135))/STDEVP(AN$8:AN$135)</f>
        <v>1.54646558033079</v>
      </c>
      <c r="AP81" s="35" t="n">
        <f aca="false">AVERAGE(AD81:AL81)-AVERAGE(AD136:AL136)</f>
        <v>46.8585069444444</v>
      </c>
      <c r="AQ81" s="36" t="n">
        <f aca="false">(AP81-AVERAGE(AP$8:AP$135))/STDEVP(AP$8:AP$135)</f>
        <v>1.01955303961545</v>
      </c>
    </row>
    <row r="82" customFormat="false" ht="10.5" hidden="false" customHeight="true" outlineLevel="0" collapsed="false">
      <c r="B82" s="22" t="n">
        <v>74</v>
      </c>
      <c r="C82" s="34" t="n">
        <f aca="false">B82*360/n_ang</f>
        <v>208.125</v>
      </c>
      <c r="D82" s="18" t="n">
        <f aca="false">INDEX(ImgF,ROUND($C$5+D$7*SIN(2*PI()*$B82/n_ang),0)-ImgF_y0+1,ROUND($C$4+D$7*COS(2*PI()*$B82/n_ang),0)-ImgF_x0+1)</f>
        <v>142</v>
      </c>
      <c r="E82" s="18" t="n">
        <f aca="false">INDEX(ImgF,ROUND($C$5+E$7*SIN(2*PI()*$B82/n_ang),0)-ImgF_y0+1,ROUND($C$4+E$7*COS(2*PI()*$B82/n_ang),0)-ImgF_x0+1)</f>
        <v>185</v>
      </c>
      <c r="F82" s="18" t="n">
        <f aca="false">INDEX(ImgF,ROUND($C$5+F$7*SIN(2*PI()*$B82/n_ang),0)-ImgF_y0+1,ROUND($C$4+F$7*COS(2*PI()*$B82/n_ang),0)-ImgF_x0+1)</f>
        <v>171</v>
      </c>
      <c r="G82" s="18" t="n">
        <f aca="false">INDEX(ImgF,ROUND($C$5+G$7*SIN(2*PI()*$B82/n_ang),0)-ImgF_y0+1,ROUND($C$4+G$7*COS(2*PI()*$B82/n_ang),0)-ImgF_x0+1)</f>
        <v>167</v>
      </c>
      <c r="H82" s="18" t="n">
        <f aca="false">INDEX(ImgF,ROUND($C$5+H$7*SIN(2*PI()*$B82/n_ang),0)-ImgF_y0+1,ROUND($C$4+H$7*COS(2*PI()*$B82/n_ang),0)-ImgF_x0+1)</f>
        <v>145</v>
      </c>
      <c r="I82" s="18" t="n">
        <f aca="false">INDEX(ImgF,ROUND($C$5+I$7*SIN(2*PI()*$B82/n_ang),0)-ImgF_y0+1,ROUND($C$4+I$7*COS(2*PI()*$B82/n_ang),0)-ImgF_x0+1)</f>
        <v>158</v>
      </c>
      <c r="J82" s="18" t="n">
        <f aca="false">INDEX(ImgF,ROUND($C$5+J$7*SIN(2*PI()*$B82/n_ang),0)-ImgF_y0+1,ROUND($C$4+J$7*COS(2*PI()*$B82/n_ang),0)-ImgF_x0+1)</f>
        <v>209</v>
      </c>
      <c r="K82" s="18" t="n">
        <f aca="false">INDEX(ImgF,ROUND($C$5+K$7*SIN(2*PI()*$B82/n_ang),0)-ImgF_y0+1,ROUND($C$4+K$7*COS(2*PI()*$B82/n_ang),0)-ImgF_x0+1)</f>
        <v>242</v>
      </c>
      <c r="L82" s="18" t="n">
        <f aca="false">INDEX(ImgF,ROUND($C$5+L$7*SIN(2*PI()*$B82/n_ang),0)-ImgF_y0+1,ROUND($C$4+L$7*COS(2*PI()*$B82/n_ang),0)-ImgF_x0+1)</f>
        <v>242</v>
      </c>
      <c r="M82" s="18" t="n">
        <f aca="false">INDEX(ImgF,ROUND($C$5+M$7*SIN(2*PI()*$B82/n_ang),0)-ImgF_y0+1,ROUND($C$4+M$7*COS(2*PI()*$B82/n_ang),0)-ImgF_x0+1)</f>
        <v>249</v>
      </c>
      <c r="N82" s="18" t="n">
        <f aca="false">INDEX(ImgF,ROUND($C$5+N$7*SIN(2*PI()*$B82/n_ang),0)-ImgF_y0+1,ROUND($C$4+N$7*COS(2*PI()*$B82/n_ang),0)-ImgF_x0+1)</f>
        <v>243</v>
      </c>
      <c r="O82" s="18" t="n">
        <f aca="false">INDEX(ImgF,ROUND($C$5+O$7*SIN(2*PI()*$B82/n_ang),0)-ImgF_y0+1,ROUND($C$4+O$7*COS(2*PI()*$B82/n_ang),0)-ImgF_x0+1)</f>
        <v>253</v>
      </c>
      <c r="P82" s="18" t="n">
        <f aca="false">INDEX(ImgF,ROUND($C$5+P$7*SIN(2*PI()*$B82/n_ang),0)-ImgF_y0+1,ROUND($C$4+P$7*COS(2*PI()*$B82/n_ang),0)-ImgF_x0+1)</f>
        <v>240</v>
      </c>
      <c r="Q82" s="18" t="n">
        <f aca="false">INDEX(ImgF,ROUND($C$5+Q$7*SIN(2*PI()*$B82/n_ang),0)-ImgF_y0+1,ROUND($C$4+Q$7*COS(2*PI()*$B82/n_ang),0)-ImgF_x0+1)</f>
        <v>117</v>
      </c>
      <c r="R82" s="18" t="n">
        <f aca="false">INDEX(ImgF,ROUND($C$5+R$7*SIN(2*PI()*$B82/n_ang),0)-ImgF_y0+1,ROUND($C$4+R$7*COS(2*PI()*$B82/n_ang),0)-ImgF_x0+1)</f>
        <v>149</v>
      </c>
      <c r="S82" s="18" t="n">
        <f aca="false">INDEX(ImgF,ROUND($C$5+S$7*SIN(2*PI()*$B82/n_ang),0)-ImgF_y0+1,ROUND($C$4+S$7*COS(2*PI()*$B82/n_ang),0)-ImgF_x0+1)</f>
        <v>175</v>
      </c>
      <c r="T82" s="18" t="n">
        <f aca="false">INDEX(ImgF,ROUND($C$5+T$7*SIN(2*PI()*$B82/n_ang),0)-ImgF_y0+1,ROUND($C$4+T$7*COS(2*PI()*$B82/n_ang),0)-ImgF_x0+1)</f>
        <v>175</v>
      </c>
      <c r="U82" s="18" t="n">
        <f aca="false">INDEX(ImgF,ROUND($C$5+U$7*SIN(2*PI()*$B82/n_ang),0)-ImgF_y0+1,ROUND($C$4+U$7*COS(2*PI()*$B82/n_ang),0)-ImgF_x0+1)</f>
        <v>174</v>
      </c>
      <c r="V82" s="18" t="n">
        <f aca="false">INDEX(ImgF,ROUND($C$5+V$7*SIN(2*PI()*$B82/n_ang),0)-ImgF_y0+1,ROUND($C$4+V$7*COS(2*PI()*$B82/n_ang),0)-ImgF_x0+1)</f>
        <v>164</v>
      </c>
      <c r="W82" s="18" t="n">
        <f aca="false">INDEX(ImgF,ROUND($C$5+W$7*SIN(2*PI()*$B82/n_ang),0)-ImgF_y0+1,ROUND($C$4+W$7*COS(2*PI()*$B82/n_ang),0)-ImgF_x0+1)</f>
        <v>164</v>
      </c>
      <c r="X82" s="18" t="n">
        <f aca="false">INDEX(ImgF,ROUND($C$5+X$7*SIN(2*PI()*$B82/n_ang),0)-ImgF_y0+1,ROUND($C$4+X$7*COS(2*PI()*$B82/n_ang),0)-ImgF_x0+1)</f>
        <v>163</v>
      </c>
      <c r="Y82" s="18" t="n">
        <f aca="false">INDEX(ImgF,ROUND($C$5+Y$7*SIN(2*PI()*$B82/n_ang),0)-ImgF_y0+1,ROUND($C$4+Y$7*COS(2*PI()*$B82/n_ang),0)-ImgF_x0+1)</f>
        <v>167</v>
      </c>
      <c r="Z82" s="18" t="n">
        <f aca="false">INDEX(ImgF,ROUND($C$5+Z$7*SIN(2*PI()*$B82/n_ang),0)-ImgF_y0+1,ROUND($C$4+Z$7*COS(2*PI()*$B82/n_ang),0)-ImgF_x0+1)</f>
        <v>167</v>
      </c>
      <c r="AA82" s="18" t="n">
        <f aca="false">INDEX(ImgF,ROUND($C$5+AA$7*SIN(2*PI()*$B82/n_ang),0)-ImgF_y0+1,ROUND($C$4+AA$7*COS(2*PI()*$B82/n_ang),0)-ImgF_x0+1)</f>
        <v>160</v>
      </c>
      <c r="AB82" s="18" t="n">
        <f aca="false">INDEX(ImgF,ROUND($C$5+AB$7*SIN(2*PI()*$B82/n_ang),0)-ImgF_y0+1,ROUND($C$4+AB$7*COS(2*PI()*$B82/n_ang),0)-ImgF_x0+1)</f>
        <v>159</v>
      </c>
      <c r="AD82" s="18" t="n">
        <f aca="false">INDEX(ImgF,ROUND($C$5+AD$7*SIN(2*PI()*$B82/n_ang),0)-ImgF_y0+1,ROUND($C$4+AD$7*COS(2*PI()*$B82/n_ang),0)-ImgF_x0+1)</f>
        <v>145</v>
      </c>
      <c r="AE82" s="18" t="n">
        <f aca="false">INDEX(ImgF,ROUND($C$5+AE$7*SIN(2*PI()*$B82/n_ang),0)-ImgF_y0+1,ROUND($C$4+AE$7*COS(2*PI()*$B82/n_ang),0)-ImgF_x0+1)</f>
        <v>157</v>
      </c>
      <c r="AF82" s="18" t="n">
        <f aca="false">INDEX(ImgF,ROUND($C$5+AF$7*SIN(2*PI()*$B82/n_ang),0)-ImgF_y0+1,ROUND($C$4+AF$7*COS(2*PI()*$B82/n_ang),0)-ImgF_x0+1)</f>
        <v>251</v>
      </c>
      <c r="AG82" s="18" t="n">
        <f aca="false">INDEX(ImgF,ROUND($C$5+AG$7*SIN(2*PI()*$B82/n_ang),0)-ImgF_y0+1,ROUND($C$4+AG$7*COS(2*PI()*$B82/n_ang),0)-ImgF_x0+1)</f>
        <v>221</v>
      </c>
      <c r="AH82" s="18" t="n">
        <f aca="false">INDEX(ImgF,ROUND($C$5+AH$7*SIN(2*PI()*$B82/n_ang),0)-ImgF_y0+1,ROUND($C$4+AH$7*COS(2*PI()*$B82/n_ang),0)-ImgF_x0+1)</f>
        <v>15</v>
      </c>
      <c r="AI82" s="18" t="n">
        <f aca="false">INDEX(ImgF,ROUND($C$5+AI$7*SIN(2*PI()*$B82/n_ang),0)-ImgF_y0+1,ROUND($C$4+AI$7*COS(2*PI()*$B82/n_ang),0)-ImgF_x0+1)</f>
        <v>15</v>
      </c>
      <c r="AJ82" s="18" t="n">
        <f aca="false">INDEX(ImgF,ROUND($C$5+AJ$7*SIN(2*PI()*$B82/n_ang),0)-ImgF_y0+1,ROUND($C$4+AJ$7*COS(2*PI()*$B82/n_ang),0)-ImgF_x0+1)</f>
        <v>21</v>
      </c>
      <c r="AK82" s="18" t="n">
        <f aca="false">INDEX(ImgF,ROUND($C$5+AK$7*SIN(2*PI()*$B82/n_ang),0)-ImgF_y0+1,ROUND($C$4+AK$7*COS(2*PI()*$B82/n_ang),0)-ImgF_x0+1)</f>
        <v>33</v>
      </c>
      <c r="AL82" s="18" t="n">
        <f aca="false">INDEX(ImgF,ROUND($C$5+AL$7*SIN(2*PI()*$B82/n_ang),0)-ImgF_y0+1,ROUND($C$4+AL$7*COS(2*PI()*$B82/n_ang),0)-ImgF_x0+1)</f>
        <v>52</v>
      </c>
      <c r="AN82" s="35" t="n">
        <f aca="false">AVERAGE(D82:AB82)-AVERAGE(D136:AB136)</f>
        <v>40.9665625</v>
      </c>
      <c r="AO82" s="36" t="n">
        <f aca="false">(AN82-AVERAGE(AN$8:AN$135))/STDEVP(AN$8:AN$135)</f>
        <v>1.5124988795803</v>
      </c>
      <c r="AP82" s="35" t="n">
        <f aca="false">AVERAGE(AD82:AL82)-AVERAGE(AD136:AL136)</f>
        <v>26.4140625</v>
      </c>
      <c r="AQ82" s="36" t="n">
        <f aca="false">(AP82-AVERAGE(AP$8:AP$135))/STDEVP(AP$8:AP$135)</f>
        <v>0.574720354244246</v>
      </c>
    </row>
    <row r="83" customFormat="false" ht="10.5" hidden="false" customHeight="true" outlineLevel="0" collapsed="false">
      <c r="B83" s="22" t="n">
        <v>75</v>
      </c>
      <c r="C83" s="34" t="n">
        <f aca="false">B83*360/n_ang</f>
        <v>210.9375</v>
      </c>
      <c r="D83" s="18" t="n">
        <f aca="false">INDEX(ImgF,ROUND($C$5+D$7*SIN(2*PI()*$B83/n_ang),0)-ImgF_y0+1,ROUND($C$4+D$7*COS(2*PI()*$B83/n_ang),0)-ImgF_x0+1)</f>
        <v>142</v>
      </c>
      <c r="E83" s="18" t="n">
        <f aca="false">INDEX(ImgF,ROUND($C$5+E$7*SIN(2*PI()*$B83/n_ang),0)-ImgF_y0+1,ROUND($C$4+E$7*COS(2*PI()*$B83/n_ang),0)-ImgF_x0+1)</f>
        <v>185</v>
      </c>
      <c r="F83" s="18" t="n">
        <f aca="false">INDEX(ImgF,ROUND($C$5+F$7*SIN(2*PI()*$B83/n_ang),0)-ImgF_y0+1,ROUND($C$4+F$7*COS(2*PI()*$B83/n_ang),0)-ImgF_x0+1)</f>
        <v>171</v>
      </c>
      <c r="G83" s="18" t="n">
        <f aca="false">INDEX(ImgF,ROUND($C$5+G$7*SIN(2*PI()*$B83/n_ang),0)-ImgF_y0+1,ROUND($C$4+G$7*COS(2*PI()*$B83/n_ang),0)-ImgF_x0+1)</f>
        <v>167</v>
      </c>
      <c r="H83" s="18" t="n">
        <f aca="false">INDEX(ImgF,ROUND($C$5+H$7*SIN(2*PI()*$B83/n_ang),0)-ImgF_y0+1,ROUND($C$4+H$7*COS(2*PI()*$B83/n_ang),0)-ImgF_x0+1)</f>
        <v>145</v>
      </c>
      <c r="I83" s="18" t="n">
        <f aca="false">INDEX(ImgF,ROUND($C$5+I$7*SIN(2*PI()*$B83/n_ang),0)-ImgF_y0+1,ROUND($C$4+I$7*COS(2*PI()*$B83/n_ang),0)-ImgF_x0+1)</f>
        <v>187</v>
      </c>
      <c r="J83" s="18" t="n">
        <f aca="false">INDEX(ImgF,ROUND($C$5+J$7*SIN(2*PI()*$B83/n_ang),0)-ImgF_y0+1,ROUND($C$4+J$7*COS(2*PI()*$B83/n_ang),0)-ImgF_x0+1)</f>
        <v>212</v>
      </c>
      <c r="K83" s="18" t="n">
        <f aca="false">INDEX(ImgF,ROUND($C$5+K$7*SIN(2*PI()*$B83/n_ang),0)-ImgF_y0+1,ROUND($C$4+K$7*COS(2*PI()*$B83/n_ang),0)-ImgF_x0+1)</f>
        <v>251</v>
      </c>
      <c r="L83" s="18" t="n">
        <f aca="false">INDEX(ImgF,ROUND($C$5+L$7*SIN(2*PI()*$B83/n_ang),0)-ImgF_y0+1,ROUND($C$4+L$7*COS(2*PI()*$B83/n_ang),0)-ImgF_x0+1)</f>
        <v>251</v>
      </c>
      <c r="M83" s="18" t="n">
        <f aca="false">INDEX(ImgF,ROUND($C$5+M$7*SIN(2*PI()*$B83/n_ang),0)-ImgF_y0+1,ROUND($C$4+M$7*COS(2*PI()*$B83/n_ang),0)-ImgF_x0+1)</f>
        <v>251</v>
      </c>
      <c r="N83" s="18" t="n">
        <f aca="false">INDEX(ImgF,ROUND($C$5+N$7*SIN(2*PI()*$B83/n_ang),0)-ImgF_y0+1,ROUND($C$4+N$7*COS(2*PI()*$B83/n_ang),0)-ImgF_x0+1)</f>
        <v>252</v>
      </c>
      <c r="O83" s="18" t="n">
        <f aca="false">INDEX(ImgF,ROUND($C$5+O$7*SIN(2*PI()*$B83/n_ang),0)-ImgF_y0+1,ROUND($C$4+O$7*COS(2*PI()*$B83/n_ang),0)-ImgF_x0+1)</f>
        <v>249</v>
      </c>
      <c r="P83" s="18" t="n">
        <f aca="false">INDEX(ImgF,ROUND($C$5+P$7*SIN(2*PI()*$B83/n_ang),0)-ImgF_y0+1,ROUND($C$4+P$7*COS(2*PI()*$B83/n_ang),0)-ImgF_x0+1)</f>
        <v>249</v>
      </c>
      <c r="Q83" s="18" t="n">
        <f aca="false">INDEX(ImgF,ROUND($C$5+Q$7*SIN(2*PI()*$B83/n_ang),0)-ImgF_y0+1,ROUND($C$4+Q$7*COS(2*PI()*$B83/n_ang),0)-ImgF_x0+1)</f>
        <v>141</v>
      </c>
      <c r="R83" s="18" t="n">
        <f aca="false">INDEX(ImgF,ROUND($C$5+R$7*SIN(2*PI()*$B83/n_ang),0)-ImgF_y0+1,ROUND($C$4+R$7*COS(2*PI()*$B83/n_ang),0)-ImgF_x0+1)</f>
        <v>128</v>
      </c>
      <c r="S83" s="18" t="n">
        <f aca="false">INDEX(ImgF,ROUND($C$5+S$7*SIN(2*PI()*$B83/n_ang),0)-ImgF_y0+1,ROUND($C$4+S$7*COS(2*PI()*$B83/n_ang),0)-ImgF_x0+1)</f>
        <v>165</v>
      </c>
      <c r="T83" s="18" t="n">
        <f aca="false">INDEX(ImgF,ROUND($C$5+T$7*SIN(2*PI()*$B83/n_ang),0)-ImgF_y0+1,ROUND($C$4+T$7*COS(2*PI()*$B83/n_ang),0)-ImgF_x0+1)</f>
        <v>173</v>
      </c>
      <c r="U83" s="18" t="n">
        <f aca="false">INDEX(ImgF,ROUND($C$5+U$7*SIN(2*PI()*$B83/n_ang),0)-ImgF_y0+1,ROUND($C$4+U$7*COS(2*PI()*$B83/n_ang),0)-ImgF_x0+1)</f>
        <v>170</v>
      </c>
      <c r="V83" s="18" t="n">
        <f aca="false">INDEX(ImgF,ROUND($C$5+V$7*SIN(2*PI()*$B83/n_ang),0)-ImgF_y0+1,ROUND($C$4+V$7*COS(2*PI()*$B83/n_ang),0)-ImgF_x0+1)</f>
        <v>165</v>
      </c>
      <c r="W83" s="18" t="n">
        <f aca="false">INDEX(ImgF,ROUND($C$5+W$7*SIN(2*PI()*$B83/n_ang),0)-ImgF_y0+1,ROUND($C$4+W$7*COS(2*PI()*$B83/n_ang),0)-ImgF_x0+1)</f>
        <v>156</v>
      </c>
      <c r="X83" s="18" t="n">
        <f aca="false">INDEX(ImgF,ROUND($C$5+X$7*SIN(2*PI()*$B83/n_ang),0)-ImgF_y0+1,ROUND($C$4+X$7*COS(2*PI()*$B83/n_ang),0)-ImgF_x0+1)</f>
        <v>158</v>
      </c>
      <c r="Y83" s="18" t="n">
        <f aca="false">INDEX(ImgF,ROUND($C$5+Y$7*SIN(2*PI()*$B83/n_ang),0)-ImgF_y0+1,ROUND($C$4+Y$7*COS(2*PI()*$B83/n_ang),0)-ImgF_x0+1)</f>
        <v>160</v>
      </c>
      <c r="Z83" s="18" t="n">
        <f aca="false">INDEX(ImgF,ROUND($C$5+Z$7*SIN(2*PI()*$B83/n_ang),0)-ImgF_y0+1,ROUND($C$4+Z$7*COS(2*PI()*$B83/n_ang),0)-ImgF_x0+1)</f>
        <v>162</v>
      </c>
      <c r="AA83" s="18" t="n">
        <f aca="false">INDEX(ImgF,ROUND($C$5+AA$7*SIN(2*PI()*$B83/n_ang),0)-ImgF_y0+1,ROUND($C$4+AA$7*COS(2*PI()*$B83/n_ang),0)-ImgF_x0+1)</f>
        <v>157</v>
      </c>
      <c r="AB83" s="18" t="n">
        <f aca="false">INDEX(ImgF,ROUND($C$5+AB$7*SIN(2*PI()*$B83/n_ang),0)-ImgF_y0+1,ROUND($C$4+AB$7*COS(2*PI()*$B83/n_ang),0)-ImgF_x0+1)</f>
        <v>158</v>
      </c>
      <c r="AD83" s="18" t="n">
        <f aca="false">INDEX(ImgF,ROUND($C$5+AD$7*SIN(2*PI()*$B83/n_ang),0)-ImgF_y0+1,ROUND($C$4+AD$7*COS(2*PI()*$B83/n_ang),0)-ImgF_x0+1)</f>
        <v>143</v>
      </c>
      <c r="AE83" s="18" t="n">
        <f aca="false">INDEX(ImgF,ROUND($C$5+AE$7*SIN(2*PI()*$B83/n_ang),0)-ImgF_y0+1,ROUND($C$4+AE$7*COS(2*PI()*$B83/n_ang),0)-ImgF_x0+1)</f>
        <v>182</v>
      </c>
      <c r="AF83" s="18" t="n">
        <f aca="false">INDEX(ImgF,ROUND($C$5+AF$7*SIN(2*PI()*$B83/n_ang),0)-ImgF_y0+1,ROUND($C$4+AF$7*COS(2*PI()*$B83/n_ang),0)-ImgF_x0+1)</f>
        <v>252</v>
      </c>
      <c r="AG83" s="18" t="n">
        <f aca="false">INDEX(ImgF,ROUND($C$5+AG$7*SIN(2*PI()*$B83/n_ang),0)-ImgF_y0+1,ROUND($C$4+AG$7*COS(2*PI()*$B83/n_ang),0)-ImgF_x0+1)</f>
        <v>172</v>
      </c>
      <c r="AH83" s="18" t="n">
        <f aca="false">INDEX(ImgF,ROUND($C$5+AH$7*SIN(2*PI()*$B83/n_ang),0)-ImgF_y0+1,ROUND($C$4+AH$7*COS(2*PI()*$B83/n_ang),0)-ImgF_x0+1)</f>
        <v>23</v>
      </c>
      <c r="AI83" s="18" t="n">
        <f aca="false">INDEX(ImgF,ROUND($C$5+AI$7*SIN(2*PI()*$B83/n_ang),0)-ImgF_y0+1,ROUND($C$4+AI$7*COS(2*PI()*$B83/n_ang),0)-ImgF_x0+1)</f>
        <v>0</v>
      </c>
      <c r="AJ83" s="18" t="n">
        <f aca="false">INDEX(ImgF,ROUND($C$5+AJ$7*SIN(2*PI()*$B83/n_ang),0)-ImgF_y0+1,ROUND($C$4+AJ$7*COS(2*PI()*$B83/n_ang),0)-ImgF_x0+1)</f>
        <v>12</v>
      </c>
      <c r="AK83" s="18" t="n">
        <f aca="false">INDEX(ImgF,ROUND($C$5+AK$7*SIN(2*PI()*$B83/n_ang),0)-ImgF_y0+1,ROUND($C$4+AK$7*COS(2*PI()*$B83/n_ang),0)-ImgF_x0+1)</f>
        <v>51</v>
      </c>
      <c r="AL83" s="18" t="n">
        <f aca="false">INDEX(ImgF,ROUND($C$5+AL$7*SIN(2*PI()*$B83/n_ang),0)-ImgF_y0+1,ROUND($C$4+AL$7*COS(2*PI()*$B83/n_ang),0)-ImgF_x0+1)</f>
        <v>59</v>
      </c>
      <c r="AN83" s="35" t="n">
        <f aca="false">AVERAGE(D83:AB83)-AVERAGE(D136:AB136)</f>
        <v>41.9665625</v>
      </c>
      <c r="AO83" s="36" t="n">
        <f aca="false">(AN83-AVERAGE(AN$8:AN$135))/STDEVP(AN$8:AN$135)</f>
        <v>1.54941920648301</v>
      </c>
      <c r="AP83" s="35" t="n">
        <f aca="false">AVERAGE(AD83:AL83)-AVERAGE(AD136:AL136)</f>
        <v>24.6362847222222</v>
      </c>
      <c r="AQ83" s="36" t="n">
        <f aca="false">(AP83-AVERAGE(AP$8:AP$135))/STDEVP(AP$8:AP$135)</f>
        <v>0.536039251168488</v>
      </c>
    </row>
    <row r="84" customFormat="false" ht="10.5" hidden="false" customHeight="true" outlineLevel="0" collapsed="false">
      <c r="B84" s="22" t="n">
        <v>76</v>
      </c>
      <c r="C84" s="34" t="n">
        <f aca="false">B84*360/n_ang</f>
        <v>213.75</v>
      </c>
      <c r="D84" s="18" t="n">
        <f aca="false">INDEX(ImgF,ROUND($C$5+D$7*SIN(2*PI()*$B84/n_ang),0)-ImgF_y0+1,ROUND($C$4+D$7*COS(2*PI()*$B84/n_ang),0)-ImgF_x0+1)</f>
        <v>142</v>
      </c>
      <c r="E84" s="18" t="n">
        <f aca="false">INDEX(ImgF,ROUND($C$5+E$7*SIN(2*PI()*$B84/n_ang),0)-ImgF_y0+1,ROUND($C$4+E$7*COS(2*PI()*$B84/n_ang),0)-ImgF_x0+1)</f>
        <v>182</v>
      </c>
      <c r="F84" s="18" t="n">
        <f aca="false">INDEX(ImgF,ROUND($C$5+F$7*SIN(2*PI()*$B84/n_ang),0)-ImgF_y0+1,ROUND($C$4+F$7*COS(2*PI()*$B84/n_ang),0)-ImgF_x0+1)</f>
        <v>171</v>
      </c>
      <c r="G84" s="18" t="n">
        <f aca="false">INDEX(ImgF,ROUND($C$5+G$7*SIN(2*PI()*$B84/n_ang),0)-ImgF_y0+1,ROUND($C$4+G$7*COS(2*PI()*$B84/n_ang),0)-ImgF_x0+1)</f>
        <v>198</v>
      </c>
      <c r="H84" s="18" t="n">
        <f aca="false">INDEX(ImgF,ROUND($C$5+H$7*SIN(2*PI()*$B84/n_ang),0)-ImgF_y0+1,ROUND($C$4+H$7*COS(2*PI()*$B84/n_ang),0)-ImgF_x0+1)</f>
        <v>173</v>
      </c>
      <c r="I84" s="18" t="n">
        <f aca="false">INDEX(ImgF,ROUND($C$5+I$7*SIN(2*PI()*$B84/n_ang),0)-ImgF_y0+1,ROUND($C$4+I$7*COS(2*PI()*$B84/n_ang),0)-ImgF_x0+1)</f>
        <v>187</v>
      </c>
      <c r="J84" s="18" t="n">
        <f aca="false">INDEX(ImgF,ROUND($C$5+J$7*SIN(2*PI()*$B84/n_ang),0)-ImgF_y0+1,ROUND($C$4+J$7*COS(2*PI()*$B84/n_ang),0)-ImgF_x0+1)</f>
        <v>250</v>
      </c>
      <c r="K84" s="18" t="n">
        <f aca="false">INDEX(ImgF,ROUND($C$5+K$7*SIN(2*PI()*$B84/n_ang),0)-ImgF_y0+1,ROUND($C$4+K$7*COS(2*PI()*$B84/n_ang),0)-ImgF_x0+1)</f>
        <v>251</v>
      </c>
      <c r="L84" s="18" t="n">
        <f aca="false">INDEX(ImgF,ROUND($C$5+L$7*SIN(2*PI()*$B84/n_ang),0)-ImgF_y0+1,ROUND($C$4+L$7*COS(2*PI()*$B84/n_ang),0)-ImgF_x0+1)</f>
        <v>253</v>
      </c>
      <c r="M84" s="18" t="n">
        <f aca="false">INDEX(ImgF,ROUND($C$5+M$7*SIN(2*PI()*$B84/n_ang),0)-ImgF_y0+1,ROUND($C$4+M$7*COS(2*PI()*$B84/n_ang),0)-ImgF_x0+1)</f>
        <v>253</v>
      </c>
      <c r="N84" s="18" t="n">
        <f aca="false">INDEX(ImgF,ROUND($C$5+N$7*SIN(2*PI()*$B84/n_ang),0)-ImgF_y0+1,ROUND($C$4+N$7*COS(2*PI()*$B84/n_ang),0)-ImgF_x0+1)</f>
        <v>251</v>
      </c>
      <c r="O84" s="18" t="n">
        <f aca="false">INDEX(ImgF,ROUND($C$5+O$7*SIN(2*PI()*$B84/n_ang),0)-ImgF_y0+1,ROUND($C$4+O$7*COS(2*PI()*$B84/n_ang),0)-ImgF_x0+1)</f>
        <v>251</v>
      </c>
      <c r="P84" s="18" t="n">
        <f aca="false">INDEX(ImgF,ROUND($C$5+P$7*SIN(2*PI()*$B84/n_ang),0)-ImgF_y0+1,ROUND($C$4+P$7*COS(2*PI()*$B84/n_ang),0)-ImgF_x0+1)</f>
        <v>209</v>
      </c>
      <c r="Q84" s="18" t="n">
        <f aca="false">INDEX(ImgF,ROUND($C$5+Q$7*SIN(2*PI()*$B84/n_ang),0)-ImgF_y0+1,ROUND($C$4+Q$7*COS(2*PI()*$B84/n_ang),0)-ImgF_x0+1)</f>
        <v>141</v>
      </c>
      <c r="R84" s="18" t="n">
        <f aca="false">INDEX(ImgF,ROUND($C$5+R$7*SIN(2*PI()*$B84/n_ang),0)-ImgF_y0+1,ROUND($C$4+R$7*COS(2*PI()*$B84/n_ang),0)-ImgF_x0+1)</f>
        <v>156</v>
      </c>
      <c r="S84" s="18" t="n">
        <f aca="false">INDEX(ImgF,ROUND($C$5+S$7*SIN(2*PI()*$B84/n_ang),0)-ImgF_y0+1,ROUND($C$4+S$7*COS(2*PI()*$B84/n_ang),0)-ImgF_x0+1)</f>
        <v>166</v>
      </c>
      <c r="T84" s="18" t="n">
        <f aca="false">INDEX(ImgF,ROUND($C$5+T$7*SIN(2*PI()*$B84/n_ang),0)-ImgF_y0+1,ROUND($C$4+T$7*COS(2*PI()*$B84/n_ang),0)-ImgF_x0+1)</f>
        <v>173</v>
      </c>
      <c r="U84" s="18" t="n">
        <f aca="false">INDEX(ImgF,ROUND($C$5+U$7*SIN(2*PI()*$B84/n_ang),0)-ImgF_y0+1,ROUND($C$4+U$7*COS(2*PI()*$B84/n_ang),0)-ImgF_x0+1)</f>
        <v>167</v>
      </c>
      <c r="V84" s="18" t="n">
        <f aca="false">INDEX(ImgF,ROUND($C$5+V$7*SIN(2*PI()*$B84/n_ang),0)-ImgF_y0+1,ROUND($C$4+V$7*COS(2*PI()*$B84/n_ang),0)-ImgF_x0+1)</f>
        <v>163</v>
      </c>
      <c r="W84" s="18" t="n">
        <f aca="false">INDEX(ImgF,ROUND($C$5+W$7*SIN(2*PI()*$B84/n_ang),0)-ImgF_y0+1,ROUND($C$4+W$7*COS(2*PI()*$B84/n_ang),0)-ImgF_x0+1)</f>
        <v>171</v>
      </c>
      <c r="X84" s="18" t="n">
        <f aca="false">INDEX(ImgF,ROUND($C$5+X$7*SIN(2*PI()*$B84/n_ang),0)-ImgF_y0+1,ROUND($C$4+X$7*COS(2*PI()*$B84/n_ang),0)-ImgF_x0+1)</f>
        <v>163</v>
      </c>
      <c r="Y84" s="18" t="n">
        <f aca="false">INDEX(ImgF,ROUND($C$5+Y$7*SIN(2*PI()*$B84/n_ang),0)-ImgF_y0+1,ROUND($C$4+Y$7*COS(2*PI()*$B84/n_ang),0)-ImgF_x0+1)</f>
        <v>173</v>
      </c>
      <c r="Z84" s="18" t="n">
        <f aca="false">INDEX(ImgF,ROUND($C$5+Z$7*SIN(2*PI()*$B84/n_ang),0)-ImgF_y0+1,ROUND($C$4+Z$7*COS(2*PI()*$B84/n_ang),0)-ImgF_x0+1)</f>
        <v>160</v>
      </c>
      <c r="AA84" s="18" t="n">
        <f aca="false">INDEX(ImgF,ROUND($C$5+AA$7*SIN(2*PI()*$B84/n_ang),0)-ImgF_y0+1,ROUND($C$4+AA$7*COS(2*PI()*$B84/n_ang),0)-ImgF_x0+1)</f>
        <v>159</v>
      </c>
      <c r="AB84" s="18" t="n">
        <f aca="false">INDEX(ImgF,ROUND($C$5+AB$7*SIN(2*PI()*$B84/n_ang),0)-ImgF_y0+1,ROUND($C$4+AB$7*COS(2*PI()*$B84/n_ang),0)-ImgF_x0+1)</f>
        <v>168</v>
      </c>
      <c r="AD84" s="18" t="n">
        <f aca="false">INDEX(ImgF,ROUND($C$5+AD$7*SIN(2*PI()*$B84/n_ang),0)-ImgF_y0+1,ROUND($C$4+AD$7*COS(2*PI()*$B84/n_ang),0)-ImgF_x0+1)</f>
        <v>160</v>
      </c>
      <c r="AE84" s="18" t="n">
        <f aca="false">INDEX(ImgF,ROUND($C$5+AE$7*SIN(2*PI()*$B84/n_ang),0)-ImgF_y0+1,ROUND($C$4+AE$7*COS(2*PI()*$B84/n_ang),0)-ImgF_x0+1)</f>
        <v>188</v>
      </c>
      <c r="AF84" s="18" t="n">
        <f aca="false">INDEX(ImgF,ROUND($C$5+AF$7*SIN(2*PI()*$B84/n_ang),0)-ImgF_y0+1,ROUND($C$4+AF$7*COS(2*PI()*$B84/n_ang),0)-ImgF_x0+1)</f>
        <v>254</v>
      </c>
      <c r="AG84" s="18" t="n">
        <f aca="false">INDEX(ImgF,ROUND($C$5+AG$7*SIN(2*PI()*$B84/n_ang),0)-ImgF_y0+1,ROUND($C$4+AG$7*COS(2*PI()*$B84/n_ang),0)-ImgF_x0+1)</f>
        <v>219</v>
      </c>
      <c r="AH84" s="18" t="n">
        <f aca="false">INDEX(ImgF,ROUND($C$5+AH$7*SIN(2*PI()*$B84/n_ang),0)-ImgF_y0+1,ROUND($C$4+AH$7*COS(2*PI()*$B84/n_ang),0)-ImgF_x0+1)</f>
        <v>18</v>
      </c>
      <c r="AI84" s="18" t="n">
        <f aca="false">INDEX(ImgF,ROUND($C$5+AI$7*SIN(2*PI()*$B84/n_ang),0)-ImgF_y0+1,ROUND($C$4+AI$7*COS(2*PI()*$B84/n_ang),0)-ImgF_x0+1)</f>
        <v>5</v>
      </c>
      <c r="AJ84" s="18" t="n">
        <f aca="false">INDEX(ImgF,ROUND($C$5+AJ$7*SIN(2*PI()*$B84/n_ang),0)-ImgF_y0+1,ROUND($C$4+AJ$7*COS(2*PI()*$B84/n_ang),0)-ImgF_x0+1)</f>
        <v>22</v>
      </c>
      <c r="AK84" s="18" t="n">
        <f aca="false">INDEX(ImgF,ROUND($C$5+AK$7*SIN(2*PI()*$B84/n_ang),0)-ImgF_y0+1,ROUND($C$4+AK$7*COS(2*PI()*$B84/n_ang),0)-ImgF_x0+1)</f>
        <v>51</v>
      </c>
      <c r="AL84" s="18" t="n">
        <f aca="false">INDEX(ImgF,ROUND($C$5+AL$7*SIN(2*PI()*$B84/n_ang),0)-ImgF_y0+1,ROUND($C$4+AL$7*COS(2*PI()*$B84/n_ang),0)-ImgF_x0+1)</f>
        <v>39</v>
      </c>
      <c r="AN84" s="35" t="n">
        <f aca="false">AVERAGE(D84:AB84)-AVERAGE(D136:AB136)</f>
        <v>47.0065625</v>
      </c>
      <c r="AO84" s="36" t="n">
        <f aca="false">(AN84-AVERAGE(AN$8:AN$135))/STDEVP(AN$8:AN$135)</f>
        <v>1.73549765407267</v>
      </c>
      <c r="AP84" s="35" t="n">
        <f aca="false">AVERAGE(AD84:AL84)-AVERAGE(AD136:AL136)</f>
        <v>31.5251736111111</v>
      </c>
      <c r="AQ84" s="36" t="n">
        <f aca="false">(AP84-AVERAGE(AP$8:AP$135))/STDEVP(AP$8:AP$135)</f>
        <v>0.685928525587047</v>
      </c>
    </row>
    <row r="85" customFormat="false" ht="10.5" hidden="false" customHeight="true" outlineLevel="0" collapsed="false">
      <c r="B85" s="22" t="n">
        <v>77</v>
      </c>
      <c r="C85" s="34" t="n">
        <f aca="false">B85*360/n_ang</f>
        <v>216.5625</v>
      </c>
      <c r="D85" s="18" t="n">
        <f aca="false">INDEX(ImgF,ROUND($C$5+D$7*SIN(2*PI()*$B85/n_ang),0)-ImgF_y0+1,ROUND($C$4+D$7*COS(2*PI()*$B85/n_ang),0)-ImgF_x0+1)</f>
        <v>170</v>
      </c>
      <c r="E85" s="18" t="n">
        <f aca="false">INDEX(ImgF,ROUND($C$5+E$7*SIN(2*PI()*$B85/n_ang),0)-ImgF_y0+1,ROUND($C$4+E$7*COS(2*PI()*$B85/n_ang),0)-ImgF_x0+1)</f>
        <v>182</v>
      </c>
      <c r="F85" s="18" t="n">
        <f aca="false">INDEX(ImgF,ROUND($C$5+F$7*SIN(2*PI()*$B85/n_ang),0)-ImgF_y0+1,ROUND($C$4+F$7*COS(2*PI()*$B85/n_ang),0)-ImgF_x0+1)</f>
        <v>186</v>
      </c>
      <c r="G85" s="18" t="n">
        <f aca="false">INDEX(ImgF,ROUND($C$5+G$7*SIN(2*PI()*$B85/n_ang),0)-ImgF_y0+1,ROUND($C$4+G$7*COS(2*PI()*$B85/n_ang),0)-ImgF_x0+1)</f>
        <v>198</v>
      </c>
      <c r="H85" s="18" t="n">
        <f aca="false">INDEX(ImgF,ROUND($C$5+H$7*SIN(2*PI()*$B85/n_ang),0)-ImgF_y0+1,ROUND($C$4+H$7*COS(2*PI()*$B85/n_ang),0)-ImgF_x0+1)</f>
        <v>186</v>
      </c>
      <c r="I85" s="18" t="n">
        <f aca="false">INDEX(ImgF,ROUND($C$5+I$7*SIN(2*PI()*$B85/n_ang),0)-ImgF_y0+1,ROUND($C$4+I$7*COS(2*PI()*$B85/n_ang),0)-ImgF_x0+1)</f>
        <v>187</v>
      </c>
      <c r="J85" s="18" t="n">
        <f aca="false">INDEX(ImgF,ROUND($C$5+J$7*SIN(2*PI()*$B85/n_ang),0)-ImgF_y0+1,ROUND($C$4+J$7*COS(2*PI()*$B85/n_ang),0)-ImgF_x0+1)</f>
        <v>250</v>
      </c>
      <c r="K85" s="18" t="n">
        <f aca="false">INDEX(ImgF,ROUND($C$5+K$7*SIN(2*PI()*$B85/n_ang),0)-ImgF_y0+1,ROUND($C$4+K$7*COS(2*PI()*$B85/n_ang),0)-ImgF_x0+1)</f>
        <v>214</v>
      </c>
      <c r="L85" s="18" t="n">
        <f aca="false">INDEX(ImgF,ROUND($C$5+L$7*SIN(2*PI()*$B85/n_ang),0)-ImgF_y0+1,ROUND($C$4+L$7*COS(2*PI()*$B85/n_ang),0)-ImgF_x0+1)</f>
        <v>250</v>
      </c>
      <c r="M85" s="18" t="n">
        <f aca="false">INDEX(ImgF,ROUND($C$5+M$7*SIN(2*PI()*$B85/n_ang),0)-ImgF_y0+1,ROUND($C$4+M$7*COS(2*PI()*$B85/n_ang),0)-ImgF_x0+1)</f>
        <v>243</v>
      </c>
      <c r="N85" s="18" t="n">
        <f aca="false">INDEX(ImgF,ROUND($C$5+N$7*SIN(2*PI()*$B85/n_ang),0)-ImgF_y0+1,ROUND($C$4+N$7*COS(2*PI()*$B85/n_ang),0)-ImgF_x0+1)</f>
        <v>251</v>
      </c>
      <c r="O85" s="18" t="n">
        <f aca="false">INDEX(ImgF,ROUND($C$5+O$7*SIN(2*PI()*$B85/n_ang),0)-ImgF_y0+1,ROUND($C$4+O$7*COS(2*PI()*$B85/n_ang),0)-ImgF_x0+1)</f>
        <v>234</v>
      </c>
      <c r="P85" s="18" t="n">
        <f aca="false">INDEX(ImgF,ROUND($C$5+P$7*SIN(2*PI()*$B85/n_ang),0)-ImgF_y0+1,ROUND($C$4+P$7*COS(2*PI()*$B85/n_ang),0)-ImgF_x0+1)</f>
        <v>169</v>
      </c>
      <c r="Q85" s="18" t="n">
        <f aca="false">INDEX(ImgF,ROUND($C$5+Q$7*SIN(2*PI()*$B85/n_ang),0)-ImgF_y0+1,ROUND($C$4+Q$7*COS(2*PI()*$B85/n_ang),0)-ImgF_x0+1)</f>
        <v>149</v>
      </c>
      <c r="R85" s="18" t="n">
        <f aca="false">INDEX(ImgF,ROUND($C$5+R$7*SIN(2*PI()*$B85/n_ang),0)-ImgF_y0+1,ROUND($C$4+R$7*COS(2*PI()*$B85/n_ang),0)-ImgF_x0+1)</f>
        <v>150</v>
      </c>
      <c r="S85" s="18" t="n">
        <f aca="false">INDEX(ImgF,ROUND($C$5+S$7*SIN(2*PI()*$B85/n_ang),0)-ImgF_y0+1,ROUND($C$4+S$7*COS(2*PI()*$B85/n_ang),0)-ImgF_x0+1)</f>
        <v>166</v>
      </c>
      <c r="T85" s="18" t="n">
        <f aca="false">INDEX(ImgF,ROUND($C$5+T$7*SIN(2*PI()*$B85/n_ang),0)-ImgF_y0+1,ROUND($C$4+T$7*COS(2*PI()*$B85/n_ang),0)-ImgF_x0+1)</f>
        <v>160</v>
      </c>
      <c r="U85" s="18" t="n">
        <f aca="false">INDEX(ImgF,ROUND($C$5+U$7*SIN(2*PI()*$B85/n_ang),0)-ImgF_y0+1,ROUND($C$4+U$7*COS(2*PI()*$B85/n_ang),0)-ImgF_x0+1)</f>
        <v>152</v>
      </c>
      <c r="V85" s="18" t="n">
        <f aca="false">INDEX(ImgF,ROUND($C$5+V$7*SIN(2*PI()*$B85/n_ang),0)-ImgF_y0+1,ROUND($C$4+V$7*COS(2*PI()*$B85/n_ang),0)-ImgF_x0+1)</f>
        <v>153</v>
      </c>
      <c r="W85" s="18" t="n">
        <f aca="false">INDEX(ImgF,ROUND($C$5+W$7*SIN(2*PI()*$B85/n_ang),0)-ImgF_y0+1,ROUND($C$4+W$7*COS(2*PI()*$B85/n_ang),0)-ImgF_x0+1)</f>
        <v>150</v>
      </c>
      <c r="X85" s="18" t="n">
        <f aca="false">INDEX(ImgF,ROUND($C$5+X$7*SIN(2*PI()*$B85/n_ang),0)-ImgF_y0+1,ROUND($C$4+X$7*COS(2*PI()*$B85/n_ang),0)-ImgF_x0+1)</f>
        <v>177</v>
      </c>
      <c r="Y85" s="18" t="n">
        <f aca="false">INDEX(ImgF,ROUND($C$5+Y$7*SIN(2*PI()*$B85/n_ang),0)-ImgF_y0+1,ROUND($C$4+Y$7*COS(2*PI()*$B85/n_ang),0)-ImgF_x0+1)</f>
        <v>175</v>
      </c>
      <c r="Z85" s="18" t="n">
        <f aca="false">INDEX(ImgF,ROUND($C$5+Z$7*SIN(2*PI()*$B85/n_ang),0)-ImgF_y0+1,ROUND($C$4+Z$7*COS(2*PI()*$B85/n_ang),0)-ImgF_x0+1)</f>
        <v>145</v>
      </c>
      <c r="AA85" s="18" t="n">
        <f aca="false">INDEX(ImgF,ROUND($C$5+AA$7*SIN(2*PI()*$B85/n_ang),0)-ImgF_y0+1,ROUND($C$4+AA$7*COS(2*PI()*$B85/n_ang),0)-ImgF_x0+1)</f>
        <v>177</v>
      </c>
      <c r="AB85" s="18" t="n">
        <f aca="false">INDEX(ImgF,ROUND($C$5+AB$7*SIN(2*PI()*$B85/n_ang),0)-ImgF_y0+1,ROUND($C$4+AB$7*COS(2*PI()*$B85/n_ang),0)-ImgF_x0+1)</f>
        <v>159</v>
      </c>
      <c r="AD85" s="18" t="n">
        <f aca="false">INDEX(ImgF,ROUND($C$5+AD$7*SIN(2*PI()*$B85/n_ang),0)-ImgF_y0+1,ROUND($C$4+AD$7*COS(2*PI()*$B85/n_ang),0)-ImgF_x0+1)</f>
        <v>157</v>
      </c>
      <c r="AE85" s="18" t="n">
        <f aca="false">INDEX(ImgF,ROUND($C$5+AE$7*SIN(2*PI()*$B85/n_ang),0)-ImgF_y0+1,ROUND($C$4+AE$7*COS(2*PI()*$B85/n_ang),0)-ImgF_x0+1)</f>
        <v>182</v>
      </c>
      <c r="AF85" s="18" t="n">
        <f aca="false">INDEX(ImgF,ROUND($C$5+AF$7*SIN(2*PI()*$B85/n_ang),0)-ImgF_y0+1,ROUND($C$4+AF$7*COS(2*PI()*$B85/n_ang),0)-ImgF_x0+1)</f>
        <v>233</v>
      </c>
      <c r="AG85" s="18" t="n">
        <f aca="false">INDEX(ImgF,ROUND($C$5+AG$7*SIN(2*PI()*$B85/n_ang),0)-ImgF_y0+1,ROUND($C$4+AG$7*COS(2*PI()*$B85/n_ang),0)-ImgF_x0+1)</f>
        <v>177</v>
      </c>
      <c r="AH85" s="18" t="n">
        <f aca="false">INDEX(ImgF,ROUND($C$5+AH$7*SIN(2*PI()*$B85/n_ang),0)-ImgF_y0+1,ROUND($C$4+AH$7*COS(2*PI()*$B85/n_ang),0)-ImgF_x0+1)</f>
        <v>12</v>
      </c>
      <c r="AI85" s="18" t="n">
        <f aca="false">INDEX(ImgF,ROUND($C$5+AI$7*SIN(2*PI()*$B85/n_ang),0)-ImgF_y0+1,ROUND($C$4+AI$7*COS(2*PI()*$B85/n_ang),0)-ImgF_x0+1)</f>
        <v>12</v>
      </c>
      <c r="AJ85" s="18" t="n">
        <f aca="false">INDEX(ImgF,ROUND($C$5+AJ$7*SIN(2*PI()*$B85/n_ang),0)-ImgF_y0+1,ROUND($C$4+AJ$7*COS(2*PI()*$B85/n_ang),0)-ImgF_x0+1)</f>
        <v>43</v>
      </c>
      <c r="AK85" s="18" t="n">
        <f aca="false">INDEX(ImgF,ROUND($C$5+AK$7*SIN(2*PI()*$B85/n_ang),0)-ImgF_y0+1,ROUND($C$4+AK$7*COS(2*PI()*$B85/n_ang),0)-ImgF_x0+1)</f>
        <v>51</v>
      </c>
      <c r="AL85" s="18" t="n">
        <f aca="false">INDEX(ImgF,ROUND($C$5+AL$7*SIN(2*PI()*$B85/n_ang),0)-ImgF_y0+1,ROUND($C$4+AL$7*COS(2*PI()*$B85/n_ang),0)-ImgF_x0+1)</f>
        <v>32</v>
      </c>
      <c r="AN85" s="35" t="n">
        <f aca="false">AVERAGE(D85:AB85)-AVERAGE(D136:AB136)</f>
        <v>43.0865625</v>
      </c>
      <c r="AO85" s="36" t="n">
        <f aca="false">(AN85-AVERAGE(AN$8:AN$135))/STDEVP(AN$8:AN$135)</f>
        <v>1.59076997261404</v>
      </c>
      <c r="AP85" s="35" t="n">
        <f aca="false">AVERAGE(AD85:AL85)-AVERAGE(AD136:AL136)</f>
        <v>25.1918402777778</v>
      </c>
      <c r="AQ85" s="36" t="n">
        <f aca="false">(AP85-AVERAGE(AP$8:AP$135))/STDEVP(AP$8:AP$135)</f>
        <v>0.548127095879662</v>
      </c>
    </row>
    <row r="86" customFormat="false" ht="10.5" hidden="false" customHeight="true" outlineLevel="0" collapsed="false">
      <c r="B86" s="22" t="n">
        <v>78</v>
      </c>
      <c r="C86" s="34" t="n">
        <f aca="false">B86*360/n_ang</f>
        <v>219.375</v>
      </c>
      <c r="D86" s="18" t="n">
        <f aca="false">INDEX(ImgF,ROUND($C$5+D$7*SIN(2*PI()*$B86/n_ang),0)-ImgF_y0+1,ROUND($C$4+D$7*COS(2*PI()*$B86/n_ang),0)-ImgF_x0+1)</f>
        <v>170</v>
      </c>
      <c r="E86" s="18" t="n">
        <f aca="false">INDEX(ImgF,ROUND($C$5+E$7*SIN(2*PI()*$B86/n_ang),0)-ImgF_y0+1,ROUND($C$4+E$7*COS(2*PI()*$B86/n_ang),0)-ImgF_x0+1)</f>
        <v>170</v>
      </c>
      <c r="F86" s="18" t="n">
        <f aca="false">INDEX(ImgF,ROUND($C$5+F$7*SIN(2*PI()*$B86/n_ang),0)-ImgF_y0+1,ROUND($C$4+F$7*COS(2*PI()*$B86/n_ang),0)-ImgF_x0+1)</f>
        <v>186</v>
      </c>
      <c r="G86" s="18" t="n">
        <f aca="false">INDEX(ImgF,ROUND($C$5+G$7*SIN(2*PI()*$B86/n_ang),0)-ImgF_y0+1,ROUND($C$4+G$7*COS(2*PI()*$B86/n_ang),0)-ImgF_x0+1)</f>
        <v>187</v>
      </c>
      <c r="H86" s="18" t="n">
        <f aca="false">INDEX(ImgF,ROUND($C$5+H$7*SIN(2*PI()*$B86/n_ang),0)-ImgF_y0+1,ROUND($C$4+H$7*COS(2*PI()*$B86/n_ang),0)-ImgF_x0+1)</f>
        <v>186</v>
      </c>
      <c r="I86" s="18" t="n">
        <f aca="false">INDEX(ImgF,ROUND($C$5+I$7*SIN(2*PI()*$B86/n_ang),0)-ImgF_y0+1,ROUND($C$4+I$7*COS(2*PI()*$B86/n_ang),0)-ImgF_x0+1)</f>
        <v>170</v>
      </c>
      <c r="J86" s="18" t="n">
        <f aca="false">INDEX(ImgF,ROUND($C$5+J$7*SIN(2*PI()*$B86/n_ang),0)-ImgF_y0+1,ROUND($C$4+J$7*COS(2*PI()*$B86/n_ang),0)-ImgF_x0+1)</f>
        <v>170</v>
      </c>
      <c r="K86" s="18" t="n">
        <f aca="false">INDEX(ImgF,ROUND($C$5+K$7*SIN(2*PI()*$B86/n_ang),0)-ImgF_y0+1,ROUND($C$4+K$7*COS(2*PI()*$B86/n_ang),0)-ImgF_x0+1)</f>
        <v>214</v>
      </c>
      <c r="L86" s="18" t="n">
        <f aca="false">INDEX(ImgF,ROUND($C$5+L$7*SIN(2*PI()*$B86/n_ang),0)-ImgF_y0+1,ROUND($C$4+L$7*COS(2*PI()*$B86/n_ang),0)-ImgF_x0+1)</f>
        <v>200</v>
      </c>
      <c r="M86" s="18" t="n">
        <f aca="false">INDEX(ImgF,ROUND($C$5+M$7*SIN(2*PI()*$B86/n_ang),0)-ImgF_y0+1,ROUND($C$4+M$7*COS(2*PI()*$B86/n_ang),0)-ImgF_x0+1)</f>
        <v>243</v>
      </c>
      <c r="N86" s="18" t="n">
        <f aca="false">INDEX(ImgF,ROUND($C$5+N$7*SIN(2*PI()*$B86/n_ang),0)-ImgF_y0+1,ROUND($C$4+N$7*COS(2*PI()*$B86/n_ang),0)-ImgF_x0+1)</f>
        <v>181</v>
      </c>
      <c r="O86" s="18" t="n">
        <f aca="false">INDEX(ImgF,ROUND($C$5+O$7*SIN(2*PI()*$B86/n_ang),0)-ImgF_y0+1,ROUND($C$4+O$7*COS(2*PI()*$B86/n_ang),0)-ImgF_x0+1)</f>
        <v>139</v>
      </c>
      <c r="P86" s="18" t="n">
        <f aca="false">INDEX(ImgF,ROUND($C$5+P$7*SIN(2*PI()*$B86/n_ang),0)-ImgF_y0+1,ROUND($C$4+P$7*COS(2*PI()*$B86/n_ang),0)-ImgF_x0+1)</f>
        <v>169</v>
      </c>
      <c r="Q86" s="18" t="n">
        <f aca="false">INDEX(ImgF,ROUND($C$5+Q$7*SIN(2*PI()*$B86/n_ang),0)-ImgF_y0+1,ROUND($C$4+Q$7*COS(2*PI()*$B86/n_ang),0)-ImgF_x0+1)</f>
        <v>138</v>
      </c>
      <c r="R86" s="18" t="n">
        <f aca="false">INDEX(ImgF,ROUND($C$5+R$7*SIN(2*PI()*$B86/n_ang),0)-ImgF_y0+1,ROUND($C$4+R$7*COS(2*PI()*$B86/n_ang),0)-ImgF_x0+1)</f>
        <v>143</v>
      </c>
      <c r="S86" s="18" t="n">
        <f aca="false">INDEX(ImgF,ROUND($C$5+S$7*SIN(2*PI()*$B86/n_ang),0)-ImgF_y0+1,ROUND($C$4+S$7*COS(2*PI()*$B86/n_ang),0)-ImgF_x0+1)</f>
        <v>135</v>
      </c>
      <c r="T86" s="18" t="n">
        <f aca="false">INDEX(ImgF,ROUND($C$5+T$7*SIN(2*PI()*$B86/n_ang),0)-ImgF_y0+1,ROUND($C$4+T$7*COS(2*PI()*$B86/n_ang),0)-ImgF_x0+1)</f>
        <v>143</v>
      </c>
      <c r="U86" s="18" t="n">
        <f aca="false">INDEX(ImgF,ROUND($C$5+U$7*SIN(2*PI()*$B86/n_ang),0)-ImgF_y0+1,ROUND($C$4+U$7*COS(2*PI()*$B86/n_ang),0)-ImgF_x0+1)</f>
        <v>130</v>
      </c>
      <c r="V86" s="18" t="n">
        <f aca="false">INDEX(ImgF,ROUND($C$5+V$7*SIN(2*PI()*$B86/n_ang),0)-ImgF_y0+1,ROUND($C$4+V$7*COS(2*PI()*$B86/n_ang),0)-ImgF_x0+1)</f>
        <v>138</v>
      </c>
      <c r="W86" s="18" t="n">
        <f aca="false">INDEX(ImgF,ROUND($C$5+W$7*SIN(2*PI()*$B86/n_ang),0)-ImgF_y0+1,ROUND($C$4+W$7*COS(2*PI()*$B86/n_ang),0)-ImgF_x0+1)</f>
        <v>145</v>
      </c>
      <c r="X86" s="18" t="n">
        <f aca="false">INDEX(ImgF,ROUND($C$5+X$7*SIN(2*PI()*$B86/n_ang),0)-ImgF_y0+1,ROUND($C$4+X$7*COS(2*PI()*$B86/n_ang),0)-ImgF_x0+1)</f>
        <v>149</v>
      </c>
      <c r="Y86" s="18" t="n">
        <f aca="false">INDEX(ImgF,ROUND($C$5+Y$7*SIN(2*PI()*$B86/n_ang),0)-ImgF_y0+1,ROUND($C$4+Y$7*COS(2*PI()*$B86/n_ang),0)-ImgF_x0+1)</f>
        <v>125</v>
      </c>
      <c r="Z86" s="18" t="n">
        <f aca="false">INDEX(ImgF,ROUND($C$5+Z$7*SIN(2*PI()*$B86/n_ang),0)-ImgF_y0+1,ROUND($C$4+Z$7*COS(2*PI()*$B86/n_ang),0)-ImgF_x0+1)</f>
        <v>130</v>
      </c>
      <c r="AA86" s="18" t="n">
        <f aca="false">INDEX(ImgF,ROUND($C$5+AA$7*SIN(2*PI()*$B86/n_ang),0)-ImgF_y0+1,ROUND($C$4+AA$7*COS(2*PI()*$B86/n_ang),0)-ImgF_x0+1)</f>
        <v>130</v>
      </c>
      <c r="AB86" s="18" t="n">
        <f aca="false">INDEX(ImgF,ROUND($C$5+AB$7*SIN(2*PI()*$B86/n_ang),0)-ImgF_y0+1,ROUND($C$4+AB$7*COS(2*PI()*$B86/n_ang),0)-ImgF_x0+1)</f>
        <v>118</v>
      </c>
      <c r="AD86" s="18" t="n">
        <f aca="false">INDEX(ImgF,ROUND($C$5+AD$7*SIN(2*PI()*$B86/n_ang),0)-ImgF_y0+1,ROUND($C$4+AD$7*COS(2*PI()*$B86/n_ang),0)-ImgF_x0+1)</f>
        <v>137</v>
      </c>
      <c r="AE86" s="18" t="n">
        <f aca="false">INDEX(ImgF,ROUND($C$5+AE$7*SIN(2*PI()*$B86/n_ang),0)-ImgF_y0+1,ROUND($C$4+AE$7*COS(2*PI()*$B86/n_ang),0)-ImgF_x0+1)</f>
        <v>122</v>
      </c>
      <c r="AF86" s="18" t="n">
        <f aca="false">INDEX(ImgF,ROUND($C$5+AF$7*SIN(2*PI()*$B86/n_ang),0)-ImgF_y0+1,ROUND($C$4+AF$7*COS(2*PI()*$B86/n_ang),0)-ImgF_x0+1)</f>
        <v>172</v>
      </c>
      <c r="AG86" s="18" t="n">
        <f aca="false">INDEX(ImgF,ROUND($C$5+AG$7*SIN(2*PI()*$B86/n_ang),0)-ImgF_y0+1,ROUND($C$4+AG$7*COS(2*PI()*$B86/n_ang),0)-ImgF_x0+1)</f>
        <v>179</v>
      </c>
      <c r="AH86" s="18" t="n">
        <f aca="false">INDEX(ImgF,ROUND($C$5+AH$7*SIN(2*PI()*$B86/n_ang),0)-ImgF_y0+1,ROUND($C$4+AH$7*COS(2*PI()*$B86/n_ang),0)-ImgF_x0+1)</f>
        <v>137</v>
      </c>
      <c r="AI86" s="18" t="n">
        <f aca="false">INDEX(ImgF,ROUND($C$5+AI$7*SIN(2*PI()*$B86/n_ang),0)-ImgF_y0+1,ROUND($C$4+AI$7*COS(2*PI()*$B86/n_ang),0)-ImgF_x0+1)</f>
        <v>24</v>
      </c>
      <c r="AJ86" s="18" t="n">
        <f aca="false">INDEX(ImgF,ROUND($C$5+AJ$7*SIN(2*PI()*$B86/n_ang),0)-ImgF_y0+1,ROUND($C$4+AJ$7*COS(2*PI()*$B86/n_ang),0)-ImgF_x0+1)</f>
        <v>55</v>
      </c>
      <c r="AK86" s="18" t="n">
        <f aca="false">INDEX(ImgF,ROUND($C$5+AK$7*SIN(2*PI()*$B86/n_ang),0)-ImgF_y0+1,ROUND($C$4+AK$7*COS(2*PI()*$B86/n_ang),0)-ImgF_x0+1)</f>
        <v>44</v>
      </c>
      <c r="AL86" s="18" t="n">
        <f aca="false">INDEX(ImgF,ROUND($C$5+AL$7*SIN(2*PI()*$B86/n_ang),0)-ImgF_y0+1,ROUND($C$4+AL$7*COS(2*PI()*$B86/n_ang),0)-ImgF_x0+1)</f>
        <v>30</v>
      </c>
      <c r="AN86" s="35" t="n">
        <f aca="false">AVERAGE(D86:AB86)-AVERAGE(D136:AB136)</f>
        <v>18.1265625</v>
      </c>
      <c r="AO86" s="36" t="n">
        <f aca="false">(AN86-AVERAGE(AN$8:AN$135))/STDEVP(AN$8:AN$135)</f>
        <v>0.669238613122404</v>
      </c>
      <c r="AP86" s="35" t="n">
        <f aca="false">AVERAGE(AD86:AL86)-AVERAGE(AD136:AL136)</f>
        <v>25.3029513888889</v>
      </c>
      <c r="AQ86" s="36" t="n">
        <f aca="false">(AP86-AVERAGE(AP$8:AP$135))/STDEVP(AP$8:AP$135)</f>
        <v>0.550544664821897</v>
      </c>
    </row>
    <row r="87" customFormat="false" ht="10.5" hidden="false" customHeight="true" outlineLevel="0" collapsed="false">
      <c r="B87" s="22" t="n">
        <v>79</v>
      </c>
      <c r="C87" s="34" t="n">
        <f aca="false">B87*360/n_ang</f>
        <v>222.1875</v>
      </c>
      <c r="D87" s="18" t="n">
        <f aca="false">INDEX(ImgF,ROUND($C$5+D$7*SIN(2*PI()*$B87/n_ang),0)-ImgF_y0+1,ROUND($C$4+D$7*COS(2*PI()*$B87/n_ang),0)-ImgF_x0+1)</f>
        <v>109</v>
      </c>
      <c r="E87" s="18" t="n">
        <f aca="false">INDEX(ImgF,ROUND($C$5+E$7*SIN(2*PI()*$B87/n_ang),0)-ImgF_y0+1,ROUND($C$4+E$7*COS(2*PI()*$B87/n_ang),0)-ImgF_x0+1)</f>
        <v>159</v>
      </c>
      <c r="F87" s="18" t="n">
        <f aca="false">INDEX(ImgF,ROUND($C$5+F$7*SIN(2*PI()*$B87/n_ang),0)-ImgF_y0+1,ROUND($C$4+F$7*COS(2*PI()*$B87/n_ang),0)-ImgF_x0+1)</f>
        <v>186</v>
      </c>
      <c r="G87" s="18" t="n">
        <f aca="false">INDEX(ImgF,ROUND($C$5+G$7*SIN(2*PI()*$B87/n_ang),0)-ImgF_y0+1,ROUND($C$4+G$7*COS(2*PI()*$B87/n_ang),0)-ImgF_x0+1)</f>
        <v>187</v>
      </c>
      <c r="H87" s="18" t="n">
        <f aca="false">INDEX(ImgF,ROUND($C$5+H$7*SIN(2*PI()*$B87/n_ang),0)-ImgF_y0+1,ROUND($C$4+H$7*COS(2*PI()*$B87/n_ang),0)-ImgF_x0+1)</f>
        <v>144</v>
      </c>
      <c r="I87" s="18" t="n">
        <f aca="false">INDEX(ImgF,ROUND($C$5+I$7*SIN(2*PI()*$B87/n_ang),0)-ImgF_y0+1,ROUND($C$4+I$7*COS(2*PI()*$B87/n_ang),0)-ImgF_x0+1)</f>
        <v>170</v>
      </c>
      <c r="J87" s="18" t="n">
        <f aca="false">INDEX(ImgF,ROUND($C$5+J$7*SIN(2*PI()*$B87/n_ang),0)-ImgF_y0+1,ROUND($C$4+J$7*COS(2*PI()*$B87/n_ang),0)-ImgF_x0+1)</f>
        <v>170</v>
      </c>
      <c r="K87" s="18" t="n">
        <f aca="false">INDEX(ImgF,ROUND($C$5+K$7*SIN(2*PI()*$B87/n_ang),0)-ImgF_y0+1,ROUND($C$4+K$7*COS(2*PI()*$B87/n_ang),0)-ImgF_x0+1)</f>
        <v>149</v>
      </c>
      <c r="L87" s="18" t="n">
        <f aca="false">INDEX(ImgF,ROUND($C$5+L$7*SIN(2*PI()*$B87/n_ang),0)-ImgF_y0+1,ROUND($C$4+L$7*COS(2*PI()*$B87/n_ang),0)-ImgF_x0+1)</f>
        <v>149</v>
      </c>
      <c r="M87" s="18" t="n">
        <f aca="false">INDEX(ImgF,ROUND($C$5+M$7*SIN(2*PI()*$B87/n_ang),0)-ImgF_y0+1,ROUND($C$4+M$7*COS(2*PI()*$B87/n_ang),0)-ImgF_x0+1)</f>
        <v>148</v>
      </c>
      <c r="N87" s="18" t="n">
        <f aca="false">INDEX(ImgF,ROUND($C$5+N$7*SIN(2*PI()*$B87/n_ang),0)-ImgF_y0+1,ROUND($C$4+N$7*COS(2*PI()*$B87/n_ang),0)-ImgF_x0+1)</f>
        <v>129</v>
      </c>
      <c r="O87" s="18" t="n">
        <f aca="false">INDEX(ImgF,ROUND($C$5+O$7*SIN(2*PI()*$B87/n_ang),0)-ImgF_y0+1,ROUND($C$4+O$7*COS(2*PI()*$B87/n_ang),0)-ImgF_x0+1)</f>
        <v>139</v>
      </c>
      <c r="P87" s="18" t="n">
        <f aca="false">INDEX(ImgF,ROUND($C$5+P$7*SIN(2*PI()*$B87/n_ang),0)-ImgF_y0+1,ROUND($C$4+P$7*COS(2*PI()*$B87/n_ang),0)-ImgF_x0+1)</f>
        <v>142</v>
      </c>
      <c r="Q87" s="18" t="n">
        <f aca="false">INDEX(ImgF,ROUND($C$5+Q$7*SIN(2*PI()*$B87/n_ang),0)-ImgF_y0+1,ROUND($C$4+Q$7*COS(2*PI()*$B87/n_ang),0)-ImgF_x0+1)</f>
        <v>136</v>
      </c>
      <c r="R87" s="18" t="n">
        <f aca="false">INDEX(ImgF,ROUND($C$5+R$7*SIN(2*PI()*$B87/n_ang),0)-ImgF_y0+1,ROUND($C$4+R$7*COS(2*PI()*$B87/n_ang),0)-ImgF_x0+1)</f>
        <v>143</v>
      </c>
      <c r="S87" s="18" t="n">
        <f aca="false">INDEX(ImgF,ROUND($C$5+S$7*SIN(2*PI()*$B87/n_ang),0)-ImgF_y0+1,ROUND($C$4+S$7*COS(2*PI()*$B87/n_ang),0)-ImgF_x0+1)</f>
        <v>138</v>
      </c>
      <c r="T87" s="18" t="n">
        <f aca="false">INDEX(ImgF,ROUND($C$5+T$7*SIN(2*PI()*$B87/n_ang),0)-ImgF_y0+1,ROUND($C$4+T$7*COS(2*PI()*$B87/n_ang),0)-ImgF_x0+1)</f>
        <v>132</v>
      </c>
      <c r="U87" s="18" t="n">
        <f aca="false">INDEX(ImgF,ROUND($C$5+U$7*SIN(2*PI()*$B87/n_ang),0)-ImgF_y0+1,ROUND($C$4+U$7*COS(2*PI()*$B87/n_ang),0)-ImgF_x0+1)</f>
        <v>143</v>
      </c>
      <c r="V87" s="18" t="n">
        <f aca="false">INDEX(ImgF,ROUND($C$5+V$7*SIN(2*PI()*$B87/n_ang),0)-ImgF_y0+1,ROUND($C$4+V$7*COS(2*PI()*$B87/n_ang),0)-ImgF_x0+1)</f>
        <v>116</v>
      </c>
      <c r="W87" s="18" t="n">
        <f aca="false">INDEX(ImgF,ROUND($C$5+W$7*SIN(2*PI()*$B87/n_ang),0)-ImgF_y0+1,ROUND($C$4+W$7*COS(2*PI()*$B87/n_ang),0)-ImgF_x0+1)</f>
        <v>120</v>
      </c>
      <c r="X87" s="18" t="n">
        <f aca="false">INDEX(ImgF,ROUND($C$5+X$7*SIN(2*PI()*$B87/n_ang),0)-ImgF_y0+1,ROUND($C$4+X$7*COS(2*PI()*$B87/n_ang),0)-ImgF_x0+1)</f>
        <v>127</v>
      </c>
      <c r="Y87" s="18" t="n">
        <f aca="false">INDEX(ImgF,ROUND($C$5+Y$7*SIN(2*PI()*$B87/n_ang),0)-ImgF_y0+1,ROUND($C$4+Y$7*COS(2*PI()*$B87/n_ang),0)-ImgF_x0+1)</f>
        <v>141</v>
      </c>
      <c r="Z87" s="18" t="n">
        <f aca="false">INDEX(ImgF,ROUND($C$5+Z$7*SIN(2*PI()*$B87/n_ang),0)-ImgF_y0+1,ROUND($C$4+Z$7*COS(2*PI()*$B87/n_ang),0)-ImgF_x0+1)</f>
        <v>134</v>
      </c>
      <c r="AA87" s="18" t="n">
        <f aca="false">INDEX(ImgF,ROUND($C$5+AA$7*SIN(2*PI()*$B87/n_ang),0)-ImgF_y0+1,ROUND($C$4+AA$7*COS(2*PI()*$B87/n_ang),0)-ImgF_x0+1)</f>
        <v>134</v>
      </c>
      <c r="AB87" s="18" t="n">
        <f aca="false">INDEX(ImgF,ROUND($C$5+AB$7*SIN(2*PI()*$B87/n_ang),0)-ImgF_y0+1,ROUND($C$4+AB$7*COS(2*PI()*$B87/n_ang),0)-ImgF_x0+1)</f>
        <v>121</v>
      </c>
      <c r="AD87" s="18" t="n">
        <f aca="false">INDEX(ImgF,ROUND($C$5+AD$7*SIN(2*PI()*$B87/n_ang),0)-ImgF_y0+1,ROUND($C$4+AD$7*COS(2*PI()*$B87/n_ang),0)-ImgF_x0+1)</f>
        <v>182</v>
      </c>
      <c r="AE87" s="18" t="n">
        <f aca="false">INDEX(ImgF,ROUND($C$5+AE$7*SIN(2*PI()*$B87/n_ang),0)-ImgF_y0+1,ROUND($C$4+AE$7*COS(2*PI()*$B87/n_ang),0)-ImgF_x0+1)</f>
        <v>186</v>
      </c>
      <c r="AF87" s="18" t="n">
        <f aca="false">INDEX(ImgF,ROUND($C$5+AF$7*SIN(2*PI()*$B87/n_ang),0)-ImgF_y0+1,ROUND($C$4+AF$7*COS(2*PI()*$B87/n_ang),0)-ImgF_x0+1)</f>
        <v>178</v>
      </c>
      <c r="AG87" s="18" t="n">
        <f aca="false">INDEX(ImgF,ROUND($C$5+AG$7*SIN(2*PI()*$B87/n_ang),0)-ImgF_y0+1,ROUND($C$4+AG$7*COS(2*PI()*$B87/n_ang),0)-ImgF_x0+1)</f>
        <v>209</v>
      </c>
      <c r="AH87" s="18" t="n">
        <f aca="false">INDEX(ImgF,ROUND($C$5+AH$7*SIN(2*PI()*$B87/n_ang),0)-ImgF_y0+1,ROUND($C$4+AH$7*COS(2*PI()*$B87/n_ang),0)-ImgF_x0+1)</f>
        <v>71</v>
      </c>
      <c r="AI87" s="18" t="n">
        <f aca="false">INDEX(ImgF,ROUND($C$5+AI$7*SIN(2*PI()*$B87/n_ang),0)-ImgF_y0+1,ROUND($C$4+AI$7*COS(2*PI()*$B87/n_ang),0)-ImgF_x0+1)</f>
        <v>0</v>
      </c>
      <c r="AJ87" s="18" t="n">
        <f aca="false">INDEX(ImgF,ROUND($C$5+AJ$7*SIN(2*PI()*$B87/n_ang),0)-ImgF_y0+1,ROUND($C$4+AJ$7*COS(2*PI()*$B87/n_ang),0)-ImgF_x0+1)</f>
        <v>22</v>
      </c>
      <c r="AK87" s="18" t="n">
        <f aca="false">INDEX(ImgF,ROUND($C$5+AK$7*SIN(2*PI()*$B87/n_ang),0)-ImgF_y0+1,ROUND($C$4+AK$7*COS(2*PI()*$B87/n_ang),0)-ImgF_x0+1)</f>
        <v>39</v>
      </c>
      <c r="AL87" s="18" t="n">
        <f aca="false">INDEX(ImgF,ROUND($C$5+AL$7*SIN(2*PI()*$B87/n_ang),0)-ImgF_y0+1,ROUND($C$4+AL$7*COS(2*PI()*$B87/n_ang),0)-ImgF_x0+1)</f>
        <v>42</v>
      </c>
      <c r="AN87" s="35" t="n">
        <f aca="false">AVERAGE(D87:AB87)-AVERAGE(D136:AB136)</f>
        <v>0.406562499999978</v>
      </c>
      <c r="AO87" s="36" t="n">
        <f aca="false">(AN87-AVERAGE(AN$8:AN$135))/STDEVP(AN$8:AN$135)</f>
        <v>0.0150104204063825</v>
      </c>
      <c r="AP87" s="35" t="n">
        <f aca="false">AVERAGE(AD87:AL87)-AVERAGE(AD136:AL136)</f>
        <v>28.5251736111111</v>
      </c>
      <c r="AQ87" s="36" t="n">
        <f aca="false">(AP87-AVERAGE(AP$8:AP$135))/STDEVP(AP$8:AP$135)</f>
        <v>0.620654164146707</v>
      </c>
    </row>
    <row r="88" customFormat="false" ht="10.5" hidden="false" customHeight="true" outlineLevel="0" collapsed="false">
      <c r="B88" s="22" t="n">
        <v>80</v>
      </c>
      <c r="C88" s="34" t="n">
        <f aca="false">B88*360/n_ang</f>
        <v>225</v>
      </c>
      <c r="D88" s="18" t="n">
        <f aca="false">INDEX(ImgF,ROUND($C$5+D$7*SIN(2*PI()*$B88/n_ang),0)-ImgF_y0+1,ROUND($C$4+D$7*COS(2*PI()*$B88/n_ang),0)-ImgF_x0+1)</f>
        <v>109</v>
      </c>
      <c r="E88" s="18" t="n">
        <f aca="false">INDEX(ImgF,ROUND($C$5+E$7*SIN(2*PI()*$B88/n_ang),0)-ImgF_y0+1,ROUND($C$4+E$7*COS(2*PI()*$B88/n_ang),0)-ImgF_x0+1)</f>
        <v>159</v>
      </c>
      <c r="F88" s="18" t="n">
        <f aca="false">INDEX(ImgF,ROUND($C$5+F$7*SIN(2*PI()*$B88/n_ang),0)-ImgF_y0+1,ROUND($C$4+F$7*COS(2*PI()*$B88/n_ang),0)-ImgF_x0+1)</f>
        <v>164</v>
      </c>
      <c r="G88" s="18" t="n">
        <f aca="false">INDEX(ImgF,ROUND($C$5+G$7*SIN(2*PI()*$B88/n_ang),0)-ImgF_y0+1,ROUND($C$4+G$7*COS(2*PI()*$B88/n_ang),0)-ImgF_x0+1)</f>
        <v>164</v>
      </c>
      <c r="H88" s="18" t="n">
        <f aca="false">INDEX(ImgF,ROUND($C$5+H$7*SIN(2*PI()*$B88/n_ang),0)-ImgF_y0+1,ROUND($C$4+H$7*COS(2*PI()*$B88/n_ang),0)-ImgF_x0+1)</f>
        <v>144</v>
      </c>
      <c r="I88" s="18" t="n">
        <f aca="false">INDEX(ImgF,ROUND($C$5+I$7*SIN(2*PI()*$B88/n_ang),0)-ImgF_y0+1,ROUND($C$4+I$7*COS(2*PI()*$B88/n_ang),0)-ImgF_x0+1)</f>
        <v>146</v>
      </c>
      <c r="J88" s="18" t="n">
        <f aca="false">INDEX(ImgF,ROUND($C$5+J$7*SIN(2*PI()*$B88/n_ang),0)-ImgF_y0+1,ROUND($C$4+J$7*COS(2*PI()*$B88/n_ang),0)-ImgF_x0+1)</f>
        <v>138</v>
      </c>
      <c r="K88" s="18" t="n">
        <f aca="false">INDEX(ImgF,ROUND($C$5+K$7*SIN(2*PI()*$B88/n_ang),0)-ImgF_y0+1,ROUND($C$4+K$7*COS(2*PI()*$B88/n_ang),0)-ImgF_x0+1)</f>
        <v>134</v>
      </c>
      <c r="L88" s="18" t="n">
        <f aca="false">INDEX(ImgF,ROUND($C$5+L$7*SIN(2*PI()*$B88/n_ang),0)-ImgF_y0+1,ROUND($C$4+L$7*COS(2*PI()*$B88/n_ang),0)-ImgF_x0+1)</f>
        <v>135</v>
      </c>
      <c r="M88" s="18" t="n">
        <f aca="false">INDEX(ImgF,ROUND($C$5+M$7*SIN(2*PI()*$B88/n_ang),0)-ImgF_y0+1,ROUND($C$4+M$7*COS(2*PI()*$B88/n_ang),0)-ImgF_x0+1)</f>
        <v>134</v>
      </c>
      <c r="N88" s="18" t="n">
        <f aca="false">INDEX(ImgF,ROUND($C$5+N$7*SIN(2*PI()*$B88/n_ang),0)-ImgF_y0+1,ROUND($C$4+N$7*COS(2*PI()*$B88/n_ang),0)-ImgF_x0+1)</f>
        <v>136</v>
      </c>
      <c r="O88" s="18" t="n">
        <f aca="false">INDEX(ImgF,ROUND($C$5+O$7*SIN(2*PI()*$B88/n_ang),0)-ImgF_y0+1,ROUND($C$4+O$7*COS(2*PI()*$B88/n_ang),0)-ImgF_x0+1)</f>
        <v>135</v>
      </c>
      <c r="P88" s="18" t="n">
        <f aca="false">INDEX(ImgF,ROUND($C$5+P$7*SIN(2*PI()*$B88/n_ang),0)-ImgF_y0+1,ROUND($C$4+P$7*COS(2*PI()*$B88/n_ang),0)-ImgF_x0+1)</f>
        <v>134</v>
      </c>
      <c r="Q88" s="18" t="n">
        <f aca="false">INDEX(ImgF,ROUND($C$5+Q$7*SIN(2*PI()*$B88/n_ang),0)-ImgF_y0+1,ROUND($C$4+Q$7*COS(2*PI()*$B88/n_ang),0)-ImgF_x0+1)</f>
        <v>134</v>
      </c>
      <c r="R88" s="18" t="n">
        <f aca="false">INDEX(ImgF,ROUND($C$5+R$7*SIN(2*PI()*$B88/n_ang),0)-ImgF_y0+1,ROUND($C$4+R$7*COS(2*PI()*$B88/n_ang),0)-ImgF_x0+1)</f>
        <v>129</v>
      </c>
      <c r="S88" s="18" t="n">
        <f aca="false">INDEX(ImgF,ROUND($C$5+S$7*SIN(2*PI()*$B88/n_ang),0)-ImgF_y0+1,ROUND($C$4+S$7*COS(2*PI()*$B88/n_ang),0)-ImgF_x0+1)</f>
        <v>135</v>
      </c>
      <c r="T88" s="18" t="n">
        <f aca="false">INDEX(ImgF,ROUND($C$5+T$7*SIN(2*PI()*$B88/n_ang),0)-ImgF_y0+1,ROUND($C$4+T$7*COS(2*PI()*$B88/n_ang),0)-ImgF_x0+1)</f>
        <v>160</v>
      </c>
      <c r="U88" s="18" t="n">
        <f aca="false">INDEX(ImgF,ROUND($C$5+U$7*SIN(2*PI()*$B88/n_ang),0)-ImgF_y0+1,ROUND($C$4+U$7*COS(2*PI()*$B88/n_ang),0)-ImgF_x0+1)</f>
        <v>137</v>
      </c>
      <c r="V88" s="18" t="n">
        <f aca="false">INDEX(ImgF,ROUND($C$5+V$7*SIN(2*PI()*$B88/n_ang),0)-ImgF_y0+1,ROUND($C$4+V$7*COS(2*PI()*$B88/n_ang),0)-ImgF_x0+1)</f>
        <v>144</v>
      </c>
      <c r="W88" s="18" t="n">
        <f aca="false">INDEX(ImgF,ROUND($C$5+W$7*SIN(2*PI()*$B88/n_ang),0)-ImgF_y0+1,ROUND($C$4+W$7*COS(2*PI()*$B88/n_ang),0)-ImgF_x0+1)</f>
        <v>170</v>
      </c>
      <c r="X88" s="18" t="n">
        <f aca="false">INDEX(ImgF,ROUND($C$5+X$7*SIN(2*PI()*$B88/n_ang),0)-ImgF_y0+1,ROUND($C$4+X$7*COS(2*PI()*$B88/n_ang),0)-ImgF_x0+1)</f>
        <v>170</v>
      </c>
      <c r="Y88" s="18" t="n">
        <f aca="false">INDEX(ImgF,ROUND($C$5+Y$7*SIN(2*PI()*$B88/n_ang),0)-ImgF_y0+1,ROUND($C$4+Y$7*COS(2*PI()*$B88/n_ang),0)-ImgF_x0+1)</f>
        <v>198</v>
      </c>
      <c r="Z88" s="18" t="n">
        <f aca="false">INDEX(ImgF,ROUND($C$5+Z$7*SIN(2*PI()*$B88/n_ang),0)-ImgF_y0+1,ROUND($C$4+Z$7*COS(2*PI()*$B88/n_ang),0)-ImgF_x0+1)</f>
        <v>205</v>
      </c>
      <c r="AA88" s="18" t="n">
        <f aca="false">INDEX(ImgF,ROUND($C$5+AA$7*SIN(2*PI()*$B88/n_ang),0)-ImgF_y0+1,ROUND($C$4+AA$7*COS(2*PI()*$B88/n_ang),0)-ImgF_x0+1)</f>
        <v>170</v>
      </c>
      <c r="AB88" s="18" t="n">
        <f aca="false">INDEX(ImgF,ROUND($C$5+AB$7*SIN(2*PI()*$B88/n_ang),0)-ImgF_y0+1,ROUND($C$4+AB$7*COS(2*PI()*$B88/n_ang),0)-ImgF_x0+1)</f>
        <v>203</v>
      </c>
      <c r="AD88" s="18" t="n">
        <f aca="false">INDEX(ImgF,ROUND($C$5+AD$7*SIN(2*PI()*$B88/n_ang),0)-ImgF_y0+1,ROUND($C$4+AD$7*COS(2*PI()*$B88/n_ang),0)-ImgF_x0+1)</f>
        <v>110</v>
      </c>
      <c r="AE88" s="18" t="n">
        <f aca="false">INDEX(ImgF,ROUND($C$5+AE$7*SIN(2*PI()*$B88/n_ang),0)-ImgF_y0+1,ROUND($C$4+AE$7*COS(2*PI()*$B88/n_ang),0)-ImgF_x0+1)</f>
        <v>124</v>
      </c>
      <c r="AF88" s="18" t="n">
        <f aca="false">INDEX(ImgF,ROUND($C$5+AF$7*SIN(2*PI()*$B88/n_ang),0)-ImgF_y0+1,ROUND($C$4+AF$7*COS(2*PI()*$B88/n_ang),0)-ImgF_x0+1)</f>
        <v>37</v>
      </c>
      <c r="AG88" s="18" t="n">
        <f aca="false">INDEX(ImgF,ROUND($C$5+AG$7*SIN(2*PI()*$B88/n_ang),0)-ImgF_y0+1,ROUND($C$4+AG$7*COS(2*PI()*$B88/n_ang),0)-ImgF_x0+1)</f>
        <v>87</v>
      </c>
      <c r="AH88" s="18" t="n">
        <f aca="false">INDEX(ImgF,ROUND($C$5+AH$7*SIN(2*PI()*$B88/n_ang),0)-ImgF_y0+1,ROUND($C$4+AH$7*COS(2*PI()*$B88/n_ang),0)-ImgF_x0+1)</f>
        <v>19</v>
      </c>
      <c r="AI88" s="18" t="n">
        <f aca="false">INDEX(ImgF,ROUND($C$5+AI$7*SIN(2*PI()*$B88/n_ang),0)-ImgF_y0+1,ROUND($C$4+AI$7*COS(2*PI()*$B88/n_ang),0)-ImgF_x0+1)</f>
        <v>13</v>
      </c>
      <c r="AJ88" s="18" t="n">
        <f aca="false">INDEX(ImgF,ROUND($C$5+AJ$7*SIN(2*PI()*$B88/n_ang),0)-ImgF_y0+1,ROUND($C$4+AJ$7*COS(2*PI()*$B88/n_ang),0)-ImgF_x0+1)</f>
        <v>29</v>
      </c>
      <c r="AK88" s="18" t="n">
        <f aca="false">INDEX(ImgF,ROUND($C$5+AK$7*SIN(2*PI()*$B88/n_ang),0)-ImgF_y0+1,ROUND($C$4+AK$7*COS(2*PI()*$B88/n_ang),0)-ImgF_x0+1)</f>
        <v>44</v>
      </c>
      <c r="AL88" s="18" t="n">
        <f aca="false">INDEX(ImgF,ROUND($C$5+AL$7*SIN(2*PI()*$B88/n_ang),0)-ImgF_y0+1,ROUND($C$4+AL$7*COS(2*PI()*$B88/n_ang),0)-ImgF_x0+1)</f>
        <v>37</v>
      </c>
      <c r="AN88" s="35" t="n">
        <f aca="false">AVERAGE(D88:AB88)-AVERAGE(D136:AB136)</f>
        <v>9.24656249999998</v>
      </c>
      <c r="AO88" s="36" t="n">
        <f aca="false">(AN88-AVERAGE(AN$8:AN$135))/STDEVP(AN$8:AN$135)</f>
        <v>0.341386110226339</v>
      </c>
      <c r="AP88" s="35" t="n">
        <f aca="false">AVERAGE(AD88:AL88)-AVERAGE(AD136:AL136)</f>
        <v>-19.1414930555556</v>
      </c>
      <c r="AQ88" s="36" t="n">
        <f aca="false">(AP88-AVERAGE(AP$8:AP$135))/STDEVP(AP$8:AP$135)</f>
        <v>-0.416482912072032</v>
      </c>
    </row>
    <row r="89" customFormat="false" ht="10.5" hidden="false" customHeight="true" outlineLevel="0" collapsed="false">
      <c r="B89" s="22" t="n">
        <v>81</v>
      </c>
      <c r="C89" s="34" t="n">
        <f aca="false">B89*360/n_ang</f>
        <v>227.8125</v>
      </c>
      <c r="D89" s="18" t="n">
        <f aca="false">INDEX(ImgF,ROUND($C$5+D$7*SIN(2*PI()*$B89/n_ang),0)-ImgF_y0+1,ROUND($C$4+D$7*COS(2*PI()*$B89/n_ang),0)-ImgF_x0+1)</f>
        <v>143</v>
      </c>
      <c r="E89" s="18" t="n">
        <f aca="false">INDEX(ImgF,ROUND($C$5+E$7*SIN(2*PI()*$B89/n_ang),0)-ImgF_y0+1,ROUND($C$4+E$7*COS(2*PI()*$B89/n_ang),0)-ImgF_x0+1)</f>
        <v>159</v>
      </c>
      <c r="F89" s="18" t="n">
        <f aca="false">INDEX(ImgF,ROUND($C$5+F$7*SIN(2*PI()*$B89/n_ang),0)-ImgF_y0+1,ROUND($C$4+F$7*COS(2*PI()*$B89/n_ang),0)-ImgF_x0+1)</f>
        <v>148</v>
      </c>
      <c r="G89" s="18" t="n">
        <f aca="false">INDEX(ImgF,ROUND($C$5+G$7*SIN(2*PI()*$B89/n_ang),0)-ImgF_y0+1,ROUND($C$4+G$7*COS(2*PI()*$B89/n_ang),0)-ImgF_x0+1)</f>
        <v>141</v>
      </c>
      <c r="H89" s="18" t="n">
        <f aca="false">INDEX(ImgF,ROUND($C$5+H$7*SIN(2*PI()*$B89/n_ang),0)-ImgF_y0+1,ROUND($C$4+H$7*COS(2*PI()*$B89/n_ang),0)-ImgF_x0+1)</f>
        <v>144</v>
      </c>
      <c r="I89" s="18" t="n">
        <f aca="false">INDEX(ImgF,ROUND($C$5+I$7*SIN(2*PI()*$B89/n_ang),0)-ImgF_y0+1,ROUND($C$4+I$7*COS(2*PI()*$B89/n_ang),0)-ImgF_x0+1)</f>
        <v>137</v>
      </c>
      <c r="J89" s="18" t="n">
        <f aca="false">INDEX(ImgF,ROUND($C$5+J$7*SIN(2*PI()*$B89/n_ang),0)-ImgF_y0+1,ROUND($C$4+J$7*COS(2*PI()*$B89/n_ang),0)-ImgF_x0+1)</f>
        <v>138</v>
      </c>
      <c r="K89" s="18" t="n">
        <f aca="false">INDEX(ImgF,ROUND($C$5+K$7*SIN(2*PI()*$B89/n_ang),0)-ImgF_y0+1,ROUND($C$4+K$7*COS(2*PI()*$B89/n_ang),0)-ImgF_x0+1)</f>
        <v>138</v>
      </c>
      <c r="L89" s="18" t="n">
        <f aca="false">INDEX(ImgF,ROUND($C$5+L$7*SIN(2*PI()*$B89/n_ang),0)-ImgF_y0+1,ROUND($C$4+L$7*COS(2*PI()*$B89/n_ang),0)-ImgF_x0+1)</f>
        <v>138</v>
      </c>
      <c r="M89" s="18" t="n">
        <f aca="false">INDEX(ImgF,ROUND($C$5+M$7*SIN(2*PI()*$B89/n_ang),0)-ImgF_y0+1,ROUND($C$4+M$7*COS(2*PI()*$B89/n_ang),0)-ImgF_x0+1)</f>
        <v>134</v>
      </c>
      <c r="N89" s="18" t="n">
        <f aca="false">INDEX(ImgF,ROUND($C$5+N$7*SIN(2*PI()*$B89/n_ang),0)-ImgF_y0+1,ROUND($C$4+N$7*COS(2*PI()*$B89/n_ang),0)-ImgF_x0+1)</f>
        <v>125</v>
      </c>
      <c r="O89" s="18" t="n">
        <f aca="false">INDEX(ImgF,ROUND($C$5+O$7*SIN(2*PI()*$B89/n_ang),0)-ImgF_y0+1,ROUND($C$4+O$7*COS(2*PI()*$B89/n_ang),0)-ImgF_x0+1)</f>
        <v>132</v>
      </c>
      <c r="P89" s="18" t="n">
        <f aca="false">INDEX(ImgF,ROUND($C$5+P$7*SIN(2*PI()*$B89/n_ang),0)-ImgF_y0+1,ROUND($C$4+P$7*COS(2*PI()*$B89/n_ang),0)-ImgF_x0+1)</f>
        <v>129</v>
      </c>
      <c r="Q89" s="18" t="n">
        <f aca="false">INDEX(ImgF,ROUND($C$5+Q$7*SIN(2*PI()*$B89/n_ang),0)-ImgF_y0+1,ROUND($C$4+Q$7*COS(2*PI()*$B89/n_ang),0)-ImgF_x0+1)</f>
        <v>128</v>
      </c>
      <c r="R89" s="18" t="n">
        <f aca="false">INDEX(ImgF,ROUND($C$5+R$7*SIN(2*PI()*$B89/n_ang),0)-ImgF_y0+1,ROUND($C$4+R$7*COS(2*PI()*$B89/n_ang),0)-ImgF_x0+1)</f>
        <v>149</v>
      </c>
      <c r="S89" s="18" t="n">
        <f aca="false">INDEX(ImgF,ROUND($C$5+S$7*SIN(2*PI()*$B89/n_ang),0)-ImgF_y0+1,ROUND($C$4+S$7*COS(2*PI()*$B89/n_ang),0)-ImgF_x0+1)</f>
        <v>175</v>
      </c>
      <c r="T89" s="18" t="n">
        <f aca="false">INDEX(ImgF,ROUND($C$5+T$7*SIN(2*PI()*$B89/n_ang),0)-ImgF_y0+1,ROUND($C$4+T$7*COS(2*PI()*$B89/n_ang),0)-ImgF_x0+1)</f>
        <v>160</v>
      </c>
      <c r="U89" s="18" t="n">
        <f aca="false">INDEX(ImgF,ROUND($C$5+U$7*SIN(2*PI()*$B89/n_ang),0)-ImgF_y0+1,ROUND($C$4+U$7*COS(2*PI()*$B89/n_ang),0)-ImgF_x0+1)</f>
        <v>180</v>
      </c>
      <c r="V89" s="18" t="n">
        <f aca="false">INDEX(ImgF,ROUND($C$5+V$7*SIN(2*PI()*$B89/n_ang),0)-ImgF_y0+1,ROUND($C$4+V$7*COS(2*PI()*$B89/n_ang),0)-ImgF_x0+1)</f>
        <v>201</v>
      </c>
      <c r="W89" s="18" t="n">
        <f aca="false">INDEX(ImgF,ROUND($C$5+W$7*SIN(2*PI()*$B89/n_ang),0)-ImgF_y0+1,ROUND($C$4+W$7*COS(2*PI()*$B89/n_ang),0)-ImgF_x0+1)</f>
        <v>200</v>
      </c>
      <c r="X89" s="18" t="n">
        <f aca="false">INDEX(ImgF,ROUND($C$5+X$7*SIN(2*PI()*$B89/n_ang),0)-ImgF_y0+1,ROUND($C$4+X$7*COS(2*PI()*$B89/n_ang),0)-ImgF_x0+1)</f>
        <v>200</v>
      </c>
      <c r="Y89" s="18" t="n">
        <f aca="false">INDEX(ImgF,ROUND($C$5+Y$7*SIN(2*PI()*$B89/n_ang),0)-ImgF_y0+1,ROUND($C$4+Y$7*COS(2*PI()*$B89/n_ang),0)-ImgF_x0+1)</f>
        <v>123</v>
      </c>
      <c r="Z89" s="18" t="n">
        <f aca="false">INDEX(ImgF,ROUND($C$5+Z$7*SIN(2*PI()*$B89/n_ang),0)-ImgF_y0+1,ROUND($C$4+Z$7*COS(2*PI()*$B89/n_ang),0)-ImgF_x0+1)</f>
        <v>73</v>
      </c>
      <c r="AA89" s="18" t="n">
        <f aca="false">INDEX(ImgF,ROUND($C$5+AA$7*SIN(2*PI()*$B89/n_ang),0)-ImgF_y0+1,ROUND($C$4+AA$7*COS(2*PI()*$B89/n_ang),0)-ImgF_x0+1)</f>
        <v>32</v>
      </c>
      <c r="AB89" s="18" t="n">
        <f aca="false">INDEX(ImgF,ROUND($C$5+AB$7*SIN(2*PI()*$B89/n_ang),0)-ImgF_y0+1,ROUND($C$4+AB$7*COS(2*PI()*$B89/n_ang),0)-ImgF_x0+1)</f>
        <v>75</v>
      </c>
      <c r="AD89" s="18" t="n">
        <f aca="false">INDEX(ImgF,ROUND($C$5+AD$7*SIN(2*PI()*$B89/n_ang),0)-ImgF_y0+1,ROUND($C$4+AD$7*COS(2*PI()*$B89/n_ang),0)-ImgF_x0+1)</f>
        <v>0</v>
      </c>
      <c r="AE89" s="18" t="n">
        <f aca="false">INDEX(ImgF,ROUND($C$5+AE$7*SIN(2*PI()*$B89/n_ang),0)-ImgF_y0+1,ROUND($C$4+AE$7*COS(2*PI()*$B89/n_ang),0)-ImgF_x0+1)</f>
        <v>12</v>
      </c>
      <c r="AF89" s="18" t="n">
        <f aca="false">INDEX(ImgF,ROUND($C$5+AF$7*SIN(2*PI()*$B89/n_ang),0)-ImgF_y0+1,ROUND($C$4+AF$7*COS(2*PI()*$B89/n_ang),0)-ImgF_x0+1)</f>
        <v>21</v>
      </c>
      <c r="AG89" s="18" t="n">
        <f aca="false">INDEX(ImgF,ROUND($C$5+AG$7*SIN(2*PI()*$B89/n_ang),0)-ImgF_y0+1,ROUND($C$4+AG$7*COS(2*PI()*$B89/n_ang),0)-ImgF_x0+1)</f>
        <v>15</v>
      </c>
      <c r="AH89" s="18" t="n">
        <f aca="false">INDEX(ImgF,ROUND($C$5+AH$7*SIN(2*PI()*$B89/n_ang),0)-ImgF_y0+1,ROUND($C$4+AH$7*COS(2*PI()*$B89/n_ang),0)-ImgF_x0+1)</f>
        <v>16</v>
      </c>
      <c r="AI89" s="18" t="n">
        <f aca="false">INDEX(ImgF,ROUND($C$5+AI$7*SIN(2*PI()*$B89/n_ang),0)-ImgF_y0+1,ROUND($C$4+AI$7*COS(2*PI()*$B89/n_ang),0)-ImgF_x0+1)</f>
        <v>27</v>
      </c>
      <c r="AJ89" s="18" t="n">
        <f aca="false">INDEX(ImgF,ROUND($C$5+AJ$7*SIN(2*PI()*$B89/n_ang),0)-ImgF_y0+1,ROUND($C$4+AJ$7*COS(2*PI()*$B89/n_ang),0)-ImgF_x0+1)</f>
        <v>38</v>
      </c>
      <c r="AK89" s="18" t="n">
        <f aca="false">INDEX(ImgF,ROUND($C$5+AK$7*SIN(2*PI()*$B89/n_ang),0)-ImgF_y0+1,ROUND($C$4+AK$7*COS(2*PI()*$B89/n_ang),0)-ImgF_x0+1)</f>
        <v>38</v>
      </c>
      <c r="AL89" s="18" t="n">
        <f aca="false">INDEX(ImgF,ROUND($C$5+AL$7*SIN(2*PI()*$B89/n_ang),0)-ImgF_y0+1,ROUND($C$4+AL$7*COS(2*PI()*$B89/n_ang),0)-ImgF_x0+1)</f>
        <v>46</v>
      </c>
      <c r="AN89" s="35" t="n">
        <f aca="false">AVERAGE(D89:AB89)-AVERAGE(D136:AB136)</f>
        <v>-2.1534375</v>
      </c>
      <c r="AO89" s="36" t="n">
        <f aca="false">(AN89-AVERAGE(AN$8:AN$135))/STDEVP(AN$8:AN$135)</f>
        <v>-0.079505616464554</v>
      </c>
      <c r="AP89" s="35" t="n">
        <f aca="false">AVERAGE(AD89:AL89)-AVERAGE(AD136:AL136)</f>
        <v>-51.0303819444444</v>
      </c>
      <c r="AQ89" s="36" t="n">
        <f aca="false">(AP89-AVERAGE(AP$8:AP$135))/STDEVP(AP$8:AP$135)</f>
        <v>-1.11032519849343</v>
      </c>
    </row>
    <row r="90" customFormat="false" ht="10.5" hidden="false" customHeight="true" outlineLevel="0" collapsed="false">
      <c r="B90" s="22" t="n">
        <v>82</v>
      </c>
      <c r="C90" s="34" t="n">
        <f aca="false">B90*360/n_ang</f>
        <v>230.625</v>
      </c>
      <c r="D90" s="18" t="n">
        <f aca="false">INDEX(ImgF,ROUND($C$5+D$7*SIN(2*PI()*$B90/n_ang),0)-ImgF_y0+1,ROUND($C$4+D$7*COS(2*PI()*$B90/n_ang),0)-ImgF_x0+1)</f>
        <v>143</v>
      </c>
      <c r="E90" s="18" t="n">
        <f aca="false">INDEX(ImgF,ROUND($C$5+E$7*SIN(2*PI()*$B90/n_ang),0)-ImgF_y0+1,ROUND($C$4+E$7*COS(2*PI()*$B90/n_ang),0)-ImgF_x0+1)</f>
        <v>131</v>
      </c>
      <c r="F90" s="18" t="n">
        <f aca="false">INDEX(ImgF,ROUND($C$5+F$7*SIN(2*PI()*$B90/n_ang),0)-ImgF_y0+1,ROUND($C$4+F$7*COS(2*PI()*$B90/n_ang),0)-ImgF_x0+1)</f>
        <v>148</v>
      </c>
      <c r="G90" s="18" t="n">
        <f aca="false">INDEX(ImgF,ROUND($C$5+G$7*SIN(2*PI()*$B90/n_ang),0)-ImgF_y0+1,ROUND($C$4+G$7*COS(2*PI()*$B90/n_ang),0)-ImgF_x0+1)</f>
        <v>141</v>
      </c>
      <c r="H90" s="18" t="n">
        <f aca="false">INDEX(ImgF,ROUND($C$5+H$7*SIN(2*PI()*$B90/n_ang),0)-ImgF_y0+1,ROUND($C$4+H$7*COS(2*PI()*$B90/n_ang),0)-ImgF_x0+1)</f>
        <v>131</v>
      </c>
      <c r="I90" s="18" t="n">
        <f aca="false">INDEX(ImgF,ROUND($C$5+I$7*SIN(2*PI()*$B90/n_ang),0)-ImgF_y0+1,ROUND($C$4+I$7*COS(2*PI()*$B90/n_ang),0)-ImgF_x0+1)</f>
        <v>130</v>
      </c>
      <c r="J90" s="18" t="n">
        <f aca="false">INDEX(ImgF,ROUND($C$5+J$7*SIN(2*PI()*$B90/n_ang),0)-ImgF_y0+1,ROUND($C$4+J$7*COS(2*PI()*$B90/n_ang),0)-ImgF_x0+1)</f>
        <v>130</v>
      </c>
      <c r="K90" s="18" t="n">
        <f aca="false">INDEX(ImgF,ROUND($C$5+K$7*SIN(2*PI()*$B90/n_ang),0)-ImgF_y0+1,ROUND($C$4+K$7*COS(2*PI()*$B90/n_ang),0)-ImgF_x0+1)</f>
        <v>148</v>
      </c>
      <c r="L90" s="18" t="n">
        <f aca="false">INDEX(ImgF,ROUND($C$5+L$7*SIN(2*PI()*$B90/n_ang),0)-ImgF_y0+1,ROUND($C$4+L$7*COS(2*PI()*$B90/n_ang),0)-ImgF_x0+1)</f>
        <v>136</v>
      </c>
      <c r="M90" s="18" t="n">
        <f aca="false">INDEX(ImgF,ROUND($C$5+M$7*SIN(2*PI()*$B90/n_ang),0)-ImgF_y0+1,ROUND($C$4+M$7*COS(2*PI()*$B90/n_ang),0)-ImgF_x0+1)</f>
        <v>170</v>
      </c>
      <c r="N90" s="18" t="n">
        <f aca="false">INDEX(ImgF,ROUND($C$5+N$7*SIN(2*PI()*$B90/n_ang),0)-ImgF_y0+1,ROUND($C$4+N$7*COS(2*PI()*$B90/n_ang),0)-ImgF_x0+1)</f>
        <v>131</v>
      </c>
      <c r="O90" s="18" t="n">
        <f aca="false">INDEX(ImgF,ROUND($C$5+O$7*SIN(2*PI()*$B90/n_ang),0)-ImgF_y0+1,ROUND($C$4+O$7*COS(2*PI()*$B90/n_ang),0)-ImgF_x0+1)</f>
        <v>132</v>
      </c>
      <c r="P90" s="18" t="n">
        <f aca="false">INDEX(ImgF,ROUND($C$5+P$7*SIN(2*PI()*$B90/n_ang),0)-ImgF_y0+1,ROUND($C$4+P$7*COS(2*PI()*$B90/n_ang),0)-ImgF_x0+1)</f>
        <v>151</v>
      </c>
      <c r="Q90" s="18" t="n">
        <f aca="false">INDEX(ImgF,ROUND($C$5+Q$7*SIN(2*PI()*$B90/n_ang),0)-ImgF_y0+1,ROUND($C$4+Q$7*COS(2*PI()*$B90/n_ang),0)-ImgF_x0+1)</f>
        <v>172</v>
      </c>
      <c r="R90" s="18" t="n">
        <f aca="false">INDEX(ImgF,ROUND($C$5+R$7*SIN(2*PI()*$B90/n_ang),0)-ImgF_y0+1,ROUND($C$4+R$7*COS(2*PI()*$B90/n_ang),0)-ImgF_x0+1)</f>
        <v>210</v>
      </c>
      <c r="S90" s="18" t="n">
        <f aca="false">INDEX(ImgF,ROUND($C$5+S$7*SIN(2*PI()*$B90/n_ang),0)-ImgF_y0+1,ROUND($C$4+S$7*COS(2*PI()*$B90/n_ang),0)-ImgF_x0+1)</f>
        <v>210</v>
      </c>
      <c r="T90" s="18" t="n">
        <f aca="false">INDEX(ImgF,ROUND($C$5+T$7*SIN(2*PI()*$B90/n_ang),0)-ImgF_y0+1,ROUND($C$4+T$7*COS(2*PI()*$B90/n_ang),0)-ImgF_x0+1)</f>
        <v>151</v>
      </c>
      <c r="U90" s="18" t="n">
        <f aca="false">INDEX(ImgF,ROUND($C$5+U$7*SIN(2*PI()*$B90/n_ang),0)-ImgF_y0+1,ROUND($C$4+U$7*COS(2*PI()*$B90/n_ang),0)-ImgF_x0+1)</f>
        <v>50</v>
      </c>
      <c r="V90" s="18" t="n">
        <f aca="false">INDEX(ImgF,ROUND($C$5+V$7*SIN(2*PI()*$B90/n_ang),0)-ImgF_y0+1,ROUND($C$4+V$7*COS(2*PI()*$B90/n_ang),0)-ImgF_x0+1)</f>
        <v>34</v>
      </c>
      <c r="W90" s="18" t="n">
        <f aca="false">INDEX(ImgF,ROUND($C$5+W$7*SIN(2*PI()*$B90/n_ang),0)-ImgF_y0+1,ROUND($C$4+W$7*COS(2*PI()*$B90/n_ang),0)-ImgF_x0+1)</f>
        <v>111</v>
      </c>
      <c r="X90" s="18" t="n">
        <f aca="false">INDEX(ImgF,ROUND($C$5+X$7*SIN(2*PI()*$B90/n_ang),0)-ImgF_y0+1,ROUND($C$4+X$7*COS(2*PI()*$B90/n_ang),0)-ImgF_x0+1)</f>
        <v>15</v>
      </c>
      <c r="Y90" s="18" t="n">
        <f aca="false">INDEX(ImgF,ROUND($C$5+Y$7*SIN(2*PI()*$B90/n_ang),0)-ImgF_y0+1,ROUND($C$4+Y$7*COS(2*PI()*$B90/n_ang),0)-ImgF_x0+1)</f>
        <v>1</v>
      </c>
      <c r="Z90" s="18" t="n">
        <f aca="false">INDEX(ImgF,ROUND($C$5+Z$7*SIN(2*PI()*$B90/n_ang),0)-ImgF_y0+1,ROUND($C$4+Z$7*COS(2*PI()*$B90/n_ang),0)-ImgF_x0+1)</f>
        <v>8</v>
      </c>
      <c r="AA90" s="18" t="n">
        <f aca="false">INDEX(ImgF,ROUND($C$5+AA$7*SIN(2*PI()*$B90/n_ang),0)-ImgF_y0+1,ROUND($C$4+AA$7*COS(2*PI()*$B90/n_ang),0)-ImgF_x0+1)</f>
        <v>44</v>
      </c>
      <c r="AB90" s="18" t="n">
        <f aca="false">INDEX(ImgF,ROUND($C$5+AB$7*SIN(2*PI()*$B90/n_ang),0)-ImgF_y0+1,ROUND($C$4+AB$7*COS(2*PI()*$B90/n_ang),0)-ImgF_x0+1)</f>
        <v>57</v>
      </c>
      <c r="AD90" s="18" t="n">
        <f aca="false">INDEX(ImgF,ROUND($C$5+AD$7*SIN(2*PI()*$B90/n_ang),0)-ImgF_y0+1,ROUND($C$4+AD$7*COS(2*PI()*$B90/n_ang),0)-ImgF_x0+1)</f>
        <v>4</v>
      </c>
      <c r="AE90" s="18" t="n">
        <f aca="false">INDEX(ImgF,ROUND($C$5+AE$7*SIN(2*PI()*$B90/n_ang),0)-ImgF_y0+1,ROUND($C$4+AE$7*COS(2*PI()*$B90/n_ang),0)-ImgF_x0+1)</f>
        <v>19</v>
      </c>
      <c r="AF90" s="18" t="n">
        <f aca="false">INDEX(ImgF,ROUND($C$5+AF$7*SIN(2*PI()*$B90/n_ang),0)-ImgF_y0+1,ROUND($C$4+AF$7*COS(2*PI()*$B90/n_ang),0)-ImgF_x0+1)</f>
        <v>48</v>
      </c>
      <c r="AG90" s="18" t="n">
        <f aca="false">INDEX(ImgF,ROUND($C$5+AG$7*SIN(2*PI()*$B90/n_ang),0)-ImgF_y0+1,ROUND($C$4+AG$7*COS(2*PI()*$B90/n_ang),0)-ImgF_x0+1)</f>
        <v>44</v>
      </c>
      <c r="AH90" s="18" t="n">
        <f aca="false">INDEX(ImgF,ROUND($C$5+AH$7*SIN(2*PI()*$B90/n_ang),0)-ImgF_y0+1,ROUND($C$4+AH$7*COS(2*PI()*$B90/n_ang),0)-ImgF_x0+1)</f>
        <v>41</v>
      </c>
      <c r="AI90" s="18" t="n">
        <f aca="false">INDEX(ImgF,ROUND($C$5+AI$7*SIN(2*PI()*$B90/n_ang),0)-ImgF_y0+1,ROUND($C$4+AI$7*COS(2*PI()*$B90/n_ang),0)-ImgF_x0+1)</f>
        <v>58</v>
      </c>
      <c r="AJ90" s="18" t="n">
        <f aca="false">INDEX(ImgF,ROUND($C$5+AJ$7*SIN(2*PI()*$B90/n_ang),0)-ImgF_y0+1,ROUND($C$4+AJ$7*COS(2*PI()*$B90/n_ang),0)-ImgF_x0+1)</f>
        <v>61</v>
      </c>
      <c r="AK90" s="18" t="n">
        <f aca="false">INDEX(ImgF,ROUND($C$5+AK$7*SIN(2*PI()*$B90/n_ang),0)-ImgF_y0+1,ROUND($C$4+AK$7*COS(2*PI()*$B90/n_ang),0)-ImgF_x0+1)</f>
        <v>35</v>
      </c>
      <c r="AL90" s="18" t="n">
        <f aca="false">INDEX(ImgF,ROUND($C$5+AL$7*SIN(2*PI()*$B90/n_ang),0)-ImgF_y0+1,ROUND($C$4+AL$7*COS(2*PI()*$B90/n_ang),0)-ImgF_x0+1)</f>
        <v>23</v>
      </c>
      <c r="AN90" s="35" t="n">
        <f aca="false">AVERAGE(D90:AB90)-AVERAGE(D136:AB136)</f>
        <v>-26.8334375</v>
      </c>
      <c r="AO90" s="36" t="n">
        <f aca="false">(AN90-AVERAGE(AN$8:AN$135))/STDEVP(AN$8:AN$135)</f>
        <v>-0.990699284423436</v>
      </c>
      <c r="AP90" s="35" t="n">
        <f aca="false">AVERAGE(AD90:AL90)-AVERAGE(AD136:AL136)</f>
        <v>-37.6970486111111</v>
      </c>
      <c r="AQ90" s="36" t="n">
        <f aca="false">(AP90-AVERAGE(AP$8:AP$135))/STDEVP(AP$8:AP$135)</f>
        <v>-0.820216925425247</v>
      </c>
    </row>
    <row r="91" customFormat="false" ht="10.5" hidden="false" customHeight="true" outlineLevel="0" collapsed="false">
      <c r="B91" s="22" t="n">
        <v>83</v>
      </c>
      <c r="C91" s="34" t="n">
        <f aca="false">B91*360/n_ang</f>
        <v>233.4375</v>
      </c>
      <c r="D91" s="18" t="n">
        <f aca="false">INDEX(ImgF,ROUND($C$5+D$7*SIN(2*PI()*$B91/n_ang),0)-ImgF_y0+1,ROUND($C$4+D$7*COS(2*PI()*$B91/n_ang),0)-ImgF_x0+1)</f>
        <v>150</v>
      </c>
      <c r="E91" s="18" t="n">
        <f aca="false">INDEX(ImgF,ROUND($C$5+E$7*SIN(2*PI()*$B91/n_ang),0)-ImgF_y0+1,ROUND($C$4+E$7*COS(2*PI()*$B91/n_ang),0)-ImgF_x0+1)</f>
        <v>131</v>
      </c>
      <c r="F91" s="18" t="n">
        <f aca="false">INDEX(ImgF,ROUND($C$5+F$7*SIN(2*PI()*$B91/n_ang),0)-ImgF_y0+1,ROUND($C$4+F$7*COS(2*PI()*$B91/n_ang),0)-ImgF_x0+1)</f>
        <v>150</v>
      </c>
      <c r="G91" s="18" t="n">
        <f aca="false">INDEX(ImgF,ROUND($C$5+G$7*SIN(2*PI()*$B91/n_ang),0)-ImgF_y0+1,ROUND($C$4+G$7*COS(2*PI()*$B91/n_ang),0)-ImgF_x0+1)</f>
        <v>150</v>
      </c>
      <c r="H91" s="18" t="n">
        <f aca="false">INDEX(ImgF,ROUND($C$5+H$7*SIN(2*PI()*$B91/n_ang),0)-ImgF_y0+1,ROUND($C$4+H$7*COS(2*PI()*$B91/n_ang),0)-ImgF_x0+1)</f>
        <v>131</v>
      </c>
      <c r="I91" s="18" t="n">
        <f aca="false">INDEX(ImgF,ROUND($C$5+I$7*SIN(2*PI()*$B91/n_ang),0)-ImgF_y0+1,ROUND($C$4+I$7*COS(2*PI()*$B91/n_ang),0)-ImgF_x0+1)</f>
        <v>137</v>
      </c>
      <c r="J91" s="18" t="n">
        <f aca="false">INDEX(ImgF,ROUND($C$5+J$7*SIN(2*PI()*$B91/n_ang),0)-ImgF_y0+1,ROUND($C$4+J$7*COS(2*PI()*$B91/n_ang),0)-ImgF_x0+1)</f>
        <v>144</v>
      </c>
      <c r="K91" s="18" t="n">
        <f aca="false">INDEX(ImgF,ROUND($C$5+K$7*SIN(2*PI()*$B91/n_ang),0)-ImgF_y0+1,ROUND($C$4+K$7*COS(2*PI()*$B91/n_ang),0)-ImgF_x0+1)</f>
        <v>146</v>
      </c>
      <c r="L91" s="18" t="n">
        <f aca="false">INDEX(ImgF,ROUND($C$5+L$7*SIN(2*PI()*$B91/n_ang),0)-ImgF_y0+1,ROUND($C$4+L$7*COS(2*PI()*$B91/n_ang),0)-ImgF_x0+1)</f>
        <v>146</v>
      </c>
      <c r="M91" s="18" t="n">
        <f aca="false">INDEX(ImgF,ROUND($C$5+M$7*SIN(2*PI()*$B91/n_ang),0)-ImgF_y0+1,ROUND($C$4+M$7*COS(2*PI()*$B91/n_ang),0)-ImgF_x0+1)</f>
        <v>170</v>
      </c>
      <c r="N91" s="18" t="n">
        <f aca="false">INDEX(ImgF,ROUND($C$5+N$7*SIN(2*PI()*$B91/n_ang),0)-ImgF_y0+1,ROUND($C$4+N$7*COS(2*PI()*$B91/n_ang),0)-ImgF_x0+1)</f>
        <v>212</v>
      </c>
      <c r="O91" s="18" t="n">
        <f aca="false">INDEX(ImgF,ROUND($C$5+O$7*SIN(2*PI()*$B91/n_ang),0)-ImgF_y0+1,ROUND($C$4+O$7*COS(2*PI()*$B91/n_ang),0)-ImgF_x0+1)</f>
        <v>205</v>
      </c>
      <c r="P91" s="18" t="n">
        <f aca="false">INDEX(ImgF,ROUND($C$5+P$7*SIN(2*PI()*$B91/n_ang),0)-ImgF_y0+1,ROUND($C$4+P$7*COS(2*PI()*$B91/n_ang),0)-ImgF_x0+1)</f>
        <v>155</v>
      </c>
      <c r="Q91" s="18" t="n">
        <f aca="false">INDEX(ImgF,ROUND($C$5+Q$7*SIN(2*PI()*$B91/n_ang),0)-ImgF_y0+1,ROUND($C$4+Q$7*COS(2*PI()*$B91/n_ang),0)-ImgF_x0+1)</f>
        <v>155</v>
      </c>
      <c r="R91" s="18" t="n">
        <f aca="false">INDEX(ImgF,ROUND($C$5+R$7*SIN(2*PI()*$B91/n_ang),0)-ImgF_y0+1,ROUND($C$4+R$7*COS(2*PI()*$B91/n_ang),0)-ImgF_x0+1)</f>
        <v>244</v>
      </c>
      <c r="S91" s="18" t="n">
        <f aca="false">INDEX(ImgF,ROUND($C$5+S$7*SIN(2*PI()*$B91/n_ang),0)-ImgF_y0+1,ROUND($C$4+S$7*COS(2*PI()*$B91/n_ang),0)-ImgF_x0+1)</f>
        <v>236</v>
      </c>
      <c r="T91" s="18" t="n">
        <f aca="false">INDEX(ImgF,ROUND($C$5+T$7*SIN(2*PI()*$B91/n_ang),0)-ImgF_y0+1,ROUND($C$4+T$7*COS(2*PI()*$B91/n_ang),0)-ImgF_x0+1)</f>
        <v>30</v>
      </c>
      <c r="U91" s="18" t="n">
        <f aca="false">INDEX(ImgF,ROUND($C$5+U$7*SIN(2*PI()*$B91/n_ang),0)-ImgF_y0+1,ROUND($C$4+U$7*COS(2*PI()*$B91/n_ang),0)-ImgF_x0+1)</f>
        <v>17</v>
      </c>
      <c r="V91" s="18" t="n">
        <f aca="false">INDEX(ImgF,ROUND($C$5+V$7*SIN(2*PI()*$B91/n_ang),0)-ImgF_y0+1,ROUND($C$4+V$7*COS(2*PI()*$B91/n_ang),0)-ImgF_x0+1)</f>
        <v>15</v>
      </c>
      <c r="W91" s="18" t="n">
        <f aca="false">INDEX(ImgF,ROUND($C$5+W$7*SIN(2*PI()*$B91/n_ang),0)-ImgF_y0+1,ROUND($C$4+W$7*COS(2*PI()*$B91/n_ang),0)-ImgF_x0+1)</f>
        <v>17</v>
      </c>
      <c r="X91" s="18" t="n">
        <f aca="false">INDEX(ImgF,ROUND($C$5+X$7*SIN(2*PI()*$B91/n_ang),0)-ImgF_y0+1,ROUND($C$4+X$7*COS(2*PI()*$B91/n_ang),0)-ImgF_x0+1)</f>
        <v>29</v>
      </c>
      <c r="Y91" s="18" t="n">
        <f aca="false">INDEX(ImgF,ROUND($C$5+Y$7*SIN(2*PI()*$B91/n_ang),0)-ImgF_y0+1,ROUND($C$4+Y$7*COS(2*PI()*$B91/n_ang),0)-ImgF_x0+1)</f>
        <v>0</v>
      </c>
      <c r="Z91" s="18" t="n">
        <f aca="false">INDEX(ImgF,ROUND($C$5+Z$7*SIN(2*PI()*$B91/n_ang),0)-ImgF_y0+1,ROUND($C$4+Z$7*COS(2*PI()*$B91/n_ang),0)-ImgF_x0+1)</f>
        <v>11</v>
      </c>
      <c r="AA91" s="18" t="n">
        <f aca="false">INDEX(ImgF,ROUND($C$5+AA$7*SIN(2*PI()*$B91/n_ang),0)-ImgF_y0+1,ROUND($C$4+AA$7*COS(2*PI()*$B91/n_ang),0)-ImgF_x0+1)</f>
        <v>36</v>
      </c>
      <c r="AB91" s="18" t="n">
        <f aca="false">INDEX(ImgF,ROUND($C$5+AB$7*SIN(2*PI()*$B91/n_ang),0)-ImgF_y0+1,ROUND($C$4+AB$7*COS(2*PI()*$B91/n_ang),0)-ImgF_x0+1)</f>
        <v>66</v>
      </c>
      <c r="AD91" s="18" t="n">
        <f aca="false">INDEX(ImgF,ROUND($C$5+AD$7*SIN(2*PI()*$B91/n_ang),0)-ImgF_y0+1,ROUND($C$4+AD$7*COS(2*PI()*$B91/n_ang),0)-ImgF_x0+1)</f>
        <v>8</v>
      </c>
      <c r="AE91" s="18" t="n">
        <f aca="false">INDEX(ImgF,ROUND($C$5+AE$7*SIN(2*PI()*$B91/n_ang),0)-ImgF_y0+1,ROUND($C$4+AE$7*COS(2*PI()*$B91/n_ang),0)-ImgF_x0+1)</f>
        <v>22</v>
      </c>
      <c r="AF91" s="18" t="n">
        <f aca="false">INDEX(ImgF,ROUND($C$5+AF$7*SIN(2*PI()*$B91/n_ang),0)-ImgF_y0+1,ROUND($C$4+AF$7*COS(2*PI()*$B91/n_ang),0)-ImgF_x0+1)</f>
        <v>46</v>
      </c>
      <c r="AG91" s="18" t="n">
        <f aca="false">INDEX(ImgF,ROUND($C$5+AG$7*SIN(2*PI()*$B91/n_ang),0)-ImgF_y0+1,ROUND($C$4+AG$7*COS(2*PI()*$B91/n_ang),0)-ImgF_x0+1)</f>
        <v>36</v>
      </c>
      <c r="AH91" s="18" t="n">
        <f aca="false">INDEX(ImgF,ROUND($C$5+AH$7*SIN(2*PI()*$B91/n_ang),0)-ImgF_y0+1,ROUND($C$4+AH$7*COS(2*PI()*$B91/n_ang),0)-ImgF_x0+1)</f>
        <v>35</v>
      </c>
      <c r="AI91" s="18" t="n">
        <f aca="false">INDEX(ImgF,ROUND($C$5+AI$7*SIN(2*PI()*$B91/n_ang),0)-ImgF_y0+1,ROUND($C$4+AI$7*COS(2*PI()*$B91/n_ang),0)-ImgF_x0+1)</f>
        <v>40</v>
      </c>
      <c r="AJ91" s="18" t="n">
        <f aca="false">INDEX(ImgF,ROUND($C$5+AJ$7*SIN(2*PI()*$B91/n_ang),0)-ImgF_y0+1,ROUND($C$4+AJ$7*COS(2*PI()*$B91/n_ang),0)-ImgF_x0+1)</f>
        <v>57</v>
      </c>
      <c r="AK91" s="18" t="n">
        <f aca="false">INDEX(ImgF,ROUND($C$5+AK$7*SIN(2*PI()*$B91/n_ang),0)-ImgF_y0+1,ROUND($C$4+AK$7*COS(2*PI()*$B91/n_ang),0)-ImgF_x0+1)</f>
        <v>38</v>
      </c>
      <c r="AL91" s="18" t="n">
        <f aca="false">INDEX(ImgF,ROUND($C$5+AL$7*SIN(2*PI()*$B91/n_ang),0)-ImgF_y0+1,ROUND($C$4+AL$7*COS(2*PI()*$B91/n_ang),0)-ImgF_x0+1)</f>
        <v>24</v>
      </c>
      <c r="AN91" s="35" t="n">
        <f aca="false">AVERAGE(D91:AB91)-AVERAGE(D136:AB136)</f>
        <v>-26.9134375</v>
      </c>
      <c r="AO91" s="36" t="n">
        <f aca="false">(AN91-AVERAGE(AN$8:AN$135))/STDEVP(AN$8:AN$135)</f>
        <v>-0.993652910575653</v>
      </c>
      <c r="AP91" s="35" t="n">
        <f aca="false">AVERAGE(AD91:AL91)-AVERAGE(AD136:AL136)</f>
        <v>-40.6970486111111</v>
      </c>
      <c r="AQ91" s="36" t="n">
        <f aca="false">(AP91-AVERAGE(AP$8:AP$135))/STDEVP(AP$8:AP$135)</f>
        <v>-0.885491286865587</v>
      </c>
    </row>
    <row r="92" customFormat="false" ht="10.5" hidden="false" customHeight="true" outlineLevel="0" collapsed="false">
      <c r="B92" s="22" t="n">
        <v>84</v>
      </c>
      <c r="C92" s="34" t="n">
        <f aca="false">B92*360/n_ang</f>
        <v>236.25</v>
      </c>
      <c r="D92" s="18" t="n">
        <f aca="false">INDEX(ImgF,ROUND($C$5+D$7*SIN(2*PI()*$B92/n_ang),0)-ImgF_y0+1,ROUND($C$4+D$7*COS(2*PI()*$B92/n_ang),0)-ImgF_x0+1)</f>
        <v>150</v>
      </c>
      <c r="E92" s="18" t="n">
        <f aca="false">INDEX(ImgF,ROUND($C$5+E$7*SIN(2*PI()*$B92/n_ang),0)-ImgF_y0+1,ROUND($C$4+E$7*COS(2*PI()*$B92/n_ang),0)-ImgF_x0+1)</f>
        <v>131</v>
      </c>
      <c r="F92" s="18" t="n">
        <f aca="false">INDEX(ImgF,ROUND($C$5+F$7*SIN(2*PI()*$B92/n_ang),0)-ImgF_y0+1,ROUND($C$4+F$7*COS(2*PI()*$B92/n_ang),0)-ImgF_x0+1)</f>
        <v>139</v>
      </c>
      <c r="G92" s="18" t="n">
        <f aca="false">INDEX(ImgF,ROUND($C$5+G$7*SIN(2*PI()*$B92/n_ang),0)-ImgF_y0+1,ROUND($C$4+G$7*COS(2*PI()*$B92/n_ang),0)-ImgF_x0+1)</f>
        <v>141</v>
      </c>
      <c r="H92" s="18" t="n">
        <f aca="false">INDEX(ImgF,ROUND($C$5+H$7*SIN(2*PI()*$B92/n_ang),0)-ImgF_y0+1,ROUND($C$4+H$7*COS(2*PI()*$B92/n_ang),0)-ImgF_x0+1)</f>
        <v>141</v>
      </c>
      <c r="I92" s="18" t="n">
        <f aca="false">INDEX(ImgF,ROUND($C$5+I$7*SIN(2*PI()*$B92/n_ang),0)-ImgF_y0+1,ROUND($C$4+I$7*COS(2*PI()*$B92/n_ang),0)-ImgF_x0+1)</f>
        <v>137</v>
      </c>
      <c r="J92" s="18" t="n">
        <f aca="false">INDEX(ImgF,ROUND($C$5+J$7*SIN(2*PI()*$B92/n_ang),0)-ImgF_y0+1,ROUND($C$4+J$7*COS(2*PI()*$B92/n_ang),0)-ImgF_x0+1)</f>
        <v>170</v>
      </c>
      <c r="K92" s="18" t="n">
        <f aca="false">INDEX(ImgF,ROUND($C$5+K$7*SIN(2*PI()*$B92/n_ang),0)-ImgF_y0+1,ROUND($C$4+K$7*COS(2*PI()*$B92/n_ang),0)-ImgF_x0+1)</f>
        <v>149</v>
      </c>
      <c r="L92" s="18" t="n">
        <f aca="false">INDEX(ImgF,ROUND($C$5+L$7*SIN(2*PI()*$B92/n_ang),0)-ImgF_y0+1,ROUND($C$4+L$7*COS(2*PI()*$B92/n_ang),0)-ImgF_x0+1)</f>
        <v>201</v>
      </c>
      <c r="M92" s="18" t="n">
        <f aca="false">INDEX(ImgF,ROUND($C$5+M$7*SIN(2*PI()*$B92/n_ang),0)-ImgF_y0+1,ROUND($C$4+M$7*COS(2*PI()*$B92/n_ang),0)-ImgF_x0+1)</f>
        <v>207</v>
      </c>
      <c r="N92" s="18" t="n">
        <f aca="false">INDEX(ImgF,ROUND($C$5+N$7*SIN(2*PI()*$B92/n_ang),0)-ImgF_y0+1,ROUND($C$4+N$7*COS(2*PI()*$B92/n_ang),0)-ImgF_x0+1)</f>
        <v>212</v>
      </c>
      <c r="O92" s="18" t="n">
        <f aca="false">INDEX(ImgF,ROUND($C$5+O$7*SIN(2*PI()*$B92/n_ang),0)-ImgF_y0+1,ROUND($C$4+O$7*COS(2*PI()*$B92/n_ang),0)-ImgF_x0+1)</f>
        <v>188</v>
      </c>
      <c r="P92" s="18" t="n">
        <f aca="false">INDEX(ImgF,ROUND($C$5+P$7*SIN(2*PI()*$B92/n_ang),0)-ImgF_y0+1,ROUND($C$4+P$7*COS(2*PI()*$B92/n_ang),0)-ImgF_x0+1)</f>
        <v>203</v>
      </c>
      <c r="Q92" s="18" t="n">
        <f aca="false">INDEX(ImgF,ROUND($C$5+Q$7*SIN(2*PI()*$B92/n_ang),0)-ImgF_y0+1,ROUND($C$4+Q$7*COS(2*PI()*$B92/n_ang),0)-ImgF_x0+1)</f>
        <v>186</v>
      </c>
      <c r="R92" s="18" t="n">
        <f aca="false">INDEX(ImgF,ROUND($C$5+R$7*SIN(2*PI()*$B92/n_ang),0)-ImgF_y0+1,ROUND($C$4+R$7*COS(2*PI()*$B92/n_ang),0)-ImgF_x0+1)</f>
        <v>241</v>
      </c>
      <c r="S92" s="18" t="n">
        <f aca="false">INDEX(ImgF,ROUND($C$5+S$7*SIN(2*PI()*$B92/n_ang),0)-ImgF_y0+1,ROUND($C$4+S$7*COS(2*PI()*$B92/n_ang),0)-ImgF_x0+1)</f>
        <v>215</v>
      </c>
      <c r="T92" s="18" t="n">
        <f aca="false">INDEX(ImgF,ROUND($C$5+T$7*SIN(2*PI()*$B92/n_ang),0)-ImgF_y0+1,ROUND($C$4+T$7*COS(2*PI()*$B92/n_ang),0)-ImgF_x0+1)</f>
        <v>118</v>
      </c>
      <c r="U92" s="18" t="n">
        <f aca="false">INDEX(ImgF,ROUND($C$5+U$7*SIN(2*PI()*$B92/n_ang),0)-ImgF_y0+1,ROUND($C$4+U$7*COS(2*PI()*$B92/n_ang),0)-ImgF_x0+1)</f>
        <v>17</v>
      </c>
      <c r="V92" s="18" t="n">
        <f aca="false">INDEX(ImgF,ROUND($C$5+V$7*SIN(2*PI()*$B92/n_ang),0)-ImgF_y0+1,ROUND($C$4+V$7*COS(2*PI()*$B92/n_ang),0)-ImgF_x0+1)</f>
        <v>48</v>
      </c>
      <c r="W92" s="18" t="n">
        <f aca="false">INDEX(ImgF,ROUND($C$5+W$7*SIN(2*PI()*$B92/n_ang),0)-ImgF_y0+1,ROUND($C$4+W$7*COS(2*PI()*$B92/n_ang),0)-ImgF_x0+1)</f>
        <v>24</v>
      </c>
      <c r="X92" s="18" t="n">
        <f aca="false">INDEX(ImgF,ROUND($C$5+X$7*SIN(2*PI()*$B92/n_ang),0)-ImgF_y0+1,ROUND($C$4+X$7*COS(2*PI()*$B92/n_ang),0)-ImgF_x0+1)</f>
        <v>23</v>
      </c>
      <c r="Y92" s="18" t="n">
        <f aca="false">INDEX(ImgF,ROUND($C$5+Y$7*SIN(2*PI()*$B92/n_ang),0)-ImgF_y0+1,ROUND($C$4+Y$7*COS(2*PI()*$B92/n_ang),0)-ImgF_x0+1)</f>
        <v>1</v>
      </c>
      <c r="Z92" s="18" t="n">
        <f aca="false">INDEX(ImgF,ROUND($C$5+Z$7*SIN(2*PI()*$B92/n_ang),0)-ImgF_y0+1,ROUND($C$4+Z$7*COS(2*PI()*$B92/n_ang),0)-ImgF_x0+1)</f>
        <v>1</v>
      </c>
      <c r="AA92" s="18" t="n">
        <f aca="false">INDEX(ImgF,ROUND($C$5+AA$7*SIN(2*PI()*$B92/n_ang),0)-ImgF_y0+1,ROUND($C$4+AA$7*COS(2*PI()*$B92/n_ang),0)-ImgF_x0+1)</f>
        <v>43</v>
      </c>
      <c r="AB92" s="18" t="n">
        <f aca="false">INDEX(ImgF,ROUND($C$5+AB$7*SIN(2*PI()*$B92/n_ang),0)-ImgF_y0+1,ROUND($C$4+AB$7*COS(2*PI()*$B92/n_ang),0)-ImgF_x0+1)</f>
        <v>51</v>
      </c>
      <c r="AD92" s="18" t="n">
        <f aca="false">INDEX(ImgF,ROUND($C$5+AD$7*SIN(2*PI()*$B92/n_ang),0)-ImgF_y0+1,ROUND($C$4+AD$7*COS(2*PI()*$B92/n_ang),0)-ImgF_x0+1)</f>
        <v>12</v>
      </c>
      <c r="AE92" s="18" t="n">
        <f aca="false">INDEX(ImgF,ROUND($C$5+AE$7*SIN(2*PI()*$B92/n_ang),0)-ImgF_y0+1,ROUND($C$4+AE$7*COS(2*PI()*$B92/n_ang),0)-ImgF_x0+1)</f>
        <v>36</v>
      </c>
      <c r="AF92" s="18" t="n">
        <f aca="false">INDEX(ImgF,ROUND($C$5+AF$7*SIN(2*PI()*$B92/n_ang),0)-ImgF_y0+1,ROUND($C$4+AF$7*COS(2*PI()*$B92/n_ang),0)-ImgF_x0+1)</f>
        <v>50</v>
      </c>
      <c r="AG92" s="18" t="n">
        <f aca="false">INDEX(ImgF,ROUND($C$5+AG$7*SIN(2*PI()*$B92/n_ang),0)-ImgF_y0+1,ROUND($C$4+AG$7*COS(2*PI()*$B92/n_ang),0)-ImgF_x0+1)</f>
        <v>35</v>
      </c>
      <c r="AH92" s="18" t="n">
        <f aca="false">INDEX(ImgF,ROUND($C$5+AH$7*SIN(2*PI()*$B92/n_ang),0)-ImgF_y0+1,ROUND($C$4+AH$7*COS(2*PI()*$B92/n_ang),0)-ImgF_x0+1)</f>
        <v>31</v>
      </c>
      <c r="AI92" s="18" t="n">
        <f aca="false">INDEX(ImgF,ROUND($C$5+AI$7*SIN(2*PI()*$B92/n_ang),0)-ImgF_y0+1,ROUND($C$4+AI$7*COS(2*PI()*$B92/n_ang),0)-ImgF_x0+1)</f>
        <v>29</v>
      </c>
      <c r="AJ92" s="18" t="n">
        <f aca="false">INDEX(ImgF,ROUND($C$5+AJ$7*SIN(2*PI()*$B92/n_ang),0)-ImgF_y0+1,ROUND($C$4+AJ$7*COS(2*PI()*$B92/n_ang),0)-ImgF_x0+1)</f>
        <v>44</v>
      </c>
      <c r="AK92" s="18" t="n">
        <f aca="false">INDEX(ImgF,ROUND($C$5+AK$7*SIN(2*PI()*$B92/n_ang),0)-ImgF_y0+1,ROUND($C$4+AK$7*COS(2*PI()*$B92/n_ang),0)-ImgF_x0+1)</f>
        <v>42</v>
      </c>
      <c r="AL92" s="18" t="n">
        <f aca="false">INDEX(ImgF,ROUND($C$5+AL$7*SIN(2*PI()*$B92/n_ang),0)-ImgF_y0+1,ROUND($C$4+AL$7*COS(2*PI()*$B92/n_ang),0)-ImgF_x0+1)</f>
        <v>35</v>
      </c>
      <c r="AN92" s="35" t="n">
        <f aca="false">AVERAGE(D92:AB92)-AVERAGE(D136:AB136)</f>
        <v>-16.7534375</v>
      </c>
      <c r="AO92" s="36" t="n">
        <f aca="false">(AN92-AVERAGE(AN$8:AN$135))/STDEVP(AN$8:AN$135)</f>
        <v>-0.61854238924412</v>
      </c>
      <c r="AP92" s="35" t="n">
        <f aca="false">AVERAGE(AD92:AL92)-AVERAGE(AD136:AL136)</f>
        <v>-39.8081597222222</v>
      </c>
      <c r="AQ92" s="36" t="n">
        <f aca="false">(AP92-AVERAGE(AP$8:AP$135))/STDEVP(AP$8:AP$135)</f>
        <v>-0.866150735327709</v>
      </c>
    </row>
    <row r="93" customFormat="false" ht="10.5" hidden="false" customHeight="true" outlineLevel="0" collapsed="false">
      <c r="B93" s="22" t="n">
        <v>85</v>
      </c>
      <c r="C93" s="34" t="n">
        <f aca="false">B93*360/n_ang</f>
        <v>239.0625</v>
      </c>
      <c r="D93" s="18" t="n">
        <f aca="false">INDEX(ImgF,ROUND($C$5+D$7*SIN(2*PI()*$B93/n_ang),0)-ImgF_y0+1,ROUND($C$4+D$7*COS(2*PI()*$B93/n_ang),0)-ImgF_x0+1)</f>
        <v>150</v>
      </c>
      <c r="E93" s="18" t="n">
        <f aca="false">INDEX(ImgF,ROUND($C$5+E$7*SIN(2*PI()*$B93/n_ang),0)-ImgF_y0+1,ROUND($C$4+E$7*COS(2*PI()*$B93/n_ang),0)-ImgF_x0+1)</f>
        <v>141</v>
      </c>
      <c r="F93" s="18" t="n">
        <f aca="false">INDEX(ImgF,ROUND($C$5+F$7*SIN(2*PI()*$B93/n_ang),0)-ImgF_y0+1,ROUND($C$4+F$7*COS(2*PI()*$B93/n_ang),0)-ImgF_x0+1)</f>
        <v>139</v>
      </c>
      <c r="G93" s="18" t="n">
        <f aca="false">INDEX(ImgF,ROUND($C$5+G$7*SIN(2*PI()*$B93/n_ang),0)-ImgF_y0+1,ROUND($C$4+G$7*COS(2*PI()*$B93/n_ang),0)-ImgF_x0+1)</f>
        <v>145</v>
      </c>
      <c r="H93" s="18" t="n">
        <f aca="false">INDEX(ImgF,ROUND($C$5+H$7*SIN(2*PI()*$B93/n_ang),0)-ImgF_y0+1,ROUND($C$4+H$7*COS(2*PI()*$B93/n_ang),0)-ImgF_x0+1)</f>
        <v>151</v>
      </c>
      <c r="I93" s="18" t="n">
        <f aca="false">INDEX(ImgF,ROUND($C$5+I$7*SIN(2*PI()*$B93/n_ang),0)-ImgF_y0+1,ROUND($C$4+I$7*COS(2*PI()*$B93/n_ang),0)-ImgF_x0+1)</f>
        <v>206</v>
      </c>
      <c r="J93" s="18" t="n">
        <f aca="false">INDEX(ImgF,ROUND($C$5+J$7*SIN(2*PI()*$B93/n_ang),0)-ImgF_y0+1,ROUND($C$4+J$7*COS(2*PI()*$B93/n_ang),0)-ImgF_x0+1)</f>
        <v>170</v>
      </c>
      <c r="K93" s="18" t="n">
        <f aca="false">INDEX(ImgF,ROUND($C$5+K$7*SIN(2*PI()*$B93/n_ang),0)-ImgF_y0+1,ROUND($C$4+K$7*COS(2*PI()*$B93/n_ang),0)-ImgF_x0+1)</f>
        <v>169</v>
      </c>
      <c r="L93" s="18" t="n">
        <f aca="false">INDEX(ImgF,ROUND($C$5+L$7*SIN(2*PI()*$B93/n_ang),0)-ImgF_y0+1,ROUND($C$4+L$7*COS(2*PI()*$B93/n_ang),0)-ImgF_x0+1)</f>
        <v>177</v>
      </c>
      <c r="M93" s="18" t="n">
        <f aca="false">INDEX(ImgF,ROUND($C$5+M$7*SIN(2*PI()*$B93/n_ang),0)-ImgF_y0+1,ROUND($C$4+M$7*COS(2*PI()*$B93/n_ang),0)-ImgF_x0+1)</f>
        <v>210</v>
      </c>
      <c r="N93" s="18" t="n">
        <f aca="false">INDEX(ImgF,ROUND($C$5+N$7*SIN(2*PI()*$B93/n_ang),0)-ImgF_y0+1,ROUND($C$4+N$7*COS(2*PI()*$B93/n_ang),0)-ImgF_x0+1)</f>
        <v>151</v>
      </c>
      <c r="O93" s="18" t="n">
        <f aca="false">INDEX(ImgF,ROUND($C$5+O$7*SIN(2*PI()*$B93/n_ang),0)-ImgF_y0+1,ROUND($C$4+O$7*COS(2*PI()*$B93/n_ang),0)-ImgF_x0+1)</f>
        <v>158</v>
      </c>
      <c r="P93" s="18" t="n">
        <f aca="false">INDEX(ImgF,ROUND($C$5+P$7*SIN(2*PI()*$B93/n_ang),0)-ImgF_y0+1,ROUND($C$4+P$7*COS(2*PI()*$B93/n_ang),0)-ImgF_x0+1)</f>
        <v>181</v>
      </c>
      <c r="Q93" s="18" t="n">
        <f aca="false">INDEX(ImgF,ROUND($C$5+Q$7*SIN(2*PI()*$B93/n_ang),0)-ImgF_y0+1,ROUND($C$4+Q$7*COS(2*PI()*$B93/n_ang),0)-ImgF_x0+1)</f>
        <v>181</v>
      </c>
      <c r="R93" s="18" t="n">
        <f aca="false">INDEX(ImgF,ROUND($C$5+R$7*SIN(2*PI()*$B93/n_ang),0)-ImgF_y0+1,ROUND($C$4+R$7*COS(2*PI()*$B93/n_ang),0)-ImgF_x0+1)</f>
        <v>201</v>
      </c>
      <c r="S93" s="18" t="n">
        <f aca="false">INDEX(ImgF,ROUND($C$5+S$7*SIN(2*PI()*$B93/n_ang),0)-ImgF_y0+1,ROUND($C$4+S$7*COS(2*PI()*$B93/n_ang),0)-ImgF_x0+1)</f>
        <v>242</v>
      </c>
      <c r="T93" s="18" t="n">
        <f aca="false">INDEX(ImgF,ROUND($C$5+T$7*SIN(2*PI()*$B93/n_ang),0)-ImgF_y0+1,ROUND($C$4+T$7*COS(2*PI()*$B93/n_ang),0)-ImgF_x0+1)</f>
        <v>40</v>
      </c>
      <c r="U93" s="18" t="n">
        <f aca="false">INDEX(ImgF,ROUND($C$5+U$7*SIN(2*PI()*$B93/n_ang),0)-ImgF_y0+1,ROUND($C$4+U$7*COS(2*PI()*$B93/n_ang),0)-ImgF_x0+1)</f>
        <v>44</v>
      </c>
      <c r="V93" s="18" t="n">
        <f aca="false">INDEX(ImgF,ROUND($C$5+V$7*SIN(2*PI()*$B93/n_ang),0)-ImgF_y0+1,ROUND($C$4+V$7*COS(2*PI()*$B93/n_ang),0)-ImgF_x0+1)</f>
        <v>61</v>
      </c>
      <c r="W93" s="18" t="n">
        <f aca="false">INDEX(ImgF,ROUND($C$5+W$7*SIN(2*PI()*$B93/n_ang),0)-ImgF_y0+1,ROUND($C$4+W$7*COS(2*PI()*$B93/n_ang),0)-ImgF_x0+1)</f>
        <v>23</v>
      </c>
      <c r="X93" s="18" t="n">
        <f aca="false">INDEX(ImgF,ROUND($C$5+X$7*SIN(2*PI()*$B93/n_ang),0)-ImgF_y0+1,ROUND($C$4+X$7*COS(2*PI()*$B93/n_ang),0)-ImgF_x0+1)</f>
        <v>10</v>
      </c>
      <c r="Y93" s="18" t="n">
        <f aca="false">INDEX(ImgF,ROUND($C$5+Y$7*SIN(2*PI()*$B93/n_ang),0)-ImgF_y0+1,ROUND($C$4+Y$7*COS(2*PI()*$B93/n_ang),0)-ImgF_x0+1)</f>
        <v>3</v>
      </c>
      <c r="Z93" s="18" t="n">
        <f aca="false">INDEX(ImgF,ROUND($C$5+Z$7*SIN(2*PI()*$B93/n_ang),0)-ImgF_y0+1,ROUND($C$4+Z$7*COS(2*PI()*$B93/n_ang),0)-ImgF_x0+1)</f>
        <v>1</v>
      </c>
      <c r="AA93" s="18" t="n">
        <f aca="false">INDEX(ImgF,ROUND($C$5+AA$7*SIN(2*PI()*$B93/n_ang),0)-ImgF_y0+1,ROUND($C$4+AA$7*COS(2*PI()*$B93/n_ang),0)-ImgF_x0+1)</f>
        <v>39</v>
      </c>
      <c r="AB93" s="18" t="n">
        <f aca="false">INDEX(ImgF,ROUND($C$5+AB$7*SIN(2*PI()*$B93/n_ang),0)-ImgF_y0+1,ROUND($C$4+AB$7*COS(2*PI()*$B93/n_ang),0)-ImgF_x0+1)</f>
        <v>52</v>
      </c>
      <c r="AD93" s="18" t="n">
        <f aca="false">INDEX(ImgF,ROUND($C$5+AD$7*SIN(2*PI()*$B93/n_ang),0)-ImgF_y0+1,ROUND($C$4+AD$7*COS(2*PI()*$B93/n_ang),0)-ImgF_x0+1)</f>
        <v>10</v>
      </c>
      <c r="AE93" s="18" t="n">
        <f aca="false">INDEX(ImgF,ROUND($C$5+AE$7*SIN(2*PI()*$B93/n_ang),0)-ImgF_y0+1,ROUND($C$4+AE$7*COS(2*PI()*$B93/n_ang),0)-ImgF_x0+1)</f>
        <v>44</v>
      </c>
      <c r="AF93" s="18" t="n">
        <f aca="false">INDEX(ImgF,ROUND($C$5+AF$7*SIN(2*PI()*$B93/n_ang),0)-ImgF_y0+1,ROUND($C$4+AF$7*COS(2*PI()*$B93/n_ang),0)-ImgF_x0+1)</f>
        <v>33</v>
      </c>
      <c r="AG93" s="18" t="n">
        <f aca="false">INDEX(ImgF,ROUND($C$5+AG$7*SIN(2*PI()*$B93/n_ang),0)-ImgF_y0+1,ROUND($C$4+AG$7*COS(2*PI()*$B93/n_ang),0)-ImgF_x0+1)</f>
        <v>24</v>
      </c>
      <c r="AH93" s="18" t="n">
        <f aca="false">INDEX(ImgF,ROUND($C$5+AH$7*SIN(2*PI()*$B93/n_ang),0)-ImgF_y0+1,ROUND($C$4+AH$7*COS(2*PI()*$B93/n_ang),0)-ImgF_x0+1)</f>
        <v>42</v>
      </c>
      <c r="AI93" s="18" t="n">
        <f aca="false">INDEX(ImgF,ROUND($C$5+AI$7*SIN(2*PI()*$B93/n_ang),0)-ImgF_y0+1,ROUND($C$4+AI$7*COS(2*PI()*$B93/n_ang),0)-ImgF_x0+1)</f>
        <v>36</v>
      </c>
      <c r="AJ93" s="18" t="n">
        <f aca="false">INDEX(ImgF,ROUND($C$5+AJ$7*SIN(2*PI()*$B93/n_ang),0)-ImgF_y0+1,ROUND($C$4+AJ$7*COS(2*PI()*$B93/n_ang),0)-ImgF_x0+1)</f>
        <v>45</v>
      </c>
      <c r="AK93" s="18" t="n">
        <f aca="false">INDEX(ImgF,ROUND($C$5+AK$7*SIN(2*PI()*$B93/n_ang),0)-ImgF_y0+1,ROUND($C$4+AK$7*COS(2*PI()*$B93/n_ang),0)-ImgF_x0+1)</f>
        <v>33</v>
      </c>
      <c r="AL93" s="18" t="n">
        <f aca="false">INDEX(ImgF,ROUND($C$5+AL$7*SIN(2*PI()*$B93/n_ang),0)-ImgF_y0+1,ROUND($C$4+AL$7*COS(2*PI()*$B93/n_ang),0)-ImgF_x0+1)</f>
        <v>26</v>
      </c>
      <c r="AN93" s="35" t="n">
        <f aca="false">AVERAGE(D93:AB93)-AVERAGE(D136:AB136)</f>
        <v>-20.4334375</v>
      </c>
      <c r="AO93" s="36" t="n">
        <f aca="false">(AN93-AVERAGE(AN$8:AN$135))/STDEVP(AN$8:AN$135)</f>
        <v>-0.754409192246093</v>
      </c>
      <c r="AP93" s="35" t="n">
        <f aca="false">AVERAGE(AD93:AL93)-AVERAGE(AD136:AL136)</f>
        <v>-42.1414930555556</v>
      </c>
      <c r="AQ93" s="36" t="n">
        <f aca="false">(AP93-AVERAGE(AP$8:AP$135))/STDEVP(AP$8:AP$135)</f>
        <v>-0.91691968311464</v>
      </c>
    </row>
    <row r="94" customFormat="false" ht="10.5" hidden="false" customHeight="true" outlineLevel="0" collapsed="false">
      <c r="B94" s="22" t="n">
        <v>86</v>
      </c>
      <c r="C94" s="34" t="n">
        <f aca="false">B94*360/n_ang</f>
        <v>241.875</v>
      </c>
      <c r="D94" s="18" t="n">
        <f aca="false">INDEX(ImgF,ROUND($C$5+D$7*SIN(2*PI()*$B94/n_ang),0)-ImgF_y0+1,ROUND($C$4+D$7*COS(2*PI()*$B94/n_ang),0)-ImgF_x0+1)</f>
        <v>157</v>
      </c>
      <c r="E94" s="18" t="n">
        <f aca="false">INDEX(ImgF,ROUND($C$5+E$7*SIN(2*PI()*$B94/n_ang),0)-ImgF_y0+1,ROUND($C$4+E$7*COS(2*PI()*$B94/n_ang),0)-ImgF_x0+1)</f>
        <v>141</v>
      </c>
      <c r="F94" s="18" t="n">
        <f aca="false">INDEX(ImgF,ROUND($C$5+F$7*SIN(2*PI()*$B94/n_ang),0)-ImgF_y0+1,ROUND($C$4+F$7*COS(2*PI()*$B94/n_ang),0)-ImgF_x0+1)</f>
        <v>139</v>
      </c>
      <c r="G94" s="18" t="n">
        <f aca="false">INDEX(ImgF,ROUND($C$5+G$7*SIN(2*PI()*$B94/n_ang),0)-ImgF_y0+1,ROUND($C$4+G$7*COS(2*PI()*$B94/n_ang),0)-ImgF_x0+1)</f>
        <v>145</v>
      </c>
      <c r="H94" s="18" t="n">
        <f aca="false">INDEX(ImgF,ROUND($C$5+H$7*SIN(2*PI()*$B94/n_ang),0)-ImgF_y0+1,ROUND($C$4+H$7*COS(2*PI()*$B94/n_ang),0)-ImgF_x0+1)</f>
        <v>186</v>
      </c>
      <c r="I94" s="18" t="n">
        <f aca="false">INDEX(ImgF,ROUND($C$5+I$7*SIN(2*PI()*$B94/n_ang),0)-ImgF_y0+1,ROUND($C$4+I$7*COS(2*PI()*$B94/n_ang),0)-ImgF_x0+1)</f>
        <v>206</v>
      </c>
      <c r="J94" s="18" t="n">
        <f aca="false">INDEX(ImgF,ROUND($C$5+J$7*SIN(2*PI()*$B94/n_ang),0)-ImgF_y0+1,ROUND($C$4+J$7*COS(2*PI()*$B94/n_ang),0)-ImgF_x0+1)</f>
        <v>185</v>
      </c>
      <c r="K94" s="18" t="n">
        <f aca="false">INDEX(ImgF,ROUND($C$5+K$7*SIN(2*PI()*$B94/n_ang),0)-ImgF_y0+1,ROUND($C$4+K$7*COS(2*PI()*$B94/n_ang),0)-ImgF_x0+1)</f>
        <v>149</v>
      </c>
      <c r="L94" s="18" t="n">
        <f aca="false">INDEX(ImgF,ROUND($C$5+L$7*SIN(2*PI()*$B94/n_ang),0)-ImgF_y0+1,ROUND($C$4+L$7*COS(2*PI()*$B94/n_ang),0)-ImgF_x0+1)</f>
        <v>196</v>
      </c>
      <c r="M94" s="18" t="n">
        <f aca="false">INDEX(ImgF,ROUND($C$5+M$7*SIN(2*PI()*$B94/n_ang),0)-ImgF_y0+1,ROUND($C$4+M$7*COS(2*PI()*$B94/n_ang),0)-ImgF_x0+1)</f>
        <v>210</v>
      </c>
      <c r="N94" s="18" t="n">
        <f aca="false">INDEX(ImgF,ROUND($C$5+N$7*SIN(2*PI()*$B94/n_ang),0)-ImgF_y0+1,ROUND($C$4+N$7*COS(2*PI()*$B94/n_ang),0)-ImgF_x0+1)</f>
        <v>157</v>
      </c>
      <c r="O94" s="18" t="n">
        <f aca="false">INDEX(ImgF,ROUND($C$5+O$7*SIN(2*PI()*$B94/n_ang),0)-ImgF_y0+1,ROUND($C$4+O$7*COS(2*PI()*$B94/n_ang),0)-ImgF_x0+1)</f>
        <v>158</v>
      </c>
      <c r="P94" s="18" t="n">
        <f aca="false">INDEX(ImgF,ROUND($C$5+P$7*SIN(2*PI()*$B94/n_ang),0)-ImgF_y0+1,ROUND($C$4+P$7*COS(2*PI()*$B94/n_ang),0)-ImgF_x0+1)</f>
        <v>167</v>
      </c>
      <c r="Q94" s="18" t="n">
        <f aca="false">INDEX(ImgF,ROUND($C$5+Q$7*SIN(2*PI()*$B94/n_ang),0)-ImgF_y0+1,ROUND($C$4+Q$7*COS(2*PI()*$B94/n_ang),0)-ImgF_x0+1)</f>
        <v>136</v>
      </c>
      <c r="R94" s="18" t="n">
        <f aca="false">INDEX(ImgF,ROUND($C$5+R$7*SIN(2*PI()*$B94/n_ang),0)-ImgF_y0+1,ROUND($C$4+R$7*COS(2*PI()*$B94/n_ang),0)-ImgF_x0+1)</f>
        <v>248</v>
      </c>
      <c r="S94" s="18" t="n">
        <f aca="false">INDEX(ImgF,ROUND($C$5+S$7*SIN(2*PI()*$B94/n_ang),0)-ImgF_y0+1,ROUND($C$4+S$7*COS(2*PI()*$B94/n_ang),0)-ImgF_x0+1)</f>
        <v>148</v>
      </c>
      <c r="T94" s="18" t="n">
        <f aca="false">INDEX(ImgF,ROUND($C$5+T$7*SIN(2*PI()*$B94/n_ang),0)-ImgF_y0+1,ROUND($C$4+T$7*COS(2*PI()*$B94/n_ang),0)-ImgF_x0+1)</f>
        <v>35</v>
      </c>
      <c r="U94" s="18" t="n">
        <f aca="false">INDEX(ImgF,ROUND($C$5+U$7*SIN(2*PI()*$B94/n_ang),0)-ImgF_y0+1,ROUND($C$4+U$7*COS(2*PI()*$B94/n_ang),0)-ImgF_x0+1)</f>
        <v>33</v>
      </c>
      <c r="V94" s="18" t="n">
        <f aca="false">INDEX(ImgF,ROUND($C$5+V$7*SIN(2*PI()*$B94/n_ang),0)-ImgF_y0+1,ROUND($C$4+V$7*COS(2*PI()*$B94/n_ang),0)-ImgF_x0+1)</f>
        <v>53</v>
      </c>
      <c r="W94" s="18" t="n">
        <f aca="false">INDEX(ImgF,ROUND($C$5+W$7*SIN(2*PI()*$B94/n_ang),0)-ImgF_y0+1,ROUND($C$4+W$7*COS(2*PI()*$B94/n_ang),0)-ImgF_x0+1)</f>
        <v>44</v>
      </c>
      <c r="X94" s="18" t="n">
        <f aca="false">INDEX(ImgF,ROUND($C$5+X$7*SIN(2*PI()*$B94/n_ang),0)-ImgF_y0+1,ROUND($C$4+X$7*COS(2*PI()*$B94/n_ang),0)-ImgF_x0+1)</f>
        <v>26</v>
      </c>
      <c r="Y94" s="18" t="n">
        <f aca="false">INDEX(ImgF,ROUND($C$5+Y$7*SIN(2*PI()*$B94/n_ang),0)-ImgF_y0+1,ROUND($C$4+Y$7*COS(2*PI()*$B94/n_ang),0)-ImgF_x0+1)</f>
        <v>2</v>
      </c>
      <c r="Z94" s="18" t="n">
        <f aca="false">INDEX(ImgF,ROUND($C$5+Z$7*SIN(2*PI()*$B94/n_ang),0)-ImgF_y0+1,ROUND($C$4+Z$7*COS(2*PI()*$B94/n_ang),0)-ImgF_x0+1)</f>
        <v>11</v>
      </c>
      <c r="AA94" s="18" t="n">
        <f aca="false">INDEX(ImgF,ROUND($C$5+AA$7*SIN(2*PI()*$B94/n_ang),0)-ImgF_y0+1,ROUND($C$4+AA$7*COS(2*PI()*$B94/n_ang),0)-ImgF_x0+1)</f>
        <v>40</v>
      </c>
      <c r="AB94" s="18" t="n">
        <f aca="false">INDEX(ImgF,ROUND($C$5+AB$7*SIN(2*PI()*$B94/n_ang),0)-ImgF_y0+1,ROUND($C$4+AB$7*COS(2*PI()*$B94/n_ang),0)-ImgF_x0+1)</f>
        <v>54</v>
      </c>
      <c r="AD94" s="18" t="n">
        <f aca="false">INDEX(ImgF,ROUND($C$5+AD$7*SIN(2*PI()*$B94/n_ang),0)-ImgF_y0+1,ROUND($C$4+AD$7*COS(2*PI()*$B94/n_ang),0)-ImgF_x0+1)</f>
        <v>25</v>
      </c>
      <c r="AE94" s="18" t="n">
        <f aca="false">INDEX(ImgF,ROUND($C$5+AE$7*SIN(2*PI()*$B94/n_ang),0)-ImgF_y0+1,ROUND($C$4+AE$7*COS(2*PI()*$B94/n_ang),0)-ImgF_x0+1)</f>
        <v>46</v>
      </c>
      <c r="AF94" s="18" t="n">
        <f aca="false">INDEX(ImgF,ROUND($C$5+AF$7*SIN(2*PI()*$B94/n_ang),0)-ImgF_y0+1,ROUND($C$4+AF$7*COS(2*PI()*$B94/n_ang),0)-ImgF_x0+1)</f>
        <v>42</v>
      </c>
      <c r="AG94" s="18" t="n">
        <f aca="false">INDEX(ImgF,ROUND($C$5+AG$7*SIN(2*PI()*$B94/n_ang),0)-ImgF_y0+1,ROUND($C$4+AG$7*COS(2*PI()*$B94/n_ang),0)-ImgF_x0+1)</f>
        <v>56</v>
      </c>
      <c r="AH94" s="18" t="n">
        <f aca="false">INDEX(ImgF,ROUND($C$5+AH$7*SIN(2*PI()*$B94/n_ang),0)-ImgF_y0+1,ROUND($C$4+AH$7*COS(2*PI()*$B94/n_ang),0)-ImgF_x0+1)</f>
        <v>57</v>
      </c>
      <c r="AI94" s="18" t="n">
        <f aca="false">INDEX(ImgF,ROUND($C$5+AI$7*SIN(2*PI()*$B94/n_ang),0)-ImgF_y0+1,ROUND($C$4+AI$7*COS(2*PI()*$B94/n_ang),0)-ImgF_x0+1)</f>
        <v>63</v>
      </c>
      <c r="AJ94" s="18" t="n">
        <f aca="false">INDEX(ImgF,ROUND($C$5+AJ$7*SIN(2*PI()*$B94/n_ang),0)-ImgF_y0+1,ROUND($C$4+AJ$7*COS(2*PI()*$B94/n_ang),0)-ImgF_x0+1)</f>
        <v>51</v>
      </c>
      <c r="AK94" s="18" t="n">
        <f aca="false">INDEX(ImgF,ROUND($C$5+AK$7*SIN(2*PI()*$B94/n_ang),0)-ImgF_y0+1,ROUND($C$4+AK$7*COS(2*PI()*$B94/n_ang),0)-ImgF_x0+1)</f>
        <v>51</v>
      </c>
      <c r="AL94" s="18" t="n">
        <f aca="false">INDEX(ImgF,ROUND($C$5+AL$7*SIN(2*PI()*$B94/n_ang),0)-ImgF_y0+1,ROUND($C$4+AL$7*COS(2*PI()*$B94/n_ang),0)-ImgF_x0+1)</f>
        <v>18</v>
      </c>
      <c r="AN94" s="35" t="n">
        <f aca="false">AVERAGE(D94:AB94)-AVERAGE(D136:AB136)</f>
        <v>-21.1934375</v>
      </c>
      <c r="AO94" s="36" t="n">
        <f aca="false">(AN94-AVERAGE(AN$8:AN$135))/STDEVP(AN$8:AN$135)</f>
        <v>-0.782468640692152</v>
      </c>
      <c r="AP94" s="35" t="n">
        <f aca="false">AVERAGE(AD94:AL94)-AVERAGE(AD136:AL136)</f>
        <v>-29.2526041666667</v>
      </c>
      <c r="AQ94" s="36" t="n">
        <f aca="false">(AP94-AVERAGE(AP$8:AP$135))/STDEVP(AP$8:AP$135)</f>
        <v>-0.636481685815401</v>
      </c>
    </row>
    <row r="95" customFormat="false" ht="10.5" hidden="false" customHeight="true" outlineLevel="0" collapsed="false">
      <c r="B95" s="22" t="n">
        <v>87</v>
      </c>
      <c r="C95" s="34" t="n">
        <f aca="false">B95*360/n_ang</f>
        <v>244.6875</v>
      </c>
      <c r="D95" s="18" t="n">
        <f aca="false">INDEX(ImgF,ROUND($C$5+D$7*SIN(2*PI()*$B95/n_ang),0)-ImgF_y0+1,ROUND($C$4+D$7*COS(2*PI()*$B95/n_ang),0)-ImgF_x0+1)</f>
        <v>157</v>
      </c>
      <c r="E95" s="18" t="n">
        <f aca="false">INDEX(ImgF,ROUND($C$5+E$7*SIN(2*PI()*$B95/n_ang),0)-ImgF_y0+1,ROUND($C$4+E$7*COS(2*PI()*$B95/n_ang),0)-ImgF_x0+1)</f>
        <v>139</v>
      </c>
      <c r="F95" s="18" t="n">
        <f aca="false">INDEX(ImgF,ROUND($C$5+F$7*SIN(2*PI()*$B95/n_ang),0)-ImgF_y0+1,ROUND($C$4+F$7*COS(2*PI()*$B95/n_ang),0)-ImgF_x0+1)</f>
        <v>139</v>
      </c>
      <c r="G95" s="18" t="n">
        <f aca="false">INDEX(ImgF,ROUND($C$5+G$7*SIN(2*PI()*$B95/n_ang),0)-ImgF_y0+1,ROUND($C$4+G$7*COS(2*PI()*$B95/n_ang),0)-ImgF_x0+1)</f>
        <v>185</v>
      </c>
      <c r="H95" s="18" t="n">
        <f aca="false">INDEX(ImgF,ROUND($C$5+H$7*SIN(2*PI()*$B95/n_ang),0)-ImgF_y0+1,ROUND($C$4+H$7*COS(2*PI()*$B95/n_ang),0)-ImgF_x0+1)</f>
        <v>186</v>
      </c>
      <c r="I95" s="18" t="n">
        <f aca="false">INDEX(ImgF,ROUND($C$5+I$7*SIN(2*PI()*$B95/n_ang),0)-ImgF_y0+1,ROUND($C$4+I$7*COS(2*PI()*$B95/n_ang),0)-ImgF_x0+1)</f>
        <v>210</v>
      </c>
      <c r="J95" s="18" t="n">
        <f aca="false">INDEX(ImgF,ROUND($C$5+J$7*SIN(2*PI()*$B95/n_ang),0)-ImgF_y0+1,ROUND($C$4+J$7*COS(2*PI()*$B95/n_ang),0)-ImgF_x0+1)</f>
        <v>185</v>
      </c>
      <c r="K95" s="18" t="n">
        <f aca="false">INDEX(ImgF,ROUND($C$5+K$7*SIN(2*PI()*$B95/n_ang),0)-ImgF_y0+1,ROUND($C$4+K$7*COS(2*PI()*$B95/n_ang),0)-ImgF_x0+1)</f>
        <v>158</v>
      </c>
      <c r="L95" s="18" t="n">
        <f aca="false">INDEX(ImgF,ROUND($C$5+L$7*SIN(2*PI()*$B95/n_ang),0)-ImgF_y0+1,ROUND($C$4+L$7*COS(2*PI()*$B95/n_ang),0)-ImgF_x0+1)</f>
        <v>196</v>
      </c>
      <c r="M95" s="18" t="n">
        <f aca="false">INDEX(ImgF,ROUND($C$5+M$7*SIN(2*PI()*$B95/n_ang),0)-ImgF_y0+1,ROUND($C$4+M$7*COS(2*PI()*$B95/n_ang),0)-ImgF_x0+1)</f>
        <v>151</v>
      </c>
      <c r="N95" s="18" t="n">
        <f aca="false">INDEX(ImgF,ROUND($C$5+N$7*SIN(2*PI()*$B95/n_ang),0)-ImgF_y0+1,ROUND($C$4+N$7*COS(2*PI()*$B95/n_ang),0)-ImgF_x0+1)</f>
        <v>196</v>
      </c>
      <c r="O95" s="18" t="n">
        <f aca="false">INDEX(ImgF,ROUND($C$5+O$7*SIN(2*PI()*$B95/n_ang),0)-ImgF_y0+1,ROUND($C$4+O$7*COS(2*PI()*$B95/n_ang),0)-ImgF_x0+1)</f>
        <v>149</v>
      </c>
      <c r="P95" s="18" t="n">
        <f aca="false">INDEX(ImgF,ROUND($C$5+P$7*SIN(2*PI()*$B95/n_ang),0)-ImgF_y0+1,ROUND($C$4+P$7*COS(2*PI()*$B95/n_ang),0)-ImgF_x0+1)</f>
        <v>189</v>
      </c>
      <c r="Q95" s="18" t="n">
        <f aca="false">INDEX(ImgF,ROUND($C$5+Q$7*SIN(2*PI()*$B95/n_ang),0)-ImgF_y0+1,ROUND($C$4+Q$7*COS(2*PI()*$B95/n_ang),0)-ImgF_x0+1)</f>
        <v>146</v>
      </c>
      <c r="R95" s="18" t="n">
        <f aca="false">INDEX(ImgF,ROUND($C$5+R$7*SIN(2*PI()*$B95/n_ang),0)-ImgF_y0+1,ROUND($C$4+R$7*COS(2*PI()*$B95/n_ang),0)-ImgF_x0+1)</f>
        <v>222</v>
      </c>
      <c r="S95" s="18" t="n">
        <f aca="false">INDEX(ImgF,ROUND($C$5+S$7*SIN(2*PI()*$B95/n_ang),0)-ImgF_y0+1,ROUND($C$4+S$7*COS(2*PI()*$B95/n_ang),0)-ImgF_x0+1)</f>
        <v>238</v>
      </c>
      <c r="T95" s="18" t="n">
        <f aca="false">INDEX(ImgF,ROUND($C$5+T$7*SIN(2*PI()*$B95/n_ang),0)-ImgF_y0+1,ROUND($C$4+T$7*COS(2*PI()*$B95/n_ang),0)-ImgF_x0+1)</f>
        <v>123</v>
      </c>
      <c r="U95" s="18" t="n">
        <f aca="false">INDEX(ImgF,ROUND($C$5+U$7*SIN(2*PI()*$B95/n_ang),0)-ImgF_y0+1,ROUND($C$4+U$7*COS(2*PI()*$B95/n_ang),0)-ImgF_x0+1)</f>
        <v>12</v>
      </c>
      <c r="V95" s="18" t="n">
        <f aca="false">INDEX(ImgF,ROUND($C$5+V$7*SIN(2*PI()*$B95/n_ang),0)-ImgF_y0+1,ROUND($C$4+V$7*COS(2*PI()*$B95/n_ang),0)-ImgF_x0+1)</f>
        <v>62</v>
      </c>
      <c r="W95" s="18" t="n">
        <f aca="false">INDEX(ImgF,ROUND($C$5+W$7*SIN(2*PI()*$B95/n_ang),0)-ImgF_y0+1,ROUND($C$4+W$7*COS(2*PI()*$B95/n_ang),0)-ImgF_x0+1)</f>
        <v>43</v>
      </c>
      <c r="X95" s="18" t="n">
        <f aca="false">INDEX(ImgF,ROUND($C$5+X$7*SIN(2*PI()*$B95/n_ang),0)-ImgF_y0+1,ROUND($C$4+X$7*COS(2*PI()*$B95/n_ang),0)-ImgF_x0+1)</f>
        <v>22</v>
      </c>
      <c r="Y95" s="18" t="n">
        <f aca="false">INDEX(ImgF,ROUND($C$5+Y$7*SIN(2*PI()*$B95/n_ang),0)-ImgF_y0+1,ROUND($C$4+Y$7*COS(2*PI()*$B95/n_ang),0)-ImgF_x0+1)</f>
        <v>1</v>
      </c>
      <c r="Z95" s="18" t="n">
        <f aca="false">INDEX(ImgF,ROUND($C$5+Z$7*SIN(2*PI()*$B95/n_ang),0)-ImgF_y0+1,ROUND($C$4+Z$7*COS(2*PI()*$B95/n_ang),0)-ImgF_x0+1)</f>
        <v>29</v>
      </c>
      <c r="AA95" s="18" t="n">
        <f aca="false">INDEX(ImgF,ROUND($C$5+AA$7*SIN(2*PI()*$B95/n_ang),0)-ImgF_y0+1,ROUND($C$4+AA$7*COS(2*PI()*$B95/n_ang),0)-ImgF_x0+1)</f>
        <v>29</v>
      </c>
      <c r="AB95" s="18" t="n">
        <f aca="false">INDEX(ImgF,ROUND($C$5+AB$7*SIN(2*PI()*$B95/n_ang),0)-ImgF_y0+1,ROUND($C$4+AB$7*COS(2*PI()*$B95/n_ang),0)-ImgF_x0+1)</f>
        <v>56</v>
      </c>
      <c r="AD95" s="18" t="n">
        <f aca="false">INDEX(ImgF,ROUND($C$5+AD$7*SIN(2*PI()*$B95/n_ang),0)-ImgF_y0+1,ROUND($C$4+AD$7*COS(2*PI()*$B95/n_ang),0)-ImgF_x0+1)</f>
        <v>49</v>
      </c>
      <c r="AE95" s="18" t="n">
        <f aca="false">INDEX(ImgF,ROUND($C$5+AE$7*SIN(2*PI()*$B95/n_ang),0)-ImgF_y0+1,ROUND($C$4+AE$7*COS(2*PI()*$B95/n_ang),0)-ImgF_x0+1)</f>
        <v>34</v>
      </c>
      <c r="AF95" s="18" t="n">
        <f aca="false">INDEX(ImgF,ROUND($C$5+AF$7*SIN(2*PI()*$B95/n_ang),0)-ImgF_y0+1,ROUND($C$4+AF$7*COS(2*PI()*$B95/n_ang),0)-ImgF_x0+1)</f>
        <v>27</v>
      </c>
      <c r="AG95" s="18" t="n">
        <f aca="false">INDEX(ImgF,ROUND($C$5+AG$7*SIN(2*PI()*$B95/n_ang),0)-ImgF_y0+1,ROUND($C$4+AG$7*COS(2*PI()*$B95/n_ang),0)-ImgF_x0+1)</f>
        <v>44</v>
      </c>
      <c r="AH95" s="18" t="n">
        <f aca="false">INDEX(ImgF,ROUND($C$5+AH$7*SIN(2*PI()*$B95/n_ang),0)-ImgF_y0+1,ROUND($C$4+AH$7*COS(2*PI()*$B95/n_ang),0)-ImgF_x0+1)</f>
        <v>52</v>
      </c>
      <c r="AI95" s="18" t="n">
        <f aca="false">INDEX(ImgF,ROUND($C$5+AI$7*SIN(2*PI()*$B95/n_ang),0)-ImgF_y0+1,ROUND($C$4+AI$7*COS(2*PI()*$B95/n_ang),0)-ImgF_x0+1)</f>
        <v>49</v>
      </c>
      <c r="AJ95" s="18" t="n">
        <f aca="false">INDEX(ImgF,ROUND($C$5+AJ$7*SIN(2*PI()*$B95/n_ang),0)-ImgF_y0+1,ROUND($C$4+AJ$7*COS(2*PI()*$B95/n_ang),0)-ImgF_x0+1)</f>
        <v>53</v>
      </c>
      <c r="AK95" s="18" t="n">
        <f aca="false">INDEX(ImgF,ROUND($C$5+AK$7*SIN(2*PI()*$B95/n_ang),0)-ImgF_y0+1,ROUND($C$4+AK$7*COS(2*PI()*$B95/n_ang),0)-ImgF_x0+1)</f>
        <v>39</v>
      </c>
      <c r="AL95" s="18" t="n">
        <f aca="false">INDEX(ImgF,ROUND($C$5+AL$7*SIN(2*PI()*$B95/n_ang),0)-ImgF_y0+1,ROUND($C$4+AL$7*COS(2*PI()*$B95/n_ang),0)-ImgF_x0+1)</f>
        <v>25</v>
      </c>
      <c r="AN95" s="35" t="n">
        <f aca="false">AVERAGE(D95:AB95)-AVERAGE(D136:AB136)</f>
        <v>-13.3134375</v>
      </c>
      <c r="AO95" s="36" t="n">
        <f aca="false">(AN95-AVERAGE(AN$8:AN$135))/STDEVP(AN$8:AN$135)</f>
        <v>-0.491536464698798</v>
      </c>
      <c r="AP95" s="35" t="n">
        <f aca="false">AVERAGE(AD95:AL95)-AVERAGE(AD136:AL136)</f>
        <v>-33.3637152777778</v>
      </c>
      <c r="AQ95" s="36" t="n">
        <f aca="false">(AP95-AVERAGE(AP$8:AP$135))/STDEVP(AP$8:AP$135)</f>
        <v>-0.725931736678089</v>
      </c>
    </row>
    <row r="96" customFormat="false" ht="10.5" hidden="false" customHeight="true" outlineLevel="0" collapsed="false">
      <c r="B96" s="22" t="n">
        <v>88</v>
      </c>
      <c r="C96" s="34" t="n">
        <f aca="false">B96*360/n_ang</f>
        <v>247.5</v>
      </c>
      <c r="D96" s="18" t="n">
        <f aca="false">INDEX(ImgF,ROUND($C$5+D$7*SIN(2*PI()*$B96/n_ang),0)-ImgF_y0+1,ROUND($C$4+D$7*COS(2*PI()*$B96/n_ang),0)-ImgF_x0+1)</f>
        <v>157</v>
      </c>
      <c r="E96" s="18" t="n">
        <f aca="false">INDEX(ImgF,ROUND($C$5+E$7*SIN(2*PI()*$B96/n_ang),0)-ImgF_y0+1,ROUND($C$4+E$7*COS(2*PI()*$B96/n_ang),0)-ImgF_x0+1)</f>
        <v>179</v>
      </c>
      <c r="F96" s="18" t="n">
        <f aca="false">INDEX(ImgF,ROUND($C$5+F$7*SIN(2*PI()*$B96/n_ang),0)-ImgF_y0+1,ROUND($C$4+F$7*COS(2*PI()*$B96/n_ang),0)-ImgF_x0+1)</f>
        <v>185</v>
      </c>
      <c r="G96" s="18" t="n">
        <f aca="false">INDEX(ImgF,ROUND($C$5+G$7*SIN(2*PI()*$B96/n_ang),0)-ImgF_y0+1,ROUND($C$4+G$7*COS(2*PI()*$B96/n_ang),0)-ImgF_x0+1)</f>
        <v>196</v>
      </c>
      <c r="H96" s="18" t="n">
        <f aca="false">INDEX(ImgF,ROUND($C$5+H$7*SIN(2*PI()*$B96/n_ang),0)-ImgF_y0+1,ROUND($C$4+H$7*COS(2*PI()*$B96/n_ang),0)-ImgF_x0+1)</f>
        <v>206</v>
      </c>
      <c r="I96" s="18" t="n">
        <f aca="false">INDEX(ImgF,ROUND($C$5+I$7*SIN(2*PI()*$B96/n_ang),0)-ImgF_y0+1,ROUND($C$4+I$7*COS(2*PI()*$B96/n_ang),0)-ImgF_x0+1)</f>
        <v>210</v>
      </c>
      <c r="J96" s="18" t="n">
        <f aca="false">INDEX(ImgF,ROUND($C$5+J$7*SIN(2*PI()*$B96/n_ang),0)-ImgF_y0+1,ROUND($C$4+J$7*COS(2*PI()*$B96/n_ang),0)-ImgF_x0+1)</f>
        <v>170</v>
      </c>
      <c r="K96" s="18" t="n">
        <f aca="false">INDEX(ImgF,ROUND($C$5+K$7*SIN(2*PI()*$B96/n_ang),0)-ImgF_y0+1,ROUND($C$4+K$7*COS(2*PI()*$B96/n_ang),0)-ImgF_x0+1)</f>
        <v>158</v>
      </c>
      <c r="L96" s="18" t="n">
        <f aca="false">INDEX(ImgF,ROUND($C$5+L$7*SIN(2*PI()*$B96/n_ang),0)-ImgF_y0+1,ROUND($C$4+L$7*COS(2*PI()*$B96/n_ang),0)-ImgF_x0+1)</f>
        <v>201</v>
      </c>
      <c r="M96" s="18" t="n">
        <f aca="false">INDEX(ImgF,ROUND($C$5+M$7*SIN(2*PI()*$B96/n_ang),0)-ImgF_y0+1,ROUND($C$4+M$7*COS(2*PI()*$B96/n_ang),0)-ImgF_x0+1)</f>
        <v>153</v>
      </c>
      <c r="N96" s="18" t="n">
        <f aca="false">INDEX(ImgF,ROUND($C$5+N$7*SIN(2*PI()*$B96/n_ang),0)-ImgF_y0+1,ROUND($C$4+N$7*COS(2*PI()*$B96/n_ang),0)-ImgF_x0+1)</f>
        <v>196</v>
      </c>
      <c r="O96" s="18" t="n">
        <f aca="false">INDEX(ImgF,ROUND($C$5+O$7*SIN(2*PI()*$B96/n_ang),0)-ImgF_y0+1,ROUND($C$4+O$7*COS(2*PI()*$B96/n_ang),0)-ImgF_x0+1)</f>
        <v>148</v>
      </c>
      <c r="P96" s="18" t="n">
        <f aca="false">INDEX(ImgF,ROUND($C$5+P$7*SIN(2*PI()*$B96/n_ang),0)-ImgF_y0+1,ROUND($C$4+P$7*COS(2*PI()*$B96/n_ang),0)-ImgF_x0+1)</f>
        <v>191</v>
      </c>
      <c r="Q96" s="18" t="n">
        <f aca="false">INDEX(ImgF,ROUND($C$5+Q$7*SIN(2*PI()*$B96/n_ang),0)-ImgF_y0+1,ROUND($C$4+Q$7*COS(2*PI()*$B96/n_ang),0)-ImgF_x0+1)</f>
        <v>181</v>
      </c>
      <c r="R96" s="18" t="n">
        <f aca="false">INDEX(ImgF,ROUND($C$5+R$7*SIN(2*PI()*$B96/n_ang),0)-ImgF_y0+1,ROUND($C$4+R$7*COS(2*PI()*$B96/n_ang),0)-ImgF_x0+1)</f>
        <v>209</v>
      </c>
      <c r="S96" s="18" t="n">
        <f aca="false">INDEX(ImgF,ROUND($C$5+S$7*SIN(2*PI()*$B96/n_ang),0)-ImgF_y0+1,ROUND($C$4+S$7*COS(2*PI()*$B96/n_ang),0)-ImgF_x0+1)</f>
        <v>180</v>
      </c>
      <c r="T96" s="18" t="n">
        <f aca="false">INDEX(ImgF,ROUND($C$5+T$7*SIN(2*PI()*$B96/n_ang),0)-ImgF_y0+1,ROUND($C$4+T$7*COS(2*PI()*$B96/n_ang),0)-ImgF_x0+1)</f>
        <v>22</v>
      </c>
      <c r="U96" s="18" t="n">
        <f aca="false">INDEX(ImgF,ROUND($C$5+U$7*SIN(2*PI()*$B96/n_ang),0)-ImgF_y0+1,ROUND($C$4+U$7*COS(2*PI()*$B96/n_ang),0)-ImgF_x0+1)</f>
        <v>32</v>
      </c>
      <c r="V96" s="18" t="n">
        <f aca="false">INDEX(ImgF,ROUND($C$5+V$7*SIN(2*PI()*$B96/n_ang),0)-ImgF_y0+1,ROUND($C$4+V$7*COS(2*PI()*$B96/n_ang),0)-ImgF_x0+1)</f>
        <v>46</v>
      </c>
      <c r="W96" s="18" t="n">
        <f aca="false">INDEX(ImgF,ROUND($C$5+W$7*SIN(2*PI()*$B96/n_ang),0)-ImgF_y0+1,ROUND($C$4+W$7*COS(2*PI()*$B96/n_ang),0)-ImgF_x0+1)</f>
        <v>51</v>
      </c>
      <c r="X96" s="18" t="n">
        <f aca="false">INDEX(ImgF,ROUND($C$5+X$7*SIN(2*PI()*$B96/n_ang),0)-ImgF_y0+1,ROUND($C$4+X$7*COS(2*PI()*$B96/n_ang),0)-ImgF_x0+1)</f>
        <v>31</v>
      </c>
      <c r="Y96" s="18" t="n">
        <f aca="false">INDEX(ImgF,ROUND($C$5+Y$7*SIN(2*PI()*$B96/n_ang),0)-ImgF_y0+1,ROUND($C$4+Y$7*COS(2*PI()*$B96/n_ang),0)-ImgF_x0+1)</f>
        <v>3</v>
      </c>
      <c r="Z96" s="18" t="n">
        <f aca="false">INDEX(ImgF,ROUND($C$5+Z$7*SIN(2*PI()*$B96/n_ang),0)-ImgF_y0+1,ROUND($C$4+Z$7*COS(2*PI()*$B96/n_ang),0)-ImgF_x0+1)</f>
        <v>3</v>
      </c>
      <c r="AA96" s="18" t="n">
        <f aca="false">INDEX(ImgF,ROUND($C$5+AA$7*SIN(2*PI()*$B96/n_ang),0)-ImgF_y0+1,ROUND($C$4+AA$7*COS(2*PI()*$B96/n_ang),0)-ImgF_x0+1)</f>
        <v>46</v>
      </c>
      <c r="AB96" s="18" t="n">
        <f aca="false">INDEX(ImgF,ROUND($C$5+AB$7*SIN(2*PI()*$B96/n_ang),0)-ImgF_y0+1,ROUND($C$4+AB$7*COS(2*PI()*$B96/n_ang),0)-ImgF_x0+1)</f>
        <v>65</v>
      </c>
      <c r="AD96" s="18" t="n">
        <f aca="false">INDEX(ImgF,ROUND($C$5+AD$7*SIN(2*PI()*$B96/n_ang),0)-ImgF_y0+1,ROUND($C$4+AD$7*COS(2*PI()*$B96/n_ang),0)-ImgF_x0+1)</f>
        <v>77</v>
      </c>
      <c r="AE96" s="18" t="n">
        <f aca="false">INDEX(ImgF,ROUND($C$5+AE$7*SIN(2*PI()*$B96/n_ang),0)-ImgF_y0+1,ROUND($C$4+AE$7*COS(2*PI()*$B96/n_ang),0)-ImgF_x0+1)</f>
        <v>79</v>
      </c>
      <c r="AF96" s="18" t="n">
        <f aca="false">INDEX(ImgF,ROUND($C$5+AF$7*SIN(2*PI()*$B96/n_ang),0)-ImgF_y0+1,ROUND($C$4+AF$7*COS(2*PI()*$B96/n_ang),0)-ImgF_x0+1)</f>
        <v>38</v>
      </c>
      <c r="AG96" s="18" t="n">
        <f aca="false">INDEX(ImgF,ROUND($C$5+AG$7*SIN(2*PI()*$B96/n_ang),0)-ImgF_y0+1,ROUND($C$4+AG$7*COS(2*PI()*$B96/n_ang),0)-ImgF_x0+1)</f>
        <v>51</v>
      </c>
      <c r="AH96" s="18" t="n">
        <f aca="false">INDEX(ImgF,ROUND($C$5+AH$7*SIN(2*PI()*$B96/n_ang),0)-ImgF_y0+1,ROUND($C$4+AH$7*COS(2*PI()*$B96/n_ang),0)-ImgF_x0+1)</f>
        <v>72</v>
      </c>
      <c r="AI96" s="18" t="n">
        <f aca="false">INDEX(ImgF,ROUND($C$5+AI$7*SIN(2*PI()*$B96/n_ang),0)-ImgF_y0+1,ROUND($C$4+AI$7*COS(2*PI()*$B96/n_ang),0)-ImgF_x0+1)</f>
        <v>80</v>
      </c>
      <c r="AJ96" s="18" t="n">
        <f aca="false">INDEX(ImgF,ROUND($C$5+AJ$7*SIN(2*PI()*$B96/n_ang),0)-ImgF_y0+1,ROUND($C$4+AJ$7*COS(2*PI()*$B96/n_ang),0)-ImgF_x0+1)</f>
        <v>104</v>
      </c>
      <c r="AK96" s="18" t="n">
        <f aca="false">INDEX(ImgF,ROUND($C$5+AK$7*SIN(2*PI()*$B96/n_ang),0)-ImgF_y0+1,ROUND($C$4+AK$7*COS(2*PI()*$B96/n_ang),0)-ImgF_x0+1)</f>
        <v>76</v>
      </c>
      <c r="AL96" s="18" t="n">
        <f aca="false">INDEX(ImgF,ROUND($C$5+AL$7*SIN(2*PI()*$B96/n_ang),0)-ImgF_y0+1,ROUND($C$4+AL$7*COS(2*PI()*$B96/n_ang),0)-ImgF_x0+1)</f>
        <v>44</v>
      </c>
      <c r="AN96" s="35" t="n">
        <f aca="false">AVERAGE(D96:AB96)-AVERAGE(D136:AB136)</f>
        <v>-13.4734375</v>
      </c>
      <c r="AO96" s="36" t="n">
        <f aca="false">(AN96-AVERAGE(AN$8:AN$135))/STDEVP(AN$8:AN$135)</f>
        <v>-0.497443717003232</v>
      </c>
      <c r="AP96" s="35" t="n">
        <f aca="false">AVERAGE(AD96:AL96)-AVERAGE(AD136:AL136)</f>
        <v>-5.69704861111111</v>
      </c>
      <c r="AQ96" s="36" t="n">
        <f aca="false">(AP96-AVERAGE(AP$8:AP$135))/STDEVP(AP$8:AP$135)</f>
        <v>-0.123957070061618</v>
      </c>
    </row>
    <row r="97" customFormat="false" ht="10.5" hidden="false" customHeight="true" outlineLevel="0" collapsed="false">
      <c r="B97" s="22" t="n">
        <v>89</v>
      </c>
      <c r="C97" s="34" t="n">
        <f aca="false">B97*360/n_ang</f>
        <v>250.3125</v>
      </c>
      <c r="D97" s="18" t="n">
        <f aca="false">INDEX(ImgF,ROUND($C$5+D$7*SIN(2*PI()*$B97/n_ang),0)-ImgF_y0+1,ROUND($C$4+D$7*COS(2*PI()*$B97/n_ang),0)-ImgF_x0+1)</f>
        <v>157</v>
      </c>
      <c r="E97" s="18" t="n">
        <f aca="false">INDEX(ImgF,ROUND($C$5+E$7*SIN(2*PI()*$B97/n_ang),0)-ImgF_y0+1,ROUND($C$4+E$7*COS(2*PI()*$B97/n_ang),0)-ImgF_x0+1)</f>
        <v>179</v>
      </c>
      <c r="F97" s="18" t="n">
        <f aca="false">INDEX(ImgF,ROUND($C$5+F$7*SIN(2*PI()*$B97/n_ang),0)-ImgF_y0+1,ROUND($C$4+F$7*COS(2*PI()*$B97/n_ang),0)-ImgF_x0+1)</f>
        <v>199</v>
      </c>
      <c r="G97" s="18" t="n">
        <f aca="false">INDEX(ImgF,ROUND($C$5+G$7*SIN(2*PI()*$B97/n_ang),0)-ImgF_y0+1,ROUND($C$4+G$7*COS(2*PI()*$B97/n_ang),0)-ImgF_x0+1)</f>
        <v>196</v>
      </c>
      <c r="H97" s="18" t="n">
        <f aca="false">INDEX(ImgF,ROUND($C$5+H$7*SIN(2*PI()*$B97/n_ang),0)-ImgF_y0+1,ROUND($C$4+H$7*COS(2*PI()*$B97/n_ang),0)-ImgF_x0+1)</f>
        <v>206</v>
      </c>
      <c r="I97" s="18" t="n">
        <f aca="false">INDEX(ImgF,ROUND($C$5+I$7*SIN(2*PI()*$B97/n_ang),0)-ImgF_y0+1,ROUND($C$4+I$7*COS(2*PI()*$B97/n_ang),0)-ImgF_x0+1)</f>
        <v>156</v>
      </c>
      <c r="J97" s="18" t="n">
        <f aca="false">INDEX(ImgF,ROUND($C$5+J$7*SIN(2*PI()*$B97/n_ang),0)-ImgF_y0+1,ROUND($C$4+J$7*COS(2*PI()*$B97/n_ang),0)-ImgF_x0+1)</f>
        <v>199</v>
      </c>
      <c r="K97" s="18" t="n">
        <f aca="false">INDEX(ImgF,ROUND($C$5+K$7*SIN(2*PI()*$B97/n_ang),0)-ImgF_y0+1,ROUND($C$4+K$7*COS(2*PI()*$B97/n_ang),0)-ImgF_x0+1)</f>
        <v>208</v>
      </c>
      <c r="L97" s="18" t="n">
        <f aca="false">INDEX(ImgF,ROUND($C$5+L$7*SIN(2*PI()*$B97/n_ang),0)-ImgF_y0+1,ROUND($C$4+L$7*COS(2*PI()*$B97/n_ang),0)-ImgF_x0+1)</f>
        <v>208</v>
      </c>
      <c r="M97" s="18" t="n">
        <f aca="false">INDEX(ImgF,ROUND($C$5+M$7*SIN(2*PI()*$B97/n_ang),0)-ImgF_y0+1,ROUND($C$4+M$7*COS(2*PI()*$B97/n_ang),0)-ImgF_x0+1)</f>
        <v>153</v>
      </c>
      <c r="N97" s="18" t="n">
        <f aca="false">INDEX(ImgF,ROUND($C$5+N$7*SIN(2*PI()*$B97/n_ang),0)-ImgF_y0+1,ROUND($C$4+N$7*COS(2*PI()*$B97/n_ang),0)-ImgF_x0+1)</f>
        <v>206</v>
      </c>
      <c r="O97" s="18" t="n">
        <f aca="false">INDEX(ImgF,ROUND($C$5+O$7*SIN(2*PI()*$B97/n_ang),0)-ImgF_y0+1,ROUND($C$4+O$7*COS(2*PI()*$B97/n_ang),0)-ImgF_x0+1)</f>
        <v>155</v>
      </c>
      <c r="P97" s="18" t="n">
        <f aca="false">INDEX(ImgF,ROUND($C$5+P$7*SIN(2*PI()*$B97/n_ang),0)-ImgF_y0+1,ROUND($C$4+P$7*COS(2*PI()*$B97/n_ang),0)-ImgF_x0+1)</f>
        <v>191</v>
      </c>
      <c r="Q97" s="18" t="n">
        <f aca="false">INDEX(ImgF,ROUND($C$5+Q$7*SIN(2*PI()*$B97/n_ang),0)-ImgF_y0+1,ROUND($C$4+Q$7*COS(2*PI()*$B97/n_ang),0)-ImgF_x0+1)</f>
        <v>145</v>
      </c>
      <c r="R97" s="18" t="n">
        <f aca="false">INDEX(ImgF,ROUND($C$5+R$7*SIN(2*PI()*$B97/n_ang),0)-ImgF_y0+1,ROUND($C$4+R$7*COS(2*PI()*$B97/n_ang),0)-ImgF_x0+1)</f>
        <v>166</v>
      </c>
      <c r="S97" s="18" t="n">
        <f aca="false">INDEX(ImgF,ROUND($C$5+S$7*SIN(2*PI()*$B97/n_ang),0)-ImgF_y0+1,ROUND($C$4+S$7*COS(2*PI()*$B97/n_ang),0)-ImgF_x0+1)</f>
        <v>224</v>
      </c>
      <c r="T97" s="18" t="n">
        <f aca="false">INDEX(ImgF,ROUND($C$5+T$7*SIN(2*PI()*$B97/n_ang),0)-ImgF_y0+1,ROUND($C$4+T$7*COS(2*PI()*$B97/n_ang),0)-ImgF_x0+1)</f>
        <v>103</v>
      </c>
      <c r="U97" s="18" t="n">
        <f aca="false">INDEX(ImgF,ROUND($C$5+U$7*SIN(2*PI()*$B97/n_ang),0)-ImgF_y0+1,ROUND($C$4+U$7*COS(2*PI()*$B97/n_ang),0)-ImgF_x0+1)</f>
        <v>12</v>
      </c>
      <c r="V97" s="18" t="n">
        <f aca="false">INDEX(ImgF,ROUND($C$5+V$7*SIN(2*PI()*$B97/n_ang),0)-ImgF_y0+1,ROUND($C$4+V$7*COS(2*PI()*$B97/n_ang),0)-ImgF_x0+1)</f>
        <v>64</v>
      </c>
      <c r="W97" s="18" t="n">
        <f aca="false">INDEX(ImgF,ROUND($C$5+W$7*SIN(2*PI()*$B97/n_ang),0)-ImgF_y0+1,ROUND($C$4+W$7*COS(2*PI()*$B97/n_ang),0)-ImgF_x0+1)</f>
        <v>35</v>
      </c>
      <c r="X97" s="18" t="n">
        <f aca="false">INDEX(ImgF,ROUND($C$5+X$7*SIN(2*PI()*$B97/n_ang),0)-ImgF_y0+1,ROUND($C$4+X$7*COS(2*PI()*$B97/n_ang),0)-ImgF_x0+1)</f>
        <v>31</v>
      </c>
      <c r="Y97" s="18" t="n">
        <f aca="false">INDEX(ImgF,ROUND($C$5+Y$7*SIN(2*PI()*$B97/n_ang),0)-ImgF_y0+1,ROUND($C$4+Y$7*COS(2*PI()*$B97/n_ang),0)-ImgF_x0+1)</f>
        <v>4</v>
      </c>
      <c r="Z97" s="18" t="n">
        <f aca="false">INDEX(ImgF,ROUND($C$5+Z$7*SIN(2*PI()*$B97/n_ang),0)-ImgF_y0+1,ROUND($C$4+Z$7*COS(2*PI()*$B97/n_ang),0)-ImgF_x0+1)</f>
        <v>33</v>
      </c>
      <c r="AA97" s="18" t="n">
        <f aca="false">INDEX(ImgF,ROUND($C$5+AA$7*SIN(2*PI()*$B97/n_ang),0)-ImgF_y0+1,ROUND($C$4+AA$7*COS(2*PI()*$B97/n_ang),0)-ImgF_x0+1)</f>
        <v>67</v>
      </c>
      <c r="AB97" s="18" t="n">
        <f aca="false">INDEX(ImgF,ROUND($C$5+AB$7*SIN(2*PI()*$B97/n_ang),0)-ImgF_y0+1,ROUND($C$4+AB$7*COS(2*PI()*$B97/n_ang),0)-ImgF_x0+1)</f>
        <v>74</v>
      </c>
      <c r="AD97" s="18" t="n">
        <f aca="false">INDEX(ImgF,ROUND($C$5+AD$7*SIN(2*PI()*$B97/n_ang),0)-ImgF_y0+1,ROUND($C$4+AD$7*COS(2*PI()*$B97/n_ang),0)-ImgF_x0+1)</f>
        <v>37</v>
      </c>
      <c r="AE97" s="18" t="n">
        <f aca="false">INDEX(ImgF,ROUND($C$5+AE$7*SIN(2*PI()*$B97/n_ang),0)-ImgF_y0+1,ROUND($C$4+AE$7*COS(2*PI()*$B97/n_ang),0)-ImgF_x0+1)</f>
        <v>54</v>
      </c>
      <c r="AF97" s="18" t="n">
        <f aca="false">INDEX(ImgF,ROUND($C$5+AF$7*SIN(2*PI()*$B97/n_ang),0)-ImgF_y0+1,ROUND($C$4+AF$7*COS(2*PI()*$B97/n_ang),0)-ImgF_x0+1)</f>
        <v>31</v>
      </c>
      <c r="AG97" s="18" t="n">
        <f aca="false">INDEX(ImgF,ROUND($C$5+AG$7*SIN(2*PI()*$B97/n_ang),0)-ImgF_y0+1,ROUND($C$4+AG$7*COS(2*PI()*$B97/n_ang),0)-ImgF_x0+1)</f>
        <v>44</v>
      </c>
      <c r="AH97" s="18" t="n">
        <f aca="false">INDEX(ImgF,ROUND($C$5+AH$7*SIN(2*PI()*$B97/n_ang),0)-ImgF_y0+1,ROUND($C$4+AH$7*COS(2*PI()*$B97/n_ang),0)-ImgF_x0+1)</f>
        <v>50</v>
      </c>
      <c r="AI97" s="18" t="n">
        <f aca="false">INDEX(ImgF,ROUND($C$5+AI$7*SIN(2*PI()*$B97/n_ang),0)-ImgF_y0+1,ROUND($C$4+AI$7*COS(2*PI()*$B97/n_ang),0)-ImgF_x0+1)</f>
        <v>88</v>
      </c>
      <c r="AJ97" s="18" t="n">
        <f aca="false">INDEX(ImgF,ROUND($C$5+AJ$7*SIN(2*PI()*$B97/n_ang),0)-ImgF_y0+1,ROUND($C$4+AJ$7*COS(2*PI()*$B97/n_ang),0)-ImgF_x0+1)</f>
        <v>114</v>
      </c>
      <c r="AK97" s="18" t="n">
        <f aca="false">INDEX(ImgF,ROUND($C$5+AK$7*SIN(2*PI()*$B97/n_ang),0)-ImgF_y0+1,ROUND($C$4+AK$7*COS(2*PI()*$B97/n_ang),0)-ImgF_x0+1)</f>
        <v>68</v>
      </c>
      <c r="AL97" s="18" t="n">
        <f aca="false">INDEX(ImgF,ROUND($C$5+AL$7*SIN(2*PI()*$B97/n_ang),0)-ImgF_y0+1,ROUND($C$4+AL$7*COS(2*PI()*$B97/n_ang),0)-ImgF_x0+1)</f>
        <v>61</v>
      </c>
      <c r="AN97" s="35" t="n">
        <f aca="false">AVERAGE(D97:AB97)-AVERAGE(D136:AB136)</f>
        <v>-7.3934375</v>
      </c>
      <c r="AO97" s="36" t="n">
        <f aca="false">(AN97-AVERAGE(AN$8:AN$135))/STDEVP(AN$8:AN$135)</f>
        <v>-0.272968129434755</v>
      </c>
      <c r="AP97" s="35" t="n">
        <f aca="false">AVERAGE(AD97:AL97)-AVERAGE(AD136:AL136)</f>
        <v>-13.9192708333333</v>
      </c>
      <c r="AQ97" s="36" t="n">
        <f aca="false">(AP97-AVERAGE(AP$8:AP$135))/STDEVP(AP$8:AP$135)</f>
        <v>-0.302857171786995</v>
      </c>
    </row>
    <row r="98" customFormat="false" ht="10.5" hidden="false" customHeight="true" outlineLevel="0" collapsed="false">
      <c r="B98" s="22" t="n">
        <v>90</v>
      </c>
      <c r="C98" s="34" t="n">
        <f aca="false">B98*360/n_ang</f>
        <v>253.125</v>
      </c>
      <c r="D98" s="18" t="n">
        <f aca="false">INDEX(ImgF,ROUND($C$5+D$7*SIN(2*PI()*$B98/n_ang),0)-ImgF_y0+1,ROUND($C$4+D$7*COS(2*PI()*$B98/n_ang),0)-ImgF_x0+1)</f>
        <v>171</v>
      </c>
      <c r="E98" s="18" t="n">
        <f aca="false">INDEX(ImgF,ROUND($C$5+E$7*SIN(2*PI()*$B98/n_ang),0)-ImgF_y0+1,ROUND($C$4+E$7*COS(2*PI()*$B98/n_ang),0)-ImgF_x0+1)</f>
        <v>179</v>
      </c>
      <c r="F98" s="18" t="n">
        <f aca="false">INDEX(ImgF,ROUND($C$5+F$7*SIN(2*PI()*$B98/n_ang),0)-ImgF_y0+1,ROUND($C$4+F$7*COS(2*PI()*$B98/n_ang),0)-ImgF_x0+1)</f>
        <v>199</v>
      </c>
      <c r="G98" s="18" t="n">
        <f aca="false">INDEX(ImgF,ROUND($C$5+G$7*SIN(2*PI()*$B98/n_ang),0)-ImgF_y0+1,ROUND($C$4+G$7*COS(2*PI()*$B98/n_ang),0)-ImgF_x0+1)</f>
        <v>177</v>
      </c>
      <c r="H98" s="18" t="n">
        <f aca="false">INDEX(ImgF,ROUND($C$5+H$7*SIN(2*PI()*$B98/n_ang),0)-ImgF_y0+1,ROUND($C$4+H$7*COS(2*PI()*$B98/n_ang),0)-ImgF_x0+1)</f>
        <v>210</v>
      </c>
      <c r="I98" s="18" t="n">
        <f aca="false">INDEX(ImgF,ROUND($C$5+I$7*SIN(2*PI()*$B98/n_ang),0)-ImgF_y0+1,ROUND($C$4+I$7*COS(2*PI()*$B98/n_ang),0)-ImgF_x0+1)</f>
        <v>156</v>
      </c>
      <c r="J98" s="18" t="n">
        <f aca="false">INDEX(ImgF,ROUND($C$5+J$7*SIN(2*PI()*$B98/n_ang),0)-ImgF_y0+1,ROUND($C$4+J$7*COS(2*PI()*$B98/n_ang),0)-ImgF_x0+1)</f>
        <v>205</v>
      </c>
      <c r="K98" s="18" t="n">
        <f aca="false">INDEX(ImgF,ROUND($C$5+K$7*SIN(2*PI()*$B98/n_ang),0)-ImgF_y0+1,ROUND($C$4+K$7*COS(2*PI()*$B98/n_ang),0)-ImgF_x0+1)</f>
        <v>165</v>
      </c>
      <c r="L98" s="18" t="n">
        <f aca="false">INDEX(ImgF,ROUND($C$5+L$7*SIN(2*PI()*$B98/n_ang),0)-ImgF_y0+1,ROUND($C$4+L$7*COS(2*PI()*$B98/n_ang),0)-ImgF_x0+1)</f>
        <v>159</v>
      </c>
      <c r="M98" s="18" t="n">
        <f aca="false">INDEX(ImgF,ROUND($C$5+M$7*SIN(2*PI()*$B98/n_ang),0)-ImgF_y0+1,ROUND($C$4+M$7*COS(2*PI()*$B98/n_ang),0)-ImgF_x0+1)</f>
        <v>179</v>
      </c>
      <c r="N98" s="18" t="n">
        <f aca="false">INDEX(ImgF,ROUND($C$5+N$7*SIN(2*PI()*$B98/n_ang),0)-ImgF_y0+1,ROUND($C$4+N$7*COS(2*PI()*$B98/n_ang),0)-ImgF_x0+1)</f>
        <v>135</v>
      </c>
      <c r="O98" s="18" t="n">
        <f aca="false">INDEX(ImgF,ROUND($C$5+O$7*SIN(2*PI()*$B98/n_ang),0)-ImgF_y0+1,ROUND($C$4+O$7*COS(2*PI()*$B98/n_ang),0)-ImgF_x0+1)</f>
        <v>189</v>
      </c>
      <c r="P98" s="18" t="n">
        <f aca="false">INDEX(ImgF,ROUND($C$5+P$7*SIN(2*PI()*$B98/n_ang),0)-ImgF_y0+1,ROUND($C$4+P$7*COS(2*PI()*$B98/n_ang),0)-ImgF_x0+1)</f>
        <v>179</v>
      </c>
      <c r="Q98" s="18" t="n">
        <f aca="false">INDEX(ImgF,ROUND($C$5+Q$7*SIN(2*PI()*$B98/n_ang),0)-ImgF_y0+1,ROUND($C$4+Q$7*COS(2*PI()*$B98/n_ang),0)-ImgF_x0+1)</f>
        <v>179</v>
      </c>
      <c r="R98" s="18" t="n">
        <f aca="false">INDEX(ImgF,ROUND($C$5+R$7*SIN(2*PI()*$B98/n_ang),0)-ImgF_y0+1,ROUND($C$4+R$7*COS(2*PI()*$B98/n_ang),0)-ImgF_x0+1)</f>
        <v>200</v>
      </c>
      <c r="S98" s="18" t="n">
        <f aca="false">INDEX(ImgF,ROUND($C$5+S$7*SIN(2*PI()*$B98/n_ang),0)-ImgF_y0+1,ROUND($C$4+S$7*COS(2*PI()*$B98/n_ang),0)-ImgF_x0+1)</f>
        <v>247</v>
      </c>
      <c r="T98" s="18" t="n">
        <f aca="false">INDEX(ImgF,ROUND($C$5+T$7*SIN(2*PI()*$B98/n_ang),0)-ImgF_y0+1,ROUND($C$4+T$7*COS(2*PI()*$B98/n_ang),0)-ImgF_x0+1)</f>
        <v>155</v>
      </c>
      <c r="U98" s="18" t="n">
        <f aca="false">INDEX(ImgF,ROUND($C$5+U$7*SIN(2*PI()*$B98/n_ang),0)-ImgF_y0+1,ROUND($C$4+U$7*COS(2*PI()*$B98/n_ang),0)-ImgF_x0+1)</f>
        <v>30</v>
      </c>
      <c r="V98" s="18" t="n">
        <f aca="false">INDEX(ImgF,ROUND($C$5+V$7*SIN(2*PI()*$B98/n_ang),0)-ImgF_y0+1,ROUND($C$4+V$7*COS(2*PI()*$B98/n_ang),0)-ImgF_x0+1)</f>
        <v>33</v>
      </c>
      <c r="W98" s="18" t="n">
        <f aca="false">INDEX(ImgF,ROUND($C$5+W$7*SIN(2*PI()*$B98/n_ang),0)-ImgF_y0+1,ROUND($C$4+W$7*COS(2*PI()*$B98/n_ang),0)-ImgF_x0+1)</f>
        <v>49</v>
      </c>
      <c r="X98" s="18" t="n">
        <f aca="false">INDEX(ImgF,ROUND($C$5+X$7*SIN(2*PI()*$B98/n_ang),0)-ImgF_y0+1,ROUND($C$4+X$7*COS(2*PI()*$B98/n_ang),0)-ImgF_x0+1)</f>
        <v>37</v>
      </c>
      <c r="Y98" s="18" t="n">
        <f aca="false">INDEX(ImgF,ROUND($C$5+Y$7*SIN(2*PI()*$B98/n_ang),0)-ImgF_y0+1,ROUND($C$4+Y$7*COS(2*PI()*$B98/n_ang),0)-ImgF_x0+1)</f>
        <v>24</v>
      </c>
      <c r="Z98" s="18" t="n">
        <f aca="false">INDEX(ImgF,ROUND($C$5+Z$7*SIN(2*PI()*$B98/n_ang),0)-ImgF_y0+1,ROUND($C$4+Z$7*COS(2*PI()*$B98/n_ang),0)-ImgF_x0+1)</f>
        <v>25</v>
      </c>
      <c r="AA98" s="18" t="n">
        <f aca="false">INDEX(ImgF,ROUND($C$5+AA$7*SIN(2*PI()*$B98/n_ang),0)-ImgF_y0+1,ROUND($C$4+AA$7*COS(2*PI()*$B98/n_ang),0)-ImgF_x0+1)</f>
        <v>66</v>
      </c>
      <c r="AB98" s="18" t="n">
        <f aca="false">INDEX(ImgF,ROUND($C$5+AB$7*SIN(2*PI()*$B98/n_ang),0)-ImgF_y0+1,ROUND($C$4+AB$7*COS(2*PI()*$B98/n_ang),0)-ImgF_x0+1)</f>
        <v>70</v>
      </c>
      <c r="AD98" s="18" t="n">
        <f aca="false">INDEX(ImgF,ROUND($C$5+AD$7*SIN(2*PI()*$B98/n_ang),0)-ImgF_y0+1,ROUND($C$4+AD$7*COS(2*PI()*$B98/n_ang),0)-ImgF_x0+1)</f>
        <v>184</v>
      </c>
      <c r="AE98" s="18" t="n">
        <f aca="false">INDEX(ImgF,ROUND($C$5+AE$7*SIN(2*PI()*$B98/n_ang),0)-ImgF_y0+1,ROUND($C$4+AE$7*COS(2*PI()*$B98/n_ang),0)-ImgF_x0+1)</f>
        <v>216</v>
      </c>
      <c r="AF98" s="18" t="n">
        <f aca="false">INDEX(ImgF,ROUND($C$5+AF$7*SIN(2*PI()*$B98/n_ang),0)-ImgF_y0+1,ROUND($C$4+AF$7*COS(2*PI()*$B98/n_ang),0)-ImgF_x0+1)</f>
        <v>227</v>
      </c>
      <c r="AG98" s="18" t="n">
        <f aca="false">INDEX(ImgF,ROUND($C$5+AG$7*SIN(2*PI()*$B98/n_ang),0)-ImgF_y0+1,ROUND($C$4+AG$7*COS(2*PI()*$B98/n_ang),0)-ImgF_x0+1)</f>
        <v>236</v>
      </c>
      <c r="AH98" s="18" t="n">
        <f aca="false">INDEX(ImgF,ROUND($C$5+AH$7*SIN(2*PI()*$B98/n_ang),0)-ImgF_y0+1,ROUND($C$4+AH$7*COS(2*PI()*$B98/n_ang),0)-ImgF_x0+1)</f>
        <v>179</v>
      </c>
      <c r="AI98" s="18" t="n">
        <f aca="false">INDEX(ImgF,ROUND($C$5+AI$7*SIN(2*PI()*$B98/n_ang),0)-ImgF_y0+1,ROUND($C$4+AI$7*COS(2*PI()*$B98/n_ang),0)-ImgF_x0+1)</f>
        <v>160</v>
      </c>
      <c r="AJ98" s="18" t="n">
        <f aca="false">INDEX(ImgF,ROUND($C$5+AJ$7*SIN(2*PI()*$B98/n_ang),0)-ImgF_y0+1,ROUND($C$4+AJ$7*COS(2*PI()*$B98/n_ang),0)-ImgF_x0+1)</f>
        <v>151</v>
      </c>
      <c r="AK98" s="18" t="n">
        <f aca="false">INDEX(ImgF,ROUND($C$5+AK$7*SIN(2*PI()*$B98/n_ang),0)-ImgF_y0+1,ROUND($C$4+AK$7*COS(2*PI()*$B98/n_ang),0)-ImgF_x0+1)</f>
        <v>33</v>
      </c>
      <c r="AL98" s="18" t="n">
        <f aca="false">INDEX(ImgF,ROUND($C$5+AL$7*SIN(2*PI()*$B98/n_ang),0)-ImgF_y0+1,ROUND($C$4+AL$7*COS(2*PI()*$B98/n_ang),0)-ImgF_x0+1)</f>
        <v>51</v>
      </c>
      <c r="AN98" s="35" t="n">
        <f aca="false">AVERAGE(D98:AB98)-AVERAGE(D136:AB136)</f>
        <v>-5.51343750000001</v>
      </c>
      <c r="AO98" s="36" t="n">
        <f aca="false">(AN98-AVERAGE(AN$8:AN$135))/STDEVP(AN$8:AN$135)</f>
        <v>-0.20355791485766</v>
      </c>
      <c r="AP98" s="35" t="n">
        <f aca="false">AVERAGE(AD98:AL98)-AVERAGE(AD136:AL136)</f>
        <v>84.9696180555555</v>
      </c>
      <c r="AQ98" s="36" t="n">
        <f aca="false">(AP98-AVERAGE(AP$8:AP$135))/STDEVP(AP$8:AP$135)</f>
        <v>1.848779186802</v>
      </c>
    </row>
    <row r="99" customFormat="false" ht="10.5" hidden="false" customHeight="true" outlineLevel="0" collapsed="false">
      <c r="B99" s="22" t="n">
        <v>91</v>
      </c>
      <c r="C99" s="34" t="n">
        <f aca="false">B99*360/n_ang</f>
        <v>255.9375</v>
      </c>
      <c r="D99" s="18" t="n">
        <f aca="false">INDEX(ImgF,ROUND($C$5+D$7*SIN(2*PI()*$B99/n_ang),0)-ImgF_y0+1,ROUND($C$4+D$7*COS(2*PI()*$B99/n_ang),0)-ImgF_x0+1)</f>
        <v>171</v>
      </c>
      <c r="E99" s="18" t="n">
        <f aca="false">INDEX(ImgF,ROUND($C$5+E$7*SIN(2*PI()*$B99/n_ang),0)-ImgF_y0+1,ROUND($C$4+E$7*COS(2*PI()*$B99/n_ang),0)-ImgF_x0+1)</f>
        <v>216</v>
      </c>
      <c r="F99" s="18" t="n">
        <f aca="false">INDEX(ImgF,ROUND($C$5+F$7*SIN(2*PI()*$B99/n_ang),0)-ImgF_y0+1,ROUND($C$4+F$7*COS(2*PI()*$B99/n_ang),0)-ImgF_x0+1)</f>
        <v>175</v>
      </c>
      <c r="G99" s="18" t="n">
        <f aca="false">INDEX(ImgF,ROUND($C$5+G$7*SIN(2*PI()*$B99/n_ang),0)-ImgF_y0+1,ROUND($C$4+G$7*COS(2*PI()*$B99/n_ang),0)-ImgF_x0+1)</f>
        <v>177</v>
      </c>
      <c r="H99" s="18" t="n">
        <f aca="false">INDEX(ImgF,ROUND($C$5+H$7*SIN(2*PI()*$B99/n_ang),0)-ImgF_y0+1,ROUND($C$4+H$7*COS(2*PI()*$B99/n_ang),0)-ImgF_x0+1)</f>
        <v>210</v>
      </c>
      <c r="I99" s="18" t="n">
        <f aca="false">INDEX(ImgF,ROUND($C$5+I$7*SIN(2*PI()*$B99/n_ang),0)-ImgF_y0+1,ROUND($C$4+I$7*COS(2*PI()*$B99/n_ang),0)-ImgF_x0+1)</f>
        <v>171</v>
      </c>
      <c r="J99" s="18" t="n">
        <f aca="false">INDEX(ImgF,ROUND($C$5+J$7*SIN(2*PI()*$B99/n_ang),0)-ImgF_y0+1,ROUND($C$4+J$7*COS(2*PI()*$B99/n_ang),0)-ImgF_x0+1)</f>
        <v>195</v>
      </c>
      <c r="K99" s="18" t="n">
        <f aca="false">INDEX(ImgF,ROUND($C$5+K$7*SIN(2*PI()*$B99/n_ang),0)-ImgF_y0+1,ROUND($C$4+K$7*COS(2*PI()*$B99/n_ang),0)-ImgF_x0+1)</f>
        <v>165</v>
      </c>
      <c r="L99" s="18" t="n">
        <f aca="false">INDEX(ImgF,ROUND($C$5+L$7*SIN(2*PI()*$B99/n_ang),0)-ImgF_y0+1,ROUND($C$4+L$7*COS(2*PI()*$B99/n_ang),0)-ImgF_x0+1)</f>
        <v>171</v>
      </c>
      <c r="M99" s="18" t="n">
        <f aca="false">INDEX(ImgF,ROUND($C$5+M$7*SIN(2*PI()*$B99/n_ang),0)-ImgF_y0+1,ROUND($C$4+M$7*COS(2*PI()*$B99/n_ang),0)-ImgF_x0+1)</f>
        <v>171</v>
      </c>
      <c r="N99" s="18" t="n">
        <f aca="false">INDEX(ImgF,ROUND($C$5+N$7*SIN(2*PI()*$B99/n_ang),0)-ImgF_y0+1,ROUND($C$4+N$7*COS(2*PI()*$B99/n_ang),0)-ImgF_x0+1)</f>
        <v>169</v>
      </c>
      <c r="O99" s="18" t="n">
        <f aca="false">INDEX(ImgF,ROUND($C$5+O$7*SIN(2*PI()*$B99/n_ang),0)-ImgF_y0+1,ROUND($C$4+O$7*COS(2*PI()*$B99/n_ang),0)-ImgF_x0+1)</f>
        <v>189</v>
      </c>
      <c r="P99" s="18" t="n">
        <f aca="false">INDEX(ImgF,ROUND($C$5+P$7*SIN(2*PI()*$B99/n_ang),0)-ImgF_y0+1,ROUND($C$4+P$7*COS(2*PI()*$B99/n_ang),0)-ImgF_x0+1)</f>
        <v>171</v>
      </c>
      <c r="Q99" s="18" t="n">
        <f aca="false">INDEX(ImgF,ROUND($C$5+Q$7*SIN(2*PI()*$B99/n_ang),0)-ImgF_y0+1,ROUND($C$4+Q$7*COS(2*PI()*$B99/n_ang),0)-ImgF_x0+1)</f>
        <v>178</v>
      </c>
      <c r="R99" s="18" t="n">
        <f aca="false">INDEX(ImgF,ROUND($C$5+R$7*SIN(2*PI()*$B99/n_ang),0)-ImgF_y0+1,ROUND($C$4+R$7*COS(2*PI()*$B99/n_ang),0)-ImgF_x0+1)</f>
        <v>207</v>
      </c>
      <c r="S99" s="18" t="n">
        <f aca="false">INDEX(ImgF,ROUND($C$5+S$7*SIN(2*PI()*$B99/n_ang),0)-ImgF_y0+1,ROUND($C$4+S$7*COS(2*PI()*$B99/n_ang),0)-ImgF_x0+1)</f>
        <v>217</v>
      </c>
      <c r="T99" s="18" t="n">
        <f aca="false">INDEX(ImgF,ROUND($C$5+T$7*SIN(2*PI()*$B99/n_ang),0)-ImgF_y0+1,ROUND($C$4+T$7*COS(2*PI()*$B99/n_ang),0)-ImgF_x0+1)</f>
        <v>56</v>
      </c>
      <c r="U99" s="18" t="n">
        <f aca="false">INDEX(ImgF,ROUND($C$5+U$7*SIN(2*PI()*$B99/n_ang),0)-ImgF_y0+1,ROUND($C$4+U$7*COS(2*PI()*$B99/n_ang),0)-ImgF_x0+1)</f>
        <v>22</v>
      </c>
      <c r="V99" s="18" t="n">
        <f aca="false">INDEX(ImgF,ROUND($C$5+V$7*SIN(2*PI()*$B99/n_ang),0)-ImgF_y0+1,ROUND($C$4+V$7*COS(2*PI()*$B99/n_ang),0)-ImgF_x0+1)</f>
        <v>61</v>
      </c>
      <c r="W99" s="18" t="n">
        <f aca="false">INDEX(ImgF,ROUND($C$5+W$7*SIN(2*PI()*$B99/n_ang),0)-ImgF_y0+1,ROUND($C$4+W$7*COS(2*PI()*$B99/n_ang),0)-ImgF_x0+1)</f>
        <v>37</v>
      </c>
      <c r="X99" s="18" t="n">
        <f aca="false">INDEX(ImgF,ROUND($C$5+X$7*SIN(2*PI()*$B99/n_ang),0)-ImgF_y0+1,ROUND($C$4+X$7*COS(2*PI()*$B99/n_ang),0)-ImgF_x0+1)</f>
        <v>26</v>
      </c>
      <c r="Y99" s="18" t="n">
        <f aca="false">INDEX(ImgF,ROUND($C$5+Y$7*SIN(2*PI()*$B99/n_ang),0)-ImgF_y0+1,ROUND($C$4+Y$7*COS(2*PI()*$B99/n_ang),0)-ImgF_x0+1)</f>
        <v>4</v>
      </c>
      <c r="Z99" s="18" t="n">
        <f aca="false">INDEX(ImgF,ROUND($C$5+Z$7*SIN(2*PI()*$B99/n_ang),0)-ImgF_y0+1,ROUND($C$4+Z$7*COS(2*PI()*$B99/n_ang),0)-ImgF_x0+1)</f>
        <v>4</v>
      </c>
      <c r="AA99" s="18" t="n">
        <f aca="false">INDEX(ImgF,ROUND($C$5+AA$7*SIN(2*PI()*$B99/n_ang),0)-ImgF_y0+1,ROUND($C$4+AA$7*COS(2*PI()*$B99/n_ang),0)-ImgF_x0+1)</f>
        <v>39</v>
      </c>
      <c r="AB99" s="18" t="n">
        <f aca="false">INDEX(ImgF,ROUND($C$5+AB$7*SIN(2*PI()*$B99/n_ang),0)-ImgF_y0+1,ROUND($C$4+AB$7*COS(2*PI()*$B99/n_ang),0)-ImgF_x0+1)</f>
        <v>81</v>
      </c>
      <c r="AD99" s="18" t="n">
        <f aca="false">INDEX(ImgF,ROUND($C$5+AD$7*SIN(2*PI()*$B99/n_ang),0)-ImgF_y0+1,ROUND($C$4+AD$7*COS(2*PI()*$B99/n_ang),0)-ImgF_x0+1)</f>
        <v>200</v>
      </c>
      <c r="AE99" s="18" t="n">
        <f aca="false">INDEX(ImgF,ROUND($C$5+AE$7*SIN(2*PI()*$B99/n_ang),0)-ImgF_y0+1,ROUND($C$4+AE$7*COS(2*PI()*$B99/n_ang),0)-ImgF_x0+1)</f>
        <v>236</v>
      </c>
      <c r="AF99" s="18" t="n">
        <f aca="false">INDEX(ImgF,ROUND($C$5+AF$7*SIN(2*PI()*$B99/n_ang),0)-ImgF_y0+1,ROUND($C$4+AF$7*COS(2*PI()*$B99/n_ang),0)-ImgF_x0+1)</f>
        <v>240</v>
      </c>
      <c r="AG99" s="18" t="n">
        <f aca="false">INDEX(ImgF,ROUND($C$5+AG$7*SIN(2*PI()*$B99/n_ang),0)-ImgF_y0+1,ROUND($C$4+AG$7*COS(2*PI()*$B99/n_ang),0)-ImgF_x0+1)</f>
        <v>244</v>
      </c>
      <c r="AH99" s="18" t="n">
        <f aca="false">INDEX(ImgF,ROUND($C$5+AH$7*SIN(2*PI()*$B99/n_ang),0)-ImgF_y0+1,ROUND($C$4+AH$7*COS(2*PI()*$B99/n_ang),0)-ImgF_x0+1)</f>
        <v>241</v>
      </c>
      <c r="AI99" s="18" t="n">
        <f aca="false">INDEX(ImgF,ROUND($C$5+AI$7*SIN(2*PI()*$B99/n_ang),0)-ImgF_y0+1,ROUND($C$4+AI$7*COS(2*PI()*$B99/n_ang),0)-ImgF_x0+1)</f>
        <v>240</v>
      </c>
      <c r="AJ99" s="18" t="n">
        <f aca="false">INDEX(ImgF,ROUND($C$5+AJ$7*SIN(2*PI()*$B99/n_ang),0)-ImgF_y0+1,ROUND($C$4+AJ$7*COS(2*PI()*$B99/n_ang),0)-ImgF_x0+1)</f>
        <v>232</v>
      </c>
      <c r="AK99" s="18" t="n">
        <f aca="false">INDEX(ImgF,ROUND($C$5+AK$7*SIN(2*PI()*$B99/n_ang),0)-ImgF_y0+1,ROUND($C$4+AK$7*COS(2*PI()*$B99/n_ang),0)-ImgF_x0+1)</f>
        <v>135</v>
      </c>
      <c r="AL99" s="18" t="n">
        <f aca="false">INDEX(ImgF,ROUND($C$5+AL$7*SIN(2*PI()*$B99/n_ang),0)-ImgF_y0+1,ROUND($C$4+AL$7*COS(2*PI()*$B99/n_ang),0)-ImgF_x0+1)</f>
        <v>58</v>
      </c>
      <c r="AN99" s="35" t="n">
        <f aca="false">AVERAGE(D99:AB99)-AVERAGE(D136:AB136)</f>
        <v>-10.9134375</v>
      </c>
      <c r="AO99" s="36" t="n">
        <f aca="false">(AN99-AVERAGE(AN$8:AN$135))/STDEVP(AN$8:AN$135)</f>
        <v>-0.402927680132294</v>
      </c>
      <c r="AP99" s="35" t="n">
        <f aca="false">AVERAGE(AD99:AL99)-AVERAGE(AD136:AL136)</f>
        <v>128.191840277778</v>
      </c>
      <c r="AQ99" s="36" t="n">
        <f aca="false">(AP99-AVERAGE(AP$8:AP$135))/STDEVP(AP$8:AP$135)</f>
        <v>2.78921350533134</v>
      </c>
    </row>
    <row r="100" customFormat="false" ht="10.5" hidden="false" customHeight="true" outlineLevel="0" collapsed="false">
      <c r="B100" s="22" t="n">
        <v>92</v>
      </c>
      <c r="C100" s="34" t="n">
        <f aca="false">B100*360/n_ang</f>
        <v>258.75</v>
      </c>
      <c r="D100" s="18" t="n">
        <f aca="false">INDEX(ImgF,ROUND($C$5+D$7*SIN(2*PI()*$B100/n_ang),0)-ImgF_y0+1,ROUND($C$4+D$7*COS(2*PI()*$B100/n_ang),0)-ImgF_x0+1)</f>
        <v>171</v>
      </c>
      <c r="E100" s="18" t="n">
        <f aca="false">INDEX(ImgF,ROUND($C$5+E$7*SIN(2*PI()*$B100/n_ang),0)-ImgF_y0+1,ROUND($C$4+E$7*COS(2*PI()*$B100/n_ang),0)-ImgF_x0+1)</f>
        <v>216</v>
      </c>
      <c r="F100" s="18" t="n">
        <f aca="false">INDEX(ImgF,ROUND($C$5+F$7*SIN(2*PI()*$B100/n_ang),0)-ImgF_y0+1,ROUND($C$4+F$7*COS(2*PI()*$B100/n_ang),0)-ImgF_x0+1)</f>
        <v>175</v>
      </c>
      <c r="G100" s="18" t="n">
        <f aca="false">INDEX(ImgF,ROUND($C$5+G$7*SIN(2*PI()*$B100/n_ang),0)-ImgF_y0+1,ROUND($C$4+G$7*COS(2*PI()*$B100/n_ang),0)-ImgF_x0+1)</f>
        <v>157</v>
      </c>
      <c r="H100" s="18" t="n">
        <f aca="false">INDEX(ImgF,ROUND($C$5+H$7*SIN(2*PI()*$B100/n_ang),0)-ImgF_y0+1,ROUND($C$4+H$7*COS(2*PI()*$B100/n_ang),0)-ImgF_x0+1)</f>
        <v>171</v>
      </c>
      <c r="I100" s="18" t="n">
        <f aca="false">INDEX(ImgF,ROUND($C$5+I$7*SIN(2*PI()*$B100/n_ang),0)-ImgF_y0+1,ROUND($C$4+I$7*COS(2*PI()*$B100/n_ang),0)-ImgF_x0+1)</f>
        <v>171</v>
      </c>
      <c r="J100" s="18" t="n">
        <f aca="false">INDEX(ImgF,ROUND($C$5+J$7*SIN(2*PI()*$B100/n_ang),0)-ImgF_y0+1,ROUND($C$4+J$7*COS(2*PI()*$B100/n_ang),0)-ImgF_x0+1)</f>
        <v>195</v>
      </c>
      <c r="K100" s="18" t="n">
        <f aca="false">INDEX(ImgF,ROUND($C$5+K$7*SIN(2*PI()*$B100/n_ang),0)-ImgF_y0+1,ROUND($C$4+K$7*COS(2*PI()*$B100/n_ang),0)-ImgF_x0+1)</f>
        <v>155</v>
      </c>
      <c r="L100" s="18" t="n">
        <f aca="false">INDEX(ImgF,ROUND($C$5+L$7*SIN(2*PI()*$B100/n_ang),0)-ImgF_y0+1,ROUND($C$4+L$7*COS(2*PI()*$B100/n_ang),0)-ImgF_x0+1)</f>
        <v>192</v>
      </c>
      <c r="M100" s="18" t="n">
        <f aca="false">INDEX(ImgF,ROUND($C$5+M$7*SIN(2*PI()*$B100/n_ang),0)-ImgF_y0+1,ROUND($C$4+M$7*COS(2*PI()*$B100/n_ang),0)-ImgF_x0+1)</f>
        <v>171</v>
      </c>
      <c r="N100" s="18" t="n">
        <f aca="false">INDEX(ImgF,ROUND($C$5+N$7*SIN(2*PI()*$B100/n_ang),0)-ImgF_y0+1,ROUND($C$4+N$7*COS(2*PI()*$B100/n_ang),0)-ImgF_x0+1)</f>
        <v>182</v>
      </c>
      <c r="O100" s="18" t="n">
        <f aca="false">INDEX(ImgF,ROUND($C$5+O$7*SIN(2*PI()*$B100/n_ang),0)-ImgF_y0+1,ROUND($C$4+O$7*COS(2*PI()*$B100/n_ang),0)-ImgF_x0+1)</f>
        <v>205</v>
      </c>
      <c r="P100" s="18" t="n">
        <f aca="false">INDEX(ImgF,ROUND($C$5+P$7*SIN(2*PI()*$B100/n_ang),0)-ImgF_y0+1,ROUND($C$4+P$7*COS(2*PI()*$B100/n_ang),0)-ImgF_x0+1)</f>
        <v>157</v>
      </c>
      <c r="Q100" s="18" t="n">
        <f aca="false">INDEX(ImgF,ROUND($C$5+Q$7*SIN(2*PI()*$B100/n_ang),0)-ImgF_y0+1,ROUND($C$4+Q$7*COS(2*PI()*$B100/n_ang),0)-ImgF_x0+1)</f>
        <v>193</v>
      </c>
      <c r="R100" s="18" t="n">
        <f aca="false">INDEX(ImgF,ROUND($C$5+R$7*SIN(2*PI()*$B100/n_ang),0)-ImgF_y0+1,ROUND($C$4+R$7*COS(2*PI()*$B100/n_ang),0)-ImgF_x0+1)</f>
        <v>172</v>
      </c>
      <c r="S100" s="18" t="n">
        <f aca="false">INDEX(ImgF,ROUND($C$5+S$7*SIN(2*PI()*$B100/n_ang),0)-ImgF_y0+1,ROUND($C$4+S$7*COS(2*PI()*$B100/n_ang),0)-ImgF_x0+1)</f>
        <v>237</v>
      </c>
      <c r="T100" s="18" t="n">
        <f aca="false">INDEX(ImgF,ROUND($C$5+T$7*SIN(2*PI()*$B100/n_ang),0)-ImgF_y0+1,ROUND($C$4+T$7*COS(2*PI()*$B100/n_ang),0)-ImgF_x0+1)</f>
        <v>101</v>
      </c>
      <c r="U100" s="18" t="n">
        <f aca="false">INDEX(ImgF,ROUND($C$5+U$7*SIN(2*PI()*$B100/n_ang),0)-ImgF_y0+1,ROUND($C$4+U$7*COS(2*PI()*$B100/n_ang),0)-ImgF_x0+1)</f>
        <v>36</v>
      </c>
      <c r="V100" s="18" t="n">
        <f aca="false">INDEX(ImgF,ROUND($C$5+V$7*SIN(2*PI()*$B100/n_ang),0)-ImgF_y0+1,ROUND($C$4+V$7*COS(2*PI()*$B100/n_ang),0)-ImgF_x0+1)</f>
        <v>63</v>
      </c>
      <c r="W100" s="18" t="n">
        <f aca="false">INDEX(ImgF,ROUND($C$5+W$7*SIN(2*PI()*$B100/n_ang),0)-ImgF_y0+1,ROUND($C$4+W$7*COS(2*PI()*$B100/n_ang),0)-ImgF_x0+1)</f>
        <v>39</v>
      </c>
      <c r="X100" s="18" t="n">
        <f aca="false">INDEX(ImgF,ROUND($C$5+X$7*SIN(2*PI()*$B100/n_ang),0)-ImgF_y0+1,ROUND($C$4+X$7*COS(2*PI()*$B100/n_ang),0)-ImgF_x0+1)</f>
        <v>24</v>
      </c>
      <c r="Y100" s="18" t="n">
        <f aca="false">INDEX(ImgF,ROUND($C$5+Y$7*SIN(2*PI()*$B100/n_ang),0)-ImgF_y0+1,ROUND($C$4+Y$7*COS(2*PI()*$B100/n_ang),0)-ImgF_x0+1)</f>
        <v>6</v>
      </c>
      <c r="Z100" s="18" t="n">
        <f aca="false">INDEX(ImgF,ROUND($C$5+Z$7*SIN(2*PI()*$B100/n_ang),0)-ImgF_y0+1,ROUND($C$4+Z$7*COS(2*PI()*$B100/n_ang),0)-ImgF_x0+1)</f>
        <v>17</v>
      </c>
      <c r="AA100" s="18" t="n">
        <f aca="false">INDEX(ImgF,ROUND($C$5+AA$7*SIN(2*PI()*$B100/n_ang),0)-ImgF_y0+1,ROUND($C$4+AA$7*COS(2*PI()*$B100/n_ang),0)-ImgF_x0+1)</f>
        <v>80</v>
      </c>
      <c r="AB100" s="18" t="n">
        <f aca="false">INDEX(ImgF,ROUND($C$5+AB$7*SIN(2*PI()*$B100/n_ang),0)-ImgF_y0+1,ROUND($C$4+AB$7*COS(2*PI()*$B100/n_ang),0)-ImgF_x0+1)</f>
        <v>70</v>
      </c>
      <c r="AD100" s="18" t="n">
        <f aca="false">INDEX(ImgF,ROUND($C$5+AD$7*SIN(2*PI()*$B100/n_ang),0)-ImgF_y0+1,ROUND($C$4+AD$7*COS(2*PI()*$B100/n_ang),0)-ImgF_x0+1)</f>
        <v>241</v>
      </c>
      <c r="AE100" s="18" t="n">
        <f aca="false">INDEX(ImgF,ROUND($C$5+AE$7*SIN(2*PI()*$B100/n_ang),0)-ImgF_y0+1,ROUND($C$4+AE$7*COS(2*PI()*$B100/n_ang),0)-ImgF_x0+1)</f>
        <v>243</v>
      </c>
      <c r="AF100" s="18" t="n">
        <f aca="false">INDEX(ImgF,ROUND($C$5+AF$7*SIN(2*PI()*$B100/n_ang),0)-ImgF_y0+1,ROUND($C$4+AF$7*COS(2*PI()*$B100/n_ang),0)-ImgF_x0+1)</f>
        <v>240</v>
      </c>
      <c r="AG100" s="18" t="n">
        <f aca="false">INDEX(ImgF,ROUND($C$5+AG$7*SIN(2*PI()*$B100/n_ang),0)-ImgF_y0+1,ROUND($C$4+AG$7*COS(2*PI()*$B100/n_ang),0)-ImgF_x0+1)</f>
        <v>244</v>
      </c>
      <c r="AH100" s="18" t="n">
        <f aca="false">INDEX(ImgF,ROUND($C$5+AH$7*SIN(2*PI()*$B100/n_ang),0)-ImgF_y0+1,ROUND($C$4+AH$7*COS(2*PI()*$B100/n_ang),0)-ImgF_x0+1)</f>
        <v>242</v>
      </c>
      <c r="AI100" s="18" t="n">
        <f aca="false">INDEX(ImgF,ROUND($C$5+AI$7*SIN(2*PI()*$B100/n_ang),0)-ImgF_y0+1,ROUND($C$4+AI$7*COS(2*PI()*$B100/n_ang),0)-ImgF_x0+1)</f>
        <v>245</v>
      </c>
      <c r="AJ100" s="18" t="n">
        <f aca="false">INDEX(ImgF,ROUND($C$5+AJ$7*SIN(2*PI()*$B100/n_ang),0)-ImgF_y0+1,ROUND($C$4+AJ$7*COS(2*PI()*$B100/n_ang),0)-ImgF_x0+1)</f>
        <v>185</v>
      </c>
      <c r="AK100" s="18" t="n">
        <f aca="false">INDEX(ImgF,ROUND($C$5+AK$7*SIN(2*PI()*$B100/n_ang),0)-ImgF_y0+1,ROUND($C$4+AK$7*COS(2*PI()*$B100/n_ang),0)-ImgF_x0+1)</f>
        <v>65</v>
      </c>
      <c r="AL100" s="18" t="n">
        <f aca="false">INDEX(ImgF,ROUND($C$5+AL$7*SIN(2*PI()*$B100/n_ang),0)-ImgF_y0+1,ROUND($C$4+AL$7*COS(2*PI()*$B100/n_ang),0)-ImgF_x0+1)</f>
        <v>81</v>
      </c>
      <c r="AN100" s="35" t="n">
        <f aca="false">AVERAGE(D100:AB100)-AVERAGE(D136:AB136)</f>
        <v>-7.9934375</v>
      </c>
      <c r="AO100" s="36" t="n">
        <f aca="false">(AN100-AVERAGE(AN$8:AN$135))/STDEVP(AN$8:AN$135)</f>
        <v>-0.29512032557638</v>
      </c>
      <c r="AP100" s="35" t="n">
        <f aca="false">AVERAGE(AD100:AL100)-AVERAGE(AD136:AL136)</f>
        <v>123.747395833333</v>
      </c>
      <c r="AQ100" s="36" t="n">
        <f aca="false">(AP100-AVERAGE(AP$8:AP$135))/STDEVP(AP$8:AP$135)</f>
        <v>2.69251074764195</v>
      </c>
    </row>
    <row r="101" customFormat="false" ht="10.5" hidden="false" customHeight="true" outlineLevel="0" collapsed="false">
      <c r="B101" s="22" t="n">
        <v>93</v>
      </c>
      <c r="C101" s="34" t="n">
        <f aca="false">B101*360/n_ang</f>
        <v>261.5625</v>
      </c>
      <c r="D101" s="18" t="n">
        <f aca="false">INDEX(ImgF,ROUND($C$5+D$7*SIN(2*PI()*$B101/n_ang),0)-ImgF_y0+1,ROUND($C$4+D$7*COS(2*PI()*$B101/n_ang),0)-ImgF_x0+1)</f>
        <v>195</v>
      </c>
      <c r="E101" s="18" t="n">
        <f aca="false">INDEX(ImgF,ROUND($C$5+E$7*SIN(2*PI()*$B101/n_ang),0)-ImgF_y0+1,ROUND($C$4+E$7*COS(2*PI()*$B101/n_ang),0)-ImgF_x0+1)</f>
        <v>213</v>
      </c>
      <c r="F101" s="18" t="n">
        <f aca="false">INDEX(ImgF,ROUND($C$5+F$7*SIN(2*PI()*$B101/n_ang),0)-ImgF_y0+1,ROUND($C$4+F$7*COS(2*PI()*$B101/n_ang),0)-ImgF_x0+1)</f>
        <v>175</v>
      </c>
      <c r="G101" s="18" t="n">
        <f aca="false">INDEX(ImgF,ROUND($C$5+G$7*SIN(2*PI()*$B101/n_ang),0)-ImgF_y0+1,ROUND($C$4+G$7*COS(2*PI()*$B101/n_ang),0)-ImgF_x0+1)</f>
        <v>157</v>
      </c>
      <c r="H101" s="18" t="n">
        <f aca="false">INDEX(ImgF,ROUND($C$5+H$7*SIN(2*PI()*$B101/n_ang),0)-ImgF_y0+1,ROUND($C$4+H$7*COS(2*PI()*$B101/n_ang),0)-ImgF_x0+1)</f>
        <v>171</v>
      </c>
      <c r="I101" s="18" t="n">
        <f aca="false">INDEX(ImgF,ROUND($C$5+I$7*SIN(2*PI()*$B101/n_ang),0)-ImgF_y0+1,ROUND($C$4+I$7*COS(2*PI()*$B101/n_ang),0)-ImgF_x0+1)</f>
        <v>136</v>
      </c>
      <c r="J101" s="18" t="n">
        <f aca="false">INDEX(ImgF,ROUND($C$5+J$7*SIN(2*PI()*$B101/n_ang),0)-ImgF_y0+1,ROUND($C$4+J$7*COS(2*PI()*$B101/n_ang),0)-ImgF_x0+1)</f>
        <v>191</v>
      </c>
      <c r="K101" s="18" t="n">
        <f aca="false">INDEX(ImgF,ROUND($C$5+K$7*SIN(2*PI()*$B101/n_ang),0)-ImgF_y0+1,ROUND($C$4+K$7*COS(2*PI()*$B101/n_ang),0)-ImgF_x0+1)</f>
        <v>145</v>
      </c>
      <c r="L101" s="18" t="n">
        <f aca="false">INDEX(ImgF,ROUND($C$5+L$7*SIN(2*PI()*$B101/n_ang),0)-ImgF_y0+1,ROUND($C$4+L$7*COS(2*PI()*$B101/n_ang),0)-ImgF_x0+1)</f>
        <v>188</v>
      </c>
      <c r="M101" s="18" t="n">
        <f aca="false">INDEX(ImgF,ROUND($C$5+M$7*SIN(2*PI()*$B101/n_ang),0)-ImgF_y0+1,ROUND($C$4+M$7*COS(2*PI()*$B101/n_ang),0)-ImgF_x0+1)</f>
        <v>171</v>
      </c>
      <c r="N101" s="18" t="n">
        <f aca="false">INDEX(ImgF,ROUND($C$5+N$7*SIN(2*PI()*$B101/n_ang),0)-ImgF_y0+1,ROUND($C$4+N$7*COS(2*PI()*$B101/n_ang),0)-ImgF_x0+1)</f>
        <v>182</v>
      </c>
      <c r="O101" s="18" t="n">
        <f aca="false">INDEX(ImgF,ROUND($C$5+O$7*SIN(2*PI()*$B101/n_ang),0)-ImgF_y0+1,ROUND($C$4+O$7*COS(2*PI()*$B101/n_ang),0)-ImgF_x0+1)</f>
        <v>186</v>
      </c>
      <c r="P101" s="18" t="n">
        <f aca="false">INDEX(ImgF,ROUND($C$5+P$7*SIN(2*PI()*$B101/n_ang),0)-ImgF_y0+1,ROUND($C$4+P$7*COS(2*PI()*$B101/n_ang),0)-ImgF_x0+1)</f>
        <v>156</v>
      </c>
      <c r="Q101" s="18" t="n">
        <f aca="false">INDEX(ImgF,ROUND($C$5+Q$7*SIN(2*PI()*$B101/n_ang),0)-ImgF_y0+1,ROUND($C$4+Q$7*COS(2*PI()*$B101/n_ang),0)-ImgF_x0+1)</f>
        <v>181</v>
      </c>
      <c r="R101" s="18" t="n">
        <f aca="false">INDEX(ImgF,ROUND($C$5+R$7*SIN(2*PI()*$B101/n_ang),0)-ImgF_y0+1,ROUND($C$4+R$7*COS(2*PI()*$B101/n_ang),0)-ImgF_x0+1)</f>
        <v>153</v>
      </c>
      <c r="S101" s="18" t="n">
        <f aca="false">INDEX(ImgF,ROUND($C$5+S$7*SIN(2*PI()*$B101/n_ang),0)-ImgF_y0+1,ROUND($C$4+S$7*COS(2*PI()*$B101/n_ang),0)-ImgF_x0+1)</f>
        <v>230</v>
      </c>
      <c r="T101" s="18" t="n">
        <f aca="false">INDEX(ImgF,ROUND($C$5+T$7*SIN(2*PI()*$B101/n_ang),0)-ImgF_y0+1,ROUND($C$4+T$7*COS(2*PI()*$B101/n_ang),0)-ImgF_x0+1)</f>
        <v>170</v>
      </c>
      <c r="U101" s="18" t="n">
        <f aca="false">INDEX(ImgF,ROUND($C$5+U$7*SIN(2*PI()*$B101/n_ang),0)-ImgF_y0+1,ROUND($C$4+U$7*COS(2*PI()*$B101/n_ang),0)-ImgF_x0+1)</f>
        <v>44</v>
      </c>
      <c r="V101" s="18" t="n">
        <f aca="false">INDEX(ImgF,ROUND($C$5+V$7*SIN(2*PI()*$B101/n_ang),0)-ImgF_y0+1,ROUND($C$4+V$7*COS(2*PI()*$B101/n_ang),0)-ImgF_x0+1)</f>
        <v>47</v>
      </c>
      <c r="W101" s="18" t="n">
        <f aca="false">INDEX(ImgF,ROUND($C$5+W$7*SIN(2*PI()*$B101/n_ang),0)-ImgF_y0+1,ROUND($C$4+W$7*COS(2*PI()*$B101/n_ang),0)-ImgF_x0+1)</f>
        <v>58</v>
      </c>
      <c r="X101" s="18" t="n">
        <f aca="false">INDEX(ImgF,ROUND($C$5+X$7*SIN(2*PI()*$B101/n_ang),0)-ImgF_y0+1,ROUND($C$4+X$7*COS(2*PI()*$B101/n_ang),0)-ImgF_x0+1)</f>
        <v>39</v>
      </c>
      <c r="Y101" s="18" t="n">
        <f aca="false">INDEX(ImgF,ROUND($C$5+Y$7*SIN(2*PI()*$B101/n_ang),0)-ImgF_y0+1,ROUND($C$4+Y$7*COS(2*PI()*$B101/n_ang),0)-ImgF_x0+1)</f>
        <v>16</v>
      </c>
      <c r="Z101" s="18" t="n">
        <f aca="false">INDEX(ImgF,ROUND($C$5+Z$7*SIN(2*PI()*$B101/n_ang),0)-ImgF_y0+1,ROUND($C$4+Z$7*COS(2*PI()*$B101/n_ang),0)-ImgF_x0+1)</f>
        <v>12</v>
      </c>
      <c r="AA101" s="18" t="n">
        <f aca="false">INDEX(ImgF,ROUND($C$5+AA$7*SIN(2*PI()*$B101/n_ang),0)-ImgF_y0+1,ROUND($C$4+AA$7*COS(2*PI()*$B101/n_ang),0)-ImgF_x0+1)</f>
        <v>65</v>
      </c>
      <c r="AB101" s="18" t="n">
        <f aca="false">INDEX(ImgF,ROUND($C$5+AB$7*SIN(2*PI()*$B101/n_ang),0)-ImgF_y0+1,ROUND($C$4+AB$7*COS(2*PI()*$B101/n_ang),0)-ImgF_x0+1)</f>
        <v>75</v>
      </c>
      <c r="AD101" s="18" t="n">
        <f aca="false">INDEX(ImgF,ROUND($C$5+AD$7*SIN(2*PI()*$B101/n_ang),0)-ImgF_y0+1,ROUND($C$4+AD$7*COS(2*PI()*$B101/n_ang),0)-ImgF_x0+1)</f>
        <v>173</v>
      </c>
      <c r="AE101" s="18" t="n">
        <f aca="false">INDEX(ImgF,ROUND($C$5+AE$7*SIN(2*PI()*$B101/n_ang),0)-ImgF_y0+1,ROUND($C$4+AE$7*COS(2*PI()*$B101/n_ang),0)-ImgF_x0+1)</f>
        <v>201</v>
      </c>
      <c r="AF101" s="18" t="n">
        <f aca="false">INDEX(ImgF,ROUND($C$5+AF$7*SIN(2*PI()*$B101/n_ang),0)-ImgF_y0+1,ROUND($C$4+AF$7*COS(2*PI()*$B101/n_ang),0)-ImgF_x0+1)</f>
        <v>245</v>
      </c>
      <c r="AG101" s="18" t="n">
        <f aca="false">INDEX(ImgF,ROUND($C$5+AG$7*SIN(2*PI()*$B101/n_ang),0)-ImgF_y0+1,ROUND($C$4+AG$7*COS(2*PI()*$B101/n_ang),0)-ImgF_x0+1)</f>
        <v>244</v>
      </c>
      <c r="AH101" s="18" t="n">
        <f aca="false">INDEX(ImgF,ROUND($C$5+AH$7*SIN(2*PI()*$B101/n_ang),0)-ImgF_y0+1,ROUND($C$4+AH$7*COS(2*PI()*$B101/n_ang),0)-ImgF_x0+1)</f>
        <v>229</v>
      </c>
      <c r="AI101" s="18" t="n">
        <f aca="false">INDEX(ImgF,ROUND($C$5+AI$7*SIN(2*PI()*$B101/n_ang),0)-ImgF_y0+1,ROUND($C$4+AI$7*COS(2*PI()*$B101/n_ang),0)-ImgF_x0+1)</f>
        <v>191</v>
      </c>
      <c r="AJ101" s="18" t="n">
        <f aca="false">INDEX(ImgF,ROUND($C$5+AJ$7*SIN(2*PI()*$B101/n_ang),0)-ImgF_y0+1,ROUND($C$4+AJ$7*COS(2*PI()*$B101/n_ang),0)-ImgF_x0+1)</f>
        <v>78</v>
      </c>
      <c r="AK101" s="18" t="n">
        <f aca="false">INDEX(ImgF,ROUND($C$5+AK$7*SIN(2*PI()*$B101/n_ang),0)-ImgF_y0+1,ROUND($C$4+AK$7*COS(2*PI()*$B101/n_ang),0)-ImgF_x0+1)</f>
        <v>40</v>
      </c>
      <c r="AL101" s="18" t="n">
        <f aca="false">INDEX(ImgF,ROUND($C$5+AL$7*SIN(2*PI()*$B101/n_ang),0)-ImgF_y0+1,ROUND($C$4+AL$7*COS(2*PI()*$B101/n_ang),0)-ImgF_x0+1)</f>
        <v>77</v>
      </c>
      <c r="AN101" s="35" t="n">
        <f aca="false">AVERAGE(D101:AB101)-AVERAGE(D136:AB136)</f>
        <v>-7.9934375</v>
      </c>
      <c r="AO101" s="36" t="n">
        <f aca="false">(AN101-AVERAGE(AN$8:AN$135))/STDEVP(AN$8:AN$135)</f>
        <v>-0.29512032557638</v>
      </c>
      <c r="AP101" s="35" t="n">
        <f aca="false">AVERAGE(AD101:AL101)-AVERAGE(AD136:AL136)</f>
        <v>89.5251736111111</v>
      </c>
      <c r="AQ101" s="36" t="n">
        <f aca="false">(AP101-AVERAGE(AP$8:AP$135))/STDEVP(AP$8:AP$135)</f>
        <v>1.94789951343362</v>
      </c>
    </row>
    <row r="102" customFormat="false" ht="10.5" hidden="false" customHeight="true" outlineLevel="0" collapsed="false">
      <c r="B102" s="22" t="n">
        <v>94</v>
      </c>
      <c r="C102" s="34" t="n">
        <f aca="false">B102*360/n_ang</f>
        <v>264.375</v>
      </c>
      <c r="D102" s="18" t="n">
        <f aca="false">INDEX(ImgF,ROUND($C$5+D$7*SIN(2*PI()*$B102/n_ang),0)-ImgF_y0+1,ROUND($C$4+D$7*COS(2*PI()*$B102/n_ang),0)-ImgF_x0+1)</f>
        <v>195</v>
      </c>
      <c r="E102" s="18" t="n">
        <f aca="false">INDEX(ImgF,ROUND($C$5+E$7*SIN(2*PI()*$B102/n_ang),0)-ImgF_y0+1,ROUND($C$4+E$7*COS(2*PI()*$B102/n_ang),0)-ImgF_x0+1)</f>
        <v>213</v>
      </c>
      <c r="F102" s="18" t="n">
        <f aca="false">INDEX(ImgF,ROUND($C$5+F$7*SIN(2*PI()*$B102/n_ang),0)-ImgF_y0+1,ROUND($C$4+F$7*COS(2*PI()*$B102/n_ang),0)-ImgF_x0+1)</f>
        <v>163</v>
      </c>
      <c r="G102" s="18" t="n">
        <f aca="false">INDEX(ImgF,ROUND($C$5+G$7*SIN(2*PI()*$B102/n_ang),0)-ImgF_y0+1,ROUND($C$4+G$7*COS(2*PI()*$B102/n_ang),0)-ImgF_x0+1)</f>
        <v>157</v>
      </c>
      <c r="H102" s="18" t="n">
        <f aca="false">INDEX(ImgF,ROUND($C$5+H$7*SIN(2*PI()*$B102/n_ang),0)-ImgF_y0+1,ROUND($C$4+H$7*COS(2*PI()*$B102/n_ang),0)-ImgF_x0+1)</f>
        <v>171</v>
      </c>
      <c r="I102" s="18" t="n">
        <f aca="false">INDEX(ImgF,ROUND($C$5+I$7*SIN(2*PI()*$B102/n_ang),0)-ImgF_y0+1,ROUND($C$4+I$7*COS(2*PI()*$B102/n_ang),0)-ImgF_x0+1)</f>
        <v>157</v>
      </c>
      <c r="J102" s="18" t="n">
        <f aca="false">INDEX(ImgF,ROUND($C$5+J$7*SIN(2*PI()*$B102/n_ang),0)-ImgF_y0+1,ROUND($C$4+J$7*COS(2*PI()*$B102/n_ang),0)-ImgF_x0+1)</f>
        <v>203</v>
      </c>
      <c r="K102" s="18" t="n">
        <f aca="false">INDEX(ImgF,ROUND($C$5+K$7*SIN(2*PI()*$B102/n_ang),0)-ImgF_y0+1,ROUND($C$4+K$7*COS(2*PI()*$B102/n_ang),0)-ImgF_x0+1)</f>
        <v>145</v>
      </c>
      <c r="L102" s="18" t="n">
        <f aca="false">INDEX(ImgF,ROUND($C$5+L$7*SIN(2*PI()*$B102/n_ang),0)-ImgF_y0+1,ROUND($C$4+L$7*COS(2*PI()*$B102/n_ang),0)-ImgF_x0+1)</f>
        <v>188</v>
      </c>
      <c r="M102" s="18" t="n">
        <f aca="false">INDEX(ImgF,ROUND($C$5+M$7*SIN(2*PI()*$B102/n_ang),0)-ImgF_y0+1,ROUND($C$4+M$7*COS(2*PI()*$B102/n_ang),0)-ImgF_x0+1)</f>
        <v>173</v>
      </c>
      <c r="N102" s="18" t="n">
        <f aca="false">INDEX(ImgF,ROUND($C$5+N$7*SIN(2*PI()*$B102/n_ang),0)-ImgF_y0+1,ROUND($C$4+N$7*COS(2*PI()*$B102/n_ang),0)-ImgF_x0+1)</f>
        <v>189</v>
      </c>
      <c r="O102" s="18" t="n">
        <f aca="false">INDEX(ImgF,ROUND($C$5+O$7*SIN(2*PI()*$B102/n_ang),0)-ImgF_y0+1,ROUND($C$4+O$7*COS(2*PI()*$B102/n_ang),0)-ImgF_x0+1)</f>
        <v>160</v>
      </c>
      <c r="P102" s="18" t="n">
        <f aca="false">INDEX(ImgF,ROUND($C$5+P$7*SIN(2*PI()*$B102/n_ang),0)-ImgF_y0+1,ROUND($C$4+P$7*COS(2*PI()*$B102/n_ang),0)-ImgF_x0+1)</f>
        <v>188</v>
      </c>
      <c r="Q102" s="18" t="n">
        <f aca="false">INDEX(ImgF,ROUND($C$5+Q$7*SIN(2*PI()*$B102/n_ang),0)-ImgF_y0+1,ROUND($C$4+Q$7*COS(2*PI()*$B102/n_ang),0)-ImgF_x0+1)</f>
        <v>199</v>
      </c>
      <c r="R102" s="18" t="n">
        <f aca="false">INDEX(ImgF,ROUND($C$5+R$7*SIN(2*PI()*$B102/n_ang),0)-ImgF_y0+1,ROUND($C$4+R$7*COS(2*PI()*$B102/n_ang),0)-ImgF_x0+1)</f>
        <v>162</v>
      </c>
      <c r="S102" s="18" t="n">
        <f aca="false">INDEX(ImgF,ROUND($C$5+S$7*SIN(2*PI()*$B102/n_ang),0)-ImgF_y0+1,ROUND($C$4+S$7*COS(2*PI()*$B102/n_ang),0)-ImgF_x0+1)</f>
        <v>240</v>
      </c>
      <c r="T102" s="18" t="n">
        <f aca="false">INDEX(ImgF,ROUND($C$5+T$7*SIN(2*PI()*$B102/n_ang),0)-ImgF_y0+1,ROUND($C$4+T$7*COS(2*PI()*$B102/n_ang),0)-ImgF_x0+1)</f>
        <v>241</v>
      </c>
      <c r="U102" s="18" t="n">
        <f aca="false">INDEX(ImgF,ROUND($C$5+U$7*SIN(2*PI()*$B102/n_ang),0)-ImgF_y0+1,ROUND($C$4+U$7*COS(2*PI()*$B102/n_ang),0)-ImgF_x0+1)</f>
        <v>44</v>
      </c>
      <c r="V102" s="18" t="n">
        <f aca="false">INDEX(ImgF,ROUND($C$5+V$7*SIN(2*PI()*$B102/n_ang),0)-ImgF_y0+1,ROUND($C$4+V$7*COS(2*PI()*$B102/n_ang),0)-ImgF_x0+1)</f>
        <v>30</v>
      </c>
      <c r="W102" s="18" t="n">
        <f aca="false">INDEX(ImgF,ROUND($C$5+W$7*SIN(2*PI()*$B102/n_ang),0)-ImgF_y0+1,ROUND($C$4+W$7*COS(2*PI()*$B102/n_ang),0)-ImgF_x0+1)</f>
        <v>66</v>
      </c>
      <c r="X102" s="18" t="n">
        <f aca="false">INDEX(ImgF,ROUND($C$5+X$7*SIN(2*PI()*$B102/n_ang),0)-ImgF_y0+1,ROUND($C$4+X$7*COS(2*PI()*$B102/n_ang),0)-ImgF_x0+1)</f>
        <v>43</v>
      </c>
      <c r="Y102" s="18" t="n">
        <f aca="false">INDEX(ImgF,ROUND($C$5+Y$7*SIN(2*PI()*$B102/n_ang),0)-ImgF_y0+1,ROUND($C$4+Y$7*COS(2*PI()*$B102/n_ang),0)-ImgF_x0+1)</f>
        <v>18</v>
      </c>
      <c r="Z102" s="18" t="n">
        <f aca="false">INDEX(ImgF,ROUND($C$5+Z$7*SIN(2*PI()*$B102/n_ang),0)-ImgF_y0+1,ROUND($C$4+Z$7*COS(2*PI()*$B102/n_ang),0)-ImgF_x0+1)</f>
        <v>12</v>
      </c>
      <c r="AA102" s="18" t="n">
        <f aca="false">INDEX(ImgF,ROUND($C$5+AA$7*SIN(2*PI()*$B102/n_ang),0)-ImgF_y0+1,ROUND($C$4+AA$7*COS(2*PI()*$B102/n_ang),0)-ImgF_x0+1)</f>
        <v>28</v>
      </c>
      <c r="AB102" s="18" t="n">
        <f aca="false">INDEX(ImgF,ROUND($C$5+AB$7*SIN(2*PI()*$B102/n_ang),0)-ImgF_y0+1,ROUND($C$4+AB$7*COS(2*PI()*$B102/n_ang),0)-ImgF_x0+1)</f>
        <v>78</v>
      </c>
      <c r="AD102" s="18" t="n">
        <f aca="false">INDEX(ImgF,ROUND($C$5+AD$7*SIN(2*PI()*$B102/n_ang),0)-ImgF_y0+1,ROUND($C$4+AD$7*COS(2*PI()*$B102/n_ang),0)-ImgF_x0+1)</f>
        <v>48</v>
      </c>
      <c r="AE102" s="18" t="n">
        <f aca="false">INDEX(ImgF,ROUND($C$5+AE$7*SIN(2*PI()*$B102/n_ang),0)-ImgF_y0+1,ROUND($C$4+AE$7*COS(2*PI()*$B102/n_ang),0)-ImgF_x0+1)</f>
        <v>108</v>
      </c>
      <c r="AF102" s="18" t="n">
        <f aca="false">INDEX(ImgF,ROUND($C$5+AF$7*SIN(2*PI()*$B102/n_ang),0)-ImgF_y0+1,ROUND($C$4+AF$7*COS(2*PI()*$B102/n_ang),0)-ImgF_x0+1)</f>
        <v>95</v>
      </c>
      <c r="AG102" s="18" t="n">
        <f aca="false">INDEX(ImgF,ROUND($C$5+AG$7*SIN(2*PI()*$B102/n_ang),0)-ImgF_y0+1,ROUND($C$4+AG$7*COS(2*PI()*$B102/n_ang),0)-ImgF_x0+1)</f>
        <v>94</v>
      </c>
      <c r="AH102" s="18" t="n">
        <f aca="false">INDEX(ImgF,ROUND($C$5+AH$7*SIN(2*PI()*$B102/n_ang),0)-ImgF_y0+1,ROUND($C$4+AH$7*COS(2*PI()*$B102/n_ang),0)-ImgF_x0+1)</f>
        <v>64</v>
      </c>
      <c r="AI102" s="18" t="n">
        <f aca="false">INDEX(ImgF,ROUND($C$5+AI$7*SIN(2*PI()*$B102/n_ang),0)-ImgF_y0+1,ROUND($C$4+AI$7*COS(2*PI()*$B102/n_ang),0)-ImgF_x0+1)</f>
        <v>56</v>
      </c>
      <c r="AJ102" s="18" t="n">
        <f aca="false">INDEX(ImgF,ROUND($C$5+AJ$7*SIN(2*PI()*$B102/n_ang),0)-ImgF_y0+1,ROUND($C$4+AJ$7*COS(2*PI()*$B102/n_ang),0)-ImgF_x0+1)</f>
        <v>52</v>
      </c>
      <c r="AK102" s="18" t="n">
        <f aca="false">INDEX(ImgF,ROUND($C$5+AK$7*SIN(2*PI()*$B102/n_ang),0)-ImgF_y0+1,ROUND($C$4+AK$7*COS(2*PI()*$B102/n_ang),0)-ImgF_x0+1)</f>
        <v>47</v>
      </c>
      <c r="AL102" s="18" t="n">
        <f aca="false">INDEX(ImgF,ROUND($C$5+AL$7*SIN(2*PI()*$B102/n_ang),0)-ImgF_y0+1,ROUND($C$4+AL$7*COS(2*PI()*$B102/n_ang),0)-ImgF_x0+1)</f>
        <v>66</v>
      </c>
      <c r="AN102" s="35" t="n">
        <f aca="false">AVERAGE(D102:AB102)-AVERAGE(D136:AB136)</f>
        <v>-3.7134375</v>
      </c>
      <c r="AO102" s="36" t="n">
        <f aca="false">(AN102-AVERAGE(AN$8:AN$135))/STDEVP(AN$8:AN$135)</f>
        <v>-0.137101326432782</v>
      </c>
      <c r="AP102" s="35" t="n">
        <f aca="false">AVERAGE(AD102:AL102)-AVERAGE(AD136:AL136)</f>
        <v>-4.69704861111111</v>
      </c>
      <c r="AQ102" s="36" t="n">
        <f aca="false">(AP102-AVERAGE(AP$8:AP$135))/STDEVP(AP$8:AP$135)</f>
        <v>-0.102198949581505</v>
      </c>
    </row>
    <row r="103" customFormat="false" ht="10.5" hidden="false" customHeight="true" outlineLevel="0" collapsed="false">
      <c r="B103" s="22" t="n">
        <v>95</v>
      </c>
      <c r="C103" s="34" t="n">
        <f aca="false">B103*360/n_ang</f>
        <v>267.1875</v>
      </c>
      <c r="D103" s="18" t="n">
        <f aca="false">INDEX(ImgF,ROUND($C$5+D$7*SIN(2*PI()*$B103/n_ang),0)-ImgF_y0+1,ROUND($C$4+D$7*COS(2*PI()*$B103/n_ang),0)-ImgF_x0+1)</f>
        <v>195</v>
      </c>
      <c r="E103" s="18" t="n">
        <f aca="false">INDEX(ImgF,ROUND($C$5+E$7*SIN(2*PI()*$B103/n_ang),0)-ImgF_y0+1,ROUND($C$4+E$7*COS(2*PI()*$B103/n_ang),0)-ImgF_x0+1)</f>
        <v>213</v>
      </c>
      <c r="F103" s="18" t="n">
        <f aca="false">INDEX(ImgF,ROUND($C$5+F$7*SIN(2*PI()*$B103/n_ang),0)-ImgF_y0+1,ROUND($C$4+F$7*COS(2*PI()*$B103/n_ang),0)-ImgF_x0+1)</f>
        <v>163</v>
      </c>
      <c r="G103" s="18" t="n">
        <f aca="false">INDEX(ImgF,ROUND($C$5+G$7*SIN(2*PI()*$B103/n_ang),0)-ImgF_y0+1,ROUND($C$4+G$7*COS(2*PI()*$B103/n_ang),0)-ImgF_x0+1)</f>
        <v>157</v>
      </c>
      <c r="H103" s="18" t="n">
        <f aca="false">INDEX(ImgF,ROUND($C$5+H$7*SIN(2*PI()*$B103/n_ang),0)-ImgF_y0+1,ROUND($C$4+H$7*COS(2*PI()*$B103/n_ang),0)-ImgF_x0+1)</f>
        <v>171</v>
      </c>
      <c r="I103" s="18" t="n">
        <f aca="false">INDEX(ImgF,ROUND($C$5+I$7*SIN(2*PI()*$B103/n_ang),0)-ImgF_y0+1,ROUND($C$4+I$7*COS(2*PI()*$B103/n_ang),0)-ImgF_x0+1)</f>
        <v>157</v>
      </c>
      <c r="J103" s="18" t="n">
        <f aca="false">INDEX(ImgF,ROUND($C$5+J$7*SIN(2*PI()*$B103/n_ang),0)-ImgF_y0+1,ROUND($C$4+J$7*COS(2*PI()*$B103/n_ang),0)-ImgF_x0+1)</f>
        <v>203</v>
      </c>
      <c r="K103" s="18" t="n">
        <f aca="false">INDEX(ImgF,ROUND($C$5+K$7*SIN(2*PI()*$B103/n_ang),0)-ImgF_y0+1,ROUND($C$4+K$7*COS(2*PI()*$B103/n_ang),0)-ImgF_x0+1)</f>
        <v>145</v>
      </c>
      <c r="L103" s="18" t="n">
        <f aca="false">INDEX(ImgF,ROUND($C$5+L$7*SIN(2*PI()*$B103/n_ang),0)-ImgF_y0+1,ROUND($C$4+L$7*COS(2*PI()*$B103/n_ang),0)-ImgF_x0+1)</f>
        <v>178</v>
      </c>
      <c r="M103" s="18" t="n">
        <f aca="false">INDEX(ImgF,ROUND($C$5+M$7*SIN(2*PI()*$B103/n_ang),0)-ImgF_y0+1,ROUND($C$4+M$7*COS(2*PI()*$B103/n_ang),0)-ImgF_x0+1)</f>
        <v>150</v>
      </c>
      <c r="N103" s="18" t="n">
        <f aca="false">INDEX(ImgF,ROUND($C$5+N$7*SIN(2*PI()*$B103/n_ang),0)-ImgF_y0+1,ROUND($C$4+N$7*COS(2*PI()*$B103/n_ang),0)-ImgF_x0+1)</f>
        <v>189</v>
      </c>
      <c r="O103" s="18" t="n">
        <f aca="false">INDEX(ImgF,ROUND($C$5+O$7*SIN(2*PI()*$B103/n_ang),0)-ImgF_y0+1,ROUND($C$4+O$7*COS(2*PI()*$B103/n_ang),0)-ImgF_x0+1)</f>
        <v>167</v>
      </c>
      <c r="P103" s="18" t="n">
        <f aca="false">INDEX(ImgF,ROUND($C$5+P$7*SIN(2*PI()*$B103/n_ang),0)-ImgF_y0+1,ROUND($C$4+P$7*COS(2*PI()*$B103/n_ang),0)-ImgF_x0+1)</f>
        <v>206</v>
      </c>
      <c r="Q103" s="18" t="n">
        <f aca="false">INDEX(ImgF,ROUND($C$5+Q$7*SIN(2*PI()*$B103/n_ang),0)-ImgF_y0+1,ROUND($C$4+Q$7*COS(2*PI()*$B103/n_ang),0)-ImgF_x0+1)</f>
        <v>202</v>
      </c>
      <c r="R103" s="18" t="n">
        <f aca="false">INDEX(ImgF,ROUND($C$5+R$7*SIN(2*PI()*$B103/n_ang),0)-ImgF_y0+1,ROUND($C$4+R$7*COS(2*PI()*$B103/n_ang),0)-ImgF_x0+1)</f>
        <v>156</v>
      </c>
      <c r="S103" s="18" t="n">
        <f aca="false">INDEX(ImgF,ROUND($C$5+S$7*SIN(2*PI()*$B103/n_ang),0)-ImgF_y0+1,ROUND($C$4+S$7*COS(2*PI()*$B103/n_ang),0)-ImgF_x0+1)</f>
        <v>242</v>
      </c>
      <c r="T103" s="18" t="n">
        <f aca="false">INDEX(ImgF,ROUND($C$5+T$7*SIN(2*PI()*$B103/n_ang),0)-ImgF_y0+1,ROUND($C$4+T$7*COS(2*PI()*$B103/n_ang),0)-ImgF_x0+1)</f>
        <v>252</v>
      </c>
      <c r="U103" s="18" t="n">
        <f aca="false">INDEX(ImgF,ROUND($C$5+U$7*SIN(2*PI()*$B103/n_ang),0)-ImgF_y0+1,ROUND($C$4+U$7*COS(2*PI()*$B103/n_ang),0)-ImgF_x0+1)</f>
        <v>88</v>
      </c>
      <c r="V103" s="18" t="n">
        <f aca="false">INDEX(ImgF,ROUND($C$5+V$7*SIN(2*PI()*$B103/n_ang),0)-ImgF_y0+1,ROUND($C$4+V$7*COS(2*PI()*$B103/n_ang),0)-ImgF_x0+1)</f>
        <v>24</v>
      </c>
      <c r="W103" s="18" t="n">
        <f aca="false">INDEX(ImgF,ROUND($C$5+W$7*SIN(2*PI()*$B103/n_ang),0)-ImgF_y0+1,ROUND($C$4+W$7*COS(2*PI()*$B103/n_ang),0)-ImgF_x0+1)</f>
        <v>44</v>
      </c>
      <c r="X103" s="18" t="n">
        <f aca="false">INDEX(ImgF,ROUND($C$5+X$7*SIN(2*PI()*$B103/n_ang),0)-ImgF_y0+1,ROUND($C$4+X$7*COS(2*PI()*$B103/n_ang),0)-ImgF_x0+1)</f>
        <v>43</v>
      </c>
      <c r="Y103" s="18" t="n">
        <f aca="false">INDEX(ImgF,ROUND($C$5+Y$7*SIN(2*PI()*$B103/n_ang),0)-ImgF_y0+1,ROUND($C$4+Y$7*COS(2*PI()*$B103/n_ang),0)-ImgF_x0+1)</f>
        <v>32</v>
      </c>
      <c r="Z103" s="18" t="n">
        <f aca="false">INDEX(ImgF,ROUND($C$5+Z$7*SIN(2*PI()*$B103/n_ang),0)-ImgF_y0+1,ROUND($C$4+Z$7*COS(2*PI()*$B103/n_ang),0)-ImgF_x0+1)</f>
        <v>9</v>
      </c>
      <c r="AA103" s="18" t="n">
        <f aca="false">INDEX(ImgF,ROUND($C$5+AA$7*SIN(2*PI()*$B103/n_ang),0)-ImgF_y0+1,ROUND($C$4+AA$7*COS(2*PI()*$B103/n_ang),0)-ImgF_x0+1)</f>
        <v>9</v>
      </c>
      <c r="AB103" s="18" t="n">
        <f aca="false">INDEX(ImgF,ROUND($C$5+AB$7*SIN(2*PI()*$B103/n_ang),0)-ImgF_y0+1,ROUND($C$4+AB$7*COS(2*PI()*$B103/n_ang),0)-ImgF_x0+1)</f>
        <v>66</v>
      </c>
      <c r="AD103" s="18" t="n">
        <f aca="false">INDEX(ImgF,ROUND($C$5+AD$7*SIN(2*PI()*$B103/n_ang),0)-ImgF_y0+1,ROUND($C$4+AD$7*COS(2*PI()*$B103/n_ang),0)-ImgF_x0+1)</f>
        <v>60</v>
      </c>
      <c r="AE103" s="18" t="n">
        <f aca="false">INDEX(ImgF,ROUND($C$5+AE$7*SIN(2*PI()*$B103/n_ang),0)-ImgF_y0+1,ROUND($C$4+AE$7*COS(2*PI()*$B103/n_ang),0)-ImgF_x0+1)</f>
        <v>72</v>
      </c>
      <c r="AF103" s="18" t="n">
        <f aca="false">INDEX(ImgF,ROUND($C$5+AF$7*SIN(2*PI()*$B103/n_ang),0)-ImgF_y0+1,ROUND($C$4+AF$7*COS(2*PI()*$B103/n_ang),0)-ImgF_x0+1)</f>
        <v>58</v>
      </c>
      <c r="AG103" s="18" t="n">
        <f aca="false">INDEX(ImgF,ROUND($C$5+AG$7*SIN(2*PI()*$B103/n_ang),0)-ImgF_y0+1,ROUND($C$4+AG$7*COS(2*PI()*$B103/n_ang),0)-ImgF_x0+1)</f>
        <v>53</v>
      </c>
      <c r="AH103" s="18" t="n">
        <f aca="false">INDEX(ImgF,ROUND($C$5+AH$7*SIN(2*PI()*$B103/n_ang),0)-ImgF_y0+1,ROUND($C$4+AH$7*COS(2*PI()*$B103/n_ang),0)-ImgF_x0+1)</f>
        <v>54</v>
      </c>
      <c r="AI103" s="18" t="n">
        <f aca="false">INDEX(ImgF,ROUND($C$5+AI$7*SIN(2*PI()*$B103/n_ang),0)-ImgF_y0+1,ROUND($C$4+AI$7*COS(2*PI()*$B103/n_ang),0)-ImgF_x0+1)</f>
        <v>40</v>
      </c>
      <c r="AJ103" s="18" t="n">
        <f aca="false">INDEX(ImgF,ROUND($C$5+AJ$7*SIN(2*PI()*$B103/n_ang),0)-ImgF_y0+1,ROUND($C$4+AJ$7*COS(2*PI()*$B103/n_ang),0)-ImgF_x0+1)</f>
        <v>46</v>
      </c>
      <c r="AK103" s="18" t="n">
        <f aca="false">INDEX(ImgF,ROUND($C$5+AK$7*SIN(2*PI()*$B103/n_ang),0)-ImgF_y0+1,ROUND($C$4+AK$7*COS(2*PI()*$B103/n_ang),0)-ImgF_x0+1)</f>
        <v>35</v>
      </c>
      <c r="AL103" s="18" t="n">
        <f aca="false">INDEX(ImgF,ROUND($C$5+AL$7*SIN(2*PI()*$B103/n_ang),0)-ImgF_y0+1,ROUND($C$4+AL$7*COS(2*PI()*$B103/n_ang),0)-ImgF_x0+1)</f>
        <v>31</v>
      </c>
      <c r="AN103" s="35" t="n">
        <f aca="false">AVERAGE(D103:AB103)-AVERAGE(D136:AB136)</f>
        <v>-3.79343750000001</v>
      </c>
      <c r="AO103" s="36" t="n">
        <f aca="false">(AN103-AVERAGE(AN$8:AN$135))/STDEVP(AN$8:AN$135)</f>
        <v>-0.140054952584999</v>
      </c>
      <c r="AP103" s="35" t="n">
        <f aca="false">AVERAGE(AD103:AL103)-AVERAGE(AD136:AL136)</f>
        <v>-24.8081597222222</v>
      </c>
      <c r="AQ103" s="36" t="n">
        <f aca="false">(AP103-AVERAGE(AP$8:AP$135))/STDEVP(AP$8:AP$135)</f>
        <v>-0.539778928126008</v>
      </c>
    </row>
    <row r="104" customFormat="false" ht="10.5" hidden="false" customHeight="true" outlineLevel="0" collapsed="false">
      <c r="B104" s="22" t="n">
        <v>96</v>
      </c>
      <c r="C104" s="34" t="n">
        <f aca="false">B104*360/n_ang</f>
        <v>270</v>
      </c>
      <c r="D104" s="18" t="n">
        <f aca="false">INDEX(ImgF,ROUND($C$5+D$7*SIN(2*PI()*$B104/n_ang),0)-ImgF_y0+1,ROUND($C$4+D$7*COS(2*PI()*$B104/n_ang),0)-ImgF_x0+1)</f>
        <v>201</v>
      </c>
      <c r="E104" s="18" t="n">
        <f aca="false">INDEX(ImgF,ROUND($C$5+E$7*SIN(2*PI()*$B104/n_ang),0)-ImgF_y0+1,ROUND($C$4+E$7*COS(2*PI()*$B104/n_ang),0)-ImgF_x0+1)</f>
        <v>184</v>
      </c>
      <c r="F104" s="18" t="n">
        <f aca="false">INDEX(ImgF,ROUND($C$5+F$7*SIN(2*PI()*$B104/n_ang),0)-ImgF_y0+1,ROUND($C$4+F$7*COS(2*PI()*$B104/n_ang),0)-ImgF_x0+1)</f>
        <v>155</v>
      </c>
      <c r="G104" s="18" t="n">
        <f aca="false">INDEX(ImgF,ROUND($C$5+G$7*SIN(2*PI()*$B104/n_ang),0)-ImgF_y0+1,ROUND($C$4+G$7*COS(2*PI()*$B104/n_ang),0)-ImgF_x0+1)</f>
        <v>180</v>
      </c>
      <c r="H104" s="18" t="n">
        <f aca="false">INDEX(ImgF,ROUND($C$5+H$7*SIN(2*PI()*$B104/n_ang),0)-ImgF_y0+1,ROUND($C$4+H$7*COS(2*PI()*$B104/n_ang),0)-ImgF_x0+1)</f>
        <v>187</v>
      </c>
      <c r="I104" s="18" t="n">
        <f aca="false">INDEX(ImgF,ROUND($C$5+I$7*SIN(2*PI()*$B104/n_ang),0)-ImgF_y0+1,ROUND($C$4+I$7*COS(2*PI()*$B104/n_ang),0)-ImgF_x0+1)</f>
        <v>167</v>
      </c>
      <c r="J104" s="18" t="n">
        <f aca="false">INDEX(ImgF,ROUND($C$5+J$7*SIN(2*PI()*$B104/n_ang),0)-ImgF_y0+1,ROUND($C$4+J$7*COS(2*PI()*$B104/n_ang),0)-ImgF_x0+1)</f>
        <v>199</v>
      </c>
      <c r="K104" s="18" t="n">
        <f aca="false">INDEX(ImgF,ROUND($C$5+K$7*SIN(2*PI()*$B104/n_ang),0)-ImgF_y0+1,ROUND($C$4+K$7*COS(2*PI()*$B104/n_ang),0)-ImgF_x0+1)</f>
        <v>144</v>
      </c>
      <c r="L104" s="18" t="n">
        <f aca="false">INDEX(ImgF,ROUND($C$5+L$7*SIN(2*PI()*$B104/n_ang),0)-ImgF_y0+1,ROUND($C$4+L$7*COS(2*PI()*$B104/n_ang),0)-ImgF_x0+1)</f>
        <v>167</v>
      </c>
      <c r="M104" s="18" t="n">
        <f aca="false">INDEX(ImgF,ROUND($C$5+M$7*SIN(2*PI()*$B104/n_ang),0)-ImgF_y0+1,ROUND($C$4+M$7*COS(2*PI()*$B104/n_ang),0)-ImgF_x0+1)</f>
        <v>171</v>
      </c>
      <c r="N104" s="18" t="n">
        <f aca="false">INDEX(ImgF,ROUND($C$5+N$7*SIN(2*PI()*$B104/n_ang),0)-ImgF_y0+1,ROUND($C$4+N$7*COS(2*PI()*$B104/n_ang),0)-ImgF_x0+1)</f>
        <v>186</v>
      </c>
      <c r="O104" s="18" t="n">
        <f aca="false">INDEX(ImgF,ROUND($C$5+O$7*SIN(2*PI()*$B104/n_ang),0)-ImgF_y0+1,ROUND($C$4+O$7*COS(2*PI()*$B104/n_ang),0)-ImgF_x0+1)</f>
        <v>158</v>
      </c>
      <c r="P104" s="18" t="n">
        <f aca="false">INDEX(ImgF,ROUND($C$5+P$7*SIN(2*PI()*$B104/n_ang),0)-ImgF_y0+1,ROUND($C$4+P$7*COS(2*PI()*$B104/n_ang),0)-ImgF_x0+1)</f>
        <v>208</v>
      </c>
      <c r="Q104" s="18" t="n">
        <f aca="false">INDEX(ImgF,ROUND($C$5+Q$7*SIN(2*PI()*$B104/n_ang),0)-ImgF_y0+1,ROUND($C$4+Q$7*COS(2*PI()*$B104/n_ang),0)-ImgF_x0+1)</f>
        <v>172</v>
      </c>
      <c r="R104" s="18" t="n">
        <f aca="false">INDEX(ImgF,ROUND($C$5+R$7*SIN(2*PI()*$B104/n_ang),0)-ImgF_y0+1,ROUND($C$4+R$7*COS(2*PI()*$B104/n_ang),0)-ImgF_x0+1)</f>
        <v>159</v>
      </c>
      <c r="S104" s="18" t="n">
        <f aca="false">INDEX(ImgF,ROUND($C$5+S$7*SIN(2*PI()*$B104/n_ang),0)-ImgF_y0+1,ROUND($C$4+S$7*COS(2*PI()*$B104/n_ang),0)-ImgF_x0+1)</f>
        <v>219</v>
      </c>
      <c r="T104" s="18" t="n">
        <f aca="false">INDEX(ImgF,ROUND($C$5+T$7*SIN(2*PI()*$B104/n_ang),0)-ImgF_y0+1,ROUND($C$4+T$7*COS(2*PI()*$B104/n_ang),0)-ImgF_x0+1)</f>
        <v>243</v>
      </c>
      <c r="U104" s="18" t="n">
        <f aca="false">INDEX(ImgF,ROUND($C$5+U$7*SIN(2*PI()*$B104/n_ang),0)-ImgF_y0+1,ROUND($C$4+U$7*COS(2*PI()*$B104/n_ang),0)-ImgF_x0+1)</f>
        <v>139</v>
      </c>
      <c r="V104" s="18" t="n">
        <f aca="false">INDEX(ImgF,ROUND($C$5+V$7*SIN(2*PI()*$B104/n_ang),0)-ImgF_y0+1,ROUND($C$4+V$7*COS(2*PI()*$B104/n_ang),0)-ImgF_x0+1)</f>
        <v>32</v>
      </c>
      <c r="W104" s="18" t="n">
        <f aca="false">INDEX(ImgF,ROUND($C$5+W$7*SIN(2*PI()*$B104/n_ang),0)-ImgF_y0+1,ROUND($C$4+W$7*COS(2*PI()*$B104/n_ang),0)-ImgF_x0+1)</f>
        <v>43</v>
      </c>
      <c r="X104" s="18" t="n">
        <f aca="false">INDEX(ImgF,ROUND($C$5+X$7*SIN(2*PI()*$B104/n_ang),0)-ImgF_y0+1,ROUND($C$4+X$7*COS(2*PI()*$B104/n_ang),0)-ImgF_x0+1)</f>
        <v>45</v>
      </c>
      <c r="Y104" s="18" t="n">
        <f aca="false">INDEX(ImgF,ROUND($C$5+Y$7*SIN(2*PI()*$B104/n_ang),0)-ImgF_y0+1,ROUND($C$4+Y$7*COS(2*PI()*$B104/n_ang),0)-ImgF_x0+1)</f>
        <v>38</v>
      </c>
      <c r="Z104" s="18" t="n">
        <f aca="false">INDEX(ImgF,ROUND($C$5+Z$7*SIN(2*PI()*$B104/n_ang),0)-ImgF_y0+1,ROUND($C$4+Z$7*COS(2*PI()*$B104/n_ang),0)-ImgF_x0+1)</f>
        <v>26</v>
      </c>
      <c r="AA104" s="18" t="n">
        <f aca="false">INDEX(ImgF,ROUND($C$5+AA$7*SIN(2*PI()*$B104/n_ang),0)-ImgF_y0+1,ROUND($C$4+AA$7*COS(2*PI()*$B104/n_ang),0)-ImgF_x0+1)</f>
        <v>8</v>
      </c>
      <c r="AB104" s="18" t="n">
        <f aca="false">INDEX(ImgF,ROUND($C$5+AB$7*SIN(2*PI()*$B104/n_ang),0)-ImgF_y0+1,ROUND($C$4+AB$7*COS(2*PI()*$B104/n_ang),0)-ImgF_x0+1)</f>
        <v>59</v>
      </c>
      <c r="AD104" s="18" t="n">
        <f aca="false">INDEX(ImgF,ROUND($C$5+AD$7*SIN(2*PI()*$B104/n_ang),0)-ImgF_y0+1,ROUND($C$4+AD$7*COS(2*PI()*$B104/n_ang),0)-ImgF_x0+1)</f>
        <v>81</v>
      </c>
      <c r="AE104" s="18" t="n">
        <f aca="false">INDEX(ImgF,ROUND($C$5+AE$7*SIN(2*PI()*$B104/n_ang),0)-ImgF_y0+1,ROUND($C$4+AE$7*COS(2*PI()*$B104/n_ang),0)-ImgF_x0+1)</f>
        <v>80</v>
      </c>
      <c r="AF104" s="18" t="n">
        <f aca="false">INDEX(ImgF,ROUND($C$5+AF$7*SIN(2*PI()*$B104/n_ang),0)-ImgF_y0+1,ROUND($C$4+AF$7*COS(2*PI()*$B104/n_ang),0)-ImgF_x0+1)</f>
        <v>75</v>
      </c>
      <c r="AG104" s="18" t="n">
        <f aca="false">INDEX(ImgF,ROUND($C$5+AG$7*SIN(2*PI()*$B104/n_ang),0)-ImgF_y0+1,ROUND($C$4+AG$7*COS(2*PI()*$B104/n_ang),0)-ImgF_x0+1)</f>
        <v>53</v>
      </c>
      <c r="AH104" s="18" t="n">
        <f aca="false">INDEX(ImgF,ROUND($C$5+AH$7*SIN(2*PI()*$B104/n_ang),0)-ImgF_y0+1,ROUND($C$4+AH$7*COS(2*PI()*$B104/n_ang),0)-ImgF_x0+1)</f>
        <v>38</v>
      </c>
      <c r="AI104" s="18" t="n">
        <f aca="false">INDEX(ImgF,ROUND($C$5+AI$7*SIN(2*PI()*$B104/n_ang),0)-ImgF_y0+1,ROUND($C$4+AI$7*COS(2*PI()*$B104/n_ang),0)-ImgF_x0+1)</f>
        <v>40</v>
      </c>
      <c r="AJ104" s="18" t="n">
        <f aca="false">INDEX(ImgF,ROUND($C$5+AJ$7*SIN(2*PI()*$B104/n_ang),0)-ImgF_y0+1,ROUND($C$4+AJ$7*COS(2*PI()*$B104/n_ang),0)-ImgF_x0+1)</f>
        <v>37</v>
      </c>
      <c r="AK104" s="18" t="n">
        <f aca="false">INDEX(ImgF,ROUND($C$5+AK$7*SIN(2*PI()*$B104/n_ang),0)-ImgF_y0+1,ROUND($C$4+AK$7*COS(2*PI()*$B104/n_ang),0)-ImgF_x0+1)</f>
        <v>30</v>
      </c>
      <c r="AL104" s="18" t="n">
        <f aca="false">INDEX(ImgF,ROUND($C$5+AL$7*SIN(2*PI()*$B104/n_ang),0)-ImgF_y0+1,ROUND($C$4+AL$7*COS(2*PI()*$B104/n_ang),0)-ImgF_x0+1)</f>
        <v>25</v>
      </c>
      <c r="AN104" s="35" t="n">
        <f aca="false">AVERAGE(D104:AB104)-AVERAGE(D136:AB136)</f>
        <v>-2.63343750000001</v>
      </c>
      <c r="AO104" s="36" t="n">
        <f aca="false">(AN104-AVERAGE(AN$8:AN$135))/STDEVP(AN$8:AN$135)</f>
        <v>-0.0972273733778555</v>
      </c>
      <c r="AP104" s="35" t="n">
        <f aca="false">AVERAGE(AD104:AL104)-AVERAGE(AD136:AL136)</f>
        <v>-23.6970486111111</v>
      </c>
      <c r="AQ104" s="36" t="n">
        <f aca="false">(AP104-AVERAGE(AP$8:AP$135))/STDEVP(AP$8:AP$135)</f>
        <v>-0.51560323870366</v>
      </c>
    </row>
    <row r="105" customFormat="false" ht="10.5" hidden="false" customHeight="true" outlineLevel="0" collapsed="false">
      <c r="B105" s="22" t="n">
        <v>97</v>
      </c>
      <c r="C105" s="34" t="n">
        <f aca="false">B105*360/n_ang</f>
        <v>272.8125</v>
      </c>
      <c r="D105" s="18" t="n">
        <f aca="false">INDEX(ImgF,ROUND($C$5+D$7*SIN(2*PI()*$B105/n_ang),0)-ImgF_y0+1,ROUND($C$4+D$7*COS(2*PI()*$B105/n_ang),0)-ImgF_x0+1)</f>
        <v>201</v>
      </c>
      <c r="E105" s="18" t="n">
        <f aca="false">INDEX(ImgF,ROUND($C$5+E$7*SIN(2*PI()*$B105/n_ang),0)-ImgF_y0+1,ROUND($C$4+E$7*COS(2*PI()*$B105/n_ang),0)-ImgF_x0+1)</f>
        <v>184</v>
      </c>
      <c r="F105" s="18" t="n">
        <f aca="false">INDEX(ImgF,ROUND($C$5+F$7*SIN(2*PI()*$B105/n_ang),0)-ImgF_y0+1,ROUND($C$4+F$7*COS(2*PI()*$B105/n_ang),0)-ImgF_x0+1)</f>
        <v>155</v>
      </c>
      <c r="G105" s="18" t="n">
        <f aca="false">INDEX(ImgF,ROUND($C$5+G$7*SIN(2*PI()*$B105/n_ang),0)-ImgF_y0+1,ROUND($C$4+G$7*COS(2*PI()*$B105/n_ang),0)-ImgF_x0+1)</f>
        <v>180</v>
      </c>
      <c r="H105" s="18" t="n">
        <f aca="false">INDEX(ImgF,ROUND($C$5+H$7*SIN(2*PI()*$B105/n_ang),0)-ImgF_y0+1,ROUND($C$4+H$7*COS(2*PI()*$B105/n_ang),0)-ImgF_x0+1)</f>
        <v>187</v>
      </c>
      <c r="I105" s="18" t="n">
        <f aca="false">INDEX(ImgF,ROUND($C$5+I$7*SIN(2*PI()*$B105/n_ang),0)-ImgF_y0+1,ROUND($C$4+I$7*COS(2*PI()*$B105/n_ang),0)-ImgF_x0+1)</f>
        <v>167</v>
      </c>
      <c r="J105" s="18" t="n">
        <f aca="false">INDEX(ImgF,ROUND($C$5+J$7*SIN(2*PI()*$B105/n_ang),0)-ImgF_y0+1,ROUND($C$4+J$7*COS(2*PI()*$B105/n_ang),0)-ImgF_x0+1)</f>
        <v>199</v>
      </c>
      <c r="K105" s="18" t="n">
        <f aca="false">INDEX(ImgF,ROUND($C$5+K$7*SIN(2*PI()*$B105/n_ang),0)-ImgF_y0+1,ROUND($C$4+K$7*COS(2*PI()*$B105/n_ang),0)-ImgF_x0+1)</f>
        <v>153</v>
      </c>
      <c r="L105" s="18" t="n">
        <f aca="false">INDEX(ImgF,ROUND($C$5+L$7*SIN(2*PI()*$B105/n_ang),0)-ImgF_y0+1,ROUND($C$4+L$7*COS(2*PI()*$B105/n_ang),0)-ImgF_x0+1)</f>
        <v>174</v>
      </c>
      <c r="M105" s="18" t="n">
        <f aca="false">INDEX(ImgF,ROUND($C$5+M$7*SIN(2*PI()*$B105/n_ang),0)-ImgF_y0+1,ROUND($C$4+M$7*COS(2*PI()*$B105/n_ang),0)-ImgF_x0+1)</f>
        <v>167</v>
      </c>
      <c r="N105" s="18" t="n">
        <f aca="false">INDEX(ImgF,ROUND($C$5+N$7*SIN(2*PI()*$B105/n_ang),0)-ImgF_y0+1,ROUND($C$4+N$7*COS(2*PI()*$B105/n_ang),0)-ImgF_x0+1)</f>
        <v>194</v>
      </c>
      <c r="O105" s="18" t="n">
        <f aca="false">INDEX(ImgF,ROUND($C$5+O$7*SIN(2*PI()*$B105/n_ang),0)-ImgF_y0+1,ROUND($C$4+O$7*COS(2*PI()*$B105/n_ang),0)-ImgF_x0+1)</f>
        <v>152</v>
      </c>
      <c r="P105" s="18" t="n">
        <f aca="false">INDEX(ImgF,ROUND($C$5+P$7*SIN(2*PI()*$B105/n_ang),0)-ImgF_y0+1,ROUND($C$4+P$7*COS(2*PI()*$B105/n_ang),0)-ImgF_x0+1)</f>
        <v>181</v>
      </c>
      <c r="Q105" s="18" t="n">
        <f aca="false">INDEX(ImgF,ROUND($C$5+Q$7*SIN(2*PI()*$B105/n_ang),0)-ImgF_y0+1,ROUND($C$4+Q$7*COS(2*PI()*$B105/n_ang),0)-ImgF_x0+1)</f>
        <v>163</v>
      </c>
      <c r="R105" s="18" t="n">
        <f aca="false">INDEX(ImgF,ROUND($C$5+R$7*SIN(2*PI()*$B105/n_ang),0)-ImgF_y0+1,ROUND($C$4+R$7*COS(2*PI()*$B105/n_ang),0)-ImgF_x0+1)</f>
        <v>195</v>
      </c>
      <c r="S105" s="18" t="n">
        <f aca="false">INDEX(ImgF,ROUND($C$5+S$7*SIN(2*PI()*$B105/n_ang),0)-ImgF_y0+1,ROUND($C$4+S$7*COS(2*PI()*$B105/n_ang),0)-ImgF_x0+1)</f>
        <v>178</v>
      </c>
      <c r="T105" s="18" t="n">
        <f aca="false">INDEX(ImgF,ROUND($C$5+T$7*SIN(2*PI()*$B105/n_ang),0)-ImgF_y0+1,ROUND($C$4+T$7*COS(2*PI()*$B105/n_ang),0)-ImgF_x0+1)</f>
        <v>219</v>
      </c>
      <c r="U105" s="18" t="n">
        <f aca="false">INDEX(ImgF,ROUND($C$5+U$7*SIN(2*PI()*$B105/n_ang),0)-ImgF_y0+1,ROUND($C$4+U$7*COS(2*PI()*$B105/n_ang),0)-ImgF_x0+1)</f>
        <v>142</v>
      </c>
      <c r="V105" s="18" t="n">
        <f aca="false">INDEX(ImgF,ROUND($C$5+V$7*SIN(2*PI()*$B105/n_ang),0)-ImgF_y0+1,ROUND($C$4+V$7*COS(2*PI()*$B105/n_ang),0)-ImgF_x0+1)</f>
        <v>29</v>
      </c>
      <c r="W105" s="18" t="n">
        <f aca="false">INDEX(ImgF,ROUND($C$5+W$7*SIN(2*PI()*$B105/n_ang),0)-ImgF_y0+1,ROUND($C$4+W$7*COS(2*PI()*$B105/n_ang),0)-ImgF_x0+1)</f>
        <v>35</v>
      </c>
      <c r="X105" s="18" t="n">
        <f aca="false">INDEX(ImgF,ROUND($C$5+X$7*SIN(2*PI()*$B105/n_ang),0)-ImgF_y0+1,ROUND($C$4+X$7*COS(2*PI()*$B105/n_ang),0)-ImgF_x0+1)</f>
        <v>45</v>
      </c>
      <c r="Y105" s="18" t="n">
        <f aca="false">INDEX(ImgF,ROUND($C$5+Y$7*SIN(2*PI()*$B105/n_ang),0)-ImgF_y0+1,ROUND($C$4+Y$7*COS(2*PI()*$B105/n_ang),0)-ImgF_x0+1)</f>
        <v>45</v>
      </c>
      <c r="Z105" s="18" t="n">
        <f aca="false">INDEX(ImgF,ROUND($C$5+Z$7*SIN(2*PI()*$B105/n_ang),0)-ImgF_y0+1,ROUND($C$4+Z$7*COS(2*PI()*$B105/n_ang),0)-ImgF_x0+1)</f>
        <v>32</v>
      </c>
      <c r="AA105" s="18" t="n">
        <f aca="false">INDEX(ImgF,ROUND($C$5+AA$7*SIN(2*PI()*$B105/n_ang),0)-ImgF_y0+1,ROUND($C$4+AA$7*COS(2*PI()*$B105/n_ang),0)-ImgF_x0+1)</f>
        <v>11</v>
      </c>
      <c r="AB105" s="18" t="n">
        <f aca="false">INDEX(ImgF,ROUND($C$5+AB$7*SIN(2*PI()*$B105/n_ang),0)-ImgF_y0+1,ROUND($C$4+AB$7*COS(2*PI()*$B105/n_ang),0)-ImgF_x0+1)</f>
        <v>49</v>
      </c>
      <c r="AD105" s="18" t="n">
        <f aca="false">INDEX(ImgF,ROUND($C$5+AD$7*SIN(2*PI()*$B105/n_ang),0)-ImgF_y0+1,ROUND($C$4+AD$7*COS(2*PI()*$B105/n_ang),0)-ImgF_x0+1)</f>
        <v>71</v>
      </c>
      <c r="AE105" s="18" t="n">
        <f aca="false">INDEX(ImgF,ROUND($C$5+AE$7*SIN(2*PI()*$B105/n_ang),0)-ImgF_y0+1,ROUND($C$4+AE$7*COS(2*PI()*$B105/n_ang),0)-ImgF_x0+1)</f>
        <v>71</v>
      </c>
      <c r="AF105" s="18" t="n">
        <f aca="false">INDEX(ImgF,ROUND($C$5+AF$7*SIN(2*PI()*$B105/n_ang),0)-ImgF_y0+1,ROUND($C$4+AF$7*COS(2*PI()*$B105/n_ang),0)-ImgF_x0+1)</f>
        <v>68</v>
      </c>
      <c r="AG105" s="18" t="n">
        <f aca="false">INDEX(ImgF,ROUND($C$5+AG$7*SIN(2*PI()*$B105/n_ang),0)-ImgF_y0+1,ROUND($C$4+AG$7*COS(2*PI()*$B105/n_ang),0)-ImgF_x0+1)</f>
        <v>42</v>
      </c>
      <c r="AH105" s="18" t="n">
        <f aca="false">INDEX(ImgF,ROUND($C$5+AH$7*SIN(2*PI()*$B105/n_ang),0)-ImgF_y0+1,ROUND($C$4+AH$7*COS(2*PI()*$B105/n_ang),0)-ImgF_x0+1)</f>
        <v>29</v>
      </c>
      <c r="AI105" s="18" t="n">
        <f aca="false">INDEX(ImgF,ROUND($C$5+AI$7*SIN(2*PI()*$B105/n_ang),0)-ImgF_y0+1,ROUND($C$4+AI$7*COS(2*PI()*$B105/n_ang),0)-ImgF_x0+1)</f>
        <v>24</v>
      </c>
      <c r="AJ105" s="18" t="n">
        <f aca="false">INDEX(ImgF,ROUND($C$5+AJ$7*SIN(2*PI()*$B105/n_ang),0)-ImgF_y0+1,ROUND($C$4+AJ$7*COS(2*PI()*$B105/n_ang),0)-ImgF_x0+1)</f>
        <v>25</v>
      </c>
      <c r="AK105" s="18" t="n">
        <f aca="false">INDEX(ImgF,ROUND($C$5+AK$7*SIN(2*PI()*$B105/n_ang),0)-ImgF_y0+1,ROUND($C$4+AK$7*COS(2*PI()*$B105/n_ang),0)-ImgF_x0+1)</f>
        <v>25</v>
      </c>
      <c r="AL105" s="18" t="n">
        <f aca="false">INDEX(ImgF,ROUND($C$5+AL$7*SIN(2*PI()*$B105/n_ang),0)-ImgF_y0+1,ROUND($C$4+AL$7*COS(2*PI()*$B105/n_ang),0)-ImgF_x0+1)</f>
        <v>15</v>
      </c>
      <c r="AN105" s="35" t="n">
        <f aca="false">AVERAGE(D105:AB105)-AVERAGE(D136:AB136)</f>
        <v>-4.75343750000002</v>
      </c>
      <c r="AO105" s="36" t="n">
        <f aca="false">(AN105-AVERAGE(AN$8:AN$135))/STDEVP(AN$8:AN$135)</f>
        <v>-0.175498466411601</v>
      </c>
      <c r="AP105" s="35" t="n">
        <f aca="false">AVERAGE(AD105:AL105)-AVERAGE(AD136:AL136)</f>
        <v>-33.5859375</v>
      </c>
      <c r="AQ105" s="36" t="n">
        <f aca="false">(AP105-AVERAGE(AP$8:AP$135))/STDEVP(AP$8:AP$135)</f>
        <v>-0.730766874562559</v>
      </c>
    </row>
    <row r="106" customFormat="false" ht="10.5" hidden="false" customHeight="true" outlineLevel="0" collapsed="false">
      <c r="B106" s="22" t="n">
        <v>98</v>
      </c>
      <c r="C106" s="34" t="n">
        <f aca="false">B106*360/n_ang</f>
        <v>275.625</v>
      </c>
      <c r="D106" s="18" t="n">
        <f aca="false">INDEX(ImgF,ROUND($C$5+D$7*SIN(2*PI()*$B106/n_ang),0)-ImgF_y0+1,ROUND($C$4+D$7*COS(2*PI()*$B106/n_ang),0)-ImgF_x0+1)</f>
        <v>188</v>
      </c>
      <c r="E106" s="18" t="n">
        <f aca="false">INDEX(ImgF,ROUND($C$5+E$7*SIN(2*PI()*$B106/n_ang),0)-ImgF_y0+1,ROUND($C$4+E$7*COS(2*PI()*$B106/n_ang),0)-ImgF_x0+1)</f>
        <v>178</v>
      </c>
      <c r="F106" s="18" t="n">
        <f aca="false">INDEX(ImgF,ROUND($C$5+F$7*SIN(2*PI()*$B106/n_ang),0)-ImgF_y0+1,ROUND($C$4+F$7*COS(2*PI()*$B106/n_ang),0)-ImgF_x0+1)</f>
        <v>191</v>
      </c>
      <c r="G106" s="18" t="n">
        <f aca="false">INDEX(ImgF,ROUND($C$5+G$7*SIN(2*PI()*$B106/n_ang),0)-ImgF_y0+1,ROUND($C$4+G$7*COS(2*PI()*$B106/n_ang),0)-ImgF_x0+1)</f>
        <v>206</v>
      </c>
      <c r="H106" s="18" t="n">
        <f aca="false">INDEX(ImgF,ROUND($C$5+H$7*SIN(2*PI()*$B106/n_ang),0)-ImgF_y0+1,ROUND($C$4+H$7*COS(2*PI()*$B106/n_ang),0)-ImgF_x0+1)</f>
        <v>181</v>
      </c>
      <c r="I106" s="18" t="n">
        <f aca="false">INDEX(ImgF,ROUND($C$5+I$7*SIN(2*PI()*$B106/n_ang),0)-ImgF_y0+1,ROUND($C$4+I$7*COS(2*PI()*$B106/n_ang),0)-ImgF_x0+1)</f>
        <v>173</v>
      </c>
      <c r="J106" s="18" t="n">
        <f aca="false">INDEX(ImgF,ROUND($C$5+J$7*SIN(2*PI()*$B106/n_ang),0)-ImgF_y0+1,ROUND($C$4+J$7*COS(2*PI()*$B106/n_ang),0)-ImgF_x0+1)</f>
        <v>172</v>
      </c>
      <c r="K106" s="18" t="n">
        <f aca="false">INDEX(ImgF,ROUND($C$5+K$7*SIN(2*PI()*$B106/n_ang),0)-ImgF_y0+1,ROUND($C$4+K$7*COS(2*PI()*$B106/n_ang),0)-ImgF_x0+1)</f>
        <v>153</v>
      </c>
      <c r="L106" s="18" t="n">
        <f aca="false">INDEX(ImgF,ROUND($C$5+L$7*SIN(2*PI()*$B106/n_ang),0)-ImgF_y0+1,ROUND($C$4+L$7*COS(2*PI()*$B106/n_ang),0)-ImgF_x0+1)</f>
        <v>174</v>
      </c>
      <c r="M106" s="18" t="n">
        <f aca="false">INDEX(ImgF,ROUND($C$5+M$7*SIN(2*PI()*$B106/n_ang),0)-ImgF_y0+1,ROUND($C$4+M$7*COS(2*PI()*$B106/n_ang),0)-ImgF_x0+1)</f>
        <v>167</v>
      </c>
      <c r="N106" s="18" t="n">
        <f aca="false">INDEX(ImgF,ROUND($C$5+N$7*SIN(2*PI()*$B106/n_ang),0)-ImgF_y0+1,ROUND($C$4+N$7*COS(2*PI()*$B106/n_ang),0)-ImgF_x0+1)</f>
        <v>194</v>
      </c>
      <c r="O106" s="18" t="n">
        <f aca="false">INDEX(ImgF,ROUND($C$5+O$7*SIN(2*PI()*$B106/n_ang),0)-ImgF_y0+1,ROUND($C$4+O$7*COS(2*PI()*$B106/n_ang),0)-ImgF_x0+1)</f>
        <v>152</v>
      </c>
      <c r="P106" s="18" t="n">
        <f aca="false">INDEX(ImgF,ROUND($C$5+P$7*SIN(2*PI()*$B106/n_ang),0)-ImgF_y0+1,ROUND($C$4+P$7*COS(2*PI()*$B106/n_ang),0)-ImgF_x0+1)</f>
        <v>166</v>
      </c>
      <c r="Q106" s="18" t="n">
        <f aca="false">INDEX(ImgF,ROUND($C$5+Q$7*SIN(2*PI()*$B106/n_ang),0)-ImgF_y0+1,ROUND($C$4+Q$7*COS(2*PI()*$B106/n_ang),0)-ImgF_x0+1)</f>
        <v>156</v>
      </c>
      <c r="R106" s="18" t="n">
        <f aca="false">INDEX(ImgF,ROUND($C$5+R$7*SIN(2*PI()*$B106/n_ang),0)-ImgF_y0+1,ROUND($C$4+R$7*COS(2*PI()*$B106/n_ang),0)-ImgF_x0+1)</f>
        <v>202</v>
      </c>
      <c r="S106" s="18" t="n">
        <f aca="false">INDEX(ImgF,ROUND($C$5+S$7*SIN(2*PI()*$B106/n_ang),0)-ImgF_y0+1,ROUND($C$4+S$7*COS(2*PI()*$B106/n_ang),0)-ImgF_x0+1)</f>
        <v>157</v>
      </c>
      <c r="T106" s="18" t="n">
        <f aca="false">INDEX(ImgF,ROUND($C$5+T$7*SIN(2*PI()*$B106/n_ang),0)-ImgF_y0+1,ROUND($C$4+T$7*COS(2*PI()*$B106/n_ang),0)-ImgF_x0+1)</f>
        <v>229</v>
      </c>
      <c r="U106" s="18" t="n">
        <f aca="false">INDEX(ImgF,ROUND($C$5+U$7*SIN(2*PI()*$B106/n_ang),0)-ImgF_y0+1,ROUND($C$4+U$7*COS(2*PI()*$B106/n_ang),0)-ImgF_x0+1)</f>
        <v>173</v>
      </c>
      <c r="V106" s="18" t="n">
        <f aca="false">INDEX(ImgF,ROUND($C$5+V$7*SIN(2*PI()*$B106/n_ang),0)-ImgF_y0+1,ROUND($C$4+V$7*COS(2*PI()*$B106/n_ang),0)-ImgF_x0+1)</f>
        <v>37</v>
      </c>
      <c r="W106" s="18" t="n">
        <f aca="false">INDEX(ImgF,ROUND($C$5+W$7*SIN(2*PI()*$B106/n_ang),0)-ImgF_y0+1,ROUND($C$4+W$7*COS(2*PI()*$B106/n_ang),0)-ImgF_x0+1)</f>
        <v>29</v>
      </c>
      <c r="X106" s="18" t="n">
        <f aca="false">INDEX(ImgF,ROUND($C$5+X$7*SIN(2*PI()*$B106/n_ang),0)-ImgF_y0+1,ROUND($C$4+X$7*COS(2*PI()*$B106/n_ang),0)-ImgF_x0+1)</f>
        <v>58</v>
      </c>
      <c r="Y106" s="18" t="n">
        <f aca="false">INDEX(ImgF,ROUND($C$5+Y$7*SIN(2*PI()*$B106/n_ang),0)-ImgF_y0+1,ROUND($C$4+Y$7*COS(2*PI()*$B106/n_ang),0)-ImgF_x0+1)</f>
        <v>40</v>
      </c>
      <c r="Z106" s="18" t="n">
        <f aca="false">INDEX(ImgF,ROUND($C$5+Z$7*SIN(2*PI()*$B106/n_ang),0)-ImgF_y0+1,ROUND($C$4+Z$7*COS(2*PI()*$B106/n_ang),0)-ImgF_x0+1)</f>
        <v>32</v>
      </c>
      <c r="AA106" s="18" t="n">
        <f aca="false">INDEX(ImgF,ROUND($C$5+AA$7*SIN(2*PI()*$B106/n_ang),0)-ImgF_y0+1,ROUND($C$4+AA$7*COS(2*PI()*$B106/n_ang),0)-ImgF_x0+1)</f>
        <v>2</v>
      </c>
      <c r="AB106" s="18" t="n">
        <f aca="false">INDEX(ImgF,ROUND($C$5+AB$7*SIN(2*PI()*$B106/n_ang),0)-ImgF_y0+1,ROUND($C$4+AB$7*COS(2*PI()*$B106/n_ang),0)-ImgF_x0+1)</f>
        <v>38</v>
      </c>
      <c r="AD106" s="18" t="n">
        <f aca="false">INDEX(ImgF,ROUND($C$5+AD$7*SIN(2*PI()*$B106/n_ang),0)-ImgF_y0+1,ROUND($C$4+AD$7*COS(2*PI()*$B106/n_ang),0)-ImgF_x0+1)</f>
        <v>73</v>
      </c>
      <c r="AE106" s="18" t="n">
        <f aca="false">INDEX(ImgF,ROUND($C$5+AE$7*SIN(2*PI()*$B106/n_ang),0)-ImgF_y0+1,ROUND($C$4+AE$7*COS(2*PI()*$B106/n_ang),0)-ImgF_x0+1)</f>
        <v>74</v>
      </c>
      <c r="AF106" s="18" t="n">
        <f aca="false">INDEX(ImgF,ROUND($C$5+AF$7*SIN(2*PI()*$B106/n_ang),0)-ImgF_y0+1,ROUND($C$4+AF$7*COS(2*PI()*$B106/n_ang),0)-ImgF_x0+1)</f>
        <v>63</v>
      </c>
      <c r="AG106" s="18" t="n">
        <f aca="false">INDEX(ImgF,ROUND($C$5+AG$7*SIN(2*PI()*$B106/n_ang),0)-ImgF_y0+1,ROUND($C$4+AG$7*COS(2*PI()*$B106/n_ang),0)-ImgF_x0+1)</f>
        <v>32</v>
      </c>
      <c r="AH106" s="18" t="n">
        <f aca="false">INDEX(ImgF,ROUND($C$5+AH$7*SIN(2*PI()*$B106/n_ang),0)-ImgF_y0+1,ROUND($C$4+AH$7*COS(2*PI()*$B106/n_ang),0)-ImgF_x0+1)</f>
        <v>23</v>
      </c>
      <c r="AI106" s="18" t="n">
        <f aca="false">INDEX(ImgF,ROUND($C$5+AI$7*SIN(2*PI()*$B106/n_ang),0)-ImgF_y0+1,ROUND($C$4+AI$7*COS(2*PI()*$B106/n_ang),0)-ImgF_x0+1)</f>
        <v>17</v>
      </c>
      <c r="AJ106" s="18" t="n">
        <f aca="false">INDEX(ImgF,ROUND($C$5+AJ$7*SIN(2*PI()*$B106/n_ang),0)-ImgF_y0+1,ROUND($C$4+AJ$7*COS(2*PI()*$B106/n_ang),0)-ImgF_x0+1)</f>
        <v>18</v>
      </c>
      <c r="AK106" s="18" t="n">
        <f aca="false">INDEX(ImgF,ROUND($C$5+AK$7*SIN(2*PI()*$B106/n_ang),0)-ImgF_y0+1,ROUND($C$4+AK$7*COS(2*PI()*$B106/n_ang),0)-ImgF_x0+1)</f>
        <v>19</v>
      </c>
      <c r="AL106" s="18" t="n">
        <f aca="false">INDEX(ImgF,ROUND($C$5+AL$7*SIN(2*PI()*$B106/n_ang),0)-ImgF_y0+1,ROUND($C$4+AL$7*COS(2*PI()*$B106/n_ang),0)-ImgF_x0+1)</f>
        <v>17</v>
      </c>
      <c r="AN106" s="35" t="n">
        <f aca="false">AVERAGE(D106:AB106)-AVERAGE(D136:AB136)</f>
        <v>-4.31343750000002</v>
      </c>
      <c r="AO106" s="36" t="n">
        <f aca="false">(AN106-AVERAGE(AN$8:AN$135))/STDEVP(AN$8:AN$135)</f>
        <v>-0.159253522574408</v>
      </c>
      <c r="AP106" s="35" t="n">
        <f aca="false">AVERAGE(AD106:AL106)-AVERAGE(AD136:AL136)</f>
        <v>-37.3637152777778</v>
      </c>
      <c r="AQ106" s="36" t="n">
        <f aca="false">(AP106-AVERAGE(AP$8:AP$135))/STDEVP(AP$8:AP$135)</f>
        <v>-0.812964218598543</v>
      </c>
    </row>
    <row r="107" customFormat="false" ht="10.5" hidden="false" customHeight="true" outlineLevel="0" collapsed="false">
      <c r="B107" s="22" t="n">
        <v>99</v>
      </c>
      <c r="C107" s="34" t="n">
        <f aca="false">B107*360/n_ang</f>
        <v>278.4375</v>
      </c>
      <c r="D107" s="18" t="n">
        <f aca="false">INDEX(ImgF,ROUND($C$5+D$7*SIN(2*PI()*$B107/n_ang),0)-ImgF_y0+1,ROUND($C$4+D$7*COS(2*PI()*$B107/n_ang),0)-ImgF_x0+1)</f>
        <v>188</v>
      </c>
      <c r="E107" s="18" t="n">
        <f aca="false">INDEX(ImgF,ROUND($C$5+E$7*SIN(2*PI()*$B107/n_ang),0)-ImgF_y0+1,ROUND($C$4+E$7*COS(2*PI()*$B107/n_ang),0)-ImgF_x0+1)</f>
        <v>178</v>
      </c>
      <c r="F107" s="18" t="n">
        <f aca="false">INDEX(ImgF,ROUND($C$5+F$7*SIN(2*PI()*$B107/n_ang),0)-ImgF_y0+1,ROUND($C$4+F$7*COS(2*PI()*$B107/n_ang),0)-ImgF_x0+1)</f>
        <v>191</v>
      </c>
      <c r="G107" s="18" t="n">
        <f aca="false">INDEX(ImgF,ROUND($C$5+G$7*SIN(2*PI()*$B107/n_ang),0)-ImgF_y0+1,ROUND($C$4+G$7*COS(2*PI()*$B107/n_ang),0)-ImgF_x0+1)</f>
        <v>206</v>
      </c>
      <c r="H107" s="18" t="n">
        <f aca="false">INDEX(ImgF,ROUND($C$5+H$7*SIN(2*PI()*$B107/n_ang),0)-ImgF_y0+1,ROUND($C$4+H$7*COS(2*PI()*$B107/n_ang),0)-ImgF_x0+1)</f>
        <v>181</v>
      </c>
      <c r="I107" s="18" t="n">
        <f aca="false">INDEX(ImgF,ROUND($C$5+I$7*SIN(2*PI()*$B107/n_ang),0)-ImgF_y0+1,ROUND($C$4+I$7*COS(2*PI()*$B107/n_ang),0)-ImgF_x0+1)</f>
        <v>188</v>
      </c>
      <c r="J107" s="18" t="n">
        <f aca="false">INDEX(ImgF,ROUND($C$5+J$7*SIN(2*PI()*$B107/n_ang),0)-ImgF_y0+1,ROUND($C$4+J$7*COS(2*PI()*$B107/n_ang),0)-ImgF_x0+1)</f>
        <v>163</v>
      </c>
      <c r="K107" s="18" t="n">
        <f aca="false">INDEX(ImgF,ROUND($C$5+K$7*SIN(2*PI()*$B107/n_ang),0)-ImgF_y0+1,ROUND($C$4+K$7*COS(2*PI()*$B107/n_ang),0)-ImgF_x0+1)</f>
        <v>161</v>
      </c>
      <c r="L107" s="18" t="n">
        <f aca="false">INDEX(ImgF,ROUND($C$5+L$7*SIN(2*PI()*$B107/n_ang),0)-ImgF_y0+1,ROUND($C$4+L$7*COS(2*PI()*$B107/n_ang),0)-ImgF_x0+1)</f>
        <v>185</v>
      </c>
      <c r="M107" s="18" t="n">
        <f aca="false">INDEX(ImgF,ROUND($C$5+M$7*SIN(2*PI()*$B107/n_ang),0)-ImgF_y0+1,ROUND($C$4+M$7*COS(2*PI()*$B107/n_ang),0)-ImgF_x0+1)</f>
        <v>164</v>
      </c>
      <c r="N107" s="18" t="n">
        <f aca="false">INDEX(ImgF,ROUND($C$5+N$7*SIN(2*PI()*$B107/n_ang),0)-ImgF_y0+1,ROUND($C$4+N$7*COS(2*PI()*$B107/n_ang),0)-ImgF_x0+1)</f>
        <v>171</v>
      </c>
      <c r="O107" s="18" t="n">
        <f aca="false">INDEX(ImgF,ROUND($C$5+O$7*SIN(2*PI()*$B107/n_ang),0)-ImgF_y0+1,ROUND($C$4+O$7*COS(2*PI()*$B107/n_ang),0)-ImgF_x0+1)</f>
        <v>152</v>
      </c>
      <c r="P107" s="18" t="n">
        <f aca="false">INDEX(ImgF,ROUND($C$5+P$7*SIN(2*PI()*$B107/n_ang),0)-ImgF_y0+1,ROUND($C$4+P$7*COS(2*PI()*$B107/n_ang),0)-ImgF_x0+1)</f>
        <v>182</v>
      </c>
      <c r="Q107" s="18" t="n">
        <f aca="false">INDEX(ImgF,ROUND($C$5+Q$7*SIN(2*PI()*$B107/n_ang),0)-ImgF_y0+1,ROUND($C$4+Q$7*COS(2*PI()*$B107/n_ang),0)-ImgF_x0+1)</f>
        <v>146</v>
      </c>
      <c r="R107" s="18" t="n">
        <f aca="false">INDEX(ImgF,ROUND($C$5+R$7*SIN(2*PI()*$B107/n_ang),0)-ImgF_y0+1,ROUND($C$4+R$7*COS(2*PI()*$B107/n_ang),0)-ImgF_x0+1)</f>
        <v>209</v>
      </c>
      <c r="S107" s="18" t="n">
        <f aca="false">INDEX(ImgF,ROUND($C$5+S$7*SIN(2*PI()*$B107/n_ang),0)-ImgF_y0+1,ROUND($C$4+S$7*COS(2*PI()*$B107/n_ang),0)-ImgF_x0+1)</f>
        <v>156</v>
      </c>
      <c r="T107" s="18" t="n">
        <f aca="false">INDEX(ImgF,ROUND($C$5+T$7*SIN(2*PI()*$B107/n_ang),0)-ImgF_y0+1,ROUND($C$4+T$7*COS(2*PI()*$B107/n_ang),0)-ImgF_x0+1)</f>
        <v>245</v>
      </c>
      <c r="U107" s="18" t="n">
        <f aca="false">INDEX(ImgF,ROUND($C$5+U$7*SIN(2*PI()*$B107/n_ang),0)-ImgF_y0+1,ROUND($C$4+U$7*COS(2*PI()*$B107/n_ang),0)-ImgF_x0+1)</f>
        <v>219</v>
      </c>
      <c r="V107" s="18" t="n">
        <f aca="false">INDEX(ImgF,ROUND($C$5+V$7*SIN(2*PI()*$B107/n_ang),0)-ImgF_y0+1,ROUND($C$4+V$7*COS(2*PI()*$B107/n_ang),0)-ImgF_x0+1)</f>
        <v>44</v>
      </c>
      <c r="W107" s="18" t="n">
        <f aca="false">INDEX(ImgF,ROUND($C$5+W$7*SIN(2*PI()*$B107/n_ang),0)-ImgF_y0+1,ROUND($C$4+W$7*COS(2*PI()*$B107/n_ang),0)-ImgF_x0+1)</f>
        <v>29</v>
      </c>
      <c r="X107" s="18" t="n">
        <f aca="false">INDEX(ImgF,ROUND($C$5+X$7*SIN(2*PI()*$B107/n_ang),0)-ImgF_y0+1,ROUND($C$4+X$7*COS(2*PI()*$B107/n_ang),0)-ImgF_x0+1)</f>
        <v>57</v>
      </c>
      <c r="Y107" s="18" t="n">
        <f aca="false">INDEX(ImgF,ROUND($C$5+Y$7*SIN(2*PI()*$B107/n_ang),0)-ImgF_y0+1,ROUND($C$4+Y$7*COS(2*PI()*$B107/n_ang),0)-ImgF_x0+1)</f>
        <v>40</v>
      </c>
      <c r="Z107" s="18" t="n">
        <f aca="false">INDEX(ImgF,ROUND($C$5+Z$7*SIN(2*PI()*$B107/n_ang),0)-ImgF_y0+1,ROUND($C$4+Z$7*COS(2*PI()*$B107/n_ang),0)-ImgF_x0+1)</f>
        <v>32</v>
      </c>
      <c r="AA107" s="18" t="n">
        <f aca="false">INDEX(ImgF,ROUND($C$5+AA$7*SIN(2*PI()*$B107/n_ang),0)-ImgF_y0+1,ROUND($C$4+AA$7*COS(2*PI()*$B107/n_ang),0)-ImgF_x0+1)</f>
        <v>1</v>
      </c>
      <c r="AB107" s="18" t="n">
        <f aca="false">INDEX(ImgF,ROUND($C$5+AB$7*SIN(2*PI()*$B107/n_ang),0)-ImgF_y0+1,ROUND($C$4+AB$7*COS(2*PI()*$B107/n_ang),0)-ImgF_x0+1)</f>
        <v>38</v>
      </c>
      <c r="AD107" s="18" t="n">
        <f aca="false">INDEX(ImgF,ROUND($C$5+AD$7*SIN(2*PI()*$B107/n_ang),0)-ImgF_y0+1,ROUND($C$4+AD$7*COS(2*PI()*$B107/n_ang),0)-ImgF_x0+1)</f>
        <v>87</v>
      </c>
      <c r="AE107" s="18" t="n">
        <f aca="false">INDEX(ImgF,ROUND($C$5+AE$7*SIN(2*PI()*$B107/n_ang),0)-ImgF_y0+1,ROUND($C$4+AE$7*COS(2*PI()*$B107/n_ang),0)-ImgF_x0+1)</f>
        <v>66</v>
      </c>
      <c r="AF107" s="18" t="n">
        <f aca="false">INDEX(ImgF,ROUND($C$5+AF$7*SIN(2*PI()*$B107/n_ang),0)-ImgF_y0+1,ROUND($C$4+AF$7*COS(2*PI()*$B107/n_ang),0)-ImgF_x0+1)</f>
        <v>50</v>
      </c>
      <c r="AG107" s="18" t="n">
        <f aca="false">INDEX(ImgF,ROUND($C$5+AG$7*SIN(2*PI()*$B107/n_ang),0)-ImgF_y0+1,ROUND($C$4+AG$7*COS(2*PI()*$B107/n_ang),0)-ImgF_x0+1)</f>
        <v>31</v>
      </c>
      <c r="AH107" s="18" t="n">
        <f aca="false">INDEX(ImgF,ROUND($C$5+AH$7*SIN(2*PI()*$B107/n_ang),0)-ImgF_y0+1,ROUND($C$4+AH$7*COS(2*PI()*$B107/n_ang),0)-ImgF_x0+1)</f>
        <v>51</v>
      </c>
      <c r="AI107" s="18" t="n">
        <f aca="false">INDEX(ImgF,ROUND($C$5+AI$7*SIN(2*PI()*$B107/n_ang),0)-ImgF_y0+1,ROUND($C$4+AI$7*COS(2*PI()*$B107/n_ang),0)-ImgF_x0+1)</f>
        <v>45</v>
      </c>
      <c r="AJ107" s="18" t="n">
        <f aca="false">INDEX(ImgF,ROUND($C$5+AJ$7*SIN(2*PI()*$B107/n_ang),0)-ImgF_y0+1,ROUND($C$4+AJ$7*COS(2*PI()*$B107/n_ang),0)-ImgF_x0+1)</f>
        <v>37</v>
      </c>
      <c r="AK107" s="18" t="n">
        <f aca="false">INDEX(ImgF,ROUND($C$5+AK$7*SIN(2*PI()*$B107/n_ang),0)-ImgF_y0+1,ROUND($C$4+AK$7*COS(2*PI()*$B107/n_ang),0)-ImgF_x0+1)</f>
        <v>32</v>
      </c>
      <c r="AL107" s="18" t="n">
        <f aca="false">INDEX(ImgF,ROUND($C$5+AL$7*SIN(2*PI()*$B107/n_ang),0)-ImgF_y0+1,ROUND($C$4+AL$7*COS(2*PI()*$B107/n_ang),0)-ImgF_x0+1)</f>
        <v>19</v>
      </c>
      <c r="AN107" s="35" t="n">
        <f aca="false">AVERAGE(D107:AB107)-AVERAGE(D136:AB136)</f>
        <v>-1.19343750000002</v>
      </c>
      <c r="AO107" s="36" t="n">
        <f aca="false">(AN107-AVERAGE(AN$8:AN$135))/STDEVP(AN$8:AN$135)</f>
        <v>-0.0440621026379532</v>
      </c>
      <c r="AP107" s="35" t="n">
        <f aca="false">AVERAGE(AD107:AL107)-AVERAGE(AD136:AL136)</f>
        <v>-28.2526041666667</v>
      </c>
      <c r="AQ107" s="36" t="n">
        <f aca="false">(AP107-AVERAGE(AP$8:AP$135))/STDEVP(AP$8:AP$135)</f>
        <v>-0.614723565335287</v>
      </c>
    </row>
    <row r="108" customFormat="false" ht="10.5" hidden="false" customHeight="true" outlineLevel="0" collapsed="false">
      <c r="B108" s="22" t="n">
        <v>100</v>
      </c>
      <c r="C108" s="34" t="n">
        <f aca="false">B108*360/n_ang</f>
        <v>281.25</v>
      </c>
      <c r="D108" s="18" t="n">
        <f aca="false">INDEX(ImgF,ROUND($C$5+D$7*SIN(2*PI()*$B108/n_ang),0)-ImgF_y0+1,ROUND($C$4+D$7*COS(2*PI()*$B108/n_ang),0)-ImgF_x0+1)</f>
        <v>188</v>
      </c>
      <c r="E108" s="18" t="n">
        <f aca="false">INDEX(ImgF,ROUND($C$5+E$7*SIN(2*PI()*$B108/n_ang),0)-ImgF_y0+1,ROUND($C$4+E$7*COS(2*PI()*$B108/n_ang),0)-ImgF_x0+1)</f>
        <v>178</v>
      </c>
      <c r="F108" s="18" t="n">
        <f aca="false">INDEX(ImgF,ROUND($C$5+F$7*SIN(2*PI()*$B108/n_ang),0)-ImgF_y0+1,ROUND($C$4+F$7*COS(2*PI()*$B108/n_ang),0)-ImgF_x0+1)</f>
        <v>149</v>
      </c>
      <c r="G108" s="18" t="n">
        <f aca="false">INDEX(ImgF,ROUND($C$5+G$7*SIN(2*PI()*$B108/n_ang),0)-ImgF_y0+1,ROUND($C$4+G$7*COS(2*PI()*$B108/n_ang),0)-ImgF_x0+1)</f>
        <v>173</v>
      </c>
      <c r="H108" s="18" t="n">
        <f aca="false">INDEX(ImgF,ROUND($C$5+H$7*SIN(2*PI()*$B108/n_ang),0)-ImgF_y0+1,ROUND($C$4+H$7*COS(2*PI()*$B108/n_ang),0)-ImgF_x0+1)</f>
        <v>158</v>
      </c>
      <c r="I108" s="18" t="n">
        <f aca="false">INDEX(ImgF,ROUND($C$5+I$7*SIN(2*PI()*$B108/n_ang),0)-ImgF_y0+1,ROUND($C$4+I$7*COS(2*PI()*$B108/n_ang),0)-ImgF_x0+1)</f>
        <v>188</v>
      </c>
      <c r="J108" s="18" t="n">
        <f aca="false">INDEX(ImgF,ROUND($C$5+J$7*SIN(2*PI()*$B108/n_ang),0)-ImgF_y0+1,ROUND($C$4+J$7*COS(2*PI()*$B108/n_ang),0)-ImgF_x0+1)</f>
        <v>163</v>
      </c>
      <c r="K108" s="18" t="n">
        <f aca="false">INDEX(ImgF,ROUND($C$5+K$7*SIN(2*PI()*$B108/n_ang),0)-ImgF_y0+1,ROUND($C$4+K$7*COS(2*PI()*$B108/n_ang),0)-ImgF_x0+1)</f>
        <v>167</v>
      </c>
      <c r="L108" s="18" t="n">
        <f aca="false">INDEX(ImgF,ROUND($C$5+L$7*SIN(2*PI()*$B108/n_ang),0)-ImgF_y0+1,ROUND($C$4+L$7*COS(2*PI()*$B108/n_ang),0)-ImgF_x0+1)</f>
        <v>185</v>
      </c>
      <c r="M108" s="18" t="n">
        <f aca="false">INDEX(ImgF,ROUND($C$5+M$7*SIN(2*PI()*$B108/n_ang),0)-ImgF_y0+1,ROUND($C$4+M$7*COS(2*PI()*$B108/n_ang),0)-ImgF_x0+1)</f>
        <v>175</v>
      </c>
      <c r="N108" s="18" t="n">
        <f aca="false">INDEX(ImgF,ROUND($C$5+N$7*SIN(2*PI()*$B108/n_ang),0)-ImgF_y0+1,ROUND($C$4+N$7*COS(2*PI()*$B108/n_ang),0)-ImgF_x0+1)</f>
        <v>158</v>
      </c>
      <c r="O108" s="18" t="n">
        <f aca="false">INDEX(ImgF,ROUND($C$5+O$7*SIN(2*PI()*$B108/n_ang),0)-ImgF_y0+1,ROUND($C$4+O$7*COS(2*PI()*$B108/n_ang),0)-ImgF_x0+1)</f>
        <v>167</v>
      </c>
      <c r="P108" s="18" t="n">
        <f aca="false">INDEX(ImgF,ROUND($C$5+P$7*SIN(2*PI()*$B108/n_ang),0)-ImgF_y0+1,ROUND($C$4+P$7*COS(2*PI()*$B108/n_ang),0)-ImgF_x0+1)</f>
        <v>197</v>
      </c>
      <c r="Q108" s="18" t="n">
        <f aca="false">INDEX(ImgF,ROUND($C$5+Q$7*SIN(2*PI()*$B108/n_ang),0)-ImgF_y0+1,ROUND($C$4+Q$7*COS(2*PI()*$B108/n_ang),0)-ImgF_x0+1)</f>
        <v>158</v>
      </c>
      <c r="R108" s="18" t="n">
        <f aca="false">INDEX(ImgF,ROUND($C$5+R$7*SIN(2*PI()*$B108/n_ang),0)-ImgF_y0+1,ROUND($C$4+R$7*COS(2*PI()*$B108/n_ang),0)-ImgF_x0+1)</f>
        <v>208</v>
      </c>
      <c r="S108" s="18" t="n">
        <f aca="false">INDEX(ImgF,ROUND($C$5+S$7*SIN(2*PI()*$B108/n_ang),0)-ImgF_y0+1,ROUND($C$4+S$7*COS(2*PI()*$B108/n_ang),0)-ImgF_x0+1)</f>
        <v>158</v>
      </c>
      <c r="T108" s="18" t="n">
        <f aca="false">INDEX(ImgF,ROUND($C$5+T$7*SIN(2*PI()*$B108/n_ang),0)-ImgF_y0+1,ROUND($C$4+T$7*COS(2*PI()*$B108/n_ang),0)-ImgF_x0+1)</f>
        <v>251</v>
      </c>
      <c r="U108" s="18" t="n">
        <f aca="false">INDEX(ImgF,ROUND($C$5+U$7*SIN(2*PI()*$B108/n_ang),0)-ImgF_y0+1,ROUND($C$4+U$7*COS(2*PI()*$B108/n_ang),0)-ImgF_x0+1)</f>
        <v>246</v>
      </c>
      <c r="V108" s="18" t="n">
        <f aca="false">INDEX(ImgF,ROUND($C$5+V$7*SIN(2*PI()*$B108/n_ang),0)-ImgF_y0+1,ROUND($C$4+V$7*COS(2*PI()*$B108/n_ang),0)-ImgF_x0+1)</f>
        <v>70</v>
      </c>
      <c r="W108" s="18" t="n">
        <f aca="false">INDEX(ImgF,ROUND($C$5+W$7*SIN(2*PI()*$B108/n_ang),0)-ImgF_y0+1,ROUND($C$4+W$7*COS(2*PI()*$B108/n_ang),0)-ImgF_x0+1)</f>
        <v>33</v>
      </c>
      <c r="X108" s="18" t="n">
        <f aca="false">INDEX(ImgF,ROUND($C$5+X$7*SIN(2*PI()*$B108/n_ang),0)-ImgF_y0+1,ROUND($C$4+X$7*COS(2*PI()*$B108/n_ang),0)-ImgF_x0+1)</f>
        <v>57</v>
      </c>
      <c r="Y108" s="18" t="n">
        <f aca="false">INDEX(ImgF,ROUND($C$5+Y$7*SIN(2*PI()*$B108/n_ang),0)-ImgF_y0+1,ROUND($C$4+Y$7*COS(2*PI()*$B108/n_ang),0)-ImgF_x0+1)</f>
        <v>46</v>
      </c>
      <c r="Z108" s="18" t="n">
        <f aca="false">INDEX(ImgF,ROUND($C$5+Z$7*SIN(2*PI()*$B108/n_ang),0)-ImgF_y0+1,ROUND($C$4+Z$7*COS(2*PI()*$B108/n_ang),0)-ImgF_x0+1)</f>
        <v>37</v>
      </c>
      <c r="AA108" s="18" t="n">
        <f aca="false">INDEX(ImgF,ROUND($C$5+AA$7*SIN(2*PI()*$B108/n_ang),0)-ImgF_y0+1,ROUND($C$4+AA$7*COS(2*PI()*$B108/n_ang),0)-ImgF_x0+1)</f>
        <v>4</v>
      </c>
      <c r="AB108" s="18" t="n">
        <f aca="false">INDEX(ImgF,ROUND($C$5+AB$7*SIN(2*PI()*$B108/n_ang),0)-ImgF_y0+1,ROUND($C$4+AB$7*COS(2*PI()*$B108/n_ang),0)-ImgF_x0+1)</f>
        <v>37</v>
      </c>
      <c r="AD108" s="18" t="n">
        <f aca="false">INDEX(ImgF,ROUND($C$5+AD$7*SIN(2*PI()*$B108/n_ang),0)-ImgF_y0+1,ROUND($C$4+AD$7*COS(2*PI()*$B108/n_ang),0)-ImgF_x0+1)</f>
        <v>79</v>
      </c>
      <c r="AE108" s="18" t="n">
        <f aca="false">INDEX(ImgF,ROUND($C$5+AE$7*SIN(2*PI()*$B108/n_ang),0)-ImgF_y0+1,ROUND($C$4+AE$7*COS(2*PI()*$B108/n_ang),0)-ImgF_x0+1)</f>
        <v>46</v>
      </c>
      <c r="AF108" s="18" t="n">
        <f aca="false">INDEX(ImgF,ROUND($C$5+AF$7*SIN(2*PI()*$B108/n_ang),0)-ImgF_y0+1,ROUND($C$4+AF$7*COS(2*PI()*$B108/n_ang),0)-ImgF_x0+1)</f>
        <v>47</v>
      </c>
      <c r="AG108" s="18" t="n">
        <f aca="false">INDEX(ImgF,ROUND($C$5+AG$7*SIN(2*PI()*$B108/n_ang),0)-ImgF_y0+1,ROUND($C$4+AG$7*COS(2*PI()*$B108/n_ang),0)-ImgF_x0+1)</f>
        <v>74</v>
      </c>
      <c r="AH108" s="18" t="n">
        <f aca="false">INDEX(ImgF,ROUND($C$5+AH$7*SIN(2*PI()*$B108/n_ang),0)-ImgF_y0+1,ROUND($C$4+AH$7*COS(2*PI()*$B108/n_ang),0)-ImgF_x0+1)</f>
        <v>74</v>
      </c>
      <c r="AI108" s="18" t="n">
        <f aca="false">INDEX(ImgF,ROUND($C$5+AI$7*SIN(2*PI()*$B108/n_ang),0)-ImgF_y0+1,ROUND($C$4+AI$7*COS(2*PI()*$B108/n_ang),0)-ImgF_x0+1)</f>
        <v>97</v>
      </c>
      <c r="AJ108" s="18" t="n">
        <f aca="false">INDEX(ImgF,ROUND($C$5+AJ$7*SIN(2*PI()*$B108/n_ang),0)-ImgF_y0+1,ROUND($C$4+AJ$7*COS(2*PI()*$B108/n_ang),0)-ImgF_x0+1)</f>
        <v>87</v>
      </c>
      <c r="AK108" s="18" t="n">
        <f aca="false">INDEX(ImgF,ROUND($C$5+AK$7*SIN(2*PI()*$B108/n_ang),0)-ImgF_y0+1,ROUND($C$4+AK$7*COS(2*PI()*$B108/n_ang),0)-ImgF_x0+1)</f>
        <v>78</v>
      </c>
      <c r="AL108" s="18" t="n">
        <f aca="false">INDEX(ImgF,ROUND($C$5+AL$7*SIN(2*PI()*$B108/n_ang),0)-ImgF_y0+1,ROUND($C$4+AL$7*COS(2*PI()*$B108/n_ang),0)-ImgF_x0+1)</f>
        <v>63</v>
      </c>
      <c r="AN108" s="35" t="n">
        <f aca="false">AVERAGE(D108:AB108)-AVERAGE(D136:AB136)</f>
        <v>-0.193437500000016</v>
      </c>
      <c r="AO108" s="36" t="n">
        <f aca="false">(AN108-AVERAGE(AN$8:AN$135))/STDEVP(AN$8:AN$135)</f>
        <v>-0.00714177573524324</v>
      </c>
      <c r="AP108" s="35" t="n">
        <f aca="false">AVERAGE(AD108:AL108)-AVERAGE(AD136:AL136)</f>
        <v>-3.03038194444444</v>
      </c>
      <c r="AQ108" s="36" t="n">
        <f aca="false">(AP108-AVERAGE(AP$8:AP$135))/STDEVP(AP$8:AP$135)</f>
        <v>-0.0659354154479824</v>
      </c>
    </row>
    <row r="109" customFormat="false" ht="10.5" hidden="false" customHeight="true" outlineLevel="0" collapsed="false">
      <c r="B109" s="22" t="n">
        <v>101</v>
      </c>
      <c r="C109" s="34" t="n">
        <f aca="false">B109*360/n_ang</f>
        <v>284.0625</v>
      </c>
      <c r="D109" s="18" t="n">
        <f aca="false">INDEX(ImgF,ROUND($C$5+D$7*SIN(2*PI()*$B109/n_ang),0)-ImgF_y0+1,ROUND($C$4+D$7*COS(2*PI()*$B109/n_ang),0)-ImgF_x0+1)</f>
        <v>160</v>
      </c>
      <c r="E109" s="18" t="n">
        <f aca="false">INDEX(ImgF,ROUND($C$5+E$7*SIN(2*PI()*$B109/n_ang),0)-ImgF_y0+1,ROUND($C$4+E$7*COS(2*PI()*$B109/n_ang),0)-ImgF_x0+1)</f>
        <v>170</v>
      </c>
      <c r="F109" s="18" t="n">
        <f aca="false">INDEX(ImgF,ROUND($C$5+F$7*SIN(2*PI()*$B109/n_ang),0)-ImgF_y0+1,ROUND($C$4+F$7*COS(2*PI()*$B109/n_ang),0)-ImgF_x0+1)</f>
        <v>149</v>
      </c>
      <c r="G109" s="18" t="n">
        <f aca="false">INDEX(ImgF,ROUND($C$5+G$7*SIN(2*PI()*$B109/n_ang),0)-ImgF_y0+1,ROUND($C$4+G$7*COS(2*PI()*$B109/n_ang),0)-ImgF_x0+1)</f>
        <v>173</v>
      </c>
      <c r="H109" s="18" t="n">
        <f aca="false">INDEX(ImgF,ROUND($C$5+H$7*SIN(2*PI()*$B109/n_ang),0)-ImgF_y0+1,ROUND($C$4+H$7*COS(2*PI()*$B109/n_ang),0)-ImgF_x0+1)</f>
        <v>158</v>
      </c>
      <c r="I109" s="18" t="n">
        <f aca="false">INDEX(ImgF,ROUND($C$5+I$7*SIN(2*PI()*$B109/n_ang),0)-ImgF_y0+1,ROUND($C$4+I$7*COS(2*PI()*$B109/n_ang),0)-ImgF_x0+1)</f>
        <v>180</v>
      </c>
      <c r="J109" s="18" t="n">
        <f aca="false">INDEX(ImgF,ROUND($C$5+J$7*SIN(2*PI()*$B109/n_ang),0)-ImgF_y0+1,ROUND($C$4+J$7*COS(2*PI()*$B109/n_ang),0)-ImgF_x0+1)</f>
        <v>145</v>
      </c>
      <c r="K109" s="18" t="n">
        <f aca="false">INDEX(ImgF,ROUND($C$5+K$7*SIN(2*PI()*$B109/n_ang),0)-ImgF_y0+1,ROUND($C$4+K$7*COS(2*PI()*$B109/n_ang),0)-ImgF_x0+1)</f>
        <v>167</v>
      </c>
      <c r="L109" s="18" t="n">
        <f aca="false">INDEX(ImgF,ROUND($C$5+L$7*SIN(2*PI()*$B109/n_ang),0)-ImgF_y0+1,ROUND($C$4+L$7*COS(2*PI()*$B109/n_ang),0)-ImgF_x0+1)</f>
        <v>185</v>
      </c>
      <c r="M109" s="18" t="n">
        <f aca="false">INDEX(ImgF,ROUND($C$5+M$7*SIN(2*PI()*$B109/n_ang),0)-ImgF_y0+1,ROUND($C$4+M$7*COS(2*PI()*$B109/n_ang),0)-ImgF_x0+1)</f>
        <v>188</v>
      </c>
      <c r="N109" s="18" t="n">
        <f aca="false">INDEX(ImgF,ROUND($C$5+N$7*SIN(2*PI()*$B109/n_ang),0)-ImgF_y0+1,ROUND($C$4+N$7*COS(2*PI()*$B109/n_ang),0)-ImgF_x0+1)</f>
        <v>172</v>
      </c>
      <c r="O109" s="18" t="n">
        <f aca="false">INDEX(ImgF,ROUND($C$5+O$7*SIN(2*PI()*$B109/n_ang),0)-ImgF_y0+1,ROUND($C$4+O$7*COS(2*PI()*$B109/n_ang),0)-ImgF_x0+1)</f>
        <v>184</v>
      </c>
      <c r="P109" s="18" t="n">
        <f aca="false">INDEX(ImgF,ROUND($C$5+P$7*SIN(2*PI()*$B109/n_ang),0)-ImgF_y0+1,ROUND($C$4+P$7*COS(2*PI()*$B109/n_ang),0)-ImgF_x0+1)</f>
        <v>197</v>
      </c>
      <c r="Q109" s="18" t="n">
        <f aca="false">INDEX(ImgF,ROUND($C$5+Q$7*SIN(2*PI()*$B109/n_ang),0)-ImgF_y0+1,ROUND($C$4+Q$7*COS(2*PI()*$B109/n_ang),0)-ImgF_x0+1)</f>
        <v>167</v>
      </c>
      <c r="R109" s="18" t="n">
        <f aca="false">INDEX(ImgF,ROUND($C$5+R$7*SIN(2*PI()*$B109/n_ang),0)-ImgF_y0+1,ROUND($C$4+R$7*COS(2*PI()*$B109/n_ang),0)-ImgF_x0+1)</f>
        <v>192</v>
      </c>
      <c r="S109" s="18" t="n">
        <f aca="false">INDEX(ImgF,ROUND($C$5+S$7*SIN(2*PI()*$B109/n_ang),0)-ImgF_y0+1,ROUND($C$4+S$7*COS(2*PI()*$B109/n_ang),0)-ImgF_x0+1)</f>
        <v>158</v>
      </c>
      <c r="T109" s="18" t="n">
        <f aca="false">INDEX(ImgF,ROUND($C$5+T$7*SIN(2*PI()*$B109/n_ang),0)-ImgF_y0+1,ROUND($C$4+T$7*COS(2*PI()*$B109/n_ang),0)-ImgF_x0+1)</f>
        <v>252</v>
      </c>
      <c r="U109" s="18" t="n">
        <f aca="false">INDEX(ImgF,ROUND($C$5+U$7*SIN(2*PI()*$B109/n_ang),0)-ImgF_y0+1,ROUND($C$4+U$7*COS(2*PI()*$B109/n_ang),0)-ImgF_x0+1)</f>
        <v>241</v>
      </c>
      <c r="V109" s="18" t="n">
        <f aca="false">INDEX(ImgF,ROUND($C$5+V$7*SIN(2*PI()*$B109/n_ang),0)-ImgF_y0+1,ROUND($C$4+V$7*COS(2*PI()*$B109/n_ang),0)-ImgF_x0+1)</f>
        <v>74</v>
      </c>
      <c r="W109" s="18" t="n">
        <f aca="false">INDEX(ImgF,ROUND($C$5+W$7*SIN(2*PI()*$B109/n_ang),0)-ImgF_y0+1,ROUND($C$4+W$7*COS(2*PI()*$B109/n_ang),0)-ImgF_x0+1)</f>
        <v>28</v>
      </c>
      <c r="X109" s="18" t="n">
        <f aca="false">INDEX(ImgF,ROUND($C$5+X$7*SIN(2*PI()*$B109/n_ang),0)-ImgF_y0+1,ROUND($C$4+X$7*COS(2*PI()*$B109/n_ang),0)-ImgF_x0+1)</f>
        <v>58</v>
      </c>
      <c r="Y109" s="18" t="n">
        <f aca="false">INDEX(ImgF,ROUND($C$5+Y$7*SIN(2*PI()*$B109/n_ang),0)-ImgF_y0+1,ROUND($C$4+Y$7*COS(2*PI()*$B109/n_ang),0)-ImgF_x0+1)</f>
        <v>52</v>
      </c>
      <c r="Z109" s="18" t="n">
        <f aca="false">INDEX(ImgF,ROUND($C$5+Z$7*SIN(2*PI()*$B109/n_ang),0)-ImgF_y0+1,ROUND($C$4+Z$7*COS(2*PI()*$B109/n_ang),0)-ImgF_x0+1)</f>
        <v>52</v>
      </c>
      <c r="AA109" s="18" t="n">
        <f aca="false">INDEX(ImgF,ROUND($C$5+AA$7*SIN(2*PI()*$B109/n_ang),0)-ImgF_y0+1,ROUND($C$4+AA$7*COS(2*PI()*$B109/n_ang),0)-ImgF_x0+1)</f>
        <v>40</v>
      </c>
      <c r="AB109" s="18" t="n">
        <f aca="false">INDEX(ImgF,ROUND($C$5+AB$7*SIN(2*PI()*$B109/n_ang),0)-ImgF_y0+1,ROUND($C$4+AB$7*COS(2*PI()*$B109/n_ang),0)-ImgF_x0+1)</f>
        <v>1</v>
      </c>
      <c r="AD109" s="18" t="n">
        <f aca="false">INDEX(ImgF,ROUND($C$5+AD$7*SIN(2*PI()*$B109/n_ang),0)-ImgF_y0+1,ROUND($C$4+AD$7*COS(2*PI()*$B109/n_ang),0)-ImgF_x0+1)</f>
        <v>88</v>
      </c>
      <c r="AE109" s="18" t="n">
        <f aca="false">INDEX(ImgF,ROUND($C$5+AE$7*SIN(2*PI()*$B109/n_ang),0)-ImgF_y0+1,ROUND($C$4+AE$7*COS(2*PI()*$B109/n_ang),0)-ImgF_x0+1)</f>
        <v>45</v>
      </c>
      <c r="AF109" s="18" t="n">
        <f aca="false">INDEX(ImgF,ROUND($C$5+AF$7*SIN(2*PI()*$B109/n_ang),0)-ImgF_y0+1,ROUND($C$4+AF$7*COS(2*PI()*$B109/n_ang),0)-ImgF_x0+1)</f>
        <v>71</v>
      </c>
      <c r="AG109" s="18" t="n">
        <f aca="false">INDEX(ImgF,ROUND($C$5+AG$7*SIN(2*PI()*$B109/n_ang),0)-ImgF_y0+1,ROUND($C$4+AG$7*COS(2*PI()*$B109/n_ang),0)-ImgF_x0+1)</f>
        <v>179</v>
      </c>
      <c r="AH109" s="18" t="n">
        <f aca="false">INDEX(ImgF,ROUND($C$5+AH$7*SIN(2*PI()*$B109/n_ang),0)-ImgF_y0+1,ROUND($C$4+AH$7*COS(2*PI()*$B109/n_ang),0)-ImgF_x0+1)</f>
        <v>227</v>
      </c>
      <c r="AI109" s="18" t="n">
        <f aca="false">INDEX(ImgF,ROUND($C$5+AI$7*SIN(2*PI()*$B109/n_ang),0)-ImgF_y0+1,ROUND($C$4+AI$7*COS(2*PI()*$B109/n_ang),0)-ImgF_x0+1)</f>
        <v>228</v>
      </c>
      <c r="AJ109" s="18" t="n">
        <f aca="false">INDEX(ImgF,ROUND($C$5+AJ$7*SIN(2*PI()*$B109/n_ang),0)-ImgF_y0+1,ROUND($C$4+AJ$7*COS(2*PI()*$B109/n_ang),0)-ImgF_x0+1)</f>
        <v>223</v>
      </c>
      <c r="AK109" s="18" t="n">
        <f aca="false">INDEX(ImgF,ROUND($C$5+AK$7*SIN(2*PI()*$B109/n_ang),0)-ImgF_y0+1,ROUND($C$4+AK$7*COS(2*PI()*$B109/n_ang),0)-ImgF_x0+1)</f>
        <v>234</v>
      </c>
      <c r="AL109" s="18" t="n">
        <f aca="false">INDEX(ImgF,ROUND($C$5+AL$7*SIN(2*PI()*$B109/n_ang),0)-ImgF_y0+1,ROUND($C$4+AL$7*COS(2*PI()*$B109/n_ang),0)-ImgF_x0+1)</f>
        <v>214</v>
      </c>
      <c r="AN109" s="35" t="n">
        <f aca="false">AVERAGE(D109:AB109)-AVERAGE(D136:AB136)</f>
        <v>-0.513437500000009</v>
      </c>
      <c r="AO109" s="36" t="n">
        <f aca="false">(AN109-AVERAGE(AN$8:AN$135))/STDEVP(AN$8:AN$135)</f>
        <v>-0.0189562803441102</v>
      </c>
      <c r="AP109" s="35" t="n">
        <f aca="false">AVERAGE(AD109:AL109)-AVERAGE(AD136:AL136)</f>
        <v>92.9696180555555</v>
      </c>
      <c r="AQ109" s="36" t="n">
        <f aca="false">(AP109-AVERAGE(AP$8:AP$135))/STDEVP(AP$8:AP$135)</f>
        <v>2.0228441506429</v>
      </c>
    </row>
    <row r="110" customFormat="false" ht="10.5" hidden="false" customHeight="true" outlineLevel="0" collapsed="false">
      <c r="B110" s="22" t="n">
        <v>102</v>
      </c>
      <c r="C110" s="34" t="n">
        <f aca="false">B110*360/n_ang</f>
        <v>286.875</v>
      </c>
      <c r="D110" s="18" t="n">
        <f aca="false">INDEX(ImgF,ROUND($C$5+D$7*SIN(2*PI()*$B110/n_ang),0)-ImgF_y0+1,ROUND($C$4+D$7*COS(2*PI()*$B110/n_ang),0)-ImgF_x0+1)</f>
        <v>160</v>
      </c>
      <c r="E110" s="18" t="n">
        <f aca="false">INDEX(ImgF,ROUND($C$5+E$7*SIN(2*PI()*$B110/n_ang),0)-ImgF_y0+1,ROUND($C$4+E$7*COS(2*PI()*$B110/n_ang),0)-ImgF_x0+1)</f>
        <v>170</v>
      </c>
      <c r="F110" s="18" t="n">
        <f aca="false">INDEX(ImgF,ROUND($C$5+F$7*SIN(2*PI()*$B110/n_ang),0)-ImgF_y0+1,ROUND($C$4+F$7*COS(2*PI()*$B110/n_ang),0)-ImgF_x0+1)</f>
        <v>149</v>
      </c>
      <c r="G110" s="18" t="n">
        <f aca="false">INDEX(ImgF,ROUND($C$5+G$7*SIN(2*PI()*$B110/n_ang),0)-ImgF_y0+1,ROUND($C$4+G$7*COS(2*PI()*$B110/n_ang),0)-ImgF_x0+1)</f>
        <v>181</v>
      </c>
      <c r="H110" s="18" t="n">
        <f aca="false">INDEX(ImgF,ROUND($C$5+H$7*SIN(2*PI()*$B110/n_ang),0)-ImgF_y0+1,ROUND($C$4+H$7*COS(2*PI()*$B110/n_ang),0)-ImgF_x0+1)</f>
        <v>159</v>
      </c>
      <c r="I110" s="18" t="n">
        <f aca="false">INDEX(ImgF,ROUND($C$5+I$7*SIN(2*PI()*$B110/n_ang),0)-ImgF_y0+1,ROUND($C$4+I$7*COS(2*PI()*$B110/n_ang),0)-ImgF_x0+1)</f>
        <v>180</v>
      </c>
      <c r="J110" s="18" t="n">
        <f aca="false">INDEX(ImgF,ROUND($C$5+J$7*SIN(2*PI()*$B110/n_ang),0)-ImgF_y0+1,ROUND($C$4+J$7*COS(2*PI()*$B110/n_ang),0)-ImgF_x0+1)</f>
        <v>140</v>
      </c>
      <c r="K110" s="18" t="n">
        <f aca="false">INDEX(ImgF,ROUND($C$5+K$7*SIN(2*PI()*$B110/n_ang),0)-ImgF_y0+1,ROUND($C$4+K$7*COS(2*PI()*$B110/n_ang),0)-ImgF_x0+1)</f>
        <v>188</v>
      </c>
      <c r="L110" s="18" t="n">
        <f aca="false">INDEX(ImgF,ROUND($C$5+L$7*SIN(2*PI()*$B110/n_ang),0)-ImgF_y0+1,ROUND($C$4+L$7*COS(2*PI()*$B110/n_ang),0)-ImgF_x0+1)</f>
        <v>177</v>
      </c>
      <c r="M110" s="18" t="n">
        <f aca="false">INDEX(ImgF,ROUND($C$5+M$7*SIN(2*PI()*$B110/n_ang),0)-ImgF_y0+1,ROUND($C$4+M$7*COS(2*PI()*$B110/n_ang),0)-ImgF_x0+1)</f>
        <v>188</v>
      </c>
      <c r="N110" s="18" t="n">
        <f aca="false">INDEX(ImgF,ROUND($C$5+N$7*SIN(2*PI()*$B110/n_ang),0)-ImgF_y0+1,ROUND($C$4+N$7*COS(2*PI()*$B110/n_ang),0)-ImgF_x0+1)</f>
        <v>180</v>
      </c>
      <c r="O110" s="18" t="n">
        <f aca="false">INDEX(ImgF,ROUND($C$5+O$7*SIN(2*PI()*$B110/n_ang),0)-ImgF_y0+1,ROUND($C$4+O$7*COS(2*PI()*$B110/n_ang),0)-ImgF_x0+1)</f>
        <v>189</v>
      </c>
      <c r="P110" s="18" t="n">
        <f aca="false">INDEX(ImgF,ROUND($C$5+P$7*SIN(2*PI()*$B110/n_ang),0)-ImgF_y0+1,ROUND($C$4+P$7*COS(2*PI()*$B110/n_ang),0)-ImgF_x0+1)</f>
        <v>191</v>
      </c>
      <c r="Q110" s="18" t="n">
        <f aca="false">INDEX(ImgF,ROUND($C$5+Q$7*SIN(2*PI()*$B110/n_ang),0)-ImgF_y0+1,ROUND($C$4+Q$7*COS(2*PI()*$B110/n_ang),0)-ImgF_x0+1)</f>
        <v>184</v>
      </c>
      <c r="R110" s="18" t="n">
        <f aca="false">INDEX(ImgF,ROUND($C$5+R$7*SIN(2*PI()*$B110/n_ang),0)-ImgF_y0+1,ROUND($C$4+R$7*COS(2*PI()*$B110/n_ang),0)-ImgF_x0+1)</f>
        <v>178</v>
      </c>
      <c r="S110" s="18" t="n">
        <f aca="false">INDEX(ImgF,ROUND($C$5+S$7*SIN(2*PI()*$B110/n_ang),0)-ImgF_y0+1,ROUND($C$4+S$7*COS(2*PI()*$B110/n_ang),0)-ImgF_x0+1)</f>
        <v>171</v>
      </c>
      <c r="T110" s="18" t="n">
        <f aca="false">INDEX(ImgF,ROUND($C$5+T$7*SIN(2*PI()*$B110/n_ang),0)-ImgF_y0+1,ROUND($C$4+T$7*COS(2*PI()*$B110/n_ang),0)-ImgF_x0+1)</f>
        <v>173</v>
      </c>
      <c r="U110" s="18" t="n">
        <f aca="false">INDEX(ImgF,ROUND($C$5+U$7*SIN(2*PI()*$B110/n_ang),0)-ImgF_y0+1,ROUND($C$4+U$7*COS(2*PI()*$B110/n_ang),0)-ImgF_x0+1)</f>
        <v>251</v>
      </c>
      <c r="V110" s="18" t="n">
        <f aca="false">INDEX(ImgF,ROUND($C$5+V$7*SIN(2*PI()*$B110/n_ang),0)-ImgF_y0+1,ROUND($C$4+V$7*COS(2*PI()*$B110/n_ang),0)-ImgF_x0+1)</f>
        <v>233</v>
      </c>
      <c r="W110" s="18" t="n">
        <f aca="false">INDEX(ImgF,ROUND($C$5+W$7*SIN(2*PI()*$B110/n_ang),0)-ImgF_y0+1,ROUND($C$4+W$7*COS(2*PI()*$B110/n_ang),0)-ImgF_x0+1)</f>
        <v>61</v>
      </c>
      <c r="X110" s="18" t="n">
        <f aca="false">INDEX(ImgF,ROUND($C$5+X$7*SIN(2*PI()*$B110/n_ang),0)-ImgF_y0+1,ROUND($C$4+X$7*COS(2*PI()*$B110/n_ang),0)-ImgF_x0+1)</f>
        <v>40</v>
      </c>
      <c r="Y110" s="18" t="n">
        <f aca="false">INDEX(ImgF,ROUND($C$5+Y$7*SIN(2*PI()*$B110/n_ang),0)-ImgF_y0+1,ROUND($C$4+Y$7*COS(2*PI()*$B110/n_ang),0)-ImgF_x0+1)</f>
        <v>53</v>
      </c>
      <c r="Z110" s="18" t="n">
        <f aca="false">INDEX(ImgF,ROUND($C$5+Z$7*SIN(2*PI()*$B110/n_ang),0)-ImgF_y0+1,ROUND($C$4+Z$7*COS(2*PI()*$B110/n_ang),0)-ImgF_x0+1)</f>
        <v>57</v>
      </c>
      <c r="AA110" s="18" t="n">
        <f aca="false">INDEX(ImgF,ROUND($C$5+AA$7*SIN(2*PI()*$B110/n_ang),0)-ImgF_y0+1,ROUND($C$4+AA$7*COS(2*PI()*$B110/n_ang),0)-ImgF_x0+1)</f>
        <v>25</v>
      </c>
      <c r="AB110" s="18" t="n">
        <f aca="false">INDEX(ImgF,ROUND($C$5+AB$7*SIN(2*PI()*$B110/n_ang),0)-ImgF_y0+1,ROUND($C$4+AB$7*COS(2*PI()*$B110/n_ang),0)-ImgF_x0+1)</f>
        <v>0</v>
      </c>
      <c r="AD110" s="18" t="n">
        <f aca="false">INDEX(ImgF,ROUND($C$5+AD$7*SIN(2*PI()*$B110/n_ang),0)-ImgF_y0+1,ROUND($C$4+AD$7*COS(2*PI()*$B110/n_ang),0)-ImgF_x0+1)</f>
        <v>81</v>
      </c>
      <c r="AE110" s="18" t="n">
        <f aca="false">INDEX(ImgF,ROUND($C$5+AE$7*SIN(2*PI()*$B110/n_ang),0)-ImgF_y0+1,ROUND($C$4+AE$7*COS(2*PI()*$B110/n_ang),0)-ImgF_x0+1)</f>
        <v>36</v>
      </c>
      <c r="AF110" s="18" t="n">
        <f aca="false">INDEX(ImgF,ROUND($C$5+AF$7*SIN(2*PI()*$B110/n_ang),0)-ImgF_y0+1,ROUND($C$4+AF$7*COS(2*PI()*$B110/n_ang),0)-ImgF_x0+1)</f>
        <v>109</v>
      </c>
      <c r="AG110" s="18" t="n">
        <f aca="false">INDEX(ImgF,ROUND($C$5+AG$7*SIN(2*PI()*$B110/n_ang),0)-ImgF_y0+1,ROUND($C$4+AG$7*COS(2*PI()*$B110/n_ang),0)-ImgF_x0+1)</f>
        <v>142</v>
      </c>
      <c r="AH110" s="18" t="n">
        <f aca="false">INDEX(ImgF,ROUND($C$5+AH$7*SIN(2*PI()*$B110/n_ang),0)-ImgF_y0+1,ROUND($C$4+AH$7*COS(2*PI()*$B110/n_ang),0)-ImgF_x0+1)</f>
        <v>166</v>
      </c>
      <c r="AI110" s="18" t="n">
        <f aca="false">INDEX(ImgF,ROUND($C$5+AI$7*SIN(2*PI()*$B110/n_ang),0)-ImgF_y0+1,ROUND($C$4+AI$7*COS(2*PI()*$B110/n_ang),0)-ImgF_x0+1)</f>
        <v>162</v>
      </c>
      <c r="AJ110" s="18" t="n">
        <f aca="false">INDEX(ImgF,ROUND($C$5+AJ$7*SIN(2*PI()*$B110/n_ang),0)-ImgF_y0+1,ROUND($C$4+AJ$7*COS(2*PI()*$B110/n_ang),0)-ImgF_x0+1)</f>
        <v>123</v>
      </c>
      <c r="AK110" s="18" t="n">
        <f aca="false">INDEX(ImgF,ROUND($C$5+AK$7*SIN(2*PI()*$B110/n_ang),0)-ImgF_y0+1,ROUND($C$4+AK$7*COS(2*PI()*$B110/n_ang),0)-ImgF_x0+1)</f>
        <v>156</v>
      </c>
      <c r="AL110" s="18" t="n">
        <f aca="false">INDEX(ImgF,ROUND($C$5+AL$7*SIN(2*PI()*$B110/n_ang),0)-ImgF_y0+1,ROUND($C$4+AL$7*COS(2*PI()*$B110/n_ang),0)-ImgF_x0+1)</f>
        <v>156</v>
      </c>
      <c r="AN110" s="35" t="n">
        <f aca="false">AVERAGE(D110:AB110)-AVERAGE(D136:AB136)</f>
        <v>4.8865625</v>
      </c>
      <c r="AO110" s="36" t="n">
        <f aca="false">(AN110-AVERAGE(AN$8:AN$135))/STDEVP(AN$8:AN$135)</f>
        <v>0.180413484930524</v>
      </c>
      <c r="AP110" s="35" t="n">
        <f aca="false">AVERAGE(AD110:AL110)-AVERAGE(AD136:AL136)</f>
        <v>50.9696180555556</v>
      </c>
      <c r="AQ110" s="36" t="n">
        <f aca="false">(AP110-AVERAGE(AP$8:AP$135))/STDEVP(AP$8:AP$135)</f>
        <v>1.10900309047814</v>
      </c>
    </row>
    <row r="111" customFormat="false" ht="10.5" hidden="false" customHeight="true" outlineLevel="0" collapsed="false">
      <c r="B111" s="22" t="n">
        <v>103</v>
      </c>
      <c r="C111" s="34" t="n">
        <f aca="false">B111*360/n_ang</f>
        <v>289.6875</v>
      </c>
      <c r="D111" s="18" t="n">
        <f aca="false">INDEX(ImgF,ROUND($C$5+D$7*SIN(2*PI()*$B111/n_ang),0)-ImgF_y0+1,ROUND($C$4+D$7*COS(2*PI()*$B111/n_ang),0)-ImgF_x0+1)</f>
        <v>160</v>
      </c>
      <c r="E111" s="18" t="n">
        <f aca="false">INDEX(ImgF,ROUND($C$5+E$7*SIN(2*PI()*$B111/n_ang),0)-ImgF_y0+1,ROUND($C$4+E$7*COS(2*PI()*$B111/n_ang),0)-ImgF_x0+1)</f>
        <v>201</v>
      </c>
      <c r="F111" s="18" t="n">
        <f aca="false">INDEX(ImgF,ROUND($C$5+F$7*SIN(2*PI()*$B111/n_ang),0)-ImgF_y0+1,ROUND($C$4+F$7*COS(2*PI()*$B111/n_ang),0)-ImgF_x0+1)</f>
        <v>155</v>
      </c>
      <c r="G111" s="18" t="n">
        <f aca="false">INDEX(ImgF,ROUND($C$5+G$7*SIN(2*PI()*$B111/n_ang),0)-ImgF_y0+1,ROUND($C$4+G$7*COS(2*PI()*$B111/n_ang),0)-ImgF_x0+1)</f>
        <v>181</v>
      </c>
      <c r="H111" s="18" t="n">
        <f aca="false">INDEX(ImgF,ROUND($C$5+H$7*SIN(2*PI()*$B111/n_ang),0)-ImgF_y0+1,ROUND($C$4+H$7*COS(2*PI()*$B111/n_ang),0)-ImgF_x0+1)</f>
        <v>160</v>
      </c>
      <c r="I111" s="18" t="n">
        <f aca="false">INDEX(ImgF,ROUND($C$5+I$7*SIN(2*PI()*$B111/n_ang),0)-ImgF_y0+1,ROUND($C$4+I$7*COS(2*PI()*$B111/n_ang),0)-ImgF_x0+1)</f>
        <v>185</v>
      </c>
      <c r="J111" s="18" t="n">
        <f aca="false">INDEX(ImgF,ROUND($C$5+J$7*SIN(2*PI()*$B111/n_ang),0)-ImgF_y0+1,ROUND($C$4+J$7*COS(2*PI()*$B111/n_ang),0)-ImgF_x0+1)</f>
        <v>140</v>
      </c>
      <c r="K111" s="18" t="n">
        <f aca="false">INDEX(ImgF,ROUND($C$5+K$7*SIN(2*PI()*$B111/n_ang),0)-ImgF_y0+1,ROUND($C$4+K$7*COS(2*PI()*$B111/n_ang),0)-ImgF_x0+1)</f>
        <v>194</v>
      </c>
      <c r="L111" s="18" t="n">
        <f aca="false">INDEX(ImgF,ROUND($C$5+L$7*SIN(2*PI()*$B111/n_ang),0)-ImgF_y0+1,ROUND($C$4+L$7*COS(2*PI()*$B111/n_ang),0)-ImgF_x0+1)</f>
        <v>194</v>
      </c>
      <c r="M111" s="18" t="n">
        <f aca="false">INDEX(ImgF,ROUND($C$5+M$7*SIN(2*PI()*$B111/n_ang),0)-ImgF_y0+1,ROUND($C$4+M$7*COS(2*PI()*$B111/n_ang),0)-ImgF_x0+1)</f>
        <v>166</v>
      </c>
      <c r="N111" s="18" t="n">
        <f aca="false">INDEX(ImgF,ROUND($C$5+N$7*SIN(2*PI()*$B111/n_ang),0)-ImgF_y0+1,ROUND($C$4+N$7*COS(2*PI()*$B111/n_ang),0)-ImgF_x0+1)</f>
        <v>195</v>
      </c>
      <c r="O111" s="18" t="n">
        <f aca="false">INDEX(ImgF,ROUND($C$5+O$7*SIN(2*PI()*$B111/n_ang),0)-ImgF_y0+1,ROUND($C$4+O$7*COS(2*PI()*$B111/n_ang),0)-ImgF_x0+1)</f>
        <v>162</v>
      </c>
      <c r="P111" s="18" t="n">
        <f aca="false">INDEX(ImgF,ROUND($C$5+P$7*SIN(2*PI()*$B111/n_ang),0)-ImgF_y0+1,ROUND($C$4+P$7*COS(2*PI()*$B111/n_ang),0)-ImgF_x0+1)</f>
        <v>194</v>
      </c>
      <c r="Q111" s="18" t="n">
        <f aca="false">INDEX(ImgF,ROUND($C$5+Q$7*SIN(2*PI()*$B111/n_ang),0)-ImgF_y0+1,ROUND($C$4+Q$7*COS(2*PI()*$B111/n_ang),0)-ImgF_x0+1)</f>
        <v>159</v>
      </c>
      <c r="R111" s="18" t="n">
        <f aca="false">INDEX(ImgF,ROUND($C$5+R$7*SIN(2*PI()*$B111/n_ang),0)-ImgF_y0+1,ROUND($C$4+R$7*COS(2*PI()*$B111/n_ang),0)-ImgF_x0+1)</f>
        <v>180</v>
      </c>
      <c r="S111" s="18" t="n">
        <f aca="false">INDEX(ImgF,ROUND($C$5+S$7*SIN(2*PI()*$B111/n_ang),0)-ImgF_y0+1,ROUND($C$4+S$7*COS(2*PI()*$B111/n_ang),0)-ImgF_x0+1)</f>
        <v>159</v>
      </c>
      <c r="T111" s="18" t="n">
        <f aca="false">INDEX(ImgF,ROUND($C$5+T$7*SIN(2*PI()*$B111/n_ang),0)-ImgF_y0+1,ROUND($C$4+T$7*COS(2*PI()*$B111/n_ang),0)-ImgF_x0+1)</f>
        <v>206</v>
      </c>
      <c r="U111" s="18" t="n">
        <f aca="false">INDEX(ImgF,ROUND($C$5+U$7*SIN(2*PI()*$B111/n_ang),0)-ImgF_y0+1,ROUND($C$4+U$7*COS(2*PI()*$B111/n_ang),0)-ImgF_x0+1)</f>
        <v>252</v>
      </c>
      <c r="V111" s="18" t="n">
        <f aca="false">INDEX(ImgF,ROUND($C$5+V$7*SIN(2*PI()*$B111/n_ang),0)-ImgF_y0+1,ROUND($C$4+V$7*COS(2*PI()*$B111/n_ang),0)-ImgF_x0+1)</f>
        <v>217</v>
      </c>
      <c r="W111" s="18" t="n">
        <f aca="false">INDEX(ImgF,ROUND($C$5+W$7*SIN(2*PI()*$B111/n_ang),0)-ImgF_y0+1,ROUND($C$4+W$7*COS(2*PI()*$B111/n_ang),0)-ImgF_x0+1)</f>
        <v>35</v>
      </c>
      <c r="X111" s="18" t="n">
        <f aca="false">INDEX(ImgF,ROUND($C$5+X$7*SIN(2*PI()*$B111/n_ang),0)-ImgF_y0+1,ROUND($C$4+X$7*COS(2*PI()*$B111/n_ang),0)-ImgF_x0+1)</f>
        <v>51</v>
      </c>
      <c r="Y111" s="18" t="n">
        <f aca="false">INDEX(ImgF,ROUND($C$5+Y$7*SIN(2*PI()*$B111/n_ang),0)-ImgF_y0+1,ROUND($C$4+Y$7*COS(2*PI()*$B111/n_ang),0)-ImgF_x0+1)</f>
        <v>57</v>
      </c>
      <c r="Z111" s="18" t="n">
        <f aca="false">INDEX(ImgF,ROUND($C$5+Z$7*SIN(2*PI()*$B111/n_ang),0)-ImgF_y0+1,ROUND($C$4+Z$7*COS(2*PI()*$B111/n_ang),0)-ImgF_x0+1)</f>
        <v>56</v>
      </c>
      <c r="AA111" s="18" t="n">
        <f aca="false">INDEX(ImgF,ROUND($C$5+AA$7*SIN(2*PI()*$B111/n_ang),0)-ImgF_y0+1,ROUND($C$4+AA$7*COS(2*PI()*$B111/n_ang),0)-ImgF_x0+1)</f>
        <v>20</v>
      </c>
      <c r="AB111" s="18" t="n">
        <f aca="false">INDEX(ImgF,ROUND($C$5+AB$7*SIN(2*PI()*$B111/n_ang),0)-ImgF_y0+1,ROUND($C$4+AB$7*COS(2*PI()*$B111/n_ang),0)-ImgF_x0+1)</f>
        <v>6</v>
      </c>
      <c r="AD111" s="18" t="n">
        <f aca="false">INDEX(ImgF,ROUND($C$5+AD$7*SIN(2*PI()*$B111/n_ang),0)-ImgF_y0+1,ROUND($C$4+AD$7*COS(2*PI()*$B111/n_ang),0)-ImgF_x0+1)</f>
        <v>71</v>
      </c>
      <c r="AE111" s="18" t="n">
        <f aca="false">INDEX(ImgF,ROUND($C$5+AE$7*SIN(2*PI()*$B111/n_ang),0)-ImgF_y0+1,ROUND($C$4+AE$7*COS(2*PI()*$B111/n_ang),0)-ImgF_x0+1)</f>
        <v>52</v>
      </c>
      <c r="AF111" s="18" t="n">
        <f aca="false">INDEX(ImgF,ROUND($C$5+AF$7*SIN(2*PI()*$B111/n_ang),0)-ImgF_y0+1,ROUND($C$4+AF$7*COS(2*PI()*$B111/n_ang),0)-ImgF_x0+1)</f>
        <v>63</v>
      </c>
      <c r="AG111" s="18" t="n">
        <f aca="false">INDEX(ImgF,ROUND($C$5+AG$7*SIN(2*PI()*$B111/n_ang),0)-ImgF_y0+1,ROUND($C$4+AG$7*COS(2*PI()*$B111/n_ang),0)-ImgF_x0+1)</f>
        <v>185</v>
      </c>
      <c r="AH111" s="18" t="n">
        <f aca="false">INDEX(ImgF,ROUND($C$5+AH$7*SIN(2*PI()*$B111/n_ang),0)-ImgF_y0+1,ROUND($C$4+AH$7*COS(2*PI()*$B111/n_ang),0)-ImgF_x0+1)</f>
        <v>201</v>
      </c>
      <c r="AI111" s="18" t="n">
        <f aca="false">INDEX(ImgF,ROUND($C$5+AI$7*SIN(2*PI()*$B111/n_ang),0)-ImgF_y0+1,ROUND($C$4+AI$7*COS(2*PI()*$B111/n_ang),0)-ImgF_x0+1)</f>
        <v>186</v>
      </c>
      <c r="AJ111" s="18" t="n">
        <f aca="false">INDEX(ImgF,ROUND($C$5+AJ$7*SIN(2*PI()*$B111/n_ang),0)-ImgF_y0+1,ROUND($C$4+AJ$7*COS(2*PI()*$B111/n_ang),0)-ImgF_x0+1)</f>
        <v>231</v>
      </c>
      <c r="AK111" s="18" t="n">
        <f aca="false">INDEX(ImgF,ROUND($C$5+AK$7*SIN(2*PI()*$B111/n_ang),0)-ImgF_y0+1,ROUND($C$4+AK$7*COS(2*PI()*$B111/n_ang),0)-ImgF_x0+1)</f>
        <v>223</v>
      </c>
      <c r="AL111" s="18" t="n">
        <f aca="false">INDEX(ImgF,ROUND($C$5+AL$7*SIN(2*PI()*$B111/n_ang),0)-ImgF_y0+1,ROUND($C$4+AL$7*COS(2*PI()*$B111/n_ang),0)-ImgF_x0+1)</f>
        <v>210</v>
      </c>
      <c r="AN111" s="35" t="n">
        <f aca="false">AVERAGE(D111:AB111)-AVERAGE(D136:AB136)</f>
        <v>5.1665625</v>
      </c>
      <c r="AO111" s="36" t="n">
        <f aca="false">(AN111-AVERAGE(AN$8:AN$135))/STDEVP(AN$8:AN$135)</f>
        <v>0.190751176463283</v>
      </c>
      <c r="AP111" s="35" t="n">
        <f aca="false">AVERAGE(AD111:AL111)-AVERAGE(AD136:AL136)</f>
        <v>83.3029513888889</v>
      </c>
      <c r="AQ111" s="36" t="n">
        <f aca="false">(AP111-AVERAGE(AP$8:AP$135))/STDEVP(AP$8:AP$135)</f>
        <v>1.81251565266847</v>
      </c>
    </row>
    <row r="112" customFormat="false" ht="10.5" hidden="false" customHeight="true" outlineLevel="0" collapsed="false">
      <c r="B112" s="22" t="n">
        <v>104</v>
      </c>
      <c r="C112" s="34" t="n">
        <f aca="false">B112*360/n_ang</f>
        <v>292.5</v>
      </c>
      <c r="D112" s="18" t="n">
        <f aca="false">INDEX(ImgF,ROUND($C$5+D$7*SIN(2*PI()*$B112/n_ang),0)-ImgF_y0+1,ROUND($C$4+D$7*COS(2*PI()*$B112/n_ang),0)-ImgF_x0+1)</f>
        <v>160</v>
      </c>
      <c r="E112" s="18" t="n">
        <f aca="false">INDEX(ImgF,ROUND($C$5+E$7*SIN(2*PI()*$B112/n_ang),0)-ImgF_y0+1,ROUND($C$4+E$7*COS(2*PI()*$B112/n_ang),0)-ImgF_x0+1)</f>
        <v>201</v>
      </c>
      <c r="F112" s="18" t="n">
        <f aca="false">INDEX(ImgF,ROUND($C$5+F$7*SIN(2*PI()*$B112/n_ang),0)-ImgF_y0+1,ROUND($C$4+F$7*COS(2*PI()*$B112/n_ang),0)-ImgF_x0+1)</f>
        <v>155</v>
      </c>
      <c r="G112" s="18" t="n">
        <f aca="false">INDEX(ImgF,ROUND($C$5+G$7*SIN(2*PI()*$B112/n_ang),0)-ImgF_y0+1,ROUND($C$4+G$7*COS(2*PI()*$B112/n_ang),0)-ImgF_x0+1)</f>
        <v>192</v>
      </c>
      <c r="H112" s="18" t="n">
        <f aca="false">INDEX(ImgF,ROUND($C$5+H$7*SIN(2*PI()*$B112/n_ang),0)-ImgF_y0+1,ROUND($C$4+H$7*COS(2*PI()*$B112/n_ang),0)-ImgF_x0+1)</f>
        <v>160</v>
      </c>
      <c r="I112" s="18" t="n">
        <f aca="false">INDEX(ImgF,ROUND($C$5+I$7*SIN(2*PI()*$B112/n_ang),0)-ImgF_y0+1,ROUND($C$4+I$7*COS(2*PI()*$B112/n_ang),0)-ImgF_x0+1)</f>
        <v>160</v>
      </c>
      <c r="J112" s="18" t="n">
        <f aca="false">INDEX(ImgF,ROUND($C$5+J$7*SIN(2*PI()*$B112/n_ang),0)-ImgF_y0+1,ROUND($C$4+J$7*COS(2*PI()*$B112/n_ang),0)-ImgF_x0+1)</f>
        <v>183</v>
      </c>
      <c r="K112" s="18" t="n">
        <f aca="false">INDEX(ImgF,ROUND($C$5+K$7*SIN(2*PI()*$B112/n_ang),0)-ImgF_y0+1,ROUND($C$4+K$7*COS(2*PI()*$B112/n_ang),0)-ImgF_x0+1)</f>
        <v>141</v>
      </c>
      <c r="L112" s="18" t="n">
        <f aca="false">INDEX(ImgF,ROUND($C$5+L$7*SIN(2*PI()*$B112/n_ang),0)-ImgF_y0+1,ROUND($C$4+L$7*COS(2*PI()*$B112/n_ang),0)-ImgF_x0+1)</f>
        <v>196</v>
      </c>
      <c r="M112" s="18" t="n">
        <f aca="false">INDEX(ImgF,ROUND($C$5+M$7*SIN(2*PI()*$B112/n_ang),0)-ImgF_y0+1,ROUND($C$4+M$7*COS(2*PI()*$B112/n_ang),0)-ImgF_x0+1)</f>
        <v>151</v>
      </c>
      <c r="N112" s="18" t="n">
        <f aca="false">INDEX(ImgF,ROUND($C$5+N$7*SIN(2*PI()*$B112/n_ang),0)-ImgF_y0+1,ROUND($C$4+N$7*COS(2*PI()*$B112/n_ang),0)-ImgF_x0+1)</f>
        <v>195</v>
      </c>
      <c r="O112" s="18" t="n">
        <f aca="false">INDEX(ImgF,ROUND($C$5+O$7*SIN(2*PI()*$B112/n_ang),0)-ImgF_y0+1,ROUND($C$4+O$7*COS(2*PI()*$B112/n_ang),0)-ImgF_x0+1)</f>
        <v>151</v>
      </c>
      <c r="P112" s="18" t="n">
        <f aca="false">INDEX(ImgF,ROUND($C$5+P$7*SIN(2*PI()*$B112/n_ang),0)-ImgF_y0+1,ROUND($C$4+P$7*COS(2*PI()*$B112/n_ang),0)-ImgF_x0+1)</f>
        <v>195</v>
      </c>
      <c r="Q112" s="18" t="n">
        <f aca="false">INDEX(ImgF,ROUND($C$5+Q$7*SIN(2*PI()*$B112/n_ang),0)-ImgF_y0+1,ROUND($C$4+Q$7*COS(2*PI()*$B112/n_ang),0)-ImgF_x0+1)</f>
        <v>159</v>
      </c>
      <c r="R112" s="18" t="n">
        <f aca="false">INDEX(ImgF,ROUND($C$5+R$7*SIN(2*PI()*$B112/n_ang),0)-ImgF_y0+1,ROUND($C$4+R$7*COS(2*PI()*$B112/n_ang),0)-ImgF_x0+1)</f>
        <v>192</v>
      </c>
      <c r="S112" s="18" t="n">
        <f aca="false">INDEX(ImgF,ROUND($C$5+S$7*SIN(2*PI()*$B112/n_ang),0)-ImgF_y0+1,ROUND($C$4+S$7*COS(2*PI()*$B112/n_ang),0)-ImgF_x0+1)</f>
        <v>146</v>
      </c>
      <c r="T112" s="18" t="n">
        <f aca="false">INDEX(ImgF,ROUND($C$5+T$7*SIN(2*PI()*$B112/n_ang),0)-ImgF_y0+1,ROUND($C$4+T$7*COS(2*PI()*$B112/n_ang),0)-ImgF_x0+1)</f>
        <v>210</v>
      </c>
      <c r="U112" s="18" t="n">
        <f aca="false">INDEX(ImgF,ROUND($C$5+U$7*SIN(2*PI()*$B112/n_ang),0)-ImgF_y0+1,ROUND($C$4+U$7*COS(2*PI()*$B112/n_ang),0)-ImgF_x0+1)</f>
        <v>253</v>
      </c>
      <c r="V112" s="18" t="n">
        <f aca="false">INDEX(ImgF,ROUND($C$5+V$7*SIN(2*PI()*$B112/n_ang),0)-ImgF_y0+1,ROUND($C$4+V$7*COS(2*PI()*$B112/n_ang),0)-ImgF_x0+1)</f>
        <v>253</v>
      </c>
      <c r="W112" s="18" t="n">
        <f aca="false">INDEX(ImgF,ROUND($C$5+W$7*SIN(2*PI()*$B112/n_ang),0)-ImgF_y0+1,ROUND($C$4+W$7*COS(2*PI()*$B112/n_ang),0)-ImgF_x0+1)</f>
        <v>195</v>
      </c>
      <c r="X112" s="18" t="n">
        <f aca="false">INDEX(ImgF,ROUND($C$5+X$7*SIN(2*PI()*$B112/n_ang),0)-ImgF_y0+1,ROUND($C$4+X$7*COS(2*PI()*$B112/n_ang),0)-ImgF_x0+1)</f>
        <v>23</v>
      </c>
      <c r="Y112" s="18" t="n">
        <f aca="false">INDEX(ImgF,ROUND($C$5+Y$7*SIN(2*PI()*$B112/n_ang),0)-ImgF_y0+1,ROUND($C$4+Y$7*COS(2*PI()*$B112/n_ang),0)-ImgF_x0+1)</f>
        <v>51</v>
      </c>
      <c r="Z112" s="18" t="n">
        <f aca="false">INDEX(ImgF,ROUND($C$5+Z$7*SIN(2*PI()*$B112/n_ang),0)-ImgF_y0+1,ROUND($C$4+Z$7*COS(2*PI()*$B112/n_ang),0)-ImgF_x0+1)</f>
        <v>68</v>
      </c>
      <c r="AA112" s="18" t="n">
        <f aca="false">INDEX(ImgF,ROUND($C$5+AA$7*SIN(2*PI()*$B112/n_ang),0)-ImgF_y0+1,ROUND($C$4+AA$7*COS(2*PI()*$B112/n_ang),0)-ImgF_x0+1)</f>
        <v>57</v>
      </c>
      <c r="AB112" s="18" t="n">
        <f aca="false">INDEX(ImgF,ROUND($C$5+AB$7*SIN(2*PI()*$B112/n_ang),0)-ImgF_y0+1,ROUND($C$4+AB$7*COS(2*PI()*$B112/n_ang),0)-ImgF_x0+1)</f>
        <v>4</v>
      </c>
      <c r="AD112" s="18" t="n">
        <f aca="false">INDEX(ImgF,ROUND($C$5+AD$7*SIN(2*PI()*$B112/n_ang),0)-ImgF_y0+1,ROUND($C$4+AD$7*COS(2*PI()*$B112/n_ang),0)-ImgF_x0+1)</f>
        <v>59</v>
      </c>
      <c r="AE112" s="18" t="n">
        <f aca="false">INDEX(ImgF,ROUND($C$5+AE$7*SIN(2*PI()*$B112/n_ang),0)-ImgF_y0+1,ROUND($C$4+AE$7*COS(2*PI()*$B112/n_ang),0)-ImgF_x0+1)</f>
        <v>43</v>
      </c>
      <c r="AF112" s="18" t="n">
        <f aca="false">INDEX(ImgF,ROUND($C$5+AF$7*SIN(2*PI()*$B112/n_ang),0)-ImgF_y0+1,ROUND($C$4+AF$7*COS(2*PI()*$B112/n_ang),0)-ImgF_x0+1)</f>
        <v>92</v>
      </c>
      <c r="AG112" s="18" t="n">
        <f aca="false">INDEX(ImgF,ROUND($C$5+AG$7*SIN(2*PI()*$B112/n_ang),0)-ImgF_y0+1,ROUND($C$4+AG$7*COS(2*PI()*$B112/n_ang),0)-ImgF_x0+1)</f>
        <v>92</v>
      </c>
      <c r="AH112" s="18" t="n">
        <f aca="false">INDEX(ImgF,ROUND($C$5+AH$7*SIN(2*PI()*$B112/n_ang),0)-ImgF_y0+1,ROUND($C$4+AH$7*COS(2*PI()*$B112/n_ang),0)-ImgF_x0+1)</f>
        <v>156</v>
      </c>
      <c r="AI112" s="18" t="n">
        <f aca="false">INDEX(ImgF,ROUND($C$5+AI$7*SIN(2*PI()*$B112/n_ang),0)-ImgF_y0+1,ROUND($C$4+AI$7*COS(2*PI()*$B112/n_ang),0)-ImgF_x0+1)</f>
        <v>170</v>
      </c>
      <c r="AJ112" s="18" t="n">
        <f aca="false">INDEX(ImgF,ROUND($C$5+AJ$7*SIN(2*PI()*$B112/n_ang),0)-ImgF_y0+1,ROUND($C$4+AJ$7*COS(2*PI()*$B112/n_ang),0)-ImgF_x0+1)</f>
        <v>121</v>
      </c>
      <c r="AK112" s="18" t="n">
        <f aca="false">INDEX(ImgF,ROUND($C$5+AK$7*SIN(2*PI()*$B112/n_ang),0)-ImgF_y0+1,ROUND($C$4+AK$7*COS(2*PI()*$B112/n_ang),0)-ImgF_x0+1)</f>
        <v>131</v>
      </c>
      <c r="AL112" s="18" t="n">
        <f aca="false">INDEX(ImgF,ROUND($C$5+AL$7*SIN(2*PI()*$B112/n_ang),0)-ImgF_y0+1,ROUND($C$4+AL$7*COS(2*PI()*$B112/n_ang),0)-ImgF_x0+1)</f>
        <v>160</v>
      </c>
      <c r="AN112" s="35" t="n">
        <f aca="false">AVERAGE(D112:AB112)-AVERAGE(D136:AB136)</f>
        <v>11.8065625</v>
      </c>
      <c r="AO112" s="36" t="n">
        <f aca="false">(AN112-AVERAGE(AN$8:AN$135))/STDEVP(AN$8:AN$135)</f>
        <v>0.435902147097276</v>
      </c>
      <c r="AP112" s="35" t="n">
        <f aca="false">AVERAGE(AD112:AL112)-AVERAGE(AD136:AL136)</f>
        <v>39.0807291666667</v>
      </c>
      <c r="AQ112" s="36" t="n">
        <f aca="false">(AP112-AVERAGE(AP$8:AP$135))/STDEVP(AP$8:AP$135)</f>
        <v>0.850323213659015</v>
      </c>
    </row>
    <row r="113" customFormat="false" ht="10.5" hidden="false" customHeight="true" outlineLevel="0" collapsed="false">
      <c r="B113" s="22" t="n">
        <v>105</v>
      </c>
      <c r="C113" s="34" t="n">
        <f aca="false">B113*360/n_ang</f>
        <v>295.3125</v>
      </c>
      <c r="D113" s="18" t="n">
        <f aca="false">INDEX(ImgF,ROUND($C$5+D$7*SIN(2*PI()*$B113/n_ang),0)-ImgF_y0+1,ROUND($C$4+D$7*COS(2*PI()*$B113/n_ang),0)-ImgF_x0+1)</f>
        <v>177</v>
      </c>
      <c r="E113" s="18" t="n">
        <f aca="false">INDEX(ImgF,ROUND($C$5+E$7*SIN(2*PI()*$B113/n_ang),0)-ImgF_y0+1,ROUND($C$4+E$7*COS(2*PI()*$B113/n_ang),0)-ImgF_x0+1)</f>
        <v>201</v>
      </c>
      <c r="F113" s="18" t="n">
        <f aca="false">INDEX(ImgF,ROUND($C$5+F$7*SIN(2*PI()*$B113/n_ang),0)-ImgF_y0+1,ROUND($C$4+F$7*COS(2*PI()*$B113/n_ang),0)-ImgF_x0+1)</f>
        <v>188</v>
      </c>
      <c r="G113" s="18" t="n">
        <f aca="false">INDEX(ImgF,ROUND($C$5+G$7*SIN(2*PI()*$B113/n_ang),0)-ImgF_y0+1,ROUND($C$4+G$7*COS(2*PI()*$B113/n_ang),0)-ImgF_x0+1)</f>
        <v>151</v>
      </c>
      <c r="H113" s="18" t="n">
        <f aca="false">INDEX(ImgF,ROUND($C$5+H$7*SIN(2*PI()*$B113/n_ang),0)-ImgF_y0+1,ROUND($C$4+H$7*COS(2*PI()*$B113/n_ang),0)-ImgF_x0+1)</f>
        <v>196</v>
      </c>
      <c r="I113" s="18" t="n">
        <f aca="false">INDEX(ImgF,ROUND($C$5+I$7*SIN(2*PI()*$B113/n_ang),0)-ImgF_y0+1,ROUND($C$4+I$7*COS(2*PI()*$B113/n_ang),0)-ImgF_x0+1)</f>
        <v>161</v>
      </c>
      <c r="J113" s="18" t="n">
        <f aca="false">INDEX(ImgF,ROUND($C$5+J$7*SIN(2*PI()*$B113/n_ang),0)-ImgF_y0+1,ROUND($C$4+J$7*COS(2*PI()*$B113/n_ang),0)-ImgF_x0+1)</f>
        <v>183</v>
      </c>
      <c r="K113" s="18" t="n">
        <f aca="false">INDEX(ImgF,ROUND($C$5+K$7*SIN(2*PI()*$B113/n_ang),0)-ImgF_y0+1,ROUND($C$4+K$7*COS(2*PI()*$B113/n_ang),0)-ImgF_x0+1)</f>
        <v>146</v>
      </c>
      <c r="L113" s="18" t="n">
        <f aca="false">INDEX(ImgF,ROUND($C$5+L$7*SIN(2*PI()*$B113/n_ang),0)-ImgF_y0+1,ROUND($C$4+L$7*COS(2*PI()*$B113/n_ang),0)-ImgF_x0+1)</f>
        <v>196</v>
      </c>
      <c r="M113" s="18" t="n">
        <f aca="false">INDEX(ImgF,ROUND($C$5+M$7*SIN(2*PI()*$B113/n_ang),0)-ImgF_y0+1,ROUND($C$4+M$7*COS(2*PI()*$B113/n_ang),0)-ImgF_x0+1)</f>
        <v>158</v>
      </c>
      <c r="N113" s="18" t="n">
        <f aca="false">INDEX(ImgF,ROUND($C$5+N$7*SIN(2*PI()*$B113/n_ang),0)-ImgF_y0+1,ROUND($C$4+N$7*COS(2*PI()*$B113/n_ang),0)-ImgF_x0+1)</f>
        <v>208</v>
      </c>
      <c r="O113" s="18" t="n">
        <f aca="false">INDEX(ImgF,ROUND($C$5+O$7*SIN(2*PI()*$B113/n_ang),0)-ImgF_y0+1,ROUND($C$4+O$7*COS(2*PI()*$B113/n_ang),0)-ImgF_x0+1)</f>
        <v>141</v>
      </c>
      <c r="P113" s="18" t="n">
        <f aca="false">INDEX(ImgF,ROUND($C$5+P$7*SIN(2*PI()*$B113/n_ang),0)-ImgF_y0+1,ROUND($C$4+P$7*COS(2*PI()*$B113/n_ang),0)-ImgF_x0+1)</f>
        <v>186</v>
      </c>
      <c r="Q113" s="18" t="n">
        <f aca="false">INDEX(ImgF,ROUND($C$5+Q$7*SIN(2*PI()*$B113/n_ang),0)-ImgF_y0+1,ROUND($C$4+Q$7*COS(2*PI()*$B113/n_ang),0)-ImgF_x0+1)</f>
        <v>186</v>
      </c>
      <c r="R113" s="18" t="n">
        <f aca="false">INDEX(ImgF,ROUND($C$5+R$7*SIN(2*PI()*$B113/n_ang),0)-ImgF_y0+1,ROUND($C$4+R$7*COS(2*PI()*$B113/n_ang),0)-ImgF_x0+1)</f>
        <v>156</v>
      </c>
      <c r="S113" s="18" t="n">
        <f aca="false">INDEX(ImgF,ROUND($C$5+S$7*SIN(2*PI()*$B113/n_ang),0)-ImgF_y0+1,ROUND($C$4+S$7*COS(2*PI()*$B113/n_ang),0)-ImgF_x0+1)</f>
        <v>198</v>
      </c>
      <c r="T113" s="18" t="n">
        <f aca="false">INDEX(ImgF,ROUND($C$5+T$7*SIN(2*PI()*$B113/n_ang),0)-ImgF_y0+1,ROUND($C$4+T$7*COS(2*PI()*$B113/n_ang),0)-ImgF_x0+1)</f>
        <v>157</v>
      </c>
      <c r="U113" s="18" t="n">
        <f aca="false">INDEX(ImgF,ROUND($C$5+U$7*SIN(2*PI()*$B113/n_ang),0)-ImgF_y0+1,ROUND($C$4+U$7*COS(2*PI()*$B113/n_ang),0)-ImgF_x0+1)</f>
        <v>221</v>
      </c>
      <c r="V113" s="18" t="n">
        <f aca="false">INDEX(ImgF,ROUND($C$5+V$7*SIN(2*PI()*$B113/n_ang),0)-ImgF_y0+1,ROUND($C$4+V$7*COS(2*PI()*$B113/n_ang),0)-ImgF_x0+1)</f>
        <v>253</v>
      </c>
      <c r="W113" s="18" t="n">
        <f aca="false">INDEX(ImgF,ROUND($C$5+W$7*SIN(2*PI()*$B113/n_ang),0)-ImgF_y0+1,ROUND($C$4+W$7*COS(2*PI()*$B113/n_ang),0)-ImgF_x0+1)</f>
        <v>157</v>
      </c>
      <c r="X113" s="18" t="n">
        <f aca="false">INDEX(ImgF,ROUND($C$5+X$7*SIN(2*PI()*$B113/n_ang),0)-ImgF_y0+1,ROUND($C$4+X$7*COS(2*PI()*$B113/n_ang),0)-ImgF_x0+1)</f>
        <v>23</v>
      </c>
      <c r="Y113" s="18" t="n">
        <f aca="false">INDEX(ImgF,ROUND($C$5+Y$7*SIN(2*PI()*$B113/n_ang),0)-ImgF_y0+1,ROUND($C$4+Y$7*COS(2*PI()*$B113/n_ang),0)-ImgF_x0+1)</f>
        <v>50</v>
      </c>
      <c r="Z113" s="18" t="n">
        <f aca="false">INDEX(ImgF,ROUND($C$5+Z$7*SIN(2*PI()*$B113/n_ang),0)-ImgF_y0+1,ROUND($C$4+Z$7*COS(2*PI()*$B113/n_ang),0)-ImgF_x0+1)</f>
        <v>65</v>
      </c>
      <c r="AA113" s="18" t="n">
        <f aca="false">INDEX(ImgF,ROUND($C$5+AA$7*SIN(2*PI()*$B113/n_ang),0)-ImgF_y0+1,ROUND($C$4+AA$7*COS(2*PI()*$B113/n_ang),0)-ImgF_x0+1)</f>
        <v>58</v>
      </c>
      <c r="AB113" s="18" t="n">
        <f aca="false">INDEX(ImgF,ROUND($C$5+AB$7*SIN(2*PI()*$B113/n_ang),0)-ImgF_y0+1,ROUND($C$4+AB$7*COS(2*PI()*$B113/n_ang),0)-ImgF_x0+1)</f>
        <v>46</v>
      </c>
      <c r="AD113" s="18" t="n">
        <f aca="false">INDEX(ImgF,ROUND($C$5+AD$7*SIN(2*PI()*$B113/n_ang),0)-ImgF_y0+1,ROUND($C$4+AD$7*COS(2*PI()*$B113/n_ang),0)-ImgF_x0+1)</f>
        <v>43</v>
      </c>
      <c r="AE113" s="18" t="n">
        <f aca="false">INDEX(ImgF,ROUND($C$5+AE$7*SIN(2*PI()*$B113/n_ang),0)-ImgF_y0+1,ROUND($C$4+AE$7*COS(2*PI()*$B113/n_ang),0)-ImgF_x0+1)</f>
        <v>47</v>
      </c>
      <c r="AF113" s="18" t="n">
        <f aca="false">INDEX(ImgF,ROUND($C$5+AF$7*SIN(2*PI()*$B113/n_ang),0)-ImgF_y0+1,ROUND($C$4+AF$7*COS(2*PI()*$B113/n_ang),0)-ImgF_x0+1)</f>
        <v>42</v>
      </c>
      <c r="AG113" s="18" t="n">
        <f aca="false">INDEX(ImgF,ROUND($C$5+AG$7*SIN(2*PI()*$B113/n_ang),0)-ImgF_y0+1,ROUND($C$4+AG$7*COS(2*PI()*$B113/n_ang),0)-ImgF_x0+1)</f>
        <v>71</v>
      </c>
      <c r="AH113" s="18" t="n">
        <f aca="false">INDEX(ImgF,ROUND($C$5+AH$7*SIN(2*PI()*$B113/n_ang),0)-ImgF_y0+1,ROUND($C$4+AH$7*COS(2*PI()*$B113/n_ang),0)-ImgF_x0+1)</f>
        <v>89</v>
      </c>
      <c r="AI113" s="18" t="n">
        <f aca="false">INDEX(ImgF,ROUND($C$5+AI$7*SIN(2*PI()*$B113/n_ang),0)-ImgF_y0+1,ROUND($C$4+AI$7*COS(2*PI()*$B113/n_ang),0)-ImgF_x0+1)</f>
        <v>74</v>
      </c>
      <c r="AJ113" s="18" t="n">
        <f aca="false">INDEX(ImgF,ROUND($C$5+AJ$7*SIN(2*PI()*$B113/n_ang),0)-ImgF_y0+1,ROUND($C$4+AJ$7*COS(2*PI()*$B113/n_ang),0)-ImgF_x0+1)</f>
        <v>74</v>
      </c>
      <c r="AK113" s="18" t="n">
        <f aca="false">INDEX(ImgF,ROUND($C$5+AK$7*SIN(2*PI()*$B113/n_ang),0)-ImgF_y0+1,ROUND($C$4+AK$7*COS(2*PI()*$B113/n_ang),0)-ImgF_x0+1)</f>
        <v>47</v>
      </c>
      <c r="AL113" s="18" t="n">
        <f aca="false">INDEX(ImgF,ROUND($C$5+AL$7*SIN(2*PI()*$B113/n_ang),0)-ImgF_y0+1,ROUND($C$4+AL$7*COS(2*PI()*$B113/n_ang),0)-ImgF_x0+1)</f>
        <v>58</v>
      </c>
      <c r="AN113" s="35" t="n">
        <f aca="false">AVERAGE(D113:AB113)-AVERAGE(D136:AB136)</f>
        <v>12.2465625</v>
      </c>
      <c r="AO113" s="36" t="n">
        <f aca="false">(AN113-AVERAGE(AN$8:AN$135))/STDEVP(AN$8:AN$135)</f>
        <v>0.452147090934469</v>
      </c>
      <c r="AP113" s="35" t="n">
        <f aca="false">AVERAGE(AD113:AL113)-AVERAGE(AD136:AL136)</f>
        <v>-14.1414930555556</v>
      </c>
      <c r="AQ113" s="36" t="n">
        <f aca="false">(AP113-AVERAGE(AP$8:AP$135))/STDEVP(AP$8:AP$135)</f>
        <v>-0.307692309671465</v>
      </c>
    </row>
    <row r="114" customFormat="false" ht="10.5" hidden="false" customHeight="true" outlineLevel="0" collapsed="false">
      <c r="B114" s="22" t="n">
        <v>106</v>
      </c>
      <c r="C114" s="34" t="n">
        <f aca="false">B114*360/n_ang</f>
        <v>298.125</v>
      </c>
      <c r="D114" s="18" t="n">
        <f aca="false">INDEX(ImgF,ROUND($C$5+D$7*SIN(2*PI()*$B114/n_ang),0)-ImgF_y0+1,ROUND($C$4+D$7*COS(2*PI()*$B114/n_ang),0)-ImgF_x0+1)</f>
        <v>177</v>
      </c>
      <c r="E114" s="18" t="n">
        <f aca="false">INDEX(ImgF,ROUND($C$5+E$7*SIN(2*PI()*$B114/n_ang),0)-ImgF_y0+1,ROUND($C$4+E$7*COS(2*PI()*$B114/n_ang),0)-ImgF_x0+1)</f>
        <v>189</v>
      </c>
      <c r="F114" s="18" t="n">
        <f aca="false">INDEX(ImgF,ROUND($C$5+F$7*SIN(2*PI()*$B114/n_ang),0)-ImgF_y0+1,ROUND($C$4+F$7*COS(2*PI()*$B114/n_ang),0)-ImgF_x0+1)</f>
        <v>188</v>
      </c>
      <c r="G114" s="18" t="n">
        <f aca="false">INDEX(ImgF,ROUND($C$5+G$7*SIN(2*PI()*$B114/n_ang),0)-ImgF_y0+1,ROUND($C$4+G$7*COS(2*PI()*$B114/n_ang),0)-ImgF_x0+1)</f>
        <v>170</v>
      </c>
      <c r="H114" s="18" t="n">
        <f aca="false">INDEX(ImgF,ROUND($C$5+H$7*SIN(2*PI()*$B114/n_ang),0)-ImgF_y0+1,ROUND($C$4+H$7*COS(2*PI()*$B114/n_ang),0)-ImgF_x0+1)</f>
        <v>196</v>
      </c>
      <c r="I114" s="18" t="n">
        <f aca="false">INDEX(ImgF,ROUND($C$5+I$7*SIN(2*PI()*$B114/n_ang),0)-ImgF_y0+1,ROUND($C$4+I$7*COS(2*PI()*$B114/n_ang),0)-ImgF_x0+1)</f>
        <v>161</v>
      </c>
      <c r="J114" s="18" t="n">
        <f aca="false">INDEX(ImgF,ROUND($C$5+J$7*SIN(2*PI()*$B114/n_ang),0)-ImgF_y0+1,ROUND($C$4+J$7*COS(2*PI()*$B114/n_ang),0)-ImgF_x0+1)</f>
        <v>174</v>
      </c>
      <c r="K114" s="18" t="n">
        <f aca="false">INDEX(ImgF,ROUND($C$5+K$7*SIN(2*PI()*$B114/n_ang),0)-ImgF_y0+1,ROUND($C$4+K$7*COS(2*PI()*$B114/n_ang),0)-ImgF_x0+1)</f>
        <v>146</v>
      </c>
      <c r="L114" s="18" t="n">
        <f aca="false">INDEX(ImgF,ROUND($C$5+L$7*SIN(2*PI()*$B114/n_ang),0)-ImgF_y0+1,ROUND($C$4+L$7*COS(2*PI()*$B114/n_ang),0)-ImgF_x0+1)</f>
        <v>212</v>
      </c>
      <c r="M114" s="18" t="n">
        <f aca="false">INDEX(ImgF,ROUND($C$5+M$7*SIN(2*PI()*$B114/n_ang),0)-ImgF_y0+1,ROUND($C$4+M$7*COS(2*PI()*$B114/n_ang),0)-ImgF_x0+1)</f>
        <v>212</v>
      </c>
      <c r="N114" s="18" t="n">
        <f aca="false">INDEX(ImgF,ROUND($C$5+N$7*SIN(2*PI()*$B114/n_ang),0)-ImgF_y0+1,ROUND($C$4+N$7*COS(2*PI()*$B114/n_ang),0)-ImgF_x0+1)</f>
        <v>166</v>
      </c>
      <c r="O114" s="18" t="n">
        <f aca="false">INDEX(ImgF,ROUND($C$5+O$7*SIN(2*PI()*$B114/n_ang),0)-ImgF_y0+1,ROUND($C$4+O$7*COS(2*PI()*$B114/n_ang),0)-ImgF_x0+1)</f>
        <v>203</v>
      </c>
      <c r="P114" s="18" t="n">
        <f aca="false">INDEX(ImgF,ROUND($C$5+P$7*SIN(2*PI()*$B114/n_ang),0)-ImgF_y0+1,ROUND($C$4+P$7*COS(2*PI()*$B114/n_ang),0)-ImgF_x0+1)</f>
        <v>162</v>
      </c>
      <c r="Q114" s="18" t="n">
        <f aca="false">INDEX(ImgF,ROUND($C$5+Q$7*SIN(2*PI()*$B114/n_ang),0)-ImgF_y0+1,ROUND($C$4+Q$7*COS(2*PI()*$B114/n_ang),0)-ImgF_x0+1)</f>
        <v>206</v>
      </c>
      <c r="R114" s="18" t="n">
        <f aca="false">INDEX(ImgF,ROUND($C$5+R$7*SIN(2*PI()*$B114/n_ang),0)-ImgF_y0+1,ROUND($C$4+R$7*COS(2*PI()*$B114/n_ang),0)-ImgF_x0+1)</f>
        <v>160</v>
      </c>
      <c r="S114" s="18" t="n">
        <f aca="false">INDEX(ImgF,ROUND($C$5+S$7*SIN(2*PI()*$B114/n_ang),0)-ImgF_y0+1,ROUND($C$4+S$7*COS(2*PI()*$B114/n_ang),0)-ImgF_x0+1)</f>
        <v>194</v>
      </c>
      <c r="T114" s="18" t="n">
        <f aca="false">INDEX(ImgF,ROUND($C$5+T$7*SIN(2*PI()*$B114/n_ang),0)-ImgF_y0+1,ROUND($C$4+T$7*COS(2*PI()*$B114/n_ang),0)-ImgF_x0+1)</f>
        <v>162</v>
      </c>
      <c r="U114" s="18" t="n">
        <f aca="false">INDEX(ImgF,ROUND($C$5+U$7*SIN(2*PI()*$B114/n_ang),0)-ImgF_y0+1,ROUND($C$4+U$7*COS(2*PI()*$B114/n_ang),0)-ImgF_x0+1)</f>
        <v>248</v>
      </c>
      <c r="V114" s="18" t="n">
        <f aca="false">INDEX(ImgF,ROUND($C$5+V$7*SIN(2*PI()*$B114/n_ang),0)-ImgF_y0+1,ROUND($C$4+V$7*COS(2*PI()*$B114/n_ang),0)-ImgF_x0+1)</f>
        <v>252</v>
      </c>
      <c r="W114" s="18" t="n">
        <f aca="false">INDEX(ImgF,ROUND($C$5+W$7*SIN(2*PI()*$B114/n_ang),0)-ImgF_y0+1,ROUND($C$4+W$7*COS(2*PI()*$B114/n_ang),0)-ImgF_x0+1)</f>
        <v>250</v>
      </c>
      <c r="X114" s="18" t="n">
        <f aca="false">INDEX(ImgF,ROUND($C$5+X$7*SIN(2*PI()*$B114/n_ang),0)-ImgF_y0+1,ROUND($C$4+X$7*COS(2*PI()*$B114/n_ang),0)-ImgF_x0+1)</f>
        <v>51</v>
      </c>
      <c r="Y114" s="18" t="n">
        <f aca="false">INDEX(ImgF,ROUND($C$5+Y$7*SIN(2*PI()*$B114/n_ang),0)-ImgF_y0+1,ROUND($C$4+Y$7*COS(2*PI()*$B114/n_ang),0)-ImgF_x0+1)</f>
        <v>42</v>
      </c>
      <c r="Z114" s="18" t="n">
        <f aca="false">INDEX(ImgF,ROUND($C$5+Z$7*SIN(2*PI()*$B114/n_ang),0)-ImgF_y0+1,ROUND($C$4+Z$7*COS(2*PI()*$B114/n_ang),0)-ImgF_x0+1)</f>
        <v>53</v>
      </c>
      <c r="AA114" s="18" t="n">
        <f aca="false">INDEX(ImgF,ROUND($C$5+AA$7*SIN(2*PI()*$B114/n_ang),0)-ImgF_y0+1,ROUND($C$4+AA$7*COS(2*PI()*$B114/n_ang),0)-ImgF_x0+1)</f>
        <v>57</v>
      </c>
      <c r="AB114" s="18" t="n">
        <f aca="false">INDEX(ImgF,ROUND($C$5+AB$7*SIN(2*PI()*$B114/n_ang),0)-ImgF_y0+1,ROUND($C$4+AB$7*COS(2*PI()*$B114/n_ang),0)-ImgF_x0+1)</f>
        <v>38</v>
      </c>
      <c r="AD114" s="18" t="n">
        <f aca="false">INDEX(ImgF,ROUND($C$5+AD$7*SIN(2*PI()*$B114/n_ang),0)-ImgF_y0+1,ROUND($C$4+AD$7*COS(2*PI()*$B114/n_ang),0)-ImgF_x0+1)</f>
        <v>54</v>
      </c>
      <c r="AE114" s="18" t="n">
        <f aca="false">INDEX(ImgF,ROUND($C$5+AE$7*SIN(2*PI()*$B114/n_ang),0)-ImgF_y0+1,ROUND($C$4+AE$7*COS(2*PI()*$B114/n_ang),0)-ImgF_x0+1)</f>
        <v>33</v>
      </c>
      <c r="AF114" s="18" t="n">
        <f aca="false">INDEX(ImgF,ROUND($C$5+AF$7*SIN(2*PI()*$B114/n_ang),0)-ImgF_y0+1,ROUND($C$4+AF$7*COS(2*PI()*$B114/n_ang),0)-ImgF_x0+1)</f>
        <v>31</v>
      </c>
      <c r="AG114" s="18" t="n">
        <f aca="false">INDEX(ImgF,ROUND($C$5+AG$7*SIN(2*PI()*$B114/n_ang),0)-ImgF_y0+1,ROUND($C$4+AG$7*COS(2*PI()*$B114/n_ang),0)-ImgF_x0+1)</f>
        <v>36</v>
      </c>
      <c r="AH114" s="18" t="n">
        <f aca="false">INDEX(ImgF,ROUND($C$5+AH$7*SIN(2*PI()*$B114/n_ang),0)-ImgF_y0+1,ROUND($C$4+AH$7*COS(2*PI()*$B114/n_ang),0)-ImgF_x0+1)</f>
        <v>39</v>
      </c>
      <c r="AI114" s="18" t="n">
        <f aca="false">INDEX(ImgF,ROUND($C$5+AI$7*SIN(2*PI()*$B114/n_ang),0)-ImgF_y0+1,ROUND($C$4+AI$7*COS(2*PI()*$B114/n_ang),0)-ImgF_x0+1)</f>
        <v>33</v>
      </c>
      <c r="AJ114" s="18" t="n">
        <f aca="false">INDEX(ImgF,ROUND($C$5+AJ$7*SIN(2*PI()*$B114/n_ang),0)-ImgF_y0+1,ROUND($C$4+AJ$7*COS(2*PI()*$B114/n_ang),0)-ImgF_x0+1)</f>
        <v>24</v>
      </c>
      <c r="AK114" s="18" t="n">
        <f aca="false">INDEX(ImgF,ROUND($C$5+AK$7*SIN(2*PI()*$B114/n_ang),0)-ImgF_y0+1,ROUND($C$4+AK$7*COS(2*PI()*$B114/n_ang),0)-ImgF_x0+1)</f>
        <v>18</v>
      </c>
      <c r="AL114" s="18" t="n">
        <f aca="false">INDEX(ImgF,ROUND($C$5+AL$7*SIN(2*PI()*$B114/n_ang),0)-ImgF_y0+1,ROUND($C$4+AL$7*COS(2*PI()*$B114/n_ang),0)-ImgF_x0+1)</f>
        <v>25</v>
      </c>
      <c r="AN114" s="35" t="n">
        <f aca="false">AVERAGE(D114:AB114)-AVERAGE(D136:AB136)</f>
        <v>20.5265625</v>
      </c>
      <c r="AO114" s="36" t="n">
        <f aca="false">(AN114-AVERAGE(AN$8:AN$135))/STDEVP(AN$8:AN$135)</f>
        <v>0.757847397688907</v>
      </c>
      <c r="AP114" s="35" t="n">
        <f aca="false">AVERAGE(AD114:AL114)-AVERAGE(AD136:AL136)</f>
        <v>-42.1414930555556</v>
      </c>
      <c r="AQ114" s="36" t="n">
        <f aca="false">(AP114-AVERAGE(AP$8:AP$135))/STDEVP(AP$8:AP$135)</f>
        <v>-0.91691968311464</v>
      </c>
    </row>
    <row r="115" customFormat="false" ht="10.5" hidden="false" customHeight="true" outlineLevel="0" collapsed="false">
      <c r="B115" s="22" t="n">
        <v>107</v>
      </c>
      <c r="C115" s="34" t="n">
        <f aca="false">B115*360/n_ang</f>
        <v>300.9375</v>
      </c>
      <c r="D115" s="18" t="n">
        <f aca="false">INDEX(ImgF,ROUND($C$5+D$7*SIN(2*PI()*$B115/n_ang),0)-ImgF_y0+1,ROUND($C$4+D$7*COS(2*PI()*$B115/n_ang),0)-ImgF_x0+1)</f>
        <v>194</v>
      </c>
      <c r="E115" s="18" t="n">
        <f aca="false">INDEX(ImgF,ROUND($C$5+E$7*SIN(2*PI()*$B115/n_ang),0)-ImgF_y0+1,ROUND($C$4+E$7*COS(2*PI()*$B115/n_ang),0)-ImgF_x0+1)</f>
        <v>189</v>
      </c>
      <c r="F115" s="18" t="n">
        <f aca="false">INDEX(ImgF,ROUND($C$5+F$7*SIN(2*PI()*$B115/n_ang),0)-ImgF_y0+1,ROUND($C$4+F$7*COS(2*PI()*$B115/n_ang),0)-ImgF_x0+1)</f>
        <v>188</v>
      </c>
      <c r="G115" s="18" t="n">
        <f aca="false">INDEX(ImgF,ROUND($C$5+G$7*SIN(2*PI()*$B115/n_ang),0)-ImgF_y0+1,ROUND($C$4+G$7*COS(2*PI()*$B115/n_ang),0)-ImgF_x0+1)</f>
        <v>170</v>
      </c>
      <c r="H115" s="18" t="n">
        <f aca="false">INDEX(ImgF,ROUND($C$5+H$7*SIN(2*PI()*$B115/n_ang),0)-ImgF_y0+1,ROUND($C$4+H$7*COS(2*PI()*$B115/n_ang),0)-ImgF_x0+1)</f>
        <v>196</v>
      </c>
      <c r="I115" s="18" t="n">
        <f aca="false">INDEX(ImgF,ROUND($C$5+I$7*SIN(2*PI()*$B115/n_ang),0)-ImgF_y0+1,ROUND($C$4+I$7*COS(2*PI()*$B115/n_ang),0)-ImgF_x0+1)</f>
        <v>172</v>
      </c>
      <c r="J115" s="18" t="n">
        <f aca="false">INDEX(ImgF,ROUND($C$5+J$7*SIN(2*PI()*$B115/n_ang),0)-ImgF_y0+1,ROUND($C$4+J$7*COS(2*PI()*$B115/n_ang),0)-ImgF_x0+1)</f>
        <v>172</v>
      </c>
      <c r="K115" s="18" t="n">
        <f aca="false">INDEX(ImgF,ROUND($C$5+K$7*SIN(2*PI()*$B115/n_ang),0)-ImgF_y0+1,ROUND($C$4+K$7*COS(2*PI()*$B115/n_ang),0)-ImgF_x0+1)</f>
        <v>178</v>
      </c>
      <c r="L115" s="18" t="n">
        <f aca="false">INDEX(ImgF,ROUND($C$5+L$7*SIN(2*PI()*$B115/n_ang),0)-ImgF_y0+1,ROUND($C$4+L$7*COS(2*PI()*$B115/n_ang),0)-ImgF_x0+1)</f>
        <v>175</v>
      </c>
      <c r="M115" s="18" t="n">
        <f aca="false">INDEX(ImgF,ROUND($C$5+M$7*SIN(2*PI()*$B115/n_ang),0)-ImgF_y0+1,ROUND($C$4+M$7*COS(2*PI()*$B115/n_ang),0)-ImgF_x0+1)</f>
        <v>203</v>
      </c>
      <c r="N115" s="18" t="n">
        <f aca="false">INDEX(ImgF,ROUND($C$5+N$7*SIN(2*PI()*$B115/n_ang),0)-ImgF_y0+1,ROUND($C$4+N$7*COS(2*PI()*$B115/n_ang),0)-ImgF_x0+1)</f>
        <v>160</v>
      </c>
      <c r="O115" s="18" t="n">
        <f aca="false">INDEX(ImgF,ROUND($C$5+O$7*SIN(2*PI()*$B115/n_ang),0)-ImgF_y0+1,ROUND($C$4+O$7*COS(2*PI()*$B115/n_ang),0)-ImgF_x0+1)</f>
        <v>186</v>
      </c>
      <c r="P115" s="18" t="n">
        <f aca="false">INDEX(ImgF,ROUND($C$5+P$7*SIN(2*PI()*$B115/n_ang),0)-ImgF_y0+1,ROUND($C$4+P$7*COS(2*PI()*$B115/n_ang),0)-ImgF_x0+1)</f>
        <v>175</v>
      </c>
      <c r="Q115" s="18" t="n">
        <f aca="false">INDEX(ImgF,ROUND($C$5+Q$7*SIN(2*PI()*$B115/n_ang),0)-ImgF_y0+1,ROUND($C$4+Q$7*COS(2*PI()*$B115/n_ang),0)-ImgF_x0+1)</f>
        <v>175</v>
      </c>
      <c r="R115" s="18" t="n">
        <f aca="false">INDEX(ImgF,ROUND($C$5+R$7*SIN(2*PI()*$B115/n_ang),0)-ImgF_y0+1,ROUND($C$4+R$7*COS(2*PI()*$B115/n_ang),0)-ImgF_x0+1)</f>
        <v>157</v>
      </c>
      <c r="S115" s="18" t="n">
        <f aca="false">INDEX(ImgF,ROUND($C$5+S$7*SIN(2*PI()*$B115/n_ang),0)-ImgF_y0+1,ROUND($C$4+S$7*COS(2*PI()*$B115/n_ang),0)-ImgF_x0+1)</f>
        <v>164</v>
      </c>
      <c r="T115" s="18" t="n">
        <f aca="false">INDEX(ImgF,ROUND($C$5+T$7*SIN(2*PI()*$B115/n_ang),0)-ImgF_y0+1,ROUND($C$4+T$7*COS(2*PI()*$B115/n_ang),0)-ImgF_x0+1)</f>
        <v>192</v>
      </c>
      <c r="U115" s="18" t="n">
        <f aca="false">INDEX(ImgF,ROUND($C$5+U$7*SIN(2*PI()*$B115/n_ang),0)-ImgF_y0+1,ROUND($C$4+U$7*COS(2*PI()*$B115/n_ang),0)-ImgF_x0+1)</f>
        <v>167</v>
      </c>
      <c r="V115" s="18" t="n">
        <f aca="false">INDEX(ImgF,ROUND($C$5+V$7*SIN(2*PI()*$B115/n_ang),0)-ImgF_y0+1,ROUND($C$4+V$7*COS(2*PI()*$B115/n_ang),0)-ImgF_x0+1)</f>
        <v>251</v>
      </c>
      <c r="W115" s="18" t="n">
        <f aca="false">INDEX(ImgF,ROUND($C$5+W$7*SIN(2*PI()*$B115/n_ang),0)-ImgF_y0+1,ROUND($C$4+W$7*COS(2*PI()*$B115/n_ang),0)-ImgF_x0+1)</f>
        <v>247</v>
      </c>
      <c r="X115" s="18" t="n">
        <f aca="false">INDEX(ImgF,ROUND($C$5+X$7*SIN(2*PI()*$B115/n_ang),0)-ImgF_y0+1,ROUND($C$4+X$7*COS(2*PI()*$B115/n_ang),0)-ImgF_x0+1)</f>
        <v>35</v>
      </c>
      <c r="Y115" s="18" t="n">
        <f aca="false">INDEX(ImgF,ROUND($C$5+Y$7*SIN(2*PI()*$B115/n_ang),0)-ImgF_y0+1,ROUND($C$4+Y$7*COS(2*PI()*$B115/n_ang),0)-ImgF_x0+1)</f>
        <v>35</v>
      </c>
      <c r="Z115" s="18" t="n">
        <f aca="false">INDEX(ImgF,ROUND($C$5+Z$7*SIN(2*PI()*$B115/n_ang),0)-ImgF_y0+1,ROUND($C$4+Z$7*COS(2*PI()*$B115/n_ang),0)-ImgF_x0+1)</f>
        <v>45</v>
      </c>
      <c r="AA115" s="18" t="n">
        <f aca="false">INDEX(ImgF,ROUND($C$5+AA$7*SIN(2*PI()*$B115/n_ang),0)-ImgF_y0+1,ROUND($C$4+AA$7*COS(2*PI()*$B115/n_ang),0)-ImgF_x0+1)</f>
        <v>52</v>
      </c>
      <c r="AB115" s="18" t="n">
        <f aca="false">INDEX(ImgF,ROUND($C$5+AB$7*SIN(2*PI()*$B115/n_ang),0)-ImgF_y0+1,ROUND($C$4+AB$7*COS(2*PI()*$B115/n_ang),0)-ImgF_x0+1)</f>
        <v>44</v>
      </c>
      <c r="AD115" s="18" t="n">
        <f aca="false">INDEX(ImgF,ROUND($C$5+AD$7*SIN(2*PI()*$B115/n_ang),0)-ImgF_y0+1,ROUND($C$4+AD$7*COS(2*PI()*$B115/n_ang),0)-ImgF_x0+1)</f>
        <v>64</v>
      </c>
      <c r="AE115" s="18" t="n">
        <f aca="false">INDEX(ImgF,ROUND($C$5+AE$7*SIN(2*PI()*$B115/n_ang),0)-ImgF_y0+1,ROUND($C$4+AE$7*COS(2*PI()*$B115/n_ang),0)-ImgF_x0+1)</f>
        <v>53</v>
      </c>
      <c r="AF115" s="18" t="n">
        <f aca="false">INDEX(ImgF,ROUND($C$5+AF$7*SIN(2*PI()*$B115/n_ang),0)-ImgF_y0+1,ROUND($C$4+AF$7*COS(2*PI()*$B115/n_ang),0)-ImgF_x0+1)</f>
        <v>26</v>
      </c>
      <c r="AG115" s="18" t="n">
        <f aca="false">INDEX(ImgF,ROUND($C$5+AG$7*SIN(2*PI()*$B115/n_ang),0)-ImgF_y0+1,ROUND($C$4+AG$7*COS(2*PI()*$B115/n_ang),0)-ImgF_x0+1)</f>
        <v>22</v>
      </c>
      <c r="AH115" s="18" t="n">
        <f aca="false">INDEX(ImgF,ROUND($C$5+AH$7*SIN(2*PI()*$B115/n_ang),0)-ImgF_y0+1,ROUND($C$4+AH$7*COS(2*PI()*$B115/n_ang),0)-ImgF_x0+1)</f>
        <v>25</v>
      </c>
      <c r="AI115" s="18" t="n">
        <f aca="false">INDEX(ImgF,ROUND($C$5+AI$7*SIN(2*PI()*$B115/n_ang),0)-ImgF_y0+1,ROUND($C$4+AI$7*COS(2*PI()*$B115/n_ang),0)-ImgF_x0+1)</f>
        <v>22</v>
      </c>
      <c r="AJ115" s="18" t="n">
        <f aca="false">INDEX(ImgF,ROUND($C$5+AJ$7*SIN(2*PI()*$B115/n_ang),0)-ImgF_y0+1,ROUND($C$4+AJ$7*COS(2*PI()*$B115/n_ang),0)-ImgF_x0+1)</f>
        <v>12</v>
      </c>
      <c r="AK115" s="18" t="n">
        <f aca="false">INDEX(ImgF,ROUND($C$5+AK$7*SIN(2*PI()*$B115/n_ang),0)-ImgF_y0+1,ROUND($C$4+AK$7*COS(2*PI()*$B115/n_ang),0)-ImgF_x0+1)</f>
        <v>12</v>
      </c>
      <c r="AL115" s="18" t="n">
        <f aca="false">INDEX(ImgF,ROUND($C$5+AL$7*SIN(2*PI()*$B115/n_ang),0)-ImgF_y0+1,ROUND($C$4+AL$7*COS(2*PI()*$B115/n_ang),0)-ImgF_x0+1)</f>
        <v>6</v>
      </c>
      <c r="AN115" s="35" t="n">
        <f aca="false">AVERAGE(D115:AB115)-AVERAGE(D136:AB136)</f>
        <v>14.6465625</v>
      </c>
      <c r="AO115" s="36" t="n">
        <f aca="false">(AN115-AVERAGE(AN$8:AN$135))/STDEVP(AN$8:AN$135)</f>
        <v>0.540755875500973</v>
      </c>
      <c r="AP115" s="35" t="n">
        <f aca="false">AVERAGE(AD115:AL115)-AVERAGE(AD136:AL136)</f>
        <v>-47.8081597222222</v>
      </c>
      <c r="AQ115" s="36" t="n">
        <f aca="false">(AP115-AVERAGE(AP$8:AP$135))/STDEVP(AP$8:AP$135)</f>
        <v>-1.04021569916862</v>
      </c>
    </row>
    <row r="116" customFormat="false" ht="10.5" hidden="false" customHeight="true" outlineLevel="0" collapsed="false">
      <c r="B116" s="22" t="n">
        <v>108</v>
      </c>
      <c r="C116" s="34" t="n">
        <f aca="false">B116*360/n_ang</f>
        <v>303.75</v>
      </c>
      <c r="D116" s="18" t="n">
        <f aca="false">INDEX(ImgF,ROUND($C$5+D$7*SIN(2*PI()*$B116/n_ang),0)-ImgF_y0+1,ROUND($C$4+D$7*COS(2*PI()*$B116/n_ang),0)-ImgF_x0+1)</f>
        <v>193</v>
      </c>
      <c r="E116" s="18" t="n">
        <f aca="false">INDEX(ImgF,ROUND($C$5+E$7*SIN(2*PI()*$B116/n_ang),0)-ImgF_y0+1,ROUND($C$4+E$7*COS(2*PI()*$B116/n_ang),0)-ImgF_x0+1)</f>
        <v>189</v>
      </c>
      <c r="F116" s="18" t="n">
        <f aca="false">INDEX(ImgF,ROUND($C$5+F$7*SIN(2*PI()*$B116/n_ang),0)-ImgF_y0+1,ROUND($C$4+F$7*COS(2*PI()*$B116/n_ang),0)-ImgF_x0+1)</f>
        <v>165</v>
      </c>
      <c r="G116" s="18" t="n">
        <f aca="false">INDEX(ImgF,ROUND($C$5+G$7*SIN(2*PI()*$B116/n_ang),0)-ImgF_y0+1,ROUND($C$4+G$7*COS(2*PI()*$B116/n_ang),0)-ImgF_x0+1)</f>
        <v>170</v>
      </c>
      <c r="H116" s="18" t="n">
        <f aca="false">INDEX(ImgF,ROUND($C$5+H$7*SIN(2*PI()*$B116/n_ang),0)-ImgF_y0+1,ROUND($C$4+H$7*COS(2*PI()*$B116/n_ang),0)-ImgF_x0+1)</f>
        <v>194</v>
      </c>
      <c r="I116" s="18" t="n">
        <f aca="false">INDEX(ImgF,ROUND($C$5+I$7*SIN(2*PI()*$B116/n_ang),0)-ImgF_y0+1,ROUND($C$4+I$7*COS(2*PI()*$B116/n_ang),0)-ImgF_x0+1)</f>
        <v>174</v>
      </c>
      <c r="J116" s="18" t="n">
        <f aca="false">INDEX(ImgF,ROUND($C$5+J$7*SIN(2*PI()*$B116/n_ang),0)-ImgF_y0+1,ROUND($C$4+J$7*COS(2*PI()*$B116/n_ang),0)-ImgF_x0+1)</f>
        <v>172</v>
      </c>
      <c r="K116" s="18" t="n">
        <f aca="false">INDEX(ImgF,ROUND($C$5+K$7*SIN(2*PI()*$B116/n_ang),0)-ImgF_y0+1,ROUND($C$4+K$7*COS(2*PI()*$B116/n_ang),0)-ImgF_x0+1)</f>
        <v>167</v>
      </c>
      <c r="L116" s="18" t="n">
        <f aca="false">INDEX(ImgF,ROUND($C$5+L$7*SIN(2*PI()*$B116/n_ang),0)-ImgF_y0+1,ROUND($C$4+L$7*COS(2*PI()*$B116/n_ang),0)-ImgF_x0+1)</f>
        <v>175</v>
      </c>
      <c r="M116" s="18" t="n">
        <f aca="false">INDEX(ImgF,ROUND($C$5+M$7*SIN(2*PI()*$B116/n_ang),0)-ImgF_y0+1,ROUND($C$4+M$7*COS(2*PI()*$B116/n_ang),0)-ImgF_x0+1)</f>
        <v>188</v>
      </c>
      <c r="N116" s="18" t="n">
        <f aca="false">INDEX(ImgF,ROUND($C$5+N$7*SIN(2*PI()*$B116/n_ang),0)-ImgF_y0+1,ROUND($C$4+N$7*COS(2*PI()*$B116/n_ang),0)-ImgF_x0+1)</f>
        <v>188</v>
      </c>
      <c r="O116" s="18" t="n">
        <f aca="false">INDEX(ImgF,ROUND($C$5+O$7*SIN(2*PI()*$B116/n_ang),0)-ImgF_y0+1,ROUND($C$4+O$7*COS(2*PI()*$B116/n_ang),0)-ImgF_x0+1)</f>
        <v>177</v>
      </c>
      <c r="P116" s="18" t="n">
        <f aca="false">INDEX(ImgF,ROUND($C$5+P$7*SIN(2*PI()*$B116/n_ang),0)-ImgF_y0+1,ROUND($C$4+P$7*COS(2*PI()*$B116/n_ang),0)-ImgF_x0+1)</f>
        <v>169</v>
      </c>
      <c r="Q116" s="18" t="n">
        <f aca="false">INDEX(ImgF,ROUND($C$5+Q$7*SIN(2*PI()*$B116/n_ang),0)-ImgF_y0+1,ROUND($C$4+Q$7*COS(2*PI()*$B116/n_ang),0)-ImgF_x0+1)</f>
        <v>194</v>
      </c>
      <c r="R116" s="18" t="n">
        <f aca="false">INDEX(ImgF,ROUND($C$5+R$7*SIN(2*PI()*$B116/n_ang),0)-ImgF_y0+1,ROUND($C$4+R$7*COS(2*PI()*$B116/n_ang),0)-ImgF_x0+1)</f>
        <v>157</v>
      </c>
      <c r="S116" s="18" t="n">
        <f aca="false">INDEX(ImgF,ROUND($C$5+S$7*SIN(2*PI()*$B116/n_ang),0)-ImgF_y0+1,ROUND($C$4+S$7*COS(2*PI()*$B116/n_ang),0)-ImgF_x0+1)</f>
        <v>202</v>
      </c>
      <c r="T116" s="18" t="n">
        <f aca="false">INDEX(ImgF,ROUND($C$5+T$7*SIN(2*PI()*$B116/n_ang),0)-ImgF_y0+1,ROUND($C$4+T$7*COS(2*PI()*$B116/n_ang),0)-ImgF_x0+1)</f>
        <v>200</v>
      </c>
      <c r="U116" s="18" t="n">
        <f aca="false">INDEX(ImgF,ROUND($C$5+U$7*SIN(2*PI()*$B116/n_ang),0)-ImgF_y0+1,ROUND($C$4+U$7*COS(2*PI()*$B116/n_ang),0)-ImgF_x0+1)</f>
        <v>178</v>
      </c>
      <c r="V116" s="18" t="n">
        <f aca="false">INDEX(ImgF,ROUND($C$5+V$7*SIN(2*PI()*$B116/n_ang),0)-ImgF_y0+1,ROUND($C$4+V$7*COS(2*PI()*$B116/n_ang),0)-ImgF_x0+1)</f>
        <v>196</v>
      </c>
      <c r="W116" s="18" t="n">
        <f aca="false">INDEX(ImgF,ROUND($C$5+W$7*SIN(2*PI()*$B116/n_ang),0)-ImgF_y0+1,ROUND($C$4+W$7*COS(2*PI()*$B116/n_ang),0)-ImgF_x0+1)</f>
        <v>250</v>
      </c>
      <c r="X116" s="18" t="n">
        <f aca="false">INDEX(ImgF,ROUND($C$5+X$7*SIN(2*PI()*$B116/n_ang),0)-ImgF_y0+1,ROUND($C$4+X$7*COS(2*PI()*$B116/n_ang),0)-ImgF_x0+1)</f>
        <v>158</v>
      </c>
      <c r="Y116" s="18" t="n">
        <f aca="false">INDEX(ImgF,ROUND($C$5+Y$7*SIN(2*PI()*$B116/n_ang),0)-ImgF_y0+1,ROUND($C$4+Y$7*COS(2*PI()*$B116/n_ang),0)-ImgF_x0+1)</f>
        <v>30</v>
      </c>
      <c r="Z116" s="18" t="n">
        <f aca="false">INDEX(ImgF,ROUND($C$5+Z$7*SIN(2*PI()*$B116/n_ang),0)-ImgF_y0+1,ROUND($C$4+Z$7*COS(2*PI()*$B116/n_ang),0)-ImgF_x0+1)</f>
        <v>36</v>
      </c>
      <c r="AA116" s="18" t="n">
        <f aca="false">INDEX(ImgF,ROUND($C$5+AA$7*SIN(2*PI()*$B116/n_ang),0)-ImgF_y0+1,ROUND($C$4+AA$7*COS(2*PI()*$B116/n_ang),0)-ImgF_x0+1)</f>
        <v>52</v>
      </c>
      <c r="AB116" s="18" t="n">
        <f aca="false">INDEX(ImgF,ROUND($C$5+AB$7*SIN(2*PI()*$B116/n_ang),0)-ImgF_y0+1,ROUND($C$4+AB$7*COS(2*PI()*$B116/n_ang),0)-ImgF_x0+1)</f>
        <v>24</v>
      </c>
      <c r="AD116" s="18" t="n">
        <f aca="false">INDEX(ImgF,ROUND($C$5+AD$7*SIN(2*PI()*$B116/n_ang),0)-ImgF_y0+1,ROUND($C$4+AD$7*COS(2*PI()*$B116/n_ang),0)-ImgF_x0+1)</f>
        <v>57</v>
      </c>
      <c r="AE116" s="18" t="n">
        <f aca="false">INDEX(ImgF,ROUND($C$5+AE$7*SIN(2*PI()*$B116/n_ang),0)-ImgF_y0+1,ROUND($C$4+AE$7*COS(2*PI()*$B116/n_ang),0)-ImgF_x0+1)</f>
        <v>58</v>
      </c>
      <c r="AF116" s="18" t="n">
        <f aca="false">INDEX(ImgF,ROUND($C$5+AF$7*SIN(2*PI()*$B116/n_ang),0)-ImgF_y0+1,ROUND($C$4+AF$7*COS(2*PI()*$B116/n_ang),0)-ImgF_x0+1)</f>
        <v>46</v>
      </c>
      <c r="AG116" s="18" t="n">
        <f aca="false">INDEX(ImgF,ROUND($C$5+AG$7*SIN(2*PI()*$B116/n_ang),0)-ImgF_y0+1,ROUND($C$4+AG$7*COS(2*PI()*$B116/n_ang),0)-ImgF_x0+1)</f>
        <v>16</v>
      </c>
      <c r="AH116" s="18" t="n">
        <f aca="false">INDEX(ImgF,ROUND($C$5+AH$7*SIN(2*PI()*$B116/n_ang),0)-ImgF_y0+1,ROUND($C$4+AH$7*COS(2*PI()*$B116/n_ang),0)-ImgF_x0+1)</f>
        <v>15</v>
      </c>
      <c r="AI116" s="18" t="n">
        <f aca="false">INDEX(ImgF,ROUND($C$5+AI$7*SIN(2*PI()*$B116/n_ang),0)-ImgF_y0+1,ROUND($C$4+AI$7*COS(2*PI()*$B116/n_ang),0)-ImgF_x0+1)</f>
        <v>19</v>
      </c>
      <c r="AJ116" s="18" t="n">
        <f aca="false">INDEX(ImgF,ROUND($C$5+AJ$7*SIN(2*PI()*$B116/n_ang),0)-ImgF_y0+1,ROUND($C$4+AJ$7*COS(2*PI()*$B116/n_ang),0)-ImgF_x0+1)</f>
        <v>22</v>
      </c>
      <c r="AK116" s="18" t="n">
        <f aca="false">INDEX(ImgF,ROUND($C$5+AK$7*SIN(2*PI()*$B116/n_ang),0)-ImgF_y0+1,ROUND($C$4+AK$7*COS(2*PI()*$B116/n_ang),0)-ImgF_x0+1)</f>
        <v>19</v>
      </c>
      <c r="AL116" s="18" t="n">
        <f aca="false">INDEX(ImgF,ROUND($C$5+AL$7*SIN(2*PI()*$B116/n_ang),0)-ImgF_y0+1,ROUND($C$4+AL$7*COS(2*PI()*$B116/n_ang),0)-ImgF_x0+1)</f>
        <v>5</v>
      </c>
      <c r="AN116" s="35" t="n">
        <f aca="false">AVERAGE(D116:AB116)-AVERAGE(D136:AB136)</f>
        <v>17.6865625</v>
      </c>
      <c r="AO116" s="36" t="n">
        <f aca="false">(AN116-AVERAGE(AN$8:AN$135))/STDEVP(AN$8:AN$135)</f>
        <v>0.652993669285211</v>
      </c>
      <c r="AP116" s="35" t="n">
        <f aca="false">AVERAGE(AD116:AL116)-AVERAGE(AD136:AL136)</f>
        <v>-46.1414930555556</v>
      </c>
      <c r="AQ116" s="36" t="n">
        <f aca="false">(AP116-AVERAGE(AP$8:AP$135))/STDEVP(AP$8:AP$135)</f>
        <v>-1.00395216503509</v>
      </c>
    </row>
    <row r="117" customFormat="false" ht="10.5" hidden="false" customHeight="true" outlineLevel="0" collapsed="false">
      <c r="B117" s="22" t="n">
        <v>109</v>
      </c>
      <c r="C117" s="34" t="n">
        <f aca="false">B117*360/n_ang</f>
        <v>306.5625</v>
      </c>
      <c r="D117" s="18" t="n">
        <f aca="false">INDEX(ImgF,ROUND($C$5+D$7*SIN(2*PI()*$B117/n_ang),0)-ImgF_y0+1,ROUND($C$4+D$7*COS(2*PI()*$B117/n_ang),0)-ImgF_x0+1)</f>
        <v>193</v>
      </c>
      <c r="E117" s="18" t="n">
        <f aca="false">INDEX(ImgF,ROUND($C$5+E$7*SIN(2*PI()*$B117/n_ang),0)-ImgF_y0+1,ROUND($C$4+E$7*COS(2*PI()*$B117/n_ang),0)-ImgF_x0+1)</f>
        <v>186</v>
      </c>
      <c r="F117" s="18" t="n">
        <f aca="false">INDEX(ImgF,ROUND($C$5+F$7*SIN(2*PI()*$B117/n_ang),0)-ImgF_y0+1,ROUND($C$4+F$7*COS(2*PI()*$B117/n_ang),0)-ImgF_x0+1)</f>
        <v>165</v>
      </c>
      <c r="G117" s="18" t="n">
        <f aca="false">INDEX(ImgF,ROUND($C$5+G$7*SIN(2*PI()*$B117/n_ang),0)-ImgF_y0+1,ROUND($C$4+G$7*COS(2*PI()*$B117/n_ang),0)-ImgF_x0+1)</f>
        <v>172</v>
      </c>
      <c r="H117" s="18" t="n">
        <f aca="false">INDEX(ImgF,ROUND($C$5+H$7*SIN(2*PI()*$B117/n_ang),0)-ImgF_y0+1,ROUND($C$4+H$7*COS(2*PI()*$B117/n_ang),0)-ImgF_x0+1)</f>
        <v>194</v>
      </c>
      <c r="I117" s="18" t="n">
        <f aca="false">INDEX(ImgF,ROUND($C$5+I$7*SIN(2*PI()*$B117/n_ang),0)-ImgF_y0+1,ROUND($C$4+I$7*COS(2*PI()*$B117/n_ang),0)-ImgF_x0+1)</f>
        <v>144</v>
      </c>
      <c r="J117" s="18" t="n">
        <f aca="false">INDEX(ImgF,ROUND($C$5+J$7*SIN(2*PI()*$B117/n_ang),0)-ImgF_y0+1,ROUND($C$4+J$7*COS(2*PI()*$B117/n_ang),0)-ImgF_x0+1)</f>
        <v>181</v>
      </c>
      <c r="K117" s="18" t="n">
        <f aca="false">INDEX(ImgF,ROUND($C$5+K$7*SIN(2*PI()*$B117/n_ang),0)-ImgF_y0+1,ROUND($C$4+K$7*COS(2*PI()*$B117/n_ang),0)-ImgF_x0+1)</f>
        <v>167</v>
      </c>
      <c r="L117" s="18" t="n">
        <f aca="false">INDEX(ImgF,ROUND($C$5+L$7*SIN(2*PI()*$B117/n_ang),0)-ImgF_y0+1,ROUND($C$4+L$7*COS(2*PI()*$B117/n_ang),0)-ImgF_x0+1)</f>
        <v>156</v>
      </c>
      <c r="M117" s="18" t="n">
        <f aca="false">INDEX(ImgF,ROUND($C$5+M$7*SIN(2*PI()*$B117/n_ang),0)-ImgF_y0+1,ROUND($C$4+M$7*COS(2*PI()*$B117/n_ang),0)-ImgF_x0+1)</f>
        <v>182</v>
      </c>
      <c r="N117" s="18" t="n">
        <f aca="false">INDEX(ImgF,ROUND($C$5+N$7*SIN(2*PI()*$B117/n_ang),0)-ImgF_y0+1,ROUND($C$4+N$7*COS(2*PI()*$B117/n_ang),0)-ImgF_x0+1)</f>
        <v>165</v>
      </c>
      <c r="O117" s="18" t="n">
        <f aca="false">INDEX(ImgF,ROUND($C$5+O$7*SIN(2*PI()*$B117/n_ang),0)-ImgF_y0+1,ROUND($C$4+O$7*COS(2*PI()*$B117/n_ang),0)-ImgF_x0+1)</f>
        <v>199</v>
      </c>
      <c r="P117" s="18" t="n">
        <f aca="false">INDEX(ImgF,ROUND($C$5+P$7*SIN(2*PI()*$B117/n_ang),0)-ImgF_y0+1,ROUND($C$4+P$7*COS(2*PI()*$B117/n_ang),0)-ImgF_x0+1)</f>
        <v>162</v>
      </c>
      <c r="Q117" s="18" t="n">
        <f aca="false">INDEX(ImgF,ROUND($C$5+Q$7*SIN(2*PI()*$B117/n_ang),0)-ImgF_y0+1,ROUND($C$4+Q$7*COS(2*PI()*$B117/n_ang),0)-ImgF_x0+1)</f>
        <v>151</v>
      </c>
      <c r="R117" s="18" t="n">
        <f aca="false">INDEX(ImgF,ROUND($C$5+R$7*SIN(2*PI()*$B117/n_ang),0)-ImgF_y0+1,ROUND($C$4+R$7*COS(2*PI()*$B117/n_ang),0)-ImgF_x0+1)</f>
        <v>191</v>
      </c>
      <c r="S117" s="18" t="n">
        <f aca="false">INDEX(ImgF,ROUND($C$5+S$7*SIN(2*PI()*$B117/n_ang),0)-ImgF_y0+1,ROUND($C$4+S$7*COS(2*PI()*$B117/n_ang),0)-ImgF_x0+1)</f>
        <v>157</v>
      </c>
      <c r="T117" s="18" t="n">
        <f aca="false">INDEX(ImgF,ROUND($C$5+T$7*SIN(2*PI()*$B117/n_ang),0)-ImgF_y0+1,ROUND($C$4+T$7*COS(2*PI()*$B117/n_ang),0)-ImgF_x0+1)</f>
        <v>200</v>
      </c>
      <c r="U117" s="18" t="n">
        <f aca="false">INDEX(ImgF,ROUND($C$5+U$7*SIN(2*PI()*$B117/n_ang),0)-ImgF_y0+1,ROUND($C$4+U$7*COS(2*PI()*$B117/n_ang),0)-ImgF_x0+1)</f>
        <v>163</v>
      </c>
      <c r="V117" s="18" t="n">
        <f aca="false">INDEX(ImgF,ROUND($C$5+V$7*SIN(2*PI()*$B117/n_ang),0)-ImgF_y0+1,ROUND($C$4+V$7*COS(2*PI()*$B117/n_ang),0)-ImgF_x0+1)</f>
        <v>160</v>
      </c>
      <c r="W117" s="18" t="n">
        <f aca="false">INDEX(ImgF,ROUND($C$5+W$7*SIN(2*PI()*$B117/n_ang),0)-ImgF_y0+1,ROUND($C$4+W$7*COS(2*PI()*$B117/n_ang),0)-ImgF_x0+1)</f>
        <v>221</v>
      </c>
      <c r="X117" s="18" t="n">
        <f aca="false">INDEX(ImgF,ROUND($C$5+X$7*SIN(2*PI()*$B117/n_ang),0)-ImgF_y0+1,ROUND($C$4+X$7*COS(2*PI()*$B117/n_ang),0)-ImgF_x0+1)</f>
        <v>252</v>
      </c>
      <c r="Y117" s="18" t="n">
        <f aca="false">INDEX(ImgF,ROUND($C$5+Y$7*SIN(2*PI()*$B117/n_ang),0)-ImgF_y0+1,ROUND($C$4+Y$7*COS(2*PI()*$B117/n_ang),0)-ImgF_x0+1)</f>
        <v>104</v>
      </c>
      <c r="Z117" s="18" t="n">
        <f aca="false">INDEX(ImgF,ROUND($C$5+Z$7*SIN(2*PI()*$B117/n_ang),0)-ImgF_y0+1,ROUND($C$4+Z$7*COS(2*PI()*$B117/n_ang),0)-ImgF_x0+1)</f>
        <v>88</v>
      </c>
      <c r="AA117" s="18" t="n">
        <f aca="false">INDEX(ImgF,ROUND($C$5+AA$7*SIN(2*PI()*$B117/n_ang),0)-ImgF_y0+1,ROUND($C$4+AA$7*COS(2*PI()*$B117/n_ang),0)-ImgF_x0+1)</f>
        <v>97</v>
      </c>
      <c r="AB117" s="18" t="n">
        <f aca="false">INDEX(ImgF,ROUND($C$5+AB$7*SIN(2*PI()*$B117/n_ang),0)-ImgF_y0+1,ROUND($C$4+AB$7*COS(2*PI()*$B117/n_ang),0)-ImgF_x0+1)</f>
        <v>51</v>
      </c>
      <c r="AD117" s="18" t="n">
        <f aca="false">INDEX(ImgF,ROUND($C$5+AD$7*SIN(2*PI()*$B117/n_ang),0)-ImgF_y0+1,ROUND($C$4+AD$7*COS(2*PI()*$B117/n_ang),0)-ImgF_x0+1)</f>
        <v>43</v>
      </c>
      <c r="AE117" s="18" t="n">
        <f aca="false">INDEX(ImgF,ROUND($C$5+AE$7*SIN(2*PI()*$B117/n_ang),0)-ImgF_y0+1,ROUND($C$4+AE$7*COS(2*PI()*$B117/n_ang),0)-ImgF_x0+1)</f>
        <v>51</v>
      </c>
      <c r="AF117" s="18" t="n">
        <f aca="false">INDEX(ImgF,ROUND($C$5+AF$7*SIN(2*PI()*$B117/n_ang),0)-ImgF_y0+1,ROUND($C$4+AF$7*COS(2*PI()*$B117/n_ang),0)-ImgF_x0+1)</f>
        <v>44</v>
      </c>
      <c r="AG117" s="18" t="n">
        <f aca="false">INDEX(ImgF,ROUND($C$5+AG$7*SIN(2*PI()*$B117/n_ang),0)-ImgF_y0+1,ROUND($C$4+AG$7*COS(2*PI()*$B117/n_ang),0)-ImgF_x0+1)</f>
        <v>20</v>
      </c>
      <c r="AH117" s="18" t="n">
        <f aca="false">INDEX(ImgF,ROUND($C$5+AH$7*SIN(2*PI()*$B117/n_ang),0)-ImgF_y0+1,ROUND($C$4+AH$7*COS(2*PI()*$B117/n_ang),0)-ImgF_x0+1)</f>
        <v>4</v>
      </c>
      <c r="AI117" s="18" t="n">
        <f aca="false">INDEX(ImgF,ROUND($C$5+AI$7*SIN(2*PI()*$B117/n_ang),0)-ImgF_y0+1,ROUND($C$4+AI$7*COS(2*PI()*$B117/n_ang),0)-ImgF_x0+1)</f>
        <v>4</v>
      </c>
      <c r="AJ117" s="18" t="n">
        <f aca="false">INDEX(ImgF,ROUND($C$5+AJ$7*SIN(2*PI()*$B117/n_ang),0)-ImgF_y0+1,ROUND($C$4+AJ$7*COS(2*PI()*$B117/n_ang),0)-ImgF_x0+1)</f>
        <v>8</v>
      </c>
      <c r="AK117" s="18" t="n">
        <f aca="false">INDEX(ImgF,ROUND($C$5+AK$7*SIN(2*PI()*$B117/n_ang),0)-ImgF_y0+1,ROUND($C$4+AK$7*COS(2*PI()*$B117/n_ang),0)-ImgF_x0+1)</f>
        <v>4</v>
      </c>
      <c r="AL117" s="18" t="n">
        <f aca="false">INDEX(ImgF,ROUND($C$5+AL$7*SIN(2*PI()*$B117/n_ang),0)-ImgF_y0+1,ROUND($C$4+AL$7*COS(2*PI()*$B117/n_ang),0)-ImgF_x0+1)</f>
        <v>7</v>
      </c>
      <c r="AN117" s="35" t="n">
        <f aca="false">AVERAGE(D117:AB117)-AVERAGE(D136:AB136)</f>
        <v>21.8065625</v>
      </c>
      <c r="AO117" s="36" t="n">
        <f aca="false">(AN117-AVERAGE(AN$8:AN$135))/STDEVP(AN$8:AN$135)</f>
        <v>0.805105416124376</v>
      </c>
      <c r="AP117" s="35" t="n">
        <f aca="false">AVERAGE(AD117:AL117)-AVERAGE(AD136:AL136)</f>
        <v>-54.1414930555556</v>
      </c>
      <c r="AQ117" s="36" t="n">
        <f aca="false">(AP117-AVERAGE(AP$8:AP$135))/STDEVP(AP$8:AP$135)</f>
        <v>-1.178017128876</v>
      </c>
    </row>
    <row r="118" customFormat="false" ht="10.5" hidden="false" customHeight="true" outlineLevel="0" collapsed="false">
      <c r="B118" s="22" t="n">
        <v>110</v>
      </c>
      <c r="C118" s="34" t="n">
        <f aca="false">B118*360/n_ang</f>
        <v>309.375</v>
      </c>
      <c r="D118" s="18" t="n">
        <f aca="false">INDEX(ImgF,ROUND($C$5+D$7*SIN(2*PI()*$B118/n_ang),0)-ImgF_y0+1,ROUND($C$4+D$7*COS(2*PI()*$B118/n_ang),0)-ImgF_x0+1)</f>
        <v>193</v>
      </c>
      <c r="E118" s="18" t="n">
        <f aca="false">INDEX(ImgF,ROUND($C$5+E$7*SIN(2*PI()*$B118/n_ang),0)-ImgF_y0+1,ROUND($C$4+E$7*COS(2*PI()*$B118/n_ang),0)-ImgF_x0+1)</f>
        <v>186</v>
      </c>
      <c r="F118" s="18" t="n">
        <f aca="false">INDEX(ImgF,ROUND($C$5+F$7*SIN(2*PI()*$B118/n_ang),0)-ImgF_y0+1,ROUND($C$4+F$7*COS(2*PI()*$B118/n_ang),0)-ImgF_x0+1)</f>
        <v>189</v>
      </c>
      <c r="G118" s="18" t="n">
        <f aca="false">INDEX(ImgF,ROUND($C$5+G$7*SIN(2*PI()*$B118/n_ang),0)-ImgF_y0+1,ROUND($C$4+G$7*COS(2*PI()*$B118/n_ang),0)-ImgF_x0+1)</f>
        <v>172</v>
      </c>
      <c r="H118" s="18" t="n">
        <f aca="false">INDEX(ImgF,ROUND($C$5+H$7*SIN(2*PI()*$B118/n_ang),0)-ImgF_y0+1,ROUND($C$4+H$7*COS(2*PI()*$B118/n_ang),0)-ImgF_x0+1)</f>
        <v>184</v>
      </c>
      <c r="I118" s="18" t="n">
        <f aca="false">INDEX(ImgF,ROUND($C$5+I$7*SIN(2*PI()*$B118/n_ang),0)-ImgF_y0+1,ROUND($C$4+I$7*COS(2*PI()*$B118/n_ang),0)-ImgF_x0+1)</f>
        <v>144</v>
      </c>
      <c r="J118" s="18" t="n">
        <f aca="false">INDEX(ImgF,ROUND($C$5+J$7*SIN(2*PI()*$B118/n_ang),0)-ImgF_y0+1,ROUND($C$4+J$7*COS(2*PI()*$B118/n_ang),0)-ImgF_x0+1)</f>
        <v>171</v>
      </c>
      <c r="K118" s="18" t="n">
        <f aca="false">INDEX(ImgF,ROUND($C$5+K$7*SIN(2*PI()*$B118/n_ang),0)-ImgF_y0+1,ROUND($C$4+K$7*COS(2*PI()*$B118/n_ang),0)-ImgF_x0+1)</f>
        <v>179</v>
      </c>
      <c r="L118" s="18" t="n">
        <f aca="false">INDEX(ImgF,ROUND($C$5+L$7*SIN(2*PI()*$B118/n_ang),0)-ImgF_y0+1,ROUND($C$4+L$7*COS(2*PI()*$B118/n_ang),0)-ImgF_x0+1)</f>
        <v>156</v>
      </c>
      <c r="M118" s="18" t="n">
        <f aca="false">INDEX(ImgF,ROUND($C$5+M$7*SIN(2*PI()*$B118/n_ang),0)-ImgF_y0+1,ROUND($C$4+M$7*COS(2*PI()*$B118/n_ang),0)-ImgF_x0+1)</f>
        <v>182</v>
      </c>
      <c r="N118" s="18" t="n">
        <f aca="false">INDEX(ImgF,ROUND($C$5+N$7*SIN(2*PI()*$B118/n_ang),0)-ImgF_y0+1,ROUND($C$4+N$7*COS(2*PI()*$B118/n_ang),0)-ImgF_x0+1)</f>
        <v>191</v>
      </c>
      <c r="O118" s="18" t="n">
        <f aca="false">INDEX(ImgF,ROUND($C$5+O$7*SIN(2*PI()*$B118/n_ang),0)-ImgF_y0+1,ROUND($C$4+O$7*COS(2*PI()*$B118/n_ang),0)-ImgF_x0+1)</f>
        <v>152</v>
      </c>
      <c r="P118" s="18" t="n">
        <f aca="false">INDEX(ImgF,ROUND($C$5+P$7*SIN(2*PI()*$B118/n_ang),0)-ImgF_y0+1,ROUND($C$4+P$7*COS(2*PI()*$B118/n_ang),0)-ImgF_x0+1)</f>
        <v>198</v>
      </c>
      <c r="Q118" s="18" t="n">
        <f aca="false">INDEX(ImgF,ROUND($C$5+Q$7*SIN(2*PI()*$B118/n_ang),0)-ImgF_y0+1,ROUND($C$4+Q$7*COS(2*PI()*$B118/n_ang),0)-ImgF_x0+1)</f>
        <v>164</v>
      </c>
      <c r="R118" s="18" t="n">
        <f aca="false">INDEX(ImgF,ROUND($C$5+R$7*SIN(2*PI()*$B118/n_ang),0)-ImgF_y0+1,ROUND($C$4+R$7*COS(2*PI()*$B118/n_ang),0)-ImgF_x0+1)</f>
        <v>205</v>
      </c>
      <c r="S118" s="18" t="n">
        <f aca="false">INDEX(ImgF,ROUND($C$5+S$7*SIN(2*PI()*$B118/n_ang),0)-ImgF_y0+1,ROUND($C$4+S$7*COS(2*PI()*$B118/n_ang),0)-ImgF_x0+1)</f>
        <v>202</v>
      </c>
      <c r="T118" s="18" t="n">
        <f aca="false">INDEX(ImgF,ROUND($C$5+T$7*SIN(2*PI()*$B118/n_ang),0)-ImgF_y0+1,ROUND($C$4+T$7*COS(2*PI()*$B118/n_ang),0)-ImgF_x0+1)</f>
        <v>158</v>
      </c>
      <c r="U118" s="18" t="n">
        <f aca="false">INDEX(ImgF,ROUND($C$5+U$7*SIN(2*PI()*$B118/n_ang),0)-ImgF_y0+1,ROUND($C$4+U$7*COS(2*PI()*$B118/n_ang),0)-ImgF_x0+1)</f>
        <v>198</v>
      </c>
      <c r="V118" s="18" t="n">
        <f aca="false">INDEX(ImgF,ROUND($C$5+V$7*SIN(2*PI()*$B118/n_ang),0)-ImgF_y0+1,ROUND($C$4+V$7*COS(2*PI()*$B118/n_ang),0)-ImgF_x0+1)</f>
        <v>159</v>
      </c>
      <c r="W118" s="18" t="n">
        <f aca="false">INDEX(ImgF,ROUND($C$5+W$7*SIN(2*PI()*$B118/n_ang),0)-ImgF_y0+1,ROUND($C$4+W$7*COS(2*PI()*$B118/n_ang),0)-ImgF_x0+1)</f>
        <v>159</v>
      </c>
      <c r="X118" s="18" t="n">
        <f aca="false">INDEX(ImgF,ROUND($C$5+X$7*SIN(2*PI()*$B118/n_ang),0)-ImgF_y0+1,ROUND($C$4+X$7*COS(2*PI()*$B118/n_ang),0)-ImgF_x0+1)</f>
        <v>240</v>
      </c>
      <c r="Y118" s="18" t="n">
        <f aca="false">INDEX(ImgF,ROUND($C$5+Y$7*SIN(2*PI()*$B118/n_ang),0)-ImgF_y0+1,ROUND($C$4+Y$7*COS(2*PI()*$B118/n_ang),0)-ImgF_x0+1)</f>
        <v>127</v>
      </c>
      <c r="Z118" s="18" t="n">
        <f aca="false">INDEX(ImgF,ROUND($C$5+Z$7*SIN(2*PI()*$B118/n_ang),0)-ImgF_y0+1,ROUND($C$4+Z$7*COS(2*PI()*$B118/n_ang),0)-ImgF_x0+1)</f>
        <v>38</v>
      </c>
      <c r="AA118" s="18" t="n">
        <f aca="false">INDEX(ImgF,ROUND($C$5+AA$7*SIN(2*PI()*$B118/n_ang),0)-ImgF_y0+1,ROUND($C$4+AA$7*COS(2*PI()*$B118/n_ang),0)-ImgF_x0+1)</f>
        <v>99</v>
      </c>
      <c r="AB118" s="18" t="n">
        <f aca="false">INDEX(ImgF,ROUND($C$5+AB$7*SIN(2*PI()*$B118/n_ang),0)-ImgF_y0+1,ROUND($C$4+AB$7*COS(2*PI()*$B118/n_ang),0)-ImgF_x0+1)</f>
        <v>99</v>
      </c>
      <c r="AD118" s="18" t="n">
        <f aca="false">INDEX(ImgF,ROUND($C$5+AD$7*SIN(2*PI()*$B118/n_ang),0)-ImgF_y0+1,ROUND($C$4+AD$7*COS(2*PI()*$B118/n_ang),0)-ImgF_x0+1)</f>
        <v>36</v>
      </c>
      <c r="AE118" s="18" t="n">
        <f aca="false">INDEX(ImgF,ROUND($C$5+AE$7*SIN(2*PI()*$B118/n_ang),0)-ImgF_y0+1,ROUND($C$4+AE$7*COS(2*PI()*$B118/n_ang),0)-ImgF_x0+1)</f>
        <v>56</v>
      </c>
      <c r="AF118" s="18" t="n">
        <f aca="false">INDEX(ImgF,ROUND($C$5+AF$7*SIN(2*PI()*$B118/n_ang),0)-ImgF_y0+1,ROUND($C$4+AF$7*COS(2*PI()*$B118/n_ang),0)-ImgF_x0+1)</f>
        <v>38</v>
      </c>
      <c r="AG118" s="18" t="n">
        <f aca="false">INDEX(ImgF,ROUND($C$5+AG$7*SIN(2*PI()*$B118/n_ang),0)-ImgF_y0+1,ROUND($C$4+AG$7*COS(2*PI()*$B118/n_ang),0)-ImgF_x0+1)</f>
        <v>14</v>
      </c>
      <c r="AH118" s="18" t="n">
        <f aca="false">INDEX(ImgF,ROUND($C$5+AH$7*SIN(2*PI()*$B118/n_ang),0)-ImgF_y0+1,ROUND($C$4+AH$7*COS(2*PI()*$B118/n_ang),0)-ImgF_x0+1)</f>
        <v>7</v>
      </c>
      <c r="AI118" s="18" t="n">
        <f aca="false">INDEX(ImgF,ROUND($C$5+AI$7*SIN(2*PI()*$B118/n_ang),0)-ImgF_y0+1,ROUND($C$4+AI$7*COS(2*PI()*$B118/n_ang),0)-ImgF_x0+1)</f>
        <v>8</v>
      </c>
      <c r="AJ118" s="18" t="n">
        <f aca="false">INDEX(ImgF,ROUND($C$5+AJ$7*SIN(2*PI()*$B118/n_ang),0)-ImgF_y0+1,ROUND($C$4+AJ$7*COS(2*PI()*$B118/n_ang),0)-ImgF_x0+1)</f>
        <v>17</v>
      </c>
      <c r="AK118" s="18" t="n">
        <f aca="false">INDEX(ImgF,ROUND($C$5+AK$7*SIN(2*PI()*$B118/n_ang),0)-ImgF_y0+1,ROUND($C$4+AK$7*COS(2*PI()*$B118/n_ang),0)-ImgF_x0+1)</f>
        <v>21</v>
      </c>
      <c r="AL118" s="18" t="n">
        <f aca="false">INDEX(ImgF,ROUND($C$5+AL$7*SIN(2*PI()*$B118/n_ang),0)-ImgF_y0+1,ROUND($C$4+AL$7*COS(2*PI()*$B118/n_ang),0)-ImgF_x0+1)</f>
        <v>53</v>
      </c>
      <c r="AN118" s="35" t="n">
        <f aca="false">AVERAGE(D118:AB118)-AVERAGE(D136:AB136)</f>
        <v>23.5665625</v>
      </c>
      <c r="AO118" s="36" t="n">
        <f aca="false">(AN118-AVERAGE(AN$8:AN$135))/STDEVP(AN$8:AN$135)</f>
        <v>0.870085191473146</v>
      </c>
      <c r="AP118" s="35" t="n">
        <f aca="false">AVERAGE(AD118:AL118)-AVERAGE(AD136:AL136)</f>
        <v>-46.9192708333333</v>
      </c>
      <c r="AQ118" s="36" t="n">
        <f aca="false">(AP118-AVERAGE(AP$8:AP$135))/STDEVP(AP$8:AP$135)</f>
        <v>-1.02087514763074</v>
      </c>
    </row>
    <row r="119" customFormat="false" ht="10.5" hidden="false" customHeight="true" outlineLevel="0" collapsed="false">
      <c r="B119" s="22" t="n">
        <v>111</v>
      </c>
      <c r="C119" s="34" t="n">
        <f aca="false">B119*360/n_ang</f>
        <v>312.1875</v>
      </c>
      <c r="D119" s="18" t="n">
        <f aca="false">INDEX(ImgF,ROUND($C$5+D$7*SIN(2*PI()*$B119/n_ang),0)-ImgF_y0+1,ROUND($C$4+D$7*COS(2*PI()*$B119/n_ang),0)-ImgF_x0+1)</f>
        <v>174</v>
      </c>
      <c r="E119" s="18" t="n">
        <f aca="false">INDEX(ImgF,ROUND($C$5+E$7*SIN(2*PI()*$B119/n_ang),0)-ImgF_y0+1,ROUND($C$4+E$7*COS(2*PI()*$B119/n_ang),0)-ImgF_x0+1)</f>
        <v>174</v>
      </c>
      <c r="F119" s="18" t="n">
        <f aca="false">INDEX(ImgF,ROUND($C$5+F$7*SIN(2*PI()*$B119/n_ang),0)-ImgF_y0+1,ROUND($C$4+F$7*COS(2*PI()*$B119/n_ang),0)-ImgF_x0+1)</f>
        <v>189</v>
      </c>
      <c r="G119" s="18" t="n">
        <f aca="false">INDEX(ImgF,ROUND($C$5+G$7*SIN(2*PI()*$B119/n_ang),0)-ImgF_y0+1,ROUND($C$4+G$7*COS(2*PI()*$B119/n_ang),0)-ImgF_x0+1)</f>
        <v>169</v>
      </c>
      <c r="H119" s="18" t="n">
        <f aca="false">INDEX(ImgF,ROUND($C$5+H$7*SIN(2*PI()*$B119/n_ang),0)-ImgF_y0+1,ROUND($C$4+H$7*COS(2*PI()*$B119/n_ang),0)-ImgF_x0+1)</f>
        <v>169</v>
      </c>
      <c r="I119" s="18" t="n">
        <f aca="false">INDEX(ImgF,ROUND($C$5+I$7*SIN(2*PI()*$B119/n_ang),0)-ImgF_y0+1,ROUND($C$4+I$7*COS(2*PI()*$B119/n_ang),0)-ImgF_x0+1)</f>
        <v>214</v>
      </c>
      <c r="J119" s="18" t="n">
        <f aca="false">INDEX(ImgF,ROUND($C$5+J$7*SIN(2*PI()*$B119/n_ang),0)-ImgF_y0+1,ROUND($C$4+J$7*COS(2*PI()*$B119/n_ang),0)-ImgF_x0+1)</f>
        <v>161</v>
      </c>
      <c r="K119" s="18" t="n">
        <f aca="false">INDEX(ImgF,ROUND($C$5+K$7*SIN(2*PI()*$B119/n_ang),0)-ImgF_y0+1,ROUND($C$4+K$7*COS(2*PI()*$B119/n_ang),0)-ImgF_x0+1)</f>
        <v>179</v>
      </c>
      <c r="L119" s="18" t="n">
        <f aca="false">INDEX(ImgF,ROUND($C$5+L$7*SIN(2*PI()*$B119/n_ang),0)-ImgF_y0+1,ROUND($C$4+L$7*COS(2*PI()*$B119/n_ang),0)-ImgF_x0+1)</f>
        <v>194</v>
      </c>
      <c r="M119" s="18" t="n">
        <f aca="false">INDEX(ImgF,ROUND($C$5+M$7*SIN(2*PI()*$B119/n_ang),0)-ImgF_y0+1,ROUND($C$4+M$7*COS(2*PI()*$B119/n_ang),0)-ImgF_x0+1)</f>
        <v>148</v>
      </c>
      <c r="N119" s="18" t="n">
        <f aca="false">INDEX(ImgF,ROUND($C$5+N$7*SIN(2*PI()*$B119/n_ang),0)-ImgF_y0+1,ROUND($C$4+N$7*COS(2*PI()*$B119/n_ang),0)-ImgF_x0+1)</f>
        <v>191</v>
      </c>
      <c r="O119" s="18" t="n">
        <f aca="false">INDEX(ImgF,ROUND($C$5+O$7*SIN(2*PI()*$B119/n_ang),0)-ImgF_y0+1,ROUND($C$4+O$7*COS(2*PI()*$B119/n_ang),0)-ImgF_x0+1)</f>
        <v>144</v>
      </c>
      <c r="P119" s="18" t="n">
        <f aca="false">INDEX(ImgF,ROUND($C$5+P$7*SIN(2*PI()*$B119/n_ang),0)-ImgF_y0+1,ROUND($C$4+P$7*COS(2*PI()*$B119/n_ang),0)-ImgF_x0+1)</f>
        <v>159</v>
      </c>
      <c r="Q119" s="18" t="n">
        <f aca="false">INDEX(ImgF,ROUND($C$5+Q$7*SIN(2*PI()*$B119/n_ang),0)-ImgF_y0+1,ROUND($C$4+Q$7*COS(2*PI()*$B119/n_ang),0)-ImgF_x0+1)</f>
        <v>195</v>
      </c>
      <c r="R119" s="18" t="n">
        <f aca="false">INDEX(ImgF,ROUND($C$5+R$7*SIN(2*PI()*$B119/n_ang),0)-ImgF_y0+1,ROUND($C$4+R$7*COS(2*PI()*$B119/n_ang),0)-ImgF_x0+1)</f>
        <v>171</v>
      </c>
      <c r="S119" s="18" t="n">
        <f aca="false">INDEX(ImgF,ROUND($C$5+S$7*SIN(2*PI()*$B119/n_ang),0)-ImgF_y0+1,ROUND($C$4+S$7*COS(2*PI()*$B119/n_ang),0)-ImgF_x0+1)</f>
        <v>169</v>
      </c>
      <c r="T119" s="18" t="n">
        <f aca="false">INDEX(ImgF,ROUND($C$5+T$7*SIN(2*PI()*$B119/n_ang),0)-ImgF_y0+1,ROUND($C$4+T$7*COS(2*PI()*$B119/n_ang),0)-ImgF_x0+1)</f>
        <v>169</v>
      </c>
      <c r="U119" s="18" t="n">
        <f aca="false">INDEX(ImgF,ROUND($C$5+U$7*SIN(2*PI()*$B119/n_ang),0)-ImgF_y0+1,ROUND($C$4+U$7*COS(2*PI()*$B119/n_ang),0)-ImgF_x0+1)</f>
        <v>169</v>
      </c>
      <c r="V119" s="18" t="n">
        <f aca="false">INDEX(ImgF,ROUND($C$5+V$7*SIN(2*PI()*$B119/n_ang),0)-ImgF_y0+1,ROUND($C$4+V$7*COS(2*PI()*$B119/n_ang),0)-ImgF_x0+1)</f>
        <v>207</v>
      </c>
      <c r="W119" s="18" t="n">
        <f aca="false">INDEX(ImgF,ROUND($C$5+W$7*SIN(2*PI()*$B119/n_ang),0)-ImgF_y0+1,ROUND($C$4+W$7*COS(2*PI()*$B119/n_ang),0)-ImgF_x0+1)</f>
        <v>173</v>
      </c>
      <c r="X119" s="18" t="n">
        <f aca="false">INDEX(ImgF,ROUND($C$5+X$7*SIN(2*PI()*$B119/n_ang),0)-ImgF_y0+1,ROUND($C$4+X$7*COS(2*PI()*$B119/n_ang),0)-ImgF_x0+1)</f>
        <v>157</v>
      </c>
      <c r="Y119" s="18" t="n">
        <f aca="false">INDEX(ImgF,ROUND($C$5+Y$7*SIN(2*PI()*$B119/n_ang),0)-ImgF_y0+1,ROUND($C$4+Y$7*COS(2*PI()*$B119/n_ang),0)-ImgF_x0+1)</f>
        <v>206</v>
      </c>
      <c r="Z119" s="18" t="n">
        <f aca="false">INDEX(ImgF,ROUND($C$5+Z$7*SIN(2*PI()*$B119/n_ang),0)-ImgF_y0+1,ROUND($C$4+Z$7*COS(2*PI()*$B119/n_ang),0)-ImgF_x0+1)</f>
        <v>60</v>
      </c>
      <c r="AA119" s="18" t="n">
        <f aca="false">INDEX(ImgF,ROUND($C$5+AA$7*SIN(2*PI()*$B119/n_ang),0)-ImgF_y0+1,ROUND($C$4+AA$7*COS(2*PI()*$B119/n_ang),0)-ImgF_x0+1)</f>
        <v>86</v>
      </c>
      <c r="AB119" s="18" t="n">
        <f aca="false">INDEX(ImgF,ROUND($C$5+AB$7*SIN(2*PI()*$B119/n_ang),0)-ImgF_y0+1,ROUND($C$4+AB$7*COS(2*PI()*$B119/n_ang),0)-ImgF_x0+1)</f>
        <v>94</v>
      </c>
      <c r="AD119" s="18" t="n">
        <f aca="false">INDEX(ImgF,ROUND($C$5+AD$7*SIN(2*PI()*$B119/n_ang),0)-ImgF_y0+1,ROUND($C$4+AD$7*COS(2*PI()*$B119/n_ang),0)-ImgF_x0+1)</f>
        <v>19</v>
      </c>
      <c r="AE119" s="18" t="n">
        <f aca="false">INDEX(ImgF,ROUND($C$5+AE$7*SIN(2*PI()*$B119/n_ang),0)-ImgF_y0+1,ROUND($C$4+AE$7*COS(2*PI()*$B119/n_ang),0)-ImgF_x0+1)</f>
        <v>59</v>
      </c>
      <c r="AF119" s="18" t="n">
        <f aca="false">INDEX(ImgF,ROUND($C$5+AF$7*SIN(2*PI()*$B119/n_ang),0)-ImgF_y0+1,ROUND($C$4+AF$7*COS(2*PI()*$B119/n_ang),0)-ImgF_x0+1)</f>
        <v>49</v>
      </c>
      <c r="AG119" s="18" t="n">
        <f aca="false">INDEX(ImgF,ROUND($C$5+AG$7*SIN(2*PI()*$B119/n_ang),0)-ImgF_y0+1,ROUND($C$4+AG$7*COS(2*PI()*$B119/n_ang),0)-ImgF_x0+1)</f>
        <v>49</v>
      </c>
      <c r="AH119" s="18" t="n">
        <f aca="false">INDEX(ImgF,ROUND($C$5+AH$7*SIN(2*PI()*$B119/n_ang),0)-ImgF_y0+1,ROUND($C$4+AH$7*COS(2*PI()*$B119/n_ang),0)-ImgF_x0+1)</f>
        <v>11</v>
      </c>
      <c r="AI119" s="18" t="n">
        <f aca="false">INDEX(ImgF,ROUND($C$5+AI$7*SIN(2*PI()*$B119/n_ang),0)-ImgF_y0+1,ROUND($C$4+AI$7*COS(2*PI()*$B119/n_ang),0)-ImgF_x0+1)</f>
        <v>26</v>
      </c>
      <c r="AJ119" s="18" t="n">
        <f aca="false">INDEX(ImgF,ROUND($C$5+AJ$7*SIN(2*PI()*$B119/n_ang),0)-ImgF_y0+1,ROUND($C$4+AJ$7*COS(2*PI()*$B119/n_ang),0)-ImgF_x0+1)</f>
        <v>35</v>
      </c>
      <c r="AK119" s="18" t="n">
        <f aca="false">INDEX(ImgF,ROUND($C$5+AK$7*SIN(2*PI()*$B119/n_ang),0)-ImgF_y0+1,ROUND($C$4+AK$7*COS(2*PI()*$B119/n_ang),0)-ImgF_x0+1)</f>
        <v>36</v>
      </c>
      <c r="AL119" s="18" t="n">
        <f aca="false">INDEX(ImgF,ROUND($C$5+AL$7*SIN(2*PI()*$B119/n_ang),0)-ImgF_y0+1,ROUND($C$4+AL$7*COS(2*PI()*$B119/n_ang),0)-ImgF_x0+1)</f>
        <v>24</v>
      </c>
      <c r="AN119" s="35" t="n">
        <f aca="false">AVERAGE(D119:AB119)-AVERAGE(D136:AB136)</f>
        <v>22.6065625</v>
      </c>
      <c r="AO119" s="36" t="n">
        <f aca="false">(AN119-AVERAGE(AN$8:AN$135))/STDEVP(AN$8:AN$135)</f>
        <v>0.834641677646544</v>
      </c>
      <c r="AP119" s="35" t="n">
        <f aca="false">AVERAGE(AD119:AL119)-AVERAGE(AD136:AL136)</f>
        <v>-40.4748263888889</v>
      </c>
      <c r="AQ119" s="36" t="n">
        <f aca="false">(AP119-AVERAGE(AP$8:AP$135))/STDEVP(AP$8:AP$135)</f>
        <v>-0.880656148981118</v>
      </c>
    </row>
    <row r="120" customFormat="false" ht="10.5" hidden="false" customHeight="true" outlineLevel="0" collapsed="false">
      <c r="B120" s="22" t="n">
        <v>112</v>
      </c>
      <c r="C120" s="34" t="n">
        <f aca="false">B120*360/n_ang</f>
        <v>315</v>
      </c>
      <c r="D120" s="18" t="n">
        <f aca="false">INDEX(ImgF,ROUND($C$5+D$7*SIN(2*PI()*$B120/n_ang),0)-ImgF_y0+1,ROUND($C$4+D$7*COS(2*PI()*$B120/n_ang),0)-ImgF_x0+1)</f>
        <v>222</v>
      </c>
      <c r="E120" s="18" t="n">
        <f aca="false">INDEX(ImgF,ROUND($C$5+E$7*SIN(2*PI()*$B120/n_ang),0)-ImgF_y0+1,ROUND($C$4+E$7*COS(2*PI()*$B120/n_ang),0)-ImgF_x0+1)</f>
        <v>174</v>
      </c>
      <c r="F120" s="18" t="n">
        <f aca="false">INDEX(ImgF,ROUND($C$5+F$7*SIN(2*PI()*$B120/n_ang),0)-ImgF_y0+1,ROUND($C$4+F$7*COS(2*PI()*$B120/n_ang),0)-ImgF_x0+1)</f>
        <v>189</v>
      </c>
      <c r="G120" s="18" t="n">
        <f aca="false">INDEX(ImgF,ROUND($C$5+G$7*SIN(2*PI()*$B120/n_ang),0)-ImgF_y0+1,ROUND($C$4+G$7*COS(2*PI()*$B120/n_ang),0)-ImgF_x0+1)</f>
        <v>189</v>
      </c>
      <c r="H120" s="18" t="n">
        <f aca="false">INDEX(ImgF,ROUND($C$5+H$7*SIN(2*PI()*$B120/n_ang),0)-ImgF_y0+1,ROUND($C$4+H$7*COS(2*PI()*$B120/n_ang),0)-ImgF_x0+1)</f>
        <v>166</v>
      </c>
      <c r="I120" s="18" t="n">
        <f aca="false">INDEX(ImgF,ROUND($C$5+I$7*SIN(2*PI()*$B120/n_ang),0)-ImgF_y0+1,ROUND($C$4+I$7*COS(2*PI()*$B120/n_ang),0)-ImgF_x0+1)</f>
        <v>214</v>
      </c>
      <c r="J120" s="18" t="n">
        <f aca="false">INDEX(ImgF,ROUND($C$5+J$7*SIN(2*PI()*$B120/n_ang),0)-ImgF_y0+1,ROUND($C$4+J$7*COS(2*PI()*$B120/n_ang),0)-ImgF_x0+1)</f>
        <v>161</v>
      </c>
      <c r="K120" s="18" t="n">
        <f aca="false">INDEX(ImgF,ROUND($C$5+K$7*SIN(2*PI()*$B120/n_ang),0)-ImgF_y0+1,ROUND($C$4+K$7*COS(2*PI()*$B120/n_ang),0)-ImgF_x0+1)</f>
        <v>157</v>
      </c>
      <c r="L120" s="18" t="n">
        <f aca="false">INDEX(ImgF,ROUND($C$5+L$7*SIN(2*PI()*$B120/n_ang),0)-ImgF_y0+1,ROUND($C$4+L$7*COS(2*PI()*$B120/n_ang),0)-ImgF_x0+1)</f>
        <v>194</v>
      </c>
      <c r="M120" s="18" t="n">
        <f aca="false">INDEX(ImgF,ROUND($C$5+M$7*SIN(2*PI()*$B120/n_ang),0)-ImgF_y0+1,ROUND($C$4+M$7*COS(2*PI()*$B120/n_ang),0)-ImgF_x0+1)</f>
        <v>148</v>
      </c>
      <c r="N120" s="18" t="n">
        <f aca="false">INDEX(ImgF,ROUND($C$5+N$7*SIN(2*PI()*$B120/n_ang),0)-ImgF_y0+1,ROUND($C$4+N$7*COS(2*PI()*$B120/n_ang),0)-ImgF_x0+1)</f>
        <v>157</v>
      </c>
      <c r="O120" s="18" t="n">
        <f aca="false">INDEX(ImgF,ROUND($C$5+O$7*SIN(2*PI()*$B120/n_ang),0)-ImgF_y0+1,ROUND($C$4+O$7*COS(2*PI()*$B120/n_ang),0)-ImgF_x0+1)</f>
        <v>196</v>
      </c>
      <c r="P120" s="18" t="n">
        <f aca="false">INDEX(ImgF,ROUND($C$5+P$7*SIN(2*PI()*$B120/n_ang),0)-ImgF_y0+1,ROUND($C$4+P$7*COS(2*PI()*$B120/n_ang),0)-ImgF_x0+1)</f>
        <v>159</v>
      </c>
      <c r="Q120" s="18" t="n">
        <f aca="false">INDEX(ImgF,ROUND($C$5+Q$7*SIN(2*PI()*$B120/n_ang),0)-ImgF_y0+1,ROUND($C$4+Q$7*COS(2*PI()*$B120/n_ang),0)-ImgF_x0+1)</f>
        <v>148</v>
      </c>
      <c r="R120" s="18" t="n">
        <f aca="false">INDEX(ImgF,ROUND($C$5+R$7*SIN(2*PI()*$B120/n_ang),0)-ImgF_y0+1,ROUND($C$4+R$7*COS(2*PI()*$B120/n_ang),0)-ImgF_x0+1)</f>
        <v>194</v>
      </c>
      <c r="S120" s="18" t="n">
        <f aca="false">INDEX(ImgF,ROUND($C$5+S$7*SIN(2*PI()*$B120/n_ang),0)-ImgF_y0+1,ROUND($C$4+S$7*COS(2*PI()*$B120/n_ang),0)-ImgF_x0+1)</f>
        <v>166</v>
      </c>
      <c r="T120" s="18" t="n">
        <f aca="false">INDEX(ImgF,ROUND($C$5+T$7*SIN(2*PI()*$B120/n_ang),0)-ImgF_y0+1,ROUND($C$4+T$7*COS(2*PI()*$B120/n_ang),0)-ImgF_x0+1)</f>
        <v>175</v>
      </c>
      <c r="U120" s="18" t="n">
        <f aca="false">INDEX(ImgF,ROUND($C$5+U$7*SIN(2*PI()*$B120/n_ang),0)-ImgF_y0+1,ROUND($C$4+U$7*COS(2*PI()*$B120/n_ang),0)-ImgF_x0+1)</f>
        <v>180</v>
      </c>
      <c r="V120" s="18" t="n">
        <f aca="false">INDEX(ImgF,ROUND($C$5+V$7*SIN(2*PI()*$B120/n_ang),0)-ImgF_y0+1,ROUND($C$4+V$7*COS(2*PI()*$B120/n_ang),0)-ImgF_x0+1)</f>
        <v>175</v>
      </c>
      <c r="W120" s="18" t="n">
        <f aca="false">INDEX(ImgF,ROUND($C$5+W$7*SIN(2*PI()*$B120/n_ang),0)-ImgF_y0+1,ROUND($C$4+W$7*COS(2*PI()*$B120/n_ang),0)-ImgF_x0+1)</f>
        <v>192</v>
      </c>
      <c r="X120" s="18" t="n">
        <f aca="false">INDEX(ImgF,ROUND($C$5+X$7*SIN(2*PI()*$B120/n_ang),0)-ImgF_y0+1,ROUND($C$4+X$7*COS(2*PI()*$B120/n_ang),0)-ImgF_x0+1)</f>
        <v>196</v>
      </c>
      <c r="Y120" s="18" t="n">
        <f aca="false">INDEX(ImgF,ROUND($C$5+Y$7*SIN(2*PI()*$B120/n_ang),0)-ImgF_y0+1,ROUND($C$4+Y$7*COS(2*PI()*$B120/n_ang),0)-ImgF_x0+1)</f>
        <v>247</v>
      </c>
      <c r="Z120" s="18" t="n">
        <f aca="false">INDEX(ImgF,ROUND($C$5+Z$7*SIN(2*PI()*$B120/n_ang),0)-ImgF_y0+1,ROUND($C$4+Z$7*COS(2*PI()*$B120/n_ang),0)-ImgF_x0+1)</f>
        <v>136</v>
      </c>
      <c r="AA120" s="18" t="n">
        <f aca="false">INDEX(ImgF,ROUND($C$5+AA$7*SIN(2*PI()*$B120/n_ang),0)-ImgF_y0+1,ROUND($C$4+AA$7*COS(2*PI()*$B120/n_ang),0)-ImgF_x0+1)</f>
        <v>35</v>
      </c>
      <c r="AB120" s="18" t="n">
        <f aca="false">INDEX(ImgF,ROUND($C$5+AB$7*SIN(2*PI()*$B120/n_ang),0)-ImgF_y0+1,ROUND($C$4+AB$7*COS(2*PI()*$B120/n_ang),0)-ImgF_x0+1)</f>
        <v>40</v>
      </c>
      <c r="AD120" s="18" t="n">
        <f aca="false">INDEX(ImgF,ROUND($C$5+AD$7*SIN(2*PI()*$B120/n_ang),0)-ImgF_y0+1,ROUND($C$4+AD$7*COS(2*PI()*$B120/n_ang),0)-ImgF_x0+1)</f>
        <v>16</v>
      </c>
      <c r="AE120" s="18" t="n">
        <f aca="false">INDEX(ImgF,ROUND($C$5+AE$7*SIN(2*PI()*$B120/n_ang),0)-ImgF_y0+1,ROUND($C$4+AE$7*COS(2*PI()*$B120/n_ang),0)-ImgF_x0+1)</f>
        <v>44</v>
      </c>
      <c r="AF120" s="18" t="n">
        <f aca="false">INDEX(ImgF,ROUND($C$5+AF$7*SIN(2*PI()*$B120/n_ang),0)-ImgF_y0+1,ROUND($C$4+AF$7*COS(2*PI()*$B120/n_ang),0)-ImgF_x0+1)</f>
        <v>51</v>
      </c>
      <c r="AG120" s="18" t="n">
        <f aca="false">INDEX(ImgF,ROUND($C$5+AG$7*SIN(2*PI()*$B120/n_ang),0)-ImgF_y0+1,ROUND($C$4+AG$7*COS(2*PI()*$B120/n_ang),0)-ImgF_x0+1)</f>
        <v>43</v>
      </c>
      <c r="AH120" s="18" t="n">
        <f aca="false">INDEX(ImgF,ROUND($C$5+AH$7*SIN(2*PI()*$B120/n_ang),0)-ImgF_y0+1,ROUND($C$4+AH$7*COS(2*PI()*$B120/n_ang),0)-ImgF_x0+1)</f>
        <v>22</v>
      </c>
      <c r="AI120" s="18" t="n">
        <f aca="false">INDEX(ImgF,ROUND($C$5+AI$7*SIN(2*PI()*$B120/n_ang),0)-ImgF_y0+1,ROUND($C$4+AI$7*COS(2*PI()*$B120/n_ang),0)-ImgF_x0+1)</f>
        <v>3</v>
      </c>
      <c r="AJ120" s="18" t="n">
        <f aca="false">INDEX(ImgF,ROUND($C$5+AJ$7*SIN(2*PI()*$B120/n_ang),0)-ImgF_y0+1,ROUND($C$4+AJ$7*COS(2*PI()*$B120/n_ang),0)-ImgF_x0+1)</f>
        <v>15</v>
      </c>
      <c r="AK120" s="18" t="n">
        <f aca="false">INDEX(ImgF,ROUND($C$5+AK$7*SIN(2*PI()*$B120/n_ang),0)-ImgF_y0+1,ROUND($C$4+AK$7*COS(2*PI()*$B120/n_ang),0)-ImgF_x0+1)</f>
        <v>21</v>
      </c>
      <c r="AL120" s="18" t="n">
        <f aca="false">INDEX(ImgF,ROUND($C$5+AL$7*SIN(2*PI()*$B120/n_ang),0)-ImgF_y0+1,ROUND($C$4+AL$7*COS(2*PI()*$B120/n_ang),0)-ImgF_x0+1)</f>
        <v>25</v>
      </c>
      <c r="AN120" s="35" t="n">
        <f aca="false">AVERAGE(D120:AB120)-AVERAGE(D136:AB136)</f>
        <v>26.1665625</v>
      </c>
      <c r="AO120" s="36" t="n">
        <f aca="false">(AN120-AVERAGE(AN$8:AN$135))/STDEVP(AN$8:AN$135)</f>
        <v>0.966078041420192</v>
      </c>
      <c r="AP120" s="35" t="n">
        <f aca="false">AVERAGE(AD120:AL120)-AVERAGE(AD136:AL136)</f>
        <v>-48.0303819444444</v>
      </c>
      <c r="AQ120" s="36" t="n">
        <f aca="false">(AP120-AVERAGE(AP$8:AP$135))/STDEVP(AP$8:AP$135)</f>
        <v>-1.04505083705309</v>
      </c>
    </row>
    <row r="121" customFormat="false" ht="10.5" hidden="false" customHeight="true" outlineLevel="0" collapsed="false">
      <c r="B121" s="22" t="n">
        <v>113</v>
      </c>
      <c r="C121" s="34" t="n">
        <f aca="false">B121*360/n_ang</f>
        <v>317.8125</v>
      </c>
      <c r="D121" s="18" t="n">
        <f aca="false">INDEX(ImgF,ROUND($C$5+D$7*SIN(2*PI()*$B121/n_ang),0)-ImgF_y0+1,ROUND($C$4+D$7*COS(2*PI()*$B121/n_ang),0)-ImgF_x0+1)</f>
        <v>222</v>
      </c>
      <c r="E121" s="18" t="n">
        <f aca="false">INDEX(ImgF,ROUND($C$5+E$7*SIN(2*PI()*$B121/n_ang),0)-ImgF_y0+1,ROUND($C$4+E$7*COS(2*PI()*$B121/n_ang),0)-ImgF_x0+1)</f>
        <v>173</v>
      </c>
      <c r="F121" s="18" t="n">
        <f aca="false">INDEX(ImgF,ROUND($C$5+F$7*SIN(2*PI()*$B121/n_ang),0)-ImgF_y0+1,ROUND($C$4+F$7*COS(2*PI()*$B121/n_ang),0)-ImgF_x0+1)</f>
        <v>173</v>
      </c>
      <c r="G121" s="18" t="n">
        <f aca="false">INDEX(ImgF,ROUND($C$5+G$7*SIN(2*PI()*$B121/n_ang),0)-ImgF_y0+1,ROUND($C$4+G$7*COS(2*PI()*$B121/n_ang),0)-ImgF_x0+1)</f>
        <v>189</v>
      </c>
      <c r="H121" s="18" t="n">
        <f aca="false">INDEX(ImgF,ROUND($C$5+H$7*SIN(2*PI()*$B121/n_ang),0)-ImgF_y0+1,ROUND($C$4+H$7*COS(2*PI()*$B121/n_ang),0)-ImgF_x0+1)</f>
        <v>166</v>
      </c>
      <c r="I121" s="18" t="n">
        <f aca="false">INDEX(ImgF,ROUND($C$5+I$7*SIN(2*PI()*$B121/n_ang),0)-ImgF_y0+1,ROUND($C$4+I$7*COS(2*PI()*$B121/n_ang),0)-ImgF_x0+1)</f>
        <v>155</v>
      </c>
      <c r="J121" s="18" t="n">
        <f aca="false">INDEX(ImgF,ROUND($C$5+J$7*SIN(2*PI()*$B121/n_ang),0)-ImgF_y0+1,ROUND($C$4+J$7*COS(2*PI()*$B121/n_ang),0)-ImgF_x0+1)</f>
        <v>207</v>
      </c>
      <c r="K121" s="18" t="n">
        <f aca="false">INDEX(ImgF,ROUND($C$5+K$7*SIN(2*PI()*$B121/n_ang),0)-ImgF_y0+1,ROUND($C$4+K$7*COS(2*PI()*$B121/n_ang),0)-ImgF_x0+1)</f>
        <v>157</v>
      </c>
      <c r="L121" s="18" t="n">
        <f aca="false">INDEX(ImgF,ROUND($C$5+L$7*SIN(2*PI()*$B121/n_ang),0)-ImgF_y0+1,ROUND($C$4+L$7*COS(2*PI()*$B121/n_ang),0)-ImgF_x0+1)</f>
        <v>164</v>
      </c>
      <c r="M121" s="18" t="n">
        <f aca="false">INDEX(ImgF,ROUND($C$5+M$7*SIN(2*PI()*$B121/n_ang),0)-ImgF_y0+1,ROUND($C$4+M$7*COS(2*PI()*$B121/n_ang),0)-ImgF_x0+1)</f>
        <v>180</v>
      </c>
      <c r="N121" s="18" t="n">
        <f aca="false">INDEX(ImgF,ROUND($C$5+N$7*SIN(2*PI()*$B121/n_ang),0)-ImgF_y0+1,ROUND($C$4+N$7*COS(2*PI()*$B121/n_ang),0)-ImgF_x0+1)</f>
        <v>157</v>
      </c>
      <c r="O121" s="18" t="n">
        <f aca="false">INDEX(ImgF,ROUND($C$5+O$7*SIN(2*PI()*$B121/n_ang),0)-ImgF_y0+1,ROUND($C$4+O$7*COS(2*PI()*$B121/n_ang),0)-ImgF_x0+1)</f>
        <v>174</v>
      </c>
      <c r="P121" s="18" t="n">
        <f aca="false">INDEX(ImgF,ROUND($C$5+P$7*SIN(2*PI()*$B121/n_ang),0)-ImgF_y0+1,ROUND($C$4+P$7*COS(2*PI()*$B121/n_ang),0)-ImgF_x0+1)</f>
        <v>172</v>
      </c>
      <c r="Q121" s="18" t="n">
        <f aca="false">INDEX(ImgF,ROUND($C$5+Q$7*SIN(2*PI()*$B121/n_ang),0)-ImgF_y0+1,ROUND($C$4+Q$7*COS(2*PI()*$B121/n_ang),0)-ImgF_x0+1)</f>
        <v>172</v>
      </c>
      <c r="R121" s="18" t="n">
        <f aca="false">INDEX(ImgF,ROUND($C$5+R$7*SIN(2*PI()*$B121/n_ang),0)-ImgF_y0+1,ROUND($C$4+R$7*COS(2*PI()*$B121/n_ang),0)-ImgF_x0+1)</f>
        <v>172</v>
      </c>
      <c r="S121" s="18" t="n">
        <f aca="false">INDEX(ImgF,ROUND($C$5+S$7*SIN(2*PI()*$B121/n_ang),0)-ImgF_y0+1,ROUND($C$4+S$7*COS(2*PI()*$B121/n_ang),0)-ImgF_x0+1)</f>
        <v>193</v>
      </c>
      <c r="T121" s="18" t="n">
        <f aca="false">INDEX(ImgF,ROUND($C$5+T$7*SIN(2*PI()*$B121/n_ang),0)-ImgF_y0+1,ROUND($C$4+T$7*COS(2*PI()*$B121/n_ang),0)-ImgF_x0+1)</f>
        <v>196</v>
      </c>
      <c r="U121" s="18" t="n">
        <f aca="false">INDEX(ImgF,ROUND($C$5+U$7*SIN(2*PI()*$B121/n_ang),0)-ImgF_y0+1,ROUND($C$4+U$7*COS(2*PI()*$B121/n_ang),0)-ImgF_x0+1)</f>
        <v>207</v>
      </c>
      <c r="V121" s="18" t="n">
        <f aca="false">INDEX(ImgF,ROUND($C$5+V$7*SIN(2*PI()*$B121/n_ang),0)-ImgF_y0+1,ROUND($C$4+V$7*COS(2*PI()*$B121/n_ang),0)-ImgF_x0+1)</f>
        <v>170</v>
      </c>
      <c r="W121" s="18" t="n">
        <f aca="false">INDEX(ImgF,ROUND($C$5+W$7*SIN(2*PI()*$B121/n_ang),0)-ImgF_y0+1,ROUND($C$4+W$7*COS(2*PI()*$B121/n_ang),0)-ImgF_x0+1)</f>
        <v>212</v>
      </c>
      <c r="X121" s="18" t="n">
        <f aca="false">INDEX(ImgF,ROUND($C$5+X$7*SIN(2*PI()*$B121/n_ang),0)-ImgF_y0+1,ROUND($C$4+X$7*COS(2*PI()*$B121/n_ang),0)-ImgF_x0+1)</f>
        <v>208</v>
      </c>
      <c r="Y121" s="18" t="n">
        <f aca="false">INDEX(ImgF,ROUND($C$5+Y$7*SIN(2*PI()*$B121/n_ang),0)-ImgF_y0+1,ROUND($C$4+Y$7*COS(2*PI()*$B121/n_ang),0)-ImgF_x0+1)</f>
        <v>247</v>
      </c>
      <c r="Z121" s="18" t="n">
        <f aca="false">INDEX(ImgF,ROUND($C$5+Z$7*SIN(2*PI()*$B121/n_ang),0)-ImgF_y0+1,ROUND($C$4+Z$7*COS(2*PI()*$B121/n_ang),0)-ImgF_x0+1)</f>
        <v>223</v>
      </c>
      <c r="AA121" s="18" t="n">
        <f aca="false">INDEX(ImgF,ROUND($C$5+AA$7*SIN(2*PI()*$B121/n_ang),0)-ImgF_y0+1,ROUND($C$4+AA$7*COS(2*PI()*$B121/n_ang),0)-ImgF_x0+1)</f>
        <v>150</v>
      </c>
      <c r="AB121" s="18" t="n">
        <f aca="false">INDEX(ImgF,ROUND($C$5+AB$7*SIN(2*PI()*$B121/n_ang),0)-ImgF_y0+1,ROUND($C$4+AB$7*COS(2*PI()*$B121/n_ang),0)-ImgF_x0+1)</f>
        <v>24</v>
      </c>
      <c r="AD121" s="18" t="n">
        <f aca="false">INDEX(ImgF,ROUND($C$5+AD$7*SIN(2*PI()*$B121/n_ang),0)-ImgF_y0+1,ROUND($C$4+AD$7*COS(2*PI()*$B121/n_ang),0)-ImgF_x0+1)</f>
        <v>10</v>
      </c>
      <c r="AE121" s="18" t="n">
        <f aca="false">INDEX(ImgF,ROUND($C$5+AE$7*SIN(2*PI()*$B121/n_ang),0)-ImgF_y0+1,ROUND($C$4+AE$7*COS(2*PI()*$B121/n_ang),0)-ImgF_x0+1)</f>
        <v>33</v>
      </c>
      <c r="AF121" s="18" t="n">
        <f aca="false">INDEX(ImgF,ROUND($C$5+AF$7*SIN(2*PI()*$B121/n_ang),0)-ImgF_y0+1,ROUND($C$4+AF$7*COS(2*PI()*$B121/n_ang),0)-ImgF_x0+1)</f>
        <v>50</v>
      </c>
      <c r="AG121" s="18" t="n">
        <f aca="false">INDEX(ImgF,ROUND($C$5+AG$7*SIN(2*PI()*$B121/n_ang),0)-ImgF_y0+1,ROUND($C$4+AG$7*COS(2*PI()*$B121/n_ang),0)-ImgF_x0+1)</f>
        <v>44</v>
      </c>
      <c r="AH121" s="18" t="n">
        <f aca="false">INDEX(ImgF,ROUND($C$5+AH$7*SIN(2*PI()*$B121/n_ang),0)-ImgF_y0+1,ROUND($C$4+AH$7*COS(2*PI()*$B121/n_ang),0)-ImgF_x0+1)</f>
        <v>15</v>
      </c>
      <c r="AI121" s="18" t="n">
        <f aca="false">INDEX(ImgF,ROUND($C$5+AI$7*SIN(2*PI()*$B121/n_ang),0)-ImgF_y0+1,ROUND($C$4+AI$7*COS(2*PI()*$B121/n_ang),0)-ImgF_x0+1)</f>
        <v>15</v>
      </c>
      <c r="AJ121" s="18" t="n">
        <f aca="false">INDEX(ImgF,ROUND($C$5+AJ$7*SIN(2*PI()*$B121/n_ang),0)-ImgF_y0+1,ROUND($C$4+AJ$7*COS(2*PI()*$B121/n_ang),0)-ImgF_x0+1)</f>
        <v>9</v>
      </c>
      <c r="AK121" s="18" t="n">
        <f aca="false">INDEX(ImgF,ROUND($C$5+AK$7*SIN(2*PI()*$B121/n_ang),0)-ImgF_y0+1,ROUND($C$4+AK$7*COS(2*PI()*$B121/n_ang),0)-ImgF_x0+1)</f>
        <v>29</v>
      </c>
      <c r="AL121" s="18" t="n">
        <f aca="false">INDEX(ImgF,ROUND($C$5+AL$7*SIN(2*PI()*$B121/n_ang),0)-ImgF_y0+1,ROUND($C$4+AL$7*COS(2*PI()*$B121/n_ang),0)-ImgF_x0+1)</f>
        <v>36</v>
      </c>
      <c r="AN121" s="35" t="n">
        <f aca="false">AVERAGE(D121:AB121)-AVERAGE(D136:AB136)</f>
        <v>36.2865625</v>
      </c>
      <c r="AO121" s="36" t="n">
        <f aca="false">(AN121-AVERAGE(AN$8:AN$135))/STDEVP(AN$8:AN$135)</f>
        <v>1.33971174967562</v>
      </c>
      <c r="AP121" s="35" t="n">
        <f aca="false">AVERAGE(AD121:AL121)-AVERAGE(AD136:AL136)</f>
        <v>-47.9192708333333</v>
      </c>
      <c r="AQ121" s="36" t="n">
        <f aca="false">(AP121-AVERAGE(AP$8:AP$135))/STDEVP(AP$8:AP$135)</f>
        <v>-1.04263326811085</v>
      </c>
    </row>
    <row r="122" customFormat="false" ht="10.5" hidden="false" customHeight="true" outlineLevel="0" collapsed="false">
      <c r="B122" s="22" t="n">
        <v>114</v>
      </c>
      <c r="C122" s="34" t="n">
        <f aca="false">B122*360/n_ang</f>
        <v>320.625</v>
      </c>
      <c r="D122" s="18" t="n">
        <f aca="false">INDEX(ImgF,ROUND($C$5+D$7*SIN(2*PI()*$B122/n_ang),0)-ImgF_y0+1,ROUND($C$4+D$7*COS(2*PI()*$B122/n_ang),0)-ImgF_x0+1)</f>
        <v>222</v>
      </c>
      <c r="E122" s="18" t="n">
        <f aca="false">INDEX(ImgF,ROUND($C$5+E$7*SIN(2*PI()*$B122/n_ang),0)-ImgF_y0+1,ROUND($C$4+E$7*COS(2*PI()*$B122/n_ang),0)-ImgF_x0+1)</f>
        <v>200</v>
      </c>
      <c r="F122" s="18" t="n">
        <f aca="false">INDEX(ImgF,ROUND($C$5+F$7*SIN(2*PI()*$B122/n_ang),0)-ImgF_y0+1,ROUND($C$4+F$7*COS(2*PI()*$B122/n_ang),0)-ImgF_x0+1)</f>
        <v>157</v>
      </c>
      <c r="G122" s="18" t="n">
        <f aca="false">INDEX(ImgF,ROUND($C$5+G$7*SIN(2*PI()*$B122/n_ang),0)-ImgF_y0+1,ROUND($C$4+G$7*COS(2*PI()*$B122/n_ang),0)-ImgF_x0+1)</f>
        <v>200</v>
      </c>
      <c r="H122" s="18" t="n">
        <f aca="false">INDEX(ImgF,ROUND($C$5+H$7*SIN(2*PI()*$B122/n_ang),0)-ImgF_y0+1,ROUND($C$4+H$7*COS(2*PI()*$B122/n_ang),0)-ImgF_x0+1)</f>
        <v>200</v>
      </c>
      <c r="I122" s="18" t="n">
        <f aca="false">INDEX(ImgF,ROUND($C$5+I$7*SIN(2*PI()*$B122/n_ang),0)-ImgF_y0+1,ROUND($C$4+I$7*COS(2*PI()*$B122/n_ang),0)-ImgF_x0+1)</f>
        <v>155</v>
      </c>
      <c r="J122" s="18" t="n">
        <f aca="false">INDEX(ImgF,ROUND($C$5+J$7*SIN(2*PI()*$B122/n_ang),0)-ImgF_y0+1,ROUND($C$4+J$7*COS(2*PI()*$B122/n_ang),0)-ImgF_x0+1)</f>
        <v>201</v>
      </c>
      <c r="K122" s="18" t="n">
        <f aca="false">INDEX(ImgF,ROUND($C$5+K$7*SIN(2*PI()*$B122/n_ang),0)-ImgF_y0+1,ROUND($C$4+K$7*COS(2*PI()*$B122/n_ang),0)-ImgF_x0+1)</f>
        <v>188</v>
      </c>
      <c r="L122" s="18" t="n">
        <f aca="false">INDEX(ImgF,ROUND($C$5+L$7*SIN(2*PI()*$B122/n_ang),0)-ImgF_y0+1,ROUND($C$4+L$7*COS(2*PI()*$B122/n_ang),0)-ImgF_x0+1)</f>
        <v>164</v>
      </c>
      <c r="M122" s="18" t="n">
        <f aca="false">INDEX(ImgF,ROUND($C$5+M$7*SIN(2*PI()*$B122/n_ang),0)-ImgF_y0+1,ROUND($C$4+M$7*COS(2*PI()*$B122/n_ang),0)-ImgF_x0+1)</f>
        <v>161</v>
      </c>
      <c r="N122" s="18" t="n">
        <f aca="false">INDEX(ImgF,ROUND($C$5+N$7*SIN(2*PI()*$B122/n_ang),0)-ImgF_y0+1,ROUND($C$4+N$7*COS(2*PI()*$B122/n_ang),0)-ImgF_x0+1)</f>
        <v>175</v>
      </c>
      <c r="O122" s="18" t="n">
        <f aca="false">INDEX(ImgF,ROUND($C$5+O$7*SIN(2*PI()*$B122/n_ang),0)-ImgF_y0+1,ROUND($C$4+O$7*COS(2*PI()*$B122/n_ang),0)-ImgF_x0+1)</f>
        <v>179</v>
      </c>
      <c r="P122" s="18" t="n">
        <f aca="false">INDEX(ImgF,ROUND($C$5+P$7*SIN(2*PI()*$B122/n_ang),0)-ImgF_y0+1,ROUND($C$4+P$7*COS(2*PI()*$B122/n_ang),0)-ImgF_x0+1)</f>
        <v>193</v>
      </c>
      <c r="Q122" s="18" t="n">
        <f aca="false">INDEX(ImgF,ROUND($C$5+Q$7*SIN(2*PI()*$B122/n_ang),0)-ImgF_y0+1,ROUND($C$4+Q$7*COS(2*PI()*$B122/n_ang),0)-ImgF_x0+1)</f>
        <v>159</v>
      </c>
      <c r="R122" s="18" t="n">
        <f aca="false">INDEX(ImgF,ROUND($C$5+R$7*SIN(2*PI()*$B122/n_ang),0)-ImgF_y0+1,ROUND($C$4+R$7*COS(2*PI()*$B122/n_ang),0)-ImgF_x0+1)</f>
        <v>172</v>
      </c>
      <c r="S122" s="18" t="n">
        <f aca="false">INDEX(ImgF,ROUND($C$5+S$7*SIN(2*PI()*$B122/n_ang),0)-ImgF_y0+1,ROUND($C$4+S$7*COS(2*PI()*$B122/n_ang),0)-ImgF_x0+1)</f>
        <v>180</v>
      </c>
      <c r="T122" s="18" t="n">
        <f aca="false">INDEX(ImgF,ROUND($C$5+T$7*SIN(2*PI()*$B122/n_ang),0)-ImgF_y0+1,ROUND($C$4+T$7*COS(2*PI()*$B122/n_ang),0)-ImgF_x0+1)</f>
        <v>171</v>
      </c>
      <c r="U122" s="18" t="n">
        <f aca="false">INDEX(ImgF,ROUND($C$5+U$7*SIN(2*PI()*$B122/n_ang),0)-ImgF_y0+1,ROUND($C$4+U$7*COS(2*PI()*$B122/n_ang),0)-ImgF_x0+1)</f>
        <v>207</v>
      </c>
      <c r="V122" s="18" t="n">
        <f aca="false">INDEX(ImgF,ROUND($C$5+V$7*SIN(2*PI()*$B122/n_ang),0)-ImgF_y0+1,ROUND($C$4+V$7*COS(2*PI()*$B122/n_ang),0)-ImgF_x0+1)</f>
        <v>187</v>
      </c>
      <c r="W122" s="18" t="n">
        <f aca="false">INDEX(ImgF,ROUND($C$5+W$7*SIN(2*PI()*$B122/n_ang),0)-ImgF_y0+1,ROUND($C$4+W$7*COS(2*PI()*$B122/n_ang),0)-ImgF_x0+1)</f>
        <v>159</v>
      </c>
      <c r="X122" s="18" t="n">
        <f aca="false">INDEX(ImgF,ROUND($C$5+X$7*SIN(2*PI()*$B122/n_ang),0)-ImgF_y0+1,ROUND($C$4+X$7*COS(2*PI()*$B122/n_ang),0)-ImgF_x0+1)</f>
        <v>148</v>
      </c>
      <c r="Y122" s="18" t="n">
        <f aca="false">INDEX(ImgF,ROUND($C$5+Y$7*SIN(2*PI()*$B122/n_ang),0)-ImgF_y0+1,ROUND($C$4+Y$7*COS(2*PI()*$B122/n_ang),0)-ImgF_x0+1)</f>
        <v>221</v>
      </c>
      <c r="Z122" s="18" t="n">
        <f aca="false">INDEX(ImgF,ROUND($C$5+Z$7*SIN(2*PI()*$B122/n_ang),0)-ImgF_y0+1,ROUND($C$4+Z$7*COS(2*PI()*$B122/n_ang),0)-ImgF_x0+1)</f>
        <v>253</v>
      </c>
      <c r="AA122" s="18" t="n">
        <f aca="false">INDEX(ImgF,ROUND($C$5+AA$7*SIN(2*PI()*$B122/n_ang),0)-ImgF_y0+1,ROUND($C$4+AA$7*COS(2*PI()*$B122/n_ang),0)-ImgF_x0+1)</f>
        <v>224</v>
      </c>
      <c r="AB122" s="18" t="n">
        <f aca="false">INDEX(ImgF,ROUND($C$5+AB$7*SIN(2*PI()*$B122/n_ang),0)-ImgF_y0+1,ROUND($C$4+AB$7*COS(2*PI()*$B122/n_ang),0)-ImgF_x0+1)</f>
        <v>26</v>
      </c>
      <c r="AD122" s="18" t="n">
        <f aca="false">INDEX(ImgF,ROUND($C$5+AD$7*SIN(2*PI()*$B122/n_ang),0)-ImgF_y0+1,ROUND($C$4+AD$7*COS(2*PI()*$B122/n_ang),0)-ImgF_x0+1)</f>
        <v>9</v>
      </c>
      <c r="AE122" s="18" t="n">
        <f aca="false">INDEX(ImgF,ROUND($C$5+AE$7*SIN(2*PI()*$B122/n_ang),0)-ImgF_y0+1,ROUND($C$4+AE$7*COS(2*PI()*$B122/n_ang),0)-ImgF_x0+1)</f>
        <v>22</v>
      </c>
      <c r="AF122" s="18" t="n">
        <f aca="false">INDEX(ImgF,ROUND($C$5+AF$7*SIN(2*PI()*$B122/n_ang),0)-ImgF_y0+1,ROUND($C$4+AF$7*COS(2*PI()*$B122/n_ang),0)-ImgF_x0+1)</f>
        <v>46</v>
      </c>
      <c r="AG122" s="18" t="n">
        <f aca="false">INDEX(ImgF,ROUND($C$5+AG$7*SIN(2*PI()*$B122/n_ang),0)-ImgF_y0+1,ROUND($C$4+AG$7*COS(2*PI()*$B122/n_ang),0)-ImgF_x0+1)</f>
        <v>50</v>
      </c>
      <c r="AH122" s="18" t="n">
        <f aca="false">INDEX(ImgF,ROUND($C$5+AH$7*SIN(2*PI()*$B122/n_ang),0)-ImgF_y0+1,ROUND($C$4+AH$7*COS(2*PI()*$B122/n_ang),0)-ImgF_x0+1)</f>
        <v>30</v>
      </c>
      <c r="AI122" s="18" t="n">
        <f aca="false">INDEX(ImgF,ROUND($C$5+AI$7*SIN(2*PI()*$B122/n_ang),0)-ImgF_y0+1,ROUND($C$4+AI$7*COS(2*PI()*$B122/n_ang),0)-ImgF_x0+1)</f>
        <v>1</v>
      </c>
      <c r="AJ122" s="18" t="n">
        <f aca="false">INDEX(ImgF,ROUND($C$5+AJ$7*SIN(2*PI()*$B122/n_ang),0)-ImgF_y0+1,ROUND($C$4+AJ$7*COS(2*PI()*$B122/n_ang),0)-ImgF_x0+1)</f>
        <v>1</v>
      </c>
      <c r="AK122" s="18" t="n">
        <f aca="false">INDEX(ImgF,ROUND($C$5+AK$7*SIN(2*PI()*$B122/n_ang),0)-ImgF_y0+1,ROUND($C$4+AK$7*COS(2*PI()*$B122/n_ang),0)-ImgF_x0+1)</f>
        <v>14</v>
      </c>
      <c r="AL122" s="18" t="n">
        <f aca="false">INDEX(ImgF,ROUND($C$5+AL$7*SIN(2*PI()*$B122/n_ang),0)-ImgF_y0+1,ROUND($C$4+AL$7*COS(2*PI()*$B122/n_ang),0)-ImgF_x0+1)</f>
        <v>79</v>
      </c>
      <c r="AN122" s="35" t="n">
        <f aca="false">AVERAGE(D122:AB122)-AVERAGE(D136:AB136)</f>
        <v>37.8465625</v>
      </c>
      <c r="AO122" s="36" t="n">
        <f aca="false">(AN122-AVERAGE(AN$8:AN$135))/STDEVP(AN$8:AN$135)</f>
        <v>1.39730745964384</v>
      </c>
      <c r="AP122" s="35" t="n">
        <f aca="false">AVERAGE(AD122:AL122)-AVERAGE(AD136:AL136)</f>
        <v>-46.6970486111111</v>
      </c>
      <c r="AQ122" s="36" t="n">
        <f aca="false">(AP122-AVERAGE(AP$8:AP$135))/STDEVP(AP$8:AP$135)</f>
        <v>-1.01604000974627</v>
      </c>
    </row>
    <row r="123" customFormat="false" ht="10.5" hidden="false" customHeight="true" outlineLevel="0" collapsed="false">
      <c r="B123" s="22" t="n">
        <v>115</v>
      </c>
      <c r="C123" s="34" t="n">
        <f aca="false">B123*360/n_ang</f>
        <v>323.4375</v>
      </c>
      <c r="D123" s="18" t="n">
        <f aca="false">INDEX(ImgF,ROUND($C$5+D$7*SIN(2*PI()*$B123/n_ang),0)-ImgF_y0+1,ROUND($C$4+D$7*COS(2*PI()*$B123/n_ang),0)-ImgF_x0+1)</f>
        <v>222</v>
      </c>
      <c r="E123" s="18" t="n">
        <f aca="false">INDEX(ImgF,ROUND($C$5+E$7*SIN(2*PI()*$B123/n_ang),0)-ImgF_y0+1,ROUND($C$4+E$7*COS(2*PI()*$B123/n_ang),0)-ImgF_x0+1)</f>
        <v>200</v>
      </c>
      <c r="F123" s="18" t="n">
        <f aca="false">INDEX(ImgF,ROUND($C$5+F$7*SIN(2*PI()*$B123/n_ang),0)-ImgF_y0+1,ROUND($C$4+F$7*COS(2*PI()*$B123/n_ang),0)-ImgF_x0+1)</f>
        <v>157</v>
      </c>
      <c r="G123" s="18" t="n">
        <f aca="false">INDEX(ImgF,ROUND($C$5+G$7*SIN(2*PI()*$B123/n_ang),0)-ImgF_y0+1,ROUND($C$4+G$7*COS(2*PI()*$B123/n_ang),0)-ImgF_x0+1)</f>
        <v>159</v>
      </c>
      <c r="H123" s="18" t="n">
        <f aca="false">INDEX(ImgF,ROUND($C$5+H$7*SIN(2*PI()*$B123/n_ang),0)-ImgF_y0+1,ROUND($C$4+H$7*COS(2*PI()*$B123/n_ang),0)-ImgF_x0+1)</f>
        <v>203</v>
      </c>
      <c r="I123" s="18" t="n">
        <f aca="false">INDEX(ImgF,ROUND($C$5+I$7*SIN(2*PI()*$B123/n_ang),0)-ImgF_y0+1,ROUND($C$4+I$7*COS(2*PI()*$B123/n_ang),0)-ImgF_x0+1)</f>
        <v>203</v>
      </c>
      <c r="J123" s="18" t="n">
        <f aca="false">INDEX(ImgF,ROUND($C$5+J$7*SIN(2*PI()*$B123/n_ang),0)-ImgF_y0+1,ROUND($C$4+J$7*COS(2*PI()*$B123/n_ang),0)-ImgF_x0+1)</f>
        <v>156</v>
      </c>
      <c r="K123" s="18" t="n">
        <f aca="false">INDEX(ImgF,ROUND($C$5+K$7*SIN(2*PI()*$B123/n_ang),0)-ImgF_y0+1,ROUND($C$4+K$7*COS(2*PI()*$B123/n_ang),0)-ImgF_x0+1)</f>
        <v>188</v>
      </c>
      <c r="L123" s="18" t="n">
        <f aca="false">INDEX(ImgF,ROUND($C$5+L$7*SIN(2*PI()*$B123/n_ang),0)-ImgF_y0+1,ROUND($C$4+L$7*COS(2*PI()*$B123/n_ang),0)-ImgF_x0+1)</f>
        <v>187</v>
      </c>
      <c r="M123" s="18" t="n">
        <f aca="false">INDEX(ImgF,ROUND($C$5+M$7*SIN(2*PI()*$B123/n_ang),0)-ImgF_y0+1,ROUND($C$4+M$7*COS(2*PI()*$B123/n_ang),0)-ImgF_x0+1)</f>
        <v>174</v>
      </c>
      <c r="N123" s="18" t="n">
        <f aca="false">INDEX(ImgF,ROUND($C$5+N$7*SIN(2*PI()*$B123/n_ang),0)-ImgF_y0+1,ROUND($C$4+N$7*COS(2*PI()*$B123/n_ang),0)-ImgF_x0+1)</f>
        <v>174</v>
      </c>
      <c r="O123" s="18" t="n">
        <f aca="false">INDEX(ImgF,ROUND($C$5+O$7*SIN(2*PI()*$B123/n_ang),0)-ImgF_y0+1,ROUND($C$4+O$7*COS(2*PI()*$B123/n_ang),0)-ImgF_x0+1)</f>
        <v>178</v>
      </c>
      <c r="P123" s="18" t="n">
        <f aca="false">INDEX(ImgF,ROUND($C$5+P$7*SIN(2*PI()*$B123/n_ang),0)-ImgF_y0+1,ROUND($C$4+P$7*COS(2*PI()*$B123/n_ang),0)-ImgF_x0+1)</f>
        <v>193</v>
      </c>
      <c r="Q123" s="18" t="n">
        <f aca="false">INDEX(ImgF,ROUND($C$5+Q$7*SIN(2*PI()*$B123/n_ang),0)-ImgF_y0+1,ROUND($C$4+Q$7*COS(2*PI()*$B123/n_ang),0)-ImgF_x0+1)</f>
        <v>184</v>
      </c>
      <c r="R123" s="18" t="n">
        <f aca="false">INDEX(ImgF,ROUND($C$5+R$7*SIN(2*PI()*$B123/n_ang),0)-ImgF_y0+1,ROUND($C$4+R$7*COS(2*PI()*$B123/n_ang),0)-ImgF_x0+1)</f>
        <v>150</v>
      </c>
      <c r="S123" s="18" t="n">
        <f aca="false">INDEX(ImgF,ROUND($C$5+S$7*SIN(2*PI()*$B123/n_ang),0)-ImgF_y0+1,ROUND($C$4+S$7*COS(2*PI()*$B123/n_ang),0)-ImgF_x0+1)</f>
        <v>150</v>
      </c>
      <c r="T123" s="18" t="n">
        <f aca="false">INDEX(ImgF,ROUND($C$5+T$7*SIN(2*PI()*$B123/n_ang),0)-ImgF_y0+1,ROUND($C$4+T$7*COS(2*PI()*$B123/n_ang),0)-ImgF_x0+1)</f>
        <v>212</v>
      </c>
      <c r="U123" s="18" t="n">
        <f aca="false">INDEX(ImgF,ROUND($C$5+U$7*SIN(2*PI()*$B123/n_ang),0)-ImgF_y0+1,ROUND($C$4+U$7*COS(2*PI()*$B123/n_ang),0)-ImgF_x0+1)</f>
        <v>144</v>
      </c>
      <c r="V123" s="18" t="n">
        <f aca="false">INDEX(ImgF,ROUND($C$5+V$7*SIN(2*PI()*$B123/n_ang),0)-ImgF_y0+1,ROUND($C$4+V$7*COS(2*PI()*$B123/n_ang),0)-ImgF_x0+1)</f>
        <v>172</v>
      </c>
      <c r="W123" s="18" t="n">
        <f aca="false">INDEX(ImgF,ROUND($C$5+W$7*SIN(2*PI()*$B123/n_ang),0)-ImgF_y0+1,ROUND($C$4+W$7*COS(2*PI()*$B123/n_ang),0)-ImgF_x0+1)</f>
        <v>195</v>
      </c>
      <c r="X123" s="18" t="n">
        <f aca="false">INDEX(ImgF,ROUND($C$5+X$7*SIN(2*PI()*$B123/n_ang),0)-ImgF_y0+1,ROUND($C$4+X$7*COS(2*PI()*$B123/n_ang),0)-ImgF_x0+1)</f>
        <v>181</v>
      </c>
      <c r="Y123" s="18" t="n">
        <f aca="false">INDEX(ImgF,ROUND($C$5+Y$7*SIN(2*PI()*$B123/n_ang),0)-ImgF_y0+1,ROUND($C$4+Y$7*COS(2*PI()*$B123/n_ang),0)-ImgF_x0+1)</f>
        <v>173</v>
      </c>
      <c r="Z123" s="18" t="n">
        <f aca="false">INDEX(ImgF,ROUND($C$5+Z$7*SIN(2*PI()*$B123/n_ang),0)-ImgF_y0+1,ROUND($C$4+Z$7*COS(2*PI()*$B123/n_ang),0)-ImgF_x0+1)</f>
        <v>249</v>
      </c>
      <c r="AA123" s="18" t="n">
        <f aca="false">INDEX(ImgF,ROUND($C$5+AA$7*SIN(2*PI()*$B123/n_ang),0)-ImgF_y0+1,ROUND($C$4+AA$7*COS(2*PI()*$B123/n_ang),0)-ImgF_x0+1)</f>
        <v>250</v>
      </c>
      <c r="AB123" s="18" t="n">
        <f aca="false">INDEX(ImgF,ROUND($C$5+AB$7*SIN(2*PI()*$B123/n_ang),0)-ImgF_y0+1,ROUND($C$4+AB$7*COS(2*PI()*$B123/n_ang),0)-ImgF_x0+1)</f>
        <v>35</v>
      </c>
      <c r="AD123" s="18" t="n">
        <f aca="false">INDEX(ImgF,ROUND($C$5+AD$7*SIN(2*PI()*$B123/n_ang),0)-ImgF_y0+1,ROUND($C$4+AD$7*COS(2*PI()*$B123/n_ang),0)-ImgF_x0+1)</f>
        <v>17</v>
      </c>
      <c r="AE123" s="18" t="n">
        <f aca="false">INDEX(ImgF,ROUND($C$5+AE$7*SIN(2*PI()*$B123/n_ang),0)-ImgF_y0+1,ROUND($C$4+AE$7*COS(2*PI()*$B123/n_ang),0)-ImgF_x0+1)</f>
        <v>11</v>
      </c>
      <c r="AF123" s="18" t="n">
        <f aca="false">INDEX(ImgF,ROUND($C$5+AF$7*SIN(2*PI()*$B123/n_ang),0)-ImgF_y0+1,ROUND($C$4+AF$7*COS(2*PI()*$B123/n_ang),0)-ImgF_x0+1)</f>
        <v>31</v>
      </c>
      <c r="AG123" s="18" t="n">
        <f aca="false">INDEX(ImgF,ROUND($C$5+AG$7*SIN(2*PI()*$B123/n_ang),0)-ImgF_y0+1,ROUND($C$4+AG$7*COS(2*PI()*$B123/n_ang),0)-ImgF_x0+1)</f>
        <v>46</v>
      </c>
      <c r="AH123" s="18" t="n">
        <f aca="false">INDEX(ImgF,ROUND($C$5+AH$7*SIN(2*PI()*$B123/n_ang),0)-ImgF_y0+1,ROUND($C$4+AH$7*COS(2*PI()*$B123/n_ang),0)-ImgF_x0+1)</f>
        <v>31</v>
      </c>
      <c r="AI123" s="18" t="n">
        <f aca="false">INDEX(ImgF,ROUND($C$5+AI$7*SIN(2*PI()*$B123/n_ang),0)-ImgF_y0+1,ROUND($C$4+AI$7*COS(2*PI()*$B123/n_ang),0)-ImgF_x0+1)</f>
        <v>22</v>
      </c>
      <c r="AJ123" s="18" t="n">
        <f aca="false">INDEX(ImgF,ROUND($C$5+AJ$7*SIN(2*PI()*$B123/n_ang),0)-ImgF_y0+1,ROUND($C$4+AJ$7*COS(2*PI()*$B123/n_ang),0)-ImgF_x0+1)</f>
        <v>17</v>
      </c>
      <c r="AK123" s="18" t="n">
        <f aca="false">INDEX(ImgF,ROUND($C$5+AK$7*SIN(2*PI()*$B123/n_ang),0)-ImgF_y0+1,ROUND($C$4+AK$7*COS(2*PI()*$B123/n_ang),0)-ImgF_x0+1)</f>
        <v>57</v>
      </c>
      <c r="AL123" s="18" t="n">
        <f aca="false">INDEX(ImgF,ROUND($C$5+AL$7*SIN(2*PI()*$B123/n_ang),0)-ImgF_y0+1,ROUND($C$4+AL$7*COS(2*PI()*$B123/n_ang),0)-ImgF_x0+1)</f>
        <v>81</v>
      </c>
      <c r="AN123" s="35" t="n">
        <f aca="false">AVERAGE(D123:AB123)-AVERAGE(D136:AB136)</f>
        <v>37.3265625</v>
      </c>
      <c r="AO123" s="36" t="n">
        <f aca="false">(AN123-AVERAGE(AN$8:AN$135))/STDEVP(AN$8:AN$135)</f>
        <v>1.37810888965444</v>
      </c>
      <c r="AP123" s="35" t="n">
        <f aca="false">AVERAGE(AD123:AL123)-AVERAGE(AD136:AL136)</f>
        <v>-39.9192708333333</v>
      </c>
      <c r="AQ123" s="36" t="n">
        <f aca="false">(AP123-AVERAGE(AP$8:AP$135))/STDEVP(AP$8:AP$135)</f>
        <v>-0.868568304269944</v>
      </c>
    </row>
    <row r="124" customFormat="false" ht="10.5" hidden="false" customHeight="true" outlineLevel="0" collapsed="false">
      <c r="B124" s="22" t="n">
        <v>116</v>
      </c>
      <c r="C124" s="34" t="n">
        <f aca="false">B124*360/n_ang</f>
        <v>326.25</v>
      </c>
      <c r="D124" s="18" t="n">
        <f aca="false">INDEX(ImgF,ROUND($C$5+D$7*SIN(2*PI()*$B124/n_ang),0)-ImgF_y0+1,ROUND($C$4+D$7*COS(2*PI()*$B124/n_ang),0)-ImgF_x0+1)</f>
        <v>129</v>
      </c>
      <c r="E124" s="18" t="n">
        <f aca="false">INDEX(ImgF,ROUND($C$5+E$7*SIN(2*PI()*$B124/n_ang),0)-ImgF_y0+1,ROUND($C$4+E$7*COS(2*PI()*$B124/n_ang),0)-ImgF_x0+1)</f>
        <v>200</v>
      </c>
      <c r="F124" s="18" t="n">
        <f aca="false">INDEX(ImgF,ROUND($C$5+F$7*SIN(2*PI()*$B124/n_ang),0)-ImgF_y0+1,ROUND($C$4+F$7*COS(2*PI()*$B124/n_ang),0)-ImgF_x0+1)</f>
        <v>201</v>
      </c>
      <c r="G124" s="18" t="n">
        <f aca="false">INDEX(ImgF,ROUND($C$5+G$7*SIN(2*PI()*$B124/n_ang),0)-ImgF_y0+1,ROUND($C$4+G$7*COS(2*PI()*$B124/n_ang),0)-ImgF_x0+1)</f>
        <v>159</v>
      </c>
      <c r="H124" s="18" t="n">
        <f aca="false">INDEX(ImgF,ROUND($C$5+H$7*SIN(2*PI()*$B124/n_ang),0)-ImgF_y0+1,ROUND($C$4+H$7*COS(2*PI()*$B124/n_ang),0)-ImgF_x0+1)</f>
        <v>164</v>
      </c>
      <c r="I124" s="18" t="n">
        <f aca="false">INDEX(ImgF,ROUND($C$5+I$7*SIN(2*PI()*$B124/n_ang),0)-ImgF_y0+1,ROUND($C$4+I$7*COS(2*PI()*$B124/n_ang),0)-ImgF_x0+1)</f>
        <v>189</v>
      </c>
      <c r="J124" s="18" t="n">
        <f aca="false">INDEX(ImgF,ROUND($C$5+J$7*SIN(2*PI()*$B124/n_ang),0)-ImgF_y0+1,ROUND($C$4+J$7*COS(2*PI()*$B124/n_ang),0)-ImgF_x0+1)</f>
        <v>160</v>
      </c>
      <c r="K124" s="18" t="n">
        <f aca="false">INDEX(ImgF,ROUND($C$5+K$7*SIN(2*PI()*$B124/n_ang),0)-ImgF_y0+1,ROUND($C$4+K$7*COS(2*PI()*$B124/n_ang),0)-ImgF_x0+1)</f>
        <v>160</v>
      </c>
      <c r="L124" s="18" t="n">
        <f aca="false">INDEX(ImgF,ROUND($C$5+L$7*SIN(2*PI()*$B124/n_ang),0)-ImgF_y0+1,ROUND($C$4+L$7*COS(2*PI()*$B124/n_ang),0)-ImgF_x0+1)</f>
        <v>187</v>
      </c>
      <c r="M124" s="18" t="n">
        <f aca="false">INDEX(ImgF,ROUND($C$5+M$7*SIN(2*PI()*$B124/n_ang),0)-ImgF_y0+1,ROUND($C$4+M$7*COS(2*PI()*$B124/n_ang),0)-ImgF_x0+1)</f>
        <v>166</v>
      </c>
      <c r="N124" s="18" t="n">
        <f aca="false">INDEX(ImgF,ROUND($C$5+N$7*SIN(2*PI()*$B124/n_ang),0)-ImgF_y0+1,ROUND($C$4+N$7*COS(2*PI()*$B124/n_ang),0)-ImgF_x0+1)</f>
        <v>192</v>
      </c>
      <c r="O124" s="18" t="n">
        <f aca="false">INDEX(ImgF,ROUND($C$5+O$7*SIN(2*PI()*$B124/n_ang),0)-ImgF_y0+1,ROUND($C$4+O$7*COS(2*PI()*$B124/n_ang),0)-ImgF_x0+1)</f>
        <v>187</v>
      </c>
      <c r="P124" s="18" t="n">
        <f aca="false">INDEX(ImgF,ROUND($C$5+P$7*SIN(2*PI()*$B124/n_ang),0)-ImgF_y0+1,ROUND($C$4+P$7*COS(2*PI()*$B124/n_ang),0)-ImgF_x0+1)</f>
        <v>160</v>
      </c>
      <c r="Q124" s="18" t="n">
        <f aca="false">INDEX(ImgF,ROUND($C$5+Q$7*SIN(2*PI()*$B124/n_ang),0)-ImgF_y0+1,ROUND($C$4+Q$7*COS(2*PI()*$B124/n_ang),0)-ImgF_x0+1)</f>
        <v>160</v>
      </c>
      <c r="R124" s="18" t="n">
        <f aca="false">INDEX(ImgF,ROUND($C$5+R$7*SIN(2*PI()*$B124/n_ang),0)-ImgF_y0+1,ROUND($C$4+R$7*COS(2*PI()*$B124/n_ang),0)-ImgF_x0+1)</f>
        <v>209</v>
      </c>
      <c r="S124" s="18" t="n">
        <f aca="false">INDEX(ImgF,ROUND($C$5+S$7*SIN(2*PI()*$B124/n_ang),0)-ImgF_y0+1,ROUND($C$4+S$7*COS(2*PI()*$B124/n_ang),0)-ImgF_x0+1)</f>
        <v>153</v>
      </c>
      <c r="T124" s="18" t="n">
        <f aca="false">INDEX(ImgF,ROUND($C$5+T$7*SIN(2*PI()*$B124/n_ang),0)-ImgF_y0+1,ROUND($C$4+T$7*COS(2*PI()*$B124/n_ang),0)-ImgF_x0+1)</f>
        <v>166</v>
      </c>
      <c r="U124" s="18" t="n">
        <f aca="false">INDEX(ImgF,ROUND($C$5+U$7*SIN(2*PI()*$B124/n_ang),0)-ImgF_y0+1,ROUND($C$4+U$7*COS(2*PI()*$B124/n_ang),0)-ImgF_x0+1)</f>
        <v>201</v>
      </c>
      <c r="V124" s="18" t="n">
        <f aca="false">INDEX(ImgF,ROUND($C$5+V$7*SIN(2*PI()*$B124/n_ang),0)-ImgF_y0+1,ROUND($C$4+V$7*COS(2*PI()*$B124/n_ang),0)-ImgF_x0+1)</f>
        <v>209</v>
      </c>
      <c r="W124" s="18" t="n">
        <f aca="false">INDEX(ImgF,ROUND($C$5+W$7*SIN(2*PI()*$B124/n_ang),0)-ImgF_y0+1,ROUND($C$4+W$7*COS(2*PI()*$B124/n_ang),0)-ImgF_x0+1)</f>
        <v>181</v>
      </c>
      <c r="X124" s="18" t="n">
        <f aca="false">INDEX(ImgF,ROUND($C$5+X$7*SIN(2*PI()*$B124/n_ang),0)-ImgF_y0+1,ROUND($C$4+X$7*COS(2*PI()*$B124/n_ang),0)-ImgF_x0+1)</f>
        <v>174</v>
      </c>
      <c r="Y124" s="18" t="n">
        <f aca="false">INDEX(ImgF,ROUND($C$5+Y$7*SIN(2*PI()*$B124/n_ang),0)-ImgF_y0+1,ROUND($C$4+Y$7*COS(2*PI()*$B124/n_ang),0)-ImgF_x0+1)</f>
        <v>159</v>
      </c>
      <c r="Z124" s="18" t="n">
        <f aca="false">INDEX(ImgF,ROUND($C$5+Z$7*SIN(2*PI()*$B124/n_ang),0)-ImgF_y0+1,ROUND($C$4+Z$7*COS(2*PI()*$B124/n_ang),0)-ImgF_x0+1)</f>
        <v>173</v>
      </c>
      <c r="AA124" s="18" t="n">
        <f aca="false">INDEX(ImgF,ROUND($C$5+AA$7*SIN(2*PI()*$B124/n_ang),0)-ImgF_y0+1,ROUND($C$4+AA$7*COS(2*PI()*$B124/n_ang),0)-ImgF_x0+1)</f>
        <v>240</v>
      </c>
      <c r="AB124" s="18" t="n">
        <f aca="false">INDEX(ImgF,ROUND($C$5+AB$7*SIN(2*PI()*$B124/n_ang),0)-ImgF_y0+1,ROUND($C$4+AB$7*COS(2*PI()*$B124/n_ang),0)-ImgF_x0+1)</f>
        <v>54</v>
      </c>
      <c r="AD124" s="18" t="n">
        <f aca="false">INDEX(ImgF,ROUND($C$5+AD$7*SIN(2*PI()*$B124/n_ang),0)-ImgF_y0+1,ROUND($C$4+AD$7*COS(2*PI()*$B124/n_ang),0)-ImgF_x0+1)</f>
        <v>23</v>
      </c>
      <c r="AE124" s="18" t="n">
        <f aca="false">INDEX(ImgF,ROUND($C$5+AE$7*SIN(2*PI()*$B124/n_ang),0)-ImgF_y0+1,ROUND($C$4+AE$7*COS(2*PI()*$B124/n_ang),0)-ImgF_x0+1)</f>
        <v>12</v>
      </c>
      <c r="AF124" s="18" t="n">
        <f aca="false">INDEX(ImgF,ROUND($C$5+AF$7*SIN(2*PI()*$B124/n_ang),0)-ImgF_y0+1,ROUND($C$4+AF$7*COS(2*PI()*$B124/n_ang),0)-ImgF_x0+1)</f>
        <v>29</v>
      </c>
      <c r="AG124" s="18" t="n">
        <f aca="false">INDEX(ImgF,ROUND($C$5+AG$7*SIN(2*PI()*$B124/n_ang),0)-ImgF_y0+1,ROUND($C$4+AG$7*COS(2*PI()*$B124/n_ang),0)-ImgF_x0+1)</f>
        <v>29</v>
      </c>
      <c r="AH124" s="18" t="n">
        <f aca="false">INDEX(ImgF,ROUND($C$5+AH$7*SIN(2*PI()*$B124/n_ang),0)-ImgF_y0+1,ROUND($C$4+AH$7*COS(2*PI()*$B124/n_ang),0)-ImgF_x0+1)</f>
        <v>56</v>
      </c>
      <c r="AI124" s="18" t="n">
        <f aca="false">INDEX(ImgF,ROUND($C$5+AI$7*SIN(2*PI()*$B124/n_ang),0)-ImgF_y0+1,ROUND($C$4+AI$7*COS(2*PI()*$B124/n_ang),0)-ImgF_x0+1)</f>
        <v>23</v>
      </c>
      <c r="AJ124" s="18" t="n">
        <f aca="false">INDEX(ImgF,ROUND($C$5+AJ$7*SIN(2*PI()*$B124/n_ang),0)-ImgF_y0+1,ROUND($C$4+AJ$7*COS(2*PI()*$B124/n_ang),0)-ImgF_x0+1)</f>
        <v>15</v>
      </c>
      <c r="AK124" s="18" t="n">
        <f aca="false">INDEX(ImgF,ROUND($C$5+AK$7*SIN(2*PI()*$B124/n_ang),0)-ImgF_y0+1,ROUND($C$4+AK$7*COS(2*PI()*$B124/n_ang),0)-ImgF_x0+1)</f>
        <v>75</v>
      </c>
      <c r="AL124" s="18" t="n">
        <f aca="false">INDEX(ImgF,ROUND($C$5+AL$7*SIN(2*PI()*$B124/n_ang),0)-ImgF_y0+1,ROUND($C$4+AL$7*COS(2*PI()*$B124/n_ang),0)-ImgF_x0+1)</f>
        <v>67</v>
      </c>
      <c r="AN124" s="35" t="n">
        <f aca="false">AVERAGE(D124:AB124)-AVERAGE(D136:AB136)</f>
        <v>31.0865625</v>
      </c>
      <c r="AO124" s="36" t="n">
        <f aca="false">(AN124-AVERAGE(AN$8:AN$135))/STDEVP(AN$8:AN$135)</f>
        <v>1.14772604978152</v>
      </c>
      <c r="AP124" s="35" t="n">
        <f aca="false">AVERAGE(AD124:AL124)-AVERAGE(AD136:AL136)</f>
        <v>-38.1414930555556</v>
      </c>
      <c r="AQ124" s="36" t="n">
        <f aca="false">(AP124-AVERAGE(AP$8:AP$135))/STDEVP(AP$8:AP$135)</f>
        <v>-0.829887201194187</v>
      </c>
    </row>
    <row r="125" customFormat="false" ht="10.5" hidden="false" customHeight="true" outlineLevel="0" collapsed="false">
      <c r="B125" s="22" t="n">
        <v>117</v>
      </c>
      <c r="C125" s="34" t="n">
        <f aca="false">B125*360/n_ang</f>
        <v>329.0625</v>
      </c>
      <c r="D125" s="18" t="n">
        <f aca="false">INDEX(ImgF,ROUND($C$5+D$7*SIN(2*PI()*$B125/n_ang),0)-ImgF_y0+1,ROUND($C$4+D$7*COS(2*PI()*$B125/n_ang),0)-ImgF_x0+1)</f>
        <v>129</v>
      </c>
      <c r="E125" s="18" t="n">
        <f aca="false">INDEX(ImgF,ROUND($C$5+E$7*SIN(2*PI()*$B125/n_ang),0)-ImgF_y0+1,ROUND($C$4+E$7*COS(2*PI()*$B125/n_ang),0)-ImgF_x0+1)</f>
        <v>178</v>
      </c>
      <c r="F125" s="18" t="n">
        <f aca="false">INDEX(ImgF,ROUND($C$5+F$7*SIN(2*PI()*$B125/n_ang),0)-ImgF_y0+1,ROUND($C$4+F$7*COS(2*PI()*$B125/n_ang),0)-ImgF_x0+1)</f>
        <v>194</v>
      </c>
      <c r="G125" s="18" t="n">
        <f aca="false">INDEX(ImgF,ROUND($C$5+G$7*SIN(2*PI()*$B125/n_ang),0)-ImgF_y0+1,ROUND($C$4+G$7*COS(2*PI()*$B125/n_ang),0)-ImgF_x0+1)</f>
        <v>194</v>
      </c>
      <c r="H125" s="18" t="n">
        <f aca="false">INDEX(ImgF,ROUND($C$5+H$7*SIN(2*PI()*$B125/n_ang),0)-ImgF_y0+1,ROUND($C$4+H$7*COS(2*PI()*$B125/n_ang),0)-ImgF_x0+1)</f>
        <v>164</v>
      </c>
      <c r="I125" s="18" t="n">
        <f aca="false">INDEX(ImgF,ROUND($C$5+I$7*SIN(2*PI()*$B125/n_ang),0)-ImgF_y0+1,ROUND($C$4+I$7*COS(2*PI()*$B125/n_ang),0)-ImgF_x0+1)</f>
        <v>189</v>
      </c>
      <c r="J125" s="18" t="n">
        <f aca="false">INDEX(ImgF,ROUND($C$5+J$7*SIN(2*PI()*$B125/n_ang),0)-ImgF_y0+1,ROUND($C$4+J$7*COS(2*PI()*$B125/n_ang),0)-ImgF_x0+1)</f>
        <v>184</v>
      </c>
      <c r="K125" s="18" t="n">
        <f aca="false">INDEX(ImgF,ROUND($C$5+K$7*SIN(2*PI()*$B125/n_ang),0)-ImgF_y0+1,ROUND($C$4+K$7*COS(2*PI()*$B125/n_ang),0)-ImgF_x0+1)</f>
        <v>181</v>
      </c>
      <c r="L125" s="18" t="n">
        <f aca="false">INDEX(ImgF,ROUND($C$5+L$7*SIN(2*PI()*$B125/n_ang),0)-ImgF_y0+1,ROUND($C$4+L$7*COS(2*PI()*$B125/n_ang),0)-ImgF_x0+1)</f>
        <v>185</v>
      </c>
      <c r="M125" s="18" t="n">
        <f aca="false">INDEX(ImgF,ROUND($C$5+M$7*SIN(2*PI()*$B125/n_ang),0)-ImgF_y0+1,ROUND($C$4+M$7*COS(2*PI()*$B125/n_ang),0)-ImgF_x0+1)</f>
        <v>144</v>
      </c>
      <c r="N125" s="18" t="n">
        <f aca="false">INDEX(ImgF,ROUND($C$5+N$7*SIN(2*PI()*$B125/n_ang),0)-ImgF_y0+1,ROUND($C$4+N$7*COS(2*PI()*$B125/n_ang),0)-ImgF_x0+1)</f>
        <v>144</v>
      </c>
      <c r="O125" s="18" t="n">
        <f aca="false">INDEX(ImgF,ROUND($C$5+O$7*SIN(2*PI()*$B125/n_ang),0)-ImgF_y0+1,ROUND($C$4+O$7*COS(2*PI()*$B125/n_ang),0)-ImgF_x0+1)</f>
        <v>187</v>
      </c>
      <c r="P125" s="18" t="n">
        <f aca="false">INDEX(ImgF,ROUND($C$5+P$7*SIN(2*PI()*$B125/n_ang),0)-ImgF_y0+1,ROUND($C$4+P$7*COS(2*PI()*$B125/n_ang),0)-ImgF_x0+1)</f>
        <v>178</v>
      </c>
      <c r="Q125" s="18" t="n">
        <f aca="false">INDEX(ImgF,ROUND($C$5+Q$7*SIN(2*PI()*$B125/n_ang),0)-ImgF_y0+1,ROUND($C$4+Q$7*COS(2*PI()*$B125/n_ang),0)-ImgF_x0+1)</f>
        <v>164</v>
      </c>
      <c r="R125" s="18" t="n">
        <f aca="false">INDEX(ImgF,ROUND($C$5+R$7*SIN(2*PI()*$B125/n_ang),0)-ImgF_y0+1,ROUND($C$4+R$7*COS(2*PI()*$B125/n_ang),0)-ImgF_x0+1)</f>
        <v>156</v>
      </c>
      <c r="S125" s="18" t="n">
        <f aca="false">INDEX(ImgF,ROUND($C$5+S$7*SIN(2*PI()*$B125/n_ang),0)-ImgF_y0+1,ROUND($C$4+S$7*COS(2*PI()*$B125/n_ang),0)-ImgF_x0+1)</f>
        <v>172</v>
      </c>
      <c r="T125" s="18" t="n">
        <f aca="false">INDEX(ImgF,ROUND($C$5+T$7*SIN(2*PI()*$B125/n_ang),0)-ImgF_y0+1,ROUND($C$4+T$7*COS(2*PI()*$B125/n_ang),0)-ImgF_x0+1)</f>
        <v>182</v>
      </c>
      <c r="U125" s="18" t="n">
        <f aca="false">INDEX(ImgF,ROUND($C$5+U$7*SIN(2*PI()*$B125/n_ang),0)-ImgF_y0+1,ROUND($C$4+U$7*COS(2*PI()*$B125/n_ang),0)-ImgF_x0+1)</f>
        <v>165</v>
      </c>
      <c r="V125" s="18" t="n">
        <f aca="false">INDEX(ImgF,ROUND($C$5+V$7*SIN(2*PI()*$B125/n_ang),0)-ImgF_y0+1,ROUND($C$4+V$7*COS(2*PI()*$B125/n_ang),0)-ImgF_x0+1)</f>
        <v>172</v>
      </c>
      <c r="W125" s="18" t="n">
        <f aca="false">INDEX(ImgF,ROUND($C$5+W$7*SIN(2*PI()*$B125/n_ang),0)-ImgF_y0+1,ROUND($C$4+W$7*COS(2*PI()*$B125/n_ang),0)-ImgF_x0+1)</f>
        <v>186</v>
      </c>
      <c r="X125" s="18" t="n">
        <f aca="false">INDEX(ImgF,ROUND($C$5+X$7*SIN(2*PI()*$B125/n_ang),0)-ImgF_y0+1,ROUND($C$4+X$7*COS(2*PI()*$B125/n_ang),0)-ImgF_x0+1)</f>
        <v>181</v>
      </c>
      <c r="Y125" s="18" t="n">
        <f aca="false">INDEX(ImgF,ROUND($C$5+Y$7*SIN(2*PI()*$B125/n_ang),0)-ImgF_y0+1,ROUND($C$4+Y$7*COS(2*PI()*$B125/n_ang),0)-ImgF_x0+1)</f>
        <v>194</v>
      </c>
      <c r="Z125" s="18" t="n">
        <f aca="false">INDEX(ImgF,ROUND($C$5+Z$7*SIN(2*PI()*$B125/n_ang),0)-ImgF_y0+1,ROUND($C$4+Z$7*COS(2*PI()*$B125/n_ang),0)-ImgF_x0+1)</f>
        <v>204</v>
      </c>
      <c r="AA125" s="18" t="n">
        <f aca="false">INDEX(ImgF,ROUND($C$5+AA$7*SIN(2*PI()*$B125/n_ang),0)-ImgF_y0+1,ROUND($C$4+AA$7*COS(2*PI()*$B125/n_ang),0)-ImgF_x0+1)</f>
        <v>248</v>
      </c>
      <c r="AB125" s="18" t="n">
        <f aca="false">INDEX(ImgF,ROUND($C$5+AB$7*SIN(2*PI()*$B125/n_ang),0)-ImgF_y0+1,ROUND($C$4+AB$7*COS(2*PI()*$B125/n_ang),0)-ImgF_x0+1)</f>
        <v>248</v>
      </c>
      <c r="AD125" s="18" t="n">
        <f aca="false">INDEX(ImgF,ROUND($C$5+AD$7*SIN(2*PI()*$B125/n_ang),0)-ImgF_y0+1,ROUND($C$4+AD$7*COS(2*PI()*$B125/n_ang),0)-ImgF_x0+1)</f>
        <v>39</v>
      </c>
      <c r="AE125" s="18" t="n">
        <f aca="false">INDEX(ImgF,ROUND($C$5+AE$7*SIN(2*PI()*$B125/n_ang),0)-ImgF_y0+1,ROUND($C$4+AE$7*COS(2*PI()*$B125/n_ang),0)-ImgF_x0+1)</f>
        <v>17</v>
      </c>
      <c r="AF125" s="18" t="n">
        <f aca="false">INDEX(ImgF,ROUND($C$5+AF$7*SIN(2*PI()*$B125/n_ang),0)-ImgF_y0+1,ROUND($C$4+AF$7*COS(2*PI()*$B125/n_ang),0)-ImgF_x0+1)</f>
        <v>10</v>
      </c>
      <c r="AG125" s="18" t="n">
        <f aca="false">INDEX(ImgF,ROUND($C$5+AG$7*SIN(2*PI()*$B125/n_ang),0)-ImgF_y0+1,ROUND($C$4+AG$7*COS(2*PI()*$B125/n_ang),0)-ImgF_x0+1)</f>
        <v>30</v>
      </c>
      <c r="AH125" s="18" t="n">
        <f aca="false">INDEX(ImgF,ROUND($C$5+AH$7*SIN(2*PI()*$B125/n_ang),0)-ImgF_y0+1,ROUND($C$4+AH$7*COS(2*PI()*$B125/n_ang),0)-ImgF_x0+1)</f>
        <v>45</v>
      </c>
      <c r="AI125" s="18" t="n">
        <f aca="false">INDEX(ImgF,ROUND($C$5+AI$7*SIN(2*PI()*$B125/n_ang),0)-ImgF_y0+1,ROUND($C$4+AI$7*COS(2*PI()*$B125/n_ang),0)-ImgF_x0+1)</f>
        <v>40</v>
      </c>
      <c r="AJ125" s="18" t="n">
        <f aca="false">INDEX(ImgF,ROUND($C$5+AJ$7*SIN(2*PI()*$B125/n_ang),0)-ImgF_y0+1,ROUND($C$4+AJ$7*COS(2*PI()*$B125/n_ang),0)-ImgF_x0+1)</f>
        <v>31</v>
      </c>
      <c r="AK125" s="18" t="n">
        <f aca="false">INDEX(ImgF,ROUND($C$5+AK$7*SIN(2*PI()*$B125/n_ang),0)-ImgF_y0+1,ROUND($C$4+AK$7*COS(2*PI()*$B125/n_ang),0)-ImgF_x0+1)</f>
        <v>0</v>
      </c>
      <c r="AL125" s="18" t="n">
        <f aca="false">INDEX(ImgF,ROUND($C$5+AL$7*SIN(2*PI()*$B125/n_ang),0)-ImgF_y0+1,ROUND($C$4+AL$7*COS(2*PI()*$B125/n_ang),0)-ImgF_x0+1)</f>
        <v>12</v>
      </c>
      <c r="AN125" s="35" t="n">
        <f aca="false">AVERAGE(D125:AB125)-AVERAGE(D136:AB136)</f>
        <v>38.6865625</v>
      </c>
      <c r="AO125" s="36" t="n">
        <f aca="false">(AN125-AVERAGE(AN$8:AN$135))/STDEVP(AN$8:AN$135)</f>
        <v>1.42832053424212</v>
      </c>
      <c r="AP125" s="35" t="n">
        <f aca="false">AVERAGE(AD125:AL125)-AVERAGE(AD136:AL136)</f>
        <v>-49.8081597222222</v>
      </c>
      <c r="AQ125" s="36" t="n">
        <f aca="false">(AP125-AVERAGE(AP$8:AP$135))/STDEVP(AP$8:AP$135)</f>
        <v>-1.08373194012884</v>
      </c>
    </row>
    <row r="126" customFormat="false" ht="10.5" hidden="false" customHeight="true" outlineLevel="0" collapsed="false">
      <c r="B126" s="22" t="n">
        <v>118</v>
      </c>
      <c r="C126" s="34" t="n">
        <f aca="false">B126*360/n_ang</f>
        <v>331.875</v>
      </c>
      <c r="D126" s="18" t="n">
        <f aca="false">INDEX(ImgF,ROUND($C$5+D$7*SIN(2*PI()*$B126/n_ang),0)-ImgF_y0+1,ROUND($C$4+D$7*COS(2*PI()*$B126/n_ang),0)-ImgF_x0+1)</f>
        <v>129</v>
      </c>
      <c r="E126" s="18" t="n">
        <f aca="false">INDEX(ImgF,ROUND($C$5+E$7*SIN(2*PI()*$B126/n_ang),0)-ImgF_y0+1,ROUND($C$4+E$7*COS(2*PI()*$B126/n_ang),0)-ImgF_x0+1)</f>
        <v>178</v>
      </c>
      <c r="F126" s="18" t="n">
        <f aca="false">INDEX(ImgF,ROUND($C$5+F$7*SIN(2*PI()*$B126/n_ang),0)-ImgF_y0+1,ROUND($C$4+F$7*COS(2*PI()*$B126/n_ang),0)-ImgF_x0+1)</f>
        <v>194</v>
      </c>
      <c r="G126" s="18" t="n">
        <f aca="false">INDEX(ImgF,ROUND($C$5+G$7*SIN(2*PI()*$B126/n_ang),0)-ImgF_y0+1,ROUND($C$4+G$7*COS(2*PI()*$B126/n_ang),0)-ImgF_x0+1)</f>
        <v>185</v>
      </c>
      <c r="H126" s="18" t="n">
        <f aca="false">INDEX(ImgF,ROUND($C$5+H$7*SIN(2*PI()*$B126/n_ang),0)-ImgF_y0+1,ROUND($C$4+H$7*COS(2*PI()*$B126/n_ang),0)-ImgF_x0+1)</f>
        <v>182</v>
      </c>
      <c r="I126" s="18" t="n">
        <f aca="false">INDEX(ImgF,ROUND($C$5+I$7*SIN(2*PI()*$B126/n_ang),0)-ImgF_y0+1,ROUND($C$4+I$7*COS(2*PI()*$B126/n_ang),0)-ImgF_x0+1)</f>
        <v>182</v>
      </c>
      <c r="J126" s="18" t="n">
        <f aca="false">INDEX(ImgF,ROUND($C$5+J$7*SIN(2*PI()*$B126/n_ang),0)-ImgF_y0+1,ROUND($C$4+J$7*COS(2*PI()*$B126/n_ang),0)-ImgF_x0+1)</f>
        <v>193</v>
      </c>
      <c r="K126" s="18" t="n">
        <f aca="false">INDEX(ImgF,ROUND($C$5+K$7*SIN(2*PI()*$B126/n_ang),0)-ImgF_y0+1,ROUND($C$4+K$7*COS(2*PI()*$B126/n_ang),0)-ImgF_x0+1)</f>
        <v>175</v>
      </c>
      <c r="L126" s="18" t="n">
        <f aca="false">INDEX(ImgF,ROUND($C$5+L$7*SIN(2*PI()*$B126/n_ang),0)-ImgF_y0+1,ROUND($C$4+L$7*COS(2*PI()*$B126/n_ang),0)-ImgF_x0+1)</f>
        <v>165</v>
      </c>
      <c r="M126" s="18" t="n">
        <f aca="false">INDEX(ImgF,ROUND($C$5+M$7*SIN(2*PI()*$B126/n_ang),0)-ImgF_y0+1,ROUND($C$4+M$7*COS(2*PI()*$B126/n_ang),0)-ImgF_x0+1)</f>
        <v>191</v>
      </c>
      <c r="N126" s="18" t="n">
        <f aca="false">INDEX(ImgF,ROUND($C$5+N$7*SIN(2*PI()*$B126/n_ang),0)-ImgF_y0+1,ROUND($C$4+N$7*COS(2*PI()*$B126/n_ang),0)-ImgF_x0+1)</f>
        <v>213</v>
      </c>
      <c r="O126" s="18" t="n">
        <f aca="false">INDEX(ImgF,ROUND($C$5+O$7*SIN(2*PI()*$B126/n_ang),0)-ImgF_y0+1,ROUND($C$4+O$7*COS(2*PI()*$B126/n_ang),0)-ImgF_x0+1)</f>
        <v>153</v>
      </c>
      <c r="P126" s="18" t="n">
        <f aca="false">INDEX(ImgF,ROUND($C$5+P$7*SIN(2*PI()*$B126/n_ang),0)-ImgF_y0+1,ROUND($C$4+P$7*COS(2*PI()*$B126/n_ang),0)-ImgF_x0+1)</f>
        <v>156</v>
      </c>
      <c r="Q126" s="18" t="n">
        <f aca="false">INDEX(ImgF,ROUND($C$5+Q$7*SIN(2*PI()*$B126/n_ang),0)-ImgF_y0+1,ROUND($C$4+Q$7*COS(2*PI()*$B126/n_ang),0)-ImgF_x0+1)</f>
        <v>188</v>
      </c>
      <c r="R126" s="18" t="n">
        <f aca="false">INDEX(ImgF,ROUND($C$5+R$7*SIN(2*PI()*$B126/n_ang),0)-ImgF_y0+1,ROUND($C$4+R$7*COS(2*PI()*$B126/n_ang),0)-ImgF_x0+1)</f>
        <v>194</v>
      </c>
      <c r="S126" s="18" t="n">
        <f aca="false">INDEX(ImgF,ROUND($C$5+S$7*SIN(2*PI()*$B126/n_ang),0)-ImgF_y0+1,ROUND($C$4+S$7*COS(2*PI()*$B126/n_ang),0)-ImgF_x0+1)</f>
        <v>158</v>
      </c>
      <c r="T126" s="18" t="n">
        <f aca="false">INDEX(ImgF,ROUND($C$5+T$7*SIN(2*PI()*$B126/n_ang),0)-ImgF_y0+1,ROUND($C$4+T$7*COS(2*PI()*$B126/n_ang),0)-ImgF_x0+1)</f>
        <v>180</v>
      </c>
      <c r="U126" s="18" t="n">
        <f aca="false">INDEX(ImgF,ROUND($C$5+U$7*SIN(2*PI()*$B126/n_ang),0)-ImgF_y0+1,ROUND($C$4+U$7*COS(2*PI()*$B126/n_ang),0)-ImgF_x0+1)</f>
        <v>179</v>
      </c>
      <c r="V126" s="18" t="n">
        <f aca="false">INDEX(ImgF,ROUND($C$5+V$7*SIN(2*PI()*$B126/n_ang),0)-ImgF_y0+1,ROUND($C$4+V$7*COS(2*PI()*$B126/n_ang),0)-ImgF_x0+1)</f>
        <v>182</v>
      </c>
      <c r="W126" s="18" t="n">
        <f aca="false">INDEX(ImgF,ROUND($C$5+W$7*SIN(2*PI()*$B126/n_ang),0)-ImgF_y0+1,ROUND($C$4+W$7*COS(2*PI()*$B126/n_ang),0)-ImgF_x0+1)</f>
        <v>192</v>
      </c>
      <c r="X126" s="18" t="n">
        <f aca="false">INDEX(ImgF,ROUND($C$5+X$7*SIN(2*PI()*$B126/n_ang),0)-ImgF_y0+1,ROUND($C$4+X$7*COS(2*PI()*$B126/n_ang),0)-ImgF_x0+1)</f>
        <v>188</v>
      </c>
      <c r="Y126" s="18" t="n">
        <f aca="false">INDEX(ImgF,ROUND($C$5+Y$7*SIN(2*PI()*$B126/n_ang),0)-ImgF_y0+1,ROUND($C$4+Y$7*COS(2*PI()*$B126/n_ang),0)-ImgF_x0+1)</f>
        <v>162</v>
      </c>
      <c r="Z126" s="18" t="n">
        <f aca="false">INDEX(ImgF,ROUND($C$5+Z$7*SIN(2*PI()*$B126/n_ang),0)-ImgF_y0+1,ROUND($C$4+Z$7*COS(2*PI()*$B126/n_ang),0)-ImgF_x0+1)</f>
        <v>162</v>
      </c>
      <c r="AA126" s="18" t="n">
        <f aca="false">INDEX(ImgF,ROUND($C$5+AA$7*SIN(2*PI()*$B126/n_ang),0)-ImgF_y0+1,ROUND($C$4+AA$7*COS(2*PI()*$B126/n_ang),0)-ImgF_x0+1)</f>
        <v>153</v>
      </c>
      <c r="AB126" s="18" t="n">
        <f aca="false">INDEX(ImgF,ROUND($C$5+AB$7*SIN(2*PI()*$B126/n_ang),0)-ImgF_y0+1,ROUND($C$4+AB$7*COS(2*PI()*$B126/n_ang),0)-ImgF_x0+1)</f>
        <v>247</v>
      </c>
      <c r="AD126" s="18" t="n">
        <f aca="false">INDEX(ImgF,ROUND($C$5+AD$7*SIN(2*PI()*$B126/n_ang),0)-ImgF_y0+1,ROUND($C$4+AD$7*COS(2*PI()*$B126/n_ang),0)-ImgF_x0+1)</f>
        <v>31</v>
      </c>
      <c r="AE126" s="18" t="n">
        <f aca="false">INDEX(ImgF,ROUND($C$5+AE$7*SIN(2*PI()*$B126/n_ang),0)-ImgF_y0+1,ROUND($C$4+AE$7*COS(2*PI()*$B126/n_ang),0)-ImgF_x0+1)</f>
        <v>30</v>
      </c>
      <c r="AF126" s="18" t="n">
        <f aca="false">INDEX(ImgF,ROUND($C$5+AF$7*SIN(2*PI()*$B126/n_ang),0)-ImgF_y0+1,ROUND($C$4+AF$7*COS(2*PI()*$B126/n_ang),0)-ImgF_x0+1)</f>
        <v>10</v>
      </c>
      <c r="AG126" s="18" t="n">
        <f aca="false">INDEX(ImgF,ROUND($C$5+AG$7*SIN(2*PI()*$B126/n_ang),0)-ImgF_y0+1,ROUND($C$4+AG$7*COS(2*PI()*$B126/n_ang),0)-ImgF_x0+1)</f>
        <v>12</v>
      </c>
      <c r="AH126" s="18" t="n">
        <f aca="false">INDEX(ImgF,ROUND($C$5+AH$7*SIN(2*PI()*$B126/n_ang),0)-ImgF_y0+1,ROUND($C$4+AH$7*COS(2*PI()*$B126/n_ang),0)-ImgF_x0+1)</f>
        <v>49</v>
      </c>
      <c r="AI126" s="18" t="n">
        <f aca="false">INDEX(ImgF,ROUND($C$5+AI$7*SIN(2*PI()*$B126/n_ang),0)-ImgF_y0+1,ROUND($C$4+AI$7*COS(2*PI()*$B126/n_ang),0)-ImgF_x0+1)</f>
        <v>52</v>
      </c>
      <c r="AJ126" s="18" t="n">
        <f aca="false">INDEX(ImgF,ROUND($C$5+AJ$7*SIN(2*PI()*$B126/n_ang),0)-ImgF_y0+1,ROUND($C$4+AJ$7*COS(2*PI()*$B126/n_ang),0)-ImgF_x0+1)</f>
        <v>28</v>
      </c>
      <c r="AK126" s="18" t="n">
        <f aca="false">INDEX(ImgF,ROUND($C$5+AK$7*SIN(2*PI()*$B126/n_ang),0)-ImgF_y0+1,ROUND($C$4+AK$7*COS(2*PI()*$B126/n_ang),0)-ImgF_x0+1)</f>
        <v>14</v>
      </c>
      <c r="AL126" s="18" t="n">
        <f aca="false">INDEX(ImgF,ROUND($C$5+AL$7*SIN(2*PI()*$B126/n_ang),0)-ImgF_y0+1,ROUND($C$4+AL$7*COS(2*PI()*$B126/n_ang),0)-ImgF_x0+1)</f>
        <v>32</v>
      </c>
      <c r="AN126" s="35" t="n">
        <f aca="false">AVERAGE(D126:AB126)-AVERAGE(D136:AB136)</f>
        <v>37.0065625</v>
      </c>
      <c r="AO126" s="36" t="n">
        <f aca="false">(AN126-AVERAGE(AN$8:AN$135))/STDEVP(AN$8:AN$135)</f>
        <v>1.36629438504557</v>
      </c>
      <c r="AP126" s="35" t="n">
        <f aca="false">AVERAGE(AD126:AL126)-AVERAGE(AD136:AL136)</f>
        <v>-46.0303819444444</v>
      </c>
      <c r="AQ126" s="36" t="n">
        <f aca="false">(AP126-AVERAGE(AP$8:AP$135))/STDEVP(AP$8:AP$135)</f>
        <v>-1.00153459609286</v>
      </c>
    </row>
    <row r="127" customFormat="false" ht="10.5" hidden="false" customHeight="true" outlineLevel="0" collapsed="false">
      <c r="B127" s="22" t="n">
        <v>119</v>
      </c>
      <c r="C127" s="34" t="n">
        <f aca="false">B127*360/n_ang</f>
        <v>334.6875</v>
      </c>
      <c r="D127" s="18" t="n">
        <f aca="false">INDEX(ImgF,ROUND($C$5+D$7*SIN(2*PI()*$B127/n_ang),0)-ImgF_y0+1,ROUND($C$4+D$7*COS(2*PI()*$B127/n_ang),0)-ImgF_x0+1)</f>
        <v>120</v>
      </c>
      <c r="E127" s="18" t="n">
        <f aca="false">INDEX(ImgF,ROUND($C$5+E$7*SIN(2*PI()*$B127/n_ang),0)-ImgF_y0+1,ROUND($C$4+E$7*COS(2*PI()*$B127/n_ang),0)-ImgF_x0+1)</f>
        <v>178</v>
      </c>
      <c r="F127" s="18" t="n">
        <f aca="false">INDEX(ImgF,ROUND($C$5+F$7*SIN(2*PI()*$B127/n_ang),0)-ImgF_y0+1,ROUND($C$4+F$7*COS(2*PI()*$B127/n_ang),0)-ImgF_x0+1)</f>
        <v>178</v>
      </c>
      <c r="G127" s="18" t="n">
        <f aca="false">INDEX(ImgF,ROUND($C$5+G$7*SIN(2*PI()*$B127/n_ang),0)-ImgF_y0+1,ROUND($C$4+G$7*COS(2*PI()*$B127/n_ang),0)-ImgF_x0+1)</f>
        <v>185</v>
      </c>
      <c r="H127" s="18" t="n">
        <f aca="false">INDEX(ImgF,ROUND($C$5+H$7*SIN(2*PI()*$B127/n_ang),0)-ImgF_y0+1,ROUND($C$4+H$7*COS(2*PI()*$B127/n_ang),0)-ImgF_x0+1)</f>
        <v>188</v>
      </c>
      <c r="I127" s="18" t="n">
        <f aca="false">INDEX(ImgF,ROUND($C$5+I$7*SIN(2*PI()*$B127/n_ang),0)-ImgF_y0+1,ROUND($C$4+I$7*COS(2*PI()*$B127/n_ang),0)-ImgF_x0+1)</f>
        <v>163</v>
      </c>
      <c r="J127" s="18" t="n">
        <f aca="false">INDEX(ImgF,ROUND($C$5+J$7*SIN(2*PI()*$B127/n_ang),0)-ImgF_y0+1,ROUND($C$4+J$7*COS(2*PI()*$B127/n_ang),0)-ImgF_x0+1)</f>
        <v>197</v>
      </c>
      <c r="K127" s="18" t="n">
        <f aca="false">INDEX(ImgF,ROUND($C$5+K$7*SIN(2*PI()*$B127/n_ang),0)-ImgF_y0+1,ROUND($C$4+K$7*COS(2*PI()*$B127/n_ang),0)-ImgF_x0+1)</f>
        <v>197</v>
      </c>
      <c r="L127" s="18" t="n">
        <f aca="false">INDEX(ImgF,ROUND($C$5+L$7*SIN(2*PI()*$B127/n_ang),0)-ImgF_y0+1,ROUND($C$4+L$7*COS(2*PI()*$B127/n_ang),0)-ImgF_x0+1)</f>
        <v>165</v>
      </c>
      <c r="M127" s="18" t="n">
        <f aca="false">INDEX(ImgF,ROUND($C$5+M$7*SIN(2*PI()*$B127/n_ang),0)-ImgF_y0+1,ROUND($C$4+M$7*COS(2*PI()*$B127/n_ang),0)-ImgF_x0+1)</f>
        <v>160</v>
      </c>
      <c r="N127" s="18" t="n">
        <f aca="false">INDEX(ImgF,ROUND($C$5+N$7*SIN(2*PI()*$B127/n_ang),0)-ImgF_y0+1,ROUND($C$4+N$7*COS(2*PI()*$B127/n_ang),0)-ImgF_x0+1)</f>
        <v>213</v>
      </c>
      <c r="O127" s="18" t="n">
        <f aca="false">INDEX(ImgF,ROUND($C$5+O$7*SIN(2*PI()*$B127/n_ang),0)-ImgF_y0+1,ROUND($C$4+O$7*COS(2*PI()*$B127/n_ang),0)-ImgF_x0+1)</f>
        <v>198</v>
      </c>
      <c r="P127" s="18" t="n">
        <f aca="false">INDEX(ImgF,ROUND($C$5+P$7*SIN(2*PI()*$B127/n_ang),0)-ImgF_y0+1,ROUND($C$4+P$7*COS(2*PI()*$B127/n_ang),0)-ImgF_x0+1)</f>
        <v>206</v>
      </c>
      <c r="Q127" s="18" t="n">
        <f aca="false">INDEX(ImgF,ROUND($C$5+Q$7*SIN(2*PI()*$B127/n_ang),0)-ImgF_y0+1,ROUND($C$4+Q$7*COS(2*PI()*$B127/n_ang),0)-ImgF_x0+1)</f>
        <v>158</v>
      </c>
      <c r="R127" s="18" t="n">
        <f aca="false">INDEX(ImgF,ROUND($C$5+R$7*SIN(2*PI()*$B127/n_ang),0)-ImgF_y0+1,ROUND($C$4+R$7*COS(2*PI()*$B127/n_ang),0)-ImgF_x0+1)</f>
        <v>166</v>
      </c>
      <c r="S127" s="18" t="n">
        <f aca="false">INDEX(ImgF,ROUND($C$5+S$7*SIN(2*PI()*$B127/n_ang),0)-ImgF_y0+1,ROUND($C$4+S$7*COS(2*PI()*$B127/n_ang),0)-ImgF_x0+1)</f>
        <v>175</v>
      </c>
      <c r="T127" s="18" t="n">
        <f aca="false">INDEX(ImgF,ROUND($C$5+T$7*SIN(2*PI()*$B127/n_ang),0)-ImgF_y0+1,ROUND($C$4+T$7*COS(2*PI()*$B127/n_ang),0)-ImgF_x0+1)</f>
        <v>170</v>
      </c>
      <c r="U127" s="18" t="n">
        <f aca="false">INDEX(ImgF,ROUND($C$5+U$7*SIN(2*PI()*$B127/n_ang),0)-ImgF_y0+1,ROUND($C$4+U$7*COS(2*PI()*$B127/n_ang),0)-ImgF_x0+1)</f>
        <v>194</v>
      </c>
      <c r="V127" s="18" t="n">
        <f aca="false">INDEX(ImgF,ROUND($C$5+V$7*SIN(2*PI()*$B127/n_ang),0)-ImgF_y0+1,ROUND($C$4+V$7*COS(2*PI()*$B127/n_ang),0)-ImgF_x0+1)</f>
        <v>194</v>
      </c>
      <c r="W127" s="18" t="n">
        <f aca="false">INDEX(ImgF,ROUND($C$5+W$7*SIN(2*PI()*$B127/n_ang),0)-ImgF_y0+1,ROUND($C$4+W$7*COS(2*PI()*$B127/n_ang),0)-ImgF_x0+1)</f>
        <v>189</v>
      </c>
      <c r="X127" s="18" t="n">
        <f aca="false">INDEX(ImgF,ROUND($C$5+X$7*SIN(2*PI()*$B127/n_ang),0)-ImgF_y0+1,ROUND($C$4+X$7*COS(2*PI()*$B127/n_ang),0)-ImgF_x0+1)</f>
        <v>162</v>
      </c>
      <c r="Y127" s="18" t="n">
        <f aca="false">INDEX(ImgF,ROUND($C$5+Y$7*SIN(2*PI()*$B127/n_ang),0)-ImgF_y0+1,ROUND($C$4+Y$7*COS(2*PI()*$B127/n_ang),0)-ImgF_x0+1)</f>
        <v>159</v>
      </c>
      <c r="Z127" s="18" t="n">
        <f aca="false">INDEX(ImgF,ROUND($C$5+Z$7*SIN(2*PI()*$B127/n_ang),0)-ImgF_y0+1,ROUND($C$4+Z$7*COS(2*PI()*$B127/n_ang),0)-ImgF_x0+1)</f>
        <v>191</v>
      </c>
      <c r="AA127" s="18" t="n">
        <f aca="false">INDEX(ImgF,ROUND($C$5+AA$7*SIN(2*PI()*$B127/n_ang),0)-ImgF_y0+1,ROUND($C$4+AA$7*COS(2*PI()*$B127/n_ang),0)-ImgF_x0+1)</f>
        <v>165</v>
      </c>
      <c r="AB127" s="18" t="n">
        <f aca="false">INDEX(ImgF,ROUND($C$5+AB$7*SIN(2*PI()*$B127/n_ang),0)-ImgF_y0+1,ROUND($C$4+AB$7*COS(2*PI()*$B127/n_ang),0)-ImgF_x0+1)</f>
        <v>250</v>
      </c>
      <c r="AD127" s="18" t="n">
        <f aca="false">INDEX(ImgF,ROUND($C$5+AD$7*SIN(2*PI()*$B127/n_ang),0)-ImgF_y0+1,ROUND($C$4+AD$7*COS(2*PI()*$B127/n_ang),0)-ImgF_x0+1)</f>
        <v>25</v>
      </c>
      <c r="AE127" s="18" t="n">
        <f aca="false">INDEX(ImgF,ROUND($C$5+AE$7*SIN(2*PI()*$B127/n_ang),0)-ImgF_y0+1,ROUND($C$4+AE$7*COS(2*PI()*$B127/n_ang),0)-ImgF_x0+1)</f>
        <v>30</v>
      </c>
      <c r="AF127" s="18" t="n">
        <f aca="false">INDEX(ImgF,ROUND($C$5+AF$7*SIN(2*PI()*$B127/n_ang),0)-ImgF_y0+1,ROUND($C$4+AF$7*COS(2*PI()*$B127/n_ang),0)-ImgF_x0+1)</f>
        <v>18</v>
      </c>
      <c r="AG127" s="18" t="n">
        <f aca="false">INDEX(ImgF,ROUND($C$5+AG$7*SIN(2*PI()*$B127/n_ang),0)-ImgF_y0+1,ROUND($C$4+AG$7*COS(2*PI()*$B127/n_ang),0)-ImgF_x0+1)</f>
        <v>14</v>
      </c>
      <c r="AH127" s="18" t="n">
        <f aca="false">INDEX(ImgF,ROUND($C$5+AH$7*SIN(2*PI()*$B127/n_ang),0)-ImgF_y0+1,ROUND($C$4+AH$7*COS(2*PI()*$B127/n_ang),0)-ImgF_x0+1)</f>
        <v>35</v>
      </c>
      <c r="AI127" s="18" t="n">
        <f aca="false">INDEX(ImgF,ROUND($C$5+AI$7*SIN(2*PI()*$B127/n_ang),0)-ImgF_y0+1,ROUND($C$4+AI$7*COS(2*PI()*$B127/n_ang),0)-ImgF_x0+1)</f>
        <v>52</v>
      </c>
      <c r="AJ127" s="18" t="n">
        <f aca="false">INDEX(ImgF,ROUND($C$5+AJ$7*SIN(2*PI()*$B127/n_ang),0)-ImgF_y0+1,ROUND($C$4+AJ$7*COS(2*PI()*$B127/n_ang),0)-ImgF_x0+1)</f>
        <v>45</v>
      </c>
      <c r="AK127" s="18" t="n">
        <f aca="false">INDEX(ImgF,ROUND($C$5+AK$7*SIN(2*PI()*$B127/n_ang),0)-ImgF_y0+1,ROUND($C$4+AK$7*COS(2*PI()*$B127/n_ang),0)-ImgF_x0+1)</f>
        <v>30</v>
      </c>
      <c r="AL127" s="18" t="n">
        <f aca="false">INDEX(ImgF,ROUND($C$5+AL$7*SIN(2*PI()*$B127/n_ang),0)-ImgF_y0+1,ROUND($C$4+AL$7*COS(2*PI()*$B127/n_ang),0)-ImgF_x0+1)</f>
        <v>21</v>
      </c>
      <c r="AN127" s="35" t="n">
        <f aca="false">AVERAGE(D127:AB127)-AVERAGE(D136:AB136)</f>
        <v>38.6065625</v>
      </c>
      <c r="AO127" s="36" t="n">
        <f aca="false">(AN127-AVERAGE(AN$8:AN$135))/STDEVP(AN$8:AN$135)</f>
        <v>1.4253669080899</v>
      </c>
      <c r="AP127" s="35" t="n">
        <f aca="false">AVERAGE(AD127:AL127)-AVERAGE(AD136:AL136)</f>
        <v>-44.6970486111111</v>
      </c>
      <c r="AQ127" s="36" t="n">
        <f aca="false">(AP127-AVERAGE(AP$8:AP$135))/STDEVP(AP$8:AP$135)</f>
        <v>-0.972523768786041</v>
      </c>
    </row>
    <row r="128" customFormat="false" ht="10.5" hidden="false" customHeight="true" outlineLevel="0" collapsed="false">
      <c r="B128" s="22" t="n">
        <v>120</v>
      </c>
      <c r="C128" s="34" t="n">
        <f aca="false">B128*360/n_ang</f>
        <v>337.5</v>
      </c>
      <c r="D128" s="18" t="n">
        <f aca="false">INDEX(ImgF,ROUND($C$5+D$7*SIN(2*PI()*$B128/n_ang),0)-ImgF_y0+1,ROUND($C$4+D$7*COS(2*PI()*$B128/n_ang),0)-ImgF_x0+1)</f>
        <v>120</v>
      </c>
      <c r="E128" s="18" t="n">
        <f aca="false">INDEX(ImgF,ROUND($C$5+E$7*SIN(2*PI()*$B128/n_ang),0)-ImgF_y0+1,ROUND($C$4+E$7*COS(2*PI()*$B128/n_ang),0)-ImgF_x0+1)</f>
        <v>194</v>
      </c>
      <c r="F128" s="18" t="n">
        <f aca="false">INDEX(ImgF,ROUND($C$5+F$7*SIN(2*PI()*$B128/n_ang),0)-ImgF_y0+1,ROUND($C$4+F$7*COS(2*PI()*$B128/n_ang),0)-ImgF_x0+1)</f>
        <v>178</v>
      </c>
      <c r="G128" s="18" t="n">
        <f aca="false">INDEX(ImgF,ROUND($C$5+G$7*SIN(2*PI()*$B128/n_ang),0)-ImgF_y0+1,ROUND($C$4+G$7*COS(2*PI()*$B128/n_ang),0)-ImgF_x0+1)</f>
        <v>175</v>
      </c>
      <c r="H128" s="18" t="n">
        <f aca="false">INDEX(ImgF,ROUND($C$5+H$7*SIN(2*PI()*$B128/n_ang),0)-ImgF_y0+1,ROUND($C$4+H$7*COS(2*PI()*$B128/n_ang),0)-ImgF_x0+1)</f>
        <v>188</v>
      </c>
      <c r="I128" s="18" t="n">
        <f aca="false">INDEX(ImgF,ROUND($C$5+I$7*SIN(2*PI()*$B128/n_ang),0)-ImgF_y0+1,ROUND($C$4+I$7*COS(2*PI()*$B128/n_ang),0)-ImgF_x0+1)</f>
        <v>163</v>
      </c>
      <c r="J128" s="18" t="n">
        <f aca="false">INDEX(ImgF,ROUND($C$5+J$7*SIN(2*PI()*$B128/n_ang),0)-ImgF_y0+1,ROUND($C$4+J$7*COS(2*PI()*$B128/n_ang),0)-ImgF_x0+1)</f>
        <v>157</v>
      </c>
      <c r="K128" s="18" t="n">
        <f aca="false">INDEX(ImgF,ROUND($C$5+K$7*SIN(2*PI()*$B128/n_ang),0)-ImgF_y0+1,ROUND($C$4+K$7*COS(2*PI()*$B128/n_ang),0)-ImgF_x0+1)</f>
        <v>193</v>
      </c>
      <c r="L128" s="18" t="n">
        <f aca="false">INDEX(ImgF,ROUND($C$5+L$7*SIN(2*PI()*$B128/n_ang),0)-ImgF_y0+1,ROUND($C$4+L$7*COS(2*PI()*$B128/n_ang),0)-ImgF_x0+1)</f>
        <v>185</v>
      </c>
      <c r="M128" s="18" t="n">
        <f aca="false">INDEX(ImgF,ROUND($C$5+M$7*SIN(2*PI()*$B128/n_ang),0)-ImgF_y0+1,ROUND($C$4+M$7*COS(2*PI()*$B128/n_ang),0)-ImgF_x0+1)</f>
        <v>170</v>
      </c>
      <c r="N128" s="18" t="n">
        <f aca="false">INDEX(ImgF,ROUND($C$5+N$7*SIN(2*PI()*$B128/n_ang),0)-ImgF_y0+1,ROUND($C$4+N$7*COS(2*PI()*$B128/n_ang),0)-ImgF_x0+1)</f>
        <v>159</v>
      </c>
      <c r="O128" s="18" t="n">
        <f aca="false">INDEX(ImgF,ROUND($C$5+O$7*SIN(2*PI()*$B128/n_ang),0)-ImgF_y0+1,ROUND($C$4+O$7*COS(2*PI()*$B128/n_ang),0)-ImgF_x0+1)</f>
        <v>159</v>
      </c>
      <c r="P128" s="18" t="n">
        <f aca="false">INDEX(ImgF,ROUND($C$5+P$7*SIN(2*PI()*$B128/n_ang),0)-ImgF_y0+1,ROUND($C$4+P$7*COS(2*PI()*$B128/n_ang),0)-ImgF_x0+1)</f>
        <v>206</v>
      </c>
      <c r="Q128" s="18" t="n">
        <f aca="false">INDEX(ImgF,ROUND($C$5+Q$7*SIN(2*PI()*$B128/n_ang),0)-ImgF_y0+1,ROUND($C$4+Q$7*COS(2*PI()*$B128/n_ang),0)-ImgF_x0+1)</f>
        <v>180</v>
      </c>
      <c r="R128" s="18" t="n">
        <f aca="false">INDEX(ImgF,ROUND($C$5+R$7*SIN(2*PI()*$B128/n_ang),0)-ImgF_y0+1,ROUND($C$4+R$7*COS(2*PI()*$B128/n_ang),0)-ImgF_x0+1)</f>
        <v>152</v>
      </c>
      <c r="S128" s="18" t="n">
        <f aca="false">INDEX(ImgF,ROUND($C$5+S$7*SIN(2*PI()*$B128/n_ang),0)-ImgF_y0+1,ROUND($C$4+S$7*COS(2*PI()*$B128/n_ang),0)-ImgF_x0+1)</f>
        <v>166</v>
      </c>
      <c r="T128" s="18" t="n">
        <f aca="false">INDEX(ImgF,ROUND($C$5+T$7*SIN(2*PI()*$B128/n_ang),0)-ImgF_y0+1,ROUND($C$4+T$7*COS(2*PI()*$B128/n_ang),0)-ImgF_x0+1)</f>
        <v>185</v>
      </c>
      <c r="U128" s="18" t="n">
        <f aca="false">INDEX(ImgF,ROUND($C$5+U$7*SIN(2*PI()*$B128/n_ang),0)-ImgF_y0+1,ROUND($C$4+U$7*COS(2*PI()*$B128/n_ang),0)-ImgF_x0+1)</f>
        <v>163</v>
      </c>
      <c r="V128" s="18" t="n">
        <f aca="false">INDEX(ImgF,ROUND($C$5+V$7*SIN(2*PI()*$B128/n_ang),0)-ImgF_y0+1,ROUND($C$4+V$7*COS(2*PI()*$B128/n_ang),0)-ImgF_x0+1)</f>
        <v>146</v>
      </c>
      <c r="W128" s="18" t="n">
        <f aca="false">INDEX(ImgF,ROUND($C$5+W$7*SIN(2*PI()*$B128/n_ang),0)-ImgF_y0+1,ROUND($C$4+W$7*COS(2*PI()*$B128/n_ang),0)-ImgF_x0+1)</f>
        <v>165</v>
      </c>
      <c r="X128" s="18" t="n">
        <f aca="false">INDEX(ImgF,ROUND($C$5+X$7*SIN(2*PI()*$B128/n_ang),0)-ImgF_y0+1,ROUND($C$4+X$7*COS(2*PI()*$B128/n_ang),0)-ImgF_x0+1)</f>
        <v>186</v>
      </c>
      <c r="Y128" s="18" t="n">
        <f aca="false">INDEX(ImgF,ROUND($C$5+Y$7*SIN(2*PI()*$B128/n_ang),0)-ImgF_y0+1,ROUND($C$4+Y$7*COS(2*PI()*$B128/n_ang),0)-ImgF_x0+1)</f>
        <v>185</v>
      </c>
      <c r="Z128" s="18" t="n">
        <f aca="false">INDEX(ImgF,ROUND($C$5+Z$7*SIN(2*PI()*$B128/n_ang),0)-ImgF_y0+1,ROUND($C$4+Z$7*COS(2*PI()*$B128/n_ang),0)-ImgF_x0+1)</f>
        <v>192</v>
      </c>
      <c r="AA128" s="18" t="n">
        <f aca="false">INDEX(ImgF,ROUND($C$5+AA$7*SIN(2*PI()*$B128/n_ang),0)-ImgF_y0+1,ROUND($C$4+AA$7*COS(2*PI()*$B128/n_ang),0)-ImgF_x0+1)</f>
        <v>193</v>
      </c>
      <c r="AB128" s="18" t="n">
        <f aca="false">INDEX(ImgF,ROUND($C$5+AB$7*SIN(2*PI()*$B128/n_ang),0)-ImgF_y0+1,ROUND($C$4+AB$7*COS(2*PI()*$B128/n_ang),0)-ImgF_x0+1)</f>
        <v>193</v>
      </c>
      <c r="AD128" s="18" t="n">
        <f aca="false">INDEX(ImgF,ROUND($C$5+AD$7*SIN(2*PI()*$B128/n_ang),0)-ImgF_y0+1,ROUND($C$4+AD$7*COS(2*PI()*$B128/n_ang),0)-ImgF_x0+1)</f>
        <v>35</v>
      </c>
      <c r="AE128" s="18" t="n">
        <f aca="false">INDEX(ImgF,ROUND($C$5+AE$7*SIN(2*PI()*$B128/n_ang),0)-ImgF_y0+1,ROUND($C$4+AE$7*COS(2*PI()*$B128/n_ang),0)-ImgF_x0+1)</f>
        <v>28</v>
      </c>
      <c r="AF128" s="18" t="n">
        <f aca="false">INDEX(ImgF,ROUND($C$5+AF$7*SIN(2*PI()*$B128/n_ang),0)-ImgF_y0+1,ROUND($C$4+AF$7*COS(2*PI()*$B128/n_ang),0)-ImgF_x0+1)</f>
        <v>7</v>
      </c>
      <c r="AG128" s="18" t="n">
        <f aca="false">INDEX(ImgF,ROUND($C$5+AG$7*SIN(2*PI()*$B128/n_ang),0)-ImgF_y0+1,ROUND($C$4+AG$7*COS(2*PI()*$B128/n_ang),0)-ImgF_x0+1)</f>
        <v>7</v>
      </c>
      <c r="AH128" s="18" t="n">
        <f aca="false">INDEX(ImgF,ROUND($C$5+AH$7*SIN(2*PI()*$B128/n_ang),0)-ImgF_y0+1,ROUND($C$4+AH$7*COS(2*PI()*$B128/n_ang),0)-ImgF_x0+1)</f>
        <v>21</v>
      </c>
      <c r="AI128" s="18" t="n">
        <f aca="false">INDEX(ImgF,ROUND($C$5+AI$7*SIN(2*PI()*$B128/n_ang),0)-ImgF_y0+1,ROUND($C$4+AI$7*COS(2*PI()*$B128/n_ang),0)-ImgF_x0+1)</f>
        <v>49</v>
      </c>
      <c r="AJ128" s="18" t="n">
        <f aca="false">INDEX(ImgF,ROUND($C$5+AJ$7*SIN(2*PI()*$B128/n_ang),0)-ImgF_y0+1,ROUND($C$4+AJ$7*COS(2*PI()*$B128/n_ang),0)-ImgF_x0+1)</f>
        <v>45</v>
      </c>
      <c r="AK128" s="18" t="n">
        <f aca="false">INDEX(ImgF,ROUND($C$5+AK$7*SIN(2*PI()*$B128/n_ang),0)-ImgF_y0+1,ROUND($C$4+AK$7*COS(2*PI()*$B128/n_ang),0)-ImgF_x0+1)</f>
        <v>26</v>
      </c>
      <c r="AL128" s="18" t="n">
        <f aca="false">INDEX(ImgF,ROUND($C$5+AL$7*SIN(2*PI()*$B128/n_ang),0)-ImgF_y0+1,ROUND($C$4+AL$7*COS(2*PI()*$B128/n_ang),0)-ImgF_x0+1)</f>
        <v>10</v>
      </c>
      <c r="AN128" s="35" t="n">
        <f aca="false">AVERAGE(D128:AB128)-AVERAGE(D136:AB136)</f>
        <v>31.8865625</v>
      </c>
      <c r="AO128" s="36" t="n">
        <f aca="false">(AN128-AVERAGE(AN$8:AN$135))/STDEVP(AN$8:AN$135)</f>
        <v>1.17726231130369</v>
      </c>
      <c r="AP128" s="35" t="n">
        <f aca="false">AVERAGE(AD128:AL128)-AVERAGE(AD136:AL136)</f>
        <v>-49.3637152777778</v>
      </c>
      <c r="AQ128" s="36" t="n">
        <f aca="false">(AP128-AVERAGE(AP$8:AP$135))/STDEVP(AP$8:AP$135)</f>
        <v>-1.0740616643599</v>
      </c>
    </row>
    <row r="129" customFormat="false" ht="10.5" hidden="false" customHeight="true" outlineLevel="0" collapsed="false">
      <c r="B129" s="22" t="n">
        <v>121</v>
      </c>
      <c r="C129" s="34" t="n">
        <f aca="false">B129*360/n_ang</f>
        <v>340.3125</v>
      </c>
      <c r="D129" s="18" t="n">
        <f aca="false">INDEX(ImgF,ROUND($C$5+D$7*SIN(2*PI()*$B129/n_ang),0)-ImgF_y0+1,ROUND($C$4+D$7*COS(2*PI()*$B129/n_ang),0)-ImgF_x0+1)</f>
        <v>120</v>
      </c>
      <c r="E129" s="18" t="n">
        <f aca="false">INDEX(ImgF,ROUND($C$5+E$7*SIN(2*PI()*$B129/n_ang),0)-ImgF_y0+1,ROUND($C$4+E$7*COS(2*PI()*$B129/n_ang),0)-ImgF_x0+1)</f>
        <v>194</v>
      </c>
      <c r="F129" s="18" t="n">
        <f aca="false">INDEX(ImgF,ROUND($C$5+F$7*SIN(2*PI()*$B129/n_ang),0)-ImgF_y0+1,ROUND($C$4+F$7*COS(2*PI()*$B129/n_ang),0)-ImgF_x0+1)</f>
        <v>189</v>
      </c>
      <c r="G129" s="18" t="n">
        <f aca="false">INDEX(ImgF,ROUND($C$5+G$7*SIN(2*PI()*$B129/n_ang),0)-ImgF_y0+1,ROUND($C$4+G$7*COS(2*PI()*$B129/n_ang),0)-ImgF_x0+1)</f>
        <v>175</v>
      </c>
      <c r="H129" s="18" t="n">
        <f aca="false">INDEX(ImgF,ROUND($C$5+H$7*SIN(2*PI()*$B129/n_ang),0)-ImgF_y0+1,ROUND($C$4+H$7*COS(2*PI()*$B129/n_ang),0)-ImgF_x0+1)</f>
        <v>196</v>
      </c>
      <c r="I129" s="18" t="n">
        <f aca="false">INDEX(ImgF,ROUND($C$5+I$7*SIN(2*PI()*$B129/n_ang),0)-ImgF_y0+1,ROUND($C$4+I$7*COS(2*PI()*$B129/n_ang),0)-ImgF_x0+1)</f>
        <v>203</v>
      </c>
      <c r="J129" s="18" t="n">
        <f aca="false">INDEX(ImgF,ROUND($C$5+J$7*SIN(2*PI()*$B129/n_ang),0)-ImgF_y0+1,ROUND($C$4+J$7*COS(2*PI()*$B129/n_ang),0)-ImgF_x0+1)</f>
        <v>157</v>
      </c>
      <c r="K129" s="18" t="n">
        <f aca="false">INDEX(ImgF,ROUND($C$5+K$7*SIN(2*PI()*$B129/n_ang),0)-ImgF_y0+1,ROUND($C$4+K$7*COS(2*PI()*$B129/n_ang),0)-ImgF_x0+1)</f>
        <v>158</v>
      </c>
      <c r="L129" s="18" t="n">
        <f aca="false">INDEX(ImgF,ROUND($C$5+L$7*SIN(2*PI()*$B129/n_ang),0)-ImgF_y0+1,ROUND($C$4+L$7*COS(2*PI()*$B129/n_ang),0)-ImgF_x0+1)</f>
        <v>155</v>
      </c>
      <c r="M129" s="18" t="n">
        <f aca="false">INDEX(ImgF,ROUND($C$5+M$7*SIN(2*PI()*$B129/n_ang),0)-ImgF_y0+1,ROUND($C$4+M$7*COS(2*PI()*$B129/n_ang),0)-ImgF_x0+1)</f>
        <v>170</v>
      </c>
      <c r="N129" s="18" t="n">
        <f aca="false">INDEX(ImgF,ROUND($C$5+N$7*SIN(2*PI()*$B129/n_ang),0)-ImgF_y0+1,ROUND($C$4+N$7*COS(2*PI()*$B129/n_ang),0)-ImgF_x0+1)</f>
        <v>179</v>
      </c>
      <c r="O129" s="18" t="n">
        <f aca="false">INDEX(ImgF,ROUND($C$5+O$7*SIN(2*PI()*$B129/n_ang),0)-ImgF_y0+1,ROUND($C$4+O$7*COS(2*PI()*$B129/n_ang),0)-ImgF_x0+1)</f>
        <v>178</v>
      </c>
      <c r="P129" s="18" t="n">
        <f aca="false">INDEX(ImgF,ROUND($C$5+P$7*SIN(2*PI()*$B129/n_ang),0)-ImgF_y0+1,ROUND($C$4+P$7*COS(2*PI()*$B129/n_ang),0)-ImgF_x0+1)</f>
        <v>172</v>
      </c>
      <c r="Q129" s="18" t="n">
        <f aca="false">INDEX(ImgF,ROUND($C$5+Q$7*SIN(2*PI()*$B129/n_ang),0)-ImgF_y0+1,ROUND($C$4+Q$7*COS(2*PI()*$B129/n_ang),0)-ImgF_x0+1)</f>
        <v>190</v>
      </c>
      <c r="R129" s="18" t="n">
        <f aca="false">INDEX(ImgF,ROUND($C$5+R$7*SIN(2*PI()*$B129/n_ang),0)-ImgF_y0+1,ROUND($C$4+R$7*COS(2*PI()*$B129/n_ang),0)-ImgF_x0+1)</f>
        <v>186</v>
      </c>
      <c r="S129" s="18" t="n">
        <f aca="false">INDEX(ImgF,ROUND($C$5+S$7*SIN(2*PI()*$B129/n_ang),0)-ImgF_y0+1,ROUND($C$4+S$7*COS(2*PI()*$B129/n_ang),0)-ImgF_x0+1)</f>
        <v>150</v>
      </c>
      <c r="T129" s="18" t="n">
        <f aca="false">INDEX(ImgF,ROUND($C$5+T$7*SIN(2*PI()*$B129/n_ang),0)-ImgF_y0+1,ROUND($C$4+T$7*COS(2*PI()*$B129/n_ang),0)-ImgF_x0+1)</f>
        <v>150</v>
      </c>
      <c r="U129" s="18" t="n">
        <f aca="false">INDEX(ImgF,ROUND($C$5+U$7*SIN(2*PI()*$B129/n_ang),0)-ImgF_y0+1,ROUND($C$4+U$7*COS(2*PI()*$B129/n_ang),0)-ImgF_x0+1)</f>
        <v>145</v>
      </c>
      <c r="V129" s="18" t="n">
        <f aca="false">INDEX(ImgF,ROUND($C$5+V$7*SIN(2*PI()*$B129/n_ang),0)-ImgF_y0+1,ROUND($C$4+V$7*COS(2*PI()*$B129/n_ang),0)-ImgF_x0+1)</f>
        <v>192</v>
      </c>
      <c r="W129" s="18" t="n">
        <f aca="false">INDEX(ImgF,ROUND($C$5+W$7*SIN(2*PI()*$B129/n_ang),0)-ImgF_y0+1,ROUND($C$4+W$7*COS(2*PI()*$B129/n_ang),0)-ImgF_x0+1)</f>
        <v>192</v>
      </c>
      <c r="X129" s="18" t="n">
        <f aca="false">INDEX(ImgF,ROUND($C$5+X$7*SIN(2*PI()*$B129/n_ang),0)-ImgF_y0+1,ROUND($C$4+X$7*COS(2*PI()*$B129/n_ang),0)-ImgF_x0+1)</f>
        <v>156</v>
      </c>
      <c r="Y129" s="18" t="n">
        <f aca="false">INDEX(ImgF,ROUND($C$5+Y$7*SIN(2*PI()*$B129/n_ang),0)-ImgF_y0+1,ROUND($C$4+Y$7*COS(2*PI()*$B129/n_ang),0)-ImgF_x0+1)</f>
        <v>164</v>
      </c>
      <c r="Z129" s="18" t="n">
        <f aca="false">INDEX(ImgF,ROUND($C$5+Z$7*SIN(2*PI()*$B129/n_ang),0)-ImgF_y0+1,ROUND($C$4+Z$7*COS(2*PI()*$B129/n_ang),0)-ImgF_x0+1)</f>
        <v>185</v>
      </c>
      <c r="AA129" s="18" t="n">
        <f aca="false">INDEX(ImgF,ROUND($C$5+AA$7*SIN(2*PI()*$B129/n_ang),0)-ImgF_y0+1,ROUND($C$4+AA$7*COS(2*PI()*$B129/n_ang),0)-ImgF_x0+1)</f>
        <v>198</v>
      </c>
      <c r="AB129" s="18" t="n">
        <f aca="false">INDEX(ImgF,ROUND($C$5+AB$7*SIN(2*PI()*$B129/n_ang),0)-ImgF_y0+1,ROUND($C$4+AB$7*COS(2*PI()*$B129/n_ang),0)-ImgF_x0+1)</f>
        <v>179</v>
      </c>
      <c r="AD129" s="18" t="n">
        <f aca="false">INDEX(ImgF,ROUND($C$5+AD$7*SIN(2*PI()*$B129/n_ang),0)-ImgF_y0+1,ROUND($C$4+AD$7*COS(2*PI()*$B129/n_ang),0)-ImgF_x0+1)</f>
        <v>43</v>
      </c>
      <c r="AE129" s="18" t="n">
        <f aca="false">INDEX(ImgF,ROUND($C$5+AE$7*SIN(2*PI()*$B129/n_ang),0)-ImgF_y0+1,ROUND($C$4+AE$7*COS(2*PI()*$B129/n_ang),0)-ImgF_x0+1)</f>
        <v>33</v>
      </c>
      <c r="AF129" s="18" t="n">
        <f aca="false">INDEX(ImgF,ROUND($C$5+AF$7*SIN(2*PI()*$B129/n_ang),0)-ImgF_y0+1,ROUND($C$4+AF$7*COS(2*PI()*$B129/n_ang),0)-ImgF_x0+1)</f>
        <v>23</v>
      </c>
      <c r="AG129" s="18" t="n">
        <f aca="false">INDEX(ImgF,ROUND($C$5+AG$7*SIN(2*PI()*$B129/n_ang),0)-ImgF_y0+1,ROUND($C$4+AG$7*COS(2*PI()*$B129/n_ang),0)-ImgF_x0+1)</f>
        <v>23</v>
      </c>
      <c r="AH129" s="18" t="n">
        <f aca="false">INDEX(ImgF,ROUND($C$5+AH$7*SIN(2*PI()*$B129/n_ang),0)-ImgF_y0+1,ROUND($C$4+AH$7*COS(2*PI()*$B129/n_ang),0)-ImgF_x0+1)</f>
        <v>17</v>
      </c>
      <c r="AI129" s="18" t="n">
        <f aca="false">INDEX(ImgF,ROUND($C$5+AI$7*SIN(2*PI()*$B129/n_ang),0)-ImgF_y0+1,ROUND($C$4+AI$7*COS(2*PI()*$B129/n_ang),0)-ImgF_x0+1)</f>
        <v>32</v>
      </c>
      <c r="AJ129" s="18" t="n">
        <f aca="false">INDEX(ImgF,ROUND($C$5+AJ$7*SIN(2*PI()*$B129/n_ang),0)-ImgF_y0+1,ROUND($C$4+AJ$7*COS(2*PI()*$B129/n_ang),0)-ImgF_x0+1)</f>
        <v>46</v>
      </c>
      <c r="AK129" s="18" t="n">
        <f aca="false">INDEX(ImgF,ROUND($C$5+AK$7*SIN(2*PI()*$B129/n_ang),0)-ImgF_y0+1,ROUND($C$4+AK$7*COS(2*PI()*$B129/n_ang),0)-ImgF_x0+1)</f>
        <v>52</v>
      </c>
      <c r="AL129" s="18" t="n">
        <f aca="false">INDEX(ImgF,ROUND($C$5+AL$7*SIN(2*PI()*$B129/n_ang),0)-ImgF_y0+1,ROUND($C$4+AL$7*COS(2*PI()*$B129/n_ang),0)-ImgF_x0+1)</f>
        <v>24</v>
      </c>
      <c r="AN129" s="35" t="n">
        <f aca="false">AVERAGE(D129:AB129)-AVERAGE(D136:AB136)</f>
        <v>31.0865625</v>
      </c>
      <c r="AO129" s="36" t="n">
        <f aca="false">(AN129-AVERAGE(AN$8:AN$135))/STDEVP(AN$8:AN$135)</f>
        <v>1.14772604978152</v>
      </c>
      <c r="AP129" s="35" t="n">
        <f aca="false">AVERAGE(AD129:AL129)-AVERAGE(AD136:AL136)</f>
        <v>-42.1414930555556</v>
      </c>
      <c r="AQ129" s="36" t="n">
        <f aca="false">(AP129-AVERAGE(AP$8:AP$135))/STDEVP(AP$8:AP$135)</f>
        <v>-0.91691968311464</v>
      </c>
    </row>
    <row r="130" customFormat="false" ht="10.5" hidden="false" customHeight="true" outlineLevel="0" collapsed="false">
      <c r="B130" s="22" t="n">
        <v>122</v>
      </c>
      <c r="C130" s="34" t="n">
        <f aca="false">B130*360/n_ang</f>
        <v>343.125</v>
      </c>
      <c r="D130" s="18" t="n">
        <f aca="false">INDEX(ImgF,ROUND($C$5+D$7*SIN(2*PI()*$B130/n_ang),0)-ImgF_y0+1,ROUND($C$4+D$7*COS(2*PI()*$B130/n_ang),0)-ImgF_x0+1)</f>
        <v>123</v>
      </c>
      <c r="E130" s="18" t="n">
        <f aca="false">INDEX(ImgF,ROUND($C$5+E$7*SIN(2*PI()*$B130/n_ang),0)-ImgF_y0+1,ROUND($C$4+E$7*COS(2*PI()*$B130/n_ang),0)-ImgF_x0+1)</f>
        <v>194</v>
      </c>
      <c r="F130" s="18" t="n">
        <f aca="false">INDEX(ImgF,ROUND($C$5+F$7*SIN(2*PI()*$B130/n_ang),0)-ImgF_y0+1,ROUND($C$4+F$7*COS(2*PI()*$B130/n_ang),0)-ImgF_x0+1)</f>
        <v>189</v>
      </c>
      <c r="G130" s="18" t="n">
        <f aca="false">INDEX(ImgF,ROUND($C$5+G$7*SIN(2*PI()*$B130/n_ang),0)-ImgF_y0+1,ROUND($C$4+G$7*COS(2*PI()*$B130/n_ang),0)-ImgF_x0+1)</f>
        <v>178</v>
      </c>
      <c r="H130" s="18" t="n">
        <f aca="false">INDEX(ImgF,ROUND($C$5+H$7*SIN(2*PI()*$B130/n_ang),0)-ImgF_y0+1,ROUND($C$4+H$7*COS(2*PI()*$B130/n_ang),0)-ImgF_x0+1)</f>
        <v>196</v>
      </c>
      <c r="I130" s="18" t="n">
        <f aca="false">INDEX(ImgF,ROUND($C$5+I$7*SIN(2*PI()*$B130/n_ang),0)-ImgF_y0+1,ROUND($C$4+I$7*COS(2*PI()*$B130/n_ang),0)-ImgF_x0+1)</f>
        <v>203</v>
      </c>
      <c r="J130" s="18" t="n">
        <f aca="false">INDEX(ImgF,ROUND($C$5+J$7*SIN(2*PI()*$B130/n_ang),0)-ImgF_y0+1,ROUND($C$4+J$7*COS(2*PI()*$B130/n_ang),0)-ImgF_x0+1)</f>
        <v>206</v>
      </c>
      <c r="K130" s="18" t="n">
        <f aca="false">INDEX(ImgF,ROUND($C$5+K$7*SIN(2*PI()*$B130/n_ang),0)-ImgF_y0+1,ROUND($C$4+K$7*COS(2*PI()*$B130/n_ang),0)-ImgF_x0+1)</f>
        <v>202</v>
      </c>
      <c r="L130" s="18" t="n">
        <f aca="false">INDEX(ImgF,ROUND($C$5+L$7*SIN(2*PI()*$B130/n_ang),0)-ImgF_y0+1,ROUND($C$4+L$7*COS(2*PI()*$B130/n_ang),0)-ImgF_x0+1)</f>
        <v>155</v>
      </c>
      <c r="M130" s="18" t="n">
        <f aca="false">INDEX(ImgF,ROUND($C$5+M$7*SIN(2*PI()*$B130/n_ang),0)-ImgF_y0+1,ROUND($C$4+M$7*COS(2*PI()*$B130/n_ang),0)-ImgF_x0+1)</f>
        <v>150</v>
      </c>
      <c r="N130" s="18" t="n">
        <f aca="false">INDEX(ImgF,ROUND($C$5+N$7*SIN(2*PI()*$B130/n_ang),0)-ImgF_y0+1,ROUND($C$4+N$7*COS(2*PI()*$B130/n_ang),0)-ImgF_x0+1)</f>
        <v>156</v>
      </c>
      <c r="O130" s="18" t="n">
        <f aca="false">INDEX(ImgF,ROUND($C$5+O$7*SIN(2*PI()*$B130/n_ang),0)-ImgF_y0+1,ROUND($C$4+O$7*COS(2*PI()*$B130/n_ang),0)-ImgF_x0+1)</f>
        <v>178</v>
      </c>
      <c r="P130" s="18" t="n">
        <f aca="false">INDEX(ImgF,ROUND($C$5+P$7*SIN(2*PI()*$B130/n_ang),0)-ImgF_y0+1,ROUND($C$4+P$7*COS(2*PI()*$B130/n_ang),0)-ImgF_x0+1)</f>
        <v>187</v>
      </c>
      <c r="Q130" s="18" t="n">
        <f aca="false">INDEX(ImgF,ROUND($C$5+Q$7*SIN(2*PI()*$B130/n_ang),0)-ImgF_y0+1,ROUND($C$4+Q$7*COS(2*PI()*$B130/n_ang),0)-ImgF_x0+1)</f>
        <v>162</v>
      </c>
      <c r="R130" s="18" t="n">
        <f aca="false">INDEX(ImgF,ROUND($C$5+R$7*SIN(2*PI()*$B130/n_ang),0)-ImgF_y0+1,ROUND($C$4+R$7*COS(2*PI()*$B130/n_ang),0)-ImgF_x0+1)</f>
        <v>160</v>
      </c>
      <c r="S130" s="18" t="n">
        <f aca="false">INDEX(ImgF,ROUND($C$5+S$7*SIN(2*PI()*$B130/n_ang),0)-ImgF_y0+1,ROUND($C$4+S$7*COS(2*PI()*$B130/n_ang),0)-ImgF_x0+1)</f>
        <v>187</v>
      </c>
      <c r="T130" s="18" t="n">
        <f aca="false">INDEX(ImgF,ROUND($C$5+T$7*SIN(2*PI()*$B130/n_ang),0)-ImgF_y0+1,ROUND($C$4+T$7*COS(2*PI()*$B130/n_ang),0)-ImgF_x0+1)</f>
        <v>191</v>
      </c>
      <c r="U130" s="18" t="n">
        <f aca="false">INDEX(ImgF,ROUND($C$5+U$7*SIN(2*PI()*$B130/n_ang),0)-ImgF_y0+1,ROUND($C$4+U$7*COS(2*PI()*$B130/n_ang),0)-ImgF_x0+1)</f>
        <v>192</v>
      </c>
      <c r="V130" s="18" t="n">
        <f aca="false">INDEX(ImgF,ROUND($C$5+V$7*SIN(2*PI()*$B130/n_ang),0)-ImgF_y0+1,ROUND($C$4+V$7*COS(2*PI()*$B130/n_ang),0)-ImgF_x0+1)</f>
        <v>145</v>
      </c>
      <c r="W130" s="18" t="n">
        <f aca="false">INDEX(ImgF,ROUND($C$5+W$7*SIN(2*PI()*$B130/n_ang),0)-ImgF_y0+1,ROUND($C$4+W$7*COS(2*PI()*$B130/n_ang),0)-ImgF_x0+1)</f>
        <v>166</v>
      </c>
      <c r="X130" s="18" t="n">
        <f aca="false">INDEX(ImgF,ROUND($C$5+X$7*SIN(2*PI()*$B130/n_ang),0)-ImgF_y0+1,ROUND($C$4+X$7*COS(2*PI()*$B130/n_ang),0)-ImgF_x0+1)</f>
        <v>180</v>
      </c>
      <c r="Y130" s="18" t="n">
        <f aca="false">INDEX(ImgF,ROUND($C$5+Y$7*SIN(2*PI()*$B130/n_ang),0)-ImgF_y0+1,ROUND($C$4+Y$7*COS(2*PI()*$B130/n_ang),0)-ImgF_x0+1)</f>
        <v>194</v>
      </c>
      <c r="Z130" s="18" t="n">
        <f aca="false">INDEX(ImgF,ROUND($C$5+Z$7*SIN(2*PI()*$B130/n_ang),0)-ImgF_y0+1,ROUND($C$4+Z$7*COS(2*PI()*$B130/n_ang),0)-ImgF_x0+1)</f>
        <v>134</v>
      </c>
      <c r="AA130" s="18" t="n">
        <f aca="false">INDEX(ImgF,ROUND($C$5+AA$7*SIN(2*PI()*$B130/n_ang),0)-ImgF_y0+1,ROUND($C$4+AA$7*COS(2*PI()*$B130/n_ang),0)-ImgF_x0+1)</f>
        <v>137</v>
      </c>
      <c r="AB130" s="18" t="n">
        <f aca="false">INDEX(ImgF,ROUND($C$5+AB$7*SIN(2*PI()*$B130/n_ang),0)-ImgF_y0+1,ROUND($C$4+AB$7*COS(2*PI()*$B130/n_ang),0)-ImgF_x0+1)</f>
        <v>137</v>
      </c>
      <c r="AD130" s="18" t="n">
        <f aca="false">INDEX(ImgF,ROUND($C$5+AD$7*SIN(2*PI()*$B130/n_ang),0)-ImgF_y0+1,ROUND($C$4+AD$7*COS(2*PI()*$B130/n_ang),0)-ImgF_x0+1)</f>
        <v>43</v>
      </c>
      <c r="AE130" s="18" t="n">
        <f aca="false">INDEX(ImgF,ROUND($C$5+AE$7*SIN(2*PI()*$B130/n_ang),0)-ImgF_y0+1,ROUND($C$4+AE$7*COS(2*PI()*$B130/n_ang),0)-ImgF_x0+1)</f>
        <v>31</v>
      </c>
      <c r="AF130" s="18" t="n">
        <f aca="false">INDEX(ImgF,ROUND($C$5+AF$7*SIN(2*PI()*$B130/n_ang),0)-ImgF_y0+1,ROUND($C$4+AF$7*COS(2*PI()*$B130/n_ang),0)-ImgF_x0+1)</f>
        <v>49</v>
      </c>
      <c r="AG130" s="18" t="n">
        <f aca="false">INDEX(ImgF,ROUND($C$5+AG$7*SIN(2*PI()*$B130/n_ang),0)-ImgF_y0+1,ROUND($C$4+AG$7*COS(2*PI()*$B130/n_ang),0)-ImgF_x0+1)</f>
        <v>11</v>
      </c>
      <c r="AH130" s="18" t="n">
        <f aca="false">INDEX(ImgF,ROUND($C$5+AH$7*SIN(2*PI()*$B130/n_ang),0)-ImgF_y0+1,ROUND($C$4+AH$7*COS(2*PI()*$B130/n_ang),0)-ImgF_x0+1)</f>
        <v>9</v>
      </c>
      <c r="AI130" s="18" t="n">
        <f aca="false">INDEX(ImgF,ROUND($C$5+AI$7*SIN(2*PI()*$B130/n_ang),0)-ImgF_y0+1,ROUND($C$4+AI$7*COS(2*PI()*$B130/n_ang),0)-ImgF_x0+1)</f>
        <v>11</v>
      </c>
      <c r="AJ130" s="18" t="n">
        <f aca="false">INDEX(ImgF,ROUND($C$5+AJ$7*SIN(2*PI()*$B130/n_ang),0)-ImgF_y0+1,ROUND($C$4+AJ$7*COS(2*PI()*$B130/n_ang),0)-ImgF_x0+1)</f>
        <v>40</v>
      </c>
      <c r="AK130" s="18" t="n">
        <f aca="false">INDEX(ImgF,ROUND($C$5+AK$7*SIN(2*PI()*$B130/n_ang),0)-ImgF_y0+1,ROUND($C$4+AK$7*COS(2*PI()*$B130/n_ang),0)-ImgF_x0+1)</f>
        <v>39</v>
      </c>
      <c r="AL130" s="18" t="n">
        <f aca="false">INDEX(ImgF,ROUND($C$5+AL$7*SIN(2*PI()*$B130/n_ang),0)-ImgF_y0+1,ROUND($C$4+AL$7*COS(2*PI()*$B130/n_ang),0)-ImgF_x0+1)</f>
        <v>38</v>
      </c>
      <c r="AN130" s="35" t="n">
        <f aca="false">AVERAGE(D130:AB130)-AVERAGE(D136:AB136)</f>
        <v>29.8465625</v>
      </c>
      <c r="AO130" s="36" t="n">
        <f aca="false">(AN130-AVERAGE(AN$8:AN$135))/STDEVP(AN$8:AN$135)</f>
        <v>1.10194484442216</v>
      </c>
      <c r="AP130" s="35" t="n">
        <f aca="false">AVERAGE(AD130:AL130)-AVERAGE(AD136:AL136)</f>
        <v>-44.5859375</v>
      </c>
      <c r="AQ130" s="36" t="n">
        <f aca="false">(AP130-AVERAGE(AP$8:AP$135))/STDEVP(AP$8:AP$135)</f>
        <v>-0.970106199843806</v>
      </c>
    </row>
    <row r="131" customFormat="false" ht="10.5" hidden="false" customHeight="true" outlineLevel="0" collapsed="false">
      <c r="B131" s="22" t="n">
        <v>123</v>
      </c>
      <c r="C131" s="34" t="n">
        <f aca="false">B131*360/n_ang</f>
        <v>345.9375</v>
      </c>
      <c r="D131" s="18" t="n">
        <f aca="false">INDEX(ImgF,ROUND($C$5+D$7*SIN(2*PI()*$B131/n_ang),0)-ImgF_y0+1,ROUND($C$4+D$7*COS(2*PI()*$B131/n_ang),0)-ImgF_x0+1)</f>
        <v>123</v>
      </c>
      <c r="E131" s="18" t="n">
        <f aca="false">INDEX(ImgF,ROUND($C$5+E$7*SIN(2*PI()*$B131/n_ang),0)-ImgF_y0+1,ROUND($C$4+E$7*COS(2*PI()*$B131/n_ang),0)-ImgF_x0+1)</f>
        <v>153</v>
      </c>
      <c r="F131" s="18" t="n">
        <f aca="false">INDEX(ImgF,ROUND($C$5+F$7*SIN(2*PI()*$B131/n_ang),0)-ImgF_y0+1,ROUND($C$4+F$7*COS(2*PI()*$B131/n_ang),0)-ImgF_x0+1)</f>
        <v>178</v>
      </c>
      <c r="G131" s="18" t="n">
        <f aca="false">INDEX(ImgF,ROUND($C$5+G$7*SIN(2*PI()*$B131/n_ang),0)-ImgF_y0+1,ROUND($C$4+G$7*COS(2*PI()*$B131/n_ang),0)-ImgF_x0+1)</f>
        <v>171</v>
      </c>
      <c r="H131" s="18" t="n">
        <f aca="false">INDEX(ImgF,ROUND($C$5+H$7*SIN(2*PI()*$B131/n_ang),0)-ImgF_y0+1,ROUND($C$4+H$7*COS(2*PI()*$B131/n_ang),0)-ImgF_x0+1)</f>
        <v>171</v>
      </c>
      <c r="I131" s="18" t="n">
        <f aca="false">INDEX(ImgF,ROUND($C$5+I$7*SIN(2*PI()*$B131/n_ang),0)-ImgF_y0+1,ROUND($C$4+I$7*COS(2*PI()*$B131/n_ang),0)-ImgF_x0+1)</f>
        <v>175</v>
      </c>
      <c r="J131" s="18" t="n">
        <f aca="false">INDEX(ImgF,ROUND($C$5+J$7*SIN(2*PI()*$B131/n_ang),0)-ImgF_y0+1,ROUND($C$4+J$7*COS(2*PI()*$B131/n_ang),0)-ImgF_x0+1)</f>
        <v>206</v>
      </c>
      <c r="K131" s="18" t="n">
        <f aca="false">INDEX(ImgF,ROUND($C$5+K$7*SIN(2*PI()*$B131/n_ang),0)-ImgF_y0+1,ROUND($C$4+K$7*COS(2*PI()*$B131/n_ang),0)-ImgF_x0+1)</f>
        <v>202</v>
      </c>
      <c r="L131" s="18" t="n">
        <f aca="false">INDEX(ImgF,ROUND($C$5+L$7*SIN(2*PI()*$B131/n_ang),0)-ImgF_y0+1,ROUND($C$4+L$7*COS(2*PI()*$B131/n_ang),0)-ImgF_x0+1)</f>
        <v>181</v>
      </c>
      <c r="M131" s="18" t="n">
        <f aca="false">INDEX(ImgF,ROUND($C$5+M$7*SIN(2*PI()*$B131/n_ang),0)-ImgF_y0+1,ROUND($C$4+M$7*COS(2*PI()*$B131/n_ang),0)-ImgF_x0+1)</f>
        <v>165</v>
      </c>
      <c r="N131" s="18" t="n">
        <f aca="false">INDEX(ImgF,ROUND($C$5+N$7*SIN(2*PI()*$B131/n_ang),0)-ImgF_y0+1,ROUND($C$4+N$7*COS(2*PI()*$B131/n_ang),0)-ImgF_x0+1)</f>
        <v>156</v>
      </c>
      <c r="O131" s="18" t="n">
        <f aca="false">INDEX(ImgF,ROUND($C$5+O$7*SIN(2*PI()*$B131/n_ang),0)-ImgF_y0+1,ROUND($C$4+O$7*COS(2*PI()*$B131/n_ang),0)-ImgF_x0+1)</f>
        <v>182</v>
      </c>
      <c r="P131" s="18" t="n">
        <f aca="false">INDEX(ImgF,ROUND($C$5+P$7*SIN(2*PI()*$B131/n_ang),0)-ImgF_y0+1,ROUND($C$4+P$7*COS(2*PI()*$B131/n_ang),0)-ImgF_x0+1)</f>
        <v>196</v>
      </c>
      <c r="Q131" s="18" t="n">
        <f aca="false">INDEX(ImgF,ROUND($C$5+Q$7*SIN(2*PI()*$B131/n_ang),0)-ImgF_y0+1,ROUND($C$4+Q$7*COS(2*PI()*$B131/n_ang),0)-ImgF_x0+1)</f>
        <v>192</v>
      </c>
      <c r="R131" s="18" t="n">
        <f aca="false">INDEX(ImgF,ROUND($C$5+R$7*SIN(2*PI()*$B131/n_ang),0)-ImgF_y0+1,ROUND($C$4+R$7*COS(2*PI()*$B131/n_ang),0)-ImgF_x0+1)</f>
        <v>189</v>
      </c>
      <c r="S131" s="18" t="n">
        <f aca="false">INDEX(ImgF,ROUND($C$5+S$7*SIN(2*PI()*$B131/n_ang),0)-ImgF_y0+1,ROUND($C$4+S$7*COS(2*PI()*$B131/n_ang),0)-ImgF_x0+1)</f>
        <v>158</v>
      </c>
      <c r="T131" s="18" t="n">
        <f aca="false">INDEX(ImgF,ROUND($C$5+T$7*SIN(2*PI()*$B131/n_ang),0)-ImgF_y0+1,ROUND($C$4+T$7*COS(2*PI()*$B131/n_ang),0)-ImgF_x0+1)</f>
        <v>162</v>
      </c>
      <c r="U131" s="18" t="n">
        <f aca="false">INDEX(ImgF,ROUND($C$5+U$7*SIN(2*PI()*$B131/n_ang),0)-ImgF_y0+1,ROUND($C$4+U$7*COS(2*PI()*$B131/n_ang),0)-ImgF_x0+1)</f>
        <v>175</v>
      </c>
      <c r="V131" s="18" t="n">
        <f aca="false">INDEX(ImgF,ROUND($C$5+V$7*SIN(2*PI()*$B131/n_ang),0)-ImgF_y0+1,ROUND($C$4+V$7*COS(2*PI()*$B131/n_ang),0)-ImgF_x0+1)</f>
        <v>172</v>
      </c>
      <c r="W131" s="18" t="n">
        <f aca="false">INDEX(ImgF,ROUND($C$5+W$7*SIN(2*PI()*$B131/n_ang),0)-ImgF_y0+1,ROUND($C$4+W$7*COS(2*PI()*$B131/n_ang),0)-ImgF_x0+1)</f>
        <v>153</v>
      </c>
      <c r="X131" s="18" t="n">
        <f aca="false">INDEX(ImgF,ROUND($C$5+X$7*SIN(2*PI()*$B131/n_ang),0)-ImgF_y0+1,ROUND($C$4+X$7*COS(2*PI()*$B131/n_ang),0)-ImgF_x0+1)</f>
        <v>164</v>
      </c>
      <c r="Y131" s="18" t="n">
        <f aca="false">INDEX(ImgF,ROUND($C$5+Y$7*SIN(2*PI()*$B131/n_ang),0)-ImgF_y0+1,ROUND($C$4+Y$7*COS(2*PI()*$B131/n_ang),0)-ImgF_x0+1)</f>
        <v>164</v>
      </c>
      <c r="Z131" s="18" t="n">
        <f aca="false">INDEX(ImgF,ROUND($C$5+Z$7*SIN(2*PI()*$B131/n_ang),0)-ImgF_y0+1,ROUND($C$4+Z$7*COS(2*PI()*$B131/n_ang),0)-ImgF_x0+1)</f>
        <v>138</v>
      </c>
      <c r="AA131" s="18" t="n">
        <f aca="false">INDEX(ImgF,ROUND($C$5+AA$7*SIN(2*PI()*$B131/n_ang),0)-ImgF_y0+1,ROUND($C$4+AA$7*COS(2*PI()*$B131/n_ang),0)-ImgF_x0+1)</f>
        <v>201</v>
      </c>
      <c r="AB131" s="18" t="n">
        <f aca="false">INDEX(ImgF,ROUND($C$5+AB$7*SIN(2*PI()*$B131/n_ang),0)-ImgF_y0+1,ROUND($C$4+AB$7*COS(2*PI()*$B131/n_ang),0)-ImgF_x0+1)</f>
        <v>183</v>
      </c>
      <c r="AD131" s="18" t="n">
        <f aca="false">INDEX(ImgF,ROUND($C$5+AD$7*SIN(2*PI()*$B131/n_ang),0)-ImgF_y0+1,ROUND($C$4+AD$7*COS(2*PI()*$B131/n_ang),0)-ImgF_x0+1)</f>
        <v>50</v>
      </c>
      <c r="AE131" s="18" t="n">
        <f aca="false">INDEX(ImgF,ROUND($C$5+AE$7*SIN(2*PI()*$B131/n_ang),0)-ImgF_y0+1,ROUND($C$4+AE$7*COS(2*PI()*$B131/n_ang),0)-ImgF_x0+1)</f>
        <v>65</v>
      </c>
      <c r="AF131" s="18" t="n">
        <f aca="false">INDEX(ImgF,ROUND($C$5+AF$7*SIN(2*PI()*$B131/n_ang),0)-ImgF_y0+1,ROUND($C$4+AF$7*COS(2*PI()*$B131/n_ang),0)-ImgF_x0+1)</f>
        <v>77</v>
      </c>
      <c r="AG131" s="18" t="n">
        <f aca="false">INDEX(ImgF,ROUND($C$5+AG$7*SIN(2*PI()*$B131/n_ang),0)-ImgF_y0+1,ROUND($C$4+AG$7*COS(2*PI()*$B131/n_ang),0)-ImgF_x0+1)</f>
        <v>15</v>
      </c>
      <c r="AH131" s="18" t="n">
        <f aca="false">INDEX(ImgF,ROUND($C$5+AH$7*SIN(2*PI()*$B131/n_ang),0)-ImgF_y0+1,ROUND($C$4+AH$7*COS(2*PI()*$B131/n_ang),0)-ImgF_x0+1)</f>
        <v>22</v>
      </c>
      <c r="AI131" s="18" t="n">
        <f aca="false">INDEX(ImgF,ROUND($C$5+AI$7*SIN(2*PI()*$B131/n_ang),0)-ImgF_y0+1,ROUND($C$4+AI$7*COS(2*PI()*$B131/n_ang),0)-ImgF_x0+1)</f>
        <v>11</v>
      </c>
      <c r="AJ131" s="18" t="n">
        <f aca="false">INDEX(ImgF,ROUND($C$5+AJ$7*SIN(2*PI()*$B131/n_ang),0)-ImgF_y0+1,ROUND($C$4+AJ$7*COS(2*PI()*$B131/n_ang),0)-ImgF_x0+1)</f>
        <v>38</v>
      </c>
      <c r="AK131" s="18" t="n">
        <f aca="false">INDEX(ImgF,ROUND($C$5+AK$7*SIN(2*PI()*$B131/n_ang),0)-ImgF_y0+1,ROUND($C$4+AK$7*COS(2*PI()*$B131/n_ang),0)-ImgF_x0+1)</f>
        <v>45</v>
      </c>
      <c r="AL131" s="18" t="n">
        <f aca="false">INDEX(ImgF,ROUND($C$5+AL$7*SIN(2*PI()*$B131/n_ang),0)-ImgF_y0+1,ROUND($C$4+AL$7*COS(2*PI()*$B131/n_ang),0)-ImgF_x0+1)</f>
        <v>32</v>
      </c>
      <c r="AN131" s="35" t="n">
        <f aca="false">AVERAGE(D131:AB131)-AVERAGE(D136:AB136)</f>
        <v>30.1665625</v>
      </c>
      <c r="AO131" s="36" t="n">
        <f aca="false">(AN131-AVERAGE(AN$8:AN$135))/STDEVP(AN$8:AN$135)</f>
        <v>1.11375934903103</v>
      </c>
      <c r="AP131" s="35" t="n">
        <f aca="false">AVERAGE(AD131:AL131)-AVERAGE(AD136:AL136)</f>
        <v>-35.2526041666667</v>
      </c>
      <c r="AQ131" s="36" t="n">
        <f aca="false">(AP131-AVERAGE(AP$8:AP$135))/STDEVP(AP$8:AP$135)</f>
        <v>-0.767030408696081</v>
      </c>
    </row>
    <row r="132" customFormat="false" ht="10.5" hidden="false" customHeight="true" outlineLevel="0" collapsed="false">
      <c r="B132" s="22" t="n">
        <v>124</v>
      </c>
      <c r="C132" s="34" t="n">
        <f aca="false">B132*360/n_ang</f>
        <v>348.75</v>
      </c>
      <c r="D132" s="18" t="n">
        <f aca="false">INDEX(ImgF,ROUND($C$5+D$7*SIN(2*PI()*$B132/n_ang),0)-ImgF_y0+1,ROUND($C$4+D$7*COS(2*PI()*$B132/n_ang),0)-ImgF_x0+1)</f>
        <v>123</v>
      </c>
      <c r="E132" s="18" t="n">
        <f aca="false">INDEX(ImgF,ROUND($C$5+E$7*SIN(2*PI()*$B132/n_ang),0)-ImgF_y0+1,ROUND($C$4+E$7*COS(2*PI()*$B132/n_ang),0)-ImgF_x0+1)</f>
        <v>153</v>
      </c>
      <c r="F132" s="18" t="n">
        <f aca="false">INDEX(ImgF,ROUND($C$5+F$7*SIN(2*PI()*$B132/n_ang),0)-ImgF_y0+1,ROUND($C$4+F$7*COS(2*PI()*$B132/n_ang),0)-ImgF_x0+1)</f>
        <v>175</v>
      </c>
      <c r="G132" s="18" t="n">
        <f aca="false">INDEX(ImgF,ROUND($C$5+G$7*SIN(2*PI()*$B132/n_ang),0)-ImgF_y0+1,ROUND($C$4+G$7*COS(2*PI()*$B132/n_ang),0)-ImgF_x0+1)</f>
        <v>188</v>
      </c>
      <c r="H132" s="18" t="n">
        <f aca="false">INDEX(ImgF,ROUND($C$5+H$7*SIN(2*PI()*$B132/n_ang),0)-ImgF_y0+1,ROUND($C$4+H$7*COS(2*PI()*$B132/n_ang),0)-ImgF_x0+1)</f>
        <v>201</v>
      </c>
      <c r="I132" s="18" t="n">
        <f aca="false">INDEX(ImgF,ROUND($C$5+I$7*SIN(2*PI()*$B132/n_ang),0)-ImgF_y0+1,ROUND($C$4+I$7*COS(2*PI()*$B132/n_ang),0)-ImgF_x0+1)</f>
        <v>163</v>
      </c>
      <c r="J132" s="18" t="n">
        <f aca="false">INDEX(ImgF,ROUND($C$5+J$7*SIN(2*PI()*$B132/n_ang),0)-ImgF_y0+1,ROUND($C$4+J$7*COS(2*PI()*$B132/n_ang),0)-ImgF_x0+1)</f>
        <v>156</v>
      </c>
      <c r="K132" s="18" t="n">
        <f aca="false">INDEX(ImgF,ROUND($C$5+K$7*SIN(2*PI()*$B132/n_ang),0)-ImgF_y0+1,ROUND($C$4+K$7*COS(2*PI()*$B132/n_ang),0)-ImgF_x0+1)</f>
        <v>152</v>
      </c>
      <c r="L132" s="18" t="n">
        <f aca="false">INDEX(ImgF,ROUND($C$5+L$7*SIN(2*PI()*$B132/n_ang),0)-ImgF_y0+1,ROUND($C$4+L$7*COS(2*PI()*$B132/n_ang),0)-ImgF_x0+1)</f>
        <v>166</v>
      </c>
      <c r="M132" s="18" t="n">
        <f aca="false">INDEX(ImgF,ROUND($C$5+M$7*SIN(2*PI()*$B132/n_ang),0)-ImgF_y0+1,ROUND($C$4+M$7*COS(2*PI()*$B132/n_ang),0)-ImgF_x0+1)</f>
        <v>192</v>
      </c>
      <c r="N132" s="18" t="n">
        <f aca="false">INDEX(ImgF,ROUND($C$5+N$7*SIN(2*PI()*$B132/n_ang),0)-ImgF_y0+1,ROUND($C$4+N$7*COS(2*PI()*$B132/n_ang),0)-ImgF_x0+1)</f>
        <v>156</v>
      </c>
      <c r="O132" s="18" t="n">
        <f aca="false">INDEX(ImgF,ROUND($C$5+O$7*SIN(2*PI()*$B132/n_ang),0)-ImgF_y0+1,ROUND($C$4+O$7*COS(2*PI()*$B132/n_ang),0)-ImgF_x0+1)</f>
        <v>156</v>
      </c>
      <c r="P132" s="18" t="n">
        <f aca="false">INDEX(ImgF,ROUND($C$5+P$7*SIN(2*PI()*$B132/n_ang),0)-ImgF_y0+1,ROUND($C$4+P$7*COS(2*PI()*$B132/n_ang),0)-ImgF_x0+1)</f>
        <v>173</v>
      </c>
      <c r="Q132" s="18" t="n">
        <f aca="false">INDEX(ImgF,ROUND($C$5+Q$7*SIN(2*PI()*$B132/n_ang),0)-ImgF_y0+1,ROUND($C$4+Q$7*COS(2*PI()*$B132/n_ang),0)-ImgF_x0+1)</f>
        <v>168</v>
      </c>
      <c r="R132" s="18" t="n">
        <f aca="false">INDEX(ImgF,ROUND($C$5+R$7*SIN(2*PI()*$B132/n_ang),0)-ImgF_y0+1,ROUND($C$4+R$7*COS(2*PI()*$B132/n_ang),0)-ImgF_x0+1)</f>
        <v>165</v>
      </c>
      <c r="S132" s="18" t="n">
        <f aca="false">INDEX(ImgF,ROUND($C$5+S$7*SIN(2*PI()*$B132/n_ang),0)-ImgF_y0+1,ROUND($C$4+S$7*COS(2*PI()*$B132/n_ang),0)-ImgF_x0+1)</f>
        <v>188</v>
      </c>
      <c r="T132" s="18" t="n">
        <f aca="false">INDEX(ImgF,ROUND($C$5+T$7*SIN(2*PI()*$B132/n_ang),0)-ImgF_y0+1,ROUND($C$4+T$7*COS(2*PI()*$B132/n_ang),0)-ImgF_x0+1)</f>
        <v>182</v>
      </c>
      <c r="U132" s="18" t="n">
        <f aca="false">INDEX(ImgF,ROUND($C$5+U$7*SIN(2*PI()*$B132/n_ang),0)-ImgF_y0+1,ROUND($C$4+U$7*COS(2*PI()*$B132/n_ang),0)-ImgF_x0+1)</f>
        <v>162</v>
      </c>
      <c r="V132" s="18" t="n">
        <f aca="false">INDEX(ImgF,ROUND($C$5+V$7*SIN(2*PI()*$B132/n_ang),0)-ImgF_y0+1,ROUND($C$4+V$7*COS(2*PI()*$B132/n_ang),0)-ImgF_x0+1)</f>
        <v>143</v>
      </c>
      <c r="W132" s="18" t="n">
        <f aca="false">INDEX(ImgF,ROUND($C$5+W$7*SIN(2*PI()*$B132/n_ang),0)-ImgF_y0+1,ROUND($C$4+W$7*COS(2*PI()*$B132/n_ang),0)-ImgF_x0+1)</f>
        <v>172</v>
      </c>
      <c r="X132" s="18" t="n">
        <f aca="false">INDEX(ImgF,ROUND($C$5+X$7*SIN(2*PI()*$B132/n_ang),0)-ImgF_y0+1,ROUND($C$4+X$7*COS(2*PI()*$B132/n_ang),0)-ImgF_x0+1)</f>
        <v>194</v>
      </c>
      <c r="Y132" s="18" t="n">
        <f aca="false">INDEX(ImgF,ROUND($C$5+Y$7*SIN(2*PI()*$B132/n_ang),0)-ImgF_y0+1,ROUND($C$4+Y$7*COS(2*PI()*$B132/n_ang),0)-ImgF_x0+1)</f>
        <v>209</v>
      </c>
      <c r="Z132" s="18" t="n">
        <f aca="false">INDEX(ImgF,ROUND($C$5+Z$7*SIN(2*PI()*$B132/n_ang),0)-ImgF_y0+1,ROUND($C$4+Z$7*COS(2*PI()*$B132/n_ang),0)-ImgF_x0+1)</f>
        <v>180</v>
      </c>
      <c r="AA132" s="18" t="n">
        <f aca="false">INDEX(ImgF,ROUND($C$5+AA$7*SIN(2*PI()*$B132/n_ang),0)-ImgF_y0+1,ROUND($C$4+AA$7*COS(2*PI()*$B132/n_ang),0)-ImgF_x0+1)</f>
        <v>158</v>
      </c>
      <c r="AB132" s="18" t="n">
        <f aca="false">INDEX(ImgF,ROUND($C$5+AB$7*SIN(2*PI()*$B132/n_ang),0)-ImgF_y0+1,ROUND($C$4+AB$7*COS(2*PI()*$B132/n_ang),0)-ImgF_x0+1)</f>
        <v>166</v>
      </c>
      <c r="AD132" s="18" t="n">
        <f aca="false">INDEX(ImgF,ROUND($C$5+AD$7*SIN(2*PI()*$B132/n_ang),0)-ImgF_y0+1,ROUND($C$4+AD$7*COS(2*PI()*$B132/n_ang),0)-ImgF_x0+1)</f>
        <v>200</v>
      </c>
      <c r="AE132" s="18" t="n">
        <f aca="false">INDEX(ImgF,ROUND($C$5+AE$7*SIN(2*PI()*$B132/n_ang),0)-ImgF_y0+1,ROUND($C$4+AE$7*COS(2*PI()*$B132/n_ang),0)-ImgF_x0+1)</f>
        <v>72</v>
      </c>
      <c r="AF132" s="18" t="n">
        <f aca="false">INDEX(ImgF,ROUND($C$5+AF$7*SIN(2*PI()*$B132/n_ang),0)-ImgF_y0+1,ROUND($C$4+AF$7*COS(2*PI()*$B132/n_ang),0)-ImgF_x0+1)</f>
        <v>107</v>
      </c>
      <c r="AG132" s="18" t="n">
        <f aca="false">INDEX(ImgF,ROUND($C$5+AG$7*SIN(2*PI()*$B132/n_ang),0)-ImgF_y0+1,ROUND($C$4+AG$7*COS(2*PI()*$B132/n_ang),0)-ImgF_x0+1)</f>
        <v>64</v>
      </c>
      <c r="AH132" s="18" t="n">
        <f aca="false">INDEX(ImgF,ROUND($C$5+AH$7*SIN(2*PI()*$B132/n_ang),0)-ImgF_y0+1,ROUND($C$4+AH$7*COS(2*PI()*$B132/n_ang),0)-ImgF_x0+1)</f>
        <v>9</v>
      </c>
      <c r="AI132" s="18" t="n">
        <f aca="false">INDEX(ImgF,ROUND($C$5+AI$7*SIN(2*PI()*$B132/n_ang),0)-ImgF_y0+1,ROUND($C$4+AI$7*COS(2*PI()*$B132/n_ang),0)-ImgF_x0+1)</f>
        <v>9</v>
      </c>
      <c r="AJ132" s="18" t="n">
        <f aca="false">INDEX(ImgF,ROUND($C$5+AJ$7*SIN(2*PI()*$B132/n_ang),0)-ImgF_y0+1,ROUND($C$4+AJ$7*COS(2*PI()*$B132/n_ang),0)-ImgF_x0+1)</f>
        <v>21</v>
      </c>
      <c r="AK132" s="18" t="n">
        <f aca="false">INDEX(ImgF,ROUND($C$5+AK$7*SIN(2*PI()*$B132/n_ang),0)-ImgF_y0+1,ROUND($C$4+AK$7*COS(2*PI()*$B132/n_ang),0)-ImgF_x0+1)</f>
        <v>47</v>
      </c>
      <c r="AL132" s="18" t="n">
        <f aca="false">INDEX(ImgF,ROUND($C$5+AL$7*SIN(2*PI()*$B132/n_ang),0)-ImgF_y0+1,ROUND($C$4+AL$7*COS(2*PI()*$B132/n_ang),0)-ImgF_x0+1)</f>
        <v>42</v>
      </c>
      <c r="AN132" s="35" t="n">
        <f aca="false">AVERAGE(D132:AB132)-AVERAGE(D136:AB136)</f>
        <v>27.4065625</v>
      </c>
      <c r="AO132" s="36" t="n">
        <f aca="false">(AN132-AVERAGE(AN$8:AN$135))/STDEVP(AN$8:AN$135)</f>
        <v>1.01185924677955</v>
      </c>
      <c r="AP132" s="35" t="n">
        <f aca="false">AVERAGE(AD132:AL132)-AVERAGE(AD136:AL136)</f>
        <v>-11.2526041666667</v>
      </c>
      <c r="AQ132" s="36" t="n">
        <f aca="false">(AP132-AVERAGE(AP$8:AP$135))/STDEVP(AP$8:AP$135)</f>
        <v>-0.244835517173359</v>
      </c>
    </row>
    <row r="133" customFormat="false" ht="10.5" hidden="false" customHeight="true" outlineLevel="0" collapsed="false">
      <c r="B133" s="22" t="n">
        <v>125</v>
      </c>
      <c r="C133" s="34" t="n">
        <f aca="false">B133*360/n_ang</f>
        <v>351.5625</v>
      </c>
      <c r="D133" s="18" t="n">
        <f aca="false">INDEX(ImgF,ROUND($C$5+D$7*SIN(2*PI()*$B133/n_ang),0)-ImgF_y0+1,ROUND($C$4+D$7*COS(2*PI()*$B133/n_ang),0)-ImgF_x0+1)</f>
        <v>36</v>
      </c>
      <c r="E133" s="18" t="n">
        <f aca="false">INDEX(ImgF,ROUND($C$5+E$7*SIN(2*PI()*$B133/n_ang),0)-ImgF_y0+1,ROUND($C$4+E$7*COS(2*PI()*$B133/n_ang),0)-ImgF_x0+1)</f>
        <v>153</v>
      </c>
      <c r="F133" s="18" t="n">
        <f aca="false">INDEX(ImgF,ROUND($C$5+F$7*SIN(2*PI()*$B133/n_ang),0)-ImgF_y0+1,ROUND($C$4+F$7*COS(2*PI()*$B133/n_ang),0)-ImgF_x0+1)</f>
        <v>175</v>
      </c>
      <c r="G133" s="18" t="n">
        <f aca="false">INDEX(ImgF,ROUND($C$5+G$7*SIN(2*PI()*$B133/n_ang),0)-ImgF_y0+1,ROUND($C$4+G$7*COS(2*PI()*$B133/n_ang),0)-ImgF_x0+1)</f>
        <v>188</v>
      </c>
      <c r="H133" s="18" t="n">
        <f aca="false">INDEX(ImgF,ROUND($C$5+H$7*SIN(2*PI()*$B133/n_ang),0)-ImgF_y0+1,ROUND($C$4+H$7*COS(2*PI()*$B133/n_ang),0)-ImgF_x0+1)</f>
        <v>201</v>
      </c>
      <c r="I133" s="18" t="n">
        <f aca="false">INDEX(ImgF,ROUND($C$5+I$7*SIN(2*PI()*$B133/n_ang),0)-ImgF_y0+1,ROUND($C$4+I$7*COS(2*PI()*$B133/n_ang),0)-ImgF_x0+1)</f>
        <v>206</v>
      </c>
      <c r="J133" s="18" t="n">
        <f aca="false">INDEX(ImgF,ROUND($C$5+J$7*SIN(2*PI()*$B133/n_ang),0)-ImgF_y0+1,ROUND($C$4+J$7*COS(2*PI()*$B133/n_ang),0)-ImgF_x0+1)</f>
        <v>206</v>
      </c>
      <c r="K133" s="18" t="n">
        <f aca="false">INDEX(ImgF,ROUND($C$5+K$7*SIN(2*PI()*$B133/n_ang),0)-ImgF_y0+1,ROUND($C$4+K$7*COS(2*PI()*$B133/n_ang),0)-ImgF_x0+1)</f>
        <v>191</v>
      </c>
      <c r="L133" s="18" t="n">
        <f aca="false">INDEX(ImgF,ROUND($C$5+L$7*SIN(2*PI()*$B133/n_ang),0)-ImgF_y0+1,ROUND($C$4+L$7*COS(2*PI()*$B133/n_ang),0)-ImgF_x0+1)</f>
        <v>166</v>
      </c>
      <c r="M133" s="18" t="n">
        <f aca="false">INDEX(ImgF,ROUND($C$5+M$7*SIN(2*PI()*$B133/n_ang),0)-ImgF_y0+1,ROUND($C$4+M$7*COS(2*PI()*$B133/n_ang),0)-ImgF_x0+1)</f>
        <v>192</v>
      </c>
      <c r="N133" s="18" t="n">
        <f aca="false">INDEX(ImgF,ROUND($C$5+N$7*SIN(2*PI()*$B133/n_ang),0)-ImgF_y0+1,ROUND($C$4+N$7*COS(2*PI()*$B133/n_ang),0)-ImgF_x0+1)</f>
        <v>185</v>
      </c>
      <c r="O133" s="18" t="n">
        <f aca="false">INDEX(ImgF,ROUND($C$5+O$7*SIN(2*PI()*$B133/n_ang),0)-ImgF_y0+1,ROUND($C$4+O$7*COS(2*PI()*$B133/n_ang),0)-ImgF_x0+1)</f>
        <v>194</v>
      </c>
      <c r="P133" s="18" t="n">
        <f aca="false">INDEX(ImgF,ROUND($C$5+P$7*SIN(2*PI()*$B133/n_ang),0)-ImgF_y0+1,ROUND($C$4+P$7*COS(2*PI()*$B133/n_ang),0)-ImgF_x0+1)</f>
        <v>192</v>
      </c>
      <c r="Q133" s="18" t="n">
        <f aca="false">INDEX(ImgF,ROUND($C$5+Q$7*SIN(2*PI()*$B133/n_ang),0)-ImgF_y0+1,ROUND($C$4+Q$7*COS(2*PI()*$B133/n_ang),0)-ImgF_x0+1)</f>
        <v>207</v>
      </c>
      <c r="R133" s="18" t="n">
        <f aca="false">INDEX(ImgF,ROUND($C$5+R$7*SIN(2*PI()*$B133/n_ang),0)-ImgF_y0+1,ROUND($C$4+R$7*COS(2*PI()*$B133/n_ang),0)-ImgF_x0+1)</f>
        <v>203</v>
      </c>
      <c r="S133" s="18" t="n">
        <f aca="false">INDEX(ImgF,ROUND($C$5+S$7*SIN(2*PI()*$B133/n_ang),0)-ImgF_y0+1,ROUND($C$4+S$7*COS(2*PI()*$B133/n_ang),0)-ImgF_x0+1)</f>
        <v>166</v>
      </c>
      <c r="T133" s="18" t="n">
        <f aca="false">INDEX(ImgF,ROUND($C$5+T$7*SIN(2*PI()*$B133/n_ang),0)-ImgF_y0+1,ROUND($C$4+T$7*COS(2*PI()*$B133/n_ang),0)-ImgF_x0+1)</f>
        <v>186</v>
      </c>
      <c r="U133" s="18" t="n">
        <f aca="false">INDEX(ImgF,ROUND($C$5+U$7*SIN(2*PI()*$B133/n_ang),0)-ImgF_y0+1,ROUND($C$4+U$7*COS(2*PI()*$B133/n_ang),0)-ImgF_x0+1)</f>
        <v>193</v>
      </c>
      <c r="V133" s="18" t="n">
        <f aca="false">INDEX(ImgF,ROUND($C$5+V$7*SIN(2*PI()*$B133/n_ang),0)-ImgF_y0+1,ROUND($C$4+V$7*COS(2*PI()*$B133/n_ang),0)-ImgF_x0+1)</f>
        <v>199</v>
      </c>
      <c r="W133" s="18" t="n">
        <f aca="false">INDEX(ImgF,ROUND($C$5+W$7*SIN(2*PI()*$B133/n_ang),0)-ImgF_y0+1,ROUND($C$4+W$7*COS(2*PI()*$B133/n_ang),0)-ImgF_x0+1)</f>
        <v>192</v>
      </c>
      <c r="X133" s="18" t="n">
        <f aca="false">INDEX(ImgF,ROUND($C$5+X$7*SIN(2*PI()*$B133/n_ang),0)-ImgF_y0+1,ROUND($C$4+X$7*COS(2*PI()*$B133/n_ang),0)-ImgF_x0+1)</f>
        <v>167</v>
      </c>
      <c r="Y133" s="18" t="n">
        <f aca="false">INDEX(ImgF,ROUND($C$5+Y$7*SIN(2*PI()*$B133/n_ang),0)-ImgF_y0+1,ROUND($C$4+Y$7*COS(2*PI()*$B133/n_ang),0)-ImgF_x0+1)</f>
        <v>167</v>
      </c>
      <c r="Z133" s="18" t="n">
        <f aca="false">INDEX(ImgF,ROUND($C$5+Z$7*SIN(2*PI()*$B133/n_ang),0)-ImgF_y0+1,ROUND($C$4+Z$7*COS(2*PI()*$B133/n_ang),0)-ImgF_x0+1)</f>
        <v>160</v>
      </c>
      <c r="AA133" s="18" t="n">
        <f aca="false">INDEX(ImgF,ROUND($C$5+AA$7*SIN(2*PI()*$B133/n_ang),0)-ImgF_y0+1,ROUND($C$4+AA$7*COS(2*PI()*$B133/n_ang),0)-ImgF_x0+1)</f>
        <v>160</v>
      </c>
      <c r="AB133" s="18" t="n">
        <f aca="false">INDEX(ImgF,ROUND($C$5+AB$7*SIN(2*PI()*$B133/n_ang),0)-ImgF_y0+1,ROUND($C$4+AB$7*COS(2*PI()*$B133/n_ang),0)-ImgF_x0+1)</f>
        <v>169</v>
      </c>
      <c r="AD133" s="18" t="n">
        <f aca="false">INDEX(ImgF,ROUND($C$5+AD$7*SIN(2*PI()*$B133/n_ang),0)-ImgF_y0+1,ROUND($C$4+AD$7*COS(2*PI()*$B133/n_ang),0)-ImgF_x0+1)</f>
        <v>230</v>
      </c>
      <c r="AE133" s="18" t="n">
        <f aca="false">INDEX(ImgF,ROUND($C$5+AE$7*SIN(2*PI()*$B133/n_ang),0)-ImgF_y0+1,ROUND($C$4+AE$7*COS(2*PI()*$B133/n_ang),0)-ImgF_x0+1)</f>
        <v>114</v>
      </c>
      <c r="AF133" s="18" t="n">
        <f aca="false">INDEX(ImgF,ROUND($C$5+AF$7*SIN(2*PI()*$B133/n_ang),0)-ImgF_y0+1,ROUND($C$4+AF$7*COS(2*PI()*$B133/n_ang),0)-ImgF_x0+1)</f>
        <v>67</v>
      </c>
      <c r="AG133" s="18" t="n">
        <f aca="false">INDEX(ImgF,ROUND($C$5+AG$7*SIN(2*PI()*$B133/n_ang),0)-ImgF_y0+1,ROUND($C$4+AG$7*COS(2*PI()*$B133/n_ang),0)-ImgF_x0+1)</f>
        <v>111</v>
      </c>
      <c r="AH133" s="18" t="n">
        <f aca="false">INDEX(ImgF,ROUND($C$5+AH$7*SIN(2*PI()*$B133/n_ang),0)-ImgF_y0+1,ROUND($C$4+AH$7*COS(2*PI()*$B133/n_ang),0)-ImgF_x0+1)</f>
        <v>46</v>
      </c>
      <c r="AI133" s="18" t="n">
        <f aca="false">INDEX(ImgF,ROUND($C$5+AI$7*SIN(2*PI()*$B133/n_ang),0)-ImgF_y0+1,ROUND($C$4+AI$7*COS(2*PI()*$B133/n_ang),0)-ImgF_x0+1)</f>
        <v>9</v>
      </c>
      <c r="AJ133" s="18" t="n">
        <f aca="false">INDEX(ImgF,ROUND($C$5+AJ$7*SIN(2*PI()*$B133/n_ang),0)-ImgF_y0+1,ROUND($C$4+AJ$7*COS(2*PI()*$B133/n_ang),0)-ImgF_x0+1)</f>
        <v>18</v>
      </c>
      <c r="AK133" s="18" t="n">
        <f aca="false">INDEX(ImgF,ROUND($C$5+AK$7*SIN(2*PI()*$B133/n_ang),0)-ImgF_y0+1,ROUND($C$4+AK$7*COS(2*PI()*$B133/n_ang),0)-ImgF_x0+1)</f>
        <v>30</v>
      </c>
      <c r="AL133" s="18" t="n">
        <f aca="false">INDEX(ImgF,ROUND($C$5+AL$7*SIN(2*PI()*$B133/n_ang),0)-ImgF_y0+1,ROUND($C$4+AL$7*COS(2*PI()*$B133/n_ang),0)-ImgF_x0+1)</f>
        <v>44</v>
      </c>
      <c r="AN133" s="35" t="n">
        <f aca="false">AVERAGE(D133:AB133)-AVERAGE(D136:AB136)</f>
        <v>35.9265625</v>
      </c>
      <c r="AO133" s="36" t="n">
        <f aca="false">(AN133-AVERAGE(AN$8:AN$135))/STDEVP(AN$8:AN$135)</f>
        <v>1.32642043199064</v>
      </c>
      <c r="AP133" s="35" t="n">
        <f aca="false">AVERAGE(AD133:AL133)-AVERAGE(AD136:AL136)</f>
        <v>-0.363715277777786</v>
      </c>
      <c r="AQ133" s="36" t="n">
        <f aca="false">(AP133-AVERAGE(AP$8:AP$135))/STDEVP(AP$8:AP$135)</f>
        <v>-0.00791376083434691</v>
      </c>
    </row>
    <row r="134" customFormat="false" ht="10.5" hidden="false" customHeight="true" outlineLevel="0" collapsed="false">
      <c r="B134" s="22" t="n">
        <v>126</v>
      </c>
      <c r="C134" s="34" t="n">
        <f aca="false">B134*360/n_ang</f>
        <v>354.375</v>
      </c>
      <c r="D134" s="18" t="n">
        <f aca="false">INDEX(ImgF,ROUND($C$5+D$7*SIN(2*PI()*$B134/n_ang),0)-ImgF_y0+1,ROUND($C$4+D$7*COS(2*PI()*$B134/n_ang),0)-ImgF_x0+1)</f>
        <v>36</v>
      </c>
      <c r="E134" s="18" t="n">
        <f aca="false">INDEX(ImgF,ROUND($C$5+E$7*SIN(2*PI()*$B134/n_ang),0)-ImgF_y0+1,ROUND($C$4+E$7*COS(2*PI()*$B134/n_ang),0)-ImgF_x0+1)</f>
        <v>64</v>
      </c>
      <c r="F134" s="18" t="n">
        <f aca="false">INDEX(ImgF,ROUND($C$5+F$7*SIN(2*PI()*$B134/n_ang),0)-ImgF_y0+1,ROUND($C$4+F$7*COS(2*PI()*$B134/n_ang),0)-ImgF_x0+1)</f>
        <v>123</v>
      </c>
      <c r="G134" s="18" t="n">
        <f aca="false">INDEX(ImgF,ROUND($C$5+G$7*SIN(2*PI()*$B134/n_ang),0)-ImgF_y0+1,ROUND($C$4+G$7*COS(2*PI()*$B134/n_ang),0)-ImgF_x0+1)</f>
        <v>187</v>
      </c>
      <c r="H134" s="18" t="n">
        <f aca="false">INDEX(ImgF,ROUND($C$5+H$7*SIN(2*PI()*$B134/n_ang),0)-ImgF_y0+1,ROUND($C$4+H$7*COS(2*PI()*$B134/n_ang),0)-ImgF_x0+1)</f>
        <v>179</v>
      </c>
      <c r="I134" s="18" t="n">
        <f aca="false">INDEX(ImgF,ROUND($C$5+I$7*SIN(2*PI()*$B134/n_ang),0)-ImgF_y0+1,ROUND($C$4+I$7*COS(2*PI()*$B134/n_ang),0)-ImgF_x0+1)</f>
        <v>206</v>
      </c>
      <c r="J134" s="18" t="n">
        <f aca="false">INDEX(ImgF,ROUND($C$5+J$7*SIN(2*PI()*$B134/n_ang),0)-ImgF_y0+1,ROUND($C$4+J$7*COS(2*PI()*$B134/n_ang),0)-ImgF_x0+1)</f>
        <v>206</v>
      </c>
      <c r="K134" s="18" t="n">
        <f aca="false">INDEX(ImgF,ROUND($C$5+K$7*SIN(2*PI()*$B134/n_ang),0)-ImgF_y0+1,ROUND($C$4+K$7*COS(2*PI()*$B134/n_ang),0)-ImgF_x0+1)</f>
        <v>191</v>
      </c>
      <c r="L134" s="18" t="n">
        <f aca="false">INDEX(ImgF,ROUND($C$5+L$7*SIN(2*PI()*$B134/n_ang),0)-ImgF_y0+1,ROUND($C$4+L$7*COS(2*PI()*$B134/n_ang),0)-ImgF_x0+1)</f>
        <v>164</v>
      </c>
      <c r="M134" s="18" t="n">
        <f aca="false">INDEX(ImgF,ROUND($C$5+M$7*SIN(2*PI()*$B134/n_ang),0)-ImgF_y0+1,ROUND($C$4+M$7*COS(2*PI()*$B134/n_ang),0)-ImgF_x0+1)</f>
        <v>155</v>
      </c>
      <c r="N134" s="18" t="n">
        <f aca="false">INDEX(ImgF,ROUND($C$5+N$7*SIN(2*PI()*$B134/n_ang),0)-ImgF_y0+1,ROUND($C$4+N$7*COS(2*PI()*$B134/n_ang),0)-ImgF_x0+1)</f>
        <v>156</v>
      </c>
      <c r="O134" s="18" t="n">
        <f aca="false">INDEX(ImgF,ROUND($C$5+O$7*SIN(2*PI()*$B134/n_ang),0)-ImgF_y0+1,ROUND($C$4+O$7*COS(2*PI()*$B134/n_ang),0)-ImgF_x0+1)</f>
        <v>167</v>
      </c>
      <c r="P134" s="18" t="n">
        <f aca="false">INDEX(ImgF,ROUND($C$5+P$7*SIN(2*PI()*$B134/n_ang),0)-ImgF_y0+1,ROUND($C$4+P$7*COS(2*PI()*$B134/n_ang),0)-ImgF_x0+1)</f>
        <v>164</v>
      </c>
      <c r="Q134" s="18" t="n">
        <f aca="false">INDEX(ImgF,ROUND($C$5+Q$7*SIN(2*PI()*$B134/n_ang),0)-ImgF_y0+1,ROUND($C$4+Q$7*COS(2*PI()*$B134/n_ang),0)-ImgF_x0+1)</f>
        <v>174</v>
      </c>
      <c r="R134" s="18" t="n">
        <f aca="false">INDEX(ImgF,ROUND($C$5+R$7*SIN(2*PI()*$B134/n_ang),0)-ImgF_y0+1,ROUND($C$4+R$7*COS(2*PI()*$B134/n_ang),0)-ImgF_x0+1)</f>
        <v>185</v>
      </c>
      <c r="S134" s="18" t="n">
        <f aca="false">INDEX(ImgF,ROUND($C$5+S$7*SIN(2*PI()*$B134/n_ang),0)-ImgF_y0+1,ROUND($C$4+S$7*COS(2*PI()*$B134/n_ang),0)-ImgF_x0+1)</f>
        <v>183</v>
      </c>
      <c r="T134" s="18" t="n">
        <f aca="false">INDEX(ImgF,ROUND($C$5+T$7*SIN(2*PI()*$B134/n_ang),0)-ImgF_y0+1,ROUND($C$4+T$7*COS(2*PI()*$B134/n_ang),0)-ImgF_x0+1)</f>
        <v>164</v>
      </c>
      <c r="U134" s="18" t="n">
        <f aca="false">INDEX(ImgF,ROUND($C$5+U$7*SIN(2*PI()*$B134/n_ang),0)-ImgF_y0+1,ROUND($C$4+U$7*COS(2*PI()*$B134/n_ang),0)-ImgF_x0+1)</f>
        <v>165</v>
      </c>
      <c r="V134" s="18" t="n">
        <f aca="false">INDEX(ImgF,ROUND($C$5+V$7*SIN(2*PI()*$B134/n_ang),0)-ImgF_y0+1,ROUND($C$4+V$7*COS(2*PI()*$B134/n_ang),0)-ImgF_x0+1)</f>
        <v>155</v>
      </c>
      <c r="W134" s="18" t="n">
        <f aca="false">INDEX(ImgF,ROUND($C$5+W$7*SIN(2*PI()*$B134/n_ang),0)-ImgF_y0+1,ROUND($C$4+W$7*COS(2*PI()*$B134/n_ang),0)-ImgF_x0+1)</f>
        <v>158</v>
      </c>
      <c r="X134" s="18" t="n">
        <f aca="false">INDEX(ImgF,ROUND($C$5+X$7*SIN(2*PI()*$B134/n_ang),0)-ImgF_y0+1,ROUND($C$4+X$7*COS(2*PI()*$B134/n_ang),0)-ImgF_x0+1)</f>
        <v>151</v>
      </c>
      <c r="Y134" s="18" t="n">
        <f aca="false">INDEX(ImgF,ROUND($C$5+Y$7*SIN(2*PI()*$B134/n_ang),0)-ImgF_y0+1,ROUND($C$4+Y$7*COS(2*PI()*$B134/n_ang),0)-ImgF_x0+1)</f>
        <v>156</v>
      </c>
      <c r="Z134" s="18" t="n">
        <f aca="false">INDEX(ImgF,ROUND($C$5+Z$7*SIN(2*PI()*$B134/n_ang),0)-ImgF_y0+1,ROUND($C$4+Z$7*COS(2*PI()*$B134/n_ang),0)-ImgF_x0+1)</f>
        <v>175</v>
      </c>
      <c r="AA134" s="18" t="n">
        <f aca="false">INDEX(ImgF,ROUND($C$5+AA$7*SIN(2*PI()*$B134/n_ang),0)-ImgF_y0+1,ROUND($C$4+AA$7*COS(2*PI()*$B134/n_ang),0)-ImgF_x0+1)</f>
        <v>185</v>
      </c>
      <c r="AB134" s="18" t="n">
        <f aca="false">INDEX(ImgF,ROUND($C$5+AB$7*SIN(2*PI()*$B134/n_ang),0)-ImgF_y0+1,ROUND($C$4+AB$7*COS(2*PI()*$B134/n_ang),0)-ImgF_x0+1)</f>
        <v>191</v>
      </c>
      <c r="AD134" s="18" t="n">
        <f aca="false">INDEX(ImgF,ROUND($C$5+AD$7*SIN(2*PI()*$B134/n_ang),0)-ImgF_y0+1,ROUND($C$4+AD$7*COS(2*PI()*$B134/n_ang),0)-ImgF_x0+1)</f>
        <v>180</v>
      </c>
      <c r="AE134" s="18" t="n">
        <f aca="false">INDEX(ImgF,ROUND($C$5+AE$7*SIN(2*PI()*$B134/n_ang),0)-ImgF_y0+1,ROUND($C$4+AE$7*COS(2*PI()*$B134/n_ang),0)-ImgF_x0+1)</f>
        <v>88</v>
      </c>
      <c r="AF134" s="18" t="n">
        <f aca="false">INDEX(ImgF,ROUND($C$5+AF$7*SIN(2*PI()*$B134/n_ang),0)-ImgF_y0+1,ROUND($C$4+AF$7*COS(2*PI()*$B134/n_ang),0)-ImgF_x0+1)</f>
        <v>60</v>
      </c>
      <c r="AG134" s="18" t="n">
        <f aca="false">INDEX(ImgF,ROUND($C$5+AG$7*SIN(2*PI()*$B134/n_ang),0)-ImgF_y0+1,ROUND($C$4+AG$7*COS(2*PI()*$B134/n_ang),0)-ImgF_x0+1)</f>
        <v>74</v>
      </c>
      <c r="AH134" s="18" t="n">
        <f aca="false">INDEX(ImgF,ROUND($C$5+AH$7*SIN(2*PI()*$B134/n_ang),0)-ImgF_y0+1,ROUND($C$4+AH$7*COS(2*PI()*$B134/n_ang),0)-ImgF_x0+1)</f>
        <v>32</v>
      </c>
      <c r="AI134" s="18" t="n">
        <f aca="false">INDEX(ImgF,ROUND($C$5+AI$7*SIN(2*PI()*$B134/n_ang),0)-ImgF_y0+1,ROUND($C$4+AI$7*COS(2*PI()*$B134/n_ang),0)-ImgF_x0+1)</f>
        <v>18</v>
      </c>
      <c r="AJ134" s="18" t="n">
        <f aca="false">INDEX(ImgF,ROUND($C$5+AJ$7*SIN(2*PI()*$B134/n_ang),0)-ImgF_y0+1,ROUND($C$4+AJ$7*COS(2*PI()*$B134/n_ang),0)-ImgF_x0+1)</f>
        <v>10</v>
      </c>
      <c r="AK134" s="18" t="n">
        <f aca="false">INDEX(ImgF,ROUND($C$5+AK$7*SIN(2*PI()*$B134/n_ang),0)-ImgF_y0+1,ROUND($C$4+AK$7*COS(2*PI()*$B134/n_ang),0)-ImgF_x0+1)</f>
        <v>30</v>
      </c>
      <c r="AL134" s="18" t="n">
        <f aca="false">INDEX(ImgF,ROUND($C$5+AL$7*SIN(2*PI()*$B134/n_ang),0)-ImgF_y0+1,ROUND($C$4+AL$7*COS(2*PI()*$B134/n_ang),0)-ImgF_x0+1)</f>
        <v>35</v>
      </c>
      <c r="AN134" s="35" t="n">
        <f aca="false">AVERAGE(D134:AB134)-AVERAGE(D136:AB136)</f>
        <v>19.3665625</v>
      </c>
      <c r="AO134" s="36" t="n">
        <f aca="false">(AN134-AVERAGE(AN$8:AN$135))/STDEVP(AN$8:AN$135)</f>
        <v>0.715019818481764</v>
      </c>
      <c r="AP134" s="35" t="n">
        <f aca="false">AVERAGE(AD134:AL134)-AVERAGE(AD136:AL136)</f>
        <v>-16.1414930555556</v>
      </c>
      <c r="AQ134" s="36" t="n">
        <f aca="false">(AP134-AVERAGE(AP$8:AP$135))/STDEVP(AP$8:AP$135)</f>
        <v>-0.351208550631692</v>
      </c>
    </row>
    <row r="135" customFormat="false" ht="10.5" hidden="false" customHeight="true" outlineLevel="0" collapsed="false">
      <c r="B135" s="22" t="n">
        <v>127</v>
      </c>
      <c r="C135" s="34" t="n">
        <f aca="false">B135*360/n_ang</f>
        <v>357.1875</v>
      </c>
      <c r="D135" s="18" t="n">
        <f aca="false">INDEX(ImgF,ROUND($C$5+D$7*SIN(2*PI()*$B135/n_ang),0)-ImgF_y0+1,ROUND($C$4+D$7*COS(2*PI()*$B135/n_ang),0)-ImgF_x0+1)</f>
        <v>36</v>
      </c>
      <c r="E135" s="18" t="n">
        <f aca="false">INDEX(ImgF,ROUND($C$5+E$7*SIN(2*PI()*$B135/n_ang),0)-ImgF_y0+1,ROUND($C$4+E$7*COS(2*PI()*$B135/n_ang),0)-ImgF_x0+1)</f>
        <v>64</v>
      </c>
      <c r="F135" s="18" t="n">
        <f aca="false">INDEX(ImgF,ROUND($C$5+F$7*SIN(2*PI()*$B135/n_ang),0)-ImgF_y0+1,ROUND($C$4+F$7*COS(2*PI()*$B135/n_ang),0)-ImgF_x0+1)</f>
        <v>123</v>
      </c>
      <c r="G135" s="18" t="n">
        <f aca="false">INDEX(ImgF,ROUND($C$5+G$7*SIN(2*PI()*$B135/n_ang),0)-ImgF_y0+1,ROUND($C$4+G$7*COS(2*PI()*$B135/n_ang),0)-ImgF_x0+1)</f>
        <v>187</v>
      </c>
      <c r="H135" s="18" t="n">
        <f aca="false">INDEX(ImgF,ROUND($C$5+H$7*SIN(2*PI()*$B135/n_ang),0)-ImgF_y0+1,ROUND($C$4+H$7*COS(2*PI()*$B135/n_ang),0)-ImgF_x0+1)</f>
        <v>179</v>
      </c>
      <c r="I135" s="18" t="n">
        <f aca="false">INDEX(ImgF,ROUND($C$5+I$7*SIN(2*PI()*$B135/n_ang),0)-ImgF_y0+1,ROUND($C$4+I$7*COS(2*PI()*$B135/n_ang),0)-ImgF_x0+1)</f>
        <v>167</v>
      </c>
      <c r="J135" s="18" t="n">
        <f aca="false">INDEX(ImgF,ROUND($C$5+J$7*SIN(2*PI()*$B135/n_ang),0)-ImgF_y0+1,ROUND($C$4+J$7*COS(2*PI()*$B135/n_ang),0)-ImgF_x0+1)</f>
        <v>178</v>
      </c>
      <c r="K135" s="18" t="n">
        <f aca="false">INDEX(ImgF,ROUND($C$5+K$7*SIN(2*PI()*$B135/n_ang),0)-ImgF_y0+1,ROUND($C$4+K$7*COS(2*PI()*$B135/n_ang),0)-ImgF_x0+1)</f>
        <v>171</v>
      </c>
      <c r="L135" s="18" t="n">
        <f aca="false">INDEX(ImgF,ROUND($C$5+L$7*SIN(2*PI()*$B135/n_ang),0)-ImgF_y0+1,ROUND($C$4+L$7*COS(2*PI()*$B135/n_ang),0)-ImgF_x0+1)</f>
        <v>180</v>
      </c>
      <c r="M135" s="18" t="n">
        <f aca="false">INDEX(ImgF,ROUND($C$5+M$7*SIN(2*PI()*$B135/n_ang),0)-ImgF_y0+1,ROUND($C$4+M$7*COS(2*PI()*$B135/n_ang),0)-ImgF_x0+1)</f>
        <v>186</v>
      </c>
      <c r="N135" s="18" t="n">
        <f aca="false">INDEX(ImgF,ROUND($C$5+N$7*SIN(2*PI()*$B135/n_ang),0)-ImgF_y0+1,ROUND($C$4+N$7*COS(2*PI()*$B135/n_ang),0)-ImgF_x0+1)</f>
        <v>199</v>
      </c>
      <c r="O135" s="18" t="n">
        <f aca="false">INDEX(ImgF,ROUND($C$5+O$7*SIN(2*PI()*$B135/n_ang),0)-ImgF_y0+1,ROUND($C$4+O$7*COS(2*PI()*$B135/n_ang),0)-ImgF_x0+1)</f>
        <v>201</v>
      </c>
      <c r="P135" s="18" t="n">
        <f aca="false">INDEX(ImgF,ROUND($C$5+P$7*SIN(2*PI()*$B135/n_ang),0)-ImgF_y0+1,ROUND($C$4+P$7*COS(2*PI()*$B135/n_ang),0)-ImgF_x0+1)</f>
        <v>186</v>
      </c>
      <c r="Q135" s="18" t="n">
        <f aca="false">INDEX(ImgF,ROUND($C$5+Q$7*SIN(2*PI()*$B135/n_ang),0)-ImgF_y0+1,ROUND($C$4+Q$7*COS(2*PI()*$B135/n_ang),0)-ImgF_x0+1)</f>
        <v>174</v>
      </c>
      <c r="R135" s="18" t="n">
        <f aca="false">INDEX(ImgF,ROUND($C$5+R$7*SIN(2*PI()*$B135/n_ang),0)-ImgF_y0+1,ROUND($C$4+R$7*COS(2*PI()*$B135/n_ang),0)-ImgF_x0+1)</f>
        <v>171</v>
      </c>
      <c r="S135" s="18" t="n">
        <f aca="false">INDEX(ImgF,ROUND($C$5+S$7*SIN(2*PI()*$B135/n_ang),0)-ImgF_y0+1,ROUND($C$4+S$7*COS(2*PI()*$B135/n_ang),0)-ImgF_x0+1)</f>
        <v>167</v>
      </c>
      <c r="T135" s="18" t="n">
        <f aca="false">INDEX(ImgF,ROUND($C$5+T$7*SIN(2*PI()*$B135/n_ang),0)-ImgF_y0+1,ROUND($C$4+T$7*COS(2*PI()*$B135/n_ang),0)-ImgF_x0+1)</f>
        <v>157</v>
      </c>
      <c r="U135" s="18" t="n">
        <f aca="false">INDEX(ImgF,ROUND($C$5+U$7*SIN(2*PI()*$B135/n_ang),0)-ImgF_y0+1,ROUND($C$4+U$7*COS(2*PI()*$B135/n_ang),0)-ImgF_x0+1)</f>
        <v>181</v>
      </c>
      <c r="V135" s="18" t="n">
        <f aca="false">INDEX(ImgF,ROUND($C$5+V$7*SIN(2*PI()*$B135/n_ang),0)-ImgF_y0+1,ROUND($C$4+V$7*COS(2*PI()*$B135/n_ang),0)-ImgF_x0+1)</f>
        <v>188</v>
      </c>
      <c r="W135" s="18" t="n">
        <f aca="false">INDEX(ImgF,ROUND($C$5+W$7*SIN(2*PI()*$B135/n_ang),0)-ImgF_y0+1,ROUND($C$4+W$7*COS(2*PI()*$B135/n_ang),0)-ImgF_x0+1)</f>
        <v>185</v>
      </c>
      <c r="X135" s="18" t="n">
        <f aca="false">INDEX(ImgF,ROUND($C$5+X$7*SIN(2*PI()*$B135/n_ang),0)-ImgF_y0+1,ROUND($C$4+X$7*COS(2*PI()*$B135/n_ang),0)-ImgF_x0+1)</f>
        <v>180</v>
      </c>
      <c r="Y135" s="18" t="n">
        <f aca="false">INDEX(ImgF,ROUND($C$5+Y$7*SIN(2*PI()*$B135/n_ang),0)-ImgF_y0+1,ROUND($C$4+Y$7*COS(2*PI()*$B135/n_ang),0)-ImgF_x0+1)</f>
        <v>166</v>
      </c>
      <c r="Z135" s="18" t="n">
        <f aca="false">INDEX(ImgF,ROUND($C$5+Z$7*SIN(2*PI()*$B135/n_ang),0)-ImgF_y0+1,ROUND($C$4+Z$7*COS(2*PI()*$B135/n_ang),0)-ImgF_x0+1)</f>
        <v>170</v>
      </c>
      <c r="AA135" s="18" t="n">
        <f aca="false">INDEX(ImgF,ROUND($C$5+AA$7*SIN(2*PI()*$B135/n_ang),0)-ImgF_y0+1,ROUND($C$4+AA$7*COS(2*PI()*$B135/n_ang),0)-ImgF_x0+1)</f>
        <v>167</v>
      </c>
      <c r="AB135" s="18" t="n">
        <f aca="false">INDEX(ImgF,ROUND($C$5+AB$7*SIN(2*PI()*$B135/n_ang),0)-ImgF_y0+1,ROUND($C$4+AB$7*COS(2*PI()*$B135/n_ang),0)-ImgF_x0+1)</f>
        <v>184</v>
      </c>
      <c r="AD135" s="18" t="n">
        <f aca="false">INDEX(ImgF,ROUND($C$5+AD$7*SIN(2*PI()*$B135/n_ang),0)-ImgF_y0+1,ROUND($C$4+AD$7*COS(2*PI()*$B135/n_ang),0)-ImgF_x0+1)</f>
        <v>151</v>
      </c>
      <c r="AE135" s="18" t="n">
        <f aca="false">INDEX(ImgF,ROUND($C$5+AE$7*SIN(2*PI()*$B135/n_ang),0)-ImgF_y0+1,ROUND($C$4+AE$7*COS(2*PI()*$B135/n_ang),0)-ImgF_x0+1)</f>
        <v>97</v>
      </c>
      <c r="AF135" s="18" t="n">
        <f aca="false">INDEX(ImgF,ROUND($C$5+AF$7*SIN(2*PI()*$B135/n_ang),0)-ImgF_y0+1,ROUND($C$4+AF$7*COS(2*PI()*$B135/n_ang),0)-ImgF_x0+1)</f>
        <v>35</v>
      </c>
      <c r="AG135" s="18" t="n">
        <f aca="false">INDEX(ImgF,ROUND($C$5+AG$7*SIN(2*PI()*$B135/n_ang),0)-ImgF_y0+1,ROUND($C$4+AG$7*COS(2*PI()*$B135/n_ang),0)-ImgF_x0+1)</f>
        <v>43</v>
      </c>
      <c r="AH135" s="18" t="n">
        <f aca="false">INDEX(ImgF,ROUND($C$5+AH$7*SIN(2*PI()*$B135/n_ang),0)-ImgF_y0+1,ROUND($C$4+AH$7*COS(2*PI()*$B135/n_ang),0)-ImgF_x0+1)</f>
        <v>67</v>
      </c>
      <c r="AI135" s="18" t="n">
        <f aca="false">INDEX(ImgF,ROUND($C$5+AI$7*SIN(2*PI()*$B135/n_ang),0)-ImgF_y0+1,ROUND($C$4+AI$7*COS(2*PI()*$B135/n_ang),0)-ImgF_x0+1)</f>
        <v>12</v>
      </c>
      <c r="AJ135" s="18" t="n">
        <f aca="false">INDEX(ImgF,ROUND($C$5+AJ$7*SIN(2*PI()*$B135/n_ang),0)-ImgF_y0+1,ROUND($C$4+AJ$7*COS(2*PI()*$B135/n_ang),0)-ImgF_x0+1)</f>
        <v>14</v>
      </c>
      <c r="AK135" s="18" t="n">
        <f aca="false">INDEX(ImgF,ROUND($C$5+AK$7*SIN(2*PI()*$B135/n_ang),0)-ImgF_y0+1,ROUND($C$4+AK$7*COS(2*PI()*$B135/n_ang),0)-ImgF_x0+1)</f>
        <v>11</v>
      </c>
      <c r="AL135" s="18" t="n">
        <f aca="false">INDEX(ImgF,ROUND($C$5+AL$7*SIN(2*PI()*$B135/n_ang),0)-ImgF_y0+1,ROUND($C$4+AL$7*COS(2*PI()*$B135/n_ang),0)-ImgF_x0+1)</f>
        <v>31</v>
      </c>
      <c r="AN135" s="35" t="n">
        <f aca="false">AVERAGE(D135:AB135)-AVERAGE(D136:AB136)</f>
        <v>23.6465625</v>
      </c>
      <c r="AO135" s="36" t="n">
        <f aca="false">(AN135-AVERAGE(AN$8:AN$135))/STDEVP(AN$8:AN$135)</f>
        <v>0.873038817625362</v>
      </c>
      <c r="AP135" s="35" t="n">
        <f aca="false">AVERAGE(AD135:AL135)-AVERAGE(AD136:AL136)</f>
        <v>-23.4748263888889</v>
      </c>
      <c r="AQ135" s="36" t="n">
        <f aca="false">(AP135-AVERAGE(AP$8:AP$135))/STDEVP(AP$8:AP$135)</f>
        <v>-0.51076810081919</v>
      </c>
    </row>
    <row r="136" customFormat="false" ht="15" hidden="false" customHeight="false" outlineLevel="0" collapsed="false">
      <c r="C136" s="14" t="s">
        <v>194</v>
      </c>
      <c r="D136" s="23" t="n">
        <f aca="false">AVERAGE(D8:D135)</f>
        <v>156.109375</v>
      </c>
      <c r="E136" s="23" t="n">
        <f aca="false">AVERAGE(E8:E135)</f>
        <v>177.0546875</v>
      </c>
      <c r="F136" s="23" t="n">
        <f aca="false">AVERAGE(F8:F135)</f>
        <v>164.875</v>
      </c>
      <c r="G136" s="23" t="n">
        <f aca="false">AVERAGE(G8:G135)</f>
        <v>156.7734375</v>
      </c>
      <c r="H136" s="23" t="n">
        <f aca="false">AVERAGE(H8:H135)</f>
        <v>144.765625</v>
      </c>
      <c r="I136" s="23" t="n">
        <f aca="false">AVERAGE(I8:I135)</f>
        <v>137.6796875</v>
      </c>
      <c r="J136" s="23" t="n">
        <f aca="false">AVERAGE(J8:J135)</f>
        <v>143.046875</v>
      </c>
      <c r="K136" s="23" t="n">
        <f aca="false">AVERAGE(K8:K135)</f>
        <v>147.59375</v>
      </c>
      <c r="L136" s="23" t="n">
        <f aca="false">AVERAGE(L8:L135)</f>
        <v>158.3984375</v>
      </c>
      <c r="M136" s="23" t="n">
        <f aca="false">AVERAGE(M8:M135)</f>
        <v>151.5625</v>
      </c>
      <c r="N136" s="23" t="n">
        <f aca="false">AVERAGE(N8:N135)</f>
        <v>150.3046875</v>
      </c>
      <c r="O136" s="23" t="n">
        <f aca="false">AVERAGE(O8:O135)</f>
        <v>147.40625</v>
      </c>
      <c r="P136" s="23" t="n">
        <f aca="false">AVERAGE(P8:P135)</f>
        <v>150.8203125</v>
      </c>
      <c r="Q136" s="23" t="n">
        <f aca="false">AVERAGE(Q8:Q135)</f>
        <v>144.53125</v>
      </c>
      <c r="R136" s="23" t="n">
        <f aca="false">AVERAGE(R8:R135)</f>
        <v>147.2890625</v>
      </c>
      <c r="S136" s="23" t="n">
        <f aca="false">AVERAGE(S8:S135)</f>
        <v>153.7109375</v>
      </c>
      <c r="T136" s="23" t="n">
        <f aca="false">AVERAGE(T8:T135)</f>
        <v>147.0546875</v>
      </c>
      <c r="U136" s="23" t="n">
        <f aca="false">AVERAGE(U8:U135)</f>
        <v>139.671875</v>
      </c>
      <c r="V136" s="23" t="n">
        <f aca="false">AVERAGE(V8:V135)</f>
        <v>137.078125</v>
      </c>
      <c r="W136" s="23" t="n">
        <f aca="false">AVERAGE(W8:W135)</f>
        <v>136.40625</v>
      </c>
      <c r="X136" s="23" t="n">
        <f aca="false">AVERAGE(X8:X135)</f>
        <v>127.3359375</v>
      </c>
      <c r="Y136" s="23" t="n">
        <f aca="false">AVERAGE(Y8:Y135)</f>
        <v>118.7734375</v>
      </c>
      <c r="Z136" s="23" t="n">
        <f aca="false">AVERAGE(Z8:Z135)</f>
        <v>112.3828125</v>
      </c>
      <c r="AA136" s="23" t="n">
        <f aca="false">AVERAGE(AA8:AA135)</f>
        <v>106.09375</v>
      </c>
      <c r="AB136" s="23" t="n">
        <f aca="false">AVERAGE(AB8:AB135)</f>
        <v>99.1171875</v>
      </c>
      <c r="AD136" s="23" t="n">
        <f aca="false">AVERAGE(AD8:AD135)</f>
        <v>82.953125</v>
      </c>
      <c r="AE136" s="23" t="n">
        <f aca="false">AVERAGE(AE8:AE135)</f>
        <v>85.140625</v>
      </c>
      <c r="AF136" s="23" t="n">
        <f aca="false">AVERAGE(AF8:AF135)</f>
        <v>85.0546875</v>
      </c>
      <c r="AG136" s="23" t="n">
        <f aca="false">AVERAGE(AG8:AG135)</f>
        <v>80.390625</v>
      </c>
      <c r="AH136" s="23" t="n">
        <f aca="false">AVERAGE(AH8:AH135)</f>
        <v>73.3125</v>
      </c>
      <c r="AI136" s="23" t="n">
        <f aca="false">AVERAGE(AI8:AI135)</f>
        <v>71.125</v>
      </c>
      <c r="AJ136" s="23" t="n">
        <f aca="false">AVERAGE(AJ8:AJ135)</f>
        <v>77.8203125</v>
      </c>
      <c r="AK136" s="23" t="n">
        <f aca="false">AVERAGE(AK8:AK135)</f>
        <v>63.0625</v>
      </c>
      <c r="AL136" s="23" t="n">
        <f aca="false">AVERAGE(AL8:AL135)</f>
        <v>53.4140625</v>
      </c>
    </row>
  </sheetData>
  <conditionalFormatting sqref="D8:AL135">
    <cfRule type="colorScale" priority="2">
      <colorScale>
        <cfvo type="num" val="0"/>
        <cfvo type="num" val="255"/>
        <color rgb="FF000000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28" min="4" style="0" width="3.61"/>
    <col collapsed="false" customWidth="true" hidden="false" outlineLevel="0" max="29" min="29" style="0" width="2"/>
    <col collapsed="false" customWidth="true" hidden="false" outlineLevel="0" max="38" min="30" style="0" width="3.61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9"/>
    <col collapsed="false" customWidth="true" hidden="false" outlineLevel="0" max="43" min="43" style="0" width="8"/>
    <col collapsed="false" customWidth="true" hidden="false" outlineLevel="0" max="45" min="45" style="0" width="4"/>
    <col collapsed="false" customWidth="true" hidden="false" outlineLevel="0" max="54" min="46" style="0" width="9"/>
  </cols>
  <sheetData>
    <row r="1" customFormat="false" ht="17.3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174</v>
      </c>
    </row>
    <row r="4" customFormat="false" ht="15" hidden="false" customHeight="false" outlineLevel="0" collapsed="false">
      <c r="B4" s="14" t="s">
        <v>159</v>
      </c>
      <c r="C4" s="29" t="n">
        <v>352.771061</v>
      </c>
      <c r="E4" s="2" t="s">
        <v>175</v>
      </c>
    </row>
    <row r="5" customFormat="false" ht="15" hidden="false" customHeight="false" outlineLevel="0" collapsed="false">
      <c r="B5" s="14" t="s">
        <v>160</v>
      </c>
      <c r="C5" s="29" t="n">
        <v>163.668276</v>
      </c>
    </row>
    <row r="6" customFormat="false" ht="15" hidden="false" customHeight="false" outlineLevel="0" collapsed="false">
      <c r="D6" s="14" t="s">
        <v>176</v>
      </c>
      <c r="AD6" s="14" t="s">
        <v>177</v>
      </c>
    </row>
    <row r="7" customFormat="false" ht="23.85" hidden="false" customHeight="false" outlineLevel="0" collapsed="false">
      <c r="B7" s="6" t="s">
        <v>178</v>
      </c>
      <c r="C7" s="6" t="s">
        <v>169</v>
      </c>
      <c r="D7" s="32" t="n">
        <v>7</v>
      </c>
      <c r="E7" s="32" t="n">
        <v>8</v>
      </c>
      <c r="F7" s="32" t="n">
        <v>9</v>
      </c>
      <c r="G7" s="32" t="n">
        <v>10</v>
      </c>
      <c r="H7" s="32" t="n">
        <v>11</v>
      </c>
      <c r="I7" s="32" t="n">
        <v>12</v>
      </c>
      <c r="J7" s="32" t="n">
        <v>13</v>
      </c>
      <c r="K7" s="32" t="n">
        <v>14</v>
      </c>
      <c r="L7" s="32" t="n">
        <v>15</v>
      </c>
      <c r="M7" s="32" t="n">
        <v>16</v>
      </c>
      <c r="N7" s="32" t="n">
        <v>17</v>
      </c>
      <c r="O7" s="32" t="n">
        <v>18</v>
      </c>
      <c r="P7" s="32" t="n">
        <v>19</v>
      </c>
      <c r="Q7" s="32" t="n">
        <v>20</v>
      </c>
      <c r="R7" s="32" t="n">
        <v>21</v>
      </c>
      <c r="S7" s="32" t="n">
        <v>22</v>
      </c>
      <c r="T7" s="32" t="n">
        <v>23</v>
      </c>
      <c r="U7" s="32" t="n">
        <v>24</v>
      </c>
      <c r="V7" s="32" t="n">
        <v>25</v>
      </c>
      <c r="W7" s="32" t="n">
        <v>26</v>
      </c>
      <c r="X7" s="32" t="n">
        <v>27</v>
      </c>
      <c r="Y7" s="32" t="n">
        <v>28</v>
      </c>
      <c r="Z7" s="32" t="n">
        <v>29</v>
      </c>
      <c r="AA7" s="32" t="n">
        <v>30</v>
      </c>
      <c r="AB7" s="32" t="n">
        <v>31</v>
      </c>
      <c r="AD7" s="32" t="n">
        <v>35</v>
      </c>
      <c r="AE7" s="32" t="n">
        <v>36</v>
      </c>
      <c r="AF7" s="32" t="n">
        <v>37</v>
      </c>
      <c r="AG7" s="32" t="n">
        <v>38</v>
      </c>
      <c r="AH7" s="32" t="n">
        <v>39</v>
      </c>
      <c r="AI7" s="32" t="n">
        <v>40</v>
      </c>
      <c r="AJ7" s="32" t="n">
        <v>41</v>
      </c>
      <c r="AK7" s="32" t="n">
        <v>42</v>
      </c>
      <c r="AL7" s="32" t="n">
        <v>43</v>
      </c>
      <c r="AN7" s="6" t="s">
        <v>179</v>
      </c>
      <c r="AO7" s="6" t="s">
        <v>180</v>
      </c>
      <c r="AP7" s="6" t="s">
        <v>181</v>
      </c>
      <c r="AQ7" s="6" t="s">
        <v>182</v>
      </c>
      <c r="AS7" s="6" t="s">
        <v>183</v>
      </c>
      <c r="AT7" s="6" t="s">
        <v>184</v>
      </c>
      <c r="AU7" s="6" t="s">
        <v>185</v>
      </c>
      <c r="AV7" s="6" t="s">
        <v>186</v>
      </c>
      <c r="AW7" s="6" t="s">
        <v>187</v>
      </c>
      <c r="AX7" s="6" t="s">
        <v>188</v>
      </c>
      <c r="AY7" s="6" t="s">
        <v>189</v>
      </c>
      <c r="AZ7" s="6" t="s">
        <v>190</v>
      </c>
      <c r="BA7" s="6" t="s">
        <v>191</v>
      </c>
      <c r="BB7" s="6" t="s">
        <v>192</v>
      </c>
    </row>
    <row r="8" customFormat="false" ht="10.5" hidden="false" customHeight="true" outlineLevel="0" collapsed="false">
      <c r="B8" s="22" t="n">
        <v>0</v>
      </c>
      <c r="C8" s="34" t="n">
        <f aca="false">B8*360/n_ang</f>
        <v>0</v>
      </c>
      <c r="D8" s="18" t="n">
        <f aca="false">INDEX(ImgG,ROUND($C$5+D$7*SIN(2*PI()*$B8/n_ang),0)-ImgG_y0+1,ROUND($C$4+D$7*COS(2*PI()*$B8/n_ang),0)-ImgG_x0+1)</f>
        <v>16</v>
      </c>
      <c r="E8" s="18" t="n">
        <f aca="false">INDEX(ImgG,ROUND($C$5+E$7*SIN(2*PI()*$B8/n_ang),0)-ImgG_y0+1,ROUND($C$4+E$7*COS(2*PI()*$B8/n_ang),0)-ImgG_x0+1)</f>
        <v>32</v>
      </c>
      <c r="F8" s="18" t="n">
        <f aca="false">INDEX(ImgG,ROUND($C$5+F$7*SIN(2*PI()*$B8/n_ang),0)-ImgG_y0+1,ROUND($C$4+F$7*COS(2*PI()*$B8/n_ang),0)-ImgG_x0+1)</f>
        <v>93</v>
      </c>
      <c r="G8" s="18" t="n">
        <f aca="false">INDEX(ImgG,ROUND($C$5+G$7*SIN(2*PI()*$B8/n_ang),0)-ImgG_y0+1,ROUND($C$4+G$7*COS(2*PI()*$B8/n_ang),0)-ImgG_x0+1)</f>
        <v>170</v>
      </c>
      <c r="H8" s="18" t="n">
        <f aca="false">INDEX(ImgG,ROUND($C$5+H$7*SIN(2*PI()*$B8/n_ang),0)-ImgG_y0+1,ROUND($C$4+H$7*COS(2*PI()*$B8/n_ang),0)-ImgG_x0+1)</f>
        <v>196</v>
      </c>
      <c r="I8" s="18" t="n">
        <f aca="false">INDEX(ImgG,ROUND($C$5+I$7*SIN(2*PI()*$B8/n_ang),0)-ImgG_y0+1,ROUND($C$4+I$7*COS(2*PI()*$B8/n_ang),0)-ImgG_x0+1)</f>
        <v>188</v>
      </c>
      <c r="J8" s="18" t="n">
        <f aca="false">INDEX(ImgG,ROUND($C$5+J$7*SIN(2*PI()*$B8/n_ang),0)-ImgG_y0+1,ROUND($C$4+J$7*COS(2*PI()*$B8/n_ang),0)-ImgG_x0+1)</f>
        <v>171</v>
      </c>
      <c r="K8" s="18" t="n">
        <f aca="false">INDEX(ImgG,ROUND($C$5+K$7*SIN(2*PI()*$B8/n_ang),0)-ImgG_y0+1,ROUND($C$4+K$7*COS(2*PI()*$B8/n_ang),0)-ImgG_x0+1)</f>
        <v>164</v>
      </c>
      <c r="L8" s="18" t="n">
        <f aca="false">INDEX(ImgG,ROUND($C$5+L$7*SIN(2*PI()*$B8/n_ang),0)-ImgG_y0+1,ROUND($C$4+L$7*COS(2*PI()*$B8/n_ang),0)-ImgG_x0+1)</f>
        <v>158</v>
      </c>
      <c r="M8" s="18" t="n">
        <f aca="false">INDEX(ImgG,ROUND($C$5+M$7*SIN(2*PI()*$B8/n_ang),0)-ImgG_y0+1,ROUND($C$4+M$7*COS(2*PI()*$B8/n_ang),0)-ImgG_x0+1)</f>
        <v>179</v>
      </c>
      <c r="N8" s="18" t="n">
        <f aca="false">INDEX(ImgG,ROUND($C$5+N$7*SIN(2*PI()*$B8/n_ang),0)-ImgG_y0+1,ROUND($C$4+N$7*COS(2*PI()*$B8/n_ang),0)-ImgG_x0+1)</f>
        <v>198</v>
      </c>
      <c r="O8" s="18" t="n">
        <f aca="false">INDEX(ImgG,ROUND($C$5+O$7*SIN(2*PI()*$B8/n_ang),0)-ImgG_y0+1,ROUND($C$4+O$7*COS(2*PI()*$B8/n_ang),0)-ImgG_x0+1)</f>
        <v>200</v>
      </c>
      <c r="P8" s="18" t="n">
        <f aca="false">INDEX(ImgG,ROUND($C$5+P$7*SIN(2*PI()*$B8/n_ang),0)-ImgG_y0+1,ROUND($C$4+P$7*COS(2*PI()*$B8/n_ang),0)-ImgG_x0+1)</f>
        <v>189</v>
      </c>
      <c r="Q8" s="18" t="n">
        <f aca="false">INDEX(ImgG,ROUND($C$5+Q$7*SIN(2*PI()*$B8/n_ang),0)-ImgG_y0+1,ROUND($C$4+Q$7*COS(2*PI()*$B8/n_ang),0)-ImgG_x0+1)</f>
        <v>189</v>
      </c>
      <c r="R8" s="18" t="n">
        <f aca="false">INDEX(ImgG,ROUND($C$5+R$7*SIN(2*PI()*$B8/n_ang),0)-ImgG_y0+1,ROUND($C$4+R$7*COS(2*PI()*$B8/n_ang),0)-ImgG_x0+1)</f>
        <v>178</v>
      </c>
      <c r="S8" s="18" t="n">
        <f aca="false">INDEX(ImgG,ROUND($C$5+S$7*SIN(2*PI()*$B8/n_ang),0)-ImgG_y0+1,ROUND($C$4+S$7*COS(2*PI()*$B8/n_ang),0)-ImgG_x0+1)</f>
        <v>164</v>
      </c>
      <c r="T8" s="18" t="n">
        <f aca="false">INDEX(ImgG,ROUND($C$5+T$7*SIN(2*PI()*$B8/n_ang),0)-ImgG_y0+1,ROUND($C$4+T$7*COS(2*PI()*$B8/n_ang),0)-ImgG_x0+1)</f>
        <v>149</v>
      </c>
      <c r="U8" s="18" t="n">
        <f aca="false">INDEX(ImgG,ROUND($C$5+U$7*SIN(2*PI()*$B8/n_ang),0)-ImgG_y0+1,ROUND($C$4+U$7*COS(2*PI()*$B8/n_ang),0)-ImgG_x0+1)</f>
        <v>160</v>
      </c>
      <c r="V8" s="18" t="n">
        <f aca="false">INDEX(ImgG,ROUND($C$5+V$7*SIN(2*PI()*$B8/n_ang),0)-ImgG_y0+1,ROUND($C$4+V$7*COS(2*PI()*$B8/n_ang),0)-ImgG_x0+1)</f>
        <v>146</v>
      </c>
      <c r="W8" s="18" t="n">
        <f aca="false">INDEX(ImgG,ROUND($C$5+W$7*SIN(2*PI()*$B8/n_ang),0)-ImgG_y0+1,ROUND($C$4+W$7*COS(2*PI()*$B8/n_ang),0)-ImgG_x0+1)</f>
        <v>163</v>
      </c>
      <c r="X8" s="18" t="n">
        <f aca="false">INDEX(ImgG,ROUND($C$5+X$7*SIN(2*PI()*$B8/n_ang),0)-ImgG_y0+1,ROUND($C$4+X$7*COS(2*PI()*$B8/n_ang),0)-ImgG_x0+1)</f>
        <v>182</v>
      </c>
      <c r="Y8" s="18" t="n">
        <f aca="false">INDEX(ImgG,ROUND($C$5+Y$7*SIN(2*PI()*$B8/n_ang),0)-ImgG_y0+1,ROUND($C$4+Y$7*COS(2*PI()*$B8/n_ang),0)-ImgG_x0+1)</f>
        <v>186</v>
      </c>
      <c r="Z8" s="18" t="n">
        <f aca="false">INDEX(ImgG,ROUND($C$5+Z$7*SIN(2*PI()*$B8/n_ang),0)-ImgG_y0+1,ROUND($C$4+Z$7*COS(2*PI()*$B8/n_ang),0)-ImgG_x0+1)</f>
        <v>188</v>
      </c>
      <c r="AA8" s="18" t="n">
        <f aca="false">INDEX(ImgG,ROUND($C$5+AA$7*SIN(2*PI()*$B8/n_ang),0)-ImgG_y0+1,ROUND($C$4+AA$7*COS(2*PI()*$B8/n_ang),0)-ImgG_x0+1)</f>
        <v>188</v>
      </c>
      <c r="AB8" s="18" t="n">
        <f aca="false">INDEX(ImgG,ROUND($C$5+AB$7*SIN(2*PI()*$B8/n_ang),0)-ImgG_y0+1,ROUND($C$4+AB$7*COS(2*PI()*$B8/n_ang),0)-ImgG_x0+1)</f>
        <v>167</v>
      </c>
      <c r="AD8" s="18" t="n">
        <f aca="false">INDEX(ImgG,ROUND($C$5+AD$7*SIN(2*PI()*$B8/n_ang),0)-ImgG_y0+1,ROUND($C$4+AD$7*COS(2*PI()*$B8/n_ang),0)-ImgG_x0+1)</f>
        <v>136</v>
      </c>
      <c r="AE8" s="18" t="n">
        <f aca="false">INDEX(ImgG,ROUND($C$5+AE$7*SIN(2*PI()*$B8/n_ang),0)-ImgG_y0+1,ROUND($C$4+AE$7*COS(2*PI()*$B8/n_ang),0)-ImgG_x0+1)</f>
        <v>64</v>
      </c>
      <c r="AF8" s="18" t="n">
        <f aca="false">INDEX(ImgG,ROUND($C$5+AF$7*SIN(2*PI()*$B8/n_ang),0)-ImgG_y0+1,ROUND($C$4+AF$7*COS(2*PI()*$B8/n_ang),0)-ImgG_x0+1)</f>
        <v>25</v>
      </c>
      <c r="AG8" s="18" t="n">
        <f aca="false">INDEX(ImgG,ROUND($C$5+AG$7*SIN(2*PI()*$B8/n_ang),0)-ImgG_y0+1,ROUND($C$4+AG$7*COS(2*PI()*$B8/n_ang),0)-ImgG_x0+1)</f>
        <v>77</v>
      </c>
      <c r="AH8" s="18" t="n">
        <f aca="false">INDEX(ImgG,ROUND($C$5+AH$7*SIN(2*PI()*$B8/n_ang),0)-ImgG_y0+1,ROUND($C$4+AH$7*COS(2*PI()*$B8/n_ang),0)-ImgG_x0+1)</f>
        <v>46</v>
      </c>
      <c r="AI8" s="18" t="n">
        <f aca="false">INDEX(ImgG,ROUND($C$5+AI$7*SIN(2*PI()*$B8/n_ang),0)-ImgG_y0+1,ROUND($C$4+AI$7*COS(2*PI()*$B8/n_ang),0)-ImgG_x0+1)</f>
        <v>17</v>
      </c>
      <c r="AJ8" s="18" t="n">
        <f aca="false">INDEX(ImgG,ROUND($C$5+AJ$7*SIN(2*PI()*$B8/n_ang),0)-ImgG_y0+1,ROUND($C$4+AJ$7*COS(2*PI()*$B8/n_ang),0)-ImgG_x0+1)</f>
        <v>4</v>
      </c>
      <c r="AK8" s="18" t="n">
        <f aca="false">INDEX(ImgG,ROUND($C$5+AK$7*SIN(2*PI()*$B8/n_ang),0)-ImgG_y0+1,ROUND($C$4+AK$7*COS(2*PI()*$B8/n_ang),0)-ImgG_x0+1)</f>
        <v>16</v>
      </c>
      <c r="AL8" s="18" t="n">
        <f aca="false">INDEX(ImgG,ROUND($C$5+AL$7*SIN(2*PI()*$B8/n_ang),0)-ImgG_y0+1,ROUND($C$4+AL$7*COS(2*PI()*$B8/n_ang),0)-ImgG_x0+1)</f>
        <v>32</v>
      </c>
      <c r="AN8" s="35" t="n">
        <f aca="false">AVERAGE(D8:AB8)-AVERAGE(D136:AB136)</f>
        <v>18.934375</v>
      </c>
      <c r="AO8" s="36" t="n">
        <f aca="false">(AN8-AVERAGE(AN$8:AN$135))/STDEVP(AN$8:AN$135)</f>
        <v>0.691601240291127</v>
      </c>
      <c r="AP8" s="35" t="n">
        <f aca="false">AVERAGE(AD8:AL8)-AVERAGE(AD136:AL136)</f>
        <v>-28.7361111111111</v>
      </c>
      <c r="AQ8" s="36" t="n">
        <f aca="false">(AP8-AVERAGE(AP$8:AP$135))/STDEVP(AP$8:AP$135)</f>
        <v>-0.614965189331195</v>
      </c>
      <c r="AS8" s="7" t="n">
        <v>1</v>
      </c>
      <c r="AT8" s="37" t="n">
        <f aca="false">SUMPRODUCT($AO$8:$AO$135,COS(2*PI()*AS8*$B$8:$B$135/n_ang))/n_ang</f>
        <v>-0.00505626140267791</v>
      </c>
      <c r="AU8" s="37" t="n">
        <f aca="false">-SUMPRODUCT($AO$8:$AO$135,SIN(2*PI()*AS8*$B$8:$B$135/n_ang))/n_ang</f>
        <v>0.313059266750625</v>
      </c>
      <c r="AV8" s="37" t="n">
        <f aca="false">SUMPRODUCT($AQ$8:$AQ$135,COS(2*PI()*AS8*$B$8:$B$135/n_ang))/n_ang</f>
        <v>0.121973813989245</v>
      </c>
      <c r="AW8" s="37" t="n">
        <f aca="false">-SUMPRODUCT($AQ$8:$AQ$135,SIN(2*PI()*AS8*$B$8:$B$135/n_ang))/n_ang</f>
        <v>-0.132512248699239</v>
      </c>
      <c r="AX8" s="38" t="n">
        <v>0.0349125303328037</v>
      </c>
      <c r="AY8" s="38" t="n">
        <v>0.333601146936417</v>
      </c>
      <c r="AZ8" s="38" t="n">
        <v>0.0954861268401146</v>
      </c>
      <c r="BA8" s="38" t="n">
        <v>-0.111601255834103</v>
      </c>
      <c r="BB8" s="37" t="n">
        <f aca="false">MAX(ABS(AT8-AX8),ABS(AU8-AY8),ABS(AV8-AZ8),ABS(AW8-BA8))</f>
        <v>0.0399687917354816</v>
      </c>
    </row>
    <row r="9" customFormat="false" ht="10.5" hidden="false" customHeight="true" outlineLevel="0" collapsed="false">
      <c r="B9" s="22" t="n">
        <v>1</v>
      </c>
      <c r="C9" s="34" t="n">
        <f aca="false">B9*360/n_ang</f>
        <v>2.8125</v>
      </c>
      <c r="D9" s="18" t="n">
        <f aca="false">INDEX(ImgG,ROUND($C$5+D$7*SIN(2*PI()*$B9/n_ang),0)-ImgG_y0+1,ROUND($C$4+D$7*COS(2*PI()*$B9/n_ang),0)-ImgG_x0+1)</f>
        <v>16</v>
      </c>
      <c r="E9" s="18" t="n">
        <f aca="false">INDEX(ImgG,ROUND($C$5+E$7*SIN(2*PI()*$B9/n_ang),0)-ImgG_y0+1,ROUND($C$4+E$7*COS(2*PI()*$B9/n_ang),0)-ImgG_x0+1)</f>
        <v>32</v>
      </c>
      <c r="F9" s="18" t="n">
        <f aca="false">INDEX(ImgG,ROUND($C$5+F$7*SIN(2*PI()*$B9/n_ang),0)-ImgG_y0+1,ROUND($C$4+F$7*COS(2*PI()*$B9/n_ang),0)-ImgG_x0+1)</f>
        <v>93</v>
      </c>
      <c r="G9" s="18" t="n">
        <f aca="false">INDEX(ImgG,ROUND($C$5+G$7*SIN(2*PI()*$B9/n_ang),0)-ImgG_y0+1,ROUND($C$4+G$7*COS(2*PI()*$B9/n_ang),0)-ImgG_x0+1)</f>
        <v>170</v>
      </c>
      <c r="H9" s="18" t="n">
        <f aca="false">INDEX(ImgG,ROUND($C$5+H$7*SIN(2*PI()*$B9/n_ang),0)-ImgG_y0+1,ROUND($C$4+H$7*COS(2*PI()*$B9/n_ang),0)-ImgG_x0+1)</f>
        <v>196</v>
      </c>
      <c r="I9" s="18" t="n">
        <f aca="false">INDEX(ImgG,ROUND($C$5+I$7*SIN(2*PI()*$B9/n_ang),0)-ImgG_y0+1,ROUND($C$4+I$7*COS(2*PI()*$B9/n_ang),0)-ImgG_x0+1)</f>
        <v>188</v>
      </c>
      <c r="J9" s="18" t="n">
        <f aca="false">INDEX(ImgG,ROUND($C$5+J$7*SIN(2*PI()*$B9/n_ang),0)-ImgG_y0+1,ROUND($C$4+J$7*COS(2*PI()*$B9/n_ang),0)-ImgG_x0+1)</f>
        <v>171</v>
      </c>
      <c r="K9" s="18" t="n">
        <f aca="false">INDEX(ImgG,ROUND($C$5+K$7*SIN(2*PI()*$B9/n_ang),0)-ImgG_y0+1,ROUND($C$4+K$7*COS(2*PI()*$B9/n_ang),0)-ImgG_x0+1)</f>
        <v>164</v>
      </c>
      <c r="L9" s="18" t="n">
        <f aca="false">INDEX(ImgG,ROUND($C$5+L$7*SIN(2*PI()*$B9/n_ang),0)-ImgG_y0+1,ROUND($C$4+L$7*COS(2*PI()*$B9/n_ang),0)-ImgG_x0+1)</f>
        <v>158</v>
      </c>
      <c r="M9" s="18" t="n">
        <f aca="false">INDEX(ImgG,ROUND($C$5+M$7*SIN(2*PI()*$B9/n_ang),0)-ImgG_y0+1,ROUND($C$4+M$7*COS(2*PI()*$B9/n_ang),0)-ImgG_x0+1)</f>
        <v>179</v>
      </c>
      <c r="N9" s="18" t="n">
        <f aca="false">INDEX(ImgG,ROUND($C$5+N$7*SIN(2*PI()*$B9/n_ang),0)-ImgG_y0+1,ROUND($C$4+N$7*COS(2*PI()*$B9/n_ang),0)-ImgG_x0+1)</f>
        <v>158</v>
      </c>
      <c r="O9" s="18" t="n">
        <f aca="false">INDEX(ImgG,ROUND($C$5+O$7*SIN(2*PI()*$B9/n_ang),0)-ImgG_y0+1,ROUND($C$4+O$7*COS(2*PI()*$B9/n_ang),0)-ImgG_x0+1)</f>
        <v>148</v>
      </c>
      <c r="P9" s="18" t="n">
        <f aca="false">INDEX(ImgG,ROUND($C$5+P$7*SIN(2*PI()*$B9/n_ang),0)-ImgG_y0+1,ROUND($C$4+P$7*COS(2*PI()*$B9/n_ang),0)-ImgG_x0+1)</f>
        <v>139</v>
      </c>
      <c r="Q9" s="18" t="n">
        <f aca="false">INDEX(ImgG,ROUND($C$5+Q$7*SIN(2*PI()*$B9/n_ang),0)-ImgG_y0+1,ROUND($C$4+Q$7*COS(2*PI()*$B9/n_ang),0)-ImgG_x0+1)</f>
        <v>166</v>
      </c>
      <c r="R9" s="18" t="n">
        <f aca="false">INDEX(ImgG,ROUND($C$5+R$7*SIN(2*PI()*$B9/n_ang),0)-ImgG_y0+1,ROUND($C$4+R$7*COS(2*PI()*$B9/n_ang),0)-ImgG_x0+1)</f>
        <v>195</v>
      </c>
      <c r="S9" s="18" t="n">
        <f aca="false">INDEX(ImgG,ROUND($C$5+S$7*SIN(2*PI()*$B9/n_ang),0)-ImgG_y0+1,ROUND($C$4+S$7*COS(2*PI()*$B9/n_ang),0)-ImgG_x0+1)</f>
        <v>198</v>
      </c>
      <c r="T9" s="18" t="n">
        <f aca="false">INDEX(ImgG,ROUND($C$5+T$7*SIN(2*PI()*$B9/n_ang),0)-ImgG_y0+1,ROUND($C$4+T$7*COS(2*PI()*$B9/n_ang),0)-ImgG_x0+1)</f>
        <v>200</v>
      </c>
      <c r="U9" s="18" t="n">
        <f aca="false">INDEX(ImgG,ROUND($C$5+U$7*SIN(2*PI()*$B9/n_ang),0)-ImgG_y0+1,ROUND($C$4+U$7*COS(2*PI()*$B9/n_ang),0)-ImgG_x0+1)</f>
        <v>185</v>
      </c>
      <c r="V9" s="18" t="n">
        <f aca="false">INDEX(ImgG,ROUND($C$5+V$7*SIN(2*PI()*$B9/n_ang),0)-ImgG_y0+1,ROUND($C$4+V$7*COS(2*PI()*$B9/n_ang),0)-ImgG_x0+1)</f>
        <v>146</v>
      </c>
      <c r="W9" s="18" t="n">
        <f aca="false">INDEX(ImgG,ROUND($C$5+W$7*SIN(2*PI()*$B9/n_ang),0)-ImgG_y0+1,ROUND($C$4+W$7*COS(2*PI()*$B9/n_ang),0)-ImgG_x0+1)</f>
        <v>162</v>
      </c>
      <c r="X9" s="18" t="n">
        <f aca="false">INDEX(ImgG,ROUND($C$5+X$7*SIN(2*PI()*$B9/n_ang),0)-ImgG_y0+1,ROUND($C$4+X$7*COS(2*PI()*$B9/n_ang),0)-ImgG_x0+1)</f>
        <v>160</v>
      </c>
      <c r="Y9" s="18" t="n">
        <f aca="false">INDEX(ImgG,ROUND($C$5+Y$7*SIN(2*PI()*$B9/n_ang),0)-ImgG_y0+1,ROUND($C$4+Y$7*COS(2*PI()*$B9/n_ang),0)-ImgG_x0+1)</f>
        <v>158</v>
      </c>
      <c r="Z9" s="18" t="n">
        <f aca="false">INDEX(ImgG,ROUND($C$5+Z$7*SIN(2*PI()*$B9/n_ang),0)-ImgG_y0+1,ROUND($C$4+Z$7*COS(2*PI()*$B9/n_ang),0)-ImgG_x0+1)</f>
        <v>164</v>
      </c>
      <c r="AA9" s="18" t="n">
        <f aca="false">INDEX(ImgG,ROUND($C$5+AA$7*SIN(2*PI()*$B9/n_ang),0)-ImgG_y0+1,ROUND($C$4+AA$7*COS(2*PI()*$B9/n_ang),0)-ImgG_x0+1)</f>
        <v>185</v>
      </c>
      <c r="AB9" s="18" t="n">
        <f aca="false">INDEX(ImgG,ROUND($C$5+AB$7*SIN(2*PI()*$B9/n_ang),0)-ImgG_y0+1,ROUND($C$4+AB$7*COS(2*PI()*$B9/n_ang),0)-ImgG_x0+1)</f>
        <v>192</v>
      </c>
      <c r="AD9" s="18" t="n">
        <f aca="false">INDEX(ImgG,ROUND($C$5+AD$7*SIN(2*PI()*$B9/n_ang),0)-ImgG_y0+1,ROUND($C$4+AD$7*COS(2*PI()*$B9/n_ang),0)-ImgG_x0+1)</f>
        <v>160</v>
      </c>
      <c r="AE9" s="18" t="n">
        <f aca="false">INDEX(ImgG,ROUND($C$5+AE$7*SIN(2*PI()*$B9/n_ang),0)-ImgG_y0+1,ROUND($C$4+AE$7*COS(2*PI()*$B9/n_ang),0)-ImgG_x0+1)</f>
        <v>89</v>
      </c>
      <c r="AF9" s="18" t="n">
        <f aca="false">INDEX(ImgG,ROUND($C$5+AF$7*SIN(2*PI()*$B9/n_ang),0)-ImgG_y0+1,ROUND($C$4+AF$7*COS(2*PI()*$B9/n_ang),0)-ImgG_x0+1)</f>
        <v>36</v>
      </c>
      <c r="AG9" s="18" t="n">
        <f aca="false">INDEX(ImgG,ROUND($C$5+AG$7*SIN(2*PI()*$B9/n_ang),0)-ImgG_y0+1,ROUND($C$4+AG$7*COS(2*PI()*$B9/n_ang),0)-ImgG_x0+1)</f>
        <v>56</v>
      </c>
      <c r="AH9" s="18" t="n">
        <f aca="false">INDEX(ImgG,ROUND($C$5+AH$7*SIN(2*PI()*$B9/n_ang),0)-ImgG_y0+1,ROUND($C$4+AH$7*COS(2*PI()*$B9/n_ang),0)-ImgG_x0+1)</f>
        <v>72</v>
      </c>
      <c r="AI9" s="18" t="n">
        <f aca="false">INDEX(ImgG,ROUND($C$5+AI$7*SIN(2*PI()*$B9/n_ang),0)-ImgG_y0+1,ROUND($C$4+AI$7*COS(2*PI()*$B9/n_ang),0)-ImgG_x0+1)</f>
        <v>24</v>
      </c>
      <c r="AJ9" s="18" t="n">
        <f aca="false">INDEX(ImgG,ROUND($C$5+AJ$7*SIN(2*PI()*$B9/n_ang),0)-ImgG_y0+1,ROUND($C$4+AJ$7*COS(2*PI()*$B9/n_ang),0)-ImgG_x0+1)</f>
        <v>18</v>
      </c>
      <c r="AK9" s="18" t="n">
        <f aca="false">INDEX(ImgG,ROUND($C$5+AK$7*SIN(2*PI()*$B9/n_ang),0)-ImgG_y0+1,ROUND($C$4+AK$7*COS(2*PI()*$B9/n_ang),0)-ImgG_x0+1)</f>
        <v>16</v>
      </c>
      <c r="AL9" s="18" t="n">
        <f aca="false">INDEX(ImgG,ROUND($C$5+AL$7*SIN(2*PI()*$B9/n_ang),0)-ImgG_y0+1,ROUND($C$4+AL$7*COS(2*PI()*$B9/n_ang),0)-ImgG_x0+1)</f>
        <v>17</v>
      </c>
      <c r="AN9" s="35" t="n">
        <f aca="false">AVERAGE(D9:AB9)-AVERAGE(D136:AB136)</f>
        <v>15.294375</v>
      </c>
      <c r="AO9" s="36" t="n">
        <f aca="false">(AN9-AVERAGE(AN$8:AN$135))/STDEVP(AN$8:AN$135)</f>
        <v>0.55864578152052</v>
      </c>
      <c r="AP9" s="35" t="n">
        <f aca="false">AVERAGE(AD9:AL9)-AVERAGE(AD136:AL136)</f>
        <v>-20.8472222222222</v>
      </c>
      <c r="AQ9" s="36" t="n">
        <f aca="false">(AP9-AVERAGE(AP$8:AP$135))/STDEVP(AP$8:AP$135)</f>
        <v>-0.44613955978063</v>
      </c>
      <c r="AS9" s="7" t="n">
        <v>2</v>
      </c>
      <c r="AT9" s="37" t="n">
        <f aca="false">SUMPRODUCT($AO$8:$AO$135,COS(2*PI()*AS9*$B$8:$B$135/n_ang))/n_ang</f>
        <v>0.210271462649514</v>
      </c>
      <c r="AU9" s="37" t="n">
        <f aca="false">-SUMPRODUCT($AO$8:$AO$135,SIN(2*PI()*AS9*$B$8:$B$135/n_ang))/n_ang</f>
        <v>0.340905571539672</v>
      </c>
      <c r="AV9" s="37" t="n">
        <f aca="false">SUMPRODUCT($AQ$8:$AQ$135,COS(2*PI()*AS9*$B$8:$B$135/n_ang))/n_ang</f>
        <v>-0.273472024503735</v>
      </c>
      <c r="AW9" s="37" t="n">
        <f aca="false">-SUMPRODUCT($AQ$8:$AQ$135,SIN(2*PI()*AS9*$B$8:$B$135/n_ang))/n_ang</f>
        <v>-0.382757280074409</v>
      </c>
      <c r="AX9" s="38" t="n">
        <v>0.127581998705864</v>
      </c>
      <c r="AY9" s="38" t="n">
        <v>0.350287467241287</v>
      </c>
      <c r="AZ9" s="38" t="n">
        <v>-0.271564334630966</v>
      </c>
      <c r="BA9" s="38" t="n">
        <v>-0.399763852357864</v>
      </c>
      <c r="BB9" s="37" t="n">
        <f aca="false">MAX(ABS(AT9-AX9),ABS(AU9-AY9),ABS(AV9-AZ9),ABS(AW9-BA9))</f>
        <v>0.0826894639436504</v>
      </c>
    </row>
    <row r="10" customFormat="false" ht="10.5" hidden="false" customHeight="true" outlineLevel="0" collapsed="false">
      <c r="B10" s="22" t="n">
        <v>2</v>
      </c>
      <c r="C10" s="34" t="n">
        <f aca="false">B10*360/n_ang</f>
        <v>5.625</v>
      </c>
      <c r="D10" s="18" t="n">
        <f aca="false">INDEX(ImgG,ROUND($C$5+D$7*SIN(2*PI()*$B10/n_ang),0)-ImgG_y0+1,ROUND($C$4+D$7*COS(2*PI()*$B10/n_ang),0)-ImgG_x0+1)</f>
        <v>16</v>
      </c>
      <c r="E10" s="18" t="n">
        <f aca="false">INDEX(ImgG,ROUND($C$5+E$7*SIN(2*PI()*$B10/n_ang),0)-ImgG_y0+1,ROUND($C$4+E$7*COS(2*PI()*$B10/n_ang),0)-ImgG_x0+1)</f>
        <v>32</v>
      </c>
      <c r="F10" s="18" t="n">
        <f aca="false">INDEX(ImgG,ROUND($C$5+F$7*SIN(2*PI()*$B10/n_ang),0)-ImgG_y0+1,ROUND($C$4+F$7*COS(2*PI()*$B10/n_ang),0)-ImgG_x0+1)</f>
        <v>17</v>
      </c>
      <c r="G10" s="18" t="n">
        <f aca="false">INDEX(ImgG,ROUND($C$5+G$7*SIN(2*PI()*$B10/n_ang),0)-ImgG_y0+1,ROUND($C$4+G$7*COS(2*PI()*$B10/n_ang),0)-ImgG_x0+1)</f>
        <v>99</v>
      </c>
      <c r="H10" s="18" t="n">
        <f aca="false">INDEX(ImgG,ROUND($C$5+H$7*SIN(2*PI()*$B10/n_ang),0)-ImgG_y0+1,ROUND($C$4+H$7*COS(2*PI()*$B10/n_ang),0)-ImgG_x0+1)</f>
        <v>182</v>
      </c>
      <c r="I10" s="18" t="n">
        <f aca="false">INDEX(ImgG,ROUND($C$5+I$7*SIN(2*PI()*$B10/n_ang),0)-ImgG_y0+1,ROUND($C$4+I$7*COS(2*PI()*$B10/n_ang),0)-ImgG_x0+1)</f>
        <v>201</v>
      </c>
      <c r="J10" s="18" t="n">
        <f aca="false">INDEX(ImgG,ROUND($C$5+J$7*SIN(2*PI()*$B10/n_ang),0)-ImgG_y0+1,ROUND($C$4+J$7*COS(2*PI()*$B10/n_ang),0)-ImgG_x0+1)</f>
        <v>191</v>
      </c>
      <c r="K10" s="18" t="n">
        <f aca="false">INDEX(ImgG,ROUND($C$5+K$7*SIN(2*PI()*$B10/n_ang),0)-ImgG_y0+1,ROUND($C$4+K$7*COS(2*PI()*$B10/n_ang),0)-ImgG_x0+1)</f>
        <v>186</v>
      </c>
      <c r="L10" s="18" t="n">
        <f aca="false">INDEX(ImgG,ROUND($C$5+L$7*SIN(2*PI()*$B10/n_ang),0)-ImgG_y0+1,ROUND($C$4+L$7*COS(2*PI()*$B10/n_ang),0)-ImgG_x0+1)</f>
        <v>173</v>
      </c>
      <c r="M10" s="18" t="n">
        <f aca="false">INDEX(ImgG,ROUND($C$5+M$7*SIN(2*PI()*$B10/n_ang),0)-ImgG_y0+1,ROUND($C$4+M$7*COS(2*PI()*$B10/n_ang),0)-ImgG_x0+1)</f>
        <v>157</v>
      </c>
      <c r="N10" s="18" t="n">
        <f aca="false">INDEX(ImgG,ROUND($C$5+N$7*SIN(2*PI()*$B10/n_ang),0)-ImgG_y0+1,ROUND($C$4+N$7*COS(2*PI()*$B10/n_ang),0)-ImgG_x0+1)</f>
        <v>158</v>
      </c>
      <c r="O10" s="18" t="n">
        <f aca="false">INDEX(ImgG,ROUND($C$5+O$7*SIN(2*PI()*$B10/n_ang),0)-ImgG_y0+1,ROUND($C$4+O$7*COS(2*PI()*$B10/n_ang),0)-ImgG_x0+1)</f>
        <v>148</v>
      </c>
      <c r="P10" s="18" t="n">
        <f aca="false">INDEX(ImgG,ROUND($C$5+P$7*SIN(2*PI()*$B10/n_ang),0)-ImgG_y0+1,ROUND($C$4+P$7*COS(2*PI()*$B10/n_ang),0)-ImgG_x0+1)</f>
        <v>187</v>
      </c>
      <c r="Q10" s="18" t="n">
        <f aca="false">INDEX(ImgG,ROUND($C$5+Q$7*SIN(2*PI()*$B10/n_ang),0)-ImgG_y0+1,ROUND($C$4+Q$7*COS(2*PI()*$B10/n_ang),0)-ImgG_x0+1)</f>
        <v>175</v>
      </c>
      <c r="R10" s="18" t="n">
        <f aca="false">INDEX(ImgG,ROUND($C$5+R$7*SIN(2*PI()*$B10/n_ang),0)-ImgG_y0+1,ROUND($C$4+R$7*COS(2*PI()*$B10/n_ang),0)-ImgG_x0+1)</f>
        <v>155</v>
      </c>
      <c r="S10" s="18" t="n">
        <f aca="false">INDEX(ImgG,ROUND($C$5+S$7*SIN(2*PI()*$B10/n_ang),0)-ImgG_y0+1,ROUND($C$4+S$7*COS(2*PI()*$B10/n_ang),0)-ImgG_x0+1)</f>
        <v>145</v>
      </c>
      <c r="T10" s="18" t="n">
        <f aca="false">INDEX(ImgG,ROUND($C$5+T$7*SIN(2*PI()*$B10/n_ang),0)-ImgG_y0+1,ROUND($C$4+T$7*COS(2*PI()*$B10/n_ang),0)-ImgG_x0+1)</f>
        <v>155</v>
      </c>
      <c r="U10" s="18" t="n">
        <f aca="false">INDEX(ImgG,ROUND($C$5+U$7*SIN(2*PI()*$B10/n_ang),0)-ImgG_y0+1,ROUND($C$4+U$7*COS(2*PI()*$B10/n_ang),0)-ImgG_x0+1)</f>
        <v>162</v>
      </c>
      <c r="V10" s="18" t="n">
        <f aca="false">INDEX(ImgG,ROUND($C$5+V$7*SIN(2*PI()*$B10/n_ang),0)-ImgG_y0+1,ROUND($C$4+V$7*COS(2*PI()*$B10/n_ang),0)-ImgG_x0+1)</f>
        <v>169</v>
      </c>
      <c r="W10" s="18" t="n">
        <f aca="false">INDEX(ImgG,ROUND($C$5+W$7*SIN(2*PI()*$B10/n_ang),0)-ImgG_y0+1,ROUND($C$4+W$7*COS(2*PI()*$B10/n_ang),0)-ImgG_x0+1)</f>
        <v>193</v>
      </c>
      <c r="X10" s="18" t="n">
        <f aca="false">INDEX(ImgG,ROUND($C$5+X$7*SIN(2*PI()*$B10/n_ang),0)-ImgG_y0+1,ROUND($C$4+X$7*COS(2*PI()*$B10/n_ang),0)-ImgG_x0+1)</f>
        <v>192</v>
      </c>
      <c r="Y10" s="18" t="n">
        <f aca="false">INDEX(ImgG,ROUND($C$5+Y$7*SIN(2*PI()*$B10/n_ang),0)-ImgG_y0+1,ROUND($C$4+Y$7*COS(2*PI()*$B10/n_ang),0)-ImgG_x0+1)</f>
        <v>183</v>
      </c>
      <c r="Z10" s="18" t="n">
        <f aca="false">INDEX(ImgG,ROUND($C$5+Z$7*SIN(2*PI()*$B10/n_ang),0)-ImgG_y0+1,ROUND($C$4+Z$7*COS(2*PI()*$B10/n_ang),0)-ImgG_x0+1)</f>
        <v>158</v>
      </c>
      <c r="AA10" s="18" t="n">
        <f aca="false">INDEX(ImgG,ROUND($C$5+AA$7*SIN(2*PI()*$B10/n_ang),0)-ImgG_y0+1,ROUND($C$4+AA$7*COS(2*PI()*$B10/n_ang),0)-ImgG_x0+1)</f>
        <v>127</v>
      </c>
      <c r="AB10" s="18" t="n">
        <f aca="false">INDEX(ImgG,ROUND($C$5+AB$7*SIN(2*PI()*$B10/n_ang),0)-ImgG_y0+1,ROUND($C$4+AB$7*COS(2*PI()*$B10/n_ang),0)-ImgG_x0+1)</f>
        <v>109</v>
      </c>
      <c r="AD10" s="18" t="n">
        <f aca="false">INDEX(ImgG,ROUND($C$5+AD$7*SIN(2*PI()*$B10/n_ang),0)-ImgG_y0+1,ROUND($C$4+AD$7*COS(2*PI()*$B10/n_ang),0)-ImgG_x0+1)</f>
        <v>114</v>
      </c>
      <c r="AE10" s="18" t="n">
        <f aca="false">INDEX(ImgG,ROUND($C$5+AE$7*SIN(2*PI()*$B10/n_ang),0)-ImgG_y0+1,ROUND($C$4+AE$7*COS(2*PI()*$B10/n_ang),0)-ImgG_x0+1)</f>
        <v>117</v>
      </c>
      <c r="AF10" s="18" t="n">
        <f aca="false">INDEX(ImgG,ROUND($C$5+AF$7*SIN(2*PI()*$B10/n_ang),0)-ImgG_y0+1,ROUND($C$4+AF$7*COS(2*PI()*$B10/n_ang),0)-ImgG_x0+1)</f>
        <v>52</v>
      </c>
      <c r="AG10" s="18" t="n">
        <f aca="false">INDEX(ImgG,ROUND($C$5+AG$7*SIN(2*PI()*$B10/n_ang),0)-ImgG_y0+1,ROUND($C$4+AG$7*COS(2*PI()*$B10/n_ang),0)-ImgG_x0+1)</f>
        <v>42</v>
      </c>
      <c r="AH10" s="18" t="n">
        <f aca="false">INDEX(ImgG,ROUND($C$5+AH$7*SIN(2*PI()*$B10/n_ang),0)-ImgG_y0+1,ROUND($C$4+AH$7*COS(2*PI()*$B10/n_ang),0)-ImgG_x0+1)</f>
        <v>75</v>
      </c>
      <c r="AI10" s="18" t="n">
        <f aca="false">INDEX(ImgG,ROUND($C$5+AI$7*SIN(2*PI()*$B10/n_ang),0)-ImgG_y0+1,ROUND($C$4+AI$7*COS(2*PI()*$B10/n_ang),0)-ImgG_x0+1)</f>
        <v>28</v>
      </c>
      <c r="AJ10" s="18" t="n">
        <f aca="false">INDEX(ImgG,ROUND($C$5+AJ$7*SIN(2*PI()*$B10/n_ang),0)-ImgG_y0+1,ROUND($C$4+AJ$7*COS(2*PI()*$B10/n_ang),0)-ImgG_x0+1)</f>
        <v>7</v>
      </c>
      <c r="AK10" s="18" t="n">
        <f aca="false">INDEX(ImgG,ROUND($C$5+AK$7*SIN(2*PI()*$B10/n_ang),0)-ImgG_y0+1,ROUND($C$4+AK$7*COS(2*PI()*$B10/n_ang),0)-ImgG_x0+1)</f>
        <v>16</v>
      </c>
      <c r="AL10" s="18" t="n">
        <f aca="false">INDEX(ImgG,ROUND($C$5+AL$7*SIN(2*PI()*$B10/n_ang),0)-ImgG_y0+1,ROUND($C$4+AL$7*COS(2*PI()*$B10/n_ang),0)-ImgG_x0+1)</f>
        <v>28</v>
      </c>
      <c r="AN10" s="35" t="n">
        <f aca="false">AVERAGE(D10:AB10)-AVERAGE(D136:AB136)</f>
        <v>5.174375</v>
      </c>
      <c r="AO10" s="36" t="n">
        <f aca="false">(AN10-AVERAGE(AN$8:AN$135))/STDEVP(AN$8:AN$135)</f>
        <v>0.189000385158285</v>
      </c>
      <c r="AP10" s="35" t="n">
        <f aca="false">AVERAGE(AD10:AL10)-AVERAGE(AD136:AL136)</f>
        <v>-21.8472222222222</v>
      </c>
      <c r="AQ10" s="36" t="n">
        <f aca="false">(AP10-AVERAGE(AP$8:AP$135))/STDEVP(AP$8:AP$135)</f>
        <v>-0.467539991695491</v>
      </c>
      <c r="AS10" s="7" t="n">
        <v>3</v>
      </c>
      <c r="AT10" s="37" t="n">
        <f aca="false">SUMPRODUCT($AO$8:$AO$135,COS(2*PI()*AS10*$B$8:$B$135/n_ang))/n_ang</f>
        <v>0.154872013131652</v>
      </c>
      <c r="AU10" s="37" t="n">
        <f aca="false">-SUMPRODUCT($AO$8:$AO$135,SIN(2*PI()*AS10*$B$8:$B$135/n_ang))/n_ang</f>
        <v>0.13551907776338</v>
      </c>
      <c r="AV10" s="37" t="n">
        <f aca="false">SUMPRODUCT($AQ$8:$AQ$135,COS(2*PI()*AS10*$B$8:$B$135/n_ang))/n_ang</f>
        <v>-0.100209252270941</v>
      </c>
      <c r="AW10" s="37" t="n">
        <f aca="false">-SUMPRODUCT($AQ$8:$AQ$135,SIN(2*PI()*AS10*$B$8:$B$135/n_ang))/n_ang</f>
        <v>-0.042578325497179</v>
      </c>
      <c r="AX10" s="38" t="n">
        <v>0.138780280947685</v>
      </c>
      <c r="AY10" s="38" t="n">
        <v>0.0658815875649452</v>
      </c>
      <c r="AZ10" s="38" t="n">
        <v>-0.0861697569489479</v>
      </c>
      <c r="BA10" s="38" t="n">
        <v>-0.0282999854534864</v>
      </c>
      <c r="BB10" s="37" t="n">
        <f aca="false">MAX(ABS(AT10-AX10),ABS(AU10-AY10),ABS(AV10-AZ10),ABS(AW10-BA10))</f>
        <v>0.0696374901984346</v>
      </c>
    </row>
    <row r="11" customFormat="false" ht="10.5" hidden="false" customHeight="true" outlineLevel="0" collapsed="false">
      <c r="B11" s="22" t="n">
        <v>3</v>
      </c>
      <c r="C11" s="34" t="n">
        <f aca="false">B11*360/n_ang</f>
        <v>8.4375</v>
      </c>
      <c r="D11" s="18" t="n">
        <f aca="false">INDEX(ImgG,ROUND($C$5+D$7*SIN(2*PI()*$B11/n_ang),0)-ImgG_y0+1,ROUND($C$4+D$7*COS(2*PI()*$B11/n_ang),0)-ImgG_x0+1)</f>
        <v>74</v>
      </c>
      <c r="E11" s="18" t="n">
        <f aca="false">INDEX(ImgG,ROUND($C$5+E$7*SIN(2*PI()*$B11/n_ang),0)-ImgG_y0+1,ROUND($C$4+E$7*COS(2*PI()*$B11/n_ang),0)-ImgG_x0+1)</f>
        <v>25</v>
      </c>
      <c r="F11" s="18" t="n">
        <f aca="false">INDEX(ImgG,ROUND($C$5+F$7*SIN(2*PI()*$B11/n_ang),0)-ImgG_y0+1,ROUND($C$4+F$7*COS(2*PI()*$B11/n_ang),0)-ImgG_x0+1)</f>
        <v>17</v>
      </c>
      <c r="G11" s="18" t="n">
        <f aca="false">INDEX(ImgG,ROUND($C$5+G$7*SIN(2*PI()*$B11/n_ang),0)-ImgG_y0+1,ROUND($C$4+G$7*COS(2*PI()*$B11/n_ang),0)-ImgG_x0+1)</f>
        <v>99</v>
      </c>
      <c r="H11" s="18" t="n">
        <f aca="false">INDEX(ImgG,ROUND($C$5+H$7*SIN(2*PI()*$B11/n_ang),0)-ImgG_y0+1,ROUND($C$4+H$7*COS(2*PI()*$B11/n_ang),0)-ImgG_x0+1)</f>
        <v>182</v>
      </c>
      <c r="I11" s="18" t="n">
        <f aca="false">INDEX(ImgG,ROUND($C$5+I$7*SIN(2*PI()*$B11/n_ang),0)-ImgG_y0+1,ROUND($C$4+I$7*COS(2*PI()*$B11/n_ang),0)-ImgG_x0+1)</f>
        <v>201</v>
      </c>
      <c r="J11" s="18" t="n">
        <f aca="false">INDEX(ImgG,ROUND($C$5+J$7*SIN(2*PI()*$B11/n_ang),0)-ImgG_y0+1,ROUND($C$4+J$7*COS(2*PI()*$B11/n_ang),0)-ImgG_x0+1)</f>
        <v>135</v>
      </c>
      <c r="K11" s="18" t="n">
        <f aca="false">INDEX(ImgG,ROUND($C$5+K$7*SIN(2*PI()*$B11/n_ang),0)-ImgG_y0+1,ROUND($C$4+K$7*COS(2*PI()*$B11/n_ang),0)-ImgG_x0+1)</f>
        <v>175</v>
      </c>
      <c r="L11" s="18" t="n">
        <f aca="false">INDEX(ImgG,ROUND($C$5+L$7*SIN(2*PI()*$B11/n_ang),0)-ImgG_y0+1,ROUND($C$4+L$7*COS(2*PI()*$B11/n_ang),0)-ImgG_x0+1)</f>
        <v>177</v>
      </c>
      <c r="M11" s="18" t="n">
        <f aca="false">INDEX(ImgG,ROUND($C$5+M$7*SIN(2*PI()*$B11/n_ang),0)-ImgG_y0+1,ROUND($C$4+M$7*COS(2*PI()*$B11/n_ang),0)-ImgG_x0+1)</f>
        <v>179</v>
      </c>
      <c r="N11" s="18" t="n">
        <f aca="false">INDEX(ImgG,ROUND($C$5+N$7*SIN(2*PI()*$B11/n_ang),0)-ImgG_y0+1,ROUND($C$4+N$7*COS(2*PI()*$B11/n_ang),0)-ImgG_x0+1)</f>
        <v>186</v>
      </c>
      <c r="O11" s="18" t="n">
        <f aca="false">INDEX(ImgG,ROUND($C$5+O$7*SIN(2*PI()*$B11/n_ang),0)-ImgG_y0+1,ROUND($C$4+O$7*COS(2*PI()*$B11/n_ang),0)-ImgG_x0+1)</f>
        <v>191</v>
      </c>
      <c r="P11" s="18" t="n">
        <f aca="false">INDEX(ImgG,ROUND($C$5+P$7*SIN(2*PI()*$B11/n_ang),0)-ImgG_y0+1,ROUND($C$4+P$7*COS(2*PI()*$B11/n_ang),0)-ImgG_x0+1)</f>
        <v>187</v>
      </c>
      <c r="Q11" s="18" t="n">
        <f aca="false">INDEX(ImgG,ROUND($C$5+Q$7*SIN(2*PI()*$B11/n_ang),0)-ImgG_y0+1,ROUND($C$4+Q$7*COS(2*PI()*$B11/n_ang),0)-ImgG_x0+1)</f>
        <v>180</v>
      </c>
      <c r="R11" s="18" t="n">
        <f aca="false">INDEX(ImgG,ROUND($C$5+R$7*SIN(2*PI()*$B11/n_ang),0)-ImgG_y0+1,ROUND($C$4+R$7*COS(2*PI()*$B11/n_ang),0)-ImgG_x0+1)</f>
        <v>175</v>
      </c>
      <c r="S11" s="18" t="n">
        <f aca="false">INDEX(ImgG,ROUND($C$5+S$7*SIN(2*PI()*$B11/n_ang),0)-ImgG_y0+1,ROUND($C$4+S$7*COS(2*PI()*$B11/n_ang),0)-ImgG_x0+1)</f>
        <v>189</v>
      </c>
      <c r="T11" s="18" t="n">
        <f aca="false">INDEX(ImgG,ROUND($C$5+T$7*SIN(2*PI()*$B11/n_ang),0)-ImgG_y0+1,ROUND($C$4+T$7*COS(2*PI()*$B11/n_ang),0)-ImgG_x0+1)</f>
        <v>202</v>
      </c>
      <c r="U11" s="18" t="n">
        <f aca="false">INDEX(ImgG,ROUND($C$5+U$7*SIN(2*PI()*$B11/n_ang),0)-ImgG_y0+1,ROUND($C$4+U$7*COS(2*PI()*$B11/n_ang),0)-ImgG_x0+1)</f>
        <v>177</v>
      </c>
      <c r="V11" s="18" t="n">
        <f aca="false">INDEX(ImgG,ROUND($C$5+V$7*SIN(2*PI()*$B11/n_ang),0)-ImgG_y0+1,ROUND($C$4+V$7*COS(2*PI()*$B11/n_ang),0)-ImgG_x0+1)</f>
        <v>169</v>
      </c>
      <c r="W11" s="18" t="n">
        <f aca="false">INDEX(ImgG,ROUND($C$5+W$7*SIN(2*PI()*$B11/n_ang),0)-ImgG_y0+1,ROUND($C$4+W$7*COS(2*PI()*$B11/n_ang),0)-ImgG_x0+1)</f>
        <v>169</v>
      </c>
      <c r="X11" s="18" t="n">
        <f aca="false">INDEX(ImgG,ROUND($C$5+X$7*SIN(2*PI()*$B11/n_ang),0)-ImgG_y0+1,ROUND($C$4+X$7*COS(2*PI()*$B11/n_ang),0)-ImgG_x0+1)</f>
        <v>169</v>
      </c>
      <c r="Y11" s="18" t="n">
        <f aca="false">INDEX(ImgG,ROUND($C$5+Y$7*SIN(2*PI()*$B11/n_ang),0)-ImgG_y0+1,ROUND($C$4+Y$7*COS(2*PI()*$B11/n_ang),0)-ImgG_x0+1)</f>
        <v>146</v>
      </c>
      <c r="Z11" s="18" t="n">
        <f aca="false">INDEX(ImgG,ROUND($C$5+Z$7*SIN(2*PI()*$B11/n_ang),0)-ImgG_y0+1,ROUND($C$4+Z$7*COS(2*PI()*$B11/n_ang),0)-ImgG_x0+1)</f>
        <v>130</v>
      </c>
      <c r="AA11" s="18" t="n">
        <f aca="false">INDEX(ImgG,ROUND($C$5+AA$7*SIN(2*PI()*$B11/n_ang),0)-ImgG_y0+1,ROUND($C$4+AA$7*COS(2*PI()*$B11/n_ang),0)-ImgG_x0+1)</f>
        <v>97</v>
      </c>
      <c r="AB11" s="18" t="n">
        <f aca="false">INDEX(ImgG,ROUND($C$5+AB$7*SIN(2*PI()*$B11/n_ang),0)-ImgG_y0+1,ROUND($C$4+AB$7*COS(2*PI()*$B11/n_ang),0)-ImgG_x0+1)</f>
        <v>41</v>
      </c>
      <c r="AD11" s="18" t="n">
        <f aca="false">INDEX(ImgG,ROUND($C$5+AD$7*SIN(2*PI()*$B11/n_ang),0)-ImgG_y0+1,ROUND($C$4+AD$7*COS(2*PI()*$B11/n_ang),0)-ImgG_x0+1)</f>
        <v>51</v>
      </c>
      <c r="AE11" s="18" t="n">
        <f aca="false">INDEX(ImgG,ROUND($C$5+AE$7*SIN(2*PI()*$B11/n_ang),0)-ImgG_y0+1,ROUND($C$4+AE$7*COS(2*PI()*$B11/n_ang),0)-ImgG_x0+1)</f>
        <v>116</v>
      </c>
      <c r="AF11" s="18" t="n">
        <f aca="false">INDEX(ImgG,ROUND($C$5+AF$7*SIN(2*PI()*$B11/n_ang),0)-ImgG_y0+1,ROUND($C$4+AF$7*COS(2*PI()*$B11/n_ang),0)-ImgG_x0+1)</f>
        <v>106</v>
      </c>
      <c r="AG11" s="18" t="n">
        <f aca="false">INDEX(ImgG,ROUND($C$5+AG$7*SIN(2*PI()*$B11/n_ang),0)-ImgG_y0+1,ROUND($C$4+AG$7*COS(2*PI()*$B11/n_ang),0)-ImgG_x0+1)</f>
        <v>26</v>
      </c>
      <c r="AH11" s="18" t="n">
        <f aca="false">INDEX(ImgG,ROUND($C$5+AH$7*SIN(2*PI()*$B11/n_ang),0)-ImgG_y0+1,ROUND($C$4+AH$7*COS(2*PI()*$B11/n_ang),0)-ImgG_x0+1)</f>
        <v>40</v>
      </c>
      <c r="AI11" s="18" t="n">
        <f aca="false">INDEX(ImgG,ROUND($C$5+AI$7*SIN(2*PI()*$B11/n_ang),0)-ImgG_y0+1,ROUND($C$4+AI$7*COS(2*PI()*$B11/n_ang),0)-ImgG_x0+1)</f>
        <v>90</v>
      </c>
      <c r="AJ11" s="18" t="n">
        <f aca="false">INDEX(ImgG,ROUND($C$5+AJ$7*SIN(2*PI()*$B11/n_ang),0)-ImgG_y0+1,ROUND($C$4+AJ$7*COS(2*PI()*$B11/n_ang),0)-ImgG_x0+1)</f>
        <v>38</v>
      </c>
      <c r="AK11" s="18" t="n">
        <f aca="false">INDEX(ImgG,ROUND($C$5+AK$7*SIN(2*PI()*$B11/n_ang),0)-ImgG_y0+1,ROUND($C$4+AK$7*COS(2*PI()*$B11/n_ang),0)-ImgG_x0+1)</f>
        <v>14</v>
      </c>
      <c r="AL11" s="18" t="n">
        <f aca="false">INDEX(ImgG,ROUND($C$5+AL$7*SIN(2*PI()*$B11/n_ang),0)-ImgG_y0+1,ROUND($C$4+AL$7*COS(2*PI()*$B11/n_ang),0)-ImgG_x0+1)</f>
        <v>22</v>
      </c>
      <c r="AN11" s="35" t="n">
        <f aca="false">AVERAGE(D11:AB11)-AVERAGE(D136:AB136)</f>
        <v>5.25437499999998</v>
      </c>
      <c r="AO11" s="36" t="n">
        <f aca="false">(AN11-AVERAGE(AN$8:AN$135))/STDEVP(AN$8:AN$135)</f>
        <v>0.191922483153243</v>
      </c>
      <c r="AP11" s="35" t="n">
        <f aca="false">AVERAGE(AD11:AL11)-AVERAGE(AD136:AL136)</f>
        <v>-19.1805555555556</v>
      </c>
      <c r="AQ11" s="36" t="n">
        <f aca="false">(AP11-AVERAGE(AP$8:AP$135))/STDEVP(AP$8:AP$135)</f>
        <v>-0.410472173255863</v>
      </c>
      <c r="AS11" s="7" t="n">
        <v>4</v>
      </c>
      <c r="AT11" s="37" t="n">
        <f aca="false">SUMPRODUCT($AO$8:$AO$135,COS(2*PI()*AS11*$B$8:$B$135/n_ang))/n_ang</f>
        <v>-0.147341054035692</v>
      </c>
      <c r="AU11" s="37" t="n">
        <f aca="false">-SUMPRODUCT($AO$8:$AO$135,SIN(2*PI()*AS11*$B$8:$B$135/n_ang))/n_ang</f>
        <v>-0.0206946484316154</v>
      </c>
      <c r="AV11" s="37" t="n">
        <f aca="false">SUMPRODUCT($AQ$8:$AQ$135,COS(2*PI()*AS11*$B$8:$B$135/n_ang))/n_ang</f>
        <v>-0.0177011522211938</v>
      </c>
      <c r="AW11" s="37" t="n">
        <f aca="false">-SUMPRODUCT($AQ$8:$AQ$135,SIN(2*PI()*AS11*$B$8:$B$135/n_ang))/n_ang</f>
        <v>-0.129099144429044</v>
      </c>
      <c r="AX11" s="38" t="n">
        <v>-0.14507657289505</v>
      </c>
      <c r="AY11" s="38" t="n">
        <v>0.0309282261878252</v>
      </c>
      <c r="AZ11" s="38" t="n">
        <v>-0.0231594163924456</v>
      </c>
      <c r="BA11" s="38" t="n">
        <v>-0.127395361661911</v>
      </c>
      <c r="BB11" s="37" t="n">
        <f aca="false">MAX(ABS(AT11-AX11),ABS(AU11-AY11),ABS(AV11-AZ11),ABS(AW11-BA11))</f>
        <v>0.0516228746194406</v>
      </c>
    </row>
    <row r="12" customFormat="false" ht="10.5" hidden="false" customHeight="true" outlineLevel="0" collapsed="false">
      <c r="B12" s="22" t="n">
        <v>4</v>
      </c>
      <c r="C12" s="34" t="n">
        <f aca="false">B12*360/n_ang</f>
        <v>11.25</v>
      </c>
      <c r="D12" s="18" t="n">
        <f aca="false">INDEX(ImgG,ROUND($C$5+D$7*SIN(2*PI()*$B12/n_ang),0)-ImgG_y0+1,ROUND($C$4+D$7*COS(2*PI()*$B12/n_ang),0)-ImgG_x0+1)</f>
        <v>74</v>
      </c>
      <c r="E12" s="18" t="n">
        <f aca="false">INDEX(ImgG,ROUND($C$5+E$7*SIN(2*PI()*$B12/n_ang),0)-ImgG_y0+1,ROUND($C$4+E$7*COS(2*PI()*$B12/n_ang),0)-ImgG_x0+1)</f>
        <v>25</v>
      </c>
      <c r="F12" s="18" t="n">
        <f aca="false">INDEX(ImgG,ROUND($C$5+F$7*SIN(2*PI()*$B12/n_ang),0)-ImgG_y0+1,ROUND($C$4+F$7*COS(2*PI()*$B12/n_ang),0)-ImgG_x0+1)</f>
        <v>17</v>
      </c>
      <c r="G12" s="18" t="n">
        <f aca="false">INDEX(ImgG,ROUND($C$5+G$7*SIN(2*PI()*$B12/n_ang),0)-ImgG_y0+1,ROUND($C$4+G$7*COS(2*PI()*$B12/n_ang),0)-ImgG_x0+1)</f>
        <v>32</v>
      </c>
      <c r="H12" s="18" t="n">
        <f aca="false">INDEX(ImgG,ROUND($C$5+H$7*SIN(2*PI()*$B12/n_ang),0)-ImgG_y0+1,ROUND($C$4+H$7*COS(2*PI()*$B12/n_ang),0)-ImgG_x0+1)</f>
        <v>44</v>
      </c>
      <c r="I12" s="18" t="n">
        <f aca="false">INDEX(ImgG,ROUND($C$5+I$7*SIN(2*PI()*$B12/n_ang),0)-ImgG_y0+1,ROUND($C$4+I$7*COS(2*PI()*$B12/n_ang),0)-ImgG_x0+1)</f>
        <v>78</v>
      </c>
      <c r="J12" s="18" t="n">
        <f aca="false">INDEX(ImgG,ROUND($C$5+J$7*SIN(2*PI()*$B12/n_ang),0)-ImgG_y0+1,ROUND($C$4+J$7*COS(2*PI()*$B12/n_ang),0)-ImgG_x0+1)</f>
        <v>135</v>
      </c>
      <c r="K12" s="18" t="n">
        <f aca="false">INDEX(ImgG,ROUND($C$5+K$7*SIN(2*PI()*$B12/n_ang),0)-ImgG_y0+1,ROUND($C$4+K$7*COS(2*PI()*$B12/n_ang),0)-ImgG_x0+1)</f>
        <v>175</v>
      </c>
      <c r="L12" s="18" t="n">
        <f aca="false">INDEX(ImgG,ROUND($C$5+L$7*SIN(2*PI()*$B12/n_ang),0)-ImgG_y0+1,ROUND($C$4+L$7*COS(2*PI()*$B12/n_ang),0)-ImgG_x0+1)</f>
        <v>180</v>
      </c>
      <c r="M12" s="18" t="n">
        <f aca="false">INDEX(ImgG,ROUND($C$5+M$7*SIN(2*PI()*$B12/n_ang),0)-ImgG_y0+1,ROUND($C$4+M$7*COS(2*PI()*$B12/n_ang),0)-ImgG_x0+1)</f>
        <v>158</v>
      </c>
      <c r="N12" s="18" t="n">
        <f aca="false">INDEX(ImgG,ROUND($C$5+N$7*SIN(2*PI()*$B12/n_ang),0)-ImgG_y0+1,ROUND($C$4+N$7*COS(2*PI()*$B12/n_ang),0)-ImgG_x0+1)</f>
        <v>163</v>
      </c>
      <c r="O12" s="18" t="n">
        <f aca="false">INDEX(ImgG,ROUND($C$5+O$7*SIN(2*PI()*$B12/n_ang),0)-ImgG_y0+1,ROUND($C$4+O$7*COS(2*PI()*$B12/n_ang),0)-ImgG_x0+1)</f>
        <v>156</v>
      </c>
      <c r="P12" s="18" t="n">
        <f aca="false">INDEX(ImgG,ROUND($C$5+P$7*SIN(2*PI()*$B12/n_ang),0)-ImgG_y0+1,ROUND($C$4+P$7*COS(2*PI()*$B12/n_ang),0)-ImgG_x0+1)</f>
        <v>143</v>
      </c>
      <c r="Q12" s="18" t="n">
        <f aca="false">INDEX(ImgG,ROUND($C$5+Q$7*SIN(2*PI()*$B12/n_ang),0)-ImgG_y0+1,ROUND($C$4+Q$7*COS(2*PI()*$B12/n_ang),0)-ImgG_x0+1)</f>
        <v>175</v>
      </c>
      <c r="R12" s="18" t="n">
        <f aca="false">INDEX(ImgG,ROUND($C$5+R$7*SIN(2*PI()*$B12/n_ang),0)-ImgG_y0+1,ROUND($C$4+R$7*COS(2*PI()*$B12/n_ang),0)-ImgG_x0+1)</f>
        <v>156</v>
      </c>
      <c r="S12" s="18" t="n">
        <f aca="false">INDEX(ImgG,ROUND($C$5+S$7*SIN(2*PI()*$B12/n_ang),0)-ImgG_y0+1,ROUND($C$4+S$7*COS(2*PI()*$B12/n_ang),0)-ImgG_x0+1)</f>
        <v>143</v>
      </c>
      <c r="T12" s="18" t="n">
        <f aca="false">INDEX(ImgG,ROUND($C$5+T$7*SIN(2*PI()*$B12/n_ang),0)-ImgG_y0+1,ROUND($C$4+T$7*COS(2*PI()*$B12/n_ang),0)-ImgG_x0+1)</f>
        <v>157</v>
      </c>
      <c r="U12" s="18" t="n">
        <f aca="false">INDEX(ImgG,ROUND($C$5+U$7*SIN(2*PI()*$B12/n_ang),0)-ImgG_y0+1,ROUND($C$4+U$7*COS(2*PI()*$B12/n_ang),0)-ImgG_x0+1)</f>
        <v>161</v>
      </c>
      <c r="V12" s="18" t="n">
        <f aca="false">INDEX(ImgG,ROUND($C$5+V$7*SIN(2*PI()*$B12/n_ang),0)-ImgG_y0+1,ROUND($C$4+V$7*COS(2*PI()*$B12/n_ang),0)-ImgG_x0+1)</f>
        <v>164</v>
      </c>
      <c r="W12" s="18" t="n">
        <f aca="false">INDEX(ImgG,ROUND($C$5+W$7*SIN(2*PI()*$B12/n_ang),0)-ImgG_y0+1,ROUND($C$4+W$7*COS(2*PI()*$B12/n_ang),0)-ImgG_x0+1)</f>
        <v>143</v>
      </c>
      <c r="X12" s="18" t="n">
        <f aca="false">INDEX(ImgG,ROUND($C$5+X$7*SIN(2*PI()*$B12/n_ang),0)-ImgG_y0+1,ROUND($C$4+X$7*COS(2*PI()*$B12/n_ang),0)-ImgG_x0+1)</f>
        <v>163</v>
      </c>
      <c r="Y12" s="18" t="n">
        <f aca="false">INDEX(ImgG,ROUND($C$5+Y$7*SIN(2*PI()*$B12/n_ang),0)-ImgG_y0+1,ROUND($C$4+Y$7*COS(2*PI()*$B12/n_ang),0)-ImgG_x0+1)</f>
        <v>146</v>
      </c>
      <c r="Z12" s="18" t="n">
        <f aca="false">INDEX(ImgG,ROUND($C$5+Z$7*SIN(2*PI()*$B12/n_ang),0)-ImgG_y0+1,ROUND($C$4+Z$7*COS(2*PI()*$B12/n_ang),0)-ImgG_x0+1)</f>
        <v>77</v>
      </c>
      <c r="AA12" s="18" t="n">
        <f aca="false">INDEX(ImgG,ROUND($C$5+AA$7*SIN(2*PI()*$B12/n_ang),0)-ImgG_y0+1,ROUND($C$4+AA$7*COS(2*PI()*$B12/n_ang),0)-ImgG_x0+1)</f>
        <v>21</v>
      </c>
      <c r="AB12" s="18" t="n">
        <f aca="false">INDEX(ImgG,ROUND($C$5+AB$7*SIN(2*PI()*$B12/n_ang),0)-ImgG_y0+1,ROUND($C$4+AB$7*COS(2*PI()*$B12/n_ang),0)-ImgG_x0+1)</f>
        <v>32</v>
      </c>
      <c r="AD12" s="18" t="n">
        <f aca="false">INDEX(ImgG,ROUND($C$5+AD$7*SIN(2*PI()*$B12/n_ang),0)-ImgG_y0+1,ROUND($C$4+AD$7*COS(2*PI()*$B12/n_ang),0)-ImgG_x0+1)</f>
        <v>70</v>
      </c>
      <c r="AE12" s="18" t="n">
        <f aca="false">INDEX(ImgG,ROUND($C$5+AE$7*SIN(2*PI()*$B12/n_ang),0)-ImgG_y0+1,ROUND($C$4+AE$7*COS(2*PI()*$B12/n_ang),0)-ImgG_x0+1)</f>
        <v>148</v>
      </c>
      <c r="AF12" s="18" t="n">
        <f aca="false">INDEX(ImgG,ROUND($C$5+AF$7*SIN(2*PI()*$B12/n_ang),0)-ImgG_y0+1,ROUND($C$4+AF$7*COS(2*PI()*$B12/n_ang),0)-ImgG_x0+1)</f>
        <v>118</v>
      </c>
      <c r="AG12" s="18" t="n">
        <f aca="false">INDEX(ImgG,ROUND($C$5+AG$7*SIN(2*PI()*$B12/n_ang),0)-ImgG_y0+1,ROUND($C$4+AG$7*COS(2*PI()*$B12/n_ang),0)-ImgG_x0+1)</f>
        <v>33</v>
      </c>
      <c r="AH12" s="18" t="n">
        <f aca="false">INDEX(ImgG,ROUND($C$5+AH$7*SIN(2*PI()*$B12/n_ang),0)-ImgG_y0+1,ROUND($C$4+AH$7*COS(2*PI()*$B12/n_ang),0)-ImgG_x0+1)</f>
        <v>30</v>
      </c>
      <c r="AI12" s="18" t="n">
        <f aca="false">INDEX(ImgG,ROUND($C$5+AI$7*SIN(2*PI()*$B12/n_ang),0)-ImgG_y0+1,ROUND($C$4+AI$7*COS(2*PI()*$B12/n_ang),0)-ImgG_x0+1)</f>
        <v>87</v>
      </c>
      <c r="AJ12" s="18" t="n">
        <f aca="false">INDEX(ImgG,ROUND($C$5+AJ$7*SIN(2*PI()*$B12/n_ang),0)-ImgG_y0+1,ROUND($C$4+AJ$7*COS(2*PI()*$B12/n_ang),0)-ImgG_x0+1)</f>
        <v>37</v>
      </c>
      <c r="AK12" s="18" t="n">
        <f aca="false">INDEX(ImgG,ROUND($C$5+AK$7*SIN(2*PI()*$B12/n_ang),0)-ImgG_y0+1,ROUND($C$4+AK$7*COS(2*PI()*$B12/n_ang),0)-ImgG_x0+1)</f>
        <v>14</v>
      </c>
      <c r="AL12" s="18" t="n">
        <f aca="false">INDEX(ImgG,ROUND($C$5+AL$7*SIN(2*PI()*$B12/n_ang),0)-ImgG_y0+1,ROUND($C$4+AL$7*COS(2*PI()*$B12/n_ang),0)-ImgG_x0+1)</f>
        <v>22</v>
      </c>
      <c r="AN12" s="35" t="n">
        <f aca="false">AVERAGE(D12:AB12)-AVERAGE(D136:AB136)</f>
        <v>-24.905625</v>
      </c>
      <c r="AO12" s="36" t="n">
        <f aca="false">(AN12-AVERAGE(AN$8:AN$135))/STDEVP(AN$8:AN$135)</f>
        <v>-0.909708460946067</v>
      </c>
      <c r="AP12" s="35" t="n">
        <f aca="false">AVERAGE(AD12:AL12)-AVERAGE(AD136:AL136)</f>
        <v>-12.9583333333333</v>
      </c>
      <c r="AQ12" s="36" t="n">
        <f aca="false">(AP12-AVERAGE(AP$8:AP$135))/STDEVP(AP$8:AP$135)</f>
        <v>-0.277313930230065</v>
      </c>
      <c r="AS12" s="7" t="n">
        <v>5</v>
      </c>
      <c r="AT12" s="37" t="n">
        <f aca="false">SUMPRODUCT($AO$8:$AO$135,COS(2*PI()*AS12*$B$8:$B$135/n_ang))/n_ang</f>
        <v>0.225759394770559</v>
      </c>
      <c r="AU12" s="37" t="n">
        <f aca="false">-SUMPRODUCT($AO$8:$AO$135,SIN(2*PI()*AS12*$B$8:$B$135/n_ang))/n_ang</f>
        <v>0.0521016928904211</v>
      </c>
      <c r="AV12" s="37" t="n">
        <f aca="false">SUMPRODUCT($AQ$8:$AQ$135,COS(2*PI()*AS12*$B$8:$B$135/n_ang))/n_ang</f>
        <v>0.0551565223665899</v>
      </c>
      <c r="AW12" s="37" t="n">
        <f aca="false">-SUMPRODUCT($AQ$8:$AQ$135,SIN(2*PI()*AS12*$B$8:$B$135/n_ang))/n_ang</f>
        <v>0.116209038832185</v>
      </c>
      <c r="AX12" s="38" t="n">
        <v>0.23179042339325</v>
      </c>
      <c r="AY12" s="38" t="n">
        <v>0.0609580390155315</v>
      </c>
      <c r="AZ12" s="38" t="n">
        <v>0.093524158000946</v>
      </c>
      <c r="BA12" s="38" t="n">
        <v>0.145418539643288</v>
      </c>
      <c r="BB12" s="37" t="n">
        <f aca="false">MAX(ABS(AT12-AX12),ABS(AU12-AY12),ABS(AV12-AZ12),ABS(AW12-BA12))</f>
        <v>0.0383676356343562</v>
      </c>
    </row>
    <row r="13" customFormat="false" ht="10.5" hidden="false" customHeight="true" outlineLevel="0" collapsed="false">
      <c r="B13" s="22" t="n">
        <v>5</v>
      </c>
      <c r="C13" s="34" t="n">
        <f aca="false">B13*360/n_ang</f>
        <v>14.0625</v>
      </c>
      <c r="D13" s="18" t="n">
        <f aca="false">INDEX(ImgG,ROUND($C$5+D$7*SIN(2*PI()*$B13/n_ang),0)-ImgG_y0+1,ROUND($C$4+D$7*COS(2*PI()*$B13/n_ang),0)-ImgG_x0+1)</f>
        <v>74</v>
      </c>
      <c r="E13" s="18" t="n">
        <f aca="false">INDEX(ImgG,ROUND($C$5+E$7*SIN(2*PI()*$B13/n_ang),0)-ImgG_y0+1,ROUND($C$4+E$7*COS(2*PI()*$B13/n_ang),0)-ImgG_x0+1)</f>
        <v>61</v>
      </c>
      <c r="F13" s="18" t="n">
        <f aca="false">INDEX(ImgG,ROUND($C$5+F$7*SIN(2*PI()*$B13/n_ang),0)-ImgG_y0+1,ROUND($C$4+F$7*COS(2*PI()*$B13/n_ang),0)-ImgG_x0+1)</f>
        <v>29</v>
      </c>
      <c r="G13" s="18" t="n">
        <f aca="false">INDEX(ImgG,ROUND($C$5+G$7*SIN(2*PI()*$B13/n_ang),0)-ImgG_y0+1,ROUND($C$4+G$7*COS(2*PI()*$B13/n_ang),0)-ImgG_x0+1)</f>
        <v>29</v>
      </c>
      <c r="H13" s="18" t="n">
        <f aca="false">INDEX(ImgG,ROUND($C$5+H$7*SIN(2*PI()*$B13/n_ang),0)-ImgG_y0+1,ROUND($C$4+H$7*COS(2*PI()*$B13/n_ang),0)-ImgG_x0+1)</f>
        <v>32</v>
      </c>
      <c r="I13" s="18" t="n">
        <f aca="false">INDEX(ImgG,ROUND($C$5+I$7*SIN(2*PI()*$B13/n_ang),0)-ImgG_y0+1,ROUND($C$4+I$7*COS(2*PI()*$B13/n_ang),0)-ImgG_x0+1)</f>
        <v>16</v>
      </c>
      <c r="J13" s="18" t="n">
        <f aca="false">INDEX(ImgG,ROUND($C$5+J$7*SIN(2*PI()*$B13/n_ang),0)-ImgG_y0+1,ROUND($C$4+J$7*COS(2*PI()*$B13/n_ang),0)-ImgG_x0+1)</f>
        <v>31</v>
      </c>
      <c r="K13" s="18" t="n">
        <f aca="false">INDEX(ImgG,ROUND($C$5+K$7*SIN(2*PI()*$B13/n_ang),0)-ImgG_y0+1,ROUND($C$4+K$7*COS(2*PI()*$B13/n_ang),0)-ImgG_x0+1)</f>
        <v>84</v>
      </c>
      <c r="L13" s="18" t="n">
        <f aca="false">INDEX(ImgG,ROUND($C$5+L$7*SIN(2*PI()*$B13/n_ang),0)-ImgG_y0+1,ROUND($C$4+L$7*COS(2*PI()*$B13/n_ang),0)-ImgG_x0+1)</f>
        <v>180</v>
      </c>
      <c r="M13" s="18" t="n">
        <f aca="false">INDEX(ImgG,ROUND($C$5+M$7*SIN(2*PI()*$B13/n_ang),0)-ImgG_y0+1,ROUND($C$4+M$7*COS(2*PI()*$B13/n_ang),0)-ImgG_x0+1)</f>
        <v>158</v>
      </c>
      <c r="N13" s="18" t="n">
        <f aca="false">INDEX(ImgG,ROUND($C$5+N$7*SIN(2*PI()*$B13/n_ang),0)-ImgG_y0+1,ROUND($C$4+N$7*COS(2*PI()*$B13/n_ang),0)-ImgG_x0+1)</f>
        <v>186</v>
      </c>
      <c r="O13" s="18" t="n">
        <f aca="false">INDEX(ImgG,ROUND($C$5+O$7*SIN(2*PI()*$B13/n_ang),0)-ImgG_y0+1,ROUND($C$4+O$7*COS(2*PI()*$B13/n_ang),0)-ImgG_x0+1)</f>
        <v>181</v>
      </c>
      <c r="P13" s="18" t="n">
        <f aca="false">INDEX(ImgG,ROUND($C$5+P$7*SIN(2*PI()*$B13/n_ang),0)-ImgG_y0+1,ROUND($C$4+P$7*COS(2*PI()*$B13/n_ang),0)-ImgG_x0+1)</f>
        <v>169</v>
      </c>
      <c r="Q13" s="18" t="n">
        <f aca="false">INDEX(ImgG,ROUND($C$5+Q$7*SIN(2*PI()*$B13/n_ang),0)-ImgG_y0+1,ROUND($C$4+Q$7*COS(2*PI()*$B13/n_ang),0)-ImgG_x0+1)</f>
        <v>180</v>
      </c>
      <c r="R13" s="18" t="n">
        <f aca="false">INDEX(ImgG,ROUND($C$5+R$7*SIN(2*PI()*$B13/n_ang),0)-ImgG_y0+1,ROUND($C$4+R$7*COS(2*PI()*$B13/n_ang),0)-ImgG_x0+1)</f>
        <v>189</v>
      </c>
      <c r="S13" s="18" t="n">
        <f aca="false">INDEX(ImgG,ROUND($C$5+S$7*SIN(2*PI()*$B13/n_ang),0)-ImgG_y0+1,ROUND($C$4+S$7*COS(2*PI()*$B13/n_ang),0)-ImgG_x0+1)</f>
        <v>179</v>
      </c>
      <c r="T13" s="18" t="n">
        <f aca="false">INDEX(ImgG,ROUND($C$5+T$7*SIN(2*PI()*$B13/n_ang),0)-ImgG_y0+1,ROUND($C$4+T$7*COS(2*PI()*$B13/n_ang),0)-ImgG_x0+1)</f>
        <v>185</v>
      </c>
      <c r="U13" s="18" t="n">
        <f aca="false">INDEX(ImgG,ROUND($C$5+U$7*SIN(2*PI()*$B13/n_ang),0)-ImgG_y0+1,ROUND($C$4+U$7*COS(2*PI()*$B13/n_ang),0)-ImgG_x0+1)</f>
        <v>187</v>
      </c>
      <c r="V13" s="18" t="n">
        <f aca="false">INDEX(ImgG,ROUND($C$5+V$7*SIN(2*PI()*$B13/n_ang),0)-ImgG_y0+1,ROUND($C$4+V$7*COS(2*PI()*$B13/n_ang),0)-ImgG_x0+1)</f>
        <v>180</v>
      </c>
      <c r="W13" s="18" t="n">
        <f aca="false">INDEX(ImgG,ROUND($C$5+W$7*SIN(2*PI()*$B13/n_ang),0)-ImgG_y0+1,ROUND($C$4+W$7*COS(2*PI()*$B13/n_ang),0)-ImgG_x0+1)</f>
        <v>172</v>
      </c>
      <c r="X13" s="18" t="n">
        <f aca="false">INDEX(ImgG,ROUND($C$5+X$7*SIN(2*PI()*$B13/n_ang),0)-ImgG_y0+1,ROUND($C$4+X$7*COS(2*PI()*$B13/n_ang),0)-ImgG_x0+1)</f>
        <v>177</v>
      </c>
      <c r="Y13" s="18" t="n">
        <f aca="false">INDEX(ImgG,ROUND($C$5+Y$7*SIN(2*PI()*$B13/n_ang),0)-ImgG_y0+1,ROUND($C$4+Y$7*COS(2*PI()*$B13/n_ang),0)-ImgG_x0+1)</f>
        <v>118</v>
      </c>
      <c r="Z13" s="18" t="n">
        <f aca="false">INDEX(ImgG,ROUND($C$5+Z$7*SIN(2*PI()*$B13/n_ang),0)-ImgG_y0+1,ROUND($C$4+Z$7*COS(2*PI()*$B13/n_ang),0)-ImgG_x0+1)</f>
        <v>24</v>
      </c>
      <c r="AA13" s="18" t="n">
        <f aca="false">INDEX(ImgG,ROUND($C$5+AA$7*SIN(2*PI()*$B13/n_ang),0)-ImgG_y0+1,ROUND($C$4+AA$7*COS(2*PI()*$B13/n_ang),0)-ImgG_x0+1)</f>
        <v>28</v>
      </c>
      <c r="AB13" s="18" t="n">
        <f aca="false">INDEX(ImgG,ROUND($C$5+AB$7*SIN(2*PI()*$B13/n_ang),0)-ImgG_y0+1,ROUND($C$4+AB$7*COS(2*PI()*$B13/n_ang),0)-ImgG_x0+1)</f>
        <v>36</v>
      </c>
      <c r="AD13" s="18" t="n">
        <f aca="false">INDEX(ImgG,ROUND($C$5+AD$7*SIN(2*PI()*$B13/n_ang),0)-ImgG_y0+1,ROUND($C$4+AD$7*COS(2*PI()*$B13/n_ang),0)-ImgG_x0+1)</f>
        <v>116</v>
      </c>
      <c r="AE13" s="18" t="n">
        <f aca="false">INDEX(ImgG,ROUND($C$5+AE$7*SIN(2*PI()*$B13/n_ang),0)-ImgG_y0+1,ROUND($C$4+AE$7*COS(2*PI()*$B13/n_ang),0)-ImgG_x0+1)</f>
        <v>142</v>
      </c>
      <c r="AF13" s="18" t="n">
        <f aca="false">INDEX(ImgG,ROUND($C$5+AF$7*SIN(2*PI()*$B13/n_ang),0)-ImgG_y0+1,ROUND($C$4+AF$7*COS(2*PI()*$B13/n_ang),0)-ImgG_x0+1)</f>
        <v>131</v>
      </c>
      <c r="AG13" s="18" t="n">
        <f aca="false">INDEX(ImgG,ROUND($C$5+AG$7*SIN(2*PI()*$B13/n_ang),0)-ImgG_y0+1,ROUND($C$4+AG$7*COS(2*PI()*$B13/n_ang),0)-ImgG_x0+1)</f>
        <v>52</v>
      </c>
      <c r="AH13" s="18" t="n">
        <f aca="false">INDEX(ImgG,ROUND($C$5+AH$7*SIN(2*PI()*$B13/n_ang),0)-ImgG_y0+1,ROUND($C$4+AH$7*COS(2*PI()*$B13/n_ang),0)-ImgG_x0+1)</f>
        <v>42</v>
      </c>
      <c r="AI13" s="18" t="n">
        <f aca="false">INDEX(ImgG,ROUND($C$5+AI$7*SIN(2*PI()*$B13/n_ang),0)-ImgG_y0+1,ROUND($C$4+AI$7*COS(2*PI()*$B13/n_ang),0)-ImgG_x0+1)</f>
        <v>85</v>
      </c>
      <c r="AJ13" s="18" t="n">
        <f aca="false">INDEX(ImgG,ROUND($C$5+AJ$7*SIN(2*PI()*$B13/n_ang),0)-ImgG_y0+1,ROUND($C$4+AJ$7*COS(2*PI()*$B13/n_ang),0)-ImgG_x0+1)</f>
        <v>32</v>
      </c>
      <c r="AK13" s="18" t="n">
        <f aca="false">INDEX(ImgG,ROUND($C$5+AK$7*SIN(2*PI()*$B13/n_ang),0)-ImgG_y0+1,ROUND($C$4+AK$7*COS(2*PI()*$B13/n_ang),0)-ImgG_x0+1)</f>
        <v>14</v>
      </c>
      <c r="AL13" s="18" t="n">
        <f aca="false">INDEX(ImgG,ROUND($C$5+AL$7*SIN(2*PI()*$B13/n_ang),0)-ImgG_y0+1,ROUND($C$4+AL$7*COS(2*PI()*$B13/n_ang),0)-ImgG_x0+1)</f>
        <v>14</v>
      </c>
      <c r="AN13" s="35" t="n">
        <f aca="false">AVERAGE(D13:AB13)-AVERAGE(D136:AB136)</f>
        <v>-26.225625</v>
      </c>
      <c r="AO13" s="36" t="n">
        <f aca="false">(AN13-AVERAGE(AN$8:AN$135))/STDEVP(AN$8:AN$135)</f>
        <v>-0.95792307786288</v>
      </c>
      <c r="AP13" s="35" t="n">
        <f aca="false">AVERAGE(AD13:AL13)-AVERAGE(AD136:AL136)</f>
        <v>-5.29166666666667</v>
      </c>
      <c r="AQ13" s="36" t="n">
        <f aca="false">(AP13-AVERAGE(AP$8:AP$135))/STDEVP(AP$8:AP$135)</f>
        <v>-0.113243952216136</v>
      </c>
      <c r="AS13" s="7" t="n">
        <v>6</v>
      </c>
      <c r="AT13" s="37" t="n">
        <f aca="false">SUMPRODUCT($AO$8:$AO$135,COS(2*PI()*AS13*$B$8:$B$135/n_ang))/n_ang</f>
        <v>-0.155271690975323</v>
      </c>
      <c r="AU13" s="37" t="n">
        <f aca="false">-SUMPRODUCT($AO$8:$AO$135,SIN(2*PI()*AS13*$B$8:$B$135/n_ang))/n_ang</f>
        <v>-0.0499965201356284</v>
      </c>
      <c r="AV13" s="37" t="n">
        <f aca="false">SUMPRODUCT($AQ$8:$AQ$135,COS(2*PI()*AS13*$B$8:$B$135/n_ang))/n_ang</f>
        <v>-0.111162932193767</v>
      </c>
      <c r="AW13" s="37" t="n">
        <f aca="false">-SUMPRODUCT($AQ$8:$AQ$135,SIN(2*PI()*AS13*$B$8:$B$135/n_ang))/n_ang</f>
        <v>0.0411962503151887</v>
      </c>
      <c r="AX13" s="38" t="n">
        <v>-0.158321633934975</v>
      </c>
      <c r="AY13" s="38" t="n">
        <v>-0.0568490587174892</v>
      </c>
      <c r="AZ13" s="38" t="n">
        <v>-0.126470014452934</v>
      </c>
      <c r="BA13" s="38" t="n">
        <v>0.0318206362426281</v>
      </c>
      <c r="BB13" s="37" t="n">
        <f aca="false">MAX(ABS(AT13-AX13),ABS(AU13-AY13),ABS(AV13-AZ13),ABS(AW13-BA13))</f>
        <v>0.0153070822591672</v>
      </c>
    </row>
    <row r="14" customFormat="false" ht="10.5" hidden="false" customHeight="true" outlineLevel="0" collapsed="false">
      <c r="B14" s="22" t="n">
        <v>6</v>
      </c>
      <c r="C14" s="34" t="n">
        <f aca="false">B14*360/n_ang</f>
        <v>16.875</v>
      </c>
      <c r="D14" s="18" t="n">
        <f aca="false">INDEX(ImgG,ROUND($C$5+D$7*SIN(2*PI()*$B14/n_ang),0)-ImgG_y0+1,ROUND($C$4+D$7*COS(2*PI()*$B14/n_ang),0)-ImgG_x0+1)</f>
        <v>236</v>
      </c>
      <c r="E14" s="18" t="n">
        <f aca="false">INDEX(ImgG,ROUND($C$5+E$7*SIN(2*PI()*$B14/n_ang),0)-ImgG_y0+1,ROUND($C$4+E$7*COS(2*PI()*$B14/n_ang),0)-ImgG_x0+1)</f>
        <v>177</v>
      </c>
      <c r="F14" s="18" t="n">
        <f aca="false">INDEX(ImgG,ROUND($C$5+F$7*SIN(2*PI()*$B14/n_ang),0)-ImgG_y0+1,ROUND($C$4+F$7*COS(2*PI()*$B14/n_ang),0)-ImgG_x0+1)</f>
        <v>61</v>
      </c>
      <c r="G14" s="18" t="n">
        <f aca="false">INDEX(ImgG,ROUND($C$5+G$7*SIN(2*PI()*$B14/n_ang),0)-ImgG_y0+1,ROUND($C$4+G$7*COS(2*PI()*$B14/n_ang),0)-ImgG_x0+1)</f>
        <v>102</v>
      </c>
      <c r="H14" s="18" t="n">
        <f aca="false">INDEX(ImgG,ROUND($C$5+H$7*SIN(2*PI()*$B14/n_ang),0)-ImgG_y0+1,ROUND($C$4+H$7*COS(2*PI()*$B14/n_ang),0)-ImgG_x0+1)</f>
        <v>31</v>
      </c>
      <c r="I14" s="18" t="n">
        <f aca="false">INDEX(ImgG,ROUND($C$5+I$7*SIN(2*PI()*$B14/n_ang),0)-ImgG_y0+1,ROUND($C$4+I$7*COS(2*PI()*$B14/n_ang),0)-ImgG_x0+1)</f>
        <v>16</v>
      </c>
      <c r="J14" s="18" t="n">
        <f aca="false">INDEX(ImgG,ROUND($C$5+J$7*SIN(2*PI()*$B14/n_ang),0)-ImgG_y0+1,ROUND($C$4+J$7*COS(2*PI()*$B14/n_ang),0)-ImgG_x0+1)</f>
        <v>31</v>
      </c>
      <c r="K14" s="18" t="n">
        <f aca="false">INDEX(ImgG,ROUND($C$5+K$7*SIN(2*PI()*$B14/n_ang),0)-ImgG_y0+1,ROUND($C$4+K$7*COS(2*PI()*$B14/n_ang),0)-ImgG_x0+1)</f>
        <v>65</v>
      </c>
      <c r="L14" s="18" t="n">
        <f aca="false">INDEX(ImgG,ROUND($C$5+L$7*SIN(2*PI()*$B14/n_ang),0)-ImgG_y0+1,ROUND($C$4+L$7*COS(2*PI()*$B14/n_ang),0)-ImgG_x0+1)</f>
        <v>167</v>
      </c>
      <c r="M14" s="18" t="n">
        <f aca="false">INDEX(ImgG,ROUND($C$5+M$7*SIN(2*PI()*$B14/n_ang),0)-ImgG_y0+1,ROUND($C$4+M$7*COS(2*PI()*$B14/n_ang),0)-ImgG_x0+1)</f>
        <v>158</v>
      </c>
      <c r="N14" s="18" t="n">
        <f aca="false">INDEX(ImgG,ROUND($C$5+N$7*SIN(2*PI()*$B14/n_ang),0)-ImgG_y0+1,ROUND($C$4+N$7*COS(2*PI()*$B14/n_ang),0)-ImgG_x0+1)</f>
        <v>158</v>
      </c>
      <c r="O14" s="18" t="n">
        <f aca="false">INDEX(ImgG,ROUND($C$5+O$7*SIN(2*PI()*$B14/n_ang),0)-ImgG_y0+1,ROUND($C$4+O$7*COS(2*PI()*$B14/n_ang),0)-ImgG_x0+1)</f>
        <v>149</v>
      </c>
      <c r="P14" s="18" t="n">
        <f aca="false">INDEX(ImgG,ROUND($C$5+P$7*SIN(2*PI()*$B14/n_ang),0)-ImgG_y0+1,ROUND($C$4+P$7*COS(2*PI()*$B14/n_ang),0)-ImgG_x0+1)</f>
        <v>160</v>
      </c>
      <c r="Q14" s="18" t="n">
        <f aca="false">INDEX(ImgG,ROUND($C$5+Q$7*SIN(2*PI()*$B14/n_ang),0)-ImgG_y0+1,ROUND($C$4+Q$7*COS(2*PI()*$B14/n_ang),0)-ImgG_x0+1)</f>
        <v>180</v>
      </c>
      <c r="R14" s="18" t="n">
        <f aca="false">INDEX(ImgG,ROUND($C$5+R$7*SIN(2*PI()*$B14/n_ang),0)-ImgG_y0+1,ROUND($C$4+R$7*COS(2*PI()*$B14/n_ang),0)-ImgG_x0+1)</f>
        <v>187</v>
      </c>
      <c r="S14" s="18" t="n">
        <f aca="false">INDEX(ImgG,ROUND($C$5+S$7*SIN(2*PI()*$B14/n_ang),0)-ImgG_y0+1,ROUND($C$4+S$7*COS(2*PI()*$B14/n_ang),0)-ImgG_x0+1)</f>
        <v>189</v>
      </c>
      <c r="T14" s="18" t="n">
        <f aca="false">INDEX(ImgG,ROUND($C$5+T$7*SIN(2*PI()*$B14/n_ang),0)-ImgG_y0+1,ROUND($C$4+T$7*COS(2*PI()*$B14/n_ang),0)-ImgG_x0+1)</f>
        <v>174</v>
      </c>
      <c r="U14" s="18" t="n">
        <f aca="false">INDEX(ImgG,ROUND($C$5+U$7*SIN(2*PI()*$B14/n_ang),0)-ImgG_y0+1,ROUND($C$4+U$7*COS(2*PI()*$B14/n_ang),0)-ImgG_x0+1)</f>
        <v>143</v>
      </c>
      <c r="V14" s="18" t="n">
        <f aca="false">INDEX(ImgG,ROUND($C$5+V$7*SIN(2*PI()*$B14/n_ang),0)-ImgG_y0+1,ROUND($C$4+V$7*COS(2*PI()*$B14/n_ang),0)-ImgG_x0+1)</f>
        <v>153</v>
      </c>
      <c r="W14" s="18" t="n">
        <f aca="false">INDEX(ImgG,ROUND($C$5+W$7*SIN(2*PI()*$B14/n_ang),0)-ImgG_y0+1,ROUND($C$4+W$7*COS(2*PI()*$B14/n_ang),0)-ImgG_x0+1)</f>
        <v>170</v>
      </c>
      <c r="X14" s="18" t="n">
        <f aca="false">INDEX(ImgG,ROUND($C$5+X$7*SIN(2*PI()*$B14/n_ang),0)-ImgG_y0+1,ROUND($C$4+X$7*COS(2*PI()*$B14/n_ang),0)-ImgG_x0+1)</f>
        <v>174</v>
      </c>
      <c r="Y14" s="18" t="n">
        <f aca="false">INDEX(ImgG,ROUND($C$5+Y$7*SIN(2*PI()*$B14/n_ang),0)-ImgG_y0+1,ROUND($C$4+Y$7*COS(2*PI()*$B14/n_ang),0)-ImgG_x0+1)</f>
        <v>73</v>
      </c>
      <c r="Z14" s="18" t="n">
        <f aca="false">INDEX(ImgG,ROUND($C$5+Z$7*SIN(2*PI()*$B14/n_ang),0)-ImgG_y0+1,ROUND($C$4+Z$7*COS(2*PI()*$B14/n_ang),0)-ImgG_x0+1)</f>
        <v>18</v>
      </c>
      <c r="AA14" s="18" t="n">
        <f aca="false">INDEX(ImgG,ROUND($C$5+AA$7*SIN(2*PI()*$B14/n_ang),0)-ImgG_y0+1,ROUND($C$4+AA$7*COS(2*PI()*$B14/n_ang),0)-ImgG_x0+1)</f>
        <v>18</v>
      </c>
      <c r="AB14" s="18" t="n">
        <f aca="false">INDEX(ImgG,ROUND($C$5+AB$7*SIN(2*PI()*$B14/n_ang),0)-ImgG_y0+1,ROUND($C$4+AB$7*COS(2*PI()*$B14/n_ang),0)-ImgG_x0+1)</f>
        <v>30</v>
      </c>
      <c r="AD14" s="18" t="n">
        <f aca="false">INDEX(ImgG,ROUND($C$5+AD$7*SIN(2*PI()*$B14/n_ang),0)-ImgG_y0+1,ROUND($C$4+AD$7*COS(2*PI()*$B14/n_ang),0)-ImgG_x0+1)</f>
        <v>75</v>
      </c>
      <c r="AE14" s="18" t="n">
        <f aca="false">INDEX(ImgG,ROUND($C$5+AE$7*SIN(2*PI()*$B14/n_ang),0)-ImgG_y0+1,ROUND($C$4+AE$7*COS(2*PI()*$B14/n_ang),0)-ImgG_x0+1)</f>
        <v>139</v>
      </c>
      <c r="AF14" s="18" t="n">
        <f aca="false">INDEX(ImgG,ROUND($C$5+AF$7*SIN(2*PI()*$B14/n_ang),0)-ImgG_y0+1,ROUND($C$4+AF$7*COS(2*PI()*$B14/n_ang),0)-ImgG_x0+1)</f>
        <v>150</v>
      </c>
      <c r="AG14" s="18" t="n">
        <f aca="false">INDEX(ImgG,ROUND($C$5+AG$7*SIN(2*PI()*$B14/n_ang),0)-ImgG_y0+1,ROUND($C$4+AG$7*COS(2*PI()*$B14/n_ang),0)-ImgG_x0+1)</f>
        <v>107</v>
      </c>
      <c r="AH14" s="18" t="n">
        <f aca="false">INDEX(ImgG,ROUND($C$5+AH$7*SIN(2*PI()*$B14/n_ang),0)-ImgG_y0+1,ROUND($C$4+AH$7*COS(2*PI()*$B14/n_ang),0)-ImgG_x0+1)</f>
        <v>65</v>
      </c>
      <c r="AI14" s="18" t="n">
        <f aca="false">INDEX(ImgG,ROUND($C$5+AI$7*SIN(2*PI()*$B14/n_ang),0)-ImgG_y0+1,ROUND($C$4+AI$7*COS(2*PI()*$B14/n_ang),0)-ImgG_x0+1)</f>
        <v>52</v>
      </c>
      <c r="AJ14" s="18" t="n">
        <f aca="false">INDEX(ImgG,ROUND($C$5+AJ$7*SIN(2*PI()*$B14/n_ang),0)-ImgG_y0+1,ROUND($C$4+AJ$7*COS(2*PI()*$B14/n_ang),0)-ImgG_x0+1)</f>
        <v>109</v>
      </c>
      <c r="AK14" s="18" t="n">
        <f aca="false">INDEX(ImgG,ROUND($C$5+AK$7*SIN(2*PI()*$B14/n_ang),0)-ImgG_y0+1,ROUND($C$4+AK$7*COS(2*PI()*$B14/n_ang),0)-ImgG_x0+1)</f>
        <v>19</v>
      </c>
      <c r="AL14" s="18" t="n">
        <f aca="false">INDEX(ImgG,ROUND($C$5+AL$7*SIN(2*PI()*$B14/n_ang),0)-ImgG_y0+1,ROUND($C$4+AL$7*COS(2*PI()*$B14/n_ang),0)-ImgG_x0+1)</f>
        <v>9</v>
      </c>
      <c r="AN14" s="35" t="n">
        <f aca="false">AVERAGE(D14:AB14)-AVERAGE(D136:AB136)</f>
        <v>-20.825625</v>
      </c>
      <c r="AO14" s="36" t="n">
        <f aca="false">(AN14-AVERAGE(AN$8:AN$135))/STDEVP(AN$8:AN$135)</f>
        <v>-0.760681463203189</v>
      </c>
      <c r="AP14" s="35" t="n">
        <f aca="false">AVERAGE(AD14:AL14)-AVERAGE(AD136:AL136)</f>
        <v>5.48611111111111</v>
      </c>
      <c r="AQ14" s="36" t="n">
        <f aca="false">(AP14-AVERAGE(AP$8:AP$135))/STDEVP(AP$8:AP$135)</f>
        <v>0.117405147310692</v>
      </c>
      <c r="AS14" s="7" t="n">
        <v>7</v>
      </c>
      <c r="AT14" s="37" t="n">
        <f aca="false">SUMPRODUCT($AO$8:$AO$135,COS(2*PI()*AS14*$B$8:$B$135/n_ang))/n_ang</f>
        <v>0.00591897554119691</v>
      </c>
      <c r="AU14" s="37" t="n">
        <f aca="false">-SUMPRODUCT($AO$8:$AO$135,SIN(2*PI()*AS14*$B$8:$B$135/n_ang))/n_ang</f>
        <v>-0.0835733023436789</v>
      </c>
      <c r="AV14" s="37" t="n">
        <f aca="false">SUMPRODUCT($AQ$8:$AQ$135,COS(2*PI()*AS14*$B$8:$B$135/n_ang))/n_ang</f>
        <v>0.103029759783552</v>
      </c>
      <c r="AW14" s="37" t="n">
        <f aca="false">-SUMPRODUCT($AQ$8:$AQ$135,SIN(2*PI()*AS14*$B$8:$B$135/n_ang))/n_ang</f>
        <v>-0.0146202959584833</v>
      </c>
      <c r="AX14" s="38" t="n">
        <v>-0.00944701582193375</v>
      </c>
      <c r="AY14" s="38" t="n">
        <v>-0.109438821673393</v>
      </c>
      <c r="AZ14" s="38" t="n">
        <v>0.0831879377365112</v>
      </c>
      <c r="BA14" s="38" t="n">
        <v>-0.0306611433625221</v>
      </c>
      <c r="BB14" s="37" t="n">
        <f aca="false">MAX(ABS(AT14-AX14),ABS(AU14-AY14),ABS(AV14-AZ14),ABS(AW14-BA14))</f>
        <v>0.0258655193297143</v>
      </c>
    </row>
    <row r="15" customFormat="false" ht="10.5" hidden="false" customHeight="true" outlineLevel="0" collapsed="false">
      <c r="B15" s="22" t="n">
        <v>7</v>
      </c>
      <c r="C15" s="34" t="n">
        <f aca="false">B15*360/n_ang</f>
        <v>19.6875</v>
      </c>
      <c r="D15" s="18" t="n">
        <f aca="false">INDEX(ImgG,ROUND($C$5+D$7*SIN(2*PI()*$B15/n_ang),0)-ImgG_y0+1,ROUND($C$4+D$7*COS(2*PI()*$B15/n_ang),0)-ImgG_x0+1)</f>
        <v>236</v>
      </c>
      <c r="E15" s="18" t="n">
        <f aca="false">INDEX(ImgG,ROUND($C$5+E$7*SIN(2*PI()*$B15/n_ang),0)-ImgG_y0+1,ROUND($C$4+E$7*COS(2*PI()*$B15/n_ang),0)-ImgG_x0+1)</f>
        <v>177</v>
      </c>
      <c r="F15" s="18" t="n">
        <f aca="false">INDEX(ImgG,ROUND($C$5+F$7*SIN(2*PI()*$B15/n_ang),0)-ImgG_y0+1,ROUND($C$4+F$7*COS(2*PI()*$B15/n_ang),0)-ImgG_x0+1)</f>
        <v>150</v>
      </c>
      <c r="G15" s="18" t="n">
        <f aca="false">INDEX(ImgG,ROUND($C$5+G$7*SIN(2*PI()*$B15/n_ang),0)-ImgG_y0+1,ROUND($C$4+G$7*COS(2*PI()*$B15/n_ang),0)-ImgG_x0+1)</f>
        <v>102</v>
      </c>
      <c r="H15" s="18" t="n">
        <f aca="false">INDEX(ImgG,ROUND($C$5+H$7*SIN(2*PI()*$B15/n_ang),0)-ImgG_y0+1,ROUND($C$4+H$7*COS(2*PI()*$B15/n_ang),0)-ImgG_x0+1)</f>
        <v>31</v>
      </c>
      <c r="I15" s="18" t="n">
        <f aca="false">INDEX(ImgG,ROUND($C$5+I$7*SIN(2*PI()*$B15/n_ang),0)-ImgG_y0+1,ROUND($C$4+I$7*COS(2*PI()*$B15/n_ang),0)-ImgG_x0+1)</f>
        <v>33</v>
      </c>
      <c r="J15" s="18" t="n">
        <f aca="false">INDEX(ImgG,ROUND($C$5+J$7*SIN(2*PI()*$B15/n_ang),0)-ImgG_y0+1,ROUND($C$4+J$7*COS(2*PI()*$B15/n_ang),0)-ImgG_x0+1)</f>
        <v>30</v>
      </c>
      <c r="K15" s="18" t="n">
        <f aca="false">INDEX(ImgG,ROUND($C$5+K$7*SIN(2*PI()*$B15/n_ang),0)-ImgG_y0+1,ROUND($C$4+K$7*COS(2*PI()*$B15/n_ang),0)-ImgG_x0+1)</f>
        <v>65</v>
      </c>
      <c r="L15" s="18" t="n">
        <f aca="false">INDEX(ImgG,ROUND($C$5+L$7*SIN(2*PI()*$B15/n_ang),0)-ImgG_y0+1,ROUND($C$4+L$7*COS(2*PI()*$B15/n_ang),0)-ImgG_x0+1)</f>
        <v>152</v>
      </c>
      <c r="M15" s="18" t="n">
        <f aca="false">INDEX(ImgG,ROUND($C$5+M$7*SIN(2*PI()*$B15/n_ang),0)-ImgG_y0+1,ROUND($C$4+M$7*COS(2*PI()*$B15/n_ang),0)-ImgG_x0+1)</f>
        <v>146</v>
      </c>
      <c r="N15" s="18" t="n">
        <f aca="false">INDEX(ImgG,ROUND($C$5+N$7*SIN(2*PI()*$B15/n_ang),0)-ImgG_y0+1,ROUND($C$4+N$7*COS(2*PI()*$B15/n_ang),0)-ImgG_x0+1)</f>
        <v>158</v>
      </c>
      <c r="O15" s="18" t="n">
        <f aca="false">INDEX(ImgG,ROUND($C$5+O$7*SIN(2*PI()*$B15/n_ang),0)-ImgG_y0+1,ROUND($C$4+O$7*COS(2*PI()*$B15/n_ang),0)-ImgG_x0+1)</f>
        <v>174</v>
      </c>
      <c r="P15" s="18" t="n">
        <f aca="false">INDEX(ImgG,ROUND($C$5+P$7*SIN(2*PI()*$B15/n_ang),0)-ImgG_y0+1,ROUND($C$4+P$7*COS(2*PI()*$B15/n_ang),0)-ImgG_x0+1)</f>
        <v>178</v>
      </c>
      <c r="Q15" s="18" t="n">
        <f aca="false">INDEX(ImgG,ROUND($C$5+Q$7*SIN(2*PI()*$B15/n_ang),0)-ImgG_y0+1,ROUND($C$4+Q$7*COS(2*PI()*$B15/n_ang),0)-ImgG_x0+1)</f>
        <v>160</v>
      </c>
      <c r="R15" s="18" t="n">
        <f aca="false">INDEX(ImgG,ROUND($C$5+R$7*SIN(2*PI()*$B15/n_ang),0)-ImgG_y0+1,ROUND($C$4+R$7*COS(2*PI()*$B15/n_ang),0)-ImgG_x0+1)</f>
        <v>188</v>
      </c>
      <c r="S15" s="18" t="n">
        <f aca="false">INDEX(ImgG,ROUND($C$5+S$7*SIN(2*PI()*$B15/n_ang),0)-ImgG_y0+1,ROUND($C$4+S$7*COS(2*PI()*$B15/n_ang),0)-ImgG_x0+1)</f>
        <v>188</v>
      </c>
      <c r="T15" s="18" t="n">
        <f aca="false">INDEX(ImgG,ROUND($C$5+T$7*SIN(2*PI()*$B15/n_ang),0)-ImgG_y0+1,ROUND($C$4+T$7*COS(2*PI()*$B15/n_ang),0)-ImgG_x0+1)</f>
        <v>180</v>
      </c>
      <c r="U15" s="18" t="n">
        <f aca="false">INDEX(ImgG,ROUND($C$5+U$7*SIN(2*PI()*$B15/n_ang),0)-ImgG_y0+1,ROUND($C$4+U$7*COS(2*PI()*$B15/n_ang),0)-ImgG_x0+1)</f>
        <v>158</v>
      </c>
      <c r="V15" s="18" t="n">
        <f aca="false">INDEX(ImgG,ROUND($C$5+V$7*SIN(2*PI()*$B15/n_ang),0)-ImgG_y0+1,ROUND($C$4+V$7*COS(2*PI()*$B15/n_ang),0)-ImgG_x0+1)</f>
        <v>151</v>
      </c>
      <c r="W15" s="18" t="n">
        <f aca="false">INDEX(ImgG,ROUND($C$5+W$7*SIN(2*PI()*$B15/n_ang),0)-ImgG_y0+1,ROUND($C$4+W$7*COS(2*PI()*$B15/n_ang),0)-ImgG_x0+1)</f>
        <v>155</v>
      </c>
      <c r="X15" s="18" t="n">
        <f aca="false">INDEX(ImgG,ROUND($C$5+X$7*SIN(2*PI()*$B15/n_ang),0)-ImgG_y0+1,ROUND($C$4+X$7*COS(2*PI()*$B15/n_ang),0)-ImgG_x0+1)</f>
        <v>178</v>
      </c>
      <c r="Y15" s="18" t="n">
        <f aca="false">INDEX(ImgG,ROUND($C$5+Y$7*SIN(2*PI()*$B15/n_ang),0)-ImgG_y0+1,ROUND($C$4+Y$7*COS(2*PI()*$B15/n_ang),0)-ImgG_x0+1)</f>
        <v>166</v>
      </c>
      <c r="Z15" s="18" t="n">
        <f aca="false">INDEX(ImgG,ROUND($C$5+Z$7*SIN(2*PI()*$B15/n_ang),0)-ImgG_y0+1,ROUND($C$4+Z$7*COS(2*PI()*$B15/n_ang),0)-ImgG_x0+1)</f>
        <v>74</v>
      </c>
      <c r="AA15" s="18" t="n">
        <f aca="false">INDEX(ImgG,ROUND($C$5+AA$7*SIN(2*PI()*$B15/n_ang),0)-ImgG_y0+1,ROUND($C$4+AA$7*COS(2*PI()*$B15/n_ang),0)-ImgG_x0+1)</f>
        <v>19</v>
      </c>
      <c r="AB15" s="18" t="n">
        <f aca="false">INDEX(ImgG,ROUND($C$5+AB$7*SIN(2*PI()*$B15/n_ang),0)-ImgG_y0+1,ROUND($C$4+AB$7*COS(2*PI()*$B15/n_ang),0)-ImgG_x0+1)</f>
        <v>22</v>
      </c>
      <c r="AD15" s="18" t="n">
        <f aca="false">INDEX(ImgG,ROUND($C$5+AD$7*SIN(2*PI()*$B15/n_ang),0)-ImgG_y0+1,ROUND($C$4+AD$7*COS(2*PI()*$B15/n_ang),0)-ImgG_x0+1)</f>
        <v>68</v>
      </c>
      <c r="AE15" s="18" t="n">
        <f aca="false">INDEX(ImgG,ROUND($C$5+AE$7*SIN(2*PI()*$B15/n_ang),0)-ImgG_y0+1,ROUND($C$4+AE$7*COS(2*PI()*$B15/n_ang),0)-ImgG_x0+1)</f>
        <v>19</v>
      </c>
      <c r="AF15" s="18" t="n">
        <f aca="false">INDEX(ImgG,ROUND($C$5+AF$7*SIN(2*PI()*$B15/n_ang),0)-ImgG_y0+1,ROUND($C$4+AF$7*COS(2*PI()*$B15/n_ang),0)-ImgG_x0+1)</f>
        <v>64</v>
      </c>
      <c r="AG15" s="18" t="n">
        <f aca="false">INDEX(ImgG,ROUND($C$5+AG$7*SIN(2*PI()*$B15/n_ang),0)-ImgG_y0+1,ROUND($C$4+AG$7*COS(2*PI()*$B15/n_ang),0)-ImgG_x0+1)</f>
        <v>94</v>
      </c>
      <c r="AH15" s="18" t="n">
        <f aca="false">INDEX(ImgG,ROUND($C$5+AH$7*SIN(2*PI()*$B15/n_ang),0)-ImgG_y0+1,ROUND($C$4+AH$7*COS(2*PI()*$B15/n_ang),0)-ImgG_x0+1)</f>
        <v>25</v>
      </c>
      <c r="AI15" s="18" t="n">
        <f aca="false">INDEX(ImgG,ROUND($C$5+AI$7*SIN(2*PI()*$B15/n_ang),0)-ImgG_y0+1,ROUND($C$4+AI$7*COS(2*PI()*$B15/n_ang),0)-ImgG_x0+1)</f>
        <v>81</v>
      </c>
      <c r="AJ15" s="18" t="n">
        <f aca="false">INDEX(ImgG,ROUND($C$5+AJ$7*SIN(2*PI()*$B15/n_ang),0)-ImgG_y0+1,ROUND($C$4+AJ$7*COS(2*PI()*$B15/n_ang),0)-ImgG_x0+1)</f>
        <v>104</v>
      </c>
      <c r="AK15" s="18" t="n">
        <f aca="false">INDEX(ImgG,ROUND($C$5+AK$7*SIN(2*PI()*$B15/n_ang),0)-ImgG_y0+1,ROUND($C$4+AK$7*COS(2*PI()*$B15/n_ang),0)-ImgG_x0+1)</f>
        <v>75</v>
      </c>
      <c r="AL15" s="18" t="n">
        <f aca="false">INDEX(ImgG,ROUND($C$5+AL$7*SIN(2*PI()*$B15/n_ang),0)-ImgG_y0+1,ROUND($C$4+AL$7*COS(2*PI()*$B15/n_ang),0)-ImgG_x0+1)</f>
        <v>16</v>
      </c>
      <c r="AN15" s="35" t="n">
        <f aca="false">AVERAGE(D15:AB15)-AVERAGE(D136:AB136)</f>
        <v>-10.785625</v>
      </c>
      <c r="AO15" s="36" t="n">
        <f aca="false">(AN15-AVERAGE(AN$8:AN$135))/STDEVP(AN$8:AN$135)</f>
        <v>-0.393958164835912</v>
      </c>
      <c r="AP15" s="35" t="n">
        <f aca="false">AVERAGE(AD15:AL15)-AVERAGE(AD136:AL136)</f>
        <v>-14.4027777777778</v>
      </c>
      <c r="AQ15" s="36" t="n">
        <f aca="false">(AP15-AVERAGE(AP$8:AP$135))/STDEVP(AP$8:AP$135)</f>
        <v>-0.308225665218197</v>
      </c>
      <c r="AS15" s="7" t="n">
        <v>8</v>
      </c>
      <c r="AT15" s="37" t="n">
        <f aca="false">SUMPRODUCT($AO$8:$AO$135,COS(2*PI()*AS15*$B$8:$B$135/n_ang))/n_ang</f>
        <v>-0.121755286408031</v>
      </c>
      <c r="AU15" s="37" t="n">
        <f aca="false">-SUMPRODUCT($AO$8:$AO$135,SIN(2*PI()*AS15*$B$8:$B$135/n_ang))/n_ang</f>
        <v>0.0684274733905508</v>
      </c>
      <c r="AV15" s="37" t="n">
        <f aca="false">SUMPRODUCT($AQ$8:$AQ$135,COS(2*PI()*AS15*$B$8:$B$135/n_ang))/n_ang</f>
        <v>-0.0701313885138412</v>
      </c>
      <c r="AW15" s="37" t="n">
        <f aca="false">-SUMPRODUCT($AQ$8:$AQ$135,SIN(2*PI()*AS15*$B$8:$B$135/n_ang))/n_ang</f>
        <v>0.161260042885128</v>
      </c>
      <c r="AX15" s="38" t="n">
        <v>-0.149987414479256</v>
      </c>
      <c r="AY15" s="38" t="n">
        <v>0.0780355706810951</v>
      </c>
      <c r="AZ15" s="38" t="n">
        <v>-0.0524988658726215</v>
      </c>
      <c r="BA15" s="38" t="n">
        <v>0.168616130948067</v>
      </c>
      <c r="BB15" s="37" t="n">
        <f aca="false">MAX(ABS(AT15-AX15),ABS(AU15-AY15),ABS(AV15-AZ15),ABS(AW15-BA15))</f>
        <v>0.0282321280712249</v>
      </c>
    </row>
    <row r="16" customFormat="false" ht="10.5" hidden="false" customHeight="true" outlineLevel="0" collapsed="false">
      <c r="B16" s="22" t="n">
        <v>8</v>
      </c>
      <c r="C16" s="34" t="n">
        <f aca="false">B16*360/n_ang</f>
        <v>22.5</v>
      </c>
      <c r="D16" s="18" t="n">
        <f aca="false">INDEX(ImgG,ROUND($C$5+D$7*SIN(2*PI()*$B16/n_ang),0)-ImgG_y0+1,ROUND($C$4+D$7*COS(2*PI()*$B16/n_ang),0)-ImgG_x0+1)</f>
        <v>236</v>
      </c>
      <c r="E16" s="18" t="n">
        <f aca="false">INDEX(ImgG,ROUND($C$5+E$7*SIN(2*PI()*$B16/n_ang),0)-ImgG_y0+1,ROUND($C$4+E$7*COS(2*PI()*$B16/n_ang),0)-ImgG_x0+1)</f>
        <v>213</v>
      </c>
      <c r="F16" s="18" t="n">
        <f aca="false">INDEX(ImgG,ROUND($C$5+F$7*SIN(2*PI()*$B16/n_ang),0)-ImgG_y0+1,ROUND($C$4+F$7*COS(2*PI()*$B16/n_ang),0)-ImgG_x0+1)</f>
        <v>150</v>
      </c>
      <c r="G16" s="18" t="n">
        <f aca="false">INDEX(ImgG,ROUND($C$5+G$7*SIN(2*PI()*$B16/n_ang),0)-ImgG_y0+1,ROUND($C$4+G$7*COS(2*PI()*$B16/n_ang),0)-ImgG_x0+1)</f>
        <v>102</v>
      </c>
      <c r="H16" s="18" t="n">
        <f aca="false">INDEX(ImgG,ROUND($C$5+H$7*SIN(2*PI()*$B16/n_ang),0)-ImgG_y0+1,ROUND($C$4+H$7*COS(2*PI()*$B16/n_ang),0)-ImgG_x0+1)</f>
        <v>65</v>
      </c>
      <c r="I16" s="18" t="n">
        <f aca="false">INDEX(ImgG,ROUND($C$5+I$7*SIN(2*PI()*$B16/n_ang),0)-ImgG_y0+1,ROUND($C$4+I$7*COS(2*PI()*$B16/n_ang),0)-ImgG_x0+1)</f>
        <v>33</v>
      </c>
      <c r="J16" s="18" t="n">
        <f aca="false">INDEX(ImgG,ROUND($C$5+J$7*SIN(2*PI()*$B16/n_ang),0)-ImgG_y0+1,ROUND($C$4+J$7*COS(2*PI()*$B16/n_ang),0)-ImgG_x0+1)</f>
        <v>80</v>
      </c>
      <c r="K16" s="18" t="n">
        <f aca="false">INDEX(ImgG,ROUND($C$5+K$7*SIN(2*PI()*$B16/n_ang),0)-ImgG_y0+1,ROUND($C$4+K$7*COS(2*PI()*$B16/n_ang),0)-ImgG_x0+1)</f>
        <v>80</v>
      </c>
      <c r="L16" s="18" t="n">
        <f aca="false">INDEX(ImgG,ROUND($C$5+L$7*SIN(2*PI()*$B16/n_ang),0)-ImgG_y0+1,ROUND($C$4+L$7*COS(2*PI()*$B16/n_ang),0)-ImgG_x0+1)</f>
        <v>152</v>
      </c>
      <c r="M16" s="18" t="n">
        <f aca="false">INDEX(ImgG,ROUND($C$5+M$7*SIN(2*PI()*$B16/n_ang),0)-ImgG_y0+1,ROUND($C$4+M$7*COS(2*PI()*$B16/n_ang),0)-ImgG_x0+1)</f>
        <v>178</v>
      </c>
      <c r="N16" s="18" t="n">
        <f aca="false">INDEX(ImgG,ROUND($C$5+N$7*SIN(2*PI()*$B16/n_ang),0)-ImgG_y0+1,ROUND($C$4+N$7*COS(2*PI()*$B16/n_ang),0)-ImgG_x0+1)</f>
        <v>178</v>
      </c>
      <c r="O16" s="18" t="n">
        <f aca="false">INDEX(ImgG,ROUND($C$5+O$7*SIN(2*PI()*$B16/n_ang),0)-ImgG_y0+1,ROUND($C$4+O$7*COS(2*PI()*$B16/n_ang),0)-ImgG_x0+1)</f>
        <v>165</v>
      </c>
      <c r="P16" s="18" t="n">
        <f aca="false">INDEX(ImgG,ROUND($C$5+P$7*SIN(2*PI()*$B16/n_ang),0)-ImgG_y0+1,ROUND($C$4+P$7*COS(2*PI()*$B16/n_ang),0)-ImgG_x0+1)</f>
        <v>169</v>
      </c>
      <c r="Q16" s="18" t="n">
        <f aca="false">INDEX(ImgG,ROUND($C$5+Q$7*SIN(2*PI()*$B16/n_ang),0)-ImgG_y0+1,ROUND($C$4+Q$7*COS(2*PI()*$B16/n_ang),0)-ImgG_x0+1)</f>
        <v>175</v>
      </c>
      <c r="R16" s="18" t="n">
        <f aca="false">INDEX(ImgG,ROUND($C$5+R$7*SIN(2*PI()*$B16/n_ang),0)-ImgG_y0+1,ROUND($C$4+R$7*COS(2*PI()*$B16/n_ang),0)-ImgG_x0+1)</f>
        <v>157</v>
      </c>
      <c r="S16" s="18" t="n">
        <f aca="false">INDEX(ImgG,ROUND($C$5+S$7*SIN(2*PI()*$B16/n_ang),0)-ImgG_y0+1,ROUND($C$4+S$7*COS(2*PI()*$B16/n_ang),0)-ImgG_x0+1)</f>
        <v>152</v>
      </c>
      <c r="T16" s="18" t="n">
        <f aca="false">INDEX(ImgG,ROUND($C$5+T$7*SIN(2*PI()*$B16/n_ang),0)-ImgG_y0+1,ROUND($C$4+T$7*COS(2*PI()*$B16/n_ang),0)-ImgG_x0+1)</f>
        <v>151</v>
      </c>
      <c r="U16" s="18" t="n">
        <f aca="false">INDEX(ImgG,ROUND($C$5+U$7*SIN(2*PI()*$B16/n_ang),0)-ImgG_y0+1,ROUND($C$4+U$7*COS(2*PI()*$B16/n_ang),0)-ImgG_x0+1)</f>
        <v>174</v>
      </c>
      <c r="V16" s="18" t="n">
        <f aca="false">INDEX(ImgG,ROUND($C$5+V$7*SIN(2*PI()*$B16/n_ang),0)-ImgG_y0+1,ROUND($C$4+V$7*COS(2*PI()*$B16/n_ang),0)-ImgG_x0+1)</f>
        <v>162</v>
      </c>
      <c r="W16" s="18" t="n">
        <f aca="false">INDEX(ImgG,ROUND($C$5+W$7*SIN(2*PI()*$B16/n_ang),0)-ImgG_y0+1,ROUND($C$4+W$7*COS(2*PI()*$B16/n_ang),0)-ImgG_x0+1)</f>
        <v>163</v>
      </c>
      <c r="X16" s="18" t="n">
        <f aca="false">INDEX(ImgG,ROUND($C$5+X$7*SIN(2*PI()*$B16/n_ang),0)-ImgG_y0+1,ROUND($C$4+X$7*COS(2*PI()*$B16/n_ang),0)-ImgG_x0+1)</f>
        <v>172</v>
      </c>
      <c r="Y16" s="18" t="n">
        <f aca="false">INDEX(ImgG,ROUND($C$5+Y$7*SIN(2*PI()*$B16/n_ang),0)-ImgG_y0+1,ROUND($C$4+Y$7*COS(2*PI()*$B16/n_ang),0)-ImgG_x0+1)</f>
        <v>169</v>
      </c>
      <c r="Z16" s="18" t="n">
        <f aca="false">INDEX(ImgG,ROUND($C$5+Z$7*SIN(2*PI()*$B16/n_ang),0)-ImgG_y0+1,ROUND($C$4+Z$7*COS(2*PI()*$B16/n_ang),0)-ImgG_x0+1)</f>
        <v>122</v>
      </c>
      <c r="AA16" s="18" t="n">
        <f aca="false">INDEX(ImgG,ROUND($C$5+AA$7*SIN(2*PI()*$B16/n_ang),0)-ImgG_y0+1,ROUND($C$4+AA$7*COS(2*PI()*$B16/n_ang),0)-ImgG_x0+1)</f>
        <v>122</v>
      </c>
      <c r="AB16" s="18" t="n">
        <f aca="false">INDEX(ImgG,ROUND($C$5+AB$7*SIN(2*PI()*$B16/n_ang),0)-ImgG_y0+1,ROUND($C$4+AB$7*COS(2*PI()*$B16/n_ang),0)-ImgG_x0+1)</f>
        <v>57</v>
      </c>
      <c r="AD16" s="18" t="n">
        <f aca="false">INDEX(ImgG,ROUND($C$5+AD$7*SIN(2*PI()*$B16/n_ang),0)-ImgG_y0+1,ROUND($C$4+AD$7*COS(2*PI()*$B16/n_ang),0)-ImgG_x0+1)</f>
        <v>8</v>
      </c>
      <c r="AE16" s="18" t="n">
        <f aca="false">INDEX(ImgG,ROUND($C$5+AE$7*SIN(2*PI()*$B16/n_ang),0)-ImgG_y0+1,ROUND($C$4+AE$7*COS(2*PI()*$B16/n_ang),0)-ImgG_x0+1)</f>
        <v>21</v>
      </c>
      <c r="AF16" s="18" t="n">
        <f aca="false">INDEX(ImgG,ROUND($C$5+AF$7*SIN(2*PI()*$B16/n_ang),0)-ImgG_y0+1,ROUND($C$4+AF$7*COS(2*PI()*$B16/n_ang),0)-ImgG_x0+1)</f>
        <v>51</v>
      </c>
      <c r="AG16" s="18" t="n">
        <f aca="false">INDEX(ImgG,ROUND($C$5+AG$7*SIN(2*PI()*$B16/n_ang),0)-ImgG_y0+1,ROUND($C$4+AG$7*COS(2*PI()*$B16/n_ang),0)-ImgG_x0+1)</f>
        <v>82</v>
      </c>
      <c r="AH16" s="18" t="n">
        <f aca="false">INDEX(ImgG,ROUND($C$5+AH$7*SIN(2*PI()*$B16/n_ang),0)-ImgG_y0+1,ROUND($C$4+AH$7*COS(2*PI()*$B16/n_ang),0)-ImgG_x0+1)</f>
        <v>158</v>
      </c>
      <c r="AI16" s="18" t="n">
        <f aca="false">INDEX(ImgG,ROUND($C$5+AI$7*SIN(2*PI()*$B16/n_ang),0)-ImgG_y0+1,ROUND($C$4+AI$7*COS(2*PI()*$B16/n_ang),0)-ImgG_x0+1)</f>
        <v>137</v>
      </c>
      <c r="AJ16" s="18" t="n">
        <f aca="false">INDEX(ImgG,ROUND($C$5+AJ$7*SIN(2*PI()*$B16/n_ang),0)-ImgG_y0+1,ROUND($C$4+AJ$7*COS(2*PI()*$B16/n_ang),0)-ImgG_x0+1)</f>
        <v>111</v>
      </c>
      <c r="AK16" s="18" t="n">
        <f aca="false">INDEX(ImgG,ROUND($C$5+AK$7*SIN(2*PI()*$B16/n_ang),0)-ImgG_y0+1,ROUND($C$4+AK$7*COS(2*PI()*$B16/n_ang),0)-ImgG_x0+1)</f>
        <v>24</v>
      </c>
      <c r="AL16" s="18" t="n">
        <f aca="false">INDEX(ImgG,ROUND($C$5+AL$7*SIN(2*PI()*$B16/n_ang),0)-ImgG_y0+1,ROUND($C$4+AL$7*COS(2*PI()*$B16/n_ang),0)-ImgG_x0+1)</f>
        <v>24</v>
      </c>
      <c r="AN16" s="35" t="n">
        <f aca="false">AVERAGE(D16:AB16)-AVERAGE(D136:AB136)</f>
        <v>1.454375</v>
      </c>
      <c r="AO16" s="36" t="n">
        <f aca="false">(AN16-AVERAGE(AN$8:AN$135))/STDEVP(AN$8:AN$135)</f>
        <v>0.0531228283927204</v>
      </c>
      <c r="AP16" s="35" t="n">
        <f aca="false">AVERAGE(AD16:AL16)-AVERAGE(AD136:AL136)</f>
        <v>-6.625</v>
      </c>
      <c r="AQ16" s="36" t="n">
        <f aca="false">(AP16-AVERAGE(AP$8:AP$135))/STDEVP(AP$8:AP$135)</f>
        <v>-0.14177786143595</v>
      </c>
      <c r="AS16" s="7" t="n">
        <v>9</v>
      </c>
      <c r="AT16" s="37" t="n">
        <f aca="false">SUMPRODUCT($AO$8:$AO$135,COS(2*PI()*AS16*$B$8:$B$135/n_ang))/n_ang</f>
        <v>-0.0612974484467002</v>
      </c>
      <c r="AU16" s="37" t="n">
        <f aca="false">-SUMPRODUCT($AO$8:$AO$135,SIN(2*PI()*AS16*$B$8:$B$135/n_ang))/n_ang</f>
        <v>0.0671399916076445</v>
      </c>
      <c r="AV16" s="37" t="n">
        <f aca="false">SUMPRODUCT($AQ$8:$AQ$135,COS(2*PI()*AS16*$B$8:$B$135/n_ang))/n_ang</f>
        <v>-0.0785637338916548</v>
      </c>
      <c r="AW16" s="37" t="n">
        <f aca="false">-SUMPRODUCT($AQ$8:$AQ$135,SIN(2*PI()*AS16*$B$8:$B$135/n_ang))/n_ang</f>
        <v>-0.0204215125508691</v>
      </c>
      <c r="AX16" s="38" t="n">
        <v>-0.0712921023368835</v>
      </c>
      <c r="AY16" s="38" t="n">
        <v>0.0892408192157745</v>
      </c>
      <c r="AZ16" s="38" t="n">
        <v>-0.0601584427058697</v>
      </c>
      <c r="BA16" s="38" t="n">
        <v>-0.0442426316440105</v>
      </c>
      <c r="BB16" s="37" t="n">
        <f aca="false">MAX(ABS(AT16-AX16),ABS(AU16-AY16),ABS(AV16-AZ16),ABS(AW16-BA16))</f>
        <v>0.0238211190931415</v>
      </c>
    </row>
    <row r="17" customFormat="false" ht="10.5" hidden="false" customHeight="true" outlineLevel="0" collapsed="false">
      <c r="B17" s="22" t="n">
        <v>9</v>
      </c>
      <c r="C17" s="34" t="n">
        <f aca="false">B17*360/n_ang</f>
        <v>25.3125</v>
      </c>
      <c r="D17" s="18" t="n">
        <f aca="false">INDEX(ImgG,ROUND($C$5+D$7*SIN(2*PI()*$B17/n_ang),0)-ImgG_y0+1,ROUND($C$4+D$7*COS(2*PI()*$B17/n_ang),0)-ImgG_x0+1)</f>
        <v>247</v>
      </c>
      <c r="E17" s="18" t="n">
        <f aca="false">INDEX(ImgG,ROUND($C$5+E$7*SIN(2*PI()*$B17/n_ang),0)-ImgG_y0+1,ROUND($C$4+E$7*COS(2*PI()*$B17/n_ang),0)-ImgG_x0+1)</f>
        <v>213</v>
      </c>
      <c r="F17" s="18" t="n">
        <f aca="false">INDEX(ImgG,ROUND($C$5+F$7*SIN(2*PI()*$B17/n_ang),0)-ImgG_y0+1,ROUND($C$4+F$7*COS(2*PI()*$B17/n_ang),0)-ImgG_x0+1)</f>
        <v>167</v>
      </c>
      <c r="G17" s="18" t="n">
        <f aca="false">INDEX(ImgG,ROUND($C$5+G$7*SIN(2*PI()*$B17/n_ang),0)-ImgG_y0+1,ROUND($C$4+G$7*COS(2*PI()*$B17/n_ang),0)-ImgG_x0+1)</f>
        <v>128</v>
      </c>
      <c r="H17" s="18" t="n">
        <f aca="false">INDEX(ImgG,ROUND($C$5+H$7*SIN(2*PI()*$B17/n_ang),0)-ImgG_y0+1,ROUND($C$4+H$7*COS(2*PI()*$B17/n_ang),0)-ImgG_x0+1)</f>
        <v>65</v>
      </c>
      <c r="I17" s="18" t="n">
        <f aca="false">INDEX(ImgG,ROUND($C$5+I$7*SIN(2*PI()*$B17/n_ang),0)-ImgG_y0+1,ROUND($C$4+I$7*COS(2*PI()*$B17/n_ang),0)-ImgG_x0+1)</f>
        <v>148</v>
      </c>
      <c r="J17" s="18" t="n">
        <f aca="false">INDEX(ImgG,ROUND($C$5+J$7*SIN(2*PI()*$B17/n_ang),0)-ImgG_y0+1,ROUND($C$4+J$7*COS(2*PI()*$B17/n_ang),0)-ImgG_x0+1)</f>
        <v>80</v>
      </c>
      <c r="K17" s="18" t="n">
        <f aca="false">INDEX(ImgG,ROUND($C$5+K$7*SIN(2*PI()*$B17/n_ang),0)-ImgG_y0+1,ROUND($C$4+K$7*COS(2*PI()*$B17/n_ang),0)-ImgG_x0+1)</f>
        <v>198</v>
      </c>
      <c r="L17" s="18" t="n">
        <f aca="false">INDEX(ImgG,ROUND($C$5+L$7*SIN(2*PI()*$B17/n_ang),0)-ImgG_y0+1,ROUND($C$4+L$7*COS(2*PI()*$B17/n_ang),0)-ImgG_x0+1)</f>
        <v>109</v>
      </c>
      <c r="M17" s="18" t="n">
        <f aca="false">INDEX(ImgG,ROUND($C$5+M$7*SIN(2*PI()*$B17/n_ang),0)-ImgG_y0+1,ROUND($C$4+M$7*COS(2*PI()*$B17/n_ang),0)-ImgG_x0+1)</f>
        <v>131</v>
      </c>
      <c r="N17" s="18" t="n">
        <f aca="false">INDEX(ImgG,ROUND($C$5+N$7*SIN(2*PI()*$B17/n_ang),0)-ImgG_y0+1,ROUND($C$4+N$7*COS(2*PI()*$B17/n_ang),0)-ImgG_x0+1)</f>
        <v>163</v>
      </c>
      <c r="O17" s="18" t="n">
        <f aca="false">INDEX(ImgG,ROUND($C$5+O$7*SIN(2*PI()*$B17/n_ang),0)-ImgG_y0+1,ROUND($C$4+O$7*COS(2*PI()*$B17/n_ang),0)-ImgG_x0+1)</f>
        <v>165</v>
      </c>
      <c r="P17" s="18" t="n">
        <f aca="false">INDEX(ImgG,ROUND($C$5+P$7*SIN(2*PI()*$B17/n_ang),0)-ImgG_y0+1,ROUND($C$4+P$7*COS(2*PI()*$B17/n_ang),0)-ImgG_x0+1)</f>
        <v>158</v>
      </c>
      <c r="Q17" s="18" t="n">
        <f aca="false">INDEX(ImgG,ROUND($C$5+Q$7*SIN(2*PI()*$B17/n_ang),0)-ImgG_y0+1,ROUND($C$4+Q$7*COS(2*PI()*$B17/n_ang),0)-ImgG_x0+1)</f>
        <v>157</v>
      </c>
      <c r="R17" s="18" t="n">
        <f aca="false">INDEX(ImgG,ROUND($C$5+R$7*SIN(2*PI()*$B17/n_ang),0)-ImgG_y0+1,ROUND($C$4+R$7*COS(2*PI()*$B17/n_ang),0)-ImgG_x0+1)</f>
        <v>177</v>
      </c>
      <c r="S17" s="18" t="n">
        <f aca="false">INDEX(ImgG,ROUND($C$5+S$7*SIN(2*PI()*$B17/n_ang),0)-ImgG_y0+1,ROUND($C$4+S$7*COS(2*PI()*$B17/n_ang),0)-ImgG_x0+1)</f>
        <v>157</v>
      </c>
      <c r="T17" s="18" t="n">
        <f aca="false">INDEX(ImgG,ROUND($C$5+T$7*SIN(2*PI()*$B17/n_ang),0)-ImgG_y0+1,ROUND($C$4+T$7*COS(2*PI()*$B17/n_ang),0)-ImgG_x0+1)</f>
        <v>170</v>
      </c>
      <c r="U17" s="18" t="n">
        <f aca="false">INDEX(ImgG,ROUND($C$5+U$7*SIN(2*PI()*$B17/n_ang),0)-ImgG_y0+1,ROUND($C$4+U$7*COS(2*PI()*$B17/n_ang),0)-ImgG_x0+1)</f>
        <v>170</v>
      </c>
      <c r="V17" s="18" t="n">
        <f aca="false">INDEX(ImgG,ROUND($C$5+V$7*SIN(2*PI()*$B17/n_ang),0)-ImgG_y0+1,ROUND($C$4+V$7*COS(2*PI()*$B17/n_ang),0)-ImgG_x0+1)</f>
        <v>169</v>
      </c>
      <c r="W17" s="18" t="n">
        <f aca="false">INDEX(ImgG,ROUND($C$5+W$7*SIN(2*PI()*$B17/n_ang),0)-ImgG_y0+1,ROUND($C$4+W$7*COS(2*PI()*$B17/n_ang),0)-ImgG_x0+1)</f>
        <v>166</v>
      </c>
      <c r="X17" s="18" t="n">
        <f aca="false">INDEX(ImgG,ROUND($C$5+X$7*SIN(2*PI()*$B17/n_ang),0)-ImgG_y0+1,ROUND($C$4+X$7*COS(2*PI()*$B17/n_ang),0)-ImgG_x0+1)</f>
        <v>160</v>
      </c>
      <c r="Y17" s="18" t="n">
        <f aca="false">INDEX(ImgG,ROUND($C$5+Y$7*SIN(2*PI()*$B17/n_ang),0)-ImgG_y0+1,ROUND($C$4+Y$7*COS(2*PI()*$B17/n_ang),0)-ImgG_x0+1)</f>
        <v>169</v>
      </c>
      <c r="Z17" s="18" t="n">
        <f aca="false">INDEX(ImgG,ROUND($C$5+Z$7*SIN(2*PI()*$B17/n_ang),0)-ImgG_y0+1,ROUND($C$4+Z$7*COS(2*PI()*$B17/n_ang),0)-ImgG_x0+1)</f>
        <v>177</v>
      </c>
      <c r="AA17" s="18" t="n">
        <f aca="false">INDEX(ImgG,ROUND($C$5+AA$7*SIN(2*PI()*$B17/n_ang),0)-ImgG_y0+1,ROUND($C$4+AA$7*COS(2*PI()*$B17/n_ang),0)-ImgG_x0+1)</f>
        <v>143</v>
      </c>
      <c r="AB17" s="18" t="n">
        <f aca="false">INDEX(ImgG,ROUND($C$5+AB$7*SIN(2*PI()*$B17/n_ang),0)-ImgG_y0+1,ROUND($C$4+AB$7*COS(2*PI()*$B17/n_ang),0)-ImgG_x0+1)</f>
        <v>148</v>
      </c>
      <c r="AD17" s="18" t="n">
        <f aca="false">INDEX(ImgG,ROUND($C$5+AD$7*SIN(2*PI()*$B17/n_ang),0)-ImgG_y0+1,ROUND($C$4+AD$7*COS(2*PI()*$B17/n_ang),0)-ImgG_x0+1)</f>
        <v>159</v>
      </c>
      <c r="AE17" s="18" t="n">
        <f aca="false">INDEX(ImgG,ROUND($C$5+AE$7*SIN(2*PI()*$B17/n_ang),0)-ImgG_y0+1,ROUND($C$4+AE$7*COS(2*PI()*$B17/n_ang),0)-ImgG_x0+1)</f>
        <v>158</v>
      </c>
      <c r="AF17" s="18" t="n">
        <f aca="false">INDEX(ImgG,ROUND($C$5+AF$7*SIN(2*PI()*$B17/n_ang),0)-ImgG_y0+1,ROUND($C$4+AF$7*COS(2*PI()*$B17/n_ang),0)-ImgG_x0+1)</f>
        <v>146</v>
      </c>
      <c r="AG17" s="18" t="n">
        <f aca="false">INDEX(ImgG,ROUND($C$5+AG$7*SIN(2*PI()*$B17/n_ang),0)-ImgG_y0+1,ROUND($C$4+AG$7*COS(2*PI()*$B17/n_ang),0)-ImgG_x0+1)</f>
        <v>173</v>
      </c>
      <c r="AH17" s="18" t="n">
        <f aca="false">INDEX(ImgG,ROUND($C$5+AH$7*SIN(2*PI()*$B17/n_ang),0)-ImgG_y0+1,ROUND($C$4+AH$7*COS(2*PI()*$B17/n_ang),0)-ImgG_x0+1)</f>
        <v>170</v>
      </c>
      <c r="AI17" s="18" t="n">
        <f aca="false">INDEX(ImgG,ROUND($C$5+AI$7*SIN(2*PI()*$B17/n_ang),0)-ImgG_y0+1,ROUND($C$4+AI$7*COS(2*PI()*$B17/n_ang),0)-ImgG_x0+1)</f>
        <v>75</v>
      </c>
      <c r="AJ17" s="18" t="n">
        <f aca="false">INDEX(ImgG,ROUND($C$5+AJ$7*SIN(2*PI()*$B17/n_ang),0)-ImgG_y0+1,ROUND($C$4+AJ$7*COS(2*PI()*$B17/n_ang),0)-ImgG_x0+1)</f>
        <v>122</v>
      </c>
      <c r="AK17" s="18" t="n">
        <f aca="false">INDEX(ImgG,ROUND($C$5+AK$7*SIN(2*PI()*$B17/n_ang),0)-ImgG_y0+1,ROUND($C$4+AK$7*COS(2*PI()*$B17/n_ang),0)-ImgG_x0+1)</f>
        <v>70</v>
      </c>
      <c r="AL17" s="18" t="n">
        <f aca="false">INDEX(ImgG,ROUND($C$5+AL$7*SIN(2*PI()*$B17/n_ang),0)-ImgG_y0+1,ROUND($C$4+AL$7*COS(2*PI()*$B17/n_ang),0)-ImgG_x0+1)</f>
        <v>16</v>
      </c>
      <c r="AN17" s="35" t="n">
        <f aca="false">AVERAGE(D17:AB17)-AVERAGE(D136:AB136)</f>
        <v>15.774375</v>
      </c>
      <c r="AO17" s="36" t="n">
        <f aca="false">(AN17-AVERAGE(AN$8:AN$135))/STDEVP(AN$8:AN$135)</f>
        <v>0.576178369490271</v>
      </c>
      <c r="AP17" s="35" t="n">
        <f aca="false">AVERAGE(AD17:AL17)-AVERAGE(AD136:AL136)</f>
        <v>45.9305555555556</v>
      </c>
      <c r="AQ17" s="36" t="n">
        <f aca="false">(AP17-AVERAGE(AP$8:AP$135))/STDEVP(AP$8:AP$135)</f>
        <v>0.982933726978377</v>
      </c>
      <c r="AS17" s="7" t="n">
        <v>10</v>
      </c>
      <c r="AT17" s="37" t="n">
        <f aca="false">SUMPRODUCT($AO$8:$AO$135,COS(2*PI()*AS17*$B$8:$B$135/n_ang))/n_ang</f>
        <v>0.0620352616032441</v>
      </c>
      <c r="AU17" s="37" t="n">
        <f aca="false">-SUMPRODUCT($AO$8:$AO$135,SIN(2*PI()*AS17*$B$8:$B$135/n_ang))/n_ang</f>
        <v>0.0820809359854154</v>
      </c>
      <c r="AV17" s="37" t="n">
        <f aca="false">SUMPRODUCT($AQ$8:$AQ$135,COS(2*PI()*AS17*$B$8:$B$135/n_ang))/n_ang</f>
        <v>0.158667463255775</v>
      </c>
      <c r="AW17" s="37" t="n">
        <f aca="false">-SUMPRODUCT($AQ$8:$AQ$135,SIN(2*PI()*AS17*$B$8:$B$135/n_ang))/n_ang</f>
        <v>-0.111937525854506</v>
      </c>
      <c r="AX17" s="38" t="n">
        <v>0.0440283827483654</v>
      </c>
      <c r="AY17" s="38" t="n">
        <v>0.0965077206492424</v>
      </c>
      <c r="AZ17" s="38" t="n">
        <v>0.175939336419106</v>
      </c>
      <c r="BA17" s="38" t="n">
        <v>-0.112615272402763</v>
      </c>
      <c r="BB17" s="37" t="n">
        <f aca="false">MAX(ABS(AT17-AX17),ABS(AU17-AY17),ABS(AV17-AZ17),ABS(AW17-BA17))</f>
        <v>0.0180068788548787</v>
      </c>
    </row>
    <row r="18" customFormat="false" ht="10.5" hidden="false" customHeight="true" outlineLevel="0" collapsed="false">
      <c r="B18" s="22" t="n">
        <v>10</v>
      </c>
      <c r="C18" s="34" t="n">
        <f aca="false">B18*360/n_ang</f>
        <v>28.125</v>
      </c>
      <c r="D18" s="18" t="n">
        <f aca="false">INDEX(ImgG,ROUND($C$5+D$7*SIN(2*PI()*$B18/n_ang),0)-ImgG_y0+1,ROUND($C$4+D$7*COS(2*PI()*$B18/n_ang),0)-ImgG_x0+1)</f>
        <v>247</v>
      </c>
      <c r="E18" s="18" t="n">
        <f aca="false">INDEX(ImgG,ROUND($C$5+E$7*SIN(2*PI()*$B18/n_ang),0)-ImgG_y0+1,ROUND($C$4+E$7*COS(2*PI()*$B18/n_ang),0)-ImgG_x0+1)</f>
        <v>213</v>
      </c>
      <c r="F18" s="18" t="n">
        <f aca="false">INDEX(ImgG,ROUND($C$5+F$7*SIN(2*PI()*$B18/n_ang),0)-ImgG_y0+1,ROUND($C$4+F$7*COS(2*PI()*$B18/n_ang),0)-ImgG_x0+1)</f>
        <v>167</v>
      </c>
      <c r="G18" s="18" t="n">
        <f aca="false">INDEX(ImgG,ROUND($C$5+G$7*SIN(2*PI()*$B18/n_ang),0)-ImgG_y0+1,ROUND($C$4+G$7*COS(2*PI()*$B18/n_ang),0)-ImgG_x0+1)</f>
        <v>128</v>
      </c>
      <c r="H18" s="18" t="n">
        <f aca="false">INDEX(ImgG,ROUND($C$5+H$7*SIN(2*PI()*$B18/n_ang),0)-ImgG_y0+1,ROUND($C$4+H$7*COS(2*PI()*$B18/n_ang),0)-ImgG_x0+1)</f>
        <v>113</v>
      </c>
      <c r="I18" s="18" t="n">
        <f aca="false">INDEX(ImgG,ROUND($C$5+I$7*SIN(2*PI()*$B18/n_ang),0)-ImgG_y0+1,ROUND($C$4+I$7*COS(2*PI()*$B18/n_ang),0)-ImgG_x0+1)</f>
        <v>179</v>
      </c>
      <c r="J18" s="18" t="n">
        <f aca="false">INDEX(ImgG,ROUND($C$5+J$7*SIN(2*PI()*$B18/n_ang),0)-ImgG_y0+1,ROUND($C$4+J$7*COS(2*PI()*$B18/n_ang),0)-ImgG_x0+1)</f>
        <v>254</v>
      </c>
      <c r="K18" s="18" t="n">
        <f aca="false">INDEX(ImgG,ROUND($C$5+K$7*SIN(2*PI()*$B18/n_ang),0)-ImgG_y0+1,ROUND($C$4+K$7*COS(2*PI()*$B18/n_ang),0)-ImgG_x0+1)</f>
        <v>198</v>
      </c>
      <c r="L18" s="18" t="n">
        <f aca="false">INDEX(ImgG,ROUND($C$5+L$7*SIN(2*PI()*$B18/n_ang),0)-ImgG_y0+1,ROUND($C$4+L$7*COS(2*PI()*$B18/n_ang),0)-ImgG_x0+1)</f>
        <v>107</v>
      </c>
      <c r="M18" s="18" t="n">
        <f aca="false">INDEX(ImgG,ROUND($C$5+M$7*SIN(2*PI()*$B18/n_ang),0)-ImgG_y0+1,ROUND($C$4+M$7*COS(2*PI()*$B18/n_ang),0)-ImgG_x0+1)</f>
        <v>131</v>
      </c>
      <c r="N18" s="18" t="n">
        <f aca="false">INDEX(ImgG,ROUND($C$5+N$7*SIN(2*PI()*$B18/n_ang),0)-ImgG_y0+1,ROUND($C$4+N$7*COS(2*PI()*$B18/n_ang),0)-ImgG_x0+1)</f>
        <v>170</v>
      </c>
      <c r="O18" s="18" t="n">
        <f aca="false">INDEX(ImgG,ROUND($C$5+O$7*SIN(2*PI()*$B18/n_ang),0)-ImgG_y0+1,ROUND($C$4+O$7*COS(2*PI()*$B18/n_ang),0)-ImgG_x0+1)</f>
        <v>164</v>
      </c>
      <c r="P18" s="18" t="n">
        <f aca="false">INDEX(ImgG,ROUND($C$5+P$7*SIN(2*PI()*$B18/n_ang),0)-ImgG_y0+1,ROUND($C$4+P$7*COS(2*PI()*$B18/n_ang),0)-ImgG_x0+1)</f>
        <v>178</v>
      </c>
      <c r="Q18" s="18" t="n">
        <f aca="false">INDEX(ImgG,ROUND($C$5+Q$7*SIN(2*PI()*$B18/n_ang),0)-ImgG_y0+1,ROUND($C$4+Q$7*COS(2*PI()*$B18/n_ang),0)-ImgG_x0+1)</f>
        <v>178</v>
      </c>
      <c r="R18" s="18" t="n">
        <f aca="false">INDEX(ImgG,ROUND($C$5+R$7*SIN(2*PI()*$B18/n_ang),0)-ImgG_y0+1,ROUND($C$4+R$7*COS(2*PI()*$B18/n_ang),0)-ImgG_x0+1)</f>
        <v>144</v>
      </c>
      <c r="S18" s="18" t="n">
        <f aca="false">INDEX(ImgG,ROUND($C$5+S$7*SIN(2*PI()*$B18/n_ang),0)-ImgG_y0+1,ROUND($C$4+S$7*COS(2*PI()*$B18/n_ang),0)-ImgG_x0+1)</f>
        <v>184</v>
      </c>
      <c r="T18" s="18" t="n">
        <f aca="false">INDEX(ImgG,ROUND($C$5+T$7*SIN(2*PI()*$B18/n_ang),0)-ImgG_y0+1,ROUND($C$4+T$7*COS(2*PI()*$B18/n_ang),0)-ImgG_x0+1)</f>
        <v>169</v>
      </c>
      <c r="U18" s="18" t="n">
        <f aca="false">INDEX(ImgG,ROUND($C$5+U$7*SIN(2*PI()*$B18/n_ang),0)-ImgG_y0+1,ROUND($C$4+U$7*COS(2*PI()*$B18/n_ang),0)-ImgG_x0+1)</f>
        <v>167</v>
      </c>
      <c r="V18" s="18" t="n">
        <f aca="false">INDEX(ImgG,ROUND($C$5+V$7*SIN(2*PI()*$B18/n_ang),0)-ImgG_y0+1,ROUND($C$4+V$7*COS(2*PI()*$B18/n_ang),0)-ImgG_x0+1)</f>
        <v>162</v>
      </c>
      <c r="W18" s="18" t="n">
        <f aca="false">INDEX(ImgG,ROUND($C$5+W$7*SIN(2*PI()*$B18/n_ang),0)-ImgG_y0+1,ROUND($C$4+W$7*COS(2*PI()*$B18/n_ang),0)-ImgG_x0+1)</f>
        <v>169</v>
      </c>
      <c r="X18" s="18" t="n">
        <f aca="false">INDEX(ImgG,ROUND($C$5+X$7*SIN(2*PI()*$B18/n_ang),0)-ImgG_y0+1,ROUND($C$4+X$7*COS(2*PI()*$B18/n_ang),0)-ImgG_x0+1)</f>
        <v>170</v>
      </c>
      <c r="Y18" s="18" t="n">
        <f aca="false">INDEX(ImgG,ROUND($C$5+Y$7*SIN(2*PI()*$B18/n_ang),0)-ImgG_y0+1,ROUND($C$4+Y$7*COS(2*PI()*$B18/n_ang),0)-ImgG_x0+1)</f>
        <v>170</v>
      </c>
      <c r="Z18" s="18" t="n">
        <f aca="false">INDEX(ImgG,ROUND($C$5+Z$7*SIN(2*PI()*$B18/n_ang),0)-ImgG_y0+1,ROUND($C$4+Z$7*COS(2*PI()*$B18/n_ang),0)-ImgG_x0+1)</f>
        <v>166</v>
      </c>
      <c r="AA18" s="18" t="n">
        <f aca="false">INDEX(ImgG,ROUND($C$5+AA$7*SIN(2*PI()*$B18/n_ang),0)-ImgG_y0+1,ROUND($C$4+AA$7*COS(2*PI()*$B18/n_ang),0)-ImgG_x0+1)</f>
        <v>167</v>
      </c>
      <c r="AB18" s="18" t="n">
        <f aca="false">INDEX(ImgG,ROUND($C$5+AB$7*SIN(2*PI()*$B18/n_ang),0)-ImgG_y0+1,ROUND($C$4+AB$7*COS(2*PI()*$B18/n_ang),0)-ImgG_x0+1)</f>
        <v>164</v>
      </c>
      <c r="AD18" s="18" t="n">
        <f aca="false">INDEX(ImgG,ROUND($C$5+AD$7*SIN(2*PI()*$B18/n_ang),0)-ImgG_y0+1,ROUND($C$4+AD$7*COS(2*PI()*$B18/n_ang),0)-ImgG_x0+1)</f>
        <v>184</v>
      </c>
      <c r="AE18" s="18" t="n">
        <f aca="false">INDEX(ImgG,ROUND($C$5+AE$7*SIN(2*PI()*$B18/n_ang),0)-ImgG_y0+1,ROUND($C$4+AE$7*COS(2*PI()*$B18/n_ang),0)-ImgG_x0+1)</f>
        <v>155</v>
      </c>
      <c r="AF18" s="18" t="n">
        <f aca="false">INDEX(ImgG,ROUND($C$5+AF$7*SIN(2*PI()*$B18/n_ang),0)-ImgG_y0+1,ROUND($C$4+AF$7*COS(2*PI()*$B18/n_ang),0)-ImgG_x0+1)</f>
        <v>155</v>
      </c>
      <c r="AG18" s="18" t="n">
        <f aca="false">INDEX(ImgG,ROUND($C$5+AG$7*SIN(2*PI()*$B18/n_ang),0)-ImgG_y0+1,ROUND($C$4+AG$7*COS(2*PI()*$B18/n_ang),0)-ImgG_x0+1)</f>
        <v>165</v>
      </c>
      <c r="AH18" s="18" t="n">
        <f aca="false">INDEX(ImgG,ROUND($C$5+AH$7*SIN(2*PI()*$B18/n_ang),0)-ImgG_y0+1,ROUND($C$4+AH$7*COS(2*PI()*$B18/n_ang),0)-ImgG_x0+1)</f>
        <v>215</v>
      </c>
      <c r="AI18" s="18" t="n">
        <f aca="false">INDEX(ImgG,ROUND($C$5+AI$7*SIN(2*PI()*$B18/n_ang),0)-ImgG_y0+1,ROUND($C$4+AI$7*COS(2*PI()*$B18/n_ang),0)-ImgG_x0+1)</f>
        <v>149</v>
      </c>
      <c r="AJ18" s="18" t="n">
        <f aca="false">INDEX(ImgG,ROUND($C$5+AJ$7*SIN(2*PI()*$B18/n_ang),0)-ImgG_y0+1,ROUND($C$4+AJ$7*COS(2*PI()*$B18/n_ang),0)-ImgG_x0+1)</f>
        <v>75</v>
      </c>
      <c r="AK18" s="18" t="n">
        <f aca="false">INDEX(ImgG,ROUND($C$5+AK$7*SIN(2*PI()*$B18/n_ang),0)-ImgG_y0+1,ROUND($C$4+AK$7*COS(2*PI()*$B18/n_ang),0)-ImgG_x0+1)</f>
        <v>128</v>
      </c>
      <c r="AL18" s="18" t="n">
        <f aca="false">INDEX(ImgG,ROUND($C$5+AL$7*SIN(2*PI()*$B18/n_ang),0)-ImgG_y0+1,ROUND($C$4+AL$7*COS(2*PI()*$B18/n_ang),0)-ImgG_x0+1)</f>
        <v>26</v>
      </c>
      <c r="AN18" s="35" t="n">
        <f aca="false">AVERAGE(D18:AB18)-AVERAGE(D136:AB136)</f>
        <v>28.734375</v>
      </c>
      <c r="AO18" s="36" t="n">
        <f aca="false">(AN18-AVERAGE(AN$8:AN$135))/STDEVP(AN$8:AN$135)</f>
        <v>1.04955824467353</v>
      </c>
      <c r="AP18" s="35" t="n">
        <f aca="false">AVERAGE(AD18:AL18)-AVERAGE(AD136:AL136)</f>
        <v>64.0416666666667</v>
      </c>
      <c r="AQ18" s="36" t="n">
        <f aca="false">(AP18-AVERAGE(AP$8:AP$135))/STDEVP(AP$8:AP$135)</f>
        <v>1.37051932721418</v>
      </c>
      <c r="AS18" s="7" t="n">
        <v>11</v>
      </c>
      <c r="AT18" s="37" t="n">
        <f aca="false">SUMPRODUCT($AO$8:$AO$135,COS(2*PI()*AS18*$B$8:$B$135/n_ang))/n_ang</f>
        <v>0.0475660089149212</v>
      </c>
      <c r="AU18" s="37" t="n">
        <f aca="false">-SUMPRODUCT($AO$8:$AO$135,SIN(2*PI()*AS18*$B$8:$B$135/n_ang))/n_ang</f>
        <v>0.0273260051596365</v>
      </c>
      <c r="AV18" s="37" t="n">
        <f aca="false">SUMPRODUCT($AQ$8:$AQ$135,COS(2*PI()*AS18*$B$8:$B$135/n_ang))/n_ang</f>
        <v>0.101056874323035</v>
      </c>
      <c r="AW18" s="37" t="n">
        <f aca="false">-SUMPRODUCT($AQ$8:$AQ$135,SIN(2*PI()*AS18*$B$8:$B$135/n_ang))/n_ang</f>
        <v>0.0117613470350682</v>
      </c>
      <c r="AX18" s="38" t="n">
        <v>0.0496396459639072</v>
      </c>
      <c r="AY18" s="38" t="n">
        <v>0.0283271037042141</v>
      </c>
      <c r="AZ18" s="38" t="n">
        <v>0.0944218784570694</v>
      </c>
      <c r="BA18" s="38" t="n">
        <v>0.0360581763088703</v>
      </c>
      <c r="BB18" s="37" t="n">
        <f aca="false">MAX(ABS(AT18-AX18),ABS(AU18-AY18),ABS(AV18-AZ18),ABS(AW18-BA18))</f>
        <v>0.0242968292738022</v>
      </c>
    </row>
    <row r="19" customFormat="false" ht="10.5" hidden="false" customHeight="true" outlineLevel="0" collapsed="false">
      <c r="B19" s="22" t="n">
        <v>11</v>
      </c>
      <c r="C19" s="34" t="n">
        <f aca="false">B19*360/n_ang</f>
        <v>30.9375</v>
      </c>
      <c r="D19" s="18" t="n">
        <f aca="false">INDEX(ImgG,ROUND($C$5+D$7*SIN(2*PI()*$B19/n_ang),0)-ImgG_y0+1,ROUND($C$4+D$7*COS(2*PI()*$B19/n_ang),0)-ImgG_x0+1)</f>
        <v>247</v>
      </c>
      <c r="E19" s="18" t="n">
        <f aca="false">INDEX(ImgG,ROUND($C$5+E$7*SIN(2*PI()*$B19/n_ang),0)-ImgG_y0+1,ROUND($C$4+E$7*COS(2*PI()*$B19/n_ang),0)-ImgG_x0+1)</f>
        <v>142</v>
      </c>
      <c r="F19" s="18" t="n">
        <f aca="false">INDEX(ImgG,ROUND($C$5+F$7*SIN(2*PI()*$B19/n_ang),0)-ImgG_y0+1,ROUND($C$4+F$7*COS(2*PI()*$B19/n_ang),0)-ImgG_x0+1)</f>
        <v>142</v>
      </c>
      <c r="G19" s="18" t="n">
        <f aca="false">INDEX(ImgG,ROUND($C$5+G$7*SIN(2*PI()*$B19/n_ang),0)-ImgG_y0+1,ROUND($C$4+G$7*COS(2*PI()*$B19/n_ang),0)-ImgG_x0+1)</f>
        <v>99</v>
      </c>
      <c r="H19" s="18" t="n">
        <f aca="false">INDEX(ImgG,ROUND($C$5+H$7*SIN(2*PI()*$B19/n_ang),0)-ImgG_y0+1,ROUND($C$4+H$7*COS(2*PI()*$B19/n_ang),0)-ImgG_x0+1)</f>
        <v>113</v>
      </c>
      <c r="I19" s="18" t="n">
        <f aca="false">INDEX(ImgG,ROUND($C$5+I$7*SIN(2*PI()*$B19/n_ang),0)-ImgG_y0+1,ROUND($C$4+I$7*COS(2*PI()*$B19/n_ang),0)-ImgG_x0+1)</f>
        <v>210</v>
      </c>
      <c r="J19" s="18" t="n">
        <f aca="false">INDEX(ImgG,ROUND($C$5+J$7*SIN(2*PI()*$B19/n_ang),0)-ImgG_y0+1,ROUND($C$4+J$7*COS(2*PI()*$B19/n_ang),0)-ImgG_x0+1)</f>
        <v>254</v>
      </c>
      <c r="K19" s="18" t="n">
        <f aca="false">INDEX(ImgG,ROUND($C$5+K$7*SIN(2*PI()*$B19/n_ang),0)-ImgG_y0+1,ROUND($C$4+K$7*COS(2*PI()*$B19/n_ang),0)-ImgG_x0+1)</f>
        <v>242</v>
      </c>
      <c r="L19" s="18" t="n">
        <f aca="false">INDEX(ImgG,ROUND($C$5+L$7*SIN(2*PI()*$B19/n_ang),0)-ImgG_y0+1,ROUND($C$4+L$7*COS(2*PI()*$B19/n_ang),0)-ImgG_x0+1)</f>
        <v>107</v>
      </c>
      <c r="M19" s="18" t="n">
        <f aca="false">INDEX(ImgG,ROUND($C$5+M$7*SIN(2*PI()*$B19/n_ang),0)-ImgG_y0+1,ROUND($C$4+M$7*COS(2*PI()*$B19/n_ang),0)-ImgG_x0+1)</f>
        <v>67</v>
      </c>
      <c r="N19" s="18" t="n">
        <f aca="false">INDEX(ImgG,ROUND($C$5+N$7*SIN(2*PI()*$B19/n_ang),0)-ImgG_y0+1,ROUND($C$4+N$7*COS(2*PI()*$B19/n_ang),0)-ImgG_x0+1)</f>
        <v>89</v>
      </c>
      <c r="O19" s="18" t="n">
        <f aca="false">INDEX(ImgG,ROUND($C$5+O$7*SIN(2*PI()*$B19/n_ang),0)-ImgG_y0+1,ROUND($C$4+O$7*COS(2*PI()*$B19/n_ang),0)-ImgG_x0+1)</f>
        <v>136</v>
      </c>
      <c r="P19" s="18" t="n">
        <f aca="false">INDEX(ImgG,ROUND($C$5+P$7*SIN(2*PI()*$B19/n_ang),0)-ImgG_y0+1,ROUND($C$4+P$7*COS(2*PI()*$B19/n_ang),0)-ImgG_x0+1)</f>
        <v>151</v>
      </c>
      <c r="Q19" s="18" t="n">
        <f aca="false">INDEX(ImgG,ROUND($C$5+Q$7*SIN(2*PI()*$B19/n_ang),0)-ImgG_y0+1,ROUND($C$4+Q$7*COS(2*PI()*$B19/n_ang),0)-ImgG_x0+1)</f>
        <v>118</v>
      </c>
      <c r="R19" s="18" t="n">
        <f aca="false">INDEX(ImgG,ROUND($C$5+R$7*SIN(2*PI()*$B19/n_ang),0)-ImgG_y0+1,ROUND($C$4+R$7*COS(2*PI()*$B19/n_ang),0)-ImgG_x0+1)</f>
        <v>144</v>
      </c>
      <c r="S19" s="18" t="n">
        <f aca="false">INDEX(ImgG,ROUND($C$5+S$7*SIN(2*PI()*$B19/n_ang),0)-ImgG_y0+1,ROUND($C$4+S$7*COS(2*PI()*$B19/n_ang),0)-ImgG_x0+1)</f>
        <v>160</v>
      </c>
      <c r="T19" s="18" t="n">
        <f aca="false">INDEX(ImgG,ROUND($C$5+T$7*SIN(2*PI()*$B19/n_ang),0)-ImgG_y0+1,ROUND($C$4+T$7*COS(2*PI()*$B19/n_ang),0)-ImgG_x0+1)</f>
        <v>160</v>
      </c>
      <c r="U19" s="18" t="n">
        <f aca="false">INDEX(ImgG,ROUND($C$5+U$7*SIN(2*PI()*$B19/n_ang),0)-ImgG_y0+1,ROUND($C$4+U$7*COS(2*PI()*$B19/n_ang),0)-ImgG_x0+1)</f>
        <v>173</v>
      </c>
      <c r="V19" s="18" t="n">
        <f aca="false">INDEX(ImgG,ROUND($C$5+V$7*SIN(2*PI()*$B19/n_ang),0)-ImgG_y0+1,ROUND($C$4+V$7*COS(2*PI()*$B19/n_ang),0)-ImgG_x0+1)</f>
        <v>164</v>
      </c>
      <c r="W19" s="18" t="n">
        <f aca="false">INDEX(ImgG,ROUND($C$5+W$7*SIN(2*PI()*$B19/n_ang),0)-ImgG_y0+1,ROUND($C$4+W$7*COS(2*PI()*$B19/n_ang),0)-ImgG_x0+1)</f>
        <v>187</v>
      </c>
      <c r="X19" s="18" t="n">
        <f aca="false">INDEX(ImgG,ROUND($C$5+X$7*SIN(2*PI()*$B19/n_ang),0)-ImgG_y0+1,ROUND($C$4+X$7*COS(2*PI()*$B19/n_ang),0)-ImgG_x0+1)</f>
        <v>186</v>
      </c>
      <c r="Y19" s="18" t="n">
        <f aca="false">INDEX(ImgG,ROUND($C$5+Y$7*SIN(2*PI()*$B19/n_ang),0)-ImgG_y0+1,ROUND($C$4+Y$7*COS(2*PI()*$B19/n_ang),0)-ImgG_x0+1)</f>
        <v>177</v>
      </c>
      <c r="Z19" s="18" t="n">
        <f aca="false">INDEX(ImgG,ROUND($C$5+Z$7*SIN(2*PI()*$B19/n_ang),0)-ImgG_y0+1,ROUND($C$4+Z$7*COS(2*PI()*$B19/n_ang),0)-ImgG_x0+1)</f>
        <v>175</v>
      </c>
      <c r="AA19" s="18" t="n">
        <f aca="false">INDEX(ImgG,ROUND($C$5+AA$7*SIN(2*PI()*$B19/n_ang),0)-ImgG_y0+1,ROUND($C$4+AA$7*COS(2*PI()*$B19/n_ang),0)-ImgG_x0+1)</f>
        <v>169</v>
      </c>
      <c r="AB19" s="18" t="n">
        <f aca="false">INDEX(ImgG,ROUND($C$5+AB$7*SIN(2*PI()*$B19/n_ang),0)-ImgG_y0+1,ROUND($C$4+AB$7*COS(2*PI()*$B19/n_ang),0)-ImgG_x0+1)</f>
        <v>177</v>
      </c>
      <c r="AD19" s="18" t="n">
        <f aca="false">INDEX(ImgG,ROUND($C$5+AD$7*SIN(2*PI()*$B19/n_ang),0)-ImgG_y0+1,ROUND($C$4+AD$7*COS(2*PI()*$B19/n_ang),0)-ImgG_x0+1)</f>
        <v>157</v>
      </c>
      <c r="AE19" s="18" t="n">
        <f aca="false">INDEX(ImgG,ROUND($C$5+AE$7*SIN(2*PI()*$B19/n_ang),0)-ImgG_y0+1,ROUND($C$4+AE$7*COS(2*PI()*$B19/n_ang),0)-ImgG_x0+1)</f>
        <v>159</v>
      </c>
      <c r="AF19" s="18" t="n">
        <f aca="false">INDEX(ImgG,ROUND($C$5+AF$7*SIN(2*PI()*$B19/n_ang),0)-ImgG_y0+1,ROUND($C$4+AF$7*COS(2*PI()*$B19/n_ang),0)-ImgG_x0+1)</f>
        <v>145</v>
      </c>
      <c r="AG19" s="18" t="n">
        <f aca="false">INDEX(ImgG,ROUND($C$5+AG$7*SIN(2*PI()*$B19/n_ang),0)-ImgG_y0+1,ROUND($C$4+AG$7*COS(2*PI()*$B19/n_ang),0)-ImgG_x0+1)</f>
        <v>145</v>
      </c>
      <c r="AH19" s="18" t="n">
        <f aca="false">INDEX(ImgG,ROUND($C$5+AH$7*SIN(2*PI()*$B19/n_ang),0)-ImgG_y0+1,ROUND($C$4+AH$7*COS(2*PI()*$B19/n_ang),0)-ImgG_x0+1)</f>
        <v>222</v>
      </c>
      <c r="AI19" s="18" t="n">
        <f aca="false">INDEX(ImgG,ROUND($C$5+AI$7*SIN(2*PI()*$B19/n_ang),0)-ImgG_y0+1,ROUND($C$4+AI$7*COS(2*PI()*$B19/n_ang),0)-ImgG_x0+1)</f>
        <v>215</v>
      </c>
      <c r="AJ19" s="18" t="n">
        <f aca="false">INDEX(ImgG,ROUND($C$5+AJ$7*SIN(2*PI()*$B19/n_ang),0)-ImgG_y0+1,ROUND($C$4+AJ$7*COS(2*PI()*$B19/n_ang),0)-ImgG_x0+1)</f>
        <v>78</v>
      </c>
      <c r="AK19" s="18" t="n">
        <f aca="false">INDEX(ImgG,ROUND($C$5+AK$7*SIN(2*PI()*$B19/n_ang),0)-ImgG_y0+1,ROUND($C$4+AK$7*COS(2*PI()*$B19/n_ang),0)-ImgG_x0+1)</f>
        <v>143</v>
      </c>
      <c r="AL19" s="18" t="n">
        <f aca="false">INDEX(ImgG,ROUND($C$5+AL$7*SIN(2*PI()*$B19/n_ang),0)-ImgG_y0+1,ROUND($C$4+AL$7*COS(2*PI()*$B19/n_ang),0)-ImgG_x0+1)</f>
        <v>37</v>
      </c>
      <c r="AN19" s="35" t="n">
        <f aca="false">AVERAGE(D19:AB19)-AVERAGE(D136:AB136)</f>
        <v>17.934375</v>
      </c>
      <c r="AO19" s="36" t="n">
        <f aca="false">(AN19-AVERAGE(AN$8:AN$135))/STDEVP(AN$8:AN$135)</f>
        <v>0.655075015354147</v>
      </c>
      <c r="AP19" s="35" t="n">
        <f aca="false">AVERAGE(AD19:AL19)-AVERAGE(AD136:AL136)</f>
        <v>69.4861111111111</v>
      </c>
      <c r="AQ19" s="36" t="n">
        <f aca="false">(AP19-AVERAGE(AP$8:AP$135))/STDEVP(AP$8:AP$135)</f>
        <v>1.48703278986175</v>
      </c>
      <c r="AS19" s="7" t="n">
        <v>12</v>
      </c>
      <c r="AT19" s="37" t="n">
        <f aca="false">SUMPRODUCT($AO$8:$AO$135,COS(2*PI()*AS19*$B$8:$B$135/n_ang))/n_ang</f>
        <v>0.033920778774378</v>
      </c>
      <c r="AU19" s="37" t="n">
        <f aca="false">-SUMPRODUCT($AO$8:$AO$135,SIN(2*PI()*AS19*$B$8:$B$135/n_ang))/n_ang</f>
        <v>0.0712378744561081</v>
      </c>
      <c r="AV19" s="37" t="n">
        <f aca="false">SUMPRODUCT($AQ$8:$AQ$135,COS(2*PI()*AS19*$B$8:$B$135/n_ang))/n_ang</f>
        <v>-0.0684939377276235</v>
      </c>
      <c r="AW19" s="37" t="n">
        <f aca="false">-SUMPRODUCT($AQ$8:$AQ$135,SIN(2*PI()*AS19*$B$8:$B$135/n_ang))/n_ang</f>
        <v>0.143428079841229</v>
      </c>
      <c r="AX19" s="38" t="n">
        <v>0.0375139564275742</v>
      </c>
      <c r="AY19" s="38" t="n">
        <v>0.0563139766454697</v>
      </c>
      <c r="AZ19" s="38" t="n">
        <v>-0.0646502003073692</v>
      </c>
      <c r="BA19" s="38" t="n">
        <v>0.130763009190559</v>
      </c>
      <c r="BB19" s="37" t="n">
        <f aca="false">MAX(ABS(AT19-AX19),ABS(AU19-AY19),ABS(AV19-AZ19),ABS(AW19-BA19))</f>
        <v>0.0149238978106384</v>
      </c>
    </row>
    <row r="20" customFormat="false" ht="10.5" hidden="false" customHeight="true" outlineLevel="0" collapsed="false">
      <c r="B20" s="22" t="n">
        <v>12</v>
      </c>
      <c r="C20" s="34" t="n">
        <f aca="false">B20*360/n_ang</f>
        <v>33.75</v>
      </c>
      <c r="D20" s="18" t="n">
        <f aca="false">INDEX(ImgG,ROUND($C$5+D$7*SIN(2*PI()*$B20/n_ang),0)-ImgG_y0+1,ROUND($C$4+D$7*COS(2*PI()*$B20/n_ang),0)-ImgG_x0+1)</f>
        <v>181</v>
      </c>
      <c r="E20" s="18" t="n">
        <f aca="false">INDEX(ImgG,ROUND($C$5+E$7*SIN(2*PI()*$B20/n_ang),0)-ImgG_y0+1,ROUND($C$4+E$7*COS(2*PI()*$B20/n_ang),0)-ImgG_x0+1)</f>
        <v>181</v>
      </c>
      <c r="F20" s="18" t="n">
        <f aca="false">INDEX(ImgG,ROUND($C$5+F$7*SIN(2*PI()*$B20/n_ang),0)-ImgG_y0+1,ROUND($C$4+F$7*COS(2*PI()*$B20/n_ang),0)-ImgG_x0+1)</f>
        <v>90</v>
      </c>
      <c r="G20" s="18" t="n">
        <f aca="false">INDEX(ImgG,ROUND($C$5+G$7*SIN(2*PI()*$B20/n_ang),0)-ImgG_y0+1,ROUND($C$4+G$7*COS(2*PI()*$B20/n_ang),0)-ImgG_x0+1)</f>
        <v>99</v>
      </c>
      <c r="H20" s="18" t="n">
        <f aca="false">INDEX(ImgG,ROUND($C$5+H$7*SIN(2*PI()*$B20/n_ang),0)-ImgG_y0+1,ROUND($C$4+H$7*COS(2*PI()*$B20/n_ang),0)-ImgG_x0+1)</f>
        <v>100</v>
      </c>
      <c r="I20" s="18" t="n">
        <f aca="false">INDEX(ImgG,ROUND($C$5+I$7*SIN(2*PI()*$B20/n_ang),0)-ImgG_y0+1,ROUND($C$4+I$7*COS(2*PI()*$B20/n_ang),0)-ImgG_x0+1)</f>
        <v>210</v>
      </c>
      <c r="J20" s="18" t="n">
        <f aca="false">INDEX(ImgG,ROUND($C$5+J$7*SIN(2*PI()*$B20/n_ang),0)-ImgG_y0+1,ROUND($C$4+J$7*COS(2*PI()*$B20/n_ang),0)-ImgG_x0+1)</f>
        <v>251</v>
      </c>
      <c r="K20" s="18" t="n">
        <f aca="false">INDEX(ImgG,ROUND($C$5+K$7*SIN(2*PI()*$B20/n_ang),0)-ImgG_y0+1,ROUND($C$4+K$7*COS(2*PI()*$B20/n_ang),0)-ImgG_x0+1)</f>
        <v>251</v>
      </c>
      <c r="L20" s="18" t="n">
        <f aca="false">INDEX(ImgG,ROUND($C$5+L$7*SIN(2*PI()*$B20/n_ang),0)-ImgG_y0+1,ROUND($C$4+L$7*COS(2*PI()*$B20/n_ang),0)-ImgG_x0+1)</f>
        <v>188</v>
      </c>
      <c r="M20" s="18" t="n">
        <f aca="false">INDEX(ImgG,ROUND($C$5+M$7*SIN(2*PI()*$B20/n_ang),0)-ImgG_y0+1,ROUND($C$4+M$7*COS(2*PI()*$B20/n_ang),0)-ImgG_x0+1)</f>
        <v>37</v>
      </c>
      <c r="N20" s="18" t="n">
        <f aca="false">INDEX(ImgG,ROUND($C$5+N$7*SIN(2*PI()*$B20/n_ang),0)-ImgG_y0+1,ROUND($C$4+N$7*COS(2*PI()*$B20/n_ang),0)-ImgG_x0+1)</f>
        <v>47</v>
      </c>
      <c r="O20" s="18" t="n">
        <f aca="false">INDEX(ImgG,ROUND($C$5+O$7*SIN(2*PI()*$B20/n_ang),0)-ImgG_y0+1,ROUND($C$4+O$7*COS(2*PI()*$B20/n_ang),0)-ImgG_x0+1)</f>
        <v>26</v>
      </c>
      <c r="P20" s="18" t="n">
        <f aca="false">INDEX(ImgG,ROUND($C$5+P$7*SIN(2*PI()*$B20/n_ang),0)-ImgG_y0+1,ROUND($C$4+P$7*COS(2*PI()*$B20/n_ang),0)-ImgG_x0+1)</f>
        <v>52</v>
      </c>
      <c r="Q20" s="18" t="n">
        <f aca="false">INDEX(ImgG,ROUND($C$5+Q$7*SIN(2*PI()*$B20/n_ang),0)-ImgG_y0+1,ROUND($C$4+Q$7*COS(2*PI()*$B20/n_ang),0)-ImgG_x0+1)</f>
        <v>10</v>
      </c>
      <c r="R20" s="18" t="n">
        <f aca="false">INDEX(ImgG,ROUND($C$5+R$7*SIN(2*PI()*$B20/n_ang),0)-ImgG_y0+1,ROUND($C$4+R$7*COS(2*PI()*$B20/n_ang),0)-ImgG_x0+1)</f>
        <v>30</v>
      </c>
      <c r="S20" s="18" t="n">
        <f aca="false">INDEX(ImgG,ROUND($C$5+S$7*SIN(2*PI()*$B20/n_ang),0)-ImgG_y0+1,ROUND($C$4+S$7*COS(2*PI()*$B20/n_ang),0)-ImgG_x0+1)</f>
        <v>28</v>
      </c>
      <c r="T20" s="18" t="n">
        <f aca="false">INDEX(ImgG,ROUND($C$5+T$7*SIN(2*PI()*$B20/n_ang),0)-ImgG_y0+1,ROUND($C$4+T$7*COS(2*PI()*$B20/n_ang),0)-ImgG_x0+1)</f>
        <v>110</v>
      </c>
      <c r="U20" s="18" t="n">
        <f aca="false">INDEX(ImgG,ROUND($C$5+U$7*SIN(2*PI()*$B20/n_ang),0)-ImgG_y0+1,ROUND($C$4+U$7*COS(2*PI()*$B20/n_ang),0)-ImgG_x0+1)</f>
        <v>99</v>
      </c>
      <c r="V20" s="18" t="n">
        <f aca="false">INDEX(ImgG,ROUND($C$5+V$7*SIN(2*PI()*$B20/n_ang),0)-ImgG_y0+1,ROUND($C$4+V$7*COS(2*PI()*$B20/n_ang),0)-ImgG_x0+1)</f>
        <v>63</v>
      </c>
      <c r="W20" s="18" t="n">
        <f aca="false">INDEX(ImgG,ROUND($C$5+W$7*SIN(2*PI()*$B20/n_ang),0)-ImgG_y0+1,ROUND($C$4+W$7*COS(2*PI()*$B20/n_ang),0)-ImgG_x0+1)</f>
        <v>63</v>
      </c>
      <c r="X20" s="18" t="n">
        <f aca="false">INDEX(ImgG,ROUND($C$5+X$7*SIN(2*PI()*$B20/n_ang),0)-ImgG_y0+1,ROUND($C$4+X$7*COS(2*PI()*$B20/n_ang),0)-ImgG_x0+1)</f>
        <v>58</v>
      </c>
      <c r="Y20" s="18" t="n">
        <f aca="false">INDEX(ImgG,ROUND($C$5+Y$7*SIN(2*PI()*$B20/n_ang),0)-ImgG_y0+1,ROUND($C$4+Y$7*COS(2*PI()*$B20/n_ang),0)-ImgG_x0+1)</f>
        <v>138</v>
      </c>
      <c r="Z20" s="18" t="n">
        <f aca="false">INDEX(ImgG,ROUND($C$5+Z$7*SIN(2*PI()*$B20/n_ang),0)-ImgG_y0+1,ROUND($C$4+Z$7*COS(2*PI()*$B20/n_ang),0)-ImgG_x0+1)</f>
        <v>136</v>
      </c>
      <c r="AA20" s="18" t="n">
        <f aca="false">INDEX(ImgG,ROUND($C$5+AA$7*SIN(2*PI()*$B20/n_ang),0)-ImgG_y0+1,ROUND($C$4+AA$7*COS(2*PI()*$B20/n_ang),0)-ImgG_x0+1)</f>
        <v>171</v>
      </c>
      <c r="AB20" s="18" t="n">
        <f aca="false">INDEX(ImgG,ROUND($C$5+AB$7*SIN(2*PI()*$B20/n_ang),0)-ImgG_y0+1,ROUND($C$4+AB$7*COS(2*PI()*$B20/n_ang),0)-ImgG_x0+1)</f>
        <v>171</v>
      </c>
      <c r="AD20" s="18" t="n">
        <f aca="false">INDEX(ImgG,ROUND($C$5+AD$7*SIN(2*PI()*$B20/n_ang),0)-ImgG_y0+1,ROUND($C$4+AD$7*COS(2*PI()*$B20/n_ang),0)-ImgG_x0+1)</f>
        <v>159</v>
      </c>
      <c r="AE20" s="18" t="n">
        <f aca="false">INDEX(ImgG,ROUND($C$5+AE$7*SIN(2*PI()*$B20/n_ang),0)-ImgG_y0+1,ROUND($C$4+AE$7*COS(2*PI()*$B20/n_ang),0)-ImgG_x0+1)</f>
        <v>171</v>
      </c>
      <c r="AF20" s="18" t="n">
        <f aca="false">INDEX(ImgG,ROUND($C$5+AF$7*SIN(2*PI()*$B20/n_ang),0)-ImgG_y0+1,ROUND($C$4+AF$7*COS(2*PI()*$B20/n_ang),0)-ImgG_x0+1)</f>
        <v>144</v>
      </c>
      <c r="AG20" s="18" t="n">
        <f aca="false">INDEX(ImgG,ROUND($C$5+AG$7*SIN(2*PI()*$B20/n_ang),0)-ImgG_y0+1,ROUND($C$4+AG$7*COS(2*PI()*$B20/n_ang),0)-ImgG_x0+1)</f>
        <v>137</v>
      </c>
      <c r="AH20" s="18" t="n">
        <f aca="false">INDEX(ImgG,ROUND($C$5+AH$7*SIN(2*PI()*$B20/n_ang),0)-ImgG_y0+1,ROUND($C$4+AH$7*COS(2*PI()*$B20/n_ang),0)-ImgG_x0+1)</f>
        <v>144</v>
      </c>
      <c r="AI20" s="18" t="n">
        <f aca="false">INDEX(ImgG,ROUND($C$5+AI$7*SIN(2*PI()*$B20/n_ang),0)-ImgG_y0+1,ROUND($C$4+AI$7*COS(2*PI()*$B20/n_ang),0)-ImgG_x0+1)</f>
        <v>217</v>
      </c>
      <c r="AJ20" s="18" t="n">
        <f aca="false">INDEX(ImgG,ROUND($C$5+AJ$7*SIN(2*PI()*$B20/n_ang),0)-ImgG_y0+1,ROUND($C$4+AJ$7*COS(2*PI()*$B20/n_ang),0)-ImgG_x0+1)</f>
        <v>95</v>
      </c>
      <c r="AK20" s="18" t="n">
        <f aca="false">INDEX(ImgG,ROUND($C$5+AK$7*SIN(2*PI()*$B20/n_ang),0)-ImgG_y0+1,ROUND($C$4+AK$7*COS(2*PI()*$B20/n_ang),0)-ImgG_x0+1)</f>
        <v>128</v>
      </c>
      <c r="AL20" s="18" t="n">
        <f aca="false">INDEX(ImgG,ROUND($C$5+AL$7*SIN(2*PI()*$B20/n_ang),0)-ImgG_y0+1,ROUND($C$4+AL$7*COS(2*PI()*$B20/n_ang),0)-ImgG_x0+1)</f>
        <v>42</v>
      </c>
      <c r="AN20" s="35" t="n">
        <f aca="false">AVERAGE(D20:AB20)-AVERAGE(D136:AB136)</f>
        <v>-30.025625</v>
      </c>
      <c r="AO20" s="36" t="n">
        <f aca="false">(AN20-AVERAGE(AN$8:AN$135))/STDEVP(AN$8:AN$135)</f>
        <v>-1.0967227326234</v>
      </c>
      <c r="AP20" s="35" t="n">
        <f aca="false">AVERAGE(AD20:AL20)-AVERAGE(AD136:AL136)</f>
        <v>62.375</v>
      </c>
      <c r="AQ20" s="36" t="n">
        <f aca="false">(AP20-AVERAGE(AP$8:AP$135))/STDEVP(AP$8:AP$135)</f>
        <v>1.33485194068941</v>
      </c>
    </row>
    <row r="21" customFormat="false" ht="10.5" hidden="false" customHeight="true" outlineLevel="0" collapsed="false">
      <c r="B21" s="22" t="n">
        <v>13</v>
      </c>
      <c r="C21" s="34" t="n">
        <f aca="false">B21*360/n_ang</f>
        <v>36.5625</v>
      </c>
      <c r="D21" s="18" t="n">
        <f aca="false">INDEX(ImgG,ROUND($C$5+D$7*SIN(2*PI()*$B21/n_ang),0)-ImgG_y0+1,ROUND($C$4+D$7*COS(2*PI()*$B21/n_ang),0)-ImgG_x0+1)</f>
        <v>251</v>
      </c>
      <c r="E21" s="18" t="n">
        <f aca="false">INDEX(ImgG,ROUND($C$5+E$7*SIN(2*PI()*$B21/n_ang),0)-ImgG_y0+1,ROUND($C$4+E$7*COS(2*PI()*$B21/n_ang),0)-ImgG_x0+1)</f>
        <v>181</v>
      </c>
      <c r="F21" s="18" t="n">
        <f aca="false">INDEX(ImgG,ROUND($C$5+F$7*SIN(2*PI()*$B21/n_ang),0)-ImgG_y0+1,ROUND($C$4+F$7*COS(2*PI()*$B21/n_ang),0)-ImgG_x0+1)</f>
        <v>90</v>
      </c>
      <c r="G21" s="18" t="n">
        <f aca="false">INDEX(ImgG,ROUND($C$5+G$7*SIN(2*PI()*$B21/n_ang),0)-ImgG_y0+1,ROUND($C$4+G$7*COS(2*PI()*$B21/n_ang),0)-ImgG_x0+1)</f>
        <v>68</v>
      </c>
      <c r="H21" s="18" t="n">
        <f aca="false">INDEX(ImgG,ROUND($C$5+H$7*SIN(2*PI()*$B21/n_ang),0)-ImgG_y0+1,ROUND($C$4+H$7*COS(2*PI()*$B21/n_ang),0)-ImgG_x0+1)</f>
        <v>100</v>
      </c>
      <c r="I21" s="18" t="n">
        <f aca="false">INDEX(ImgG,ROUND($C$5+I$7*SIN(2*PI()*$B21/n_ang),0)-ImgG_y0+1,ROUND($C$4+I$7*COS(2*PI()*$B21/n_ang),0)-ImgG_x0+1)</f>
        <v>103</v>
      </c>
      <c r="J21" s="18" t="n">
        <f aca="false">INDEX(ImgG,ROUND($C$5+J$7*SIN(2*PI()*$B21/n_ang),0)-ImgG_y0+1,ROUND($C$4+J$7*COS(2*PI()*$B21/n_ang),0)-ImgG_x0+1)</f>
        <v>212</v>
      </c>
      <c r="K21" s="18" t="n">
        <f aca="false">INDEX(ImgG,ROUND($C$5+K$7*SIN(2*PI()*$B21/n_ang),0)-ImgG_y0+1,ROUND($C$4+K$7*COS(2*PI()*$B21/n_ang),0)-ImgG_x0+1)</f>
        <v>253</v>
      </c>
      <c r="L21" s="18" t="n">
        <f aca="false">INDEX(ImgG,ROUND($C$5+L$7*SIN(2*PI()*$B21/n_ang),0)-ImgG_y0+1,ROUND($C$4+L$7*COS(2*PI()*$B21/n_ang),0)-ImgG_x0+1)</f>
        <v>86</v>
      </c>
      <c r="M21" s="18" t="n">
        <f aca="false">INDEX(ImgG,ROUND($C$5+M$7*SIN(2*PI()*$B21/n_ang),0)-ImgG_y0+1,ROUND($C$4+M$7*COS(2*PI()*$B21/n_ang),0)-ImgG_x0+1)</f>
        <v>37</v>
      </c>
      <c r="N21" s="18" t="n">
        <f aca="false">INDEX(ImgG,ROUND($C$5+N$7*SIN(2*PI()*$B21/n_ang),0)-ImgG_y0+1,ROUND($C$4+N$7*COS(2*PI()*$B21/n_ang),0)-ImgG_x0+1)</f>
        <v>1</v>
      </c>
      <c r="O21" s="18" t="n">
        <f aca="false">INDEX(ImgG,ROUND($C$5+O$7*SIN(2*PI()*$B21/n_ang),0)-ImgG_y0+1,ROUND($C$4+O$7*COS(2*PI()*$B21/n_ang),0)-ImgG_x0+1)</f>
        <v>19</v>
      </c>
      <c r="P21" s="18" t="n">
        <f aca="false">INDEX(ImgG,ROUND($C$5+P$7*SIN(2*PI()*$B21/n_ang),0)-ImgG_y0+1,ROUND($C$4+P$7*COS(2*PI()*$B21/n_ang),0)-ImgG_x0+1)</f>
        <v>1</v>
      </c>
      <c r="Q21" s="18" t="n">
        <f aca="false">INDEX(ImgG,ROUND($C$5+Q$7*SIN(2*PI()*$B21/n_ang),0)-ImgG_y0+1,ROUND($C$4+Q$7*COS(2*PI()*$B21/n_ang),0)-ImgG_x0+1)</f>
        <v>12</v>
      </c>
      <c r="R21" s="18" t="n">
        <f aca="false">INDEX(ImgG,ROUND($C$5+R$7*SIN(2*PI()*$B21/n_ang),0)-ImgG_y0+1,ROUND($C$4+R$7*COS(2*PI()*$B21/n_ang),0)-ImgG_x0+1)</f>
        <v>1</v>
      </c>
      <c r="S21" s="18" t="n">
        <f aca="false">INDEX(ImgG,ROUND($C$5+S$7*SIN(2*PI()*$B21/n_ang),0)-ImgG_y0+1,ROUND($C$4+S$7*COS(2*PI()*$B21/n_ang),0)-ImgG_x0+1)</f>
        <v>18</v>
      </c>
      <c r="T21" s="18" t="n">
        <f aca="false">INDEX(ImgG,ROUND($C$5+T$7*SIN(2*PI()*$B21/n_ang),0)-ImgG_y0+1,ROUND($C$4+T$7*COS(2*PI()*$B21/n_ang),0)-ImgG_x0+1)</f>
        <v>4</v>
      </c>
      <c r="U21" s="18" t="n">
        <f aca="false">INDEX(ImgG,ROUND($C$5+U$7*SIN(2*PI()*$B21/n_ang),0)-ImgG_y0+1,ROUND($C$4+U$7*COS(2*PI()*$B21/n_ang),0)-ImgG_x0+1)</f>
        <v>4</v>
      </c>
      <c r="V21" s="18" t="n">
        <f aca="false">INDEX(ImgG,ROUND($C$5+V$7*SIN(2*PI()*$B21/n_ang),0)-ImgG_y0+1,ROUND($C$4+V$7*COS(2*PI()*$B21/n_ang),0)-ImgG_x0+1)</f>
        <v>5</v>
      </c>
      <c r="W21" s="18" t="n">
        <f aca="false">INDEX(ImgG,ROUND($C$5+W$7*SIN(2*PI()*$B21/n_ang),0)-ImgG_y0+1,ROUND($C$4+W$7*COS(2*PI()*$B21/n_ang),0)-ImgG_x0+1)</f>
        <v>9</v>
      </c>
      <c r="X21" s="18" t="n">
        <f aca="false">INDEX(ImgG,ROUND($C$5+X$7*SIN(2*PI()*$B21/n_ang),0)-ImgG_y0+1,ROUND($C$4+X$7*COS(2*PI()*$B21/n_ang),0)-ImgG_x0+1)</f>
        <v>24</v>
      </c>
      <c r="Y21" s="18" t="n">
        <f aca="false">INDEX(ImgG,ROUND($C$5+Y$7*SIN(2*PI()*$B21/n_ang),0)-ImgG_y0+1,ROUND($C$4+Y$7*COS(2*PI()*$B21/n_ang),0)-ImgG_x0+1)</f>
        <v>22</v>
      </c>
      <c r="Z21" s="18" t="n">
        <f aca="false">INDEX(ImgG,ROUND($C$5+Z$7*SIN(2*PI()*$B21/n_ang),0)-ImgG_y0+1,ROUND($C$4+Z$7*COS(2*PI()*$B21/n_ang),0)-ImgG_x0+1)</f>
        <v>32</v>
      </c>
      <c r="AA21" s="18" t="n">
        <f aca="false">INDEX(ImgG,ROUND($C$5+AA$7*SIN(2*PI()*$B21/n_ang),0)-ImgG_y0+1,ROUND($C$4+AA$7*COS(2*PI()*$B21/n_ang),0)-ImgG_x0+1)</f>
        <v>0</v>
      </c>
      <c r="AB21" s="18" t="n">
        <f aca="false">INDEX(ImgG,ROUND($C$5+AB$7*SIN(2*PI()*$B21/n_ang),0)-ImgG_y0+1,ROUND($C$4+AB$7*COS(2*PI()*$B21/n_ang),0)-ImgG_x0+1)</f>
        <v>30</v>
      </c>
      <c r="AD21" s="18" t="n">
        <f aca="false">INDEX(ImgG,ROUND($C$5+AD$7*SIN(2*PI()*$B21/n_ang),0)-ImgG_y0+1,ROUND($C$4+AD$7*COS(2*PI()*$B21/n_ang),0)-ImgG_x0+1)</f>
        <v>150</v>
      </c>
      <c r="AE21" s="18" t="n">
        <f aca="false">INDEX(ImgG,ROUND($C$5+AE$7*SIN(2*PI()*$B21/n_ang),0)-ImgG_y0+1,ROUND($C$4+AE$7*COS(2*PI()*$B21/n_ang),0)-ImgG_x0+1)</f>
        <v>163</v>
      </c>
      <c r="AF21" s="18" t="n">
        <f aca="false">INDEX(ImgG,ROUND($C$5+AF$7*SIN(2*PI()*$B21/n_ang),0)-ImgG_y0+1,ROUND($C$4+AF$7*COS(2*PI()*$B21/n_ang),0)-ImgG_x0+1)</f>
        <v>147</v>
      </c>
      <c r="AG21" s="18" t="n">
        <f aca="false">INDEX(ImgG,ROUND($C$5+AG$7*SIN(2*PI()*$B21/n_ang),0)-ImgG_y0+1,ROUND($C$4+AG$7*COS(2*PI()*$B21/n_ang),0)-ImgG_x0+1)</f>
        <v>129</v>
      </c>
      <c r="AH21" s="18" t="n">
        <f aca="false">INDEX(ImgG,ROUND($C$5+AH$7*SIN(2*PI()*$B21/n_ang),0)-ImgG_y0+1,ROUND($C$4+AH$7*COS(2*PI()*$B21/n_ang),0)-ImgG_x0+1)</f>
        <v>153</v>
      </c>
      <c r="AI21" s="18" t="n">
        <f aca="false">INDEX(ImgG,ROUND($C$5+AI$7*SIN(2*PI()*$B21/n_ang),0)-ImgG_y0+1,ROUND($C$4+AI$7*COS(2*PI()*$B21/n_ang),0)-ImgG_x0+1)</f>
        <v>217</v>
      </c>
      <c r="AJ21" s="18" t="n">
        <f aca="false">INDEX(ImgG,ROUND($C$5+AJ$7*SIN(2*PI()*$B21/n_ang),0)-ImgG_y0+1,ROUND($C$4+AJ$7*COS(2*PI()*$B21/n_ang),0)-ImgG_x0+1)</f>
        <v>86</v>
      </c>
      <c r="AK21" s="18" t="n">
        <f aca="false">INDEX(ImgG,ROUND($C$5+AK$7*SIN(2*PI()*$B21/n_ang),0)-ImgG_y0+1,ROUND($C$4+AK$7*COS(2*PI()*$B21/n_ang),0)-ImgG_x0+1)</f>
        <v>130</v>
      </c>
      <c r="AL21" s="18" t="n">
        <f aca="false">INDEX(ImgG,ROUND($C$5+AL$7*SIN(2*PI()*$B21/n_ang),0)-ImgG_y0+1,ROUND($C$4+AL$7*COS(2*PI()*$B21/n_ang),0)-ImgG_x0+1)</f>
        <v>130</v>
      </c>
      <c r="AN21" s="35" t="n">
        <f aca="false">AVERAGE(D21:AB21)-AVERAGE(D136:AB136)</f>
        <v>-79.105625</v>
      </c>
      <c r="AO21" s="36" t="n">
        <f aca="false">(AN21-AVERAGE(AN$8:AN$135))/STDEVP(AN$8:AN$135)</f>
        <v>-2.88942985253037</v>
      </c>
      <c r="AP21" s="35" t="n">
        <f aca="false">AVERAGE(AD21:AL21)-AVERAGE(AD136:AL136)</f>
        <v>69.9305555555556</v>
      </c>
      <c r="AQ21" s="36" t="n">
        <f aca="false">(AP21-AVERAGE(AP$8:AP$135))/STDEVP(AP$8:AP$135)</f>
        <v>1.49654409293503</v>
      </c>
      <c r="AS21" s="2" t="s">
        <v>193</v>
      </c>
    </row>
    <row r="22" customFormat="false" ht="10.5" hidden="false" customHeight="true" outlineLevel="0" collapsed="false">
      <c r="B22" s="22" t="n">
        <v>14</v>
      </c>
      <c r="C22" s="34" t="n">
        <f aca="false">B22*360/n_ang</f>
        <v>39.375</v>
      </c>
      <c r="D22" s="18" t="n">
        <f aca="false">INDEX(ImgG,ROUND($C$5+D$7*SIN(2*PI()*$B22/n_ang),0)-ImgG_y0+1,ROUND($C$4+D$7*COS(2*PI()*$B22/n_ang),0)-ImgG_x0+1)</f>
        <v>251</v>
      </c>
      <c r="E22" s="18" t="n">
        <f aca="false">INDEX(ImgG,ROUND($C$5+E$7*SIN(2*PI()*$B22/n_ang),0)-ImgG_y0+1,ROUND($C$4+E$7*COS(2*PI()*$B22/n_ang),0)-ImgG_x0+1)</f>
        <v>111</v>
      </c>
      <c r="F22" s="18" t="n">
        <f aca="false">INDEX(ImgG,ROUND($C$5+F$7*SIN(2*PI()*$B22/n_ang),0)-ImgG_y0+1,ROUND($C$4+F$7*COS(2*PI()*$B22/n_ang),0)-ImgG_x0+1)</f>
        <v>90</v>
      </c>
      <c r="G22" s="18" t="n">
        <f aca="false">INDEX(ImgG,ROUND($C$5+G$7*SIN(2*PI()*$B22/n_ang),0)-ImgG_y0+1,ROUND($C$4+G$7*COS(2*PI()*$B22/n_ang),0)-ImgG_x0+1)</f>
        <v>68</v>
      </c>
      <c r="H22" s="18" t="n">
        <f aca="false">INDEX(ImgG,ROUND($C$5+H$7*SIN(2*PI()*$B22/n_ang),0)-ImgG_y0+1,ROUND($C$4+H$7*COS(2*PI()*$B22/n_ang),0)-ImgG_x0+1)</f>
        <v>88</v>
      </c>
      <c r="I22" s="18" t="n">
        <f aca="false">INDEX(ImgG,ROUND($C$5+I$7*SIN(2*PI()*$B22/n_ang),0)-ImgG_y0+1,ROUND($C$4+I$7*COS(2*PI()*$B22/n_ang),0)-ImgG_x0+1)</f>
        <v>103</v>
      </c>
      <c r="J22" s="18" t="n">
        <f aca="false">INDEX(ImgG,ROUND($C$5+J$7*SIN(2*PI()*$B22/n_ang),0)-ImgG_y0+1,ROUND($C$4+J$7*COS(2*PI()*$B22/n_ang),0)-ImgG_x0+1)</f>
        <v>249</v>
      </c>
      <c r="K22" s="18" t="n">
        <f aca="false">INDEX(ImgG,ROUND($C$5+K$7*SIN(2*PI()*$B22/n_ang),0)-ImgG_y0+1,ROUND($C$4+K$7*COS(2*PI()*$B22/n_ang),0)-ImgG_x0+1)</f>
        <v>203</v>
      </c>
      <c r="L22" s="18" t="n">
        <f aca="false">INDEX(ImgG,ROUND($C$5+L$7*SIN(2*PI()*$B22/n_ang),0)-ImgG_y0+1,ROUND($C$4+L$7*COS(2*PI()*$B22/n_ang),0)-ImgG_x0+1)</f>
        <v>203</v>
      </c>
      <c r="M22" s="18" t="n">
        <f aca="false">INDEX(ImgG,ROUND($C$5+M$7*SIN(2*PI()*$B22/n_ang),0)-ImgG_y0+1,ROUND($C$4+M$7*COS(2*PI()*$B22/n_ang),0)-ImgG_x0+1)</f>
        <v>45</v>
      </c>
      <c r="N22" s="18" t="n">
        <f aca="false">INDEX(ImgG,ROUND($C$5+N$7*SIN(2*PI()*$B22/n_ang),0)-ImgG_y0+1,ROUND($C$4+N$7*COS(2*PI()*$B22/n_ang),0)-ImgG_x0+1)</f>
        <v>1</v>
      </c>
      <c r="O22" s="18" t="n">
        <f aca="false">INDEX(ImgG,ROUND($C$5+O$7*SIN(2*PI()*$B22/n_ang),0)-ImgG_y0+1,ROUND($C$4+O$7*COS(2*PI()*$B22/n_ang),0)-ImgG_x0+1)</f>
        <v>22</v>
      </c>
      <c r="P22" s="18" t="n">
        <f aca="false">INDEX(ImgG,ROUND($C$5+P$7*SIN(2*PI()*$B22/n_ang),0)-ImgG_y0+1,ROUND($C$4+P$7*COS(2*PI()*$B22/n_ang),0)-ImgG_x0+1)</f>
        <v>22</v>
      </c>
      <c r="Q22" s="18" t="n">
        <f aca="false">INDEX(ImgG,ROUND($C$5+Q$7*SIN(2*PI()*$B22/n_ang),0)-ImgG_y0+1,ROUND($C$4+Q$7*COS(2*PI()*$B22/n_ang),0)-ImgG_x0+1)</f>
        <v>10</v>
      </c>
      <c r="R22" s="18" t="n">
        <f aca="false">INDEX(ImgG,ROUND($C$5+R$7*SIN(2*PI()*$B22/n_ang),0)-ImgG_y0+1,ROUND($C$4+R$7*COS(2*PI()*$B22/n_ang),0)-ImgG_x0+1)</f>
        <v>21</v>
      </c>
      <c r="S22" s="18" t="n">
        <f aca="false">INDEX(ImgG,ROUND($C$5+S$7*SIN(2*PI()*$B22/n_ang),0)-ImgG_y0+1,ROUND($C$4+S$7*COS(2*PI()*$B22/n_ang),0)-ImgG_x0+1)</f>
        <v>39</v>
      </c>
      <c r="T22" s="18" t="n">
        <f aca="false">INDEX(ImgG,ROUND($C$5+T$7*SIN(2*PI()*$B22/n_ang),0)-ImgG_y0+1,ROUND($C$4+T$7*COS(2*PI()*$B22/n_ang),0)-ImgG_x0+1)</f>
        <v>23</v>
      </c>
      <c r="U22" s="18" t="n">
        <f aca="false">INDEX(ImgG,ROUND($C$5+U$7*SIN(2*PI()*$B22/n_ang),0)-ImgG_y0+1,ROUND($C$4+U$7*COS(2*PI()*$B22/n_ang),0)-ImgG_x0+1)</f>
        <v>32</v>
      </c>
      <c r="V22" s="18" t="n">
        <f aca="false">INDEX(ImgG,ROUND($C$5+V$7*SIN(2*PI()*$B22/n_ang),0)-ImgG_y0+1,ROUND($C$4+V$7*COS(2*PI()*$B22/n_ang),0)-ImgG_x0+1)</f>
        <v>33</v>
      </c>
      <c r="W22" s="18" t="n">
        <f aca="false">INDEX(ImgG,ROUND($C$5+W$7*SIN(2*PI()*$B22/n_ang),0)-ImgG_y0+1,ROUND($C$4+W$7*COS(2*PI()*$B22/n_ang),0)-ImgG_x0+1)</f>
        <v>31</v>
      </c>
      <c r="X22" s="18" t="n">
        <f aca="false">INDEX(ImgG,ROUND($C$5+X$7*SIN(2*PI()*$B22/n_ang),0)-ImgG_y0+1,ROUND($C$4+X$7*COS(2*PI()*$B22/n_ang),0)-ImgG_x0+1)</f>
        <v>24</v>
      </c>
      <c r="Y22" s="18" t="n">
        <f aca="false">INDEX(ImgG,ROUND($C$5+Y$7*SIN(2*PI()*$B22/n_ang),0)-ImgG_y0+1,ROUND($C$4+Y$7*COS(2*PI()*$B22/n_ang),0)-ImgG_x0+1)</f>
        <v>24</v>
      </c>
      <c r="Z22" s="18" t="n">
        <f aca="false">INDEX(ImgG,ROUND($C$5+Z$7*SIN(2*PI()*$B22/n_ang),0)-ImgG_y0+1,ROUND($C$4+Z$7*COS(2*PI()*$B22/n_ang),0)-ImgG_x0+1)</f>
        <v>60</v>
      </c>
      <c r="AA22" s="18" t="n">
        <f aca="false">INDEX(ImgG,ROUND($C$5+AA$7*SIN(2*PI()*$B22/n_ang),0)-ImgG_y0+1,ROUND($C$4+AA$7*COS(2*PI()*$B22/n_ang),0)-ImgG_x0+1)</f>
        <v>17</v>
      </c>
      <c r="AB22" s="18" t="n">
        <f aca="false">INDEX(ImgG,ROUND($C$5+AB$7*SIN(2*PI()*$B22/n_ang),0)-ImgG_y0+1,ROUND($C$4+AB$7*COS(2*PI()*$B22/n_ang),0)-ImgG_x0+1)</f>
        <v>10</v>
      </c>
      <c r="AD22" s="18" t="n">
        <f aca="false">INDEX(ImgG,ROUND($C$5+AD$7*SIN(2*PI()*$B22/n_ang),0)-ImgG_y0+1,ROUND($C$4+AD$7*COS(2*PI()*$B22/n_ang),0)-ImgG_x0+1)</f>
        <v>172</v>
      </c>
      <c r="AE22" s="18" t="n">
        <f aca="false">INDEX(ImgG,ROUND($C$5+AE$7*SIN(2*PI()*$B22/n_ang),0)-ImgG_y0+1,ROUND($C$4+AE$7*COS(2*PI()*$B22/n_ang),0)-ImgG_x0+1)</f>
        <v>162</v>
      </c>
      <c r="AF22" s="18" t="n">
        <f aca="false">INDEX(ImgG,ROUND($C$5+AF$7*SIN(2*PI()*$B22/n_ang),0)-ImgG_y0+1,ROUND($C$4+AF$7*COS(2*PI()*$B22/n_ang),0)-ImgG_x0+1)</f>
        <v>162</v>
      </c>
      <c r="AG22" s="18" t="n">
        <f aca="false">INDEX(ImgG,ROUND($C$5+AG$7*SIN(2*PI()*$B22/n_ang),0)-ImgG_y0+1,ROUND($C$4+AG$7*COS(2*PI()*$B22/n_ang),0)-ImgG_x0+1)</f>
        <v>121</v>
      </c>
      <c r="AH22" s="18" t="n">
        <f aca="false">INDEX(ImgG,ROUND($C$5+AH$7*SIN(2*PI()*$B22/n_ang),0)-ImgG_y0+1,ROUND($C$4+AH$7*COS(2*PI()*$B22/n_ang),0)-ImgG_x0+1)</f>
        <v>155</v>
      </c>
      <c r="AI22" s="18" t="n">
        <f aca="false">INDEX(ImgG,ROUND($C$5+AI$7*SIN(2*PI()*$B22/n_ang),0)-ImgG_y0+1,ROUND($C$4+AI$7*COS(2*PI()*$B22/n_ang),0)-ImgG_x0+1)</f>
        <v>223</v>
      </c>
      <c r="AJ22" s="18" t="n">
        <f aca="false">INDEX(ImgG,ROUND($C$5+AJ$7*SIN(2*PI()*$B22/n_ang),0)-ImgG_y0+1,ROUND($C$4+AJ$7*COS(2*PI()*$B22/n_ang),0)-ImgG_x0+1)</f>
        <v>191</v>
      </c>
      <c r="AK22" s="18" t="n">
        <f aca="false">INDEX(ImgG,ROUND($C$5+AK$7*SIN(2*PI()*$B22/n_ang),0)-ImgG_y0+1,ROUND($C$4+AK$7*COS(2*PI()*$B22/n_ang),0)-ImgG_x0+1)</f>
        <v>110</v>
      </c>
      <c r="AL22" s="18" t="n">
        <f aca="false">INDEX(ImgG,ROUND($C$5+AL$7*SIN(2*PI()*$B22/n_ang),0)-ImgG_y0+1,ROUND($C$4+AL$7*COS(2*PI()*$B22/n_ang),0)-ImgG_x0+1)</f>
        <v>129</v>
      </c>
      <c r="AN22" s="35" t="n">
        <f aca="false">AVERAGE(D22:AB22)-AVERAGE(D136:AB136)</f>
        <v>-70.425625</v>
      </c>
      <c r="AO22" s="36" t="n">
        <f aca="false">(AN22-AVERAGE(AN$8:AN$135))/STDEVP(AN$8:AN$135)</f>
        <v>-2.57238222007739</v>
      </c>
      <c r="AP22" s="35" t="n">
        <f aca="false">AVERAGE(AD22:AL22)-AVERAGE(AD136:AL136)</f>
        <v>83.2638888888889</v>
      </c>
      <c r="AQ22" s="36" t="n">
        <f aca="false">(AP22-AVERAGE(AP$8:AP$135))/STDEVP(AP$8:AP$135)</f>
        <v>1.78188318513316</v>
      </c>
    </row>
    <row r="23" customFormat="false" ht="10.5" hidden="false" customHeight="true" outlineLevel="0" collapsed="false">
      <c r="B23" s="22" t="n">
        <v>15</v>
      </c>
      <c r="C23" s="34" t="n">
        <f aca="false">B23*360/n_ang</f>
        <v>42.1875</v>
      </c>
      <c r="D23" s="18" t="n">
        <f aca="false">INDEX(ImgG,ROUND($C$5+D$7*SIN(2*PI()*$B23/n_ang),0)-ImgG_y0+1,ROUND($C$4+D$7*COS(2*PI()*$B23/n_ang),0)-ImgG_x0+1)</f>
        <v>251</v>
      </c>
      <c r="E23" s="18" t="n">
        <f aca="false">INDEX(ImgG,ROUND($C$5+E$7*SIN(2*PI()*$B23/n_ang),0)-ImgG_y0+1,ROUND($C$4+E$7*COS(2*PI()*$B23/n_ang),0)-ImgG_x0+1)</f>
        <v>111</v>
      </c>
      <c r="F23" s="18" t="n">
        <f aca="false">INDEX(ImgG,ROUND($C$5+F$7*SIN(2*PI()*$B23/n_ang),0)-ImgG_y0+1,ROUND($C$4+F$7*COS(2*PI()*$B23/n_ang),0)-ImgG_x0+1)</f>
        <v>116</v>
      </c>
      <c r="G23" s="18" t="n">
        <f aca="false">INDEX(ImgG,ROUND($C$5+G$7*SIN(2*PI()*$B23/n_ang),0)-ImgG_y0+1,ROUND($C$4+G$7*COS(2*PI()*$B23/n_ang),0)-ImgG_x0+1)</f>
        <v>97</v>
      </c>
      <c r="H23" s="18" t="n">
        <f aca="false">INDEX(ImgG,ROUND($C$5+H$7*SIN(2*PI()*$B23/n_ang),0)-ImgG_y0+1,ROUND($C$4+H$7*COS(2*PI()*$B23/n_ang),0)-ImgG_x0+1)</f>
        <v>88</v>
      </c>
      <c r="I23" s="18" t="n">
        <f aca="false">INDEX(ImgG,ROUND($C$5+I$7*SIN(2*PI()*$B23/n_ang),0)-ImgG_y0+1,ROUND($C$4+I$7*COS(2*PI()*$B23/n_ang),0)-ImgG_x0+1)</f>
        <v>205</v>
      </c>
      <c r="J23" s="18" t="n">
        <f aca="false">INDEX(ImgG,ROUND($C$5+J$7*SIN(2*PI()*$B23/n_ang),0)-ImgG_y0+1,ROUND($C$4+J$7*COS(2*PI()*$B23/n_ang),0)-ImgG_x0+1)</f>
        <v>205</v>
      </c>
      <c r="K23" s="18" t="n">
        <f aca="false">INDEX(ImgG,ROUND($C$5+K$7*SIN(2*PI()*$B23/n_ang),0)-ImgG_y0+1,ROUND($C$4+K$7*COS(2*PI()*$B23/n_ang),0)-ImgG_x0+1)</f>
        <v>252</v>
      </c>
      <c r="L23" s="18" t="n">
        <f aca="false">INDEX(ImgG,ROUND($C$5+L$7*SIN(2*PI()*$B23/n_ang),0)-ImgG_y0+1,ROUND($C$4+L$7*COS(2*PI()*$B23/n_ang),0)-ImgG_x0+1)</f>
        <v>108</v>
      </c>
      <c r="M23" s="18" t="n">
        <f aca="false">INDEX(ImgG,ROUND($C$5+M$7*SIN(2*PI()*$B23/n_ang),0)-ImgG_y0+1,ROUND($C$4+M$7*COS(2*PI()*$B23/n_ang),0)-ImgG_x0+1)</f>
        <v>45</v>
      </c>
      <c r="N23" s="18" t="n">
        <f aca="false">INDEX(ImgG,ROUND($C$5+N$7*SIN(2*PI()*$B23/n_ang),0)-ImgG_y0+1,ROUND($C$4+N$7*COS(2*PI()*$B23/n_ang),0)-ImgG_x0+1)</f>
        <v>33</v>
      </c>
      <c r="O23" s="18" t="n">
        <f aca="false">INDEX(ImgG,ROUND($C$5+O$7*SIN(2*PI()*$B23/n_ang),0)-ImgG_y0+1,ROUND($C$4+O$7*COS(2*PI()*$B23/n_ang),0)-ImgG_x0+1)</f>
        <v>35</v>
      </c>
      <c r="P23" s="18" t="n">
        <f aca="false">INDEX(ImgG,ROUND($C$5+P$7*SIN(2*PI()*$B23/n_ang),0)-ImgG_y0+1,ROUND($C$4+P$7*COS(2*PI()*$B23/n_ang),0)-ImgG_x0+1)</f>
        <v>22</v>
      </c>
      <c r="Q23" s="18" t="n">
        <f aca="false">INDEX(ImgG,ROUND($C$5+Q$7*SIN(2*PI()*$B23/n_ang),0)-ImgG_y0+1,ROUND($C$4+Q$7*COS(2*PI()*$B23/n_ang),0)-ImgG_x0+1)</f>
        <v>23</v>
      </c>
      <c r="R23" s="18" t="n">
        <f aca="false">INDEX(ImgG,ROUND($C$5+R$7*SIN(2*PI()*$B23/n_ang),0)-ImgG_y0+1,ROUND($C$4+R$7*COS(2*PI()*$B23/n_ang),0)-ImgG_x0+1)</f>
        <v>22</v>
      </c>
      <c r="S23" s="18" t="n">
        <f aca="false">INDEX(ImgG,ROUND($C$5+S$7*SIN(2*PI()*$B23/n_ang),0)-ImgG_y0+1,ROUND($C$4+S$7*COS(2*PI()*$B23/n_ang),0)-ImgG_x0+1)</f>
        <v>24</v>
      </c>
      <c r="T23" s="18" t="n">
        <f aca="false">INDEX(ImgG,ROUND($C$5+T$7*SIN(2*PI()*$B23/n_ang),0)-ImgG_y0+1,ROUND($C$4+T$7*COS(2*PI()*$B23/n_ang),0)-ImgG_x0+1)</f>
        <v>28</v>
      </c>
      <c r="U23" s="18" t="n">
        <f aca="false">INDEX(ImgG,ROUND($C$5+U$7*SIN(2*PI()*$B23/n_ang),0)-ImgG_y0+1,ROUND($C$4+U$7*COS(2*PI()*$B23/n_ang),0)-ImgG_x0+1)</f>
        <v>32</v>
      </c>
      <c r="V23" s="18" t="n">
        <f aca="false">INDEX(ImgG,ROUND($C$5+V$7*SIN(2*PI()*$B23/n_ang),0)-ImgG_y0+1,ROUND($C$4+V$7*COS(2*PI()*$B23/n_ang),0)-ImgG_x0+1)</f>
        <v>32</v>
      </c>
      <c r="W23" s="18" t="n">
        <f aca="false">INDEX(ImgG,ROUND($C$5+W$7*SIN(2*PI()*$B23/n_ang),0)-ImgG_y0+1,ROUND($C$4+W$7*COS(2*PI()*$B23/n_ang),0)-ImgG_x0+1)</f>
        <v>31</v>
      </c>
      <c r="X23" s="18" t="n">
        <f aca="false">INDEX(ImgG,ROUND($C$5+X$7*SIN(2*PI()*$B23/n_ang),0)-ImgG_y0+1,ROUND($C$4+X$7*COS(2*PI()*$B23/n_ang),0)-ImgG_x0+1)</f>
        <v>24</v>
      </c>
      <c r="Y23" s="18" t="n">
        <f aca="false">INDEX(ImgG,ROUND($C$5+Y$7*SIN(2*PI()*$B23/n_ang),0)-ImgG_y0+1,ROUND($C$4+Y$7*COS(2*PI()*$B23/n_ang),0)-ImgG_x0+1)</f>
        <v>43</v>
      </c>
      <c r="Z23" s="18" t="n">
        <f aca="false">INDEX(ImgG,ROUND($C$5+Z$7*SIN(2*PI()*$B23/n_ang),0)-ImgG_y0+1,ROUND($C$4+Z$7*COS(2*PI()*$B23/n_ang),0)-ImgG_x0+1)</f>
        <v>66</v>
      </c>
      <c r="AA23" s="18" t="n">
        <f aca="false">INDEX(ImgG,ROUND($C$5+AA$7*SIN(2*PI()*$B23/n_ang),0)-ImgG_y0+1,ROUND($C$4+AA$7*COS(2*PI()*$B23/n_ang),0)-ImgG_x0+1)</f>
        <v>7</v>
      </c>
      <c r="AB23" s="18" t="n">
        <f aca="false">INDEX(ImgG,ROUND($C$5+AB$7*SIN(2*PI()*$B23/n_ang),0)-ImgG_y0+1,ROUND($C$4+AB$7*COS(2*PI()*$B23/n_ang),0)-ImgG_x0+1)</f>
        <v>0</v>
      </c>
      <c r="AD23" s="18" t="n">
        <f aca="false">INDEX(ImgG,ROUND($C$5+AD$7*SIN(2*PI()*$B23/n_ang),0)-ImgG_y0+1,ROUND($C$4+AD$7*COS(2*PI()*$B23/n_ang),0)-ImgG_x0+1)</f>
        <v>132</v>
      </c>
      <c r="AE23" s="18" t="n">
        <f aca="false">INDEX(ImgG,ROUND($C$5+AE$7*SIN(2*PI()*$B23/n_ang),0)-ImgG_y0+1,ROUND($C$4+AE$7*COS(2*PI()*$B23/n_ang),0)-ImgG_x0+1)</f>
        <v>124</v>
      </c>
      <c r="AF23" s="18" t="n">
        <f aca="false">INDEX(ImgG,ROUND($C$5+AF$7*SIN(2*PI()*$B23/n_ang),0)-ImgG_y0+1,ROUND($C$4+AF$7*COS(2*PI()*$B23/n_ang),0)-ImgG_x0+1)</f>
        <v>156</v>
      </c>
      <c r="AG23" s="18" t="n">
        <f aca="false">INDEX(ImgG,ROUND($C$5+AG$7*SIN(2*PI()*$B23/n_ang),0)-ImgG_y0+1,ROUND($C$4+AG$7*COS(2*PI()*$B23/n_ang),0)-ImgG_x0+1)</f>
        <v>158</v>
      </c>
      <c r="AH23" s="18" t="n">
        <f aca="false">INDEX(ImgG,ROUND($C$5+AH$7*SIN(2*PI()*$B23/n_ang),0)-ImgG_y0+1,ROUND($C$4+AH$7*COS(2*PI()*$B23/n_ang),0)-ImgG_x0+1)</f>
        <v>184</v>
      </c>
      <c r="AI23" s="18" t="n">
        <f aca="false">INDEX(ImgG,ROUND($C$5+AI$7*SIN(2*PI()*$B23/n_ang),0)-ImgG_y0+1,ROUND($C$4+AI$7*COS(2*PI()*$B23/n_ang),0)-ImgG_x0+1)</f>
        <v>230</v>
      </c>
      <c r="AJ23" s="18" t="n">
        <f aca="false">INDEX(ImgG,ROUND($C$5+AJ$7*SIN(2*PI()*$B23/n_ang),0)-ImgG_y0+1,ROUND($C$4+AJ$7*COS(2*PI()*$B23/n_ang),0)-ImgG_x0+1)</f>
        <v>212</v>
      </c>
      <c r="AK23" s="18" t="n">
        <f aca="false">INDEX(ImgG,ROUND($C$5+AK$7*SIN(2*PI()*$B23/n_ang),0)-ImgG_y0+1,ROUND($C$4+AK$7*COS(2*PI()*$B23/n_ang),0)-ImgG_x0+1)</f>
        <v>71</v>
      </c>
      <c r="AL23" s="18" t="n">
        <f aca="false">INDEX(ImgG,ROUND($C$5+AL$7*SIN(2*PI()*$B23/n_ang),0)-ImgG_y0+1,ROUND($C$4+AL$7*COS(2*PI()*$B23/n_ang),0)-ImgG_x0+1)</f>
        <v>117</v>
      </c>
      <c r="AN23" s="35" t="n">
        <f aca="false">AVERAGE(D23:AB23)-AVERAGE(D136:AB136)</f>
        <v>-65.625625</v>
      </c>
      <c r="AO23" s="36" t="n">
        <f aca="false">(AN23-AVERAGE(AN$8:AN$135))/STDEVP(AN$8:AN$135)</f>
        <v>-2.39705634037988</v>
      </c>
      <c r="AP23" s="35" t="n">
        <f aca="false">AVERAGE(AD23:AL23)-AVERAGE(AD136:AL136)</f>
        <v>78.7083333333333</v>
      </c>
      <c r="AQ23" s="36" t="n">
        <f aca="false">(AP23-AVERAGE(AP$8:AP$135))/STDEVP(AP$8:AP$135)</f>
        <v>1.68439232863213</v>
      </c>
    </row>
    <row r="24" customFormat="false" ht="10.5" hidden="false" customHeight="true" outlineLevel="0" collapsed="false">
      <c r="B24" s="22" t="n">
        <v>16</v>
      </c>
      <c r="C24" s="34" t="n">
        <f aca="false">B24*360/n_ang</f>
        <v>45</v>
      </c>
      <c r="D24" s="18" t="n">
        <f aca="false">INDEX(ImgG,ROUND($C$5+D$7*SIN(2*PI()*$B24/n_ang),0)-ImgG_y0+1,ROUND($C$4+D$7*COS(2*PI()*$B24/n_ang),0)-ImgG_x0+1)</f>
        <v>210</v>
      </c>
      <c r="E24" s="18" t="n">
        <f aca="false">INDEX(ImgG,ROUND($C$5+E$7*SIN(2*PI()*$B24/n_ang),0)-ImgG_y0+1,ROUND($C$4+E$7*COS(2*PI()*$B24/n_ang),0)-ImgG_x0+1)</f>
        <v>210</v>
      </c>
      <c r="F24" s="18" t="n">
        <f aca="false">INDEX(ImgG,ROUND($C$5+F$7*SIN(2*PI()*$B24/n_ang),0)-ImgG_y0+1,ROUND($C$4+F$7*COS(2*PI()*$B24/n_ang),0)-ImgG_x0+1)</f>
        <v>116</v>
      </c>
      <c r="G24" s="18" t="n">
        <f aca="false">INDEX(ImgG,ROUND($C$5+G$7*SIN(2*PI()*$B24/n_ang),0)-ImgG_y0+1,ROUND($C$4+G$7*COS(2*PI()*$B24/n_ang),0)-ImgG_x0+1)</f>
        <v>108</v>
      </c>
      <c r="H24" s="18" t="n">
        <f aca="false">INDEX(ImgG,ROUND($C$5+H$7*SIN(2*PI()*$B24/n_ang),0)-ImgG_y0+1,ROUND($C$4+H$7*COS(2*PI()*$B24/n_ang),0)-ImgG_x0+1)</f>
        <v>88</v>
      </c>
      <c r="I24" s="18" t="n">
        <f aca="false">INDEX(ImgG,ROUND($C$5+I$7*SIN(2*PI()*$B24/n_ang),0)-ImgG_y0+1,ROUND($C$4+I$7*COS(2*PI()*$B24/n_ang),0)-ImgG_x0+1)</f>
        <v>172</v>
      </c>
      <c r="J24" s="18" t="n">
        <f aca="false">INDEX(ImgG,ROUND($C$5+J$7*SIN(2*PI()*$B24/n_ang),0)-ImgG_y0+1,ROUND($C$4+J$7*COS(2*PI()*$B24/n_ang),0)-ImgG_x0+1)</f>
        <v>252</v>
      </c>
      <c r="K24" s="18" t="n">
        <f aca="false">INDEX(ImgG,ROUND($C$5+K$7*SIN(2*PI()*$B24/n_ang),0)-ImgG_y0+1,ROUND($C$4+K$7*COS(2*PI()*$B24/n_ang),0)-ImgG_x0+1)</f>
        <v>226</v>
      </c>
      <c r="L24" s="18" t="n">
        <f aca="false">INDEX(ImgG,ROUND($C$5+L$7*SIN(2*PI()*$B24/n_ang),0)-ImgG_y0+1,ROUND($C$4+L$7*COS(2*PI()*$B24/n_ang),0)-ImgG_x0+1)</f>
        <v>226</v>
      </c>
      <c r="M24" s="18" t="n">
        <f aca="false">INDEX(ImgG,ROUND($C$5+M$7*SIN(2*PI()*$B24/n_ang),0)-ImgG_y0+1,ROUND($C$4+M$7*COS(2*PI()*$B24/n_ang),0)-ImgG_x0+1)</f>
        <v>70</v>
      </c>
      <c r="N24" s="18" t="n">
        <f aca="false">INDEX(ImgG,ROUND($C$5+N$7*SIN(2*PI()*$B24/n_ang),0)-ImgG_y0+1,ROUND($C$4+N$7*COS(2*PI()*$B24/n_ang),0)-ImgG_x0+1)</f>
        <v>26</v>
      </c>
      <c r="O24" s="18" t="n">
        <f aca="false">INDEX(ImgG,ROUND($C$5+O$7*SIN(2*PI()*$B24/n_ang),0)-ImgG_y0+1,ROUND($C$4+O$7*COS(2*PI()*$B24/n_ang),0)-ImgG_x0+1)</f>
        <v>26</v>
      </c>
      <c r="P24" s="18" t="n">
        <f aca="false">INDEX(ImgG,ROUND($C$5+P$7*SIN(2*PI()*$B24/n_ang),0)-ImgG_y0+1,ROUND($C$4+P$7*COS(2*PI()*$B24/n_ang),0)-ImgG_x0+1)</f>
        <v>19</v>
      </c>
      <c r="Q24" s="18" t="n">
        <f aca="false">INDEX(ImgG,ROUND($C$5+Q$7*SIN(2*PI()*$B24/n_ang),0)-ImgG_y0+1,ROUND($C$4+Q$7*COS(2*PI()*$B24/n_ang),0)-ImgG_x0+1)</f>
        <v>15</v>
      </c>
      <c r="R24" s="18" t="n">
        <f aca="false">INDEX(ImgG,ROUND($C$5+R$7*SIN(2*PI()*$B24/n_ang),0)-ImgG_y0+1,ROUND($C$4+R$7*COS(2*PI()*$B24/n_ang),0)-ImgG_x0+1)</f>
        <v>23</v>
      </c>
      <c r="S24" s="18" t="n">
        <f aca="false">INDEX(ImgG,ROUND($C$5+S$7*SIN(2*PI()*$B24/n_ang),0)-ImgG_y0+1,ROUND($C$4+S$7*COS(2*PI()*$B24/n_ang),0)-ImgG_x0+1)</f>
        <v>23</v>
      </c>
      <c r="T24" s="18" t="n">
        <f aca="false">INDEX(ImgG,ROUND($C$5+T$7*SIN(2*PI()*$B24/n_ang),0)-ImgG_y0+1,ROUND($C$4+T$7*COS(2*PI()*$B24/n_ang),0)-ImgG_x0+1)</f>
        <v>29</v>
      </c>
      <c r="U24" s="18" t="n">
        <f aca="false">INDEX(ImgG,ROUND($C$5+U$7*SIN(2*PI()*$B24/n_ang),0)-ImgG_y0+1,ROUND($C$4+U$7*COS(2*PI()*$B24/n_ang),0)-ImgG_x0+1)</f>
        <v>28</v>
      </c>
      <c r="V24" s="18" t="n">
        <f aca="false">INDEX(ImgG,ROUND($C$5+V$7*SIN(2*PI()*$B24/n_ang),0)-ImgG_y0+1,ROUND($C$4+V$7*COS(2*PI()*$B24/n_ang),0)-ImgG_x0+1)</f>
        <v>28</v>
      </c>
      <c r="W24" s="18" t="n">
        <f aca="false">INDEX(ImgG,ROUND($C$5+W$7*SIN(2*PI()*$B24/n_ang),0)-ImgG_y0+1,ROUND($C$4+W$7*COS(2*PI()*$B24/n_ang),0)-ImgG_x0+1)</f>
        <v>29</v>
      </c>
      <c r="X24" s="18" t="n">
        <f aca="false">INDEX(ImgG,ROUND($C$5+X$7*SIN(2*PI()*$B24/n_ang),0)-ImgG_y0+1,ROUND($C$4+X$7*COS(2*PI()*$B24/n_ang),0)-ImgG_x0+1)</f>
        <v>30</v>
      </c>
      <c r="Y24" s="18" t="n">
        <f aca="false">INDEX(ImgG,ROUND($C$5+Y$7*SIN(2*PI()*$B24/n_ang),0)-ImgG_y0+1,ROUND($C$4+Y$7*COS(2*PI()*$B24/n_ang),0)-ImgG_x0+1)</f>
        <v>42</v>
      </c>
      <c r="Z24" s="18" t="n">
        <f aca="false">INDEX(ImgG,ROUND($C$5+Z$7*SIN(2*PI()*$B24/n_ang),0)-ImgG_y0+1,ROUND($C$4+Z$7*COS(2*PI()*$B24/n_ang),0)-ImgG_x0+1)</f>
        <v>57</v>
      </c>
      <c r="AA24" s="18" t="n">
        <f aca="false">INDEX(ImgG,ROUND($C$5+AA$7*SIN(2*PI()*$B24/n_ang),0)-ImgG_y0+1,ROUND($C$4+AA$7*COS(2*PI()*$B24/n_ang),0)-ImgG_x0+1)</f>
        <v>23</v>
      </c>
      <c r="AB24" s="18" t="n">
        <f aca="false">INDEX(ImgG,ROUND($C$5+AB$7*SIN(2*PI()*$B24/n_ang),0)-ImgG_y0+1,ROUND($C$4+AB$7*COS(2*PI()*$B24/n_ang),0)-ImgG_x0+1)</f>
        <v>17</v>
      </c>
      <c r="AD24" s="18" t="n">
        <f aca="false">INDEX(ImgG,ROUND($C$5+AD$7*SIN(2*PI()*$B24/n_ang),0)-ImgG_y0+1,ROUND($C$4+AD$7*COS(2*PI()*$B24/n_ang),0)-ImgG_x0+1)</f>
        <v>125</v>
      </c>
      <c r="AE24" s="18" t="n">
        <f aca="false">INDEX(ImgG,ROUND($C$5+AE$7*SIN(2*PI()*$B24/n_ang),0)-ImgG_y0+1,ROUND($C$4+AE$7*COS(2*PI()*$B24/n_ang),0)-ImgG_x0+1)</f>
        <v>121</v>
      </c>
      <c r="AF24" s="18" t="n">
        <f aca="false">INDEX(ImgG,ROUND($C$5+AF$7*SIN(2*PI()*$B24/n_ang),0)-ImgG_y0+1,ROUND($C$4+AF$7*COS(2*PI()*$B24/n_ang),0)-ImgG_x0+1)</f>
        <v>142</v>
      </c>
      <c r="AG24" s="18" t="n">
        <f aca="false">INDEX(ImgG,ROUND($C$5+AG$7*SIN(2*PI()*$B24/n_ang),0)-ImgG_y0+1,ROUND($C$4+AG$7*COS(2*PI()*$B24/n_ang),0)-ImgG_x0+1)</f>
        <v>155</v>
      </c>
      <c r="AH24" s="18" t="n">
        <f aca="false">INDEX(ImgG,ROUND($C$5+AH$7*SIN(2*PI()*$B24/n_ang),0)-ImgG_y0+1,ROUND($C$4+AH$7*COS(2*PI()*$B24/n_ang),0)-ImgG_x0+1)</f>
        <v>155</v>
      </c>
      <c r="AI24" s="18" t="n">
        <f aca="false">INDEX(ImgG,ROUND($C$5+AI$7*SIN(2*PI()*$B24/n_ang),0)-ImgG_y0+1,ROUND($C$4+AI$7*COS(2*PI()*$B24/n_ang),0)-ImgG_x0+1)</f>
        <v>201</v>
      </c>
      <c r="AJ24" s="18" t="n">
        <f aca="false">INDEX(ImgG,ROUND($C$5+AJ$7*SIN(2*PI()*$B24/n_ang),0)-ImgG_y0+1,ROUND($C$4+AJ$7*COS(2*PI()*$B24/n_ang),0)-ImgG_x0+1)</f>
        <v>135</v>
      </c>
      <c r="AK24" s="18" t="n">
        <f aca="false">INDEX(ImgG,ROUND($C$5+AK$7*SIN(2*PI()*$B24/n_ang),0)-ImgG_y0+1,ROUND($C$4+AK$7*COS(2*PI()*$B24/n_ang),0)-ImgG_x0+1)</f>
        <v>135</v>
      </c>
      <c r="AL24" s="18" t="n">
        <f aca="false">INDEX(ImgG,ROUND($C$5+AL$7*SIN(2*PI()*$B24/n_ang),0)-ImgG_y0+1,ROUND($C$4+AL$7*COS(2*PI()*$B24/n_ang),0)-ImgG_x0+1)</f>
        <v>129</v>
      </c>
      <c r="AN24" s="35" t="n">
        <f aca="false">AVERAGE(D24:AB24)-AVERAGE(D136:AB136)</f>
        <v>-57.905625</v>
      </c>
      <c r="AO24" s="36" t="n">
        <f aca="false">(AN24-AVERAGE(AN$8:AN$135))/STDEVP(AN$8:AN$135)</f>
        <v>-2.1150738838664</v>
      </c>
      <c r="AP24" s="35" t="n">
        <f aca="false">AVERAGE(AD24:AL24)-AVERAGE(AD136:AL136)</f>
        <v>69.1527777777778</v>
      </c>
      <c r="AQ24" s="36" t="n">
        <f aca="false">(AP24-AVERAGE(AP$8:AP$135))/STDEVP(AP$8:AP$135)</f>
        <v>1.4798993125568</v>
      </c>
    </row>
    <row r="25" customFormat="false" ht="10.5" hidden="false" customHeight="true" outlineLevel="0" collapsed="false">
      <c r="B25" s="22" t="n">
        <v>17</v>
      </c>
      <c r="C25" s="34" t="n">
        <f aca="false">B25*360/n_ang</f>
        <v>47.8125</v>
      </c>
      <c r="D25" s="18" t="n">
        <f aca="false">INDEX(ImgG,ROUND($C$5+D$7*SIN(2*PI()*$B25/n_ang),0)-ImgG_y0+1,ROUND($C$4+D$7*COS(2*PI()*$B25/n_ang),0)-ImgG_x0+1)</f>
        <v>247</v>
      </c>
      <c r="E25" s="18" t="n">
        <f aca="false">INDEX(ImgG,ROUND($C$5+E$7*SIN(2*PI()*$B25/n_ang),0)-ImgG_y0+1,ROUND($C$4+E$7*COS(2*PI()*$B25/n_ang),0)-ImgG_x0+1)</f>
        <v>153</v>
      </c>
      <c r="F25" s="18" t="n">
        <f aca="false">INDEX(ImgG,ROUND($C$5+F$7*SIN(2*PI()*$B25/n_ang),0)-ImgG_y0+1,ROUND($C$4+F$7*COS(2*PI()*$B25/n_ang),0)-ImgG_x0+1)</f>
        <v>116</v>
      </c>
      <c r="G25" s="18" t="n">
        <f aca="false">INDEX(ImgG,ROUND($C$5+G$7*SIN(2*PI()*$B25/n_ang),0)-ImgG_y0+1,ROUND($C$4+G$7*COS(2*PI()*$B25/n_ang),0)-ImgG_x0+1)</f>
        <v>107</v>
      </c>
      <c r="H25" s="18" t="n">
        <f aca="false">INDEX(ImgG,ROUND($C$5+H$7*SIN(2*PI()*$B25/n_ang),0)-ImgG_y0+1,ROUND($C$4+H$7*COS(2*PI()*$B25/n_ang),0)-ImgG_x0+1)</f>
        <v>112</v>
      </c>
      <c r="I25" s="18" t="n">
        <f aca="false">INDEX(ImgG,ROUND($C$5+I$7*SIN(2*PI()*$B25/n_ang),0)-ImgG_y0+1,ROUND($C$4+I$7*COS(2*PI()*$B25/n_ang),0)-ImgG_x0+1)</f>
        <v>246</v>
      </c>
      <c r="J25" s="18" t="n">
        <f aca="false">INDEX(ImgG,ROUND($C$5+J$7*SIN(2*PI()*$B25/n_ang),0)-ImgG_y0+1,ROUND($C$4+J$7*COS(2*PI()*$B25/n_ang),0)-ImgG_x0+1)</f>
        <v>252</v>
      </c>
      <c r="K25" s="18" t="n">
        <f aca="false">INDEX(ImgG,ROUND($C$5+K$7*SIN(2*PI()*$B25/n_ang),0)-ImgG_y0+1,ROUND($C$4+K$7*COS(2*PI()*$B25/n_ang),0)-ImgG_x0+1)</f>
        <v>255</v>
      </c>
      <c r="L25" s="18" t="n">
        <f aca="false">INDEX(ImgG,ROUND($C$5+L$7*SIN(2*PI()*$B25/n_ang),0)-ImgG_y0+1,ROUND($C$4+L$7*COS(2*PI()*$B25/n_ang),0)-ImgG_x0+1)</f>
        <v>151</v>
      </c>
      <c r="M25" s="18" t="n">
        <f aca="false">INDEX(ImgG,ROUND($C$5+M$7*SIN(2*PI()*$B25/n_ang),0)-ImgG_y0+1,ROUND($C$4+M$7*COS(2*PI()*$B25/n_ang),0)-ImgG_x0+1)</f>
        <v>28</v>
      </c>
      <c r="N25" s="18" t="n">
        <f aca="false">INDEX(ImgG,ROUND($C$5+N$7*SIN(2*PI()*$B25/n_ang),0)-ImgG_y0+1,ROUND($C$4+N$7*COS(2*PI()*$B25/n_ang),0)-ImgG_x0+1)</f>
        <v>28</v>
      </c>
      <c r="O25" s="18" t="n">
        <f aca="false">INDEX(ImgG,ROUND($C$5+O$7*SIN(2*PI()*$B25/n_ang),0)-ImgG_y0+1,ROUND($C$4+O$7*COS(2*PI()*$B25/n_ang),0)-ImgG_x0+1)</f>
        <v>14</v>
      </c>
      <c r="P25" s="18" t="n">
        <f aca="false">INDEX(ImgG,ROUND($C$5+P$7*SIN(2*PI()*$B25/n_ang),0)-ImgG_y0+1,ROUND($C$4+P$7*COS(2*PI()*$B25/n_ang),0)-ImgG_x0+1)</f>
        <v>23</v>
      </c>
      <c r="Q25" s="18" t="n">
        <f aca="false">INDEX(ImgG,ROUND($C$5+Q$7*SIN(2*PI()*$B25/n_ang),0)-ImgG_y0+1,ROUND($C$4+Q$7*COS(2*PI()*$B25/n_ang),0)-ImgG_x0+1)</f>
        <v>23</v>
      </c>
      <c r="R25" s="18" t="n">
        <f aca="false">INDEX(ImgG,ROUND($C$5+R$7*SIN(2*PI()*$B25/n_ang),0)-ImgG_y0+1,ROUND($C$4+R$7*COS(2*PI()*$B25/n_ang),0)-ImgG_x0+1)</f>
        <v>16</v>
      </c>
      <c r="S25" s="18" t="n">
        <f aca="false">INDEX(ImgG,ROUND($C$5+S$7*SIN(2*PI()*$B25/n_ang),0)-ImgG_y0+1,ROUND($C$4+S$7*COS(2*PI()*$B25/n_ang),0)-ImgG_x0+1)</f>
        <v>18</v>
      </c>
      <c r="T25" s="18" t="n">
        <f aca="false">INDEX(ImgG,ROUND($C$5+T$7*SIN(2*PI()*$B25/n_ang),0)-ImgG_y0+1,ROUND($C$4+T$7*COS(2*PI()*$B25/n_ang),0)-ImgG_x0+1)</f>
        <v>31</v>
      </c>
      <c r="U25" s="18" t="n">
        <f aca="false">INDEX(ImgG,ROUND($C$5+U$7*SIN(2*PI()*$B25/n_ang),0)-ImgG_y0+1,ROUND($C$4+U$7*COS(2*PI()*$B25/n_ang),0)-ImgG_x0+1)</f>
        <v>30</v>
      </c>
      <c r="V25" s="18" t="n">
        <f aca="false">INDEX(ImgG,ROUND($C$5+V$7*SIN(2*PI()*$B25/n_ang),0)-ImgG_y0+1,ROUND($C$4+V$7*COS(2*PI()*$B25/n_ang),0)-ImgG_x0+1)</f>
        <v>26</v>
      </c>
      <c r="W25" s="18" t="n">
        <f aca="false">INDEX(ImgG,ROUND($C$5+W$7*SIN(2*PI()*$B25/n_ang),0)-ImgG_y0+1,ROUND($C$4+W$7*COS(2*PI()*$B25/n_ang),0)-ImgG_x0+1)</f>
        <v>43</v>
      </c>
      <c r="X25" s="18" t="n">
        <f aca="false">INDEX(ImgG,ROUND($C$5+X$7*SIN(2*PI()*$B25/n_ang),0)-ImgG_y0+1,ROUND($C$4+X$7*COS(2*PI()*$B25/n_ang),0)-ImgG_x0+1)</f>
        <v>40</v>
      </c>
      <c r="Y25" s="18" t="n">
        <f aca="false">INDEX(ImgG,ROUND($C$5+Y$7*SIN(2*PI()*$B25/n_ang),0)-ImgG_y0+1,ROUND($C$4+Y$7*COS(2*PI()*$B25/n_ang),0)-ImgG_x0+1)</f>
        <v>45</v>
      </c>
      <c r="Z25" s="18" t="n">
        <f aca="false">INDEX(ImgG,ROUND($C$5+Z$7*SIN(2*PI()*$B25/n_ang),0)-ImgG_y0+1,ROUND($C$4+Z$7*COS(2*PI()*$B25/n_ang),0)-ImgG_x0+1)</f>
        <v>54</v>
      </c>
      <c r="AA25" s="18" t="n">
        <f aca="false">INDEX(ImgG,ROUND($C$5+AA$7*SIN(2*PI()*$B25/n_ang),0)-ImgG_y0+1,ROUND($C$4+AA$7*COS(2*PI()*$B25/n_ang),0)-ImgG_x0+1)</f>
        <v>38</v>
      </c>
      <c r="AB25" s="18" t="n">
        <f aca="false">INDEX(ImgG,ROUND($C$5+AB$7*SIN(2*PI()*$B25/n_ang),0)-ImgG_y0+1,ROUND($C$4+AB$7*COS(2*PI()*$B25/n_ang),0)-ImgG_x0+1)</f>
        <v>8</v>
      </c>
      <c r="AD25" s="18" t="n">
        <f aca="false">INDEX(ImgG,ROUND($C$5+AD$7*SIN(2*PI()*$B25/n_ang),0)-ImgG_y0+1,ROUND($C$4+AD$7*COS(2*PI()*$B25/n_ang),0)-ImgG_x0+1)</f>
        <v>114</v>
      </c>
      <c r="AE25" s="18" t="n">
        <f aca="false">INDEX(ImgG,ROUND($C$5+AE$7*SIN(2*PI()*$B25/n_ang),0)-ImgG_y0+1,ROUND($C$4+AE$7*COS(2*PI()*$B25/n_ang),0)-ImgG_x0+1)</f>
        <v>124</v>
      </c>
      <c r="AF25" s="18" t="n">
        <f aca="false">INDEX(ImgG,ROUND($C$5+AF$7*SIN(2*PI()*$B25/n_ang),0)-ImgG_y0+1,ROUND($C$4+AF$7*COS(2*PI()*$B25/n_ang),0)-ImgG_x0+1)</f>
        <v>146</v>
      </c>
      <c r="AG25" s="18" t="n">
        <f aca="false">INDEX(ImgG,ROUND($C$5+AG$7*SIN(2*PI()*$B25/n_ang),0)-ImgG_y0+1,ROUND($C$4+AG$7*COS(2*PI()*$B25/n_ang),0)-ImgG_x0+1)</f>
        <v>178</v>
      </c>
      <c r="AH25" s="18" t="n">
        <f aca="false">INDEX(ImgG,ROUND($C$5+AH$7*SIN(2*PI()*$B25/n_ang),0)-ImgG_y0+1,ROUND($C$4+AH$7*COS(2*PI()*$B25/n_ang),0)-ImgG_x0+1)</f>
        <v>148</v>
      </c>
      <c r="AI25" s="18" t="n">
        <f aca="false">INDEX(ImgG,ROUND($C$5+AI$7*SIN(2*PI()*$B25/n_ang),0)-ImgG_y0+1,ROUND($C$4+AI$7*COS(2*PI()*$B25/n_ang),0)-ImgG_x0+1)</f>
        <v>195</v>
      </c>
      <c r="AJ25" s="18" t="n">
        <f aca="false">INDEX(ImgG,ROUND($C$5+AJ$7*SIN(2*PI()*$B25/n_ang),0)-ImgG_y0+1,ROUND($C$4+AJ$7*COS(2*PI()*$B25/n_ang),0)-ImgG_x0+1)</f>
        <v>230</v>
      </c>
      <c r="AK25" s="18" t="n">
        <f aca="false">INDEX(ImgG,ROUND($C$5+AK$7*SIN(2*PI()*$B25/n_ang),0)-ImgG_y0+1,ROUND($C$4+AK$7*COS(2*PI()*$B25/n_ang),0)-ImgG_x0+1)</f>
        <v>74</v>
      </c>
      <c r="AL25" s="18" t="n">
        <f aca="false">INDEX(ImgG,ROUND($C$5+AL$7*SIN(2*PI()*$B25/n_ang),0)-ImgG_y0+1,ROUND($C$4+AL$7*COS(2*PI()*$B25/n_ang),0)-ImgG_x0+1)</f>
        <v>130</v>
      </c>
      <c r="AN25" s="35" t="n">
        <f aca="false">AVERAGE(D25:AB25)-AVERAGE(D136:AB136)</f>
        <v>-57.465625</v>
      </c>
      <c r="AO25" s="36" t="n">
        <f aca="false">(AN25-AVERAGE(AN$8:AN$135))/STDEVP(AN$8:AN$135)</f>
        <v>-2.09900234489413</v>
      </c>
      <c r="AP25" s="35" t="n">
        <f aca="false">AVERAGE(AD25:AL25)-AVERAGE(AD136:AL136)</f>
        <v>73.7083333333333</v>
      </c>
      <c r="AQ25" s="36" t="n">
        <f aca="false">(AP25-AVERAGE(AP$8:AP$135))/STDEVP(AP$8:AP$135)</f>
        <v>1.57739016905783</v>
      </c>
    </row>
    <row r="26" customFormat="false" ht="10.5" hidden="false" customHeight="true" outlineLevel="0" collapsed="false">
      <c r="B26" s="22" t="n">
        <v>18</v>
      </c>
      <c r="C26" s="34" t="n">
        <f aca="false">B26*360/n_ang</f>
        <v>50.625</v>
      </c>
      <c r="D26" s="18" t="n">
        <f aca="false">INDEX(ImgG,ROUND($C$5+D$7*SIN(2*PI()*$B26/n_ang),0)-ImgG_y0+1,ROUND($C$4+D$7*COS(2*PI()*$B26/n_ang),0)-ImgG_x0+1)</f>
        <v>247</v>
      </c>
      <c r="E26" s="18" t="n">
        <f aca="false">INDEX(ImgG,ROUND($C$5+E$7*SIN(2*PI()*$B26/n_ang),0)-ImgG_y0+1,ROUND($C$4+E$7*COS(2*PI()*$B26/n_ang),0)-ImgG_x0+1)</f>
        <v>153</v>
      </c>
      <c r="F26" s="18" t="n">
        <f aca="false">INDEX(ImgG,ROUND($C$5+F$7*SIN(2*PI()*$B26/n_ang),0)-ImgG_y0+1,ROUND($C$4+F$7*COS(2*PI()*$B26/n_ang),0)-ImgG_x0+1)</f>
        <v>114</v>
      </c>
      <c r="G26" s="18" t="n">
        <f aca="false">INDEX(ImgG,ROUND($C$5+G$7*SIN(2*PI()*$B26/n_ang),0)-ImgG_y0+1,ROUND($C$4+G$7*COS(2*PI()*$B26/n_ang),0)-ImgG_x0+1)</f>
        <v>107</v>
      </c>
      <c r="H26" s="18" t="n">
        <f aca="false">INDEX(ImgG,ROUND($C$5+H$7*SIN(2*PI()*$B26/n_ang),0)-ImgG_y0+1,ROUND($C$4+H$7*COS(2*PI()*$B26/n_ang),0)-ImgG_x0+1)</f>
        <v>112</v>
      </c>
      <c r="I26" s="18" t="n">
        <f aca="false">INDEX(ImgG,ROUND($C$5+I$7*SIN(2*PI()*$B26/n_ang),0)-ImgG_y0+1,ROUND($C$4+I$7*COS(2*PI()*$B26/n_ang),0)-ImgG_x0+1)</f>
        <v>146</v>
      </c>
      <c r="J26" s="18" t="n">
        <f aca="false">INDEX(ImgG,ROUND($C$5+J$7*SIN(2*PI()*$B26/n_ang),0)-ImgG_y0+1,ROUND($C$4+J$7*COS(2*PI()*$B26/n_ang),0)-ImgG_x0+1)</f>
        <v>251</v>
      </c>
      <c r="K26" s="18" t="n">
        <f aca="false">INDEX(ImgG,ROUND($C$5+K$7*SIN(2*PI()*$B26/n_ang),0)-ImgG_y0+1,ROUND($C$4+K$7*COS(2*PI()*$B26/n_ang),0)-ImgG_x0+1)</f>
        <v>255</v>
      </c>
      <c r="L26" s="18" t="n">
        <f aca="false">INDEX(ImgG,ROUND($C$5+L$7*SIN(2*PI()*$B26/n_ang),0)-ImgG_y0+1,ROUND($C$4+L$7*COS(2*PI()*$B26/n_ang),0)-ImgG_x0+1)</f>
        <v>248</v>
      </c>
      <c r="M26" s="18" t="n">
        <f aca="false">INDEX(ImgG,ROUND($C$5+M$7*SIN(2*PI()*$B26/n_ang),0)-ImgG_y0+1,ROUND($C$4+M$7*COS(2*PI()*$B26/n_ang),0)-ImgG_x0+1)</f>
        <v>66</v>
      </c>
      <c r="N26" s="18" t="n">
        <f aca="false">INDEX(ImgG,ROUND($C$5+N$7*SIN(2*PI()*$B26/n_ang),0)-ImgG_y0+1,ROUND($C$4+N$7*COS(2*PI()*$B26/n_ang),0)-ImgG_x0+1)</f>
        <v>19</v>
      </c>
      <c r="O26" s="18" t="n">
        <f aca="false">INDEX(ImgG,ROUND($C$5+O$7*SIN(2*PI()*$B26/n_ang),0)-ImgG_y0+1,ROUND($C$4+O$7*COS(2*PI()*$B26/n_ang),0)-ImgG_x0+1)</f>
        <v>25</v>
      </c>
      <c r="P26" s="18" t="n">
        <f aca="false">INDEX(ImgG,ROUND($C$5+P$7*SIN(2*PI()*$B26/n_ang),0)-ImgG_y0+1,ROUND($C$4+P$7*COS(2*PI()*$B26/n_ang),0)-ImgG_x0+1)</f>
        <v>15</v>
      </c>
      <c r="Q26" s="18" t="n">
        <f aca="false">INDEX(ImgG,ROUND($C$5+Q$7*SIN(2*PI()*$B26/n_ang),0)-ImgG_y0+1,ROUND($C$4+Q$7*COS(2*PI()*$B26/n_ang),0)-ImgG_x0+1)</f>
        <v>33</v>
      </c>
      <c r="R26" s="18" t="n">
        <f aca="false">INDEX(ImgG,ROUND($C$5+R$7*SIN(2*PI()*$B26/n_ang),0)-ImgG_y0+1,ROUND($C$4+R$7*COS(2*PI()*$B26/n_ang),0)-ImgG_x0+1)</f>
        <v>31</v>
      </c>
      <c r="S26" s="18" t="n">
        <f aca="false">INDEX(ImgG,ROUND($C$5+S$7*SIN(2*PI()*$B26/n_ang),0)-ImgG_y0+1,ROUND($C$4+S$7*COS(2*PI()*$B26/n_ang),0)-ImgG_x0+1)</f>
        <v>43</v>
      </c>
      <c r="T26" s="18" t="n">
        <f aca="false">INDEX(ImgG,ROUND($C$5+T$7*SIN(2*PI()*$B26/n_ang),0)-ImgG_y0+1,ROUND($C$4+T$7*COS(2*PI()*$B26/n_ang),0)-ImgG_x0+1)</f>
        <v>43</v>
      </c>
      <c r="U26" s="18" t="n">
        <f aca="false">INDEX(ImgG,ROUND($C$5+U$7*SIN(2*PI()*$B26/n_ang),0)-ImgG_y0+1,ROUND($C$4+U$7*COS(2*PI()*$B26/n_ang),0)-ImgG_x0+1)</f>
        <v>38</v>
      </c>
      <c r="V26" s="18" t="n">
        <f aca="false">INDEX(ImgG,ROUND($C$5+V$7*SIN(2*PI()*$B26/n_ang),0)-ImgG_y0+1,ROUND($C$4+V$7*COS(2*PI()*$B26/n_ang),0)-ImgG_x0+1)</f>
        <v>46</v>
      </c>
      <c r="W26" s="18" t="n">
        <f aca="false">INDEX(ImgG,ROUND($C$5+W$7*SIN(2*PI()*$B26/n_ang),0)-ImgG_y0+1,ROUND($C$4+W$7*COS(2*PI()*$B26/n_ang),0)-ImgG_x0+1)</f>
        <v>29</v>
      </c>
      <c r="X26" s="18" t="n">
        <f aca="false">INDEX(ImgG,ROUND($C$5+X$7*SIN(2*PI()*$B26/n_ang),0)-ImgG_y0+1,ROUND($C$4+X$7*COS(2*PI()*$B26/n_ang),0)-ImgG_x0+1)</f>
        <v>25</v>
      </c>
      <c r="Y26" s="18" t="n">
        <f aca="false">INDEX(ImgG,ROUND($C$5+Y$7*SIN(2*PI()*$B26/n_ang),0)-ImgG_y0+1,ROUND($C$4+Y$7*COS(2*PI()*$B26/n_ang),0)-ImgG_x0+1)</f>
        <v>44</v>
      </c>
      <c r="Z26" s="18" t="n">
        <f aca="false">INDEX(ImgG,ROUND($C$5+Z$7*SIN(2*PI()*$B26/n_ang),0)-ImgG_y0+1,ROUND($C$4+Z$7*COS(2*PI()*$B26/n_ang),0)-ImgG_x0+1)</f>
        <v>19</v>
      </c>
      <c r="AA26" s="18" t="n">
        <f aca="false">INDEX(ImgG,ROUND($C$5+AA$7*SIN(2*PI()*$B26/n_ang),0)-ImgG_y0+1,ROUND($C$4+AA$7*COS(2*PI()*$B26/n_ang),0)-ImgG_x0+1)</f>
        <v>15</v>
      </c>
      <c r="AB26" s="18" t="n">
        <f aca="false">INDEX(ImgG,ROUND($C$5+AB$7*SIN(2*PI()*$B26/n_ang),0)-ImgG_y0+1,ROUND($C$4+AB$7*COS(2*PI()*$B26/n_ang),0)-ImgG_x0+1)</f>
        <v>80</v>
      </c>
      <c r="AD26" s="18" t="n">
        <f aca="false">INDEX(ImgG,ROUND($C$5+AD$7*SIN(2*PI()*$B26/n_ang),0)-ImgG_y0+1,ROUND($C$4+AD$7*COS(2*PI()*$B26/n_ang),0)-ImgG_x0+1)</f>
        <v>101</v>
      </c>
      <c r="AE26" s="18" t="n">
        <f aca="false">INDEX(ImgG,ROUND($C$5+AE$7*SIN(2*PI()*$B26/n_ang),0)-ImgG_y0+1,ROUND($C$4+AE$7*COS(2*PI()*$B26/n_ang),0)-ImgG_x0+1)</f>
        <v>69</v>
      </c>
      <c r="AF26" s="18" t="n">
        <f aca="false">INDEX(ImgG,ROUND($C$5+AF$7*SIN(2*PI()*$B26/n_ang),0)-ImgG_y0+1,ROUND($C$4+AF$7*COS(2*PI()*$B26/n_ang),0)-ImgG_x0+1)</f>
        <v>95</v>
      </c>
      <c r="AG26" s="18" t="n">
        <f aca="false">INDEX(ImgG,ROUND($C$5+AG$7*SIN(2*PI()*$B26/n_ang),0)-ImgG_y0+1,ROUND($C$4+AG$7*COS(2*PI()*$B26/n_ang),0)-ImgG_x0+1)</f>
        <v>174</v>
      </c>
      <c r="AH26" s="18" t="n">
        <f aca="false">INDEX(ImgG,ROUND($C$5+AH$7*SIN(2*PI()*$B26/n_ang),0)-ImgG_y0+1,ROUND($C$4+AH$7*COS(2*PI()*$B26/n_ang),0)-ImgG_x0+1)</f>
        <v>132</v>
      </c>
      <c r="AI26" s="18" t="n">
        <f aca="false">INDEX(ImgG,ROUND($C$5+AI$7*SIN(2*PI()*$B26/n_ang),0)-ImgG_y0+1,ROUND($C$4+AI$7*COS(2*PI()*$B26/n_ang),0)-ImgG_x0+1)</f>
        <v>192</v>
      </c>
      <c r="AJ26" s="18" t="n">
        <f aca="false">INDEX(ImgG,ROUND($C$5+AJ$7*SIN(2*PI()*$B26/n_ang),0)-ImgG_y0+1,ROUND($C$4+AJ$7*COS(2*PI()*$B26/n_ang),0)-ImgG_x0+1)</f>
        <v>208</v>
      </c>
      <c r="AK26" s="18" t="n">
        <f aca="false">INDEX(ImgG,ROUND($C$5+AK$7*SIN(2*PI()*$B26/n_ang),0)-ImgG_y0+1,ROUND($C$4+AK$7*COS(2*PI()*$B26/n_ang),0)-ImgG_x0+1)</f>
        <v>117</v>
      </c>
      <c r="AL26" s="18" t="n">
        <f aca="false">INDEX(ImgG,ROUND($C$5+AL$7*SIN(2*PI()*$B26/n_ang),0)-ImgG_y0+1,ROUND($C$4+AL$7*COS(2*PI()*$B26/n_ang),0)-ImgG_x0+1)</f>
        <v>131</v>
      </c>
      <c r="AN26" s="35" t="n">
        <f aca="false">AVERAGE(D26:AB26)-AVERAGE(D136:AB136)</f>
        <v>-53.465625</v>
      </c>
      <c r="AO26" s="36" t="n">
        <f aca="false">(AN26-AVERAGE(AN$8:AN$135))/STDEVP(AN$8:AN$135)</f>
        <v>-1.95289744514621</v>
      </c>
      <c r="AP26" s="35" t="n">
        <f aca="false">AVERAGE(AD26:AL26)-AVERAGE(AD136:AL136)</f>
        <v>60.375</v>
      </c>
      <c r="AQ26" s="36" t="n">
        <f aca="false">(AP26-AVERAGE(AP$8:AP$135))/STDEVP(AP$8:AP$135)</f>
        <v>1.29205107685969</v>
      </c>
    </row>
    <row r="27" customFormat="false" ht="10.5" hidden="false" customHeight="true" outlineLevel="0" collapsed="false">
      <c r="B27" s="22" t="n">
        <v>19</v>
      </c>
      <c r="C27" s="34" t="n">
        <f aca="false">B27*360/n_ang</f>
        <v>53.4375</v>
      </c>
      <c r="D27" s="18" t="n">
        <f aca="false">INDEX(ImgG,ROUND($C$5+D$7*SIN(2*PI()*$B27/n_ang),0)-ImgG_y0+1,ROUND($C$4+D$7*COS(2*PI()*$B27/n_ang),0)-ImgG_x0+1)</f>
        <v>247</v>
      </c>
      <c r="E27" s="18" t="n">
        <f aca="false">INDEX(ImgG,ROUND($C$5+E$7*SIN(2*PI()*$B27/n_ang),0)-ImgG_y0+1,ROUND($C$4+E$7*COS(2*PI()*$B27/n_ang),0)-ImgG_x0+1)</f>
        <v>153</v>
      </c>
      <c r="F27" s="18" t="n">
        <f aca="false">INDEX(ImgG,ROUND($C$5+F$7*SIN(2*PI()*$B27/n_ang),0)-ImgG_y0+1,ROUND($C$4+F$7*COS(2*PI()*$B27/n_ang),0)-ImgG_x0+1)</f>
        <v>114</v>
      </c>
      <c r="G27" s="18" t="n">
        <f aca="false">INDEX(ImgG,ROUND($C$5+G$7*SIN(2*PI()*$B27/n_ang),0)-ImgG_y0+1,ROUND($C$4+G$7*COS(2*PI()*$B27/n_ang),0)-ImgG_x0+1)</f>
        <v>103</v>
      </c>
      <c r="H27" s="18" t="n">
        <f aca="false">INDEX(ImgG,ROUND($C$5+H$7*SIN(2*PI()*$B27/n_ang),0)-ImgG_y0+1,ROUND($C$4+H$7*COS(2*PI()*$B27/n_ang),0)-ImgG_x0+1)</f>
        <v>100</v>
      </c>
      <c r="I27" s="18" t="n">
        <f aca="false">INDEX(ImgG,ROUND($C$5+I$7*SIN(2*PI()*$B27/n_ang),0)-ImgG_y0+1,ROUND($C$4+I$7*COS(2*PI()*$B27/n_ang),0)-ImgG_x0+1)</f>
        <v>146</v>
      </c>
      <c r="J27" s="18" t="n">
        <f aca="false">INDEX(ImgG,ROUND($C$5+J$7*SIN(2*PI()*$B27/n_ang),0)-ImgG_y0+1,ROUND($C$4+J$7*COS(2*PI()*$B27/n_ang),0)-ImgG_x0+1)</f>
        <v>251</v>
      </c>
      <c r="K27" s="18" t="n">
        <f aca="false">INDEX(ImgG,ROUND($C$5+K$7*SIN(2*PI()*$B27/n_ang),0)-ImgG_y0+1,ROUND($C$4+K$7*COS(2*PI()*$B27/n_ang),0)-ImgG_x0+1)</f>
        <v>255</v>
      </c>
      <c r="L27" s="18" t="n">
        <f aca="false">INDEX(ImgG,ROUND($C$5+L$7*SIN(2*PI()*$B27/n_ang),0)-ImgG_y0+1,ROUND($C$4+L$7*COS(2*PI()*$B27/n_ang),0)-ImgG_x0+1)</f>
        <v>153</v>
      </c>
      <c r="M27" s="18" t="n">
        <f aca="false">INDEX(ImgG,ROUND($C$5+M$7*SIN(2*PI()*$B27/n_ang),0)-ImgG_y0+1,ROUND($C$4+M$7*COS(2*PI()*$B27/n_ang),0)-ImgG_x0+1)</f>
        <v>70</v>
      </c>
      <c r="N27" s="18" t="n">
        <f aca="false">INDEX(ImgG,ROUND($C$5+N$7*SIN(2*PI()*$B27/n_ang),0)-ImgG_y0+1,ROUND($C$4+N$7*COS(2*PI()*$B27/n_ang),0)-ImgG_x0+1)</f>
        <v>36</v>
      </c>
      <c r="O27" s="18" t="n">
        <f aca="false">INDEX(ImgG,ROUND($C$5+O$7*SIN(2*PI()*$B27/n_ang),0)-ImgG_y0+1,ROUND($C$4+O$7*COS(2*PI()*$B27/n_ang),0)-ImgG_x0+1)</f>
        <v>43</v>
      </c>
      <c r="P27" s="18" t="n">
        <f aca="false">INDEX(ImgG,ROUND($C$5+P$7*SIN(2*PI()*$B27/n_ang),0)-ImgG_y0+1,ROUND($C$4+P$7*COS(2*PI()*$B27/n_ang),0)-ImgG_x0+1)</f>
        <v>43</v>
      </c>
      <c r="Q27" s="18" t="n">
        <f aca="false">INDEX(ImgG,ROUND($C$5+Q$7*SIN(2*PI()*$B27/n_ang),0)-ImgG_y0+1,ROUND($C$4+Q$7*COS(2*PI()*$B27/n_ang),0)-ImgG_x0+1)</f>
        <v>42</v>
      </c>
      <c r="R27" s="18" t="n">
        <f aca="false">INDEX(ImgG,ROUND($C$5+R$7*SIN(2*PI()*$B27/n_ang),0)-ImgG_y0+1,ROUND($C$4+R$7*COS(2*PI()*$B27/n_ang),0)-ImgG_x0+1)</f>
        <v>39</v>
      </c>
      <c r="S27" s="18" t="n">
        <f aca="false">INDEX(ImgG,ROUND($C$5+S$7*SIN(2*PI()*$B27/n_ang),0)-ImgG_y0+1,ROUND($C$4+S$7*COS(2*PI()*$B27/n_ang),0)-ImgG_x0+1)</f>
        <v>35</v>
      </c>
      <c r="T27" s="18" t="n">
        <f aca="false">INDEX(ImgG,ROUND($C$5+T$7*SIN(2*PI()*$B27/n_ang),0)-ImgG_y0+1,ROUND($C$4+T$7*COS(2*PI()*$B27/n_ang),0)-ImgG_x0+1)</f>
        <v>33</v>
      </c>
      <c r="U27" s="18" t="n">
        <f aca="false">INDEX(ImgG,ROUND($C$5+U$7*SIN(2*PI()*$B27/n_ang),0)-ImgG_y0+1,ROUND($C$4+U$7*COS(2*PI()*$B27/n_ang),0)-ImgG_x0+1)</f>
        <v>22</v>
      </c>
      <c r="V27" s="18" t="n">
        <f aca="false">INDEX(ImgG,ROUND($C$5+V$7*SIN(2*PI()*$B27/n_ang),0)-ImgG_y0+1,ROUND($C$4+V$7*COS(2*PI()*$B27/n_ang),0)-ImgG_x0+1)</f>
        <v>5</v>
      </c>
      <c r="W27" s="18" t="n">
        <f aca="false">INDEX(ImgG,ROUND($C$5+W$7*SIN(2*PI()*$B27/n_ang),0)-ImgG_y0+1,ROUND($C$4+W$7*COS(2*PI()*$B27/n_ang),0)-ImgG_x0+1)</f>
        <v>40</v>
      </c>
      <c r="X27" s="18" t="n">
        <f aca="false">INDEX(ImgG,ROUND($C$5+X$7*SIN(2*PI()*$B27/n_ang),0)-ImgG_y0+1,ROUND($C$4+X$7*COS(2*PI()*$B27/n_ang),0)-ImgG_x0+1)</f>
        <v>3</v>
      </c>
      <c r="Y27" s="18" t="n">
        <f aca="false">INDEX(ImgG,ROUND($C$5+Y$7*SIN(2*PI()*$B27/n_ang),0)-ImgG_y0+1,ROUND($C$4+Y$7*COS(2*PI()*$B27/n_ang),0)-ImgG_x0+1)</f>
        <v>85</v>
      </c>
      <c r="Z27" s="18" t="n">
        <f aca="false">INDEX(ImgG,ROUND($C$5+Z$7*SIN(2*PI()*$B27/n_ang),0)-ImgG_y0+1,ROUND($C$4+Z$7*COS(2*PI()*$B27/n_ang),0)-ImgG_x0+1)</f>
        <v>124</v>
      </c>
      <c r="AA27" s="18" t="n">
        <f aca="false">INDEX(ImgG,ROUND($C$5+AA$7*SIN(2*PI()*$B27/n_ang),0)-ImgG_y0+1,ROUND($C$4+AA$7*COS(2*PI()*$B27/n_ang),0)-ImgG_x0+1)</f>
        <v>148</v>
      </c>
      <c r="AB27" s="18" t="n">
        <f aca="false">INDEX(ImgG,ROUND($C$5+AB$7*SIN(2*PI()*$B27/n_ang),0)-ImgG_y0+1,ROUND($C$4+AB$7*COS(2*PI()*$B27/n_ang),0)-ImgG_x0+1)</f>
        <v>159</v>
      </c>
      <c r="AD27" s="18" t="n">
        <f aca="false">INDEX(ImgG,ROUND($C$5+AD$7*SIN(2*PI()*$B27/n_ang),0)-ImgG_y0+1,ROUND($C$4+AD$7*COS(2*PI()*$B27/n_ang),0)-ImgG_x0+1)</f>
        <v>123</v>
      </c>
      <c r="AE27" s="18" t="n">
        <f aca="false">INDEX(ImgG,ROUND($C$5+AE$7*SIN(2*PI()*$B27/n_ang),0)-ImgG_y0+1,ROUND($C$4+AE$7*COS(2*PI()*$B27/n_ang),0)-ImgG_x0+1)</f>
        <v>129</v>
      </c>
      <c r="AF27" s="18" t="n">
        <f aca="false">INDEX(ImgG,ROUND($C$5+AF$7*SIN(2*PI()*$B27/n_ang),0)-ImgG_y0+1,ROUND($C$4+AF$7*COS(2*PI()*$B27/n_ang),0)-ImgG_x0+1)</f>
        <v>102</v>
      </c>
      <c r="AG27" s="18" t="n">
        <f aca="false">INDEX(ImgG,ROUND($C$5+AG$7*SIN(2*PI()*$B27/n_ang),0)-ImgG_y0+1,ROUND($C$4+AG$7*COS(2*PI()*$B27/n_ang),0)-ImgG_x0+1)</f>
        <v>125</v>
      </c>
      <c r="AH27" s="18" t="n">
        <f aca="false">INDEX(ImgG,ROUND($C$5+AH$7*SIN(2*PI()*$B27/n_ang),0)-ImgG_y0+1,ROUND($C$4+AH$7*COS(2*PI()*$B27/n_ang),0)-ImgG_x0+1)</f>
        <v>117</v>
      </c>
      <c r="AI27" s="18" t="n">
        <f aca="false">INDEX(ImgG,ROUND($C$5+AI$7*SIN(2*PI()*$B27/n_ang),0)-ImgG_y0+1,ROUND($C$4+AI$7*COS(2*PI()*$B27/n_ang),0)-ImgG_x0+1)</f>
        <v>226</v>
      </c>
      <c r="AJ27" s="18" t="n">
        <f aca="false">INDEX(ImgG,ROUND($C$5+AJ$7*SIN(2*PI()*$B27/n_ang),0)-ImgG_y0+1,ROUND($C$4+AJ$7*COS(2*PI()*$B27/n_ang),0)-ImgG_x0+1)</f>
        <v>208</v>
      </c>
      <c r="AK27" s="18" t="n">
        <f aca="false">INDEX(ImgG,ROUND($C$5+AK$7*SIN(2*PI()*$B27/n_ang),0)-ImgG_y0+1,ROUND($C$4+AK$7*COS(2*PI()*$B27/n_ang),0)-ImgG_x0+1)</f>
        <v>108</v>
      </c>
      <c r="AL27" s="18" t="n">
        <f aca="false">INDEX(ImgG,ROUND($C$5+AL$7*SIN(2*PI()*$B27/n_ang),0)-ImgG_y0+1,ROUND($C$4+AL$7*COS(2*PI()*$B27/n_ang),0)-ImgG_x0+1)</f>
        <v>79</v>
      </c>
      <c r="AN27" s="35" t="n">
        <f aca="false">AVERAGE(D27:AB27)-AVERAGE(D136:AB136)</f>
        <v>-43.665625</v>
      </c>
      <c r="AO27" s="36" t="n">
        <f aca="false">(AN27-AVERAGE(AN$8:AN$135))/STDEVP(AN$8:AN$135)</f>
        <v>-1.59494044076381</v>
      </c>
      <c r="AP27" s="35" t="n">
        <f aca="false">AVERAGE(AD27:AL27)-AVERAGE(AD136:AL136)</f>
        <v>60.1527777777778</v>
      </c>
      <c r="AQ27" s="36" t="n">
        <f aca="false">(AP27-AVERAGE(AP$8:AP$135))/STDEVP(AP$8:AP$135)</f>
        <v>1.28729542532306</v>
      </c>
    </row>
    <row r="28" customFormat="false" ht="10.5" hidden="false" customHeight="true" outlineLevel="0" collapsed="false">
      <c r="B28" s="22" t="n">
        <v>20</v>
      </c>
      <c r="C28" s="34" t="n">
        <f aca="false">B28*360/n_ang</f>
        <v>56.25</v>
      </c>
      <c r="D28" s="18" t="n">
        <f aca="false">INDEX(ImgG,ROUND($C$5+D$7*SIN(2*PI()*$B28/n_ang),0)-ImgG_y0+1,ROUND($C$4+D$7*COS(2*PI()*$B28/n_ang),0)-ImgG_x0+1)</f>
        <v>247</v>
      </c>
      <c r="E28" s="18" t="n">
        <f aca="false">INDEX(ImgG,ROUND($C$5+E$7*SIN(2*PI()*$B28/n_ang),0)-ImgG_y0+1,ROUND($C$4+E$7*COS(2*PI()*$B28/n_ang),0)-ImgG_x0+1)</f>
        <v>234</v>
      </c>
      <c r="F28" s="18" t="n">
        <f aca="false">INDEX(ImgG,ROUND($C$5+F$7*SIN(2*PI()*$B28/n_ang),0)-ImgG_y0+1,ROUND($C$4+F$7*COS(2*PI()*$B28/n_ang),0)-ImgG_x0+1)</f>
        <v>114</v>
      </c>
      <c r="G28" s="18" t="n">
        <f aca="false">INDEX(ImgG,ROUND($C$5+G$7*SIN(2*PI()*$B28/n_ang),0)-ImgG_y0+1,ROUND($C$4+G$7*COS(2*PI()*$B28/n_ang),0)-ImgG_x0+1)</f>
        <v>116</v>
      </c>
      <c r="H28" s="18" t="n">
        <f aca="false">INDEX(ImgG,ROUND($C$5+H$7*SIN(2*PI()*$B28/n_ang),0)-ImgG_y0+1,ROUND($C$4+H$7*COS(2*PI()*$B28/n_ang),0)-ImgG_x0+1)</f>
        <v>100</v>
      </c>
      <c r="I28" s="18" t="n">
        <f aca="false">INDEX(ImgG,ROUND($C$5+I$7*SIN(2*PI()*$B28/n_ang),0)-ImgG_y0+1,ROUND($C$4+I$7*COS(2*PI()*$B28/n_ang),0)-ImgG_x0+1)</f>
        <v>107</v>
      </c>
      <c r="J28" s="18" t="n">
        <f aca="false">INDEX(ImgG,ROUND($C$5+J$7*SIN(2*PI()*$B28/n_ang),0)-ImgG_y0+1,ROUND($C$4+J$7*COS(2*PI()*$B28/n_ang),0)-ImgG_x0+1)</f>
        <v>171</v>
      </c>
      <c r="K28" s="18" t="n">
        <f aca="false">INDEX(ImgG,ROUND($C$5+K$7*SIN(2*PI()*$B28/n_ang),0)-ImgG_y0+1,ROUND($C$4+K$7*COS(2*PI()*$B28/n_ang),0)-ImgG_x0+1)</f>
        <v>255</v>
      </c>
      <c r="L28" s="18" t="n">
        <f aca="false">INDEX(ImgG,ROUND($C$5+L$7*SIN(2*PI()*$B28/n_ang),0)-ImgG_y0+1,ROUND($C$4+L$7*COS(2*PI()*$B28/n_ang),0)-ImgG_x0+1)</f>
        <v>221</v>
      </c>
      <c r="M28" s="18" t="n">
        <f aca="false">INDEX(ImgG,ROUND($C$5+M$7*SIN(2*PI()*$B28/n_ang),0)-ImgG_y0+1,ROUND($C$4+M$7*COS(2*PI()*$B28/n_ang),0)-ImgG_x0+1)</f>
        <v>70</v>
      </c>
      <c r="N28" s="18" t="n">
        <f aca="false">INDEX(ImgG,ROUND($C$5+N$7*SIN(2*PI()*$B28/n_ang),0)-ImgG_y0+1,ROUND($C$4+N$7*COS(2*PI()*$B28/n_ang),0)-ImgG_x0+1)</f>
        <v>50</v>
      </c>
      <c r="O28" s="18" t="n">
        <f aca="false">INDEX(ImgG,ROUND($C$5+O$7*SIN(2*PI()*$B28/n_ang),0)-ImgG_y0+1,ROUND($C$4+O$7*COS(2*PI()*$B28/n_ang),0)-ImgG_x0+1)</f>
        <v>44</v>
      </c>
      <c r="P28" s="18" t="n">
        <f aca="false">INDEX(ImgG,ROUND($C$5+P$7*SIN(2*PI()*$B28/n_ang),0)-ImgG_y0+1,ROUND($C$4+P$7*COS(2*PI()*$B28/n_ang),0)-ImgG_x0+1)</f>
        <v>44</v>
      </c>
      <c r="Q28" s="18" t="n">
        <f aca="false">INDEX(ImgG,ROUND($C$5+Q$7*SIN(2*PI()*$B28/n_ang),0)-ImgG_y0+1,ROUND($C$4+Q$7*COS(2*PI()*$B28/n_ang),0)-ImgG_x0+1)</f>
        <v>40</v>
      </c>
      <c r="R28" s="18" t="n">
        <f aca="false">INDEX(ImgG,ROUND($C$5+R$7*SIN(2*PI()*$B28/n_ang),0)-ImgG_y0+1,ROUND($C$4+R$7*COS(2*PI()*$B28/n_ang),0)-ImgG_x0+1)</f>
        <v>35</v>
      </c>
      <c r="S28" s="18" t="n">
        <f aca="false">INDEX(ImgG,ROUND($C$5+S$7*SIN(2*PI()*$B28/n_ang),0)-ImgG_y0+1,ROUND($C$4+S$7*COS(2*PI()*$B28/n_ang),0)-ImgG_x0+1)</f>
        <v>32</v>
      </c>
      <c r="T28" s="18" t="n">
        <f aca="false">INDEX(ImgG,ROUND($C$5+T$7*SIN(2*PI()*$B28/n_ang),0)-ImgG_y0+1,ROUND($C$4+T$7*COS(2*PI()*$B28/n_ang),0)-ImgG_x0+1)</f>
        <v>22</v>
      </c>
      <c r="U28" s="18" t="n">
        <f aca="false">INDEX(ImgG,ROUND($C$5+U$7*SIN(2*PI()*$B28/n_ang),0)-ImgG_y0+1,ROUND($C$4+U$7*COS(2*PI()*$B28/n_ang),0)-ImgG_x0+1)</f>
        <v>8</v>
      </c>
      <c r="V28" s="18" t="n">
        <f aca="false">INDEX(ImgG,ROUND($C$5+V$7*SIN(2*PI()*$B28/n_ang),0)-ImgG_y0+1,ROUND($C$4+V$7*COS(2*PI()*$B28/n_ang),0)-ImgG_x0+1)</f>
        <v>4</v>
      </c>
      <c r="W28" s="18" t="n">
        <f aca="false">INDEX(ImgG,ROUND($C$5+W$7*SIN(2*PI()*$B28/n_ang),0)-ImgG_y0+1,ROUND($C$4+W$7*COS(2*PI()*$B28/n_ang),0)-ImgG_x0+1)</f>
        <v>74</v>
      </c>
      <c r="X28" s="18" t="n">
        <f aca="false">INDEX(ImgG,ROUND($C$5+X$7*SIN(2*PI()*$B28/n_ang),0)-ImgG_y0+1,ROUND($C$4+X$7*COS(2*PI()*$B28/n_ang),0)-ImgG_x0+1)</f>
        <v>118</v>
      </c>
      <c r="Y28" s="18" t="n">
        <f aca="false">INDEX(ImgG,ROUND($C$5+Y$7*SIN(2*PI()*$B28/n_ang),0)-ImgG_y0+1,ROUND($C$4+Y$7*COS(2*PI()*$B28/n_ang),0)-ImgG_x0+1)</f>
        <v>137</v>
      </c>
      <c r="Z28" s="18" t="n">
        <f aca="false">INDEX(ImgG,ROUND($C$5+Z$7*SIN(2*PI()*$B28/n_ang),0)-ImgG_y0+1,ROUND($C$4+Z$7*COS(2*PI()*$B28/n_ang),0)-ImgG_x0+1)</f>
        <v>142</v>
      </c>
      <c r="AA28" s="18" t="n">
        <f aca="false">INDEX(ImgG,ROUND($C$5+AA$7*SIN(2*PI()*$B28/n_ang),0)-ImgG_y0+1,ROUND($C$4+AA$7*COS(2*PI()*$B28/n_ang),0)-ImgG_x0+1)</f>
        <v>135</v>
      </c>
      <c r="AB28" s="18" t="n">
        <f aca="false">INDEX(ImgG,ROUND($C$5+AB$7*SIN(2*PI()*$B28/n_ang),0)-ImgG_y0+1,ROUND($C$4+AB$7*COS(2*PI()*$B28/n_ang),0)-ImgG_x0+1)</f>
        <v>146</v>
      </c>
      <c r="AD28" s="18" t="n">
        <f aca="false">INDEX(ImgG,ROUND($C$5+AD$7*SIN(2*PI()*$B28/n_ang),0)-ImgG_y0+1,ROUND($C$4+AD$7*COS(2*PI()*$B28/n_ang),0)-ImgG_x0+1)</f>
        <v>95</v>
      </c>
      <c r="AE28" s="18" t="n">
        <f aca="false">INDEX(ImgG,ROUND($C$5+AE$7*SIN(2*PI()*$B28/n_ang),0)-ImgG_y0+1,ROUND($C$4+AE$7*COS(2*PI()*$B28/n_ang),0)-ImgG_x0+1)</f>
        <v>115</v>
      </c>
      <c r="AF28" s="18" t="n">
        <f aca="false">INDEX(ImgG,ROUND($C$5+AF$7*SIN(2*PI()*$B28/n_ang),0)-ImgG_y0+1,ROUND($C$4+AF$7*COS(2*PI()*$B28/n_ang),0)-ImgG_x0+1)</f>
        <v>115</v>
      </c>
      <c r="AG28" s="18" t="n">
        <f aca="false">INDEX(ImgG,ROUND($C$5+AG$7*SIN(2*PI()*$B28/n_ang),0)-ImgG_y0+1,ROUND($C$4+AG$7*COS(2*PI()*$B28/n_ang),0)-ImgG_x0+1)</f>
        <v>113</v>
      </c>
      <c r="AH28" s="18" t="n">
        <f aca="false">INDEX(ImgG,ROUND($C$5+AH$7*SIN(2*PI()*$B28/n_ang),0)-ImgG_y0+1,ROUND($C$4+AH$7*COS(2*PI()*$B28/n_ang),0)-ImgG_x0+1)</f>
        <v>114</v>
      </c>
      <c r="AI28" s="18" t="n">
        <f aca="false">INDEX(ImgG,ROUND($C$5+AI$7*SIN(2*PI()*$B28/n_ang),0)-ImgG_y0+1,ROUND($C$4+AI$7*COS(2*PI()*$B28/n_ang),0)-ImgG_x0+1)</f>
        <v>177</v>
      </c>
      <c r="AJ28" s="18" t="n">
        <f aca="false">INDEX(ImgG,ROUND($C$5+AJ$7*SIN(2*PI()*$B28/n_ang),0)-ImgG_y0+1,ROUND($C$4+AJ$7*COS(2*PI()*$B28/n_ang),0)-ImgG_x0+1)</f>
        <v>180</v>
      </c>
      <c r="AK28" s="18" t="n">
        <f aca="false">INDEX(ImgG,ROUND($C$5+AK$7*SIN(2*PI()*$B28/n_ang),0)-ImgG_y0+1,ROUND($C$4+AK$7*COS(2*PI()*$B28/n_ang),0)-ImgG_x0+1)</f>
        <v>89</v>
      </c>
      <c r="AL28" s="18" t="n">
        <f aca="false">INDEX(ImgG,ROUND($C$5+AL$7*SIN(2*PI()*$B28/n_ang),0)-ImgG_y0+1,ROUND($C$4+AL$7*COS(2*PI()*$B28/n_ang),0)-ImgG_x0+1)</f>
        <v>94</v>
      </c>
      <c r="AN28" s="35" t="n">
        <f aca="false">AVERAGE(D28:AB28)-AVERAGE(D136:AB136)</f>
        <v>-34.985625</v>
      </c>
      <c r="AO28" s="36" t="n">
        <f aca="false">(AN28-AVERAGE(AN$8:AN$135))/STDEVP(AN$8:AN$135)</f>
        <v>-1.27789280831082</v>
      </c>
      <c r="AP28" s="35" t="n">
        <f aca="false">AVERAGE(AD28:AL28)-AVERAGE(AD136:AL136)</f>
        <v>46.2638888888889</v>
      </c>
      <c r="AQ28" s="36" t="n">
        <f aca="false">(AP28-AVERAGE(AP$8:AP$135))/STDEVP(AP$8:AP$135)</f>
        <v>0.990067204283331</v>
      </c>
    </row>
    <row r="29" customFormat="false" ht="10.5" hidden="false" customHeight="true" outlineLevel="0" collapsed="false">
      <c r="B29" s="22" t="n">
        <v>21</v>
      </c>
      <c r="C29" s="34" t="n">
        <f aca="false">B29*360/n_ang</f>
        <v>59.0625</v>
      </c>
      <c r="D29" s="18" t="n">
        <f aca="false">INDEX(ImgG,ROUND($C$5+D$7*SIN(2*PI()*$B29/n_ang),0)-ImgG_y0+1,ROUND($C$4+D$7*COS(2*PI()*$B29/n_ang),0)-ImgG_x0+1)</f>
        <v>255</v>
      </c>
      <c r="E29" s="18" t="n">
        <f aca="false">INDEX(ImgG,ROUND($C$5+E$7*SIN(2*PI()*$B29/n_ang),0)-ImgG_y0+1,ROUND($C$4+E$7*COS(2*PI()*$B29/n_ang),0)-ImgG_x0+1)</f>
        <v>173</v>
      </c>
      <c r="F29" s="18" t="n">
        <f aca="false">INDEX(ImgG,ROUND($C$5+F$7*SIN(2*PI()*$B29/n_ang),0)-ImgG_y0+1,ROUND($C$4+F$7*COS(2*PI()*$B29/n_ang),0)-ImgG_x0+1)</f>
        <v>173</v>
      </c>
      <c r="G29" s="18" t="n">
        <f aca="false">INDEX(ImgG,ROUND($C$5+G$7*SIN(2*PI()*$B29/n_ang),0)-ImgG_y0+1,ROUND($C$4+G$7*COS(2*PI()*$B29/n_ang),0)-ImgG_x0+1)</f>
        <v>116</v>
      </c>
      <c r="H29" s="18" t="n">
        <f aca="false">INDEX(ImgG,ROUND($C$5+H$7*SIN(2*PI()*$B29/n_ang),0)-ImgG_y0+1,ROUND($C$4+H$7*COS(2*PI()*$B29/n_ang),0)-ImgG_x0+1)</f>
        <v>104</v>
      </c>
      <c r="I29" s="18" t="n">
        <f aca="false">INDEX(ImgG,ROUND($C$5+I$7*SIN(2*PI()*$B29/n_ang),0)-ImgG_y0+1,ROUND($C$4+I$7*COS(2*PI()*$B29/n_ang),0)-ImgG_x0+1)</f>
        <v>107</v>
      </c>
      <c r="J29" s="18" t="n">
        <f aca="false">INDEX(ImgG,ROUND($C$5+J$7*SIN(2*PI()*$B29/n_ang),0)-ImgG_y0+1,ROUND($C$4+J$7*COS(2*PI()*$B29/n_ang),0)-ImgG_x0+1)</f>
        <v>113</v>
      </c>
      <c r="K29" s="18" t="n">
        <f aca="false">INDEX(ImgG,ROUND($C$5+K$7*SIN(2*PI()*$B29/n_ang),0)-ImgG_y0+1,ROUND($C$4+K$7*COS(2*PI()*$B29/n_ang),0)-ImgG_x0+1)</f>
        <v>240</v>
      </c>
      <c r="L29" s="18" t="n">
        <f aca="false">INDEX(ImgG,ROUND($C$5+L$7*SIN(2*PI()*$B29/n_ang),0)-ImgG_y0+1,ROUND($C$4+L$7*COS(2*PI()*$B29/n_ang),0)-ImgG_x0+1)</f>
        <v>92</v>
      </c>
      <c r="M29" s="18" t="n">
        <f aca="false">INDEX(ImgG,ROUND($C$5+M$7*SIN(2*PI()*$B29/n_ang),0)-ImgG_y0+1,ROUND($C$4+M$7*COS(2*PI()*$B29/n_ang),0)-ImgG_x0+1)</f>
        <v>87</v>
      </c>
      <c r="N29" s="18" t="n">
        <f aca="false">INDEX(ImgG,ROUND($C$5+N$7*SIN(2*PI()*$B29/n_ang),0)-ImgG_y0+1,ROUND($C$4+N$7*COS(2*PI()*$B29/n_ang),0)-ImgG_x0+1)</f>
        <v>50</v>
      </c>
      <c r="O29" s="18" t="n">
        <f aca="false">INDEX(ImgG,ROUND($C$5+O$7*SIN(2*PI()*$B29/n_ang),0)-ImgG_y0+1,ROUND($C$4+O$7*COS(2*PI()*$B29/n_ang),0)-ImgG_x0+1)</f>
        <v>39</v>
      </c>
      <c r="P29" s="18" t="n">
        <f aca="false">INDEX(ImgG,ROUND($C$5+P$7*SIN(2*PI()*$B29/n_ang),0)-ImgG_y0+1,ROUND($C$4+P$7*COS(2*PI()*$B29/n_ang),0)-ImgG_x0+1)</f>
        <v>30</v>
      </c>
      <c r="Q29" s="18" t="n">
        <f aca="false">INDEX(ImgG,ROUND($C$5+Q$7*SIN(2*PI()*$B29/n_ang),0)-ImgG_y0+1,ROUND($C$4+Q$7*COS(2*PI()*$B29/n_ang),0)-ImgG_x0+1)</f>
        <v>26</v>
      </c>
      <c r="R29" s="18" t="n">
        <f aca="false">INDEX(ImgG,ROUND($C$5+R$7*SIN(2*PI()*$B29/n_ang),0)-ImgG_y0+1,ROUND($C$4+R$7*COS(2*PI()*$B29/n_ang),0)-ImgG_x0+1)</f>
        <v>22</v>
      </c>
      <c r="S29" s="18" t="n">
        <f aca="false">INDEX(ImgG,ROUND($C$5+S$7*SIN(2*PI()*$B29/n_ang),0)-ImgG_y0+1,ROUND($C$4+S$7*COS(2*PI()*$B29/n_ang),0)-ImgG_x0+1)</f>
        <v>18</v>
      </c>
      <c r="T29" s="18" t="n">
        <f aca="false">INDEX(ImgG,ROUND($C$5+T$7*SIN(2*PI()*$B29/n_ang),0)-ImgG_y0+1,ROUND($C$4+T$7*COS(2*PI()*$B29/n_ang),0)-ImgG_x0+1)</f>
        <v>17</v>
      </c>
      <c r="U29" s="18" t="n">
        <f aca="false">INDEX(ImgG,ROUND($C$5+U$7*SIN(2*PI()*$B29/n_ang),0)-ImgG_y0+1,ROUND($C$4+U$7*COS(2*PI()*$B29/n_ang),0)-ImgG_x0+1)</f>
        <v>26</v>
      </c>
      <c r="V29" s="18" t="n">
        <f aca="false">INDEX(ImgG,ROUND($C$5+V$7*SIN(2*PI()*$B29/n_ang),0)-ImgG_y0+1,ROUND($C$4+V$7*COS(2*PI()*$B29/n_ang),0)-ImgG_x0+1)</f>
        <v>95</v>
      </c>
      <c r="W29" s="18" t="n">
        <f aca="false">INDEX(ImgG,ROUND($C$5+W$7*SIN(2*PI()*$B29/n_ang),0)-ImgG_y0+1,ROUND($C$4+W$7*COS(2*PI()*$B29/n_ang),0)-ImgG_x0+1)</f>
        <v>137</v>
      </c>
      <c r="X29" s="18" t="n">
        <f aca="false">INDEX(ImgG,ROUND($C$5+X$7*SIN(2*PI()*$B29/n_ang),0)-ImgG_y0+1,ROUND($C$4+X$7*COS(2*PI()*$B29/n_ang),0)-ImgG_x0+1)</f>
        <v>141</v>
      </c>
      <c r="Y29" s="18" t="n">
        <f aca="false">INDEX(ImgG,ROUND($C$5+Y$7*SIN(2*PI()*$B29/n_ang),0)-ImgG_y0+1,ROUND($C$4+Y$7*COS(2*PI()*$B29/n_ang),0)-ImgG_x0+1)</f>
        <v>134</v>
      </c>
      <c r="Z29" s="18" t="n">
        <f aca="false">INDEX(ImgG,ROUND($C$5+Z$7*SIN(2*PI()*$B29/n_ang),0)-ImgG_y0+1,ROUND($C$4+Z$7*COS(2*PI()*$B29/n_ang),0)-ImgG_x0+1)</f>
        <v>134</v>
      </c>
      <c r="AA29" s="18" t="n">
        <f aca="false">INDEX(ImgG,ROUND($C$5+AA$7*SIN(2*PI()*$B29/n_ang),0)-ImgG_y0+1,ROUND($C$4+AA$7*COS(2*PI()*$B29/n_ang),0)-ImgG_x0+1)</f>
        <v>134</v>
      </c>
      <c r="AB29" s="18" t="n">
        <f aca="false">INDEX(ImgG,ROUND($C$5+AB$7*SIN(2*PI()*$B29/n_ang),0)-ImgG_y0+1,ROUND($C$4+AB$7*COS(2*PI()*$B29/n_ang),0)-ImgG_x0+1)</f>
        <v>144</v>
      </c>
      <c r="AD29" s="18" t="n">
        <f aca="false">INDEX(ImgG,ROUND($C$5+AD$7*SIN(2*PI()*$B29/n_ang),0)-ImgG_y0+1,ROUND($C$4+AD$7*COS(2*PI()*$B29/n_ang),0)-ImgG_x0+1)</f>
        <v>123</v>
      </c>
      <c r="AE29" s="18" t="n">
        <f aca="false">INDEX(ImgG,ROUND($C$5+AE$7*SIN(2*PI()*$B29/n_ang),0)-ImgG_y0+1,ROUND($C$4+AE$7*COS(2*PI()*$B29/n_ang),0)-ImgG_x0+1)</f>
        <v>155</v>
      </c>
      <c r="AF29" s="18" t="n">
        <f aca="false">INDEX(ImgG,ROUND($C$5+AF$7*SIN(2*PI()*$B29/n_ang),0)-ImgG_y0+1,ROUND($C$4+AF$7*COS(2*PI()*$B29/n_ang),0)-ImgG_x0+1)</f>
        <v>109</v>
      </c>
      <c r="AG29" s="18" t="n">
        <f aca="false">INDEX(ImgG,ROUND($C$5+AG$7*SIN(2*PI()*$B29/n_ang),0)-ImgG_y0+1,ROUND($C$4+AG$7*COS(2*PI()*$B29/n_ang),0)-ImgG_x0+1)</f>
        <v>118</v>
      </c>
      <c r="AH29" s="18" t="n">
        <f aca="false">INDEX(ImgG,ROUND($C$5+AH$7*SIN(2*PI()*$B29/n_ang),0)-ImgG_y0+1,ROUND($C$4+AH$7*COS(2*PI()*$B29/n_ang),0)-ImgG_x0+1)</f>
        <v>101</v>
      </c>
      <c r="AI29" s="18" t="n">
        <f aca="false">INDEX(ImgG,ROUND($C$5+AI$7*SIN(2*PI()*$B29/n_ang),0)-ImgG_y0+1,ROUND($C$4+AI$7*COS(2*PI()*$B29/n_ang),0)-ImgG_x0+1)</f>
        <v>136</v>
      </c>
      <c r="AJ29" s="18" t="n">
        <f aca="false">INDEX(ImgG,ROUND($C$5+AJ$7*SIN(2*PI()*$B29/n_ang),0)-ImgG_y0+1,ROUND($C$4+AJ$7*COS(2*PI()*$B29/n_ang),0)-ImgG_x0+1)</f>
        <v>223</v>
      </c>
      <c r="AK29" s="18" t="n">
        <f aca="false">INDEX(ImgG,ROUND($C$5+AK$7*SIN(2*PI()*$B29/n_ang),0)-ImgG_y0+1,ROUND($C$4+AK$7*COS(2*PI()*$B29/n_ang),0)-ImgG_x0+1)</f>
        <v>94</v>
      </c>
      <c r="AL29" s="18" t="n">
        <f aca="false">INDEX(ImgG,ROUND($C$5+AL$7*SIN(2*PI()*$B29/n_ang),0)-ImgG_y0+1,ROUND($C$4+AL$7*COS(2*PI()*$B29/n_ang),0)-ImgG_x0+1)</f>
        <v>128</v>
      </c>
      <c r="AN29" s="35" t="n">
        <f aca="false">AVERAGE(D29:AB29)-AVERAGE(D136:AB136)</f>
        <v>-37.345625</v>
      </c>
      <c r="AO29" s="36" t="n">
        <f aca="false">(AN29-AVERAGE(AN$8:AN$135))/STDEVP(AN$8:AN$135)</f>
        <v>-1.3640946991621</v>
      </c>
      <c r="AP29" s="35" t="n">
        <f aca="false">AVERAGE(AD29:AL29)-AVERAGE(AD136:AL136)</f>
        <v>56.8194444444444</v>
      </c>
      <c r="AQ29" s="36" t="n">
        <f aca="false">(AP29-AVERAGE(AP$8:AP$135))/STDEVP(AP$8:AP$135)</f>
        <v>1.21596065227352</v>
      </c>
    </row>
    <row r="30" customFormat="false" ht="10.5" hidden="false" customHeight="true" outlineLevel="0" collapsed="false">
      <c r="B30" s="22" t="n">
        <v>22</v>
      </c>
      <c r="C30" s="34" t="n">
        <f aca="false">B30*360/n_ang</f>
        <v>61.875</v>
      </c>
      <c r="D30" s="18" t="n">
        <f aca="false">INDEX(ImgG,ROUND($C$5+D$7*SIN(2*PI()*$B30/n_ang),0)-ImgG_y0+1,ROUND($C$4+D$7*COS(2*PI()*$B30/n_ang),0)-ImgG_x0+1)</f>
        <v>255</v>
      </c>
      <c r="E30" s="18" t="n">
        <f aca="false">INDEX(ImgG,ROUND($C$5+E$7*SIN(2*PI()*$B30/n_ang),0)-ImgG_y0+1,ROUND($C$4+E$7*COS(2*PI()*$B30/n_ang),0)-ImgG_x0+1)</f>
        <v>173</v>
      </c>
      <c r="F30" s="18" t="n">
        <f aca="false">INDEX(ImgG,ROUND($C$5+F$7*SIN(2*PI()*$B30/n_ang),0)-ImgG_y0+1,ROUND($C$4+F$7*COS(2*PI()*$B30/n_ang),0)-ImgG_x0+1)</f>
        <v>118</v>
      </c>
      <c r="G30" s="18" t="n">
        <f aca="false">INDEX(ImgG,ROUND($C$5+G$7*SIN(2*PI()*$B30/n_ang),0)-ImgG_y0+1,ROUND($C$4+G$7*COS(2*PI()*$B30/n_ang),0)-ImgG_x0+1)</f>
        <v>118</v>
      </c>
      <c r="H30" s="18" t="n">
        <f aca="false">INDEX(ImgG,ROUND($C$5+H$7*SIN(2*PI()*$B30/n_ang),0)-ImgG_y0+1,ROUND($C$4+H$7*COS(2*PI()*$B30/n_ang),0)-ImgG_x0+1)</f>
        <v>104</v>
      </c>
      <c r="I30" s="18" t="n">
        <f aca="false">INDEX(ImgG,ROUND($C$5+I$7*SIN(2*PI()*$B30/n_ang),0)-ImgG_y0+1,ROUND($C$4+I$7*COS(2*PI()*$B30/n_ang),0)-ImgG_x0+1)</f>
        <v>106</v>
      </c>
      <c r="J30" s="18" t="n">
        <f aca="false">INDEX(ImgG,ROUND($C$5+J$7*SIN(2*PI()*$B30/n_ang),0)-ImgG_y0+1,ROUND($C$4+J$7*COS(2*PI()*$B30/n_ang),0)-ImgG_x0+1)</f>
        <v>113</v>
      </c>
      <c r="K30" s="18" t="n">
        <f aca="false">INDEX(ImgG,ROUND($C$5+K$7*SIN(2*PI()*$B30/n_ang),0)-ImgG_y0+1,ROUND($C$4+K$7*COS(2*PI()*$B30/n_ang),0)-ImgG_x0+1)</f>
        <v>135</v>
      </c>
      <c r="L30" s="18" t="n">
        <f aca="false">INDEX(ImgG,ROUND($C$5+L$7*SIN(2*PI()*$B30/n_ang),0)-ImgG_y0+1,ROUND($C$4+L$7*COS(2*PI()*$B30/n_ang),0)-ImgG_x0+1)</f>
        <v>92</v>
      </c>
      <c r="M30" s="18" t="n">
        <f aca="false">INDEX(ImgG,ROUND($C$5+M$7*SIN(2*PI()*$B30/n_ang),0)-ImgG_y0+1,ROUND($C$4+M$7*COS(2*PI()*$B30/n_ang),0)-ImgG_x0+1)</f>
        <v>23</v>
      </c>
      <c r="N30" s="18" t="n">
        <f aca="false">INDEX(ImgG,ROUND($C$5+N$7*SIN(2*PI()*$B30/n_ang),0)-ImgG_y0+1,ROUND($C$4+N$7*COS(2*PI()*$B30/n_ang),0)-ImgG_x0+1)</f>
        <v>33</v>
      </c>
      <c r="O30" s="18" t="n">
        <f aca="false">INDEX(ImgG,ROUND($C$5+O$7*SIN(2*PI()*$B30/n_ang),0)-ImgG_y0+1,ROUND($C$4+O$7*COS(2*PI()*$B30/n_ang),0)-ImgG_x0+1)</f>
        <v>35</v>
      </c>
      <c r="P30" s="18" t="n">
        <f aca="false">INDEX(ImgG,ROUND($C$5+P$7*SIN(2*PI()*$B30/n_ang),0)-ImgG_y0+1,ROUND($C$4+P$7*COS(2*PI()*$B30/n_ang),0)-ImgG_x0+1)</f>
        <v>31</v>
      </c>
      <c r="Q30" s="18" t="n">
        <f aca="false">INDEX(ImgG,ROUND($C$5+Q$7*SIN(2*PI()*$B30/n_ang),0)-ImgG_y0+1,ROUND($C$4+Q$7*COS(2*PI()*$B30/n_ang),0)-ImgG_x0+1)</f>
        <v>38</v>
      </c>
      <c r="R30" s="18" t="n">
        <f aca="false">INDEX(ImgG,ROUND($C$5+R$7*SIN(2*PI()*$B30/n_ang),0)-ImgG_y0+1,ROUND($C$4+R$7*COS(2*PI()*$B30/n_ang),0)-ImgG_x0+1)</f>
        <v>11</v>
      </c>
      <c r="S30" s="18" t="n">
        <f aca="false">INDEX(ImgG,ROUND($C$5+S$7*SIN(2*PI()*$B30/n_ang),0)-ImgG_y0+1,ROUND($C$4+S$7*COS(2*PI()*$B30/n_ang),0)-ImgG_x0+1)</f>
        <v>39</v>
      </c>
      <c r="T30" s="18" t="n">
        <f aca="false">INDEX(ImgG,ROUND($C$5+T$7*SIN(2*PI()*$B30/n_ang),0)-ImgG_y0+1,ROUND($C$4+T$7*COS(2*PI()*$B30/n_ang),0)-ImgG_x0+1)</f>
        <v>71</v>
      </c>
      <c r="U30" s="18" t="n">
        <f aca="false">INDEX(ImgG,ROUND($C$5+U$7*SIN(2*PI()*$B30/n_ang),0)-ImgG_y0+1,ROUND($C$4+U$7*COS(2*PI()*$B30/n_ang),0)-ImgG_x0+1)</f>
        <v>144</v>
      </c>
      <c r="V30" s="18" t="n">
        <f aca="false">INDEX(ImgG,ROUND($C$5+V$7*SIN(2*PI()*$B30/n_ang),0)-ImgG_y0+1,ROUND($C$4+V$7*COS(2*PI()*$B30/n_ang),0)-ImgG_x0+1)</f>
        <v>144</v>
      </c>
      <c r="W30" s="18" t="n">
        <f aca="false">INDEX(ImgG,ROUND($C$5+W$7*SIN(2*PI()*$B30/n_ang),0)-ImgG_y0+1,ROUND($C$4+W$7*COS(2*PI()*$B30/n_ang),0)-ImgG_x0+1)</f>
        <v>136</v>
      </c>
      <c r="X30" s="18" t="n">
        <f aca="false">INDEX(ImgG,ROUND($C$5+X$7*SIN(2*PI()*$B30/n_ang),0)-ImgG_y0+1,ROUND($C$4+X$7*COS(2*PI()*$B30/n_ang),0)-ImgG_x0+1)</f>
        <v>136</v>
      </c>
      <c r="Y30" s="18" t="n">
        <f aca="false">INDEX(ImgG,ROUND($C$5+Y$7*SIN(2*PI()*$B30/n_ang),0)-ImgG_y0+1,ROUND($C$4+Y$7*COS(2*PI()*$B30/n_ang),0)-ImgG_x0+1)</f>
        <v>143</v>
      </c>
      <c r="Z30" s="18" t="n">
        <f aca="false">INDEX(ImgG,ROUND($C$5+Z$7*SIN(2*PI()*$B30/n_ang),0)-ImgG_y0+1,ROUND($C$4+Z$7*COS(2*PI()*$B30/n_ang),0)-ImgG_x0+1)</f>
        <v>158</v>
      </c>
      <c r="AA30" s="18" t="n">
        <f aca="false">INDEX(ImgG,ROUND($C$5+AA$7*SIN(2*PI()*$B30/n_ang),0)-ImgG_y0+1,ROUND($C$4+AA$7*COS(2*PI()*$B30/n_ang),0)-ImgG_x0+1)</f>
        <v>148</v>
      </c>
      <c r="AB30" s="18" t="n">
        <f aca="false">INDEX(ImgG,ROUND($C$5+AB$7*SIN(2*PI()*$B30/n_ang),0)-ImgG_y0+1,ROUND($C$4+AB$7*COS(2*PI()*$B30/n_ang),0)-ImgG_x0+1)</f>
        <v>150</v>
      </c>
      <c r="AD30" s="18" t="n">
        <f aca="false">INDEX(ImgG,ROUND($C$5+AD$7*SIN(2*PI()*$B30/n_ang),0)-ImgG_y0+1,ROUND($C$4+AD$7*COS(2*PI()*$B30/n_ang),0)-ImgG_x0+1)</f>
        <v>148</v>
      </c>
      <c r="AE30" s="18" t="n">
        <f aca="false">INDEX(ImgG,ROUND($C$5+AE$7*SIN(2*PI()*$B30/n_ang),0)-ImgG_y0+1,ROUND($C$4+AE$7*COS(2*PI()*$B30/n_ang),0)-ImgG_x0+1)</f>
        <v>148</v>
      </c>
      <c r="AF30" s="18" t="n">
        <f aca="false">INDEX(ImgG,ROUND($C$5+AF$7*SIN(2*PI()*$B30/n_ang),0)-ImgG_y0+1,ROUND($C$4+AF$7*COS(2*PI()*$B30/n_ang),0)-ImgG_x0+1)</f>
        <v>108</v>
      </c>
      <c r="AG30" s="18" t="n">
        <f aca="false">INDEX(ImgG,ROUND($C$5+AG$7*SIN(2*PI()*$B30/n_ang),0)-ImgG_y0+1,ROUND($C$4+AG$7*COS(2*PI()*$B30/n_ang),0)-ImgG_x0+1)</f>
        <v>116</v>
      </c>
      <c r="AH30" s="18" t="n">
        <f aca="false">INDEX(ImgG,ROUND($C$5+AH$7*SIN(2*PI()*$B30/n_ang),0)-ImgG_y0+1,ROUND($C$4+AH$7*COS(2*PI()*$B30/n_ang),0)-ImgG_x0+1)</f>
        <v>107</v>
      </c>
      <c r="AI30" s="18" t="n">
        <f aca="false">INDEX(ImgG,ROUND($C$5+AI$7*SIN(2*PI()*$B30/n_ang),0)-ImgG_y0+1,ROUND($C$4+AI$7*COS(2*PI()*$B30/n_ang),0)-ImgG_x0+1)</f>
        <v>172</v>
      </c>
      <c r="AJ30" s="18" t="n">
        <f aca="false">INDEX(ImgG,ROUND($C$5+AJ$7*SIN(2*PI()*$B30/n_ang),0)-ImgG_y0+1,ROUND($C$4+AJ$7*COS(2*PI()*$B30/n_ang),0)-ImgG_x0+1)</f>
        <v>210</v>
      </c>
      <c r="AK30" s="18" t="n">
        <f aca="false">INDEX(ImgG,ROUND($C$5+AK$7*SIN(2*PI()*$B30/n_ang),0)-ImgG_y0+1,ROUND($C$4+AK$7*COS(2*PI()*$B30/n_ang),0)-ImgG_x0+1)</f>
        <v>68</v>
      </c>
      <c r="AL30" s="18" t="n">
        <f aca="false">INDEX(ImgG,ROUND($C$5+AL$7*SIN(2*PI()*$B30/n_ang),0)-ImgG_y0+1,ROUND($C$4+AL$7*COS(2*PI()*$B30/n_ang),0)-ImgG_x0+1)</f>
        <v>97</v>
      </c>
      <c r="AN30" s="35" t="n">
        <f aca="false">AVERAGE(D30:AB30)-AVERAGE(D136:AB136)</f>
        <v>-35.465625</v>
      </c>
      <c r="AO30" s="36" t="n">
        <f aca="false">(AN30-AVERAGE(AN$8:AN$135))/STDEVP(AN$8:AN$135)</f>
        <v>-1.29542539628057</v>
      </c>
      <c r="AP30" s="35" t="n">
        <f aca="false">AVERAGE(AD30:AL30)-AVERAGE(AD136:AL136)</f>
        <v>55.375</v>
      </c>
      <c r="AQ30" s="36" t="n">
        <f aca="false">(AP30-AVERAGE(AP$8:AP$135))/STDEVP(AP$8:AP$135)</f>
        <v>1.18504891728539</v>
      </c>
    </row>
    <row r="31" customFormat="false" ht="10.5" hidden="false" customHeight="true" outlineLevel="0" collapsed="false">
      <c r="B31" s="22" t="n">
        <v>23</v>
      </c>
      <c r="C31" s="34" t="n">
        <f aca="false">B31*360/n_ang</f>
        <v>64.6875</v>
      </c>
      <c r="D31" s="18" t="n">
        <f aca="false">INDEX(ImgG,ROUND($C$5+D$7*SIN(2*PI()*$B31/n_ang),0)-ImgG_y0+1,ROUND($C$4+D$7*COS(2*PI()*$B31/n_ang),0)-ImgG_x0+1)</f>
        <v>255</v>
      </c>
      <c r="E31" s="18" t="n">
        <f aca="false">INDEX(ImgG,ROUND($C$5+E$7*SIN(2*PI()*$B31/n_ang),0)-ImgG_y0+1,ROUND($C$4+E$7*COS(2*PI()*$B31/n_ang),0)-ImgG_x0+1)</f>
        <v>235</v>
      </c>
      <c r="F31" s="18" t="n">
        <f aca="false">INDEX(ImgG,ROUND($C$5+F$7*SIN(2*PI()*$B31/n_ang),0)-ImgG_y0+1,ROUND($C$4+F$7*COS(2*PI()*$B31/n_ang),0)-ImgG_x0+1)</f>
        <v>118</v>
      </c>
      <c r="G31" s="18" t="n">
        <f aca="false">INDEX(ImgG,ROUND($C$5+G$7*SIN(2*PI()*$B31/n_ang),0)-ImgG_y0+1,ROUND($C$4+G$7*COS(2*PI()*$B31/n_ang),0)-ImgG_x0+1)</f>
        <v>123</v>
      </c>
      <c r="H31" s="18" t="n">
        <f aca="false">INDEX(ImgG,ROUND($C$5+H$7*SIN(2*PI()*$B31/n_ang),0)-ImgG_y0+1,ROUND($C$4+H$7*COS(2*PI()*$B31/n_ang),0)-ImgG_x0+1)</f>
        <v>117</v>
      </c>
      <c r="I31" s="18" t="n">
        <f aca="false">INDEX(ImgG,ROUND($C$5+I$7*SIN(2*PI()*$B31/n_ang),0)-ImgG_y0+1,ROUND($C$4+I$7*COS(2*PI()*$B31/n_ang),0)-ImgG_x0+1)</f>
        <v>87</v>
      </c>
      <c r="J31" s="18" t="n">
        <f aca="false">INDEX(ImgG,ROUND($C$5+J$7*SIN(2*PI()*$B31/n_ang),0)-ImgG_y0+1,ROUND($C$4+J$7*COS(2*PI()*$B31/n_ang),0)-ImgG_x0+1)</f>
        <v>87</v>
      </c>
      <c r="K31" s="18" t="n">
        <f aca="false">INDEX(ImgG,ROUND($C$5+K$7*SIN(2*PI()*$B31/n_ang),0)-ImgG_y0+1,ROUND($C$4+K$7*COS(2*PI()*$B31/n_ang),0)-ImgG_x0+1)</f>
        <v>135</v>
      </c>
      <c r="L31" s="18" t="n">
        <f aca="false">INDEX(ImgG,ROUND($C$5+L$7*SIN(2*PI()*$B31/n_ang),0)-ImgG_y0+1,ROUND($C$4+L$7*COS(2*PI()*$B31/n_ang),0)-ImgG_x0+1)</f>
        <v>46</v>
      </c>
      <c r="M31" s="18" t="n">
        <f aca="false">INDEX(ImgG,ROUND($C$5+M$7*SIN(2*PI()*$B31/n_ang),0)-ImgG_y0+1,ROUND($C$4+M$7*COS(2*PI()*$B31/n_ang),0)-ImgG_x0+1)</f>
        <v>23</v>
      </c>
      <c r="N31" s="18" t="n">
        <f aca="false">INDEX(ImgG,ROUND($C$5+N$7*SIN(2*PI()*$B31/n_ang),0)-ImgG_y0+1,ROUND($C$4+N$7*COS(2*PI()*$B31/n_ang),0)-ImgG_x0+1)</f>
        <v>23</v>
      </c>
      <c r="O31" s="18" t="n">
        <f aca="false">INDEX(ImgG,ROUND($C$5+O$7*SIN(2*PI()*$B31/n_ang),0)-ImgG_y0+1,ROUND($C$4+O$7*COS(2*PI()*$B31/n_ang),0)-ImgG_x0+1)</f>
        <v>24</v>
      </c>
      <c r="P31" s="18" t="n">
        <f aca="false">INDEX(ImgG,ROUND($C$5+P$7*SIN(2*PI()*$B31/n_ang),0)-ImgG_y0+1,ROUND($C$4+P$7*COS(2*PI()*$B31/n_ang),0)-ImgG_x0+1)</f>
        <v>57</v>
      </c>
      <c r="Q31" s="18" t="n">
        <f aca="false">INDEX(ImgG,ROUND($C$5+Q$7*SIN(2*PI()*$B31/n_ang),0)-ImgG_y0+1,ROUND($C$4+Q$7*COS(2*PI()*$B31/n_ang),0)-ImgG_x0+1)</f>
        <v>81</v>
      </c>
      <c r="R31" s="18" t="n">
        <f aca="false">INDEX(ImgG,ROUND($C$5+R$7*SIN(2*PI()*$B31/n_ang),0)-ImgG_y0+1,ROUND($C$4+R$7*COS(2*PI()*$B31/n_ang),0)-ImgG_x0+1)</f>
        <v>110</v>
      </c>
      <c r="S31" s="18" t="n">
        <f aca="false">INDEX(ImgG,ROUND($C$5+S$7*SIN(2*PI()*$B31/n_ang),0)-ImgG_y0+1,ROUND($C$4+S$7*COS(2*PI()*$B31/n_ang),0)-ImgG_x0+1)</f>
        <v>174</v>
      </c>
      <c r="T31" s="18" t="n">
        <f aca="false">INDEX(ImgG,ROUND($C$5+T$7*SIN(2*PI()*$B31/n_ang),0)-ImgG_y0+1,ROUND($C$4+T$7*COS(2*PI()*$B31/n_ang),0)-ImgG_x0+1)</f>
        <v>131</v>
      </c>
      <c r="U31" s="18" t="n">
        <f aca="false">INDEX(ImgG,ROUND($C$5+U$7*SIN(2*PI()*$B31/n_ang),0)-ImgG_y0+1,ROUND($C$4+U$7*COS(2*PI()*$B31/n_ang),0)-ImgG_x0+1)</f>
        <v>166</v>
      </c>
      <c r="V31" s="18" t="n">
        <f aca="false">INDEX(ImgG,ROUND($C$5+V$7*SIN(2*PI()*$B31/n_ang),0)-ImgG_y0+1,ROUND($C$4+V$7*COS(2*PI()*$B31/n_ang),0)-ImgG_x0+1)</f>
        <v>167</v>
      </c>
      <c r="W31" s="18" t="n">
        <f aca="false">INDEX(ImgG,ROUND($C$5+W$7*SIN(2*PI()*$B31/n_ang),0)-ImgG_y0+1,ROUND($C$4+W$7*COS(2*PI()*$B31/n_ang),0)-ImgG_x0+1)</f>
        <v>149</v>
      </c>
      <c r="X31" s="18" t="n">
        <f aca="false">INDEX(ImgG,ROUND($C$5+X$7*SIN(2*PI()*$B31/n_ang),0)-ImgG_y0+1,ROUND($C$4+X$7*COS(2*PI()*$B31/n_ang),0)-ImgG_x0+1)</f>
        <v>158</v>
      </c>
      <c r="Y31" s="18" t="n">
        <f aca="false">INDEX(ImgG,ROUND($C$5+Y$7*SIN(2*PI()*$B31/n_ang),0)-ImgG_y0+1,ROUND($C$4+Y$7*COS(2*PI()*$B31/n_ang),0)-ImgG_x0+1)</f>
        <v>165</v>
      </c>
      <c r="Z31" s="18" t="n">
        <f aca="false">INDEX(ImgG,ROUND($C$5+Z$7*SIN(2*PI()*$B31/n_ang),0)-ImgG_y0+1,ROUND($C$4+Z$7*COS(2*PI()*$B31/n_ang),0)-ImgG_x0+1)</f>
        <v>156</v>
      </c>
      <c r="AA31" s="18" t="n">
        <f aca="false">INDEX(ImgG,ROUND($C$5+AA$7*SIN(2*PI()*$B31/n_ang),0)-ImgG_y0+1,ROUND($C$4+AA$7*COS(2*PI()*$B31/n_ang),0)-ImgG_x0+1)</f>
        <v>151</v>
      </c>
      <c r="AB31" s="18" t="n">
        <f aca="false">INDEX(ImgG,ROUND($C$5+AB$7*SIN(2*PI()*$B31/n_ang),0)-ImgG_y0+1,ROUND($C$4+AB$7*COS(2*PI()*$B31/n_ang),0)-ImgG_x0+1)</f>
        <v>146</v>
      </c>
      <c r="AD31" s="18" t="n">
        <f aca="false">INDEX(ImgG,ROUND($C$5+AD$7*SIN(2*PI()*$B31/n_ang),0)-ImgG_y0+1,ROUND($C$4+AD$7*COS(2*PI()*$B31/n_ang),0)-ImgG_x0+1)</f>
        <v>127</v>
      </c>
      <c r="AE31" s="18" t="n">
        <f aca="false">INDEX(ImgG,ROUND($C$5+AE$7*SIN(2*PI()*$B31/n_ang),0)-ImgG_y0+1,ROUND($C$4+AE$7*COS(2*PI()*$B31/n_ang),0)-ImgG_x0+1)</f>
        <v>72</v>
      </c>
      <c r="AF31" s="18" t="n">
        <f aca="false">INDEX(ImgG,ROUND($C$5+AF$7*SIN(2*PI()*$B31/n_ang),0)-ImgG_y0+1,ROUND($C$4+AF$7*COS(2*PI()*$B31/n_ang),0)-ImgG_x0+1)</f>
        <v>127</v>
      </c>
      <c r="AG31" s="18" t="n">
        <f aca="false">INDEX(ImgG,ROUND($C$5+AG$7*SIN(2*PI()*$B31/n_ang),0)-ImgG_y0+1,ROUND($C$4+AG$7*COS(2*PI()*$B31/n_ang),0)-ImgG_x0+1)</f>
        <v>125</v>
      </c>
      <c r="AH31" s="18" t="n">
        <f aca="false">INDEX(ImgG,ROUND($C$5+AH$7*SIN(2*PI()*$B31/n_ang),0)-ImgG_y0+1,ROUND($C$4+AH$7*COS(2*PI()*$B31/n_ang),0)-ImgG_x0+1)</f>
        <v>116</v>
      </c>
      <c r="AI31" s="18" t="n">
        <f aca="false">INDEX(ImgG,ROUND($C$5+AI$7*SIN(2*PI()*$B31/n_ang),0)-ImgG_y0+1,ROUND($C$4+AI$7*COS(2*PI()*$B31/n_ang),0)-ImgG_x0+1)</f>
        <v>177</v>
      </c>
      <c r="AJ31" s="18" t="n">
        <f aca="false">INDEX(ImgG,ROUND($C$5+AJ$7*SIN(2*PI()*$B31/n_ang),0)-ImgG_y0+1,ROUND($C$4+AJ$7*COS(2*PI()*$B31/n_ang),0)-ImgG_x0+1)</f>
        <v>194</v>
      </c>
      <c r="AK31" s="18" t="n">
        <f aca="false">INDEX(ImgG,ROUND($C$5+AK$7*SIN(2*PI()*$B31/n_ang),0)-ImgG_y0+1,ROUND($C$4+AK$7*COS(2*PI()*$B31/n_ang),0)-ImgG_x0+1)</f>
        <v>80</v>
      </c>
      <c r="AL31" s="18" t="n">
        <f aca="false">INDEX(ImgG,ROUND($C$5+AL$7*SIN(2*PI()*$B31/n_ang),0)-ImgG_y0+1,ROUND($C$4+AL$7*COS(2*PI()*$B31/n_ang),0)-ImgG_x0+1)</f>
        <v>127</v>
      </c>
      <c r="AN31" s="35" t="n">
        <f aca="false">AVERAGE(D31:AB31)-AVERAGE(D136:AB136)</f>
        <v>-18.265625</v>
      </c>
      <c r="AO31" s="36" t="n">
        <f aca="false">(AN31-AVERAGE(AN$8:AN$135))/STDEVP(AN$8:AN$135)</f>
        <v>-0.667174327364521</v>
      </c>
      <c r="AP31" s="35" t="n">
        <f aca="false">AVERAGE(AD31:AL31)-AVERAGE(AD136:AL136)</f>
        <v>52.1527777777778</v>
      </c>
      <c r="AQ31" s="36" t="n">
        <f aca="false">(AP31-AVERAGE(AP$8:AP$135))/STDEVP(AP$8:AP$135)</f>
        <v>1.11609197000418</v>
      </c>
    </row>
    <row r="32" customFormat="false" ht="10.5" hidden="false" customHeight="true" outlineLevel="0" collapsed="false">
      <c r="B32" s="22" t="n">
        <v>24</v>
      </c>
      <c r="C32" s="34" t="n">
        <f aca="false">B32*360/n_ang</f>
        <v>67.5</v>
      </c>
      <c r="D32" s="18" t="n">
        <f aca="false">INDEX(ImgG,ROUND($C$5+D$7*SIN(2*PI()*$B32/n_ang),0)-ImgG_y0+1,ROUND($C$4+D$7*COS(2*PI()*$B32/n_ang),0)-ImgG_x0+1)</f>
        <v>250</v>
      </c>
      <c r="E32" s="18" t="n">
        <f aca="false">INDEX(ImgG,ROUND($C$5+E$7*SIN(2*PI()*$B32/n_ang),0)-ImgG_y0+1,ROUND($C$4+E$7*COS(2*PI()*$B32/n_ang),0)-ImgG_x0+1)</f>
        <v>235</v>
      </c>
      <c r="F32" s="18" t="n">
        <f aca="false">INDEX(ImgG,ROUND($C$5+F$7*SIN(2*PI()*$B32/n_ang),0)-ImgG_y0+1,ROUND($C$4+F$7*COS(2*PI()*$B32/n_ang),0)-ImgG_x0+1)</f>
        <v>160</v>
      </c>
      <c r="G32" s="18" t="n">
        <f aca="false">INDEX(ImgG,ROUND($C$5+G$7*SIN(2*PI()*$B32/n_ang),0)-ImgG_y0+1,ROUND($C$4+G$7*COS(2*PI()*$B32/n_ang),0)-ImgG_x0+1)</f>
        <v>123</v>
      </c>
      <c r="H32" s="18" t="n">
        <f aca="false">INDEX(ImgG,ROUND($C$5+H$7*SIN(2*PI()*$B32/n_ang),0)-ImgG_y0+1,ROUND($C$4+H$7*COS(2*PI()*$B32/n_ang),0)-ImgG_x0+1)</f>
        <v>117</v>
      </c>
      <c r="I32" s="18" t="n">
        <f aca="false">INDEX(ImgG,ROUND($C$5+I$7*SIN(2*PI()*$B32/n_ang),0)-ImgG_y0+1,ROUND($C$4+I$7*COS(2*PI()*$B32/n_ang),0)-ImgG_x0+1)</f>
        <v>79</v>
      </c>
      <c r="J32" s="18" t="n">
        <f aca="false">INDEX(ImgG,ROUND($C$5+J$7*SIN(2*PI()*$B32/n_ang),0)-ImgG_y0+1,ROUND($C$4+J$7*COS(2*PI()*$B32/n_ang),0)-ImgG_x0+1)</f>
        <v>32</v>
      </c>
      <c r="K32" s="18" t="n">
        <f aca="false">INDEX(ImgG,ROUND($C$5+K$7*SIN(2*PI()*$B32/n_ang),0)-ImgG_y0+1,ROUND($C$4+K$7*COS(2*PI()*$B32/n_ang),0)-ImgG_x0+1)</f>
        <v>10</v>
      </c>
      <c r="L32" s="18" t="n">
        <f aca="false">INDEX(ImgG,ROUND($C$5+L$7*SIN(2*PI()*$B32/n_ang),0)-ImgG_y0+1,ROUND($C$4+L$7*COS(2*PI()*$B32/n_ang),0)-ImgG_x0+1)</f>
        <v>11</v>
      </c>
      <c r="M32" s="18" t="n">
        <f aca="false">INDEX(ImgG,ROUND($C$5+M$7*SIN(2*PI()*$B32/n_ang),0)-ImgG_y0+1,ROUND($C$4+M$7*COS(2*PI()*$B32/n_ang),0)-ImgG_x0+1)</f>
        <v>11</v>
      </c>
      <c r="N32" s="18" t="n">
        <f aca="false">INDEX(ImgG,ROUND($C$5+N$7*SIN(2*PI()*$B32/n_ang),0)-ImgG_y0+1,ROUND($C$4+N$7*COS(2*PI()*$B32/n_ang),0)-ImgG_x0+1)</f>
        <v>29</v>
      </c>
      <c r="O32" s="18" t="n">
        <f aca="false">INDEX(ImgG,ROUND($C$5+O$7*SIN(2*PI()*$B32/n_ang),0)-ImgG_y0+1,ROUND($C$4+O$7*COS(2*PI()*$B32/n_ang),0)-ImgG_x0+1)</f>
        <v>24</v>
      </c>
      <c r="P32" s="18" t="n">
        <f aca="false">INDEX(ImgG,ROUND($C$5+P$7*SIN(2*PI()*$B32/n_ang),0)-ImgG_y0+1,ROUND($C$4+P$7*COS(2*PI()*$B32/n_ang),0)-ImgG_x0+1)</f>
        <v>70</v>
      </c>
      <c r="Q32" s="18" t="n">
        <f aca="false">INDEX(ImgG,ROUND($C$5+Q$7*SIN(2*PI()*$B32/n_ang),0)-ImgG_y0+1,ROUND($C$4+Q$7*COS(2*PI()*$B32/n_ang),0)-ImgG_x0+1)</f>
        <v>114</v>
      </c>
      <c r="R32" s="18" t="n">
        <f aca="false">INDEX(ImgG,ROUND($C$5+R$7*SIN(2*PI()*$B32/n_ang),0)-ImgG_y0+1,ROUND($C$4+R$7*COS(2*PI()*$B32/n_ang),0)-ImgG_x0+1)</f>
        <v>141</v>
      </c>
      <c r="S32" s="18" t="n">
        <f aca="false">INDEX(ImgG,ROUND($C$5+S$7*SIN(2*PI()*$B32/n_ang),0)-ImgG_y0+1,ROUND($C$4+S$7*COS(2*PI()*$B32/n_ang),0)-ImgG_x0+1)</f>
        <v>182</v>
      </c>
      <c r="T32" s="18" t="n">
        <f aca="false">INDEX(ImgG,ROUND($C$5+T$7*SIN(2*PI()*$B32/n_ang),0)-ImgG_y0+1,ROUND($C$4+T$7*COS(2*PI()*$B32/n_ang),0)-ImgG_x0+1)</f>
        <v>167</v>
      </c>
      <c r="U32" s="18" t="n">
        <f aca="false">INDEX(ImgG,ROUND($C$5+U$7*SIN(2*PI()*$B32/n_ang),0)-ImgG_y0+1,ROUND($C$4+U$7*COS(2*PI()*$B32/n_ang),0)-ImgG_x0+1)</f>
        <v>166</v>
      </c>
      <c r="V32" s="18" t="n">
        <f aca="false">INDEX(ImgG,ROUND($C$5+V$7*SIN(2*PI()*$B32/n_ang),0)-ImgG_y0+1,ROUND($C$4+V$7*COS(2*PI()*$B32/n_ang),0)-ImgG_x0+1)</f>
        <v>162</v>
      </c>
      <c r="W32" s="18" t="n">
        <f aca="false">INDEX(ImgG,ROUND($C$5+W$7*SIN(2*PI()*$B32/n_ang),0)-ImgG_y0+1,ROUND($C$4+W$7*COS(2*PI()*$B32/n_ang),0)-ImgG_x0+1)</f>
        <v>162</v>
      </c>
      <c r="X32" s="18" t="n">
        <f aca="false">INDEX(ImgG,ROUND($C$5+X$7*SIN(2*PI()*$B32/n_ang),0)-ImgG_y0+1,ROUND($C$4+X$7*COS(2*PI()*$B32/n_ang),0)-ImgG_x0+1)</f>
        <v>162</v>
      </c>
      <c r="Y32" s="18" t="n">
        <f aca="false">INDEX(ImgG,ROUND($C$5+Y$7*SIN(2*PI()*$B32/n_ang),0)-ImgG_y0+1,ROUND($C$4+Y$7*COS(2*PI()*$B32/n_ang),0)-ImgG_x0+1)</f>
        <v>156</v>
      </c>
      <c r="Z32" s="18" t="n">
        <f aca="false">INDEX(ImgG,ROUND($C$5+Z$7*SIN(2*PI()*$B32/n_ang),0)-ImgG_y0+1,ROUND($C$4+Z$7*COS(2*PI()*$B32/n_ang),0)-ImgG_x0+1)</f>
        <v>156</v>
      </c>
      <c r="AA32" s="18" t="n">
        <f aca="false">INDEX(ImgG,ROUND($C$5+AA$7*SIN(2*PI()*$B32/n_ang),0)-ImgG_y0+1,ROUND($C$4+AA$7*COS(2*PI()*$B32/n_ang),0)-ImgG_x0+1)</f>
        <v>156</v>
      </c>
      <c r="AB32" s="18" t="n">
        <f aca="false">INDEX(ImgG,ROUND($C$5+AB$7*SIN(2*PI()*$B32/n_ang),0)-ImgG_y0+1,ROUND($C$4+AB$7*COS(2*PI()*$B32/n_ang),0)-ImgG_x0+1)</f>
        <v>159</v>
      </c>
      <c r="AD32" s="18" t="n">
        <f aca="false">INDEX(ImgG,ROUND($C$5+AD$7*SIN(2*PI()*$B32/n_ang),0)-ImgG_y0+1,ROUND($C$4+AD$7*COS(2*PI()*$B32/n_ang),0)-ImgG_x0+1)</f>
        <v>138</v>
      </c>
      <c r="AE32" s="18" t="n">
        <f aca="false">INDEX(ImgG,ROUND($C$5+AE$7*SIN(2*PI()*$B32/n_ang),0)-ImgG_y0+1,ROUND($C$4+AE$7*COS(2*PI()*$B32/n_ang),0)-ImgG_x0+1)</f>
        <v>88</v>
      </c>
      <c r="AF32" s="18" t="n">
        <f aca="false">INDEX(ImgG,ROUND($C$5+AF$7*SIN(2*PI()*$B32/n_ang),0)-ImgG_y0+1,ROUND($C$4+AF$7*COS(2*PI()*$B32/n_ang),0)-ImgG_x0+1)</f>
        <v>102</v>
      </c>
      <c r="AG32" s="18" t="n">
        <f aca="false">INDEX(ImgG,ROUND($C$5+AG$7*SIN(2*PI()*$B32/n_ang),0)-ImgG_y0+1,ROUND($C$4+AG$7*COS(2*PI()*$B32/n_ang),0)-ImgG_x0+1)</f>
        <v>104</v>
      </c>
      <c r="AH32" s="18" t="n">
        <f aca="false">INDEX(ImgG,ROUND($C$5+AH$7*SIN(2*PI()*$B32/n_ang),0)-ImgG_y0+1,ROUND($C$4+AH$7*COS(2*PI()*$B32/n_ang),0)-ImgG_x0+1)</f>
        <v>127</v>
      </c>
      <c r="AI32" s="18" t="n">
        <f aca="false">INDEX(ImgG,ROUND($C$5+AI$7*SIN(2*PI()*$B32/n_ang),0)-ImgG_y0+1,ROUND($C$4+AI$7*COS(2*PI()*$B32/n_ang),0)-ImgG_x0+1)</f>
        <v>196</v>
      </c>
      <c r="AJ32" s="18" t="n">
        <f aca="false">INDEX(ImgG,ROUND($C$5+AJ$7*SIN(2*PI()*$B32/n_ang),0)-ImgG_y0+1,ROUND($C$4+AJ$7*COS(2*PI()*$B32/n_ang),0)-ImgG_x0+1)</f>
        <v>192</v>
      </c>
      <c r="AK32" s="18" t="n">
        <f aca="false">INDEX(ImgG,ROUND($C$5+AK$7*SIN(2*PI()*$B32/n_ang),0)-ImgG_y0+1,ROUND($C$4+AK$7*COS(2*PI()*$B32/n_ang),0)-ImgG_x0+1)</f>
        <v>153</v>
      </c>
      <c r="AL32" s="18" t="n">
        <f aca="false">INDEX(ImgG,ROUND($C$5+AL$7*SIN(2*PI()*$B32/n_ang),0)-ImgG_y0+1,ROUND($C$4+AL$7*COS(2*PI()*$B32/n_ang),0)-ImgG_x0+1)</f>
        <v>102</v>
      </c>
      <c r="AN32" s="35" t="n">
        <f aca="false">AVERAGE(D32:AB32)-AVERAGE(D136:AB136)</f>
        <v>-20.265625</v>
      </c>
      <c r="AO32" s="36" t="n">
        <f aca="false">(AN32-AVERAGE(AN$8:AN$135))/STDEVP(AN$8:AN$135)</f>
        <v>-0.740226777238481</v>
      </c>
      <c r="AP32" s="35" t="n">
        <f aca="false">AVERAGE(AD32:AL32)-AVERAGE(AD136:AL136)</f>
        <v>58.4861111111111</v>
      </c>
      <c r="AQ32" s="36" t="n">
        <f aca="false">(AP32-AVERAGE(AP$8:AP$135))/STDEVP(AP$8:AP$135)</f>
        <v>1.25162803879829</v>
      </c>
    </row>
    <row r="33" customFormat="false" ht="10.5" hidden="false" customHeight="true" outlineLevel="0" collapsed="false">
      <c r="B33" s="22" t="n">
        <v>25</v>
      </c>
      <c r="C33" s="34" t="n">
        <f aca="false">B33*360/n_ang</f>
        <v>70.3125</v>
      </c>
      <c r="D33" s="18" t="n">
        <f aca="false">INDEX(ImgG,ROUND($C$5+D$7*SIN(2*PI()*$B33/n_ang),0)-ImgG_y0+1,ROUND($C$4+D$7*COS(2*PI()*$B33/n_ang),0)-ImgG_x0+1)</f>
        <v>250</v>
      </c>
      <c r="E33" s="18" t="n">
        <f aca="false">INDEX(ImgG,ROUND($C$5+E$7*SIN(2*PI()*$B33/n_ang),0)-ImgG_y0+1,ROUND($C$4+E$7*COS(2*PI()*$B33/n_ang),0)-ImgG_x0+1)</f>
        <v>255</v>
      </c>
      <c r="F33" s="18" t="n">
        <f aca="false">INDEX(ImgG,ROUND($C$5+F$7*SIN(2*PI()*$B33/n_ang),0)-ImgG_y0+1,ROUND($C$4+F$7*COS(2*PI()*$B33/n_ang),0)-ImgG_x0+1)</f>
        <v>160</v>
      </c>
      <c r="G33" s="18" t="n">
        <f aca="false">INDEX(ImgG,ROUND($C$5+G$7*SIN(2*PI()*$B33/n_ang),0)-ImgG_y0+1,ROUND($C$4+G$7*COS(2*PI()*$B33/n_ang),0)-ImgG_x0+1)</f>
        <v>132</v>
      </c>
      <c r="H33" s="18" t="n">
        <f aca="false">INDEX(ImgG,ROUND($C$5+H$7*SIN(2*PI()*$B33/n_ang),0)-ImgG_y0+1,ROUND($C$4+H$7*COS(2*PI()*$B33/n_ang),0)-ImgG_x0+1)</f>
        <v>88</v>
      </c>
      <c r="I33" s="18" t="n">
        <f aca="false">INDEX(ImgG,ROUND($C$5+I$7*SIN(2*PI()*$B33/n_ang),0)-ImgG_y0+1,ROUND($C$4+I$7*COS(2*PI()*$B33/n_ang),0)-ImgG_x0+1)</f>
        <v>79</v>
      </c>
      <c r="J33" s="18" t="n">
        <f aca="false">INDEX(ImgG,ROUND($C$5+J$7*SIN(2*PI()*$B33/n_ang),0)-ImgG_y0+1,ROUND($C$4+J$7*COS(2*PI()*$B33/n_ang),0)-ImgG_x0+1)</f>
        <v>29</v>
      </c>
      <c r="K33" s="18" t="n">
        <f aca="false">INDEX(ImgG,ROUND($C$5+K$7*SIN(2*PI()*$B33/n_ang),0)-ImgG_y0+1,ROUND($C$4+K$7*COS(2*PI()*$B33/n_ang),0)-ImgG_x0+1)</f>
        <v>28</v>
      </c>
      <c r="L33" s="18" t="n">
        <f aca="false">INDEX(ImgG,ROUND($C$5+L$7*SIN(2*PI()*$B33/n_ang),0)-ImgG_y0+1,ROUND($C$4+L$7*COS(2*PI()*$B33/n_ang),0)-ImgG_x0+1)</f>
        <v>26</v>
      </c>
      <c r="M33" s="18" t="n">
        <f aca="false">INDEX(ImgG,ROUND($C$5+M$7*SIN(2*PI()*$B33/n_ang),0)-ImgG_y0+1,ROUND($C$4+M$7*COS(2*PI()*$B33/n_ang),0)-ImgG_x0+1)</f>
        <v>31</v>
      </c>
      <c r="N33" s="18" t="n">
        <f aca="false">INDEX(ImgG,ROUND($C$5+N$7*SIN(2*PI()*$B33/n_ang),0)-ImgG_y0+1,ROUND($C$4+N$7*COS(2*PI()*$B33/n_ang),0)-ImgG_x0+1)</f>
        <v>8</v>
      </c>
      <c r="O33" s="18" t="n">
        <f aca="false">INDEX(ImgG,ROUND($C$5+O$7*SIN(2*PI()*$B33/n_ang),0)-ImgG_y0+1,ROUND($C$4+O$7*COS(2*PI()*$B33/n_ang),0)-ImgG_x0+1)</f>
        <v>63</v>
      </c>
      <c r="P33" s="18" t="n">
        <f aca="false">INDEX(ImgG,ROUND($C$5+P$7*SIN(2*PI()*$B33/n_ang),0)-ImgG_y0+1,ROUND($C$4+P$7*COS(2*PI()*$B33/n_ang),0)-ImgG_x0+1)</f>
        <v>111</v>
      </c>
      <c r="Q33" s="18" t="n">
        <f aca="false">INDEX(ImgG,ROUND($C$5+Q$7*SIN(2*PI()*$B33/n_ang),0)-ImgG_y0+1,ROUND($C$4+Q$7*COS(2*PI()*$B33/n_ang),0)-ImgG_x0+1)</f>
        <v>114</v>
      </c>
      <c r="R33" s="18" t="n">
        <f aca="false">INDEX(ImgG,ROUND($C$5+R$7*SIN(2*PI()*$B33/n_ang),0)-ImgG_y0+1,ROUND($C$4+R$7*COS(2*PI()*$B33/n_ang),0)-ImgG_x0+1)</f>
        <v>141</v>
      </c>
      <c r="S33" s="18" t="n">
        <f aca="false">INDEX(ImgG,ROUND($C$5+S$7*SIN(2*PI()*$B33/n_ang),0)-ImgG_y0+1,ROUND($C$4+S$7*COS(2*PI()*$B33/n_ang),0)-ImgG_x0+1)</f>
        <v>173</v>
      </c>
      <c r="T33" s="18" t="n">
        <f aca="false">INDEX(ImgG,ROUND($C$5+T$7*SIN(2*PI()*$B33/n_ang),0)-ImgG_y0+1,ROUND($C$4+T$7*COS(2*PI()*$B33/n_ang),0)-ImgG_x0+1)</f>
        <v>164</v>
      </c>
      <c r="U33" s="18" t="n">
        <f aca="false">INDEX(ImgG,ROUND($C$5+U$7*SIN(2*PI()*$B33/n_ang),0)-ImgG_y0+1,ROUND($C$4+U$7*COS(2*PI()*$B33/n_ang),0)-ImgG_x0+1)</f>
        <v>162</v>
      </c>
      <c r="V33" s="18" t="n">
        <f aca="false">INDEX(ImgG,ROUND($C$5+V$7*SIN(2*PI()*$B33/n_ang),0)-ImgG_y0+1,ROUND($C$4+V$7*COS(2*PI()*$B33/n_ang),0)-ImgG_x0+1)</f>
        <v>160</v>
      </c>
      <c r="W33" s="18" t="n">
        <f aca="false">INDEX(ImgG,ROUND($C$5+W$7*SIN(2*PI()*$B33/n_ang),0)-ImgG_y0+1,ROUND($C$4+W$7*COS(2*PI()*$B33/n_ang),0)-ImgG_x0+1)</f>
        <v>158</v>
      </c>
      <c r="X33" s="18" t="n">
        <f aca="false">INDEX(ImgG,ROUND($C$5+X$7*SIN(2*PI()*$B33/n_ang),0)-ImgG_y0+1,ROUND($C$4+X$7*COS(2*PI()*$B33/n_ang),0)-ImgG_x0+1)</f>
        <v>157</v>
      </c>
      <c r="Y33" s="18" t="n">
        <f aca="false">INDEX(ImgG,ROUND($C$5+Y$7*SIN(2*PI()*$B33/n_ang),0)-ImgG_y0+1,ROUND($C$4+Y$7*COS(2*PI()*$B33/n_ang),0)-ImgG_x0+1)</f>
        <v>156</v>
      </c>
      <c r="Z33" s="18" t="n">
        <f aca="false">INDEX(ImgG,ROUND($C$5+Z$7*SIN(2*PI()*$B33/n_ang),0)-ImgG_y0+1,ROUND($C$4+Z$7*COS(2*PI()*$B33/n_ang),0)-ImgG_x0+1)</f>
        <v>152</v>
      </c>
      <c r="AA33" s="18" t="n">
        <f aca="false">INDEX(ImgG,ROUND($C$5+AA$7*SIN(2*PI()*$B33/n_ang),0)-ImgG_y0+1,ROUND($C$4+AA$7*COS(2*PI()*$B33/n_ang),0)-ImgG_x0+1)</f>
        <v>143</v>
      </c>
      <c r="AB33" s="18" t="n">
        <f aca="false">INDEX(ImgG,ROUND($C$5+AB$7*SIN(2*PI()*$B33/n_ang),0)-ImgG_y0+1,ROUND($C$4+AB$7*COS(2*PI()*$B33/n_ang),0)-ImgG_x0+1)</f>
        <v>151</v>
      </c>
      <c r="AD33" s="18" t="n">
        <f aca="false">INDEX(ImgG,ROUND($C$5+AD$7*SIN(2*PI()*$B33/n_ang),0)-ImgG_y0+1,ROUND($C$4+AD$7*COS(2*PI()*$B33/n_ang),0)-ImgG_x0+1)</f>
        <v>123</v>
      </c>
      <c r="AE33" s="18" t="n">
        <f aca="false">INDEX(ImgG,ROUND($C$5+AE$7*SIN(2*PI()*$B33/n_ang),0)-ImgG_y0+1,ROUND($C$4+AE$7*COS(2*PI()*$B33/n_ang),0)-ImgG_x0+1)</f>
        <v>107</v>
      </c>
      <c r="AF33" s="18" t="n">
        <f aca="false">INDEX(ImgG,ROUND($C$5+AF$7*SIN(2*PI()*$B33/n_ang),0)-ImgG_y0+1,ROUND($C$4+AF$7*COS(2*PI()*$B33/n_ang),0)-ImgG_x0+1)</f>
        <v>95</v>
      </c>
      <c r="AG33" s="18" t="n">
        <f aca="false">INDEX(ImgG,ROUND($C$5+AG$7*SIN(2*PI()*$B33/n_ang),0)-ImgG_y0+1,ROUND($C$4+AG$7*COS(2*PI()*$B33/n_ang),0)-ImgG_x0+1)</f>
        <v>121</v>
      </c>
      <c r="AH33" s="18" t="n">
        <f aca="false">INDEX(ImgG,ROUND($C$5+AH$7*SIN(2*PI()*$B33/n_ang),0)-ImgG_y0+1,ROUND($C$4+AH$7*COS(2*PI()*$B33/n_ang),0)-ImgG_x0+1)</f>
        <v>110</v>
      </c>
      <c r="AI33" s="18" t="n">
        <f aca="false">INDEX(ImgG,ROUND($C$5+AI$7*SIN(2*PI()*$B33/n_ang),0)-ImgG_y0+1,ROUND($C$4+AI$7*COS(2*PI()*$B33/n_ang),0)-ImgG_x0+1)</f>
        <v>164</v>
      </c>
      <c r="AJ33" s="18" t="n">
        <f aca="false">INDEX(ImgG,ROUND($C$5+AJ$7*SIN(2*PI()*$B33/n_ang),0)-ImgG_y0+1,ROUND($C$4+AJ$7*COS(2*PI()*$B33/n_ang),0)-ImgG_x0+1)</f>
        <v>199</v>
      </c>
      <c r="AK33" s="18" t="n">
        <f aca="false">INDEX(ImgG,ROUND($C$5+AK$7*SIN(2*PI()*$B33/n_ang),0)-ImgG_y0+1,ROUND($C$4+AK$7*COS(2*PI()*$B33/n_ang),0)-ImgG_x0+1)</f>
        <v>107</v>
      </c>
      <c r="AL33" s="18" t="n">
        <f aca="false">INDEX(ImgG,ROUND($C$5+AL$7*SIN(2*PI()*$B33/n_ang),0)-ImgG_y0+1,ROUND($C$4+AL$7*COS(2*PI()*$B33/n_ang),0)-ImgG_x0+1)</f>
        <v>125</v>
      </c>
      <c r="AN33" s="35" t="n">
        <f aca="false">AVERAGE(D33:AB33)-AVERAGE(D136:AB136)</f>
        <v>-17.985625</v>
      </c>
      <c r="AO33" s="36" t="n">
        <f aca="false">(AN33-AVERAGE(AN$8:AN$135))/STDEVP(AN$8:AN$135)</f>
        <v>-0.656946984382167</v>
      </c>
      <c r="AP33" s="35" t="n">
        <f aca="false">AVERAGE(AD33:AL33)-AVERAGE(AD136:AL136)</f>
        <v>52.8194444444444</v>
      </c>
      <c r="AQ33" s="36" t="n">
        <f aca="false">(AP33-AVERAGE(AP$8:AP$135))/STDEVP(AP$8:AP$135)</f>
        <v>1.13035892461408</v>
      </c>
    </row>
    <row r="34" customFormat="false" ht="10.5" hidden="false" customHeight="true" outlineLevel="0" collapsed="false">
      <c r="B34" s="22" t="n">
        <v>26</v>
      </c>
      <c r="C34" s="34" t="n">
        <f aca="false">B34*360/n_ang</f>
        <v>73.125</v>
      </c>
      <c r="D34" s="18" t="n">
        <f aca="false">INDEX(ImgG,ROUND($C$5+D$7*SIN(2*PI()*$B34/n_ang),0)-ImgG_y0+1,ROUND($C$4+D$7*COS(2*PI()*$B34/n_ang),0)-ImgG_x0+1)</f>
        <v>250</v>
      </c>
      <c r="E34" s="18" t="n">
        <f aca="false">INDEX(ImgG,ROUND($C$5+E$7*SIN(2*PI()*$B34/n_ang),0)-ImgG_y0+1,ROUND($C$4+E$7*COS(2*PI()*$B34/n_ang),0)-ImgG_x0+1)</f>
        <v>255</v>
      </c>
      <c r="F34" s="18" t="n">
        <f aca="false">INDEX(ImgG,ROUND($C$5+F$7*SIN(2*PI()*$B34/n_ang),0)-ImgG_y0+1,ROUND($C$4+F$7*COS(2*PI()*$B34/n_ang),0)-ImgG_x0+1)</f>
        <v>208</v>
      </c>
      <c r="G34" s="18" t="n">
        <f aca="false">INDEX(ImgG,ROUND($C$5+G$7*SIN(2*PI()*$B34/n_ang),0)-ImgG_y0+1,ROUND($C$4+G$7*COS(2*PI()*$B34/n_ang),0)-ImgG_x0+1)</f>
        <v>132</v>
      </c>
      <c r="H34" s="18" t="n">
        <f aca="false">INDEX(ImgG,ROUND($C$5+H$7*SIN(2*PI()*$B34/n_ang),0)-ImgG_y0+1,ROUND($C$4+H$7*COS(2*PI()*$B34/n_ang),0)-ImgG_x0+1)</f>
        <v>88</v>
      </c>
      <c r="I34" s="18" t="n">
        <f aca="false">INDEX(ImgG,ROUND($C$5+I$7*SIN(2*PI()*$B34/n_ang),0)-ImgG_y0+1,ROUND($C$4+I$7*COS(2*PI()*$B34/n_ang),0)-ImgG_x0+1)</f>
        <v>65</v>
      </c>
      <c r="J34" s="18" t="n">
        <f aca="false">INDEX(ImgG,ROUND($C$5+J$7*SIN(2*PI()*$B34/n_ang),0)-ImgG_y0+1,ROUND($C$4+J$7*COS(2*PI()*$B34/n_ang),0)-ImgG_x0+1)</f>
        <v>29</v>
      </c>
      <c r="K34" s="18" t="n">
        <f aca="false">INDEX(ImgG,ROUND($C$5+K$7*SIN(2*PI()*$B34/n_ang),0)-ImgG_y0+1,ROUND($C$4+K$7*COS(2*PI()*$B34/n_ang),0)-ImgG_x0+1)</f>
        <v>28</v>
      </c>
      <c r="L34" s="18" t="n">
        <f aca="false">INDEX(ImgG,ROUND($C$5+L$7*SIN(2*PI()*$B34/n_ang),0)-ImgG_y0+1,ROUND($C$4+L$7*COS(2*PI()*$B34/n_ang),0)-ImgG_x0+1)</f>
        <v>24</v>
      </c>
      <c r="M34" s="18" t="n">
        <f aca="false">INDEX(ImgG,ROUND($C$5+M$7*SIN(2*PI()*$B34/n_ang),0)-ImgG_y0+1,ROUND($C$4+M$7*COS(2*PI()*$B34/n_ang),0)-ImgG_x0+1)</f>
        <v>24</v>
      </c>
      <c r="N34" s="18" t="n">
        <f aca="false">INDEX(ImgG,ROUND($C$5+N$7*SIN(2*PI()*$B34/n_ang),0)-ImgG_y0+1,ROUND($C$4+N$7*COS(2*PI()*$B34/n_ang),0)-ImgG_x0+1)</f>
        <v>8</v>
      </c>
      <c r="O34" s="18" t="n">
        <f aca="false">INDEX(ImgG,ROUND($C$5+O$7*SIN(2*PI()*$B34/n_ang),0)-ImgG_y0+1,ROUND($C$4+O$7*COS(2*PI()*$B34/n_ang),0)-ImgG_x0+1)</f>
        <v>29</v>
      </c>
      <c r="P34" s="18" t="n">
        <f aca="false">INDEX(ImgG,ROUND($C$5+P$7*SIN(2*PI()*$B34/n_ang),0)-ImgG_y0+1,ROUND($C$4+P$7*COS(2*PI()*$B34/n_ang),0)-ImgG_x0+1)</f>
        <v>96</v>
      </c>
      <c r="Q34" s="18" t="n">
        <f aca="false">INDEX(ImgG,ROUND($C$5+Q$7*SIN(2*PI()*$B34/n_ang),0)-ImgG_y0+1,ROUND($C$4+Q$7*COS(2*PI()*$B34/n_ang),0)-ImgG_x0+1)</f>
        <v>115</v>
      </c>
      <c r="R34" s="18" t="n">
        <f aca="false">INDEX(ImgG,ROUND($C$5+R$7*SIN(2*PI()*$B34/n_ang),0)-ImgG_y0+1,ROUND($C$4+R$7*COS(2*PI()*$B34/n_ang),0)-ImgG_x0+1)</f>
        <v>163</v>
      </c>
      <c r="S34" s="18" t="n">
        <f aca="false">INDEX(ImgG,ROUND($C$5+S$7*SIN(2*PI()*$B34/n_ang),0)-ImgG_y0+1,ROUND($C$4+S$7*COS(2*PI()*$B34/n_ang),0)-ImgG_x0+1)</f>
        <v>168</v>
      </c>
      <c r="T34" s="18" t="n">
        <f aca="false">INDEX(ImgG,ROUND($C$5+T$7*SIN(2*PI()*$B34/n_ang),0)-ImgG_y0+1,ROUND($C$4+T$7*COS(2*PI()*$B34/n_ang),0)-ImgG_x0+1)</f>
        <v>160</v>
      </c>
      <c r="U34" s="18" t="n">
        <f aca="false">INDEX(ImgG,ROUND($C$5+U$7*SIN(2*PI()*$B34/n_ang),0)-ImgG_y0+1,ROUND($C$4+U$7*COS(2*PI()*$B34/n_ang),0)-ImgG_x0+1)</f>
        <v>157</v>
      </c>
      <c r="V34" s="18" t="n">
        <f aca="false">INDEX(ImgG,ROUND($C$5+V$7*SIN(2*PI()*$B34/n_ang),0)-ImgG_y0+1,ROUND($C$4+V$7*COS(2*PI()*$B34/n_ang),0)-ImgG_x0+1)</f>
        <v>158</v>
      </c>
      <c r="W34" s="18" t="n">
        <f aca="false">INDEX(ImgG,ROUND($C$5+W$7*SIN(2*PI()*$B34/n_ang),0)-ImgG_y0+1,ROUND($C$4+W$7*COS(2*PI()*$B34/n_ang),0)-ImgG_x0+1)</f>
        <v>156</v>
      </c>
      <c r="X34" s="18" t="n">
        <f aca="false">INDEX(ImgG,ROUND($C$5+X$7*SIN(2*PI()*$B34/n_ang),0)-ImgG_y0+1,ROUND($C$4+X$7*COS(2*PI()*$B34/n_ang),0)-ImgG_x0+1)</f>
        <v>153</v>
      </c>
      <c r="Y34" s="18" t="n">
        <f aca="false">INDEX(ImgG,ROUND($C$5+Y$7*SIN(2*PI()*$B34/n_ang),0)-ImgG_y0+1,ROUND($C$4+Y$7*COS(2*PI()*$B34/n_ang),0)-ImgG_x0+1)</f>
        <v>153</v>
      </c>
      <c r="Z34" s="18" t="n">
        <f aca="false">INDEX(ImgG,ROUND($C$5+Z$7*SIN(2*PI()*$B34/n_ang),0)-ImgG_y0+1,ROUND($C$4+Z$7*COS(2*PI()*$B34/n_ang),0)-ImgG_x0+1)</f>
        <v>149</v>
      </c>
      <c r="AA34" s="18" t="n">
        <f aca="false">INDEX(ImgG,ROUND($C$5+AA$7*SIN(2*PI()*$B34/n_ang),0)-ImgG_y0+1,ROUND($C$4+AA$7*COS(2*PI()*$B34/n_ang),0)-ImgG_x0+1)</f>
        <v>149</v>
      </c>
      <c r="AB34" s="18" t="n">
        <f aca="false">INDEX(ImgG,ROUND($C$5+AB$7*SIN(2*PI()*$B34/n_ang),0)-ImgG_y0+1,ROUND($C$4+AB$7*COS(2*PI()*$B34/n_ang),0)-ImgG_x0+1)</f>
        <v>149</v>
      </c>
      <c r="AD34" s="18" t="n">
        <f aca="false">INDEX(ImgG,ROUND($C$5+AD$7*SIN(2*PI()*$B34/n_ang),0)-ImgG_y0+1,ROUND($C$4+AD$7*COS(2*PI()*$B34/n_ang),0)-ImgG_x0+1)</f>
        <v>171</v>
      </c>
      <c r="AE34" s="18" t="n">
        <f aca="false">INDEX(ImgG,ROUND($C$5+AE$7*SIN(2*PI()*$B34/n_ang),0)-ImgG_y0+1,ROUND($C$4+AE$7*COS(2*PI()*$B34/n_ang),0)-ImgG_x0+1)</f>
        <v>148</v>
      </c>
      <c r="AF34" s="18" t="n">
        <f aca="false">INDEX(ImgG,ROUND($C$5+AF$7*SIN(2*PI()*$B34/n_ang),0)-ImgG_y0+1,ROUND($C$4+AF$7*COS(2*PI()*$B34/n_ang),0)-ImgG_x0+1)</f>
        <v>130</v>
      </c>
      <c r="AG34" s="18" t="n">
        <f aca="false">INDEX(ImgG,ROUND($C$5+AG$7*SIN(2*PI()*$B34/n_ang),0)-ImgG_y0+1,ROUND($C$4+AG$7*COS(2*PI()*$B34/n_ang),0)-ImgG_x0+1)</f>
        <v>106</v>
      </c>
      <c r="AH34" s="18" t="n">
        <f aca="false">INDEX(ImgG,ROUND($C$5+AH$7*SIN(2*PI()*$B34/n_ang),0)-ImgG_y0+1,ROUND($C$4+AH$7*COS(2*PI()*$B34/n_ang),0)-ImgG_x0+1)</f>
        <v>108</v>
      </c>
      <c r="AI34" s="18" t="n">
        <f aca="false">INDEX(ImgG,ROUND($C$5+AI$7*SIN(2*PI()*$B34/n_ang),0)-ImgG_y0+1,ROUND($C$4+AI$7*COS(2*PI()*$B34/n_ang),0)-ImgG_x0+1)</f>
        <v>175</v>
      </c>
      <c r="AJ34" s="18" t="n">
        <f aca="false">INDEX(ImgG,ROUND($C$5+AJ$7*SIN(2*PI()*$B34/n_ang),0)-ImgG_y0+1,ROUND($C$4+AJ$7*COS(2*PI()*$B34/n_ang),0)-ImgG_x0+1)</f>
        <v>157</v>
      </c>
      <c r="AK34" s="18" t="n">
        <f aca="false">INDEX(ImgG,ROUND($C$5+AK$7*SIN(2*PI()*$B34/n_ang),0)-ImgG_y0+1,ROUND($C$4+AK$7*COS(2*PI()*$B34/n_ang),0)-ImgG_x0+1)</f>
        <v>80</v>
      </c>
      <c r="AL34" s="18" t="n">
        <f aca="false">INDEX(ImgG,ROUND($C$5+AL$7*SIN(2*PI()*$B34/n_ang),0)-ImgG_y0+1,ROUND($C$4+AL$7*COS(2*PI()*$B34/n_ang),0)-ImgG_x0+1)</f>
        <v>136</v>
      </c>
      <c r="AN34" s="35" t="n">
        <f aca="false">AVERAGE(D34:AB34)-AVERAGE(D136:AB136)</f>
        <v>-18.985625</v>
      </c>
      <c r="AO34" s="36" t="n">
        <f aca="false">(AN34-AVERAGE(AN$8:AN$135))/STDEVP(AN$8:AN$135)</f>
        <v>-0.693473209319147</v>
      </c>
      <c r="AP34" s="35" t="n">
        <f aca="false">AVERAGE(AD34:AL34)-AVERAGE(AD136:AL136)</f>
        <v>59.4861111111111</v>
      </c>
      <c r="AQ34" s="36" t="n">
        <f aca="false">(AP34-AVERAGE(AP$8:AP$135))/STDEVP(AP$8:AP$135)</f>
        <v>1.27302847071315</v>
      </c>
    </row>
    <row r="35" customFormat="false" ht="10.5" hidden="false" customHeight="true" outlineLevel="0" collapsed="false">
      <c r="B35" s="22" t="n">
        <v>27</v>
      </c>
      <c r="C35" s="34" t="n">
        <f aca="false">B35*360/n_ang</f>
        <v>75.9375</v>
      </c>
      <c r="D35" s="18" t="n">
        <f aca="false">INDEX(ImgG,ROUND($C$5+D$7*SIN(2*PI()*$B35/n_ang),0)-ImgG_y0+1,ROUND($C$4+D$7*COS(2*PI()*$B35/n_ang),0)-ImgG_x0+1)</f>
        <v>231</v>
      </c>
      <c r="E35" s="18" t="n">
        <f aca="false">INDEX(ImgG,ROUND($C$5+E$7*SIN(2*PI()*$B35/n_ang),0)-ImgG_y0+1,ROUND($C$4+E$7*COS(2*PI()*$B35/n_ang),0)-ImgG_x0+1)</f>
        <v>255</v>
      </c>
      <c r="F35" s="18" t="n">
        <f aca="false">INDEX(ImgG,ROUND($C$5+F$7*SIN(2*PI()*$B35/n_ang),0)-ImgG_y0+1,ROUND($C$4+F$7*COS(2*PI()*$B35/n_ang),0)-ImgG_x0+1)</f>
        <v>208</v>
      </c>
      <c r="G35" s="18" t="n">
        <f aca="false">INDEX(ImgG,ROUND($C$5+G$7*SIN(2*PI()*$B35/n_ang),0)-ImgG_y0+1,ROUND($C$4+G$7*COS(2*PI()*$B35/n_ang),0)-ImgG_x0+1)</f>
        <v>129</v>
      </c>
      <c r="H35" s="18" t="n">
        <f aca="false">INDEX(ImgG,ROUND($C$5+H$7*SIN(2*PI()*$B35/n_ang),0)-ImgG_y0+1,ROUND($C$4+H$7*COS(2*PI()*$B35/n_ang),0)-ImgG_x0+1)</f>
        <v>58</v>
      </c>
      <c r="I35" s="18" t="n">
        <f aca="false">INDEX(ImgG,ROUND($C$5+I$7*SIN(2*PI()*$B35/n_ang),0)-ImgG_y0+1,ROUND($C$4+I$7*COS(2*PI()*$B35/n_ang),0)-ImgG_x0+1)</f>
        <v>65</v>
      </c>
      <c r="J35" s="18" t="n">
        <f aca="false">INDEX(ImgG,ROUND($C$5+J$7*SIN(2*PI()*$B35/n_ang),0)-ImgG_y0+1,ROUND($C$4+J$7*COS(2*PI()*$B35/n_ang),0)-ImgG_x0+1)</f>
        <v>25</v>
      </c>
      <c r="K35" s="18" t="n">
        <f aca="false">INDEX(ImgG,ROUND($C$5+K$7*SIN(2*PI()*$B35/n_ang),0)-ImgG_y0+1,ROUND($C$4+K$7*COS(2*PI()*$B35/n_ang),0)-ImgG_x0+1)</f>
        <v>29</v>
      </c>
      <c r="L35" s="18" t="n">
        <f aca="false">INDEX(ImgG,ROUND($C$5+L$7*SIN(2*PI()*$B35/n_ang),0)-ImgG_y0+1,ROUND($C$4+L$7*COS(2*PI()*$B35/n_ang),0)-ImgG_x0+1)</f>
        <v>19</v>
      </c>
      <c r="M35" s="18" t="n">
        <f aca="false">INDEX(ImgG,ROUND($C$5+M$7*SIN(2*PI()*$B35/n_ang),0)-ImgG_y0+1,ROUND($C$4+M$7*COS(2*PI()*$B35/n_ang),0)-ImgG_x0+1)</f>
        <v>24</v>
      </c>
      <c r="N35" s="18" t="n">
        <f aca="false">INDEX(ImgG,ROUND($C$5+N$7*SIN(2*PI()*$B35/n_ang),0)-ImgG_y0+1,ROUND($C$4+N$7*COS(2*PI()*$B35/n_ang),0)-ImgG_x0+1)</f>
        <v>22</v>
      </c>
      <c r="O35" s="18" t="n">
        <f aca="false">INDEX(ImgG,ROUND($C$5+O$7*SIN(2*PI()*$B35/n_ang),0)-ImgG_y0+1,ROUND($C$4+O$7*COS(2*PI()*$B35/n_ang),0)-ImgG_x0+1)</f>
        <v>25</v>
      </c>
      <c r="P35" s="18" t="n">
        <f aca="false">INDEX(ImgG,ROUND($C$5+P$7*SIN(2*PI()*$B35/n_ang),0)-ImgG_y0+1,ROUND($C$4+P$7*COS(2*PI()*$B35/n_ang),0)-ImgG_x0+1)</f>
        <v>86</v>
      </c>
      <c r="Q35" s="18" t="n">
        <f aca="false">INDEX(ImgG,ROUND($C$5+Q$7*SIN(2*PI()*$B35/n_ang),0)-ImgG_y0+1,ROUND($C$4+Q$7*COS(2*PI()*$B35/n_ang),0)-ImgG_x0+1)</f>
        <v>107</v>
      </c>
      <c r="R35" s="18" t="n">
        <f aca="false">INDEX(ImgG,ROUND($C$5+R$7*SIN(2*PI()*$B35/n_ang),0)-ImgG_y0+1,ROUND($C$4+R$7*COS(2*PI()*$B35/n_ang),0)-ImgG_x0+1)</f>
        <v>151</v>
      </c>
      <c r="S35" s="18" t="n">
        <f aca="false">INDEX(ImgG,ROUND($C$5+S$7*SIN(2*PI()*$B35/n_ang),0)-ImgG_y0+1,ROUND($C$4+S$7*COS(2*PI()*$B35/n_ang),0)-ImgG_x0+1)</f>
        <v>168</v>
      </c>
      <c r="T35" s="18" t="n">
        <f aca="false">INDEX(ImgG,ROUND($C$5+T$7*SIN(2*PI()*$B35/n_ang),0)-ImgG_y0+1,ROUND($C$4+T$7*COS(2*PI()*$B35/n_ang),0)-ImgG_x0+1)</f>
        <v>161</v>
      </c>
      <c r="U35" s="18" t="n">
        <f aca="false">INDEX(ImgG,ROUND($C$5+U$7*SIN(2*PI()*$B35/n_ang),0)-ImgG_y0+1,ROUND($C$4+U$7*COS(2*PI()*$B35/n_ang),0)-ImgG_x0+1)</f>
        <v>164</v>
      </c>
      <c r="V35" s="18" t="n">
        <f aca="false">INDEX(ImgG,ROUND($C$5+V$7*SIN(2*PI()*$B35/n_ang),0)-ImgG_y0+1,ROUND($C$4+V$7*COS(2*PI()*$B35/n_ang),0)-ImgG_x0+1)</f>
        <v>156</v>
      </c>
      <c r="W35" s="18" t="n">
        <f aca="false">INDEX(ImgG,ROUND($C$5+W$7*SIN(2*PI()*$B35/n_ang),0)-ImgG_y0+1,ROUND($C$4+W$7*COS(2*PI()*$B35/n_ang),0)-ImgG_x0+1)</f>
        <v>156</v>
      </c>
      <c r="X35" s="18" t="n">
        <f aca="false">INDEX(ImgG,ROUND($C$5+X$7*SIN(2*PI()*$B35/n_ang),0)-ImgG_y0+1,ROUND($C$4+X$7*COS(2*PI()*$B35/n_ang),0)-ImgG_x0+1)</f>
        <v>150</v>
      </c>
      <c r="Y35" s="18" t="n">
        <f aca="false">INDEX(ImgG,ROUND($C$5+Y$7*SIN(2*PI()*$B35/n_ang),0)-ImgG_y0+1,ROUND($C$4+Y$7*COS(2*PI()*$B35/n_ang),0)-ImgG_x0+1)</f>
        <v>146</v>
      </c>
      <c r="Z35" s="18" t="n">
        <f aca="false">INDEX(ImgG,ROUND($C$5+Z$7*SIN(2*PI()*$B35/n_ang),0)-ImgG_y0+1,ROUND($C$4+Z$7*COS(2*PI()*$B35/n_ang),0)-ImgG_x0+1)</f>
        <v>152</v>
      </c>
      <c r="AA35" s="18" t="n">
        <f aca="false">INDEX(ImgG,ROUND($C$5+AA$7*SIN(2*PI()*$B35/n_ang),0)-ImgG_y0+1,ROUND($C$4+AA$7*COS(2*PI()*$B35/n_ang),0)-ImgG_x0+1)</f>
        <v>156</v>
      </c>
      <c r="AB35" s="18" t="n">
        <f aca="false">INDEX(ImgG,ROUND($C$5+AB$7*SIN(2*PI()*$B35/n_ang),0)-ImgG_y0+1,ROUND($C$4+AB$7*COS(2*PI()*$B35/n_ang),0)-ImgG_x0+1)</f>
        <v>148</v>
      </c>
      <c r="AD35" s="18" t="n">
        <f aca="false">INDEX(ImgG,ROUND($C$5+AD$7*SIN(2*PI()*$B35/n_ang),0)-ImgG_y0+1,ROUND($C$4+AD$7*COS(2*PI()*$B35/n_ang),0)-ImgG_x0+1)</f>
        <v>170</v>
      </c>
      <c r="AE35" s="18" t="n">
        <f aca="false">INDEX(ImgG,ROUND($C$5+AE$7*SIN(2*PI()*$B35/n_ang),0)-ImgG_y0+1,ROUND($C$4+AE$7*COS(2*PI()*$B35/n_ang),0)-ImgG_x0+1)</f>
        <v>118</v>
      </c>
      <c r="AF35" s="18" t="n">
        <f aca="false">INDEX(ImgG,ROUND($C$5+AF$7*SIN(2*PI()*$B35/n_ang),0)-ImgG_y0+1,ROUND($C$4+AF$7*COS(2*PI()*$B35/n_ang),0)-ImgG_x0+1)</f>
        <v>97</v>
      </c>
      <c r="AG35" s="18" t="n">
        <f aca="false">INDEX(ImgG,ROUND($C$5+AG$7*SIN(2*PI()*$B35/n_ang),0)-ImgG_y0+1,ROUND($C$4+AG$7*COS(2*PI()*$B35/n_ang),0)-ImgG_x0+1)</f>
        <v>107</v>
      </c>
      <c r="AH35" s="18" t="n">
        <f aca="false">INDEX(ImgG,ROUND($C$5+AH$7*SIN(2*PI()*$B35/n_ang),0)-ImgG_y0+1,ROUND($C$4+AH$7*COS(2*PI()*$B35/n_ang),0)-ImgG_x0+1)</f>
        <v>107</v>
      </c>
      <c r="AI35" s="18" t="n">
        <f aca="false">INDEX(ImgG,ROUND($C$5+AI$7*SIN(2*PI()*$B35/n_ang),0)-ImgG_y0+1,ROUND($C$4+AI$7*COS(2*PI()*$B35/n_ang),0)-ImgG_x0+1)</f>
        <v>212</v>
      </c>
      <c r="AJ35" s="18" t="n">
        <f aca="false">INDEX(ImgG,ROUND($C$5+AJ$7*SIN(2*PI()*$B35/n_ang),0)-ImgG_y0+1,ROUND($C$4+AJ$7*COS(2*PI()*$B35/n_ang),0)-ImgG_x0+1)</f>
        <v>205</v>
      </c>
      <c r="AK35" s="18" t="n">
        <f aca="false">INDEX(ImgG,ROUND($C$5+AK$7*SIN(2*PI()*$B35/n_ang),0)-ImgG_y0+1,ROUND($C$4+AK$7*COS(2*PI()*$B35/n_ang),0)-ImgG_x0+1)</f>
        <v>87</v>
      </c>
      <c r="AL35" s="18" t="n">
        <f aca="false">INDEX(ImgG,ROUND($C$5+AL$7*SIN(2*PI()*$B35/n_ang),0)-ImgG_y0+1,ROUND($C$4+AL$7*COS(2*PI()*$B35/n_ang),0)-ImgG_x0+1)</f>
        <v>111</v>
      </c>
      <c r="AN35" s="35" t="n">
        <f aca="false">AVERAGE(D35:AB35)-AVERAGE(D136:AB136)</f>
        <v>-21.985625</v>
      </c>
      <c r="AO35" s="36" t="n">
        <f aca="false">(AN35-AVERAGE(AN$8:AN$135))/STDEVP(AN$8:AN$135)</f>
        <v>-0.803051884130086</v>
      </c>
      <c r="AP35" s="35" t="n">
        <f aca="false">AVERAGE(AD35:AL35)-AVERAGE(AD136:AL136)</f>
        <v>59.8194444444444</v>
      </c>
      <c r="AQ35" s="36" t="n">
        <f aca="false">(AP35-AVERAGE(AP$8:AP$135))/STDEVP(AP$8:AP$135)</f>
        <v>1.2801619480181</v>
      </c>
    </row>
    <row r="36" customFormat="false" ht="10.5" hidden="false" customHeight="true" outlineLevel="0" collapsed="false">
      <c r="B36" s="22" t="n">
        <v>28</v>
      </c>
      <c r="C36" s="34" t="n">
        <f aca="false">B36*360/n_ang</f>
        <v>78.75</v>
      </c>
      <c r="D36" s="18" t="n">
        <f aca="false">INDEX(ImgG,ROUND($C$5+D$7*SIN(2*PI()*$B36/n_ang),0)-ImgG_y0+1,ROUND($C$4+D$7*COS(2*PI()*$B36/n_ang),0)-ImgG_x0+1)</f>
        <v>249</v>
      </c>
      <c r="E36" s="18" t="n">
        <f aca="false">INDEX(ImgG,ROUND($C$5+E$7*SIN(2*PI()*$B36/n_ang),0)-ImgG_y0+1,ROUND($C$4+E$7*COS(2*PI()*$B36/n_ang),0)-ImgG_x0+1)</f>
        <v>207</v>
      </c>
      <c r="F36" s="18" t="n">
        <f aca="false">INDEX(ImgG,ROUND($C$5+F$7*SIN(2*PI()*$B36/n_ang),0)-ImgG_y0+1,ROUND($C$4+F$7*COS(2*PI()*$B36/n_ang),0)-ImgG_x0+1)</f>
        <v>208</v>
      </c>
      <c r="G36" s="18" t="n">
        <f aca="false">INDEX(ImgG,ROUND($C$5+G$7*SIN(2*PI()*$B36/n_ang),0)-ImgG_y0+1,ROUND($C$4+G$7*COS(2*PI()*$B36/n_ang),0)-ImgG_x0+1)</f>
        <v>129</v>
      </c>
      <c r="H36" s="18" t="n">
        <f aca="false">INDEX(ImgG,ROUND($C$5+H$7*SIN(2*PI()*$B36/n_ang),0)-ImgG_y0+1,ROUND($C$4+H$7*COS(2*PI()*$B36/n_ang),0)-ImgG_x0+1)</f>
        <v>58</v>
      </c>
      <c r="I36" s="18" t="n">
        <f aca="false">INDEX(ImgG,ROUND($C$5+I$7*SIN(2*PI()*$B36/n_ang),0)-ImgG_y0+1,ROUND($C$4+I$7*COS(2*PI()*$B36/n_ang),0)-ImgG_x0+1)</f>
        <v>40</v>
      </c>
      <c r="J36" s="18" t="n">
        <f aca="false">INDEX(ImgG,ROUND($C$5+J$7*SIN(2*PI()*$B36/n_ang),0)-ImgG_y0+1,ROUND($C$4+J$7*COS(2*PI()*$B36/n_ang),0)-ImgG_x0+1)</f>
        <v>37</v>
      </c>
      <c r="K36" s="18" t="n">
        <f aca="false">INDEX(ImgG,ROUND($C$5+K$7*SIN(2*PI()*$B36/n_ang),0)-ImgG_y0+1,ROUND($C$4+K$7*COS(2*PI()*$B36/n_ang),0)-ImgG_x0+1)</f>
        <v>29</v>
      </c>
      <c r="L36" s="18" t="n">
        <f aca="false">INDEX(ImgG,ROUND($C$5+L$7*SIN(2*PI()*$B36/n_ang),0)-ImgG_y0+1,ROUND($C$4+L$7*COS(2*PI()*$B36/n_ang),0)-ImgG_x0+1)</f>
        <v>19</v>
      </c>
      <c r="M36" s="18" t="n">
        <f aca="false">INDEX(ImgG,ROUND($C$5+M$7*SIN(2*PI()*$B36/n_ang),0)-ImgG_y0+1,ROUND($C$4+M$7*COS(2*PI()*$B36/n_ang),0)-ImgG_x0+1)</f>
        <v>29</v>
      </c>
      <c r="N36" s="18" t="n">
        <f aca="false">INDEX(ImgG,ROUND($C$5+N$7*SIN(2*PI()*$B36/n_ang),0)-ImgG_y0+1,ROUND($C$4+N$7*COS(2*PI()*$B36/n_ang),0)-ImgG_x0+1)</f>
        <v>24</v>
      </c>
      <c r="O36" s="18" t="n">
        <f aca="false">INDEX(ImgG,ROUND($C$5+O$7*SIN(2*PI()*$B36/n_ang),0)-ImgG_y0+1,ROUND($C$4+O$7*COS(2*PI()*$B36/n_ang),0)-ImgG_x0+1)</f>
        <v>24</v>
      </c>
      <c r="P36" s="18" t="n">
        <f aca="false">INDEX(ImgG,ROUND($C$5+P$7*SIN(2*PI()*$B36/n_ang),0)-ImgG_y0+1,ROUND($C$4+P$7*COS(2*PI()*$B36/n_ang),0)-ImgG_x0+1)</f>
        <v>81</v>
      </c>
      <c r="Q36" s="18" t="n">
        <f aca="false">INDEX(ImgG,ROUND($C$5+Q$7*SIN(2*PI()*$B36/n_ang),0)-ImgG_y0+1,ROUND($C$4+Q$7*COS(2*PI()*$B36/n_ang),0)-ImgG_x0+1)</f>
        <v>95</v>
      </c>
      <c r="R36" s="18" t="n">
        <f aca="false">INDEX(ImgG,ROUND($C$5+R$7*SIN(2*PI()*$B36/n_ang),0)-ImgG_y0+1,ROUND($C$4+R$7*COS(2*PI()*$B36/n_ang),0)-ImgG_x0+1)</f>
        <v>123</v>
      </c>
      <c r="S36" s="18" t="n">
        <f aca="false">INDEX(ImgG,ROUND($C$5+S$7*SIN(2*PI()*$B36/n_ang),0)-ImgG_y0+1,ROUND($C$4+S$7*COS(2*PI()*$B36/n_ang),0)-ImgG_x0+1)</f>
        <v>172</v>
      </c>
      <c r="T36" s="18" t="n">
        <f aca="false">INDEX(ImgG,ROUND($C$5+T$7*SIN(2*PI()*$B36/n_ang),0)-ImgG_y0+1,ROUND($C$4+T$7*COS(2*PI()*$B36/n_ang),0)-ImgG_x0+1)</f>
        <v>157</v>
      </c>
      <c r="U36" s="18" t="n">
        <f aca="false">INDEX(ImgG,ROUND($C$5+U$7*SIN(2*PI()*$B36/n_ang),0)-ImgG_y0+1,ROUND($C$4+U$7*COS(2*PI()*$B36/n_ang),0)-ImgG_x0+1)</f>
        <v>151</v>
      </c>
      <c r="V36" s="18" t="n">
        <f aca="false">INDEX(ImgG,ROUND($C$5+V$7*SIN(2*PI()*$B36/n_ang),0)-ImgG_y0+1,ROUND($C$4+V$7*COS(2*PI()*$B36/n_ang),0)-ImgG_x0+1)</f>
        <v>160</v>
      </c>
      <c r="W36" s="18" t="n">
        <f aca="false">INDEX(ImgG,ROUND($C$5+W$7*SIN(2*PI()*$B36/n_ang),0)-ImgG_y0+1,ROUND($C$4+W$7*COS(2*PI()*$B36/n_ang),0)-ImgG_x0+1)</f>
        <v>152</v>
      </c>
      <c r="X36" s="18" t="n">
        <f aca="false">INDEX(ImgG,ROUND($C$5+X$7*SIN(2*PI()*$B36/n_ang),0)-ImgG_y0+1,ROUND($C$4+X$7*COS(2*PI()*$B36/n_ang),0)-ImgG_x0+1)</f>
        <v>152</v>
      </c>
      <c r="Y36" s="18" t="n">
        <f aca="false">INDEX(ImgG,ROUND($C$5+Y$7*SIN(2*PI()*$B36/n_ang),0)-ImgG_y0+1,ROUND($C$4+Y$7*COS(2*PI()*$B36/n_ang),0)-ImgG_x0+1)</f>
        <v>153</v>
      </c>
      <c r="Z36" s="18" t="n">
        <f aca="false">INDEX(ImgG,ROUND($C$5+Z$7*SIN(2*PI()*$B36/n_ang),0)-ImgG_y0+1,ROUND($C$4+Z$7*COS(2*PI()*$B36/n_ang),0)-ImgG_x0+1)</f>
        <v>154</v>
      </c>
      <c r="AA36" s="18" t="n">
        <f aca="false">INDEX(ImgG,ROUND($C$5+AA$7*SIN(2*PI()*$B36/n_ang),0)-ImgG_y0+1,ROUND($C$4+AA$7*COS(2*PI()*$B36/n_ang),0)-ImgG_x0+1)</f>
        <v>158</v>
      </c>
      <c r="AB36" s="18" t="n">
        <f aca="false">INDEX(ImgG,ROUND($C$5+AB$7*SIN(2*PI()*$B36/n_ang),0)-ImgG_y0+1,ROUND($C$4+AB$7*COS(2*PI()*$B36/n_ang),0)-ImgG_x0+1)</f>
        <v>152</v>
      </c>
      <c r="AD36" s="18" t="n">
        <f aca="false">INDEX(ImgG,ROUND($C$5+AD$7*SIN(2*PI()*$B36/n_ang),0)-ImgG_y0+1,ROUND($C$4+AD$7*COS(2*PI()*$B36/n_ang),0)-ImgG_x0+1)</f>
        <v>170</v>
      </c>
      <c r="AE36" s="18" t="n">
        <f aca="false">INDEX(ImgG,ROUND($C$5+AE$7*SIN(2*PI()*$B36/n_ang),0)-ImgG_y0+1,ROUND($C$4+AE$7*COS(2*PI()*$B36/n_ang),0)-ImgG_x0+1)</f>
        <v>175</v>
      </c>
      <c r="AF36" s="18" t="n">
        <f aca="false">INDEX(ImgG,ROUND($C$5+AF$7*SIN(2*PI()*$B36/n_ang),0)-ImgG_y0+1,ROUND($C$4+AF$7*COS(2*PI()*$B36/n_ang),0)-ImgG_x0+1)</f>
        <v>156</v>
      </c>
      <c r="AG36" s="18" t="n">
        <f aca="false">INDEX(ImgG,ROUND($C$5+AG$7*SIN(2*PI()*$B36/n_ang),0)-ImgG_y0+1,ROUND($C$4+AG$7*COS(2*PI()*$B36/n_ang),0)-ImgG_x0+1)</f>
        <v>132</v>
      </c>
      <c r="AH36" s="18" t="n">
        <f aca="false">INDEX(ImgG,ROUND($C$5+AH$7*SIN(2*PI()*$B36/n_ang),0)-ImgG_y0+1,ROUND($C$4+AH$7*COS(2*PI()*$B36/n_ang),0)-ImgG_x0+1)</f>
        <v>163</v>
      </c>
      <c r="AI36" s="18" t="n">
        <f aca="false">INDEX(ImgG,ROUND($C$5+AI$7*SIN(2*PI()*$B36/n_ang),0)-ImgG_y0+1,ROUND($C$4+AI$7*COS(2*PI()*$B36/n_ang),0)-ImgG_x0+1)</f>
        <v>219</v>
      </c>
      <c r="AJ36" s="18" t="n">
        <f aca="false">INDEX(ImgG,ROUND($C$5+AJ$7*SIN(2*PI()*$B36/n_ang),0)-ImgG_y0+1,ROUND($C$4+AJ$7*COS(2*PI()*$B36/n_ang),0)-ImgG_x0+1)</f>
        <v>124</v>
      </c>
      <c r="AK36" s="18" t="n">
        <f aca="false">INDEX(ImgG,ROUND($C$5+AK$7*SIN(2*PI()*$B36/n_ang),0)-ImgG_y0+1,ROUND($C$4+AK$7*COS(2*PI()*$B36/n_ang),0)-ImgG_x0+1)</f>
        <v>61</v>
      </c>
      <c r="AL36" s="18" t="n">
        <f aca="false">INDEX(ImgG,ROUND($C$5+AL$7*SIN(2*PI()*$B36/n_ang),0)-ImgG_y0+1,ROUND($C$4+AL$7*COS(2*PI()*$B36/n_ang),0)-ImgG_x0+1)</f>
        <v>131</v>
      </c>
      <c r="AN36" s="35" t="n">
        <f aca="false">AVERAGE(D36:AB36)-AVERAGE(D136:AB136)</f>
        <v>-25.105625</v>
      </c>
      <c r="AO36" s="36" t="n">
        <f aca="false">(AN36-AVERAGE(AN$8:AN$135))/STDEVP(AN$8:AN$135)</f>
        <v>-0.917013705933463</v>
      </c>
      <c r="AP36" s="35" t="n">
        <f aca="false">AVERAGE(AD36:AL36)-AVERAGE(AD136:AL136)</f>
        <v>72.8194444444444</v>
      </c>
      <c r="AQ36" s="36" t="n">
        <f aca="false">(AP36-AVERAGE(AP$8:AP$135))/STDEVP(AP$8:AP$135)</f>
        <v>1.55836756291129</v>
      </c>
    </row>
    <row r="37" customFormat="false" ht="10.5" hidden="false" customHeight="true" outlineLevel="0" collapsed="false">
      <c r="B37" s="22" t="n">
        <v>29</v>
      </c>
      <c r="C37" s="34" t="n">
        <f aca="false">B37*360/n_ang</f>
        <v>81.5625</v>
      </c>
      <c r="D37" s="18" t="n">
        <f aca="false">INDEX(ImgG,ROUND($C$5+D$7*SIN(2*PI()*$B37/n_ang),0)-ImgG_y0+1,ROUND($C$4+D$7*COS(2*PI()*$B37/n_ang),0)-ImgG_x0+1)</f>
        <v>249</v>
      </c>
      <c r="E37" s="18" t="n">
        <f aca="false">INDEX(ImgG,ROUND($C$5+E$7*SIN(2*PI()*$B37/n_ang),0)-ImgG_y0+1,ROUND($C$4+E$7*COS(2*PI()*$B37/n_ang),0)-ImgG_x0+1)</f>
        <v>207</v>
      </c>
      <c r="F37" s="18" t="n">
        <f aca="false">INDEX(ImgG,ROUND($C$5+F$7*SIN(2*PI()*$B37/n_ang),0)-ImgG_y0+1,ROUND($C$4+F$7*COS(2*PI()*$B37/n_ang),0)-ImgG_x0+1)</f>
        <v>165</v>
      </c>
      <c r="G37" s="18" t="n">
        <f aca="false">INDEX(ImgG,ROUND($C$5+G$7*SIN(2*PI()*$B37/n_ang),0)-ImgG_y0+1,ROUND($C$4+G$7*COS(2*PI()*$B37/n_ang),0)-ImgG_x0+1)</f>
        <v>66</v>
      </c>
      <c r="H37" s="18" t="n">
        <f aca="false">INDEX(ImgG,ROUND($C$5+H$7*SIN(2*PI()*$B37/n_ang),0)-ImgG_y0+1,ROUND($C$4+H$7*COS(2*PI()*$B37/n_ang),0)-ImgG_x0+1)</f>
        <v>19</v>
      </c>
      <c r="I37" s="18" t="n">
        <f aca="false">INDEX(ImgG,ROUND($C$5+I$7*SIN(2*PI()*$B37/n_ang),0)-ImgG_y0+1,ROUND($C$4+I$7*COS(2*PI()*$B37/n_ang),0)-ImgG_x0+1)</f>
        <v>37</v>
      </c>
      <c r="J37" s="18" t="n">
        <f aca="false">INDEX(ImgG,ROUND($C$5+J$7*SIN(2*PI()*$B37/n_ang),0)-ImgG_y0+1,ROUND($C$4+J$7*COS(2*PI()*$B37/n_ang),0)-ImgG_x0+1)</f>
        <v>28</v>
      </c>
      <c r="K37" s="18" t="n">
        <f aca="false">INDEX(ImgG,ROUND($C$5+K$7*SIN(2*PI()*$B37/n_ang),0)-ImgG_y0+1,ROUND($C$4+K$7*COS(2*PI()*$B37/n_ang),0)-ImgG_x0+1)</f>
        <v>24</v>
      </c>
      <c r="L37" s="18" t="n">
        <f aca="false">INDEX(ImgG,ROUND($C$5+L$7*SIN(2*PI()*$B37/n_ang),0)-ImgG_y0+1,ROUND($C$4+L$7*COS(2*PI()*$B37/n_ang),0)-ImgG_x0+1)</f>
        <v>31</v>
      </c>
      <c r="M37" s="18" t="n">
        <f aca="false">INDEX(ImgG,ROUND($C$5+M$7*SIN(2*PI()*$B37/n_ang),0)-ImgG_y0+1,ROUND($C$4+M$7*COS(2*PI()*$B37/n_ang),0)-ImgG_x0+1)</f>
        <v>31</v>
      </c>
      <c r="N37" s="18" t="n">
        <f aca="false">INDEX(ImgG,ROUND($C$5+N$7*SIN(2*PI()*$B37/n_ang),0)-ImgG_y0+1,ROUND($C$4+N$7*COS(2*PI()*$B37/n_ang),0)-ImgG_x0+1)</f>
        <v>17</v>
      </c>
      <c r="O37" s="18" t="n">
        <f aca="false">INDEX(ImgG,ROUND($C$5+O$7*SIN(2*PI()*$B37/n_ang),0)-ImgG_y0+1,ROUND($C$4+O$7*COS(2*PI()*$B37/n_ang),0)-ImgG_x0+1)</f>
        <v>18</v>
      </c>
      <c r="P37" s="18" t="n">
        <f aca="false">INDEX(ImgG,ROUND($C$5+P$7*SIN(2*PI()*$B37/n_ang),0)-ImgG_y0+1,ROUND($C$4+P$7*COS(2*PI()*$B37/n_ang),0)-ImgG_x0+1)</f>
        <v>81</v>
      </c>
      <c r="Q37" s="18" t="n">
        <f aca="false">INDEX(ImgG,ROUND($C$5+Q$7*SIN(2*PI()*$B37/n_ang),0)-ImgG_y0+1,ROUND($C$4+Q$7*COS(2*PI()*$B37/n_ang),0)-ImgG_x0+1)</f>
        <v>100</v>
      </c>
      <c r="R37" s="18" t="n">
        <f aca="false">INDEX(ImgG,ROUND($C$5+R$7*SIN(2*PI()*$B37/n_ang),0)-ImgG_y0+1,ROUND($C$4+R$7*COS(2*PI()*$B37/n_ang),0)-ImgG_x0+1)</f>
        <v>128</v>
      </c>
      <c r="S37" s="18" t="n">
        <f aca="false">INDEX(ImgG,ROUND($C$5+S$7*SIN(2*PI()*$B37/n_ang),0)-ImgG_y0+1,ROUND($C$4+S$7*COS(2*PI()*$B37/n_ang),0)-ImgG_x0+1)</f>
        <v>170</v>
      </c>
      <c r="T37" s="18" t="n">
        <f aca="false">INDEX(ImgG,ROUND($C$5+T$7*SIN(2*PI()*$B37/n_ang),0)-ImgG_y0+1,ROUND($C$4+T$7*COS(2*PI()*$B37/n_ang),0)-ImgG_x0+1)</f>
        <v>136</v>
      </c>
      <c r="U37" s="18" t="n">
        <f aca="false">INDEX(ImgG,ROUND($C$5+U$7*SIN(2*PI()*$B37/n_ang),0)-ImgG_y0+1,ROUND($C$4+U$7*COS(2*PI()*$B37/n_ang),0)-ImgG_x0+1)</f>
        <v>130</v>
      </c>
      <c r="V37" s="18" t="n">
        <f aca="false">INDEX(ImgG,ROUND($C$5+V$7*SIN(2*PI()*$B37/n_ang),0)-ImgG_y0+1,ROUND($C$4+V$7*COS(2*PI()*$B37/n_ang),0)-ImgG_x0+1)</f>
        <v>152</v>
      </c>
      <c r="W37" s="18" t="n">
        <f aca="false">INDEX(ImgG,ROUND($C$5+W$7*SIN(2*PI()*$B37/n_ang),0)-ImgG_y0+1,ROUND($C$4+W$7*COS(2*PI()*$B37/n_ang),0)-ImgG_x0+1)</f>
        <v>159</v>
      </c>
      <c r="X37" s="18" t="n">
        <f aca="false">INDEX(ImgG,ROUND($C$5+X$7*SIN(2*PI()*$B37/n_ang),0)-ImgG_y0+1,ROUND($C$4+X$7*COS(2*PI()*$B37/n_ang),0)-ImgG_x0+1)</f>
        <v>155</v>
      </c>
      <c r="Y37" s="18" t="n">
        <f aca="false">INDEX(ImgG,ROUND($C$5+Y$7*SIN(2*PI()*$B37/n_ang),0)-ImgG_y0+1,ROUND($C$4+Y$7*COS(2*PI()*$B37/n_ang),0)-ImgG_x0+1)</f>
        <v>153</v>
      </c>
      <c r="Z37" s="18" t="n">
        <f aca="false">INDEX(ImgG,ROUND($C$5+Z$7*SIN(2*PI()*$B37/n_ang),0)-ImgG_y0+1,ROUND($C$4+Z$7*COS(2*PI()*$B37/n_ang),0)-ImgG_x0+1)</f>
        <v>152</v>
      </c>
      <c r="AA37" s="18" t="n">
        <f aca="false">INDEX(ImgG,ROUND($C$5+AA$7*SIN(2*PI()*$B37/n_ang),0)-ImgG_y0+1,ROUND($C$4+AA$7*COS(2*PI()*$B37/n_ang),0)-ImgG_x0+1)</f>
        <v>157</v>
      </c>
      <c r="AB37" s="18" t="n">
        <f aca="false">INDEX(ImgG,ROUND($C$5+AB$7*SIN(2*PI()*$B37/n_ang),0)-ImgG_y0+1,ROUND($C$4+AB$7*COS(2*PI()*$B37/n_ang),0)-ImgG_x0+1)</f>
        <v>175</v>
      </c>
      <c r="AD37" s="18" t="n">
        <f aca="false">INDEX(ImgG,ROUND($C$5+AD$7*SIN(2*PI()*$B37/n_ang),0)-ImgG_y0+1,ROUND($C$4+AD$7*COS(2*PI()*$B37/n_ang),0)-ImgG_x0+1)</f>
        <v>186</v>
      </c>
      <c r="AE37" s="18" t="n">
        <f aca="false">INDEX(ImgG,ROUND($C$5+AE$7*SIN(2*PI()*$B37/n_ang),0)-ImgG_y0+1,ROUND($C$4+AE$7*COS(2*PI()*$B37/n_ang),0)-ImgG_x0+1)</f>
        <v>182</v>
      </c>
      <c r="AF37" s="18" t="n">
        <f aca="false">INDEX(ImgG,ROUND($C$5+AF$7*SIN(2*PI()*$B37/n_ang),0)-ImgG_y0+1,ROUND($C$4+AF$7*COS(2*PI()*$B37/n_ang),0)-ImgG_x0+1)</f>
        <v>193</v>
      </c>
      <c r="AG37" s="18" t="n">
        <f aca="false">INDEX(ImgG,ROUND($C$5+AG$7*SIN(2*PI()*$B37/n_ang),0)-ImgG_y0+1,ROUND($C$4+AG$7*COS(2*PI()*$B37/n_ang),0)-ImgG_x0+1)</f>
        <v>173</v>
      </c>
      <c r="AH37" s="18" t="n">
        <f aca="false">INDEX(ImgG,ROUND($C$5+AH$7*SIN(2*PI()*$B37/n_ang),0)-ImgG_y0+1,ROUND($C$4+AH$7*COS(2*PI()*$B37/n_ang),0)-ImgG_x0+1)</f>
        <v>160</v>
      </c>
      <c r="AI37" s="18" t="n">
        <f aca="false">INDEX(ImgG,ROUND($C$5+AI$7*SIN(2*PI()*$B37/n_ang),0)-ImgG_y0+1,ROUND($C$4+AI$7*COS(2*PI()*$B37/n_ang),0)-ImgG_x0+1)</f>
        <v>169</v>
      </c>
      <c r="AJ37" s="18" t="n">
        <f aca="false">INDEX(ImgG,ROUND($C$5+AJ$7*SIN(2*PI()*$B37/n_ang),0)-ImgG_y0+1,ROUND($C$4+AJ$7*COS(2*PI()*$B37/n_ang),0)-ImgG_x0+1)</f>
        <v>144</v>
      </c>
      <c r="AK37" s="18" t="n">
        <f aca="false">INDEX(ImgG,ROUND($C$5+AK$7*SIN(2*PI()*$B37/n_ang),0)-ImgG_y0+1,ROUND($C$4+AK$7*COS(2*PI()*$B37/n_ang),0)-ImgG_x0+1)</f>
        <v>64</v>
      </c>
      <c r="AL37" s="18" t="n">
        <f aca="false">INDEX(ImgG,ROUND($C$5+AL$7*SIN(2*PI()*$B37/n_ang),0)-ImgG_y0+1,ROUND($C$4+AL$7*COS(2*PI()*$B37/n_ang),0)-ImgG_x0+1)</f>
        <v>120</v>
      </c>
      <c r="AN37" s="35" t="n">
        <f aca="false">AVERAGE(D37:AB37)-AVERAGE(D136:AB136)</f>
        <v>-32.025625</v>
      </c>
      <c r="AO37" s="36" t="n">
        <f aca="false">(AN37-AVERAGE(AN$8:AN$135))/STDEVP(AN$8:AN$135)</f>
        <v>-1.16977518249736</v>
      </c>
      <c r="AP37" s="35" t="n">
        <f aca="false">AVERAGE(AD37:AL37)-AVERAGE(AD136:AL136)</f>
        <v>79.4861111111111</v>
      </c>
      <c r="AQ37" s="36" t="n">
        <f aca="false">(AP37-AVERAGE(AP$8:AP$135))/STDEVP(AP$8:AP$135)</f>
        <v>1.70103710901036</v>
      </c>
    </row>
    <row r="38" customFormat="false" ht="10.5" hidden="false" customHeight="true" outlineLevel="0" collapsed="false">
      <c r="B38" s="22" t="n">
        <v>30</v>
      </c>
      <c r="C38" s="34" t="n">
        <f aca="false">B38*360/n_ang</f>
        <v>84.375</v>
      </c>
      <c r="D38" s="18" t="n">
        <f aca="false">INDEX(ImgG,ROUND($C$5+D$7*SIN(2*PI()*$B38/n_ang),0)-ImgG_y0+1,ROUND($C$4+D$7*COS(2*PI()*$B38/n_ang),0)-ImgG_x0+1)</f>
        <v>188</v>
      </c>
      <c r="E38" s="18" t="n">
        <f aca="false">INDEX(ImgG,ROUND($C$5+E$7*SIN(2*PI()*$B38/n_ang),0)-ImgG_y0+1,ROUND($C$4+E$7*COS(2*PI()*$B38/n_ang),0)-ImgG_x0+1)</f>
        <v>207</v>
      </c>
      <c r="F38" s="18" t="n">
        <f aca="false">INDEX(ImgG,ROUND($C$5+F$7*SIN(2*PI()*$B38/n_ang),0)-ImgG_y0+1,ROUND($C$4+F$7*COS(2*PI()*$B38/n_ang),0)-ImgG_x0+1)</f>
        <v>165</v>
      </c>
      <c r="G38" s="18" t="n">
        <f aca="false">INDEX(ImgG,ROUND($C$5+G$7*SIN(2*PI()*$B38/n_ang),0)-ImgG_y0+1,ROUND($C$4+G$7*COS(2*PI()*$B38/n_ang),0)-ImgG_x0+1)</f>
        <v>66</v>
      </c>
      <c r="H38" s="18" t="n">
        <f aca="false">INDEX(ImgG,ROUND($C$5+H$7*SIN(2*PI()*$B38/n_ang),0)-ImgG_y0+1,ROUND($C$4+H$7*COS(2*PI()*$B38/n_ang),0)-ImgG_x0+1)</f>
        <v>19</v>
      </c>
      <c r="I38" s="18" t="n">
        <f aca="false">INDEX(ImgG,ROUND($C$5+I$7*SIN(2*PI()*$B38/n_ang),0)-ImgG_y0+1,ROUND($C$4+I$7*COS(2*PI()*$B38/n_ang),0)-ImgG_x0+1)</f>
        <v>45</v>
      </c>
      <c r="J38" s="18" t="n">
        <f aca="false">INDEX(ImgG,ROUND($C$5+J$7*SIN(2*PI()*$B38/n_ang),0)-ImgG_y0+1,ROUND($C$4+J$7*COS(2*PI()*$B38/n_ang),0)-ImgG_x0+1)</f>
        <v>33</v>
      </c>
      <c r="K38" s="18" t="n">
        <f aca="false">INDEX(ImgG,ROUND($C$5+K$7*SIN(2*PI()*$B38/n_ang),0)-ImgG_y0+1,ROUND($C$4+K$7*COS(2*PI()*$B38/n_ang),0)-ImgG_x0+1)</f>
        <v>30</v>
      </c>
      <c r="L38" s="18" t="n">
        <f aca="false">INDEX(ImgG,ROUND($C$5+L$7*SIN(2*PI()*$B38/n_ang),0)-ImgG_y0+1,ROUND($C$4+L$7*COS(2*PI()*$B38/n_ang),0)-ImgG_x0+1)</f>
        <v>29</v>
      </c>
      <c r="M38" s="18" t="n">
        <f aca="false">INDEX(ImgG,ROUND($C$5+M$7*SIN(2*PI()*$B38/n_ang),0)-ImgG_y0+1,ROUND($C$4+M$7*COS(2*PI()*$B38/n_ang),0)-ImgG_x0+1)</f>
        <v>28</v>
      </c>
      <c r="N38" s="18" t="n">
        <f aca="false">INDEX(ImgG,ROUND($C$5+N$7*SIN(2*PI()*$B38/n_ang),0)-ImgG_y0+1,ROUND($C$4+N$7*COS(2*PI()*$B38/n_ang),0)-ImgG_x0+1)</f>
        <v>16</v>
      </c>
      <c r="O38" s="18" t="n">
        <f aca="false">INDEX(ImgG,ROUND($C$5+O$7*SIN(2*PI()*$B38/n_ang),0)-ImgG_y0+1,ROUND($C$4+O$7*COS(2*PI()*$B38/n_ang),0)-ImgG_x0+1)</f>
        <v>87</v>
      </c>
      <c r="P38" s="18" t="n">
        <f aca="false">INDEX(ImgG,ROUND($C$5+P$7*SIN(2*PI()*$B38/n_ang),0)-ImgG_y0+1,ROUND($C$4+P$7*COS(2*PI()*$B38/n_ang),0)-ImgG_x0+1)</f>
        <v>106</v>
      </c>
      <c r="Q38" s="18" t="n">
        <f aca="false">INDEX(ImgG,ROUND($C$5+Q$7*SIN(2*PI()*$B38/n_ang),0)-ImgG_y0+1,ROUND($C$4+Q$7*COS(2*PI()*$B38/n_ang),0)-ImgG_x0+1)</f>
        <v>131</v>
      </c>
      <c r="R38" s="18" t="n">
        <f aca="false">INDEX(ImgG,ROUND($C$5+R$7*SIN(2*PI()*$B38/n_ang),0)-ImgG_y0+1,ROUND($C$4+R$7*COS(2*PI()*$B38/n_ang),0)-ImgG_x0+1)</f>
        <v>148</v>
      </c>
      <c r="S38" s="18" t="n">
        <f aca="false">INDEX(ImgG,ROUND($C$5+S$7*SIN(2*PI()*$B38/n_ang),0)-ImgG_y0+1,ROUND($C$4+S$7*COS(2*PI()*$B38/n_ang),0)-ImgG_x0+1)</f>
        <v>117</v>
      </c>
      <c r="T38" s="18" t="n">
        <f aca="false">INDEX(ImgG,ROUND($C$5+T$7*SIN(2*PI()*$B38/n_ang),0)-ImgG_y0+1,ROUND($C$4+T$7*COS(2*PI()*$B38/n_ang),0)-ImgG_x0+1)</f>
        <v>127</v>
      </c>
      <c r="U38" s="18" t="n">
        <f aca="false">INDEX(ImgG,ROUND($C$5+U$7*SIN(2*PI()*$B38/n_ang),0)-ImgG_y0+1,ROUND($C$4+U$7*COS(2*PI()*$B38/n_ang),0)-ImgG_x0+1)</f>
        <v>138</v>
      </c>
      <c r="V38" s="18" t="n">
        <f aca="false">INDEX(ImgG,ROUND($C$5+V$7*SIN(2*PI()*$B38/n_ang),0)-ImgG_y0+1,ROUND($C$4+V$7*COS(2*PI()*$B38/n_ang),0)-ImgG_x0+1)</f>
        <v>150</v>
      </c>
      <c r="W38" s="18" t="n">
        <f aca="false">INDEX(ImgG,ROUND($C$5+W$7*SIN(2*PI()*$B38/n_ang),0)-ImgG_y0+1,ROUND($C$4+W$7*COS(2*PI()*$B38/n_ang),0)-ImgG_x0+1)</f>
        <v>156</v>
      </c>
      <c r="X38" s="18" t="n">
        <f aca="false">INDEX(ImgG,ROUND($C$5+X$7*SIN(2*PI()*$B38/n_ang),0)-ImgG_y0+1,ROUND($C$4+X$7*COS(2*PI()*$B38/n_ang),0)-ImgG_x0+1)</f>
        <v>162</v>
      </c>
      <c r="Y38" s="18" t="n">
        <f aca="false">INDEX(ImgG,ROUND($C$5+Y$7*SIN(2*PI()*$B38/n_ang),0)-ImgG_y0+1,ROUND($C$4+Y$7*COS(2*PI()*$B38/n_ang),0)-ImgG_x0+1)</f>
        <v>165</v>
      </c>
      <c r="Z38" s="18" t="n">
        <f aca="false">INDEX(ImgG,ROUND($C$5+Z$7*SIN(2*PI()*$B38/n_ang),0)-ImgG_y0+1,ROUND($C$4+Z$7*COS(2*PI()*$B38/n_ang),0)-ImgG_x0+1)</f>
        <v>175</v>
      </c>
      <c r="AA38" s="18" t="n">
        <f aca="false">INDEX(ImgG,ROUND($C$5+AA$7*SIN(2*PI()*$B38/n_ang),0)-ImgG_y0+1,ROUND($C$4+AA$7*COS(2*PI()*$B38/n_ang),0)-ImgG_x0+1)</f>
        <v>152</v>
      </c>
      <c r="AB38" s="18" t="n">
        <f aca="false">INDEX(ImgG,ROUND($C$5+AB$7*SIN(2*PI()*$B38/n_ang),0)-ImgG_y0+1,ROUND($C$4+AB$7*COS(2*PI()*$B38/n_ang),0)-ImgG_x0+1)</f>
        <v>99</v>
      </c>
      <c r="AD38" s="18" t="n">
        <f aca="false">INDEX(ImgG,ROUND($C$5+AD$7*SIN(2*PI()*$B38/n_ang),0)-ImgG_y0+1,ROUND($C$4+AD$7*COS(2*PI()*$B38/n_ang),0)-ImgG_x0+1)</f>
        <v>6</v>
      </c>
      <c r="AE38" s="18" t="n">
        <f aca="false">INDEX(ImgG,ROUND($C$5+AE$7*SIN(2*PI()*$B38/n_ang),0)-ImgG_y0+1,ROUND($C$4+AE$7*COS(2*PI()*$B38/n_ang),0)-ImgG_x0+1)</f>
        <v>11</v>
      </c>
      <c r="AF38" s="18" t="n">
        <f aca="false">INDEX(ImgG,ROUND($C$5+AF$7*SIN(2*PI()*$B38/n_ang),0)-ImgG_y0+1,ROUND($C$4+AF$7*COS(2*PI()*$B38/n_ang),0)-ImgG_x0+1)</f>
        <v>29</v>
      </c>
      <c r="AG38" s="18" t="n">
        <f aca="false">INDEX(ImgG,ROUND($C$5+AG$7*SIN(2*PI()*$B38/n_ang),0)-ImgG_y0+1,ROUND($C$4+AG$7*COS(2*PI()*$B38/n_ang),0)-ImgG_x0+1)</f>
        <v>74</v>
      </c>
      <c r="AH38" s="18" t="n">
        <f aca="false">INDEX(ImgG,ROUND($C$5+AH$7*SIN(2*PI()*$B38/n_ang),0)-ImgG_y0+1,ROUND($C$4+AH$7*COS(2*PI()*$B38/n_ang),0)-ImgG_x0+1)</f>
        <v>182</v>
      </c>
      <c r="AI38" s="18" t="n">
        <f aca="false">INDEX(ImgG,ROUND($C$5+AI$7*SIN(2*PI()*$B38/n_ang),0)-ImgG_y0+1,ROUND($C$4+AI$7*COS(2*PI()*$B38/n_ang),0)-ImgG_x0+1)</f>
        <v>185</v>
      </c>
      <c r="AJ38" s="18" t="n">
        <f aca="false">INDEX(ImgG,ROUND($C$5+AJ$7*SIN(2*PI()*$B38/n_ang),0)-ImgG_y0+1,ROUND($C$4+AJ$7*COS(2*PI()*$B38/n_ang),0)-ImgG_x0+1)</f>
        <v>148</v>
      </c>
      <c r="AK38" s="18" t="n">
        <f aca="false">INDEX(ImgG,ROUND($C$5+AK$7*SIN(2*PI()*$B38/n_ang),0)-ImgG_y0+1,ROUND($C$4+AK$7*COS(2*PI()*$B38/n_ang),0)-ImgG_x0+1)</f>
        <v>58</v>
      </c>
      <c r="AL38" s="18" t="n">
        <f aca="false">INDEX(ImgG,ROUND($C$5+AL$7*SIN(2*PI()*$B38/n_ang),0)-ImgG_y0+1,ROUND($C$4+AL$7*COS(2*PI()*$B38/n_ang),0)-ImgG_x0+1)</f>
        <v>122</v>
      </c>
      <c r="AN38" s="35" t="n">
        <f aca="false">AVERAGE(D38:AB38)-AVERAGE(D136:AB136)</f>
        <v>-32.065625</v>
      </c>
      <c r="AO38" s="36" t="n">
        <f aca="false">(AN38-AVERAGE(AN$8:AN$135))/STDEVP(AN$8:AN$135)</f>
        <v>-1.17123623149484</v>
      </c>
      <c r="AP38" s="35" t="n">
        <f aca="false">AVERAGE(AD38:AL38)-AVERAGE(AD136:AL136)</f>
        <v>15.4861111111111</v>
      </c>
      <c r="AQ38" s="36" t="n">
        <f aca="false">(AP38-AVERAGE(AP$8:AP$135))/STDEVP(AP$8:AP$135)</f>
        <v>0.331409466459296</v>
      </c>
    </row>
    <row r="39" customFormat="false" ht="10.5" hidden="false" customHeight="true" outlineLevel="0" collapsed="false">
      <c r="B39" s="22" t="n">
        <v>31</v>
      </c>
      <c r="C39" s="34" t="n">
        <f aca="false">B39*360/n_ang</f>
        <v>87.1875</v>
      </c>
      <c r="D39" s="18" t="n">
        <f aca="false">INDEX(ImgG,ROUND($C$5+D$7*SIN(2*PI()*$B39/n_ang),0)-ImgG_y0+1,ROUND($C$4+D$7*COS(2*PI()*$B39/n_ang),0)-ImgG_x0+1)</f>
        <v>188</v>
      </c>
      <c r="E39" s="18" t="n">
        <f aca="false">INDEX(ImgG,ROUND($C$5+E$7*SIN(2*PI()*$B39/n_ang),0)-ImgG_y0+1,ROUND($C$4+E$7*COS(2*PI()*$B39/n_ang),0)-ImgG_x0+1)</f>
        <v>182</v>
      </c>
      <c r="F39" s="18" t="n">
        <f aca="false">INDEX(ImgG,ROUND($C$5+F$7*SIN(2*PI()*$B39/n_ang),0)-ImgG_y0+1,ROUND($C$4+F$7*COS(2*PI()*$B39/n_ang),0)-ImgG_x0+1)</f>
        <v>187</v>
      </c>
      <c r="G39" s="18" t="n">
        <f aca="false">INDEX(ImgG,ROUND($C$5+G$7*SIN(2*PI()*$B39/n_ang),0)-ImgG_y0+1,ROUND($C$4+G$7*COS(2*PI()*$B39/n_ang),0)-ImgG_x0+1)</f>
        <v>136</v>
      </c>
      <c r="H39" s="18" t="n">
        <f aca="false">INDEX(ImgG,ROUND($C$5+H$7*SIN(2*PI()*$B39/n_ang),0)-ImgG_y0+1,ROUND($C$4+H$7*COS(2*PI()*$B39/n_ang),0)-ImgG_x0+1)</f>
        <v>35</v>
      </c>
      <c r="I39" s="18" t="n">
        <f aca="false">INDEX(ImgG,ROUND($C$5+I$7*SIN(2*PI()*$B39/n_ang),0)-ImgG_y0+1,ROUND($C$4+I$7*COS(2*PI()*$B39/n_ang),0)-ImgG_x0+1)</f>
        <v>33</v>
      </c>
      <c r="J39" s="18" t="n">
        <f aca="false">INDEX(ImgG,ROUND($C$5+J$7*SIN(2*PI()*$B39/n_ang),0)-ImgG_y0+1,ROUND($C$4+J$7*COS(2*PI()*$B39/n_ang),0)-ImgG_x0+1)</f>
        <v>28</v>
      </c>
      <c r="K39" s="18" t="n">
        <f aca="false">INDEX(ImgG,ROUND($C$5+K$7*SIN(2*PI()*$B39/n_ang),0)-ImgG_y0+1,ROUND($C$4+K$7*COS(2*PI()*$B39/n_ang),0)-ImgG_x0+1)</f>
        <v>32</v>
      </c>
      <c r="L39" s="18" t="n">
        <f aca="false">INDEX(ImgG,ROUND($C$5+L$7*SIN(2*PI()*$B39/n_ang),0)-ImgG_y0+1,ROUND($C$4+L$7*COS(2*PI()*$B39/n_ang),0)-ImgG_x0+1)</f>
        <v>29</v>
      </c>
      <c r="M39" s="18" t="n">
        <f aca="false">INDEX(ImgG,ROUND($C$5+M$7*SIN(2*PI()*$B39/n_ang),0)-ImgG_y0+1,ROUND($C$4+M$7*COS(2*PI()*$B39/n_ang),0)-ImgG_x0+1)</f>
        <v>28</v>
      </c>
      <c r="N39" s="18" t="n">
        <f aca="false">INDEX(ImgG,ROUND($C$5+N$7*SIN(2*PI()*$B39/n_ang),0)-ImgG_y0+1,ROUND($C$4+N$7*COS(2*PI()*$B39/n_ang),0)-ImgG_x0+1)</f>
        <v>16</v>
      </c>
      <c r="O39" s="18" t="n">
        <f aca="false">INDEX(ImgG,ROUND($C$5+O$7*SIN(2*PI()*$B39/n_ang),0)-ImgG_y0+1,ROUND($C$4+O$7*COS(2*PI()*$B39/n_ang),0)-ImgG_x0+1)</f>
        <v>86</v>
      </c>
      <c r="P39" s="18" t="n">
        <f aca="false">INDEX(ImgG,ROUND($C$5+P$7*SIN(2*PI()*$B39/n_ang),0)-ImgG_y0+1,ROUND($C$4+P$7*COS(2*PI()*$B39/n_ang),0)-ImgG_x0+1)</f>
        <v>110</v>
      </c>
      <c r="Q39" s="18" t="n">
        <f aca="false">INDEX(ImgG,ROUND($C$5+Q$7*SIN(2*PI()*$B39/n_ang),0)-ImgG_y0+1,ROUND($C$4+Q$7*COS(2*PI()*$B39/n_ang),0)-ImgG_x0+1)</f>
        <v>141</v>
      </c>
      <c r="R39" s="18" t="n">
        <f aca="false">INDEX(ImgG,ROUND($C$5+R$7*SIN(2*PI()*$B39/n_ang),0)-ImgG_y0+1,ROUND($C$4+R$7*COS(2*PI()*$B39/n_ang),0)-ImgG_x0+1)</f>
        <v>144</v>
      </c>
      <c r="S39" s="18" t="n">
        <f aca="false">INDEX(ImgG,ROUND($C$5+S$7*SIN(2*PI()*$B39/n_ang),0)-ImgG_y0+1,ROUND($C$4+S$7*COS(2*PI()*$B39/n_ang),0)-ImgG_x0+1)</f>
        <v>138</v>
      </c>
      <c r="T39" s="18" t="n">
        <f aca="false">INDEX(ImgG,ROUND($C$5+T$7*SIN(2*PI()*$B39/n_ang),0)-ImgG_y0+1,ROUND($C$4+T$7*COS(2*PI()*$B39/n_ang),0)-ImgG_x0+1)</f>
        <v>145</v>
      </c>
      <c r="U39" s="18" t="n">
        <f aca="false">INDEX(ImgG,ROUND($C$5+U$7*SIN(2*PI()*$B39/n_ang),0)-ImgG_y0+1,ROUND($C$4+U$7*COS(2*PI()*$B39/n_ang),0)-ImgG_x0+1)</f>
        <v>129</v>
      </c>
      <c r="V39" s="18" t="n">
        <f aca="false">INDEX(ImgG,ROUND($C$5+V$7*SIN(2*PI()*$B39/n_ang),0)-ImgG_y0+1,ROUND($C$4+V$7*COS(2*PI()*$B39/n_ang),0)-ImgG_x0+1)</f>
        <v>145</v>
      </c>
      <c r="W39" s="18" t="n">
        <f aca="false">INDEX(ImgG,ROUND($C$5+W$7*SIN(2*PI()*$B39/n_ang),0)-ImgG_y0+1,ROUND($C$4+W$7*COS(2*PI()*$B39/n_ang),0)-ImgG_x0+1)</f>
        <v>157</v>
      </c>
      <c r="X39" s="18" t="n">
        <f aca="false">INDEX(ImgG,ROUND($C$5+X$7*SIN(2*PI()*$B39/n_ang),0)-ImgG_y0+1,ROUND($C$4+X$7*COS(2*PI()*$B39/n_ang),0)-ImgG_x0+1)</f>
        <v>165</v>
      </c>
      <c r="Y39" s="18" t="n">
        <f aca="false">INDEX(ImgG,ROUND($C$5+Y$7*SIN(2*PI()*$B39/n_ang),0)-ImgG_y0+1,ROUND($C$4+Y$7*COS(2*PI()*$B39/n_ang),0)-ImgG_x0+1)</f>
        <v>163</v>
      </c>
      <c r="Z39" s="18" t="n">
        <f aca="false">INDEX(ImgG,ROUND($C$5+Z$7*SIN(2*PI()*$B39/n_ang),0)-ImgG_y0+1,ROUND($C$4+Z$7*COS(2*PI()*$B39/n_ang),0)-ImgG_x0+1)</f>
        <v>97</v>
      </c>
      <c r="AA39" s="18" t="n">
        <f aca="false">INDEX(ImgG,ROUND($C$5+AA$7*SIN(2*PI()*$B39/n_ang),0)-ImgG_y0+1,ROUND($C$4+AA$7*COS(2*PI()*$B39/n_ang),0)-ImgG_x0+1)</f>
        <v>24</v>
      </c>
      <c r="AB39" s="18" t="n">
        <f aca="false">INDEX(ImgG,ROUND($C$5+AB$7*SIN(2*PI()*$B39/n_ang),0)-ImgG_y0+1,ROUND($C$4+AB$7*COS(2*PI()*$B39/n_ang),0)-ImgG_x0+1)</f>
        <v>13</v>
      </c>
      <c r="AD39" s="18" t="n">
        <f aca="false">INDEX(ImgG,ROUND($C$5+AD$7*SIN(2*PI()*$B39/n_ang),0)-ImgG_y0+1,ROUND($C$4+AD$7*COS(2*PI()*$B39/n_ang),0)-ImgG_x0+1)</f>
        <v>45</v>
      </c>
      <c r="AE39" s="18" t="n">
        <f aca="false">INDEX(ImgG,ROUND($C$5+AE$7*SIN(2*PI()*$B39/n_ang),0)-ImgG_y0+1,ROUND($C$4+AE$7*COS(2*PI()*$B39/n_ang),0)-ImgG_x0+1)</f>
        <v>31</v>
      </c>
      <c r="AF39" s="18" t="n">
        <f aca="false">INDEX(ImgG,ROUND($C$5+AF$7*SIN(2*PI()*$B39/n_ang),0)-ImgG_y0+1,ROUND($C$4+AF$7*COS(2*PI()*$B39/n_ang),0)-ImgG_x0+1)</f>
        <v>12</v>
      </c>
      <c r="AG39" s="18" t="n">
        <f aca="false">INDEX(ImgG,ROUND($C$5+AG$7*SIN(2*PI()*$B39/n_ang),0)-ImgG_y0+1,ROUND($C$4+AG$7*COS(2*PI()*$B39/n_ang),0)-ImgG_x0+1)</f>
        <v>40</v>
      </c>
      <c r="AH39" s="18" t="n">
        <f aca="false">INDEX(ImgG,ROUND($C$5+AH$7*SIN(2*PI()*$B39/n_ang),0)-ImgG_y0+1,ROUND($C$4+AH$7*COS(2*PI()*$B39/n_ang),0)-ImgG_x0+1)</f>
        <v>125</v>
      </c>
      <c r="AI39" s="18" t="n">
        <f aca="false">INDEX(ImgG,ROUND($C$5+AI$7*SIN(2*PI()*$B39/n_ang),0)-ImgG_y0+1,ROUND($C$4+AI$7*COS(2*PI()*$B39/n_ang),0)-ImgG_x0+1)</f>
        <v>179</v>
      </c>
      <c r="AJ39" s="18" t="n">
        <f aca="false">INDEX(ImgG,ROUND($C$5+AJ$7*SIN(2*PI()*$B39/n_ang),0)-ImgG_y0+1,ROUND($C$4+AJ$7*COS(2*PI()*$B39/n_ang),0)-ImgG_x0+1)</f>
        <v>92</v>
      </c>
      <c r="AK39" s="18" t="n">
        <f aca="false">INDEX(ImgG,ROUND($C$5+AK$7*SIN(2*PI()*$B39/n_ang),0)-ImgG_y0+1,ROUND($C$4+AK$7*COS(2*PI()*$B39/n_ang),0)-ImgG_x0+1)</f>
        <v>116</v>
      </c>
      <c r="AL39" s="18" t="n">
        <f aca="false">INDEX(ImgG,ROUND($C$5+AL$7*SIN(2*PI()*$B39/n_ang),0)-ImgG_y0+1,ROUND($C$4+AL$7*COS(2*PI()*$B39/n_ang),0)-ImgG_x0+1)</f>
        <v>56</v>
      </c>
      <c r="AN39" s="35" t="n">
        <f aca="false">AVERAGE(D39:AB39)-AVERAGE(D136:AB136)</f>
        <v>-39.585625</v>
      </c>
      <c r="AO39" s="36" t="n">
        <f aca="false">(AN39-AVERAGE(AN$8:AN$135))/STDEVP(AN$8:AN$135)</f>
        <v>-1.44591344302093</v>
      </c>
      <c r="AP39" s="35" t="n">
        <f aca="false">AVERAGE(AD39:AL39)-AVERAGE(AD136:AL136)</f>
        <v>2.26388888888889</v>
      </c>
      <c r="AQ39" s="36" t="n">
        <f aca="false">(AP39-AVERAGE(AP$8:AP$135))/STDEVP(AP$8:AP$135)</f>
        <v>0.0484482000294754</v>
      </c>
    </row>
    <row r="40" customFormat="false" ht="10.5" hidden="false" customHeight="true" outlineLevel="0" collapsed="false">
      <c r="B40" s="22" t="n">
        <v>32</v>
      </c>
      <c r="C40" s="34" t="n">
        <f aca="false">B40*360/n_ang</f>
        <v>90</v>
      </c>
      <c r="D40" s="18" t="n">
        <f aca="false">INDEX(ImgG,ROUND($C$5+D$7*SIN(2*PI()*$B40/n_ang),0)-ImgG_y0+1,ROUND($C$4+D$7*COS(2*PI()*$B40/n_ang),0)-ImgG_x0+1)</f>
        <v>188</v>
      </c>
      <c r="E40" s="18" t="n">
        <f aca="false">INDEX(ImgG,ROUND($C$5+E$7*SIN(2*PI()*$B40/n_ang),0)-ImgG_y0+1,ROUND($C$4+E$7*COS(2*PI()*$B40/n_ang),0)-ImgG_x0+1)</f>
        <v>182</v>
      </c>
      <c r="F40" s="18" t="n">
        <f aca="false">INDEX(ImgG,ROUND($C$5+F$7*SIN(2*PI()*$B40/n_ang),0)-ImgG_y0+1,ROUND($C$4+F$7*COS(2*PI()*$B40/n_ang),0)-ImgG_x0+1)</f>
        <v>187</v>
      </c>
      <c r="G40" s="18" t="n">
        <f aca="false">INDEX(ImgG,ROUND($C$5+G$7*SIN(2*PI()*$B40/n_ang),0)-ImgG_y0+1,ROUND($C$4+G$7*COS(2*PI()*$B40/n_ang),0)-ImgG_x0+1)</f>
        <v>136</v>
      </c>
      <c r="H40" s="18" t="n">
        <f aca="false">INDEX(ImgG,ROUND($C$5+H$7*SIN(2*PI()*$B40/n_ang),0)-ImgG_y0+1,ROUND($C$4+H$7*COS(2*PI()*$B40/n_ang),0)-ImgG_x0+1)</f>
        <v>35</v>
      </c>
      <c r="I40" s="18" t="n">
        <f aca="false">INDEX(ImgG,ROUND($C$5+I$7*SIN(2*PI()*$B40/n_ang),0)-ImgG_y0+1,ROUND($C$4+I$7*COS(2*PI()*$B40/n_ang),0)-ImgG_x0+1)</f>
        <v>33</v>
      </c>
      <c r="J40" s="18" t="n">
        <f aca="false">INDEX(ImgG,ROUND($C$5+J$7*SIN(2*PI()*$B40/n_ang),0)-ImgG_y0+1,ROUND($C$4+J$7*COS(2*PI()*$B40/n_ang),0)-ImgG_x0+1)</f>
        <v>28</v>
      </c>
      <c r="K40" s="18" t="n">
        <f aca="false">INDEX(ImgG,ROUND($C$5+K$7*SIN(2*PI()*$B40/n_ang),0)-ImgG_y0+1,ROUND($C$4+K$7*COS(2*PI()*$B40/n_ang),0)-ImgG_x0+1)</f>
        <v>32</v>
      </c>
      <c r="L40" s="18" t="n">
        <f aca="false">INDEX(ImgG,ROUND($C$5+L$7*SIN(2*PI()*$B40/n_ang),0)-ImgG_y0+1,ROUND($C$4+L$7*COS(2*PI()*$B40/n_ang),0)-ImgG_x0+1)</f>
        <v>25</v>
      </c>
      <c r="M40" s="18" t="n">
        <f aca="false">INDEX(ImgG,ROUND($C$5+M$7*SIN(2*PI()*$B40/n_ang),0)-ImgG_y0+1,ROUND($C$4+M$7*COS(2*PI()*$B40/n_ang),0)-ImgG_x0+1)</f>
        <v>19</v>
      </c>
      <c r="N40" s="18" t="n">
        <f aca="false">INDEX(ImgG,ROUND($C$5+N$7*SIN(2*PI()*$B40/n_ang),0)-ImgG_y0+1,ROUND($C$4+N$7*COS(2*PI()*$B40/n_ang),0)-ImgG_x0+1)</f>
        <v>23</v>
      </c>
      <c r="O40" s="18" t="n">
        <f aca="false">INDEX(ImgG,ROUND($C$5+O$7*SIN(2*PI()*$B40/n_ang),0)-ImgG_y0+1,ROUND($C$4+O$7*COS(2*PI()*$B40/n_ang),0)-ImgG_x0+1)</f>
        <v>102</v>
      </c>
      <c r="P40" s="18" t="n">
        <f aca="false">INDEX(ImgG,ROUND($C$5+P$7*SIN(2*PI()*$B40/n_ang),0)-ImgG_y0+1,ROUND($C$4+P$7*COS(2*PI()*$B40/n_ang),0)-ImgG_x0+1)</f>
        <v>122</v>
      </c>
      <c r="Q40" s="18" t="n">
        <f aca="false">INDEX(ImgG,ROUND($C$5+Q$7*SIN(2*PI()*$B40/n_ang),0)-ImgG_y0+1,ROUND($C$4+Q$7*COS(2*PI()*$B40/n_ang),0)-ImgG_x0+1)</f>
        <v>131</v>
      </c>
      <c r="R40" s="18" t="n">
        <f aca="false">INDEX(ImgG,ROUND($C$5+R$7*SIN(2*PI()*$B40/n_ang),0)-ImgG_y0+1,ROUND($C$4+R$7*COS(2*PI()*$B40/n_ang),0)-ImgG_x0+1)</f>
        <v>117</v>
      </c>
      <c r="S40" s="18" t="n">
        <f aca="false">INDEX(ImgG,ROUND($C$5+S$7*SIN(2*PI()*$B40/n_ang),0)-ImgG_y0+1,ROUND($C$4+S$7*COS(2*PI()*$B40/n_ang),0)-ImgG_x0+1)</f>
        <v>129</v>
      </c>
      <c r="T40" s="18" t="n">
        <f aca="false">INDEX(ImgG,ROUND($C$5+T$7*SIN(2*PI()*$B40/n_ang),0)-ImgG_y0+1,ROUND($C$4+T$7*COS(2*PI()*$B40/n_ang),0)-ImgG_x0+1)</f>
        <v>141</v>
      </c>
      <c r="U40" s="18" t="n">
        <f aca="false">INDEX(ImgG,ROUND($C$5+U$7*SIN(2*PI()*$B40/n_ang),0)-ImgG_y0+1,ROUND($C$4+U$7*COS(2*PI()*$B40/n_ang),0)-ImgG_x0+1)</f>
        <v>113</v>
      </c>
      <c r="V40" s="18" t="n">
        <f aca="false">INDEX(ImgG,ROUND($C$5+V$7*SIN(2*PI()*$B40/n_ang),0)-ImgG_y0+1,ROUND($C$4+V$7*COS(2*PI()*$B40/n_ang),0)-ImgG_x0+1)</f>
        <v>143</v>
      </c>
      <c r="W40" s="18" t="n">
        <f aca="false">INDEX(ImgG,ROUND($C$5+W$7*SIN(2*PI()*$B40/n_ang),0)-ImgG_y0+1,ROUND($C$4+W$7*COS(2*PI()*$B40/n_ang),0)-ImgG_x0+1)</f>
        <v>164</v>
      </c>
      <c r="X40" s="18" t="n">
        <f aca="false">INDEX(ImgG,ROUND($C$5+X$7*SIN(2*PI()*$B40/n_ang),0)-ImgG_y0+1,ROUND($C$4+X$7*COS(2*PI()*$B40/n_ang),0)-ImgG_x0+1)</f>
        <v>189</v>
      </c>
      <c r="Y40" s="18" t="n">
        <f aca="false">INDEX(ImgG,ROUND($C$5+Y$7*SIN(2*PI()*$B40/n_ang),0)-ImgG_y0+1,ROUND($C$4+Y$7*COS(2*PI()*$B40/n_ang),0)-ImgG_x0+1)</f>
        <v>148</v>
      </c>
      <c r="Z40" s="18" t="n">
        <f aca="false">INDEX(ImgG,ROUND($C$5+Z$7*SIN(2*PI()*$B40/n_ang),0)-ImgG_y0+1,ROUND($C$4+Z$7*COS(2*PI()*$B40/n_ang),0)-ImgG_x0+1)</f>
        <v>51</v>
      </c>
      <c r="AA40" s="18" t="n">
        <f aca="false">INDEX(ImgG,ROUND($C$5+AA$7*SIN(2*PI()*$B40/n_ang),0)-ImgG_y0+1,ROUND($C$4+AA$7*COS(2*PI()*$B40/n_ang),0)-ImgG_x0+1)</f>
        <v>12</v>
      </c>
      <c r="AB40" s="18" t="n">
        <f aca="false">INDEX(ImgG,ROUND($C$5+AB$7*SIN(2*PI()*$B40/n_ang),0)-ImgG_y0+1,ROUND($C$4+AB$7*COS(2*PI()*$B40/n_ang),0)-ImgG_x0+1)</f>
        <v>31</v>
      </c>
      <c r="AD40" s="18" t="n">
        <f aca="false">INDEX(ImgG,ROUND($C$5+AD$7*SIN(2*PI()*$B40/n_ang),0)-ImgG_y0+1,ROUND($C$4+AD$7*COS(2*PI()*$B40/n_ang),0)-ImgG_x0+1)</f>
        <v>51</v>
      </c>
      <c r="AE40" s="18" t="n">
        <f aca="false">INDEX(ImgG,ROUND($C$5+AE$7*SIN(2*PI()*$B40/n_ang),0)-ImgG_y0+1,ROUND($C$4+AE$7*COS(2*PI()*$B40/n_ang),0)-ImgG_x0+1)</f>
        <v>40</v>
      </c>
      <c r="AF40" s="18" t="n">
        <f aca="false">INDEX(ImgG,ROUND($C$5+AF$7*SIN(2*PI()*$B40/n_ang),0)-ImgG_y0+1,ROUND($C$4+AF$7*COS(2*PI()*$B40/n_ang),0)-ImgG_x0+1)</f>
        <v>38</v>
      </c>
      <c r="AG40" s="18" t="n">
        <f aca="false">INDEX(ImgG,ROUND($C$5+AG$7*SIN(2*PI()*$B40/n_ang),0)-ImgG_y0+1,ROUND($C$4+AG$7*COS(2*PI()*$B40/n_ang),0)-ImgG_x0+1)</f>
        <v>60</v>
      </c>
      <c r="AH40" s="18" t="n">
        <f aca="false">INDEX(ImgG,ROUND($C$5+AH$7*SIN(2*PI()*$B40/n_ang),0)-ImgG_y0+1,ROUND($C$4+AH$7*COS(2*PI()*$B40/n_ang),0)-ImgG_x0+1)</f>
        <v>106</v>
      </c>
      <c r="AI40" s="18" t="n">
        <f aca="false">INDEX(ImgG,ROUND($C$5+AI$7*SIN(2*PI()*$B40/n_ang),0)-ImgG_y0+1,ROUND($C$4+AI$7*COS(2*PI()*$B40/n_ang),0)-ImgG_x0+1)</f>
        <v>131</v>
      </c>
      <c r="AJ40" s="18" t="n">
        <f aca="false">INDEX(ImgG,ROUND($C$5+AJ$7*SIN(2*PI()*$B40/n_ang),0)-ImgG_y0+1,ROUND($C$4+AJ$7*COS(2*PI()*$B40/n_ang),0)-ImgG_x0+1)</f>
        <v>177</v>
      </c>
      <c r="AK40" s="18" t="n">
        <f aca="false">INDEX(ImgG,ROUND($C$5+AK$7*SIN(2*PI()*$B40/n_ang),0)-ImgG_y0+1,ROUND($C$4+AK$7*COS(2*PI()*$B40/n_ang),0)-ImgG_x0+1)</f>
        <v>128</v>
      </c>
      <c r="AL40" s="18" t="n">
        <f aca="false">INDEX(ImgG,ROUND($C$5+AL$7*SIN(2*PI()*$B40/n_ang),0)-ImgG_y0+1,ROUND($C$4+AL$7*COS(2*PI()*$B40/n_ang),0)-ImgG_x0+1)</f>
        <v>50</v>
      </c>
      <c r="AN40" s="35" t="n">
        <f aca="false">AVERAGE(D40:AB40)-AVERAGE(D136:AB136)</f>
        <v>-42.385625</v>
      </c>
      <c r="AO40" s="36" t="n">
        <f aca="false">(AN40-AVERAGE(AN$8:AN$135))/STDEVP(AN$8:AN$135)</f>
        <v>-1.54818687284447</v>
      </c>
      <c r="AP40" s="35" t="n">
        <f aca="false">AVERAGE(AD40:AL40)-AVERAGE(AD136:AL136)</f>
        <v>11.7083333333333</v>
      </c>
      <c r="AQ40" s="36" t="n">
        <f aca="false">(AP40-AVERAGE(AP$8:AP$135))/STDEVP(AP$8:AP$135)</f>
        <v>0.25056339033649</v>
      </c>
    </row>
    <row r="41" customFormat="false" ht="10.5" hidden="false" customHeight="true" outlineLevel="0" collapsed="false">
      <c r="B41" s="22" t="n">
        <v>33</v>
      </c>
      <c r="C41" s="34" t="n">
        <f aca="false">B41*360/n_ang</f>
        <v>92.8125</v>
      </c>
      <c r="D41" s="18" t="n">
        <f aca="false">INDEX(ImgG,ROUND($C$5+D$7*SIN(2*PI()*$B41/n_ang),0)-ImgG_y0+1,ROUND($C$4+D$7*COS(2*PI()*$B41/n_ang),0)-ImgG_x0+1)</f>
        <v>138</v>
      </c>
      <c r="E41" s="18" t="n">
        <f aca="false">INDEX(ImgG,ROUND($C$5+E$7*SIN(2*PI()*$B41/n_ang),0)-ImgG_y0+1,ROUND($C$4+E$7*COS(2*PI()*$B41/n_ang),0)-ImgG_x0+1)</f>
        <v>180</v>
      </c>
      <c r="F41" s="18" t="n">
        <f aca="false">INDEX(ImgG,ROUND($C$5+F$7*SIN(2*PI()*$B41/n_ang),0)-ImgG_y0+1,ROUND($C$4+F$7*COS(2*PI()*$B41/n_ang),0)-ImgG_x0+1)</f>
        <v>194</v>
      </c>
      <c r="G41" s="18" t="n">
        <f aca="false">INDEX(ImgG,ROUND($C$5+G$7*SIN(2*PI()*$B41/n_ang),0)-ImgG_y0+1,ROUND($C$4+G$7*COS(2*PI()*$B41/n_ang),0)-ImgG_x0+1)</f>
        <v>164</v>
      </c>
      <c r="H41" s="18" t="n">
        <f aca="false">INDEX(ImgG,ROUND($C$5+H$7*SIN(2*PI()*$B41/n_ang),0)-ImgG_y0+1,ROUND($C$4+H$7*COS(2*PI()*$B41/n_ang),0)-ImgG_x0+1)</f>
        <v>51</v>
      </c>
      <c r="I41" s="18" t="n">
        <f aca="false">INDEX(ImgG,ROUND($C$5+I$7*SIN(2*PI()*$B41/n_ang),0)-ImgG_y0+1,ROUND($C$4+I$7*COS(2*PI()*$B41/n_ang),0)-ImgG_x0+1)</f>
        <v>22</v>
      </c>
      <c r="J41" s="18" t="n">
        <f aca="false">INDEX(ImgG,ROUND($C$5+J$7*SIN(2*PI()*$B41/n_ang),0)-ImgG_y0+1,ROUND($C$4+J$7*COS(2*PI()*$B41/n_ang),0)-ImgG_x0+1)</f>
        <v>31</v>
      </c>
      <c r="K41" s="18" t="n">
        <f aca="false">INDEX(ImgG,ROUND($C$5+K$7*SIN(2*PI()*$B41/n_ang),0)-ImgG_y0+1,ROUND($C$4+K$7*COS(2*PI()*$B41/n_ang),0)-ImgG_x0+1)</f>
        <v>37</v>
      </c>
      <c r="L41" s="18" t="n">
        <f aca="false">INDEX(ImgG,ROUND($C$5+L$7*SIN(2*PI()*$B41/n_ang),0)-ImgG_y0+1,ROUND($C$4+L$7*COS(2*PI()*$B41/n_ang),0)-ImgG_x0+1)</f>
        <v>17</v>
      </c>
      <c r="M41" s="18" t="n">
        <f aca="false">INDEX(ImgG,ROUND($C$5+M$7*SIN(2*PI()*$B41/n_ang),0)-ImgG_y0+1,ROUND($C$4+M$7*COS(2*PI()*$B41/n_ang),0)-ImgG_x0+1)</f>
        <v>9</v>
      </c>
      <c r="N41" s="18" t="n">
        <f aca="false">INDEX(ImgG,ROUND($C$5+N$7*SIN(2*PI()*$B41/n_ang),0)-ImgG_y0+1,ROUND($C$4+N$7*COS(2*PI()*$B41/n_ang),0)-ImgG_x0+1)</f>
        <v>59</v>
      </c>
      <c r="O41" s="18" t="n">
        <f aca="false">INDEX(ImgG,ROUND($C$5+O$7*SIN(2*PI()*$B41/n_ang),0)-ImgG_y0+1,ROUND($C$4+O$7*COS(2*PI()*$B41/n_ang),0)-ImgG_x0+1)</f>
        <v>151</v>
      </c>
      <c r="P41" s="18" t="n">
        <f aca="false">INDEX(ImgG,ROUND($C$5+P$7*SIN(2*PI()*$B41/n_ang),0)-ImgG_y0+1,ROUND($C$4+P$7*COS(2*PI()*$B41/n_ang),0)-ImgG_x0+1)</f>
        <v>158</v>
      </c>
      <c r="Q41" s="18" t="n">
        <f aca="false">INDEX(ImgG,ROUND($C$5+Q$7*SIN(2*PI()*$B41/n_ang),0)-ImgG_y0+1,ROUND($C$4+Q$7*COS(2*PI()*$B41/n_ang),0)-ImgG_x0+1)</f>
        <v>174</v>
      </c>
      <c r="R41" s="18" t="n">
        <f aca="false">INDEX(ImgG,ROUND($C$5+R$7*SIN(2*PI()*$B41/n_ang),0)-ImgG_y0+1,ROUND($C$4+R$7*COS(2*PI()*$B41/n_ang),0)-ImgG_x0+1)</f>
        <v>136</v>
      </c>
      <c r="S41" s="18" t="n">
        <f aca="false">INDEX(ImgG,ROUND($C$5+S$7*SIN(2*PI()*$B41/n_ang),0)-ImgG_y0+1,ROUND($C$4+S$7*COS(2*PI()*$B41/n_ang),0)-ImgG_x0+1)</f>
        <v>142</v>
      </c>
      <c r="T41" s="18" t="n">
        <f aca="false">INDEX(ImgG,ROUND($C$5+T$7*SIN(2*PI()*$B41/n_ang),0)-ImgG_y0+1,ROUND($C$4+T$7*COS(2*PI()*$B41/n_ang),0)-ImgG_x0+1)</f>
        <v>135</v>
      </c>
      <c r="U41" s="18" t="n">
        <f aca="false">INDEX(ImgG,ROUND($C$5+U$7*SIN(2*PI()*$B41/n_ang),0)-ImgG_y0+1,ROUND($C$4+U$7*COS(2*PI()*$B41/n_ang),0)-ImgG_x0+1)</f>
        <v>106</v>
      </c>
      <c r="V41" s="18" t="n">
        <f aca="false">INDEX(ImgG,ROUND($C$5+V$7*SIN(2*PI()*$B41/n_ang),0)-ImgG_y0+1,ROUND($C$4+V$7*COS(2*PI()*$B41/n_ang),0)-ImgG_x0+1)</f>
        <v>138</v>
      </c>
      <c r="W41" s="18" t="n">
        <f aca="false">INDEX(ImgG,ROUND($C$5+W$7*SIN(2*PI()*$B41/n_ang),0)-ImgG_y0+1,ROUND($C$4+W$7*COS(2*PI()*$B41/n_ang),0)-ImgG_x0+1)</f>
        <v>146</v>
      </c>
      <c r="X41" s="18" t="n">
        <f aca="false">INDEX(ImgG,ROUND($C$5+X$7*SIN(2*PI()*$B41/n_ang),0)-ImgG_y0+1,ROUND($C$4+X$7*COS(2*PI()*$B41/n_ang),0)-ImgG_x0+1)</f>
        <v>172</v>
      </c>
      <c r="Y41" s="18" t="n">
        <f aca="false">INDEX(ImgG,ROUND($C$5+Y$7*SIN(2*PI()*$B41/n_ang),0)-ImgG_y0+1,ROUND($C$4+Y$7*COS(2*PI()*$B41/n_ang),0)-ImgG_x0+1)</f>
        <v>105</v>
      </c>
      <c r="Z41" s="18" t="n">
        <f aca="false">INDEX(ImgG,ROUND($C$5+Z$7*SIN(2*PI()*$B41/n_ang),0)-ImgG_y0+1,ROUND($C$4+Z$7*COS(2*PI()*$B41/n_ang),0)-ImgG_x0+1)</f>
        <v>17</v>
      </c>
      <c r="AA41" s="18" t="n">
        <f aca="false">INDEX(ImgG,ROUND($C$5+AA$7*SIN(2*PI()*$B41/n_ang),0)-ImgG_y0+1,ROUND($C$4+AA$7*COS(2*PI()*$B41/n_ang),0)-ImgG_x0+1)</f>
        <v>21</v>
      </c>
      <c r="AB41" s="18" t="n">
        <f aca="false">INDEX(ImgG,ROUND($C$5+AB$7*SIN(2*PI()*$B41/n_ang),0)-ImgG_y0+1,ROUND($C$4+AB$7*COS(2*PI()*$B41/n_ang),0)-ImgG_x0+1)</f>
        <v>38</v>
      </c>
      <c r="AD41" s="18" t="n">
        <f aca="false">INDEX(ImgG,ROUND($C$5+AD$7*SIN(2*PI()*$B41/n_ang),0)-ImgG_y0+1,ROUND($C$4+AD$7*COS(2*PI()*$B41/n_ang),0)-ImgG_x0+1)</f>
        <v>54</v>
      </c>
      <c r="AE41" s="18" t="n">
        <f aca="false">INDEX(ImgG,ROUND($C$5+AE$7*SIN(2*PI()*$B41/n_ang),0)-ImgG_y0+1,ROUND($C$4+AE$7*COS(2*PI()*$B41/n_ang),0)-ImgG_x0+1)</f>
        <v>49</v>
      </c>
      <c r="AF41" s="18" t="n">
        <f aca="false">INDEX(ImgG,ROUND($C$5+AF$7*SIN(2*PI()*$B41/n_ang),0)-ImgG_y0+1,ROUND($C$4+AF$7*COS(2*PI()*$B41/n_ang),0)-ImgG_x0+1)</f>
        <v>53</v>
      </c>
      <c r="AG41" s="18" t="n">
        <f aca="false">INDEX(ImgG,ROUND($C$5+AG$7*SIN(2*PI()*$B41/n_ang),0)-ImgG_y0+1,ROUND($C$4+AG$7*COS(2*PI()*$B41/n_ang),0)-ImgG_x0+1)</f>
        <v>79</v>
      </c>
      <c r="AH41" s="18" t="n">
        <f aca="false">INDEX(ImgG,ROUND($C$5+AH$7*SIN(2*PI()*$B41/n_ang),0)-ImgG_y0+1,ROUND($C$4+AH$7*COS(2*PI()*$B41/n_ang),0)-ImgG_x0+1)</f>
        <v>63</v>
      </c>
      <c r="AI41" s="18" t="n">
        <f aca="false">INDEX(ImgG,ROUND($C$5+AI$7*SIN(2*PI()*$B41/n_ang),0)-ImgG_y0+1,ROUND($C$4+AI$7*COS(2*PI()*$B41/n_ang),0)-ImgG_x0+1)</f>
        <v>79</v>
      </c>
      <c r="AJ41" s="18" t="n">
        <f aca="false">INDEX(ImgG,ROUND($C$5+AJ$7*SIN(2*PI()*$B41/n_ang),0)-ImgG_y0+1,ROUND($C$4+AJ$7*COS(2*PI()*$B41/n_ang),0)-ImgG_x0+1)</f>
        <v>135</v>
      </c>
      <c r="AK41" s="18" t="n">
        <f aca="false">INDEX(ImgG,ROUND($C$5+AK$7*SIN(2*PI()*$B41/n_ang),0)-ImgG_y0+1,ROUND($C$4+AK$7*COS(2*PI()*$B41/n_ang),0)-ImgG_x0+1)</f>
        <v>115</v>
      </c>
      <c r="AL41" s="18" t="n">
        <f aca="false">INDEX(ImgG,ROUND($C$5+AL$7*SIN(2*PI()*$B41/n_ang),0)-ImgG_y0+1,ROUND($C$4+AL$7*COS(2*PI()*$B41/n_ang),0)-ImgG_x0+1)</f>
        <v>60</v>
      </c>
      <c r="AN41" s="35" t="n">
        <f aca="false">AVERAGE(D41:AB41)-AVERAGE(D136:AB136)</f>
        <v>-39.985625</v>
      </c>
      <c r="AO41" s="36" t="n">
        <f aca="false">(AN41-AVERAGE(AN$8:AN$135))/STDEVP(AN$8:AN$135)</f>
        <v>-1.46052393299572</v>
      </c>
      <c r="AP41" s="35" t="n">
        <f aca="false">AVERAGE(AD41:AL41)-AVERAGE(AD136:AL136)</f>
        <v>1.26388888888889</v>
      </c>
      <c r="AQ41" s="36" t="n">
        <f aca="false">(AP41-AVERAGE(AP$8:AP$135))/STDEVP(AP$8:AP$135)</f>
        <v>0.0270477681146151</v>
      </c>
    </row>
    <row r="42" customFormat="false" ht="10.5" hidden="false" customHeight="true" outlineLevel="0" collapsed="false">
      <c r="B42" s="22" t="n">
        <v>34</v>
      </c>
      <c r="C42" s="34" t="n">
        <f aca="false">B42*360/n_ang</f>
        <v>95.625</v>
      </c>
      <c r="D42" s="18" t="n">
        <f aca="false">INDEX(ImgG,ROUND($C$5+D$7*SIN(2*PI()*$B42/n_ang),0)-ImgG_y0+1,ROUND($C$4+D$7*COS(2*PI()*$B42/n_ang),0)-ImgG_x0+1)</f>
        <v>138</v>
      </c>
      <c r="E42" s="18" t="n">
        <f aca="false">INDEX(ImgG,ROUND($C$5+E$7*SIN(2*PI()*$B42/n_ang),0)-ImgG_y0+1,ROUND($C$4+E$7*COS(2*PI()*$B42/n_ang),0)-ImgG_x0+1)</f>
        <v>180</v>
      </c>
      <c r="F42" s="18" t="n">
        <f aca="false">INDEX(ImgG,ROUND($C$5+F$7*SIN(2*PI()*$B42/n_ang),0)-ImgG_y0+1,ROUND($C$4+F$7*COS(2*PI()*$B42/n_ang),0)-ImgG_x0+1)</f>
        <v>194</v>
      </c>
      <c r="G42" s="18" t="n">
        <f aca="false">INDEX(ImgG,ROUND($C$5+G$7*SIN(2*PI()*$B42/n_ang),0)-ImgG_y0+1,ROUND($C$4+G$7*COS(2*PI()*$B42/n_ang),0)-ImgG_x0+1)</f>
        <v>164</v>
      </c>
      <c r="H42" s="18" t="n">
        <f aca="false">INDEX(ImgG,ROUND($C$5+H$7*SIN(2*PI()*$B42/n_ang),0)-ImgG_y0+1,ROUND($C$4+H$7*COS(2*PI()*$B42/n_ang),0)-ImgG_x0+1)</f>
        <v>51</v>
      </c>
      <c r="I42" s="18" t="n">
        <f aca="false">INDEX(ImgG,ROUND($C$5+I$7*SIN(2*PI()*$B42/n_ang),0)-ImgG_y0+1,ROUND($C$4+I$7*COS(2*PI()*$B42/n_ang),0)-ImgG_x0+1)</f>
        <v>22</v>
      </c>
      <c r="J42" s="18" t="n">
        <f aca="false">INDEX(ImgG,ROUND($C$5+J$7*SIN(2*PI()*$B42/n_ang),0)-ImgG_y0+1,ROUND($C$4+J$7*COS(2*PI()*$B42/n_ang),0)-ImgG_x0+1)</f>
        <v>22</v>
      </c>
      <c r="K42" s="18" t="n">
        <f aca="false">INDEX(ImgG,ROUND($C$5+K$7*SIN(2*PI()*$B42/n_ang),0)-ImgG_y0+1,ROUND($C$4+K$7*COS(2*PI()*$B42/n_ang),0)-ImgG_x0+1)</f>
        <v>25</v>
      </c>
      <c r="L42" s="18" t="n">
        <f aca="false">INDEX(ImgG,ROUND($C$5+L$7*SIN(2*PI()*$B42/n_ang),0)-ImgG_y0+1,ROUND($C$4+L$7*COS(2*PI()*$B42/n_ang),0)-ImgG_x0+1)</f>
        <v>5</v>
      </c>
      <c r="M42" s="18" t="n">
        <f aca="false">INDEX(ImgG,ROUND($C$5+M$7*SIN(2*PI()*$B42/n_ang),0)-ImgG_y0+1,ROUND($C$4+M$7*COS(2*PI()*$B42/n_ang),0)-ImgG_x0+1)</f>
        <v>36</v>
      </c>
      <c r="N42" s="18" t="n">
        <f aca="false">INDEX(ImgG,ROUND($C$5+N$7*SIN(2*PI()*$B42/n_ang),0)-ImgG_y0+1,ROUND($C$4+N$7*COS(2*PI()*$B42/n_ang),0)-ImgG_x0+1)</f>
        <v>113</v>
      </c>
      <c r="O42" s="18" t="n">
        <f aca="false">INDEX(ImgG,ROUND($C$5+O$7*SIN(2*PI()*$B42/n_ang),0)-ImgG_y0+1,ROUND($C$4+O$7*COS(2*PI()*$B42/n_ang),0)-ImgG_x0+1)</f>
        <v>134</v>
      </c>
      <c r="P42" s="18" t="n">
        <f aca="false">INDEX(ImgG,ROUND($C$5+P$7*SIN(2*PI()*$B42/n_ang),0)-ImgG_y0+1,ROUND($C$4+P$7*COS(2*PI()*$B42/n_ang),0)-ImgG_x0+1)</f>
        <v>158</v>
      </c>
      <c r="Q42" s="18" t="n">
        <f aca="false">INDEX(ImgG,ROUND($C$5+Q$7*SIN(2*PI()*$B42/n_ang),0)-ImgG_y0+1,ROUND($C$4+Q$7*COS(2*PI()*$B42/n_ang),0)-ImgG_x0+1)</f>
        <v>180</v>
      </c>
      <c r="R42" s="18" t="n">
        <f aca="false">INDEX(ImgG,ROUND($C$5+R$7*SIN(2*PI()*$B42/n_ang),0)-ImgG_y0+1,ROUND($C$4+R$7*COS(2*PI()*$B42/n_ang),0)-ImgG_x0+1)</f>
        <v>145</v>
      </c>
      <c r="S42" s="18" t="n">
        <f aca="false">INDEX(ImgG,ROUND($C$5+S$7*SIN(2*PI()*$B42/n_ang),0)-ImgG_y0+1,ROUND($C$4+S$7*COS(2*PI()*$B42/n_ang),0)-ImgG_x0+1)</f>
        <v>153</v>
      </c>
      <c r="T42" s="18" t="n">
        <f aca="false">INDEX(ImgG,ROUND($C$5+T$7*SIN(2*PI()*$B42/n_ang),0)-ImgG_y0+1,ROUND($C$4+T$7*COS(2*PI()*$B42/n_ang),0)-ImgG_x0+1)</f>
        <v>150</v>
      </c>
      <c r="U42" s="18" t="n">
        <f aca="false">INDEX(ImgG,ROUND($C$5+U$7*SIN(2*PI()*$B42/n_ang),0)-ImgG_y0+1,ROUND($C$4+U$7*COS(2*PI()*$B42/n_ang),0)-ImgG_x0+1)</f>
        <v>94</v>
      </c>
      <c r="V42" s="18" t="n">
        <f aca="false">INDEX(ImgG,ROUND($C$5+V$7*SIN(2*PI()*$B42/n_ang),0)-ImgG_y0+1,ROUND($C$4+V$7*COS(2*PI()*$B42/n_ang),0)-ImgG_x0+1)</f>
        <v>106</v>
      </c>
      <c r="W42" s="18" t="n">
        <f aca="false">INDEX(ImgG,ROUND($C$5+W$7*SIN(2*PI()*$B42/n_ang),0)-ImgG_y0+1,ROUND($C$4+W$7*COS(2*PI()*$B42/n_ang),0)-ImgG_x0+1)</f>
        <v>120</v>
      </c>
      <c r="X42" s="18" t="n">
        <f aca="false">INDEX(ImgG,ROUND($C$5+X$7*SIN(2*PI()*$B42/n_ang),0)-ImgG_y0+1,ROUND($C$4+X$7*COS(2*PI()*$B42/n_ang),0)-ImgG_x0+1)</f>
        <v>171</v>
      </c>
      <c r="Y42" s="18" t="n">
        <f aca="false">INDEX(ImgG,ROUND($C$5+Y$7*SIN(2*PI()*$B42/n_ang),0)-ImgG_y0+1,ROUND($C$4+Y$7*COS(2*PI()*$B42/n_ang),0)-ImgG_x0+1)</f>
        <v>122</v>
      </c>
      <c r="Z42" s="18" t="n">
        <f aca="false">INDEX(ImgG,ROUND($C$5+Z$7*SIN(2*PI()*$B42/n_ang),0)-ImgG_y0+1,ROUND($C$4+Z$7*COS(2*PI()*$B42/n_ang),0)-ImgG_x0+1)</f>
        <v>18</v>
      </c>
      <c r="AA42" s="18" t="n">
        <f aca="false">INDEX(ImgG,ROUND($C$5+AA$7*SIN(2*PI()*$B42/n_ang),0)-ImgG_y0+1,ROUND($C$4+AA$7*COS(2*PI()*$B42/n_ang),0)-ImgG_x0+1)</f>
        <v>25</v>
      </c>
      <c r="AB42" s="18" t="n">
        <f aca="false">INDEX(ImgG,ROUND($C$5+AB$7*SIN(2*PI()*$B42/n_ang),0)-ImgG_y0+1,ROUND($C$4+AB$7*COS(2*PI()*$B42/n_ang),0)-ImgG_x0+1)</f>
        <v>44</v>
      </c>
      <c r="AD42" s="18" t="n">
        <f aca="false">INDEX(ImgG,ROUND($C$5+AD$7*SIN(2*PI()*$B42/n_ang),0)-ImgG_y0+1,ROUND($C$4+AD$7*COS(2*PI()*$B42/n_ang),0)-ImgG_x0+1)</f>
        <v>45</v>
      </c>
      <c r="AE42" s="18" t="n">
        <f aca="false">INDEX(ImgG,ROUND($C$5+AE$7*SIN(2*PI()*$B42/n_ang),0)-ImgG_y0+1,ROUND($C$4+AE$7*COS(2*PI()*$B42/n_ang),0)-ImgG_x0+1)</f>
        <v>46</v>
      </c>
      <c r="AF42" s="18" t="n">
        <f aca="false">INDEX(ImgG,ROUND($C$5+AF$7*SIN(2*PI()*$B42/n_ang),0)-ImgG_y0+1,ROUND($C$4+AF$7*COS(2*PI()*$B42/n_ang),0)-ImgG_x0+1)</f>
        <v>53</v>
      </c>
      <c r="AG42" s="18" t="n">
        <f aca="false">INDEX(ImgG,ROUND($C$5+AG$7*SIN(2*PI()*$B42/n_ang),0)-ImgG_y0+1,ROUND($C$4+AG$7*COS(2*PI()*$B42/n_ang),0)-ImgG_x0+1)</f>
        <v>58</v>
      </c>
      <c r="AH42" s="18" t="n">
        <f aca="false">INDEX(ImgG,ROUND($C$5+AH$7*SIN(2*PI()*$B42/n_ang),0)-ImgG_y0+1,ROUND($C$4+AH$7*COS(2*PI()*$B42/n_ang),0)-ImgG_x0+1)</f>
        <v>63</v>
      </c>
      <c r="AI42" s="18" t="n">
        <f aca="false">INDEX(ImgG,ROUND($C$5+AI$7*SIN(2*PI()*$B42/n_ang),0)-ImgG_y0+1,ROUND($C$4+AI$7*COS(2*PI()*$B42/n_ang),0)-ImgG_x0+1)</f>
        <v>101</v>
      </c>
      <c r="AJ42" s="18" t="n">
        <f aca="false">INDEX(ImgG,ROUND($C$5+AJ$7*SIN(2*PI()*$B42/n_ang),0)-ImgG_y0+1,ROUND($C$4+AJ$7*COS(2*PI()*$B42/n_ang),0)-ImgG_x0+1)</f>
        <v>142</v>
      </c>
      <c r="AK42" s="18" t="n">
        <f aca="false">INDEX(ImgG,ROUND($C$5+AK$7*SIN(2*PI()*$B42/n_ang),0)-ImgG_y0+1,ROUND($C$4+AK$7*COS(2*PI()*$B42/n_ang),0)-ImgG_x0+1)</f>
        <v>86</v>
      </c>
      <c r="AL42" s="18" t="n">
        <f aca="false">INDEX(ImgG,ROUND($C$5+AL$7*SIN(2*PI()*$B42/n_ang),0)-ImgG_y0+1,ROUND($C$4+AL$7*COS(2*PI()*$B42/n_ang),0)-ImgG_x0+1)</f>
        <v>49</v>
      </c>
      <c r="AN42" s="35" t="n">
        <f aca="false">AVERAGE(D42:AB42)-AVERAGE(D136:AB136)</f>
        <v>-38.825625</v>
      </c>
      <c r="AO42" s="36" t="n">
        <f aca="false">(AN42-AVERAGE(AN$8:AN$135))/STDEVP(AN$8:AN$135)</f>
        <v>-1.41815351206883</v>
      </c>
      <c r="AP42" s="35" t="n">
        <f aca="false">AVERAGE(AD42:AL42)-AVERAGE(AD136:AL136)</f>
        <v>-3.625</v>
      </c>
      <c r="AQ42" s="36" t="n">
        <f aca="false">(AP42-AVERAGE(AP$8:AP$135))/STDEVP(AP$8:AP$135)</f>
        <v>-0.0775765656913688</v>
      </c>
    </row>
    <row r="43" customFormat="false" ht="10.5" hidden="false" customHeight="true" outlineLevel="0" collapsed="false">
      <c r="B43" s="22" t="n">
        <v>35</v>
      </c>
      <c r="C43" s="34" t="n">
        <f aca="false">B43*360/n_ang</f>
        <v>98.4375</v>
      </c>
      <c r="D43" s="18" t="n">
        <f aca="false">INDEX(ImgG,ROUND($C$5+D$7*SIN(2*PI()*$B43/n_ang),0)-ImgG_y0+1,ROUND($C$4+D$7*COS(2*PI()*$B43/n_ang),0)-ImgG_x0+1)</f>
        <v>138</v>
      </c>
      <c r="E43" s="18" t="n">
        <f aca="false">INDEX(ImgG,ROUND($C$5+E$7*SIN(2*PI()*$B43/n_ang),0)-ImgG_y0+1,ROUND($C$4+E$7*COS(2*PI()*$B43/n_ang),0)-ImgG_x0+1)</f>
        <v>180</v>
      </c>
      <c r="F43" s="18" t="n">
        <f aca="false">INDEX(ImgG,ROUND($C$5+F$7*SIN(2*PI()*$B43/n_ang),0)-ImgG_y0+1,ROUND($C$4+F$7*COS(2*PI()*$B43/n_ang),0)-ImgG_x0+1)</f>
        <v>175</v>
      </c>
      <c r="G43" s="18" t="n">
        <f aca="false">INDEX(ImgG,ROUND($C$5+G$7*SIN(2*PI()*$B43/n_ang),0)-ImgG_y0+1,ROUND($C$4+G$7*COS(2*PI()*$B43/n_ang),0)-ImgG_x0+1)</f>
        <v>108</v>
      </c>
      <c r="H43" s="18" t="n">
        <f aca="false">INDEX(ImgG,ROUND($C$5+H$7*SIN(2*PI()*$B43/n_ang),0)-ImgG_y0+1,ROUND($C$4+H$7*COS(2*PI()*$B43/n_ang),0)-ImgG_x0+1)</f>
        <v>46</v>
      </c>
      <c r="I43" s="18" t="n">
        <f aca="false">INDEX(ImgG,ROUND($C$5+I$7*SIN(2*PI()*$B43/n_ang),0)-ImgG_y0+1,ROUND($C$4+I$7*COS(2*PI()*$B43/n_ang),0)-ImgG_x0+1)</f>
        <v>30</v>
      </c>
      <c r="J43" s="18" t="n">
        <f aca="false">INDEX(ImgG,ROUND($C$5+J$7*SIN(2*PI()*$B43/n_ang),0)-ImgG_y0+1,ROUND($C$4+J$7*COS(2*PI()*$B43/n_ang),0)-ImgG_x0+1)</f>
        <v>22</v>
      </c>
      <c r="K43" s="18" t="n">
        <f aca="false">INDEX(ImgG,ROUND($C$5+K$7*SIN(2*PI()*$B43/n_ang),0)-ImgG_y0+1,ROUND($C$4+K$7*COS(2*PI()*$B43/n_ang),0)-ImgG_x0+1)</f>
        <v>25</v>
      </c>
      <c r="L43" s="18" t="n">
        <f aca="false">INDEX(ImgG,ROUND($C$5+L$7*SIN(2*PI()*$B43/n_ang),0)-ImgG_y0+1,ROUND($C$4+L$7*COS(2*PI()*$B43/n_ang),0)-ImgG_x0+1)</f>
        <v>5</v>
      </c>
      <c r="M43" s="18" t="n">
        <f aca="false">INDEX(ImgG,ROUND($C$5+M$7*SIN(2*PI()*$B43/n_ang),0)-ImgG_y0+1,ROUND($C$4+M$7*COS(2*PI()*$B43/n_ang),0)-ImgG_x0+1)</f>
        <v>43</v>
      </c>
      <c r="N43" s="18" t="n">
        <f aca="false">INDEX(ImgG,ROUND($C$5+N$7*SIN(2*PI()*$B43/n_ang),0)-ImgG_y0+1,ROUND($C$4+N$7*COS(2*PI()*$B43/n_ang),0)-ImgG_x0+1)</f>
        <v>101</v>
      </c>
      <c r="O43" s="18" t="n">
        <f aca="false">INDEX(ImgG,ROUND($C$5+O$7*SIN(2*PI()*$B43/n_ang),0)-ImgG_y0+1,ROUND($C$4+O$7*COS(2*PI()*$B43/n_ang),0)-ImgG_x0+1)</f>
        <v>159</v>
      </c>
      <c r="P43" s="18" t="n">
        <f aca="false">INDEX(ImgG,ROUND($C$5+P$7*SIN(2*PI()*$B43/n_ang),0)-ImgG_y0+1,ROUND($C$4+P$7*COS(2*PI()*$B43/n_ang),0)-ImgG_x0+1)</f>
        <v>127</v>
      </c>
      <c r="Q43" s="18" t="n">
        <f aca="false">INDEX(ImgG,ROUND($C$5+Q$7*SIN(2*PI()*$B43/n_ang),0)-ImgG_y0+1,ROUND($C$4+Q$7*COS(2*PI()*$B43/n_ang),0)-ImgG_x0+1)</f>
        <v>151</v>
      </c>
      <c r="R43" s="18" t="n">
        <f aca="false">INDEX(ImgG,ROUND($C$5+R$7*SIN(2*PI()*$B43/n_ang),0)-ImgG_y0+1,ROUND($C$4+R$7*COS(2*PI()*$B43/n_ang),0)-ImgG_x0+1)</f>
        <v>135</v>
      </c>
      <c r="S43" s="18" t="n">
        <f aca="false">INDEX(ImgG,ROUND($C$5+S$7*SIN(2*PI()*$B43/n_ang),0)-ImgG_y0+1,ROUND($C$4+S$7*COS(2*PI()*$B43/n_ang),0)-ImgG_x0+1)</f>
        <v>125</v>
      </c>
      <c r="T43" s="18" t="n">
        <f aca="false">INDEX(ImgG,ROUND($C$5+T$7*SIN(2*PI()*$B43/n_ang),0)-ImgG_y0+1,ROUND($C$4+T$7*COS(2*PI()*$B43/n_ang),0)-ImgG_x0+1)</f>
        <v>151</v>
      </c>
      <c r="U43" s="18" t="n">
        <f aca="false">INDEX(ImgG,ROUND($C$5+U$7*SIN(2*PI()*$B43/n_ang),0)-ImgG_y0+1,ROUND($C$4+U$7*COS(2*PI()*$B43/n_ang),0)-ImgG_x0+1)</f>
        <v>130</v>
      </c>
      <c r="V43" s="18" t="n">
        <f aca="false">INDEX(ImgG,ROUND($C$5+V$7*SIN(2*PI()*$B43/n_ang),0)-ImgG_y0+1,ROUND($C$4+V$7*COS(2*PI()*$B43/n_ang),0)-ImgG_x0+1)</f>
        <v>125</v>
      </c>
      <c r="W43" s="18" t="n">
        <f aca="false">INDEX(ImgG,ROUND($C$5+W$7*SIN(2*PI()*$B43/n_ang),0)-ImgG_y0+1,ROUND($C$4+W$7*COS(2*PI()*$B43/n_ang),0)-ImgG_x0+1)</f>
        <v>127</v>
      </c>
      <c r="X43" s="18" t="n">
        <f aca="false">INDEX(ImgG,ROUND($C$5+X$7*SIN(2*PI()*$B43/n_ang),0)-ImgG_y0+1,ROUND($C$4+X$7*COS(2*PI()*$B43/n_ang),0)-ImgG_x0+1)</f>
        <v>113</v>
      </c>
      <c r="Y43" s="18" t="n">
        <f aca="false">INDEX(ImgG,ROUND($C$5+Y$7*SIN(2*PI()*$B43/n_ang),0)-ImgG_y0+1,ROUND($C$4+Y$7*COS(2*PI()*$B43/n_ang),0)-ImgG_x0+1)</f>
        <v>146</v>
      </c>
      <c r="Z43" s="18" t="n">
        <f aca="false">INDEX(ImgG,ROUND($C$5+Z$7*SIN(2*PI()*$B43/n_ang),0)-ImgG_y0+1,ROUND($C$4+Z$7*COS(2*PI()*$B43/n_ang),0)-ImgG_x0+1)</f>
        <v>148</v>
      </c>
      <c r="AA43" s="18" t="n">
        <f aca="false">INDEX(ImgG,ROUND($C$5+AA$7*SIN(2*PI()*$B43/n_ang),0)-ImgG_y0+1,ROUND($C$4+AA$7*COS(2*PI()*$B43/n_ang),0)-ImgG_x0+1)</f>
        <v>109</v>
      </c>
      <c r="AB43" s="18" t="n">
        <f aca="false">INDEX(ImgG,ROUND($C$5+AB$7*SIN(2*PI()*$B43/n_ang),0)-ImgG_y0+1,ROUND($C$4+AB$7*COS(2*PI()*$B43/n_ang),0)-ImgG_x0+1)</f>
        <v>25</v>
      </c>
      <c r="AD43" s="18" t="n">
        <f aca="false">INDEX(ImgG,ROUND($C$5+AD$7*SIN(2*PI()*$B43/n_ang),0)-ImgG_y0+1,ROUND($C$4+AD$7*COS(2*PI()*$B43/n_ang),0)-ImgG_x0+1)</f>
        <v>40</v>
      </c>
      <c r="AE43" s="18" t="n">
        <f aca="false">INDEX(ImgG,ROUND($C$5+AE$7*SIN(2*PI()*$B43/n_ang),0)-ImgG_y0+1,ROUND($C$4+AE$7*COS(2*PI()*$B43/n_ang),0)-ImgG_x0+1)</f>
        <v>24</v>
      </c>
      <c r="AF43" s="18" t="n">
        <f aca="false">INDEX(ImgG,ROUND($C$5+AF$7*SIN(2*PI()*$B43/n_ang),0)-ImgG_y0+1,ROUND($C$4+AF$7*COS(2*PI()*$B43/n_ang),0)-ImgG_x0+1)</f>
        <v>52</v>
      </c>
      <c r="AG43" s="18" t="n">
        <f aca="false">INDEX(ImgG,ROUND($C$5+AG$7*SIN(2*PI()*$B43/n_ang),0)-ImgG_y0+1,ROUND($C$4+AG$7*COS(2*PI()*$B43/n_ang),0)-ImgG_x0+1)</f>
        <v>81</v>
      </c>
      <c r="AH43" s="18" t="n">
        <f aca="false">INDEX(ImgG,ROUND($C$5+AH$7*SIN(2*PI()*$B43/n_ang),0)-ImgG_y0+1,ROUND($C$4+AH$7*COS(2*PI()*$B43/n_ang),0)-ImgG_x0+1)</f>
        <v>92</v>
      </c>
      <c r="AI43" s="18" t="n">
        <f aca="false">INDEX(ImgG,ROUND($C$5+AI$7*SIN(2*PI()*$B43/n_ang),0)-ImgG_y0+1,ROUND($C$4+AI$7*COS(2*PI()*$B43/n_ang),0)-ImgG_x0+1)</f>
        <v>123</v>
      </c>
      <c r="AJ43" s="18" t="n">
        <f aca="false">INDEX(ImgG,ROUND($C$5+AJ$7*SIN(2*PI()*$B43/n_ang),0)-ImgG_y0+1,ROUND($C$4+AJ$7*COS(2*PI()*$B43/n_ang),0)-ImgG_x0+1)</f>
        <v>132</v>
      </c>
      <c r="AK43" s="18" t="n">
        <f aca="false">INDEX(ImgG,ROUND($C$5+AK$7*SIN(2*PI()*$B43/n_ang),0)-ImgG_y0+1,ROUND($C$4+AK$7*COS(2*PI()*$B43/n_ang),0)-ImgG_x0+1)</f>
        <v>45</v>
      </c>
      <c r="AL43" s="18" t="n">
        <f aca="false">INDEX(ImgG,ROUND($C$5+AL$7*SIN(2*PI()*$B43/n_ang),0)-ImgG_y0+1,ROUND($C$4+AL$7*COS(2*PI()*$B43/n_ang),0)-ImgG_x0+1)</f>
        <v>56</v>
      </c>
      <c r="AN43" s="35" t="n">
        <f aca="false">AVERAGE(D43:AB43)-AVERAGE(D136:AB136)</f>
        <v>-35.865625</v>
      </c>
      <c r="AO43" s="36" t="n">
        <f aca="false">(AN43-AVERAGE(AN$8:AN$135))/STDEVP(AN$8:AN$135)</f>
        <v>-1.31003588625537</v>
      </c>
      <c r="AP43" s="35" t="n">
        <f aca="false">AVERAGE(AD43:AL43)-AVERAGE(AD136:AL136)</f>
        <v>-3.40277777777777</v>
      </c>
      <c r="AQ43" s="36" t="n">
        <f aca="false">(AP43-AVERAGE(AP$8:AP$135))/STDEVP(AP$8:AP$135)</f>
        <v>-0.072820914154733</v>
      </c>
    </row>
    <row r="44" customFormat="false" ht="10.5" hidden="false" customHeight="true" outlineLevel="0" collapsed="false">
      <c r="B44" s="22" t="n">
        <v>36</v>
      </c>
      <c r="C44" s="34" t="n">
        <f aca="false">B44*360/n_ang</f>
        <v>101.25</v>
      </c>
      <c r="D44" s="18" t="n">
        <f aca="false">INDEX(ImgG,ROUND($C$5+D$7*SIN(2*PI()*$B44/n_ang),0)-ImgG_y0+1,ROUND($C$4+D$7*COS(2*PI()*$B44/n_ang),0)-ImgG_x0+1)</f>
        <v>192</v>
      </c>
      <c r="E44" s="18" t="n">
        <f aca="false">INDEX(ImgG,ROUND($C$5+E$7*SIN(2*PI()*$B44/n_ang),0)-ImgG_y0+1,ROUND($C$4+E$7*COS(2*PI()*$B44/n_ang),0)-ImgG_x0+1)</f>
        <v>188</v>
      </c>
      <c r="F44" s="18" t="n">
        <f aca="false">INDEX(ImgG,ROUND($C$5+F$7*SIN(2*PI()*$B44/n_ang),0)-ImgG_y0+1,ROUND($C$4+F$7*COS(2*PI()*$B44/n_ang),0)-ImgG_x0+1)</f>
        <v>188</v>
      </c>
      <c r="G44" s="18" t="n">
        <f aca="false">INDEX(ImgG,ROUND($C$5+G$7*SIN(2*PI()*$B44/n_ang),0)-ImgG_y0+1,ROUND($C$4+G$7*COS(2*PI()*$B44/n_ang),0)-ImgG_x0+1)</f>
        <v>175</v>
      </c>
      <c r="H44" s="18" t="n">
        <f aca="false">INDEX(ImgG,ROUND($C$5+H$7*SIN(2*PI()*$B44/n_ang),0)-ImgG_y0+1,ROUND($C$4+H$7*COS(2*PI()*$B44/n_ang),0)-ImgG_x0+1)</f>
        <v>108</v>
      </c>
      <c r="I44" s="18" t="n">
        <f aca="false">INDEX(ImgG,ROUND($C$5+I$7*SIN(2*PI()*$B44/n_ang),0)-ImgG_y0+1,ROUND($C$4+I$7*COS(2*PI()*$B44/n_ang),0)-ImgG_x0+1)</f>
        <v>47</v>
      </c>
      <c r="J44" s="18" t="n">
        <f aca="false">INDEX(ImgG,ROUND($C$5+J$7*SIN(2*PI()*$B44/n_ang),0)-ImgG_y0+1,ROUND($C$4+J$7*COS(2*PI()*$B44/n_ang),0)-ImgG_x0+1)</f>
        <v>40</v>
      </c>
      <c r="K44" s="18" t="n">
        <f aca="false">INDEX(ImgG,ROUND($C$5+K$7*SIN(2*PI()*$B44/n_ang),0)-ImgG_y0+1,ROUND($C$4+K$7*COS(2*PI()*$B44/n_ang),0)-ImgG_x0+1)</f>
        <v>23</v>
      </c>
      <c r="L44" s="18" t="n">
        <f aca="false">INDEX(ImgG,ROUND($C$5+L$7*SIN(2*PI()*$B44/n_ang),0)-ImgG_y0+1,ROUND($C$4+L$7*COS(2*PI()*$B44/n_ang),0)-ImgG_x0+1)</f>
        <v>23</v>
      </c>
      <c r="M44" s="18" t="n">
        <f aca="false">INDEX(ImgG,ROUND($C$5+M$7*SIN(2*PI()*$B44/n_ang),0)-ImgG_y0+1,ROUND($C$4+M$7*COS(2*PI()*$B44/n_ang),0)-ImgG_x0+1)</f>
        <v>43</v>
      </c>
      <c r="N44" s="18" t="n">
        <f aca="false">INDEX(ImgG,ROUND($C$5+N$7*SIN(2*PI()*$B44/n_ang),0)-ImgG_y0+1,ROUND($C$4+N$7*COS(2*PI()*$B44/n_ang),0)-ImgG_x0+1)</f>
        <v>136</v>
      </c>
      <c r="O44" s="18" t="n">
        <f aca="false">INDEX(ImgG,ROUND($C$5+O$7*SIN(2*PI()*$B44/n_ang),0)-ImgG_y0+1,ROUND($C$4+O$7*COS(2*PI()*$B44/n_ang),0)-ImgG_x0+1)</f>
        <v>152</v>
      </c>
      <c r="P44" s="18" t="n">
        <f aca="false">INDEX(ImgG,ROUND($C$5+P$7*SIN(2*PI()*$B44/n_ang),0)-ImgG_y0+1,ROUND($C$4+P$7*COS(2*PI()*$B44/n_ang),0)-ImgG_x0+1)</f>
        <v>131</v>
      </c>
      <c r="Q44" s="18" t="n">
        <f aca="false">INDEX(ImgG,ROUND($C$5+Q$7*SIN(2*PI()*$B44/n_ang),0)-ImgG_y0+1,ROUND($C$4+Q$7*COS(2*PI()*$B44/n_ang),0)-ImgG_x0+1)</f>
        <v>148</v>
      </c>
      <c r="R44" s="18" t="n">
        <f aca="false">INDEX(ImgG,ROUND($C$5+R$7*SIN(2*PI()*$B44/n_ang),0)-ImgG_y0+1,ROUND($C$4+R$7*COS(2*PI()*$B44/n_ang),0)-ImgG_x0+1)</f>
        <v>139</v>
      </c>
      <c r="S44" s="18" t="n">
        <f aca="false">INDEX(ImgG,ROUND($C$5+S$7*SIN(2*PI()*$B44/n_ang),0)-ImgG_y0+1,ROUND($C$4+S$7*COS(2*PI()*$B44/n_ang),0)-ImgG_x0+1)</f>
        <v>139</v>
      </c>
      <c r="T44" s="18" t="n">
        <f aca="false">INDEX(ImgG,ROUND($C$5+T$7*SIN(2*PI()*$B44/n_ang),0)-ImgG_y0+1,ROUND($C$4+T$7*COS(2*PI()*$B44/n_ang),0)-ImgG_x0+1)</f>
        <v>157</v>
      </c>
      <c r="U44" s="18" t="n">
        <f aca="false">INDEX(ImgG,ROUND($C$5+U$7*SIN(2*PI()*$B44/n_ang),0)-ImgG_y0+1,ROUND($C$4+U$7*COS(2*PI()*$B44/n_ang),0)-ImgG_x0+1)</f>
        <v>151</v>
      </c>
      <c r="V44" s="18" t="n">
        <f aca="false">INDEX(ImgG,ROUND($C$5+V$7*SIN(2*PI()*$B44/n_ang),0)-ImgG_y0+1,ROUND($C$4+V$7*COS(2*PI()*$B44/n_ang),0)-ImgG_x0+1)</f>
        <v>141</v>
      </c>
      <c r="W44" s="18" t="n">
        <f aca="false">INDEX(ImgG,ROUND($C$5+W$7*SIN(2*PI()*$B44/n_ang),0)-ImgG_y0+1,ROUND($C$4+W$7*COS(2*PI()*$B44/n_ang),0)-ImgG_x0+1)</f>
        <v>171</v>
      </c>
      <c r="X44" s="18" t="n">
        <f aca="false">INDEX(ImgG,ROUND($C$5+X$7*SIN(2*PI()*$B44/n_ang),0)-ImgG_y0+1,ROUND($C$4+X$7*COS(2*PI()*$B44/n_ang),0)-ImgG_x0+1)</f>
        <v>156</v>
      </c>
      <c r="Y44" s="18" t="n">
        <f aca="false">INDEX(ImgG,ROUND($C$5+Y$7*SIN(2*PI()*$B44/n_ang),0)-ImgG_y0+1,ROUND($C$4+Y$7*COS(2*PI()*$B44/n_ang),0)-ImgG_x0+1)</f>
        <v>129</v>
      </c>
      <c r="Z44" s="18" t="n">
        <f aca="false">INDEX(ImgG,ROUND($C$5+Z$7*SIN(2*PI()*$B44/n_ang),0)-ImgG_y0+1,ROUND($C$4+Z$7*COS(2*PI()*$B44/n_ang),0)-ImgG_x0+1)</f>
        <v>170</v>
      </c>
      <c r="AA44" s="18" t="n">
        <f aca="false">INDEX(ImgG,ROUND($C$5+AA$7*SIN(2*PI()*$B44/n_ang),0)-ImgG_y0+1,ROUND($C$4+AA$7*COS(2*PI()*$B44/n_ang),0)-ImgG_x0+1)</f>
        <v>146</v>
      </c>
      <c r="AB44" s="18" t="n">
        <f aca="false">INDEX(ImgG,ROUND($C$5+AB$7*SIN(2*PI()*$B44/n_ang),0)-ImgG_y0+1,ROUND($C$4+AB$7*COS(2*PI()*$B44/n_ang),0)-ImgG_x0+1)</f>
        <v>84</v>
      </c>
      <c r="AD44" s="18" t="n">
        <f aca="false">INDEX(ImgG,ROUND($C$5+AD$7*SIN(2*PI()*$B44/n_ang),0)-ImgG_y0+1,ROUND($C$4+AD$7*COS(2*PI()*$B44/n_ang),0)-ImgG_x0+1)</f>
        <v>17</v>
      </c>
      <c r="AE44" s="18" t="n">
        <f aca="false">INDEX(ImgG,ROUND($C$5+AE$7*SIN(2*PI()*$B44/n_ang),0)-ImgG_y0+1,ROUND($C$4+AE$7*COS(2*PI()*$B44/n_ang),0)-ImgG_x0+1)</f>
        <v>22</v>
      </c>
      <c r="AF44" s="18" t="n">
        <f aca="false">INDEX(ImgG,ROUND($C$5+AF$7*SIN(2*PI()*$B44/n_ang),0)-ImgG_y0+1,ROUND($C$4+AF$7*COS(2*PI()*$B44/n_ang),0)-ImgG_x0+1)</f>
        <v>86</v>
      </c>
      <c r="AG44" s="18" t="n">
        <f aca="false">INDEX(ImgG,ROUND($C$5+AG$7*SIN(2*PI()*$B44/n_ang),0)-ImgG_y0+1,ROUND($C$4+AG$7*COS(2*PI()*$B44/n_ang),0)-ImgG_x0+1)</f>
        <v>179</v>
      </c>
      <c r="AH44" s="18" t="n">
        <f aca="false">INDEX(ImgG,ROUND($C$5+AH$7*SIN(2*PI()*$B44/n_ang),0)-ImgG_y0+1,ROUND($C$4+AH$7*COS(2*PI()*$B44/n_ang),0)-ImgG_x0+1)</f>
        <v>156</v>
      </c>
      <c r="AI44" s="18" t="n">
        <f aca="false">INDEX(ImgG,ROUND($C$5+AI$7*SIN(2*PI()*$B44/n_ang),0)-ImgG_y0+1,ROUND($C$4+AI$7*COS(2*PI()*$B44/n_ang),0)-ImgG_x0+1)</f>
        <v>145</v>
      </c>
      <c r="AJ44" s="18" t="n">
        <f aca="false">INDEX(ImgG,ROUND($C$5+AJ$7*SIN(2*PI()*$B44/n_ang),0)-ImgG_y0+1,ROUND($C$4+AJ$7*COS(2*PI()*$B44/n_ang),0)-ImgG_x0+1)</f>
        <v>71</v>
      </c>
      <c r="AK44" s="18" t="n">
        <f aca="false">INDEX(ImgG,ROUND($C$5+AK$7*SIN(2*PI()*$B44/n_ang),0)-ImgG_y0+1,ROUND($C$4+AK$7*COS(2*PI()*$B44/n_ang),0)-ImgG_x0+1)</f>
        <v>60</v>
      </c>
      <c r="AL44" s="18" t="n">
        <f aca="false">INDEX(ImgG,ROUND($C$5+AL$7*SIN(2*PI()*$B44/n_ang),0)-ImgG_y0+1,ROUND($C$4+AL$7*COS(2*PI()*$B44/n_ang),0)-ImgG_x0+1)</f>
        <v>45</v>
      </c>
      <c r="AN44" s="35" t="n">
        <f aca="false">AVERAGE(D44:AB44)-AVERAGE(D136:AB136)</f>
        <v>-14.545625</v>
      </c>
      <c r="AO44" s="36" t="n">
        <f aca="false">(AN44-AVERAGE(AN$8:AN$135))/STDEVP(AN$8:AN$135)</f>
        <v>-0.531296770598957</v>
      </c>
      <c r="AP44" s="35" t="n">
        <f aca="false">AVERAGE(AD44:AL44)-AVERAGE(AD136:AL136)</f>
        <v>11.7083333333333</v>
      </c>
      <c r="AQ44" s="36" t="n">
        <f aca="false">(AP44-AVERAGE(AP$8:AP$135))/STDEVP(AP$8:AP$135)</f>
        <v>0.25056339033649</v>
      </c>
    </row>
    <row r="45" customFormat="false" ht="10.5" hidden="false" customHeight="true" outlineLevel="0" collapsed="false">
      <c r="B45" s="22" t="n">
        <v>37</v>
      </c>
      <c r="C45" s="34" t="n">
        <f aca="false">B45*360/n_ang</f>
        <v>104.0625</v>
      </c>
      <c r="D45" s="18" t="n">
        <f aca="false">INDEX(ImgG,ROUND($C$5+D$7*SIN(2*PI()*$B45/n_ang),0)-ImgG_y0+1,ROUND($C$4+D$7*COS(2*PI()*$B45/n_ang),0)-ImgG_x0+1)</f>
        <v>151</v>
      </c>
      <c r="E45" s="18" t="n">
        <f aca="false">INDEX(ImgG,ROUND($C$5+E$7*SIN(2*PI()*$B45/n_ang),0)-ImgG_y0+1,ROUND($C$4+E$7*COS(2*PI()*$B45/n_ang),0)-ImgG_x0+1)</f>
        <v>192</v>
      </c>
      <c r="F45" s="18" t="n">
        <f aca="false">INDEX(ImgG,ROUND($C$5+F$7*SIN(2*PI()*$B45/n_ang),0)-ImgG_y0+1,ROUND($C$4+F$7*COS(2*PI()*$B45/n_ang),0)-ImgG_x0+1)</f>
        <v>188</v>
      </c>
      <c r="G45" s="18" t="n">
        <f aca="false">INDEX(ImgG,ROUND($C$5+G$7*SIN(2*PI()*$B45/n_ang),0)-ImgG_y0+1,ROUND($C$4+G$7*COS(2*PI()*$B45/n_ang),0)-ImgG_x0+1)</f>
        <v>100</v>
      </c>
      <c r="H45" s="18" t="n">
        <f aca="false">INDEX(ImgG,ROUND($C$5+H$7*SIN(2*PI()*$B45/n_ang),0)-ImgG_y0+1,ROUND($C$4+H$7*COS(2*PI()*$B45/n_ang),0)-ImgG_x0+1)</f>
        <v>52</v>
      </c>
      <c r="I45" s="18" t="n">
        <f aca="false">INDEX(ImgG,ROUND($C$5+I$7*SIN(2*PI()*$B45/n_ang),0)-ImgG_y0+1,ROUND($C$4+I$7*COS(2*PI()*$B45/n_ang),0)-ImgG_x0+1)</f>
        <v>47</v>
      </c>
      <c r="J45" s="18" t="n">
        <f aca="false">INDEX(ImgG,ROUND($C$5+J$7*SIN(2*PI()*$B45/n_ang),0)-ImgG_y0+1,ROUND($C$4+J$7*COS(2*PI()*$B45/n_ang),0)-ImgG_x0+1)</f>
        <v>40</v>
      </c>
      <c r="K45" s="18" t="n">
        <f aca="false">INDEX(ImgG,ROUND($C$5+K$7*SIN(2*PI()*$B45/n_ang),0)-ImgG_y0+1,ROUND($C$4+K$7*COS(2*PI()*$B45/n_ang),0)-ImgG_x0+1)</f>
        <v>18</v>
      </c>
      <c r="L45" s="18" t="n">
        <f aca="false">INDEX(ImgG,ROUND($C$5+L$7*SIN(2*PI()*$B45/n_ang),0)-ImgG_y0+1,ROUND($C$4+L$7*COS(2*PI()*$B45/n_ang),0)-ImgG_x0+1)</f>
        <v>57</v>
      </c>
      <c r="M45" s="18" t="n">
        <f aca="false">INDEX(ImgG,ROUND($C$5+M$7*SIN(2*PI()*$B45/n_ang),0)-ImgG_y0+1,ROUND($C$4+M$7*COS(2*PI()*$B45/n_ang),0)-ImgG_x0+1)</f>
        <v>121</v>
      </c>
      <c r="N45" s="18" t="n">
        <f aca="false">INDEX(ImgG,ROUND($C$5+N$7*SIN(2*PI()*$B45/n_ang),0)-ImgG_y0+1,ROUND($C$4+N$7*COS(2*PI()*$B45/n_ang),0)-ImgG_x0+1)</f>
        <v>136</v>
      </c>
      <c r="O45" s="18" t="n">
        <f aca="false">INDEX(ImgG,ROUND($C$5+O$7*SIN(2*PI()*$B45/n_ang),0)-ImgG_y0+1,ROUND($C$4+O$7*COS(2*PI()*$B45/n_ang),0)-ImgG_x0+1)</f>
        <v>166</v>
      </c>
      <c r="P45" s="18" t="n">
        <f aca="false">INDEX(ImgG,ROUND($C$5+P$7*SIN(2*PI()*$B45/n_ang),0)-ImgG_y0+1,ROUND($C$4+P$7*COS(2*PI()*$B45/n_ang),0)-ImgG_x0+1)</f>
        <v>149</v>
      </c>
      <c r="Q45" s="18" t="n">
        <f aca="false">INDEX(ImgG,ROUND($C$5+Q$7*SIN(2*PI()*$B45/n_ang),0)-ImgG_y0+1,ROUND($C$4+Q$7*COS(2*PI()*$B45/n_ang),0)-ImgG_x0+1)</f>
        <v>159</v>
      </c>
      <c r="R45" s="18" t="n">
        <f aca="false">INDEX(ImgG,ROUND($C$5+R$7*SIN(2*PI()*$B45/n_ang),0)-ImgG_y0+1,ROUND($C$4+R$7*COS(2*PI()*$B45/n_ang),0)-ImgG_x0+1)</f>
        <v>120</v>
      </c>
      <c r="S45" s="18" t="n">
        <f aca="false">INDEX(ImgG,ROUND($C$5+S$7*SIN(2*PI()*$B45/n_ang),0)-ImgG_y0+1,ROUND($C$4+S$7*COS(2*PI()*$B45/n_ang),0)-ImgG_x0+1)</f>
        <v>122</v>
      </c>
      <c r="T45" s="18" t="n">
        <f aca="false">INDEX(ImgG,ROUND($C$5+T$7*SIN(2*PI()*$B45/n_ang),0)-ImgG_y0+1,ROUND($C$4+T$7*COS(2*PI()*$B45/n_ang),0)-ImgG_x0+1)</f>
        <v>138</v>
      </c>
      <c r="U45" s="18" t="n">
        <f aca="false">INDEX(ImgG,ROUND($C$5+U$7*SIN(2*PI()*$B45/n_ang),0)-ImgG_y0+1,ROUND($C$4+U$7*COS(2*PI()*$B45/n_ang),0)-ImgG_x0+1)</f>
        <v>155</v>
      </c>
      <c r="V45" s="18" t="n">
        <f aca="false">INDEX(ImgG,ROUND($C$5+V$7*SIN(2*PI()*$B45/n_ang),0)-ImgG_y0+1,ROUND($C$4+V$7*COS(2*PI()*$B45/n_ang),0)-ImgG_x0+1)</f>
        <v>128</v>
      </c>
      <c r="W45" s="18" t="n">
        <f aca="false">INDEX(ImgG,ROUND($C$5+W$7*SIN(2*PI()*$B45/n_ang),0)-ImgG_y0+1,ROUND($C$4+W$7*COS(2*PI()*$B45/n_ang),0)-ImgG_x0+1)</f>
        <v>146</v>
      </c>
      <c r="X45" s="18" t="n">
        <f aca="false">INDEX(ImgG,ROUND($C$5+X$7*SIN(2*PI()*$B45/n_ang),0)-ImgG_y0+1,ROUND($C$4+X$7*COS(2*PI()*$B45/n_ang),0)-ImgG_x0+1)</f>
        <v>152</v>
      </c>
      <c r="Y45" s="18" t="n">
        <f aca="false">INDEX(ImgG,ROUND($C$5+Y$7*SIN(2*PI()*$B45/n_ang),0)-ImgG_y0+1,ROUND($C$4+Y$7*COS(2*PI()*$B45/n_ang),0)-ImgG_x0+1)</f>
        <v>171</v>
      </c>
      <c r="Z45" s="18" t="n">
        <f aca="false">INDEX(ImgG,ROUND($C$5+Z$7*SIN(2*PI()*$B45/n_ang),0)-ImgG_y0+1,ROUND($C$4+Z$7*COS(2*PI()*$B45/n_ang),0)-ImgG_x0+1)</f>
        <v>169</v>
      </c>
      <c r="AA45" s="18" t="n">
        <f aca="false">INDEX(ImgG,ROUND($C$5+AA$7*SIN(2*PI()*$B45/n_ang),0)-ImgG_y0+1,ROUND($C$4+AA$7*COS(2*PI()*$B45/n_ang),0)-ImgG_x0+1)</f>
        <v>160</v>
      </c>
      <c r="AB45" s="18" t="n">
        <f aca="false">INDEX(ImgG,ROUND($C$5+AB$7*SIN(2*PI()*$B45/n_ang),0)-ImgG_y0+1,ROUND($C$4+AB$7*COS(2*PI()*$B45/n_ang),0)-ImgG_x0+1)</f>
        <v>201</v>
      </c>
      <c r="AD45" s="18" t="n">
        <f aca="false">INDEX(ImgG,ROUND($C$5+AD$7*SIN(2*PI()*$B45/n_ang),0)-ImgG_y0+1,ROUND($C$4+AD$7*COS(2*PI()*$B45/n_ang),0)-ImgG_x0+1)</f>
        <v>185</v>
      </c>
      <c r="AE45" s="18" t="n">
        <f aca="false">INDEX(ImgG,ROUND($C$5+AE$7*SIN(2*PI()*$B45/n_ang),0)-ImgG_y0+1,ROUND($C$4+AE$7*COS(2*PI()*$B45/n_ang),0)-ImgG_x0+1)</f>
        <v>192</v>
      </c>
      <c r="AF45" s="18" t="n">
        <f aca="false">INDEX(ImgG,ROUND($C$5+AF$7*SIN(2*PI()*$B45/n_ang),0)-ImgG_y0+1,ROUND($C$4+AF$7*COS(2*PI()*$B45/n_ang),0)-ImgG_x0+1)</f>
        <v>171</v>
      </c>
      <c r="AG45" s="18" t="n">
        <f aca="false">INDEX(ImgG,ROUND($C$5+AG$7*SIN(2*PI()*$B45/n_ang),0)-ImgG_y0+1,ROUND($C$4+AG$7*COS(2*PI()*$B45/n_ang),0)-ImgG_x0+1)</f>
        <v>174</v>
      </c>
      <c r="AH45" s="18" t="n">
        <f aca="false">INDEX(ImgG,ROUND($C$5+AH$7*SIN(2*PI()*$B45/n_ang),0)-ImgG_y0+1,ROUND($C$4+AH$7*COS(2*PI()*$B45/n_ang),0)-ImgG_x0+1)</f>
        <v>144</v>
      </c>
      <c r="AI45" s="18" t="n">
        <f aca="false">INDEX(ImgG,ROUND($C$5+AI$7*SIN(2*PI()*$B45/n_ang),0)-ImgG_y0+1,ROUND($C$4+AI$7*COS(2*PI()*$B45/n_ang),0)-ImgG_x0+1)</f>
        <v>127</v>
      </c>
      <c r="AJ45" s="18" t="n">
        <f aca="false">INDEX(ImgG,ROUND($C$5+AJ$7*SIN(2*PI()*$B45/n_ang),0)-ImgG_y0+1,ROUND($C$4+AJ$7*COS(2*PI()*$B45/n_ang),0)-ImgG_x0+1)</f>
        <v>101</v>
      </c>
      <c r="AK45" s="18" t="n">
        <f aca="false">INDEX(ImgG,ROUND($C$5+AK$7*SIN(2*PI()*$B45/n_ang),0)-ImgG_y0+1,ROUND($C$4+AK$7*COS(2*PI()*$B45/n_ang),0)-ImgG_x0+1)</f>
        <v>54</v>
      </c>
      <c r="AL45" s="18" t="n">
        <f aca="false">INDEX(ImgG,ROUND($C$5+AL$7*SIN(2*PI()*$B45/n_ang),0)-ImgG_y0+1,ROUND($C$4+AL$7*COS(2*PI()*$B45/n_ang),0)-ImgG_x0+1)</f>
        <v>46</v>
      </c>
      <c r="AN45" s="35" t="n">
        <f aca="false">AVERAGE(D45:AB45)-AVERAGE(D136:AB136)</f>
        <v>-12.105625</v>
      </c>
      <c r="AO45" s="36" t="n">
        <f aca="false">(AN45-AVERAGE(AN$8:AN$135))/STDEVP(AN$8:AN$135)</f>
        <v>-0.442172781752725</v>
      </c>
      <c r="AP45" s="35" t="n">
        <f aca="false">AVERAGE(AD45:AL45)-AVERAGE(AD136:AL136)</f>
        <v>57.5972222222222</v>
      </c>
      <c r="AQ45" s="36" t="n">
        <f aca="false">(AP45-AVERAGE(AP$8:AP$135))/STDEVP(AP$8:AP$135)</f>
        <v>1.23260543265175</v>
      </c>
    </row>
    <row r="46" customFormat="false" ht="10.5" hidden="false" customHeight="true" outlineLevel="0" collapsed="false">
      <c r="B46" s="22" t="n">
        <v>38</v>
      </c>
      <c r="C46" s="34" t="n">
        <f aca="false">B46*360/n_ang</f>
        <v>106.875</v>
      </c>
      <c r="D46" s="18" t="n">
        <f aca="false">INDEX(ImgG,ROUND($C$5+D$7*SIN(2*PI()*$B46/n_ang),0)-ImgG_y0+1,ROUND($C$4+D$7*COS(2*PI()*$B46/n_ang),0)-ImgG_x0+1)</f>
        <v>151</v>
      </c>
      <c r="E46" s="18" t="n">
        <f aca="false">INDEX(ImgG,ROUND($C$5+E$7*SIN(2*PI()*$B46/n_ang),0)-ImgG_y0+1,ROUND($C$4+E$7*COS(2*PI()*$B46/n_ang),0)-ImgG_x0+1)</f>
        <v>191</v>
      </c>
      <c r="F46" s="18" t="n">
        <f aca="false">INDEX(ImgG,ROUND($C$5+F$7*SIN(2*PI()*$B46/n_ang),0)-ImgG_y0+1,ROUND($C$4+F$7*COS(2*PI()*$B46/n_ang),0)-ImgG_x0+1)</f>
        <v>189</v>
      </c>
      <c r="G46" s="18" t="n">
        <f aca="false">INDEX(ImgG,ROUND($C$5+G$7*SIN(2*PI()*$B46/n_ang),0)-ImgG_y0+1,ROUND($C$4+G$7*COS(2*PI()*$B46/n_ang),0)-ImgG_x0+1)</f>
        <v>100</v>
      </c>
      <c r="H46" s="18" t="n">
        <f aca="false">INDEX(ImgG,ROUND($C$5+H$7*SIN(2*PI()*$B46/n_ang),0)-ImgG_y0+1,ROUND($C$4+H$7*COS(2*PI()*$B46/n_ang),0)-ImgG_x0+1)</f>
        <v>52</v>
      </c>
      <c r="I46" s="18" t="n">
        <f aca="false">INDEX(ImgG,ROUND($C$5+I$7*SIN(2*PI()*$B46/n_ang),0)-ImgG_y0+1,ROUND($C$4+I$7*COS(2*PI()*$B46/n_ang),0)-ImgG_x0+1)</f>
        <v>50</v>
      </c>
      <c r="J46" s="18" t="n">
        <f aca="false">INDEX(ImgG,ROUND($C$5+J$7*SIN(2*PI()*$B46/n_ang),0)-ImgG_y0+1,ROUND($C$4+J$7*COS(2*PI()*$B46/n_ang),0)-ImgG_x0+1)</f>
        <v>28</v>
      </c>
      <c r="K46" s="18" t="n">
        <f aca="false">INDEX(ImgG,ROUND($C$5+K$7*SIN(2*PI()*$B46/n_ang),0)-ImgG_y0+1,ROUND($C$4+K$7*COS(2*PI()*$B46/n_ang),0)-ImgG_x0+1)</f>
        <v>18</v>
      </c>
      <c r="L46" s="18" t="n">
        <f aca="false">INDEX(ImgG,ROUND($C$5+L$7*SIN(2*PI()*$B46/n_ang),0)-ImgG_y0+1,ROUND($C$4+L$7*COS(2*PI()*$B46/n_ang),0)-ImgG_x0+1)</f>
        <v>110</v>
      </c>
      <c r="M46" s="18" t="n">
        <f aca="false">INDEX(ImgG,ROUND($C$5+M$7*SIN(2*PI()*$B46/n_ang),0)-ImgG_y0+1,ROUND($C$4+M$7*COS(2*PI()*$B46/n_ang),0)-ImgG_x0+1)</f>
        <v>166</v>
      </c>
      <c r="N46" s="18" t="n">
        <f aca="false">INDEX(ImgG,ROUND($C$5+N$7*SIN(2*PI()*$B46/n_ang),0)-ImgG_y0+1,ROUND($C$4+N$7*COS(2*PI()*$B46/n_ang),0)-ImgG_x0+1)</f>
        <v>165</v>
      </c>
      <c r="O46" s="18" t="n">
        <f aca="false">INDEX(ImgG,ROUND($C$5+O$7*SIN(2*PI()*$B46/n_ang),0)-ImgG_y0+1,ROUND($C$4+O$7*COS(2*PI()*$B46/n_ang),0)-ImgG_x0+1)</f>
        <v>166</v>
      </c>
      <c r="P46" s="18" t="n">
        <f aca="false">INDEX(ImgG,ROUND($C$5+P$7*SIN(2*PI()*$B46/n_ang),0)-ImgG_y0+1,ROUND($C$4+P$7*COS(2*PI()*$B46/n_ang),0)-ImgG_x0+1)</f>
        <v>160</v>
      </c>
      <c r="Q46" s="18" t="n">
        <f aca="false">INDEX(ImgG,ROUND($C$5+Q$7*SIN(2*PI()*$B46/n_ang),0)-ImgG_y0+1,ROUND($C$4+Q$7*COS(2*PI()*$B46/n_ang),0)-ImgG_x0+1)</f>
        <v>162</v>
      </c>
      <c r="R46" s="18" t="n">
        <f aca="false">INDEX(ImgG,ROUND($C$5+R$7*SIN(2*PI()*$B46/n_ang),0)-ImgG_y0+1,ROUND($C$4+R$7*COS(2*PI()*$B46/n_ang),0)-ImgG_x0+1)</f>
        <v>120</v>
      </c>
      <c r="S46" s="18" t="n">
        <f aca="false">INDEX(ImgG,ROUND($C$5+S$7*SIN(2*PI()*$B46/n_ang),0)-ImgG_y0+1,ROUND($C$4+S$7*COS(2*PI()*$B46/n_ang),0)-ImgG_x0+1)</f>
        <v>118</v>
      </c>
      <c r="T46" s="18" t="n">
        <f aca="false">INDEX(ImgG,ROUND($C$5+T$7*SIN(2*PI()*$B46/n_ang),0)-ImgG_y0+1,ROUND($C$4+T$7*COS(2*PI()*$B46/n_ang),0)-ImgG_x0+1)</f>
        <v>121</v>
      </c>
      <c r="U46" s="18" t="n">
        <f aca="false">INDEX(ImgG,ROUND($C$5+U$7*SIN(2*PI()*$B46/n_ang),0)-ImgG_y0+1,ROUND($C$4+U$7*COS(2*PI()*$B46/n_ang),0)-ImgG_x0+1)</f>
        <v>163</v>
      </c>
      <c r="V46" s="18" t="n">
        <f aca="false">INDEX(ImgG,ROUND($C$5+V$7*SIN(2*PI()*$B46/n_ang),0)-ImgG_y0+1,ROUND($C$4+V$7*COS(2*PI()*$B46/n_ang),0)-ImgG_x0+1)</f>
        <v>157</v>
      </c>
      <c r="W46" s="18" t="n">
        <f aca="false">INDEX(ImgG,ROUND($C$5+W$7*SIN(2*PI()*$B46/n_ang),0)-ImgG_y0+1,ROUND($C$4+W$7*COS(2*PI()*$B46/n_ang),0)-ImgG_x0+1)</f>
        <v>137</v>
      </c>
      <c r="X46" s="18" t="n">
        <f aca="false">INDEX(ImgG,ROUND($C$5+X$7*SIN(2*PI()*$B46/n_ang),0)-ImgG_y0+1,ROUND($C$4+X$7*COS(2*PI()*$B46/n_ang),0)-ImgG_x0+1)</f>
        <v>140</v>
      </c>
      <c r="Y46" s="18" t="n">
        <f aca="false">INDEX(ImgG,ROUND($C$5+Y$7*SIN(2*PI()*$B46/n_ang),0)-ImgG_y0+1,ROUND($C$4+Y$7*COS(2*PI()*$B46/n_ang),0)-ImgG_x0+1)</f>
        <v>140</v>
      </c>
      <c r="Z46" s="18" t="n">
        <f aca="false">INDEX(ImgG,ROUND($C$5+Z$7*SIN(2*PI()*$B46/n_ang),0)-ImgG_y0+1,ROUND($C$4+Z$7*COS(2*PI()*$B46/n_ang),0)-ImgG_x0+1)</f>
        <v>173</v>
      </c>
      <c r="AA46" s="18" t="n">
        <f aca="false">INDEX(ImgG,ROUND($C$5+AA$7*SIN(2*PI()*$B46/n_ang),0)-ImgG_y0+1,ROUND($C$4+AA$7*COS(2*PI()*$B46/n_ang),0)-ImgG_x0+1)</f>
        <v>152</v>
      </c>
      <c r="AB46" s="18" t="n">
        <f aca="false">INDEX(ImgG,ROUND($C$5+AB$7*SIN(2*PI()*$B46/n_ang),0)-ImgG_y0+1,ROUND($C$4+AB$7*COS(2*PI()*$B46/n_ang),0)-ImgG_x0+1)</f>
        <v>177</v>
      </c>
      <c r="AD46" s="18" t="n">
        <f aca="false">INDEX(ImgG,ROUND($C$5+AD$7*SIN(2*PI()*$B46/n_ang),0)-ImgG_y0+1,ROUND($C$4+AD$7*COS(2*PI()*$B46/n_ang),0)-ImgG_x0+1)</f>
        <v>180</v>
      </c>
      <c r="AE46" s="18" t="n">
        <f aca="false">INDEX(ImgG,ROUND($C$5+AE$7*SIN(2*PI()*$B46/n_ang),0)-ImgG_y0+1,ROUND($C$4+AE$7*COS(2*PI()*$B46/n_ang),0)-ImgG_x0+1)</f>
        <v>163</v>
      </c>
      <c r="AF46" s="18" t="n">
        <f aca="false">INDEX(ImgG,ROUND($C$5+AF$7*SIN(2*PI()*$B46/n_ang),0)-ImgG_y0+1,ROUND($C$4+AF$7*COS(2*PI()*$B46/n_ang),0)-ImgG_x0+1)</f>
        <v>177</v>
      </c>
      <c r="AG46" s="18" t="n">
        <f aca="false">INDEX(ImgG,ROUND($C$5+AG$7*SIN(2*PI()*$B46/n_ang),0)-ImgG_y0+1,ROUND($C$4+AG$7*COS(2*PI()*$B46/n_ang),0)-ImgG_x0+1)</f>
        <v>151</v>
      </c>
      <c r="AH46" s="18" t="n">
        <f aca="false">INDEX(ImgG,ROUND($C$5+AH$7*SIN(2*PI()*$B46/n_ang),0)-ImgG_y0+1,ROUND($C$4+AH$7*COS(2*PI()*$B46/n_ang),0)-ImgG_x0+1)</f>
        <v>75</v>
      </c>
      <c r="AI46" s="18" t="n">
        <f aca="false">INDEX(ImgG,ROUND($C$5+AI$7*SIN(2*PI()*$B46/n_ang),0)-ImgG_y0+1,ROUND($C$4+AI$7*COS(2*PI()*$B46/n_ang),0)-ImgG_x0+1)</f>
        <v>121</v>
      </c>
      <c r="AJ46" s="18" t="n">
        <f aca="false">INDEX(ImgG,ROUND($C$5+AJ$7*SIN(2*PI()*$B46/n_ang),0)-ImgG_y0+1,ROUND($C$4+AJ$7*COS(2*PI()*$B46/n_ang),0)-ImgG_x0+1)</f>
        <v>64</v>
      </c>
      <c r="AK46" s="18" t="n">
        <f aca="false">INDEX(ImgG,ROUND($C$5+AK$7*SIN(2*PI()*$B46/n_ang),0)-ImgG_y0+1,ROUND($C$4+AK$7*COS(2*PI()*$B46/n_ang),0)-ImgG_x0+1)</f>
        <v>57</v>
      </c>
      <c r="AL46" s="18" t="n">
        <f aca="false">INDEX(ImgG,ROUND($C$5+AL$7*SIN(2*PI()*$B46/n_ang),0)-ImgG_y0+1,ROUND($C$4+AL$7*COS(2*PI()*$B46/n_ang),0)-ImgG_x0+1)</f>
        <v>4</v>
      </c>
      <c r="AN46" s="35" t="n">
        <f aca="false">AVERAGE(D46:AB46)-AVERAGE(D136:AB136)</f>
        <v>-9.38562500000001</v>
      </c>
      <c r="AO46" s="36" t="n">
        <f aca="false">(AN46-AVERAGE(AN$8:AN$135))/STDEVP(AN$8:AN$135)</f>
        <v>-0.342821449924141</v>
      </c>
      <c r="AP46" s="35" t="n">
        <f aca="false">AVERAGE(AD46:AL46)-AVERAGE(AD136:AL136)</f>
        <v>35.1527777777778</v>
      </c>
      <c r="AQ46" s="36" t="n">
        <f aca="false">(AP46-AVERAGE(AP$8:AP$135))/STDEVP(AP$8:AP$135)</f>
        <v>0.752284627451549</v>
      </c>
    </row>
    <row r="47" customFormat="false" ht="10.5" hidden="false" customHeight="true" outlineLevel="0" collapsed="false">
      <c r="B47" s="22" t="n">
        <v>39</v>
      </c>
      <c r="C47" s="34" t="n">
        <f aca="false">B47*360/n_ang</f>
        <v>109.6875</v>
      </c>
      <c r="D47" s="18" t="n">
        <f aca="false">INDEX(ImgG,ROUND($C$5+D$7*SIN(2*PI()*$B47/n_ang),0)-ImgG_y0+1,ROUND($C$4+D$7*COS(2*PI()*$B47/n_ang),0)-ImgG_x0+1)</f>
        <v>189</v>
      </c>
      <c r="E47" s="18" t="n">
        <f aca="false">INDEX(ImgG,ROUND($C$5+E$7*SIN(2*PI()*$B47/n_ang),0)-ImgG_y0+1,ROUND($C$4+E$7*COS(2*PI()*$B47/n_ang),0)-ImgG_x0+1)</f>
        <v>191</v>
      </c>
      <c r="F47" s="18" t="n">
        <f aca="false">INDEX(ImgG,ROUND($C$5+F$7*SIN(2*PI()*$B47/n_ang),0)-ImgG_y0+1,ROUND($C$4+F$7*COS(2*PI()*$B47/n_ang),0)-ImgG_x0+1)</f>
        <v>189</v>
      </c>
      <c r="G47" s="18" t="n">
        <f aca="false">INDEX(ImgG,ROUND($C$5+G$7*SIN(2*PI()*$B47/n_ang),0)-ImgG_y0+1,ROUND($C$4+G$7*COS(2*PI()*$B47/n_ang),0)-ImgG_x0+1)</f>
        <v>67</v>
      </c>
      <c r="H47" s="18" t="n">
        <f aca="false">INDEX(ImgG,ROUND($C$5+H$7*SIN(2*PI()*$B47/n_ang),0)-ImgG_y0+1,ROUND($C$4+H$7*COS(2*PI()*$B47/n_ang),0)-ImgG_x0+1)</f>
        <v>43</v>
      </c>
      <c r="I47" s="18" t="n">
        <f aca="false">INDEX(ImgG,ROUND($C$5+I$7*SIN(2*PI()*$B47/n_ang),0)-ImgG_y0+1,ROUND($C$4+I$7*COS(2*PI()*$B47/n_ang),0)-ImgG_x0+1)</f>
        <v>50</v>
      </c>
      <c r="J47" s="18" t="n">
        <f aca="false">INDEX(ImgG,ROUND($C$5+J$7*SIN(2*PI()*$B47/n_ang),0)-ImgG_y0+1,ROUND($C$4+J$7*COS(2*PI()*$B47/n_ang),0)-ImgG_x0+1)</f>
        <v>31</v>
      </c>
      <c r="K47" s="18" t="n">
        <f aca="false">INDEX(ImgG,ROUND($C$5+K$7*SIN(2*PI()*$B47/n_ang),0)-ImgG_y0+1,ROUND($C$4+K$7*COS(2*PI()*$B47/n_ang),0)-ImgG_x0+1)</f>
        <v>30</v>
      </c>
      <c r="L47" s="18" t="n">
        <f aca="false">INDEX(ImgG,ROUND($C$5+L$7*SIN(2*PI()*$B47/n_ang),0)-ImgG_y0+1,ROUND($C$4+L$7*COS(2*PI()*$B47/n_ang),0)-ImgG_x0+1)</f>
        <v>110</v>
      </c>
      <c r="M47" s="18" t="n">
        <f aca="false">INDEX(ImgG,ROUND($C$5+M$7*SIN(2*PI()*$B47/n_ang),0)-ImgG_y0+1,ROUND($C$4+M$7*COS(2*PI()*$B47/n_ang),0)-ImgG_x0+1)</f>
        <v>149</v>
      </c>
      <c r="N47" s="18" t="n">
        <f aca="false">INDEX(ImgG,ROUND($C$5+N$7*SIN(2*PI()*$B47/n_ang),0)-ImgG_y0+1,ROUND($C$4+N$7*COS(2*PI()*$B47/n_ang),0)-ImgG_x0+1)</f>
        <v>148</v>
      </c>
      <c r="O47" s="18" t="n">
        <f aca="false">INDEX(ImgG,ROUND($C$5+O$7*SIN(2*PI()*$B47/n_ang),0)-ImgG_y0+1,ROUND($C$4+O$7*COS(2*PI()*$B47/n_ang),0)-ImgG_x0+1)</f>
        <v>153</v>
      </c>
      <c r="P47" s="18" t="n">
        <f aca="false">INDEX(ImgG,ROUND($C$5+P$7*SIN(2*PI()*$B47/n_ang),0)-ImgG_y0+1,ROUND($C$4+P$7*COS(2*PI()*$B47/n_ang),0)-ImgG_x0+1)</f>
        <v>142</v>
      </c>
      <c r="Q47" s="18" t="n">
        <f aca="false">INDEX(ImgG,ROUND($C$5+Q$7*SIN(2*PI()*$B47/n_ang),0)-ImgG_y0+1,ROUND($C$4+Q$7*COS(2*PI()*$B47/n_ang),0)-ImgG_x0+1)</f>
        <v>142</v>
      </c>
      <c r="R47" s="18" t="n">
        <f aca="false">INDEX(ImgG,ROUND($C$5+R$7*SIN(2*PI()*$B47/n_ang),0)-ImgG_y0+1,ROUND($C$4+R$7*COS(2*PI()*$B47/n_ang),0)-ImgG_x0+1)</f>
        <v>142</v>
      </c>
      <c r="S47" s="18" t="n">
        <f aca="false">INDEX(ImgG,ROUND($C$5+S$7*SIN(2*PI()*$B47/n_ang),0)-ImgG_y0+1,ROUND($C$4+S$7*COS(2*PI()*$B47/n_ang),0)-ImgG_x0+1)</f>
        <v>160</v>
      </c>
      <c r="T47" s="18" t="n">
        <f aca="false">INDEX(ImgG,ROUND($C$5+T$7*SIN(2*PI()*$B47/n_ang),0)-ImgG_y0+1,ROUND($C$4+T$7*COS(2*PI()*$B47/n_ang),0)-ImgG_x0+1)</f>
        <v>167</v>
      </c>
      <c r="U47" s="18" t="n">
        <f aca="false">INDEX(ImgG,ROUND($C$5+U$7*SIN(2*PI()*$B47/n_ang),0)-ImgG_y0+1,ROUND($C$4+U$7*COS(2*PI()*$B47/n_ang),0)-ImgG_x0+1)</f>
        <v>136</v>
      </c>
      <c r="V47" s="18" t="n">
        <f aca="false">INDEX(ImgG,ROUND($C$5+V$7*SIN(2*PI()*$B47/n_ang),0)-ImgG_y0+1,ROUND($C$4+V$7*COS(2*PI()*$B47/n_ang),0)-ImgG_x0+1)</f>
        <v>170</v>
      </c>
      <c r="W47" s="18" t="n">
        <f aca="false">INDEX(ImgG,ROUND($C$5+W$7*SIN(2*PI()*$B47/n_ang),0)-ImgG_y0+1,ROUND($C$4+W$7*COS(2*PI()*$B47/n_ang),0)-ImgG_x0+1)</f>
        <v>167</v>
      </c>
      <c r="X47" s="18" t="n">
        <f aca="false">INDEX(ImgG,ROUND($C$5+X$7*SIN(2*PI()*$B47/n_ang),0)-ImgG_y0+1,ROUND($C$4+X$7*COS(2*PI()*$B47/n_ang),0)-ImgG_x0+1)</f>
        <v>179</v>
      </c>
      <c r="Y47" s="18" t="n">
        <f aca="false">INDEX(ImgG,ROUND($C$5+Y$7*SIN(2*PI()*$B47/n_ang),0)-ImgG_y0+1,ROUND($C$4+Y$7*COS(2*PI()*$B47/n_ang),0)-ImgG_x0+1)</f>
        <v>173</v>
      </c>
      <c r="Z47" s="18" t="n">
        <f aca="false">INDEX(ImgG,ROUND($C$5+Z$7*SIN(2*PI()*$B47/n_ang),0)-ImgG_y0+1,ROUND($C$4+Z$7*COS(2*PI()*$B47/n_ang),0)-ImgG_x0+1)</f>
        <v>164</v>
      </c>
      <c r="AA47" s="18" t="n">
        <f aca="false">INDEX(ImgG,ROUND($C$5+AA$7*SIN(2*PI()*$B47/n_ang),0)-ImgG_y0+1,ROUND($C$4+AA$7*COS(2*PI()*$B47/n_ang),0)-ImgG_x0+1)</f>
        <v>179</v>
      </c>
      <c r="AB47" s="18" t="n">
        <f aca="false">INDEX(ImgG,ROUND($C$5+AB$7*SIN(2*PI()*$B47/n_ang),0)-ImgG_y0+1,ROUND($C$4+AB$7*COS(2*PI()*$B47/n_ang),0)-ImgG_x0+1)</f>
        <v>175</v>
      </c>
      <c r="AD47" s="18" t="n">
        <f aca="false">INDEX(ImgG,ROUND($C$5+AD$7*SIN(2*PI()*$B47/n_ang),0)-ImgG_y0+1,ROUND($C$4+AD$7*COS(2*PI()*$B47/n_ang),0)-ImgG_x0+1)</f>
        <v>169</v>
      </c>
      <c r="AE47" s="18" t="n">
        <f aca="false">INDEX(ImgG,ROUND($C$5+AE$7*SIN(2*PI()*$B47/n_ang),0)-ImgG_y0+1,ROUND($C$4+AE$7*COS(2*PI()*$B47/n_ang),0)-ImgG_x0+1)</f>
        <v>167</v>
      </c>
      <c r="AF47" s="18" t="n">
        <f aca="false">INDEX(ImgG,ROUND($C$5+AF$7*SIN(2*PI()*$B47/n_ang),0)-ImgG_y0+1,ROUND($C$4+AF$7*COS(2*PI()*$B47/n_ang),0)-ImgG_x0+1)</f>
        <v>122</v>
      </c>
      <c r="AG47" s="18" t="n">
        <f aca="false">INDEX(ImgG,ROUND($C$5+AG$7*SIN(2*PI()*$B47/n_ang),0)-ImgG_y0+1,ROUND($C$4+AG$7*COS(2*PI()*$B47/n_ang),0)-ImgG_x0+1)</f>
        <v>122</v>
      </c>
      <c r="AH47" s="18" t="n">
        <f aca="false">INDEX(ImgG,ROUND($C$5+AH$7*SIN(2*PI()*$B47/n_ang),0)-ImgG_y0+1,ROUND($C$4+AH$7*COS(2*PI()*$B47/n_ang),0)-ImgG_x0+1)</f>
        <v>64</v>
      </c>
      <c r="AI47" s="18" t="n">
        <f aca="false">INDEX(ImgG,ROUND($C$5+AI$7*SIN(2*PI()*$B47/n_ang),0)-ImgG_y0+1,ROUND($C$4+AI$7*COS(2*PI()*$B47/n_ang),0)-ImgG_x0+1)</f>
        <v>109</v>
      </c>
      <c r="AJ47" s="18" t="n">
        <f aca="false">INDEX(ImgG,ROUND($C$5+AJ$7*SIN(2*PI()*$B47/n_ang),0)-ImgG_y0+1,ROUND($C$4+AJ$7*COS(2*PI()*$B47/n_ang),0)-ImgG_x0+1)</f>
        <v>52</v>
      </c>
      <c r="AK47" s="18" t="n">
        <f aca="false">INDEX(ImgG,ROUND($C$5+AK$7*SIN(2*PI()*$B47/n_ang),0)-ImgG_y0+1,ROUND($C$4+AK$7*COS(2*PI()*$B47/n_ang),0)-ImgG_x0+1)</f>
        <v>50</v>
      </c>
      <c r="AL47" s="18" t="n">
        <f aca="false">INDEX(ImgG,ROUND($C$5+AL$7*SIN(2*PI()*$B47/n_ang),0)-ImgG_y0+1,ROUND($C$4+AL$7*COS(2*PI()*$B47/n_ang),0)-ImgG_x0+1)</f>
        <v>5</v>
      </c>
      <c r="AN47" s="35" t="n">
        <f aca="false">AVERAGE(D47:AB47)-AVERAGE(D136:AB136)</f>
        <v>-3.78562500000001</v>
      </c>
      <c r="AO47" s="36" t="n">
        <f aca="false">(AN47-AVERAGE(AN$8:AN$135))/STDEVP(AN$8:AN$135)</f>
        <v>-0.138274590277054</v>
      </c>
      <c r="AP47" s="35" t="n">
        <f aca="false">AVERAGE(AD47:AL47)-AVERAGE(AD136:AL136)</f>
        <v>20.4861111111111</v>
      </c>
      <c r="AQ47" s="36" t="n">
        <f aca="false">(AP47-AVERAGE(AP$8:AP$135))/STDEVP(AP$8:AP$135)</f>
        <v>0.438411626033597</v>
      </c>
    </row>
    <row r="48" customFormat="false" ht="10.5" hidden="false" customHeight="true" outlineLevel="0" collapsed="false">
      <c r="B48" s="22" t="n">
        <v>40</v>
      </c>
      <c r="C48" s="34" t="n">
        <f aca="false">B48*360/n_ang</f>
        <v>112.5</v>
      </c>
      <c r="D48" s="18" t="n">
        <f aca="false">INDEX(ImgG,ROUND($C$5+D$7*SIN(2*PI()*$B48/n_ang),0)-ImgG_y0+1,ROUND($C$4+D$7*COS(2*PI()*$B48/n_ang),0)-ImgG_x0+1)</f>
        <v>189</v>
      </c>
      <c r="E48" s="18" t="n">
        <f aca="false">INDEX(ImgG,ROUND($C$5+E$7*SIN(2*PI()*$B48/n_ang),0)-ImgG_y0+1,ROUND($C$4+E$7*COS(2*PI()*$B48/n_ang),0)-ImgG_x0+1)</f>
        <v>191</v>
      </c>
      <c r="F48" s="18" t="n">
        <f aca="false">INDEX(ImgG,ROUND($C$5+F$7*SIN(2*PI()*$B48/n_ang),0)-ImgG_y0+1,ROUND($C$4+F$7*COS(2*PI()*$B48/n_ang),0)-ImgG_x0+1)</f>
        <v>153</v>
      </c>
      <c r="G48" s="18" t="n">
        <f aca="false">INDEX(ImgG,ROUND($C$5+G$7*SIN(2*PI()*$B48/n_ang),0)-ImgG_y0+1,ROUND($C$4+G$7*COS(2*PI()*$B48/n_ang),0)-ImgG_x0+1)</f>
        <v>67</v>
      </c>
      <c r="H48" s="18" t="n">
        <f aca="false">INDEX(ImgG,ROUND($C$5+H$7*SIN(2*PI()*$B48/n_ang),0)-ImgG_y0+1,ROUND($C$4+H$7*COS(2*PI()*$B48/n_ang),0)-ImgG_x0+1)</f>
        <v>43</v>
      </c>
      <c r="I48" s="18" t="n">
        <f aca="false">INDEX(ImgG,ROUND($C$5+I$7*SIN(2*PI()*$B48/n_ang),0)-ImgG_y0+1,ROUND($C$4+I$7*COS(2*PI()*$B48/n_ang),0)-ImgG_x0+1)</f>
        <v>44</v>
      </c>
      <c r="J48" s="18" t="n">
        <f aca="false">INDEX(ImgG,ROUND($C$5+J$7*SIN(2*PI()*$B48/n_ang),0)-ImgG_y0+1,ROUND($C$4+J$7*COS(2*PI()*$B48/n_ang),0)-ImgG_x0+1)</f>
        <v>31</v>
      </c>
      <c r="K48" s="18" t="n">
        <f aca="false">INDEX(ImgG,ROUND($C$5+K$7*SIN(2*PI()*$B48/n_ang),0)-ImgG_y0+1,ROUND($C$4+K$7*COS(2*PI()*$B48/n_ang),0)-ImgG_x0+1)</f>
        <v>79</v>
      </c>
      <c r="L48" s="18" t="n">
        <f aca="false">INDEX(ImgG,ROUND($C$5+L$7*SIN(2*PI()*$B48/n_ang),0)-ImgG_y0+1,ROUND($C$4+L$7*COS(2*PI()*$B48/n_ang),0)-ImgG_x0+1)</f>
        <v>164</v>
      </c>
      <c r="M48" s="18" t="n">
        <f aca="false">INDEX(ImgG,ROUND($C$5+M$7*SIN(2*PI()*$B48/n_ang),0)-ImgG_y0+1,ROUND($C$4+M$7*COS(2*PI()*$B48/n_ang),0)-ImgG_x0+1)</f>
        <v>164</v>
      </c>
      <c r="N48" s="18" t="n">
        <f aca="false">INDEX(ImgG,ROUND($C$5+N$7*SIN(2*PI()*$B48/n_ang),0)-ImgG_y0+1,ROUND($C$4+N$7*COS(2*PI()*$B48/n_ang),0)-ImgG_x0+1)</f>
        <v>156</v>
      </c>
      <c r="O48" s="18" t="n">
        <f aca="false">INDEX(ImgG,ROUND($C$5+O$7*SIN(2*PI()*$B48/n_ang),0)-ImgG_y0+1,ROUND($C$4+O$7*COS(2*PI()*$B48/n_ang),0)-ImgG_x0+1)</f>
        <v>158</v>
      </c>
      <c r="P48" s="18" t="n">
        <f aca="false">INDEX(ImgG,ROUND($C$5+P$7*SIN(2*PI()*$B48/n_ang),0)-ImgG_y0+1,ROUND($C$4+P$7*COS(2*PI()*$B48/n_ang),0)-ImgG_x0+1)</f>
        <v>134</v>
      </c>
      <c r="Q48" s="18" t="n">
        <f aca="false">INDEX(ImgG,ROUND($C$5+Q$7*SIN(2*PI()*$B48/n_ang),0)-ImgG_y0+1,ROUND($C$4+Q$7*COS(2*PI()*$B48/n_ang),0)-ImgG_x0+1)</f>
        <v>139</v>
      </c>
      <c r="R48" s="18" t="n">
        <f aca="false">INDEX(ImgG,ROUND($C$5+R$7*SIN(2*PI()*$B48/n_ang),0)-ImgG_y0+1,ROUND($C$4+R$7*COS(2*PI()*$B48/n_ang),0)-ImgG_x0+1)</f>
        <v>170</v>
      </c>
      <c r="S48" s="18" t="n">
        <f aca="false">INDEX(ImgG,ROUND($C$5+S$7*SIN(2*PI()*$B48/n_ang),0)-ImgG_y0+1,ROUND($C$4+S$7*COS(2*PI()*$B48/n_ang),0)-ImgG_x0+1)</f>
        <v>142</v>
      </c>
      <c r="T48" s="18" t="n">
        <f aca="false">INDEX(ImgG,ROUND($C$5+T$7*SIN(2*PI()*$B48/n_ang),0)-ImgG_y0+1,ROUND($C$4+T$7*COS(2*PI()*$B48/n_ang),0)-ImgG_x0+1)</f>
        <v>158</v>
      </c>
      <c r="U48" s="18" t="n">
        <f aca="false">INDEX(ImgG,ROUND($C$5+U$7*SIN(2*PI()*$B48/n_ang),0)-ImgG_y0+1,ROUND($C$4+U$7*COS(2*PI()*$B48/n_ang),0)-ImgG_x0+1)</f>
        <v>170</v>
      </c>
      <c r="V48" s="18" t="n">
        <f aca="false">INDEX(ImgG,ROUND($C$5+V$7*SIN(2*PI()*$B48/n_ang),0)-ImgG_y0+1,ROUND($C$4+V$7*COS(2*PI()*$B48/n_ang),0)-ImgG_x0+1)</f>
        <v>129</v>
      </c>
      <c r="W48" s="18" t="n">
        <f aca="false">INDEX(ImgG,ROUND($C$5+W$7*SIN(2*PI()*$B48/n_ang),0)-ImgG_y0+1,ROUND($C$4+W$7*COS(2*PI()*$B48/n_ang),0)-ImgG_x0+1)</f>
        <v>153</v>
      </c>
      <c r="X48" s="18" t="n">
        <f aca="false">INDEX(ImgG,ROUND($C$5+X$7*SIN(2*PI()*$B48/n_ang),0)-ImgG_y0+1,ROUND($C$4+X$7*COS(2*PI()*$B48/n_ang),0)-ImgG_x0+1)</f>
        <v>115</v>
      </c>
      <c r="Y48" s="18" t="n">
        <f aca="false">INDEX(ImgG,ROUND($C$5+Y$7*SIN(2*PI()*$B48/n_ang),0)-ImgG_y0+1,ROUND($C$4+Y$7*COS(2*PI()*$B48/n_ang),0)-ImgG_x0+1)</f>
        <v>130</v>
      </c>
      <c r="Z48" s="18" t="n">
        <f aca="false">INDEX(ImgG,ROUND($C$5+Z$7*SIN(2*PI()*$B48/n_ang),0)-ImgG_y0+1,ROUND($C$4+Z$7*COS(2*PI()*$B48/n_ang),0)-ImgG_x0+1)</f>
        <v>130</v>
      </c>
      <c r="AA48" s="18" t="n">
        <f aca="false">INDEX(ImgG,ROUND($C$5+AA$7*SIN(2*PI()*$B48/n_ang),0)-ImgG_y0+1,ROUND($C$4+AA$7*COS(2*PI()*$B48/n_ang),0)-ImgG_x0+1)</f>
        <v>150</v>
      </c>
      <c r="AB48" s="18" t="n">
        <f aca="false">INDEX(ImgG,ROUND($C$5+AB$7*SIN(2*PI()*$B48/n_ang),0)-ImgG_y0+1,ROUND($C$4+AB$7*COS(2*PI()*$B48/n_ang),0)-ImgG_x0+1)</f>
        <v>157</v>
      </c>
      <c r="AD48" s="18" t="n">
        <f aca="false">INDEX(ImgG,ROUND($C$5+AD$7*SIN(2*PI()*$B48/n_ang),0)-ImgG_y0+1,ROUND($C$4+AD$7*COS(2*PI()*$B48/n_ang),0)-ImgG_x0+1)</f>
        <v>150</v>
      </c>
      <c r="AE48" s="18" t="n">
        <f aca="false">INDEX(ImgG,ROUND($C$5+AE$7*SIN(2*PI()*$B48/n_ang),0)-ImgG_y0+1,ROUND($C$4+AE$7*COS(2*PI()*$B48/n_ang),0)-ImgG_x0+1)</f>
        <v>202</v>
      </c>
      <c r="AF48" s="18" t="n">
        <f aca="false">INDEX(ImgG,ROUND($C$5+AF$7*SIN(2*PI()*$B48/n_ang),0)-ImgG_y0+1,ROUND($C$4+AF$7*COS(2*PI()*$B48/n_ang),0)-ImgG_x0+1)</f>
        <v>159</v>
      </c>
      <c r="AG48" s="18" t="n">
        <f aca="false">INDEX(ImgG,ROUND($C$5+AG$7*SIN(2*PI()*$B48/n_ang),0)-ImgG_y0+1,ROUND($C$4+AG$7*COS(2*PI()*$B48/n_ang),0)-ImgG_x0+1)</f>
        <v>57</v>
      </c>
      <c r="AH48" s="18" t="n">
        <f aca="false">INDEX(ImgG,ROUND($C$5+AH$7*SIN(2*PI()*$B48/n_ang),0)-ImgG_y0+1,ROUND($C$4+AH$7*COS(2*PI()*$B48/n_ang),0)-ImgG_x0+1)</f>
        <v>85</v>
      </c>
      <c r="AI48" s="18" t="n">
        <f aca="false">INDEX(ImgG,ROUND($C$5+AI$7*SIN(2*PI()*$B48/n_ang),0)-ImgG_y0+1,ROUND($C$4+AI$7*COS(2*PI()*$B48/n_ang),0)-ImgG_x0+1)</f>
        <v>65</v>
      </c>
      <c r="AJ48" s="18" t="n">
        <f aca="false">INDEX(ImgG,ROUND($C$5+AJ$7*SIN(2*PI()*$B48/n_ang),0)-ImgG_y0+1,ROUND($C$4+AJ$7*COS(2*PI()*$B48/n_ang),0)-ImgG_x0+1)</f>
        <v>49</v>
      </c>
      <c r="AK48" s="18" t="n">
        <f aca="false">INDEX(ImgG,ROUND($C$5+AK$7*SIN(2*PI()*$B48/n_ang),0)-ImgG_y0+1,ROUND($C$4+AK$7*COS(2*PI()*$B48/n_ang),0)-ImgG_x0+1)</f>
        <v>49</v>
      </c>
      <c r="AL48" s="18" t="n">
        <f aca="false">INDEX(ImgG,ROUND($C$5+AL$7*SIN(2*PI()*$B48/n_ang),0)-ImgG_y0+1,ROUND($C$4+AL$7*COS(2*PI()*$B48/n_ang),0)-ImgG_x0+1)</f>
        <v>0</v>
      </c>
      <c r="AN48" s="35" t="n">
        <f aca="false">AVERAGE(D48:AB48)-AVERAGE(D136:AB136)</f>
        <v>-8.98562500000003</v>
      </c>
      <c r="AO48" s="36" t="n">
        <f aca="false">(AN48-AVERAGE(AN$8:AN$135))/STDEVP(AN$8:AN$135)</f>
        <v>-0.328210959949349</v>
      </c>
      <c r="AP48" s="35" t="n">
        <f aca="false">AVERAGE(AD48:AL48)-AVERAGE(AD136:AL136)</f>
        <v>15.5972222222222</v>
      </c>
      <c r="AQ48" s="36" t="n">
        <f aca="false">(AP48-AVERAGE(AP$8:AP$135))/STDEVP(AP$8:AP$135)</f>
        <v>0.333787292227614</v>
      </c>
    </row>
    <row r="49" customFormat="false" ht="10.5" hidden="false" customHeight="true" outlineLevel="0" collapsed="false">
      <c r="B49" s="22" t="n">
        <v>41</v>
      </c>
      <c r="C49" s="34" t="n">
        <f aca="false">B49*360/n_ang</f>
        <v>115.3125</v>
      </c>
      <c r="D49" s="18" t="n">
        <f aca="false">INDEX(ImgG,ROUND($C$5+D$7*SIN(2*PI()*$B49/n_ang),0)-ImgG_y0+1,ROUND($C$4+D$7*COS(2*PI()*$B49/n_ang),0)-ImgG_x0+1)</f>
        <v>189</v>
      </c>
      <c r="E49" s="18" t="n">
        <f aca="false">INDEX(ImgG,ROUND($C$5+E$7*SIN(2*PI()*$B49/n_ang),0)-ImgG_y0+1,ROUND($C$4+E$7*COS(2*PI()*$B49/n_ang),0)-ImgG_x0+1)</f>
        <v>192</v>
      </c>
      <c r="F49" s="18" t="n">
        <f aca="false">INDEX(ImgG,ROUND($C$5+F$7*SIN(2*PI()*$B49/n_ang),0)-ImgG_y0+1,ROUND($C$4+F$7*COS(2*PI()*$B49/n_ang),0)-ImgG_x0+1)</f>
        <v>153</v>
      </c>
      <c r="G49" s="18" t="n">
        <f aca="false">INDEX(ImgG,ROUND($C$5+G$7*SIN(2*PI()*$B49/n_ang),0)-ImgG_y0+1,ROUND($C$4+G$7*COS(2*PI()*$B49/n_ang),0)-ImgG_x0+1)</f>
        <v>56</v>
      </c>
      <c r="H49" s="18" t="n">
        <f aca="false">INDEX(ImgG,ROUND($C$5+H$7*SIN(2*PI()*$B49/n_ang),0)-ImgG_y0+1,ROUND($C$4+H$7*COS(2*PI()*$B49/n_ang),0)-ImgG_x0+1)</f>
        <v>50</v>
      </c>
      <c r="I49" s="18" t="n">
        <f aca="false">INDEX(ImgG,ROUND($C$5+I$7*SIN(2*PI()*$B49/n_ang),0)-ImgG_y0+1,ROUND($C$4+I$7*COS(2*PI()*$B49/n_ang),0)-ImgG_x0+1)</f>
        <v>44</v>
      </c>
      <c r="J49" s="18" t="n">
        <f aca="false">INDEX(ImgG,ROUND($C$5+J$7*SIN(2*PI()*$B49/n_ang),0)-ImgG_y0+1,ROUND($C$4+J$7*COS(2*PI()*$B49/n_ang),0)-ImgG_x0+1)</f>
        <v>38</v>
      </c>
      <c r="K49" s="18" t="n">
        <f aca="false">INDEX(ImgG,ROUND($C$5+K$7*SIN(2*PI()*$B49/n_ang),0)-ImgG_y0+1,ROUND($C$4+K$7*COS(2*PI()*$B49/n_ang),0)-ImgG_x0+1)</f>
        <v>29</v>
      </c>
      <c r="L49" s="18" t="n">
        <f aca="false">INDEX(ImgG,ROUND($C$5+L$7*SIN(2*PI()*$B49/n_ang),0)-ImgG_y0+1,ROUND($C$4+L$7*COS(2*PI()*$B49/n_ang),0)-ImgG_x0+1)</f>
        <v>128</v>
      </c>
      <c r="M49" s="18" t="n">
        <f aca="false">INDEX(ImgG,ROUND($C$5+M$7*SIN(2*PI()*$B49/n_ang),0)-ImgG_y0+1,ROUND($C$4+M$7*COS(2*PI()*$B49/n_ang),0)-ImgG_x0+1)</f>
        <v>201</v>
      </c>
      <c r="N49" s="18" t="n">
        <f aca="false">INDEX(ImgG,ROUND($C$5+N$7*SIN(2*PI()*$B49/n_ang),0)-ImgG_y0+1,ROUND($C$4+N$7*COS(2*PI()*$B49/n_ang),0)-ImgG_x0+1)</f>
        <v>156</v>
      </c>
      <c r="O49" s="18" t="n">
        <f aca="false">INDEX(ImgG,ROUND($C$5+O$7*SIN(2*PI()*$B49/n_ang),0)-ImgG_y0+1,ROUND($C$4+O$7*COS(2*PI()*$B49/n_ang),0)-ImgG_x0+1)</f>
        <v>160</v>
      </c>
      <c r="P49" s="18" t="n">
        <f aca="false">INDEX(ImgG,ROUND($C$5+P$7*SIN(2*PI()*$B49/n_ang),0)-ImgG_y0+1,ROUND($C$4+P$7*COS(2*PI()*$B49/n_ang),0)-ImgG_x0+1)</f>
        <v>134</v>
      </c>
      <c r="Q49" s="18" t="n">
        <f aca="false">INDEX(ImgG,ROUND($C$5+Q$7*SIN(2*PI()*$B49/n_ang),0)-ImgG_y0+1,ROUND($C$4+Q$7*COS(2*PI()*$B49/n_ang),0)-ImgG_x0+1)</f>
        <v>146</v>
      </c>
      <c r="R49" s="18" t="n">
        <f aca="false">INDEX(ImgG,ROUND($C$5+R$7*SIN(2*PI()*$B49/n_ang),0)-ImgG_y0+1,ROUND($C$4+R$7*COS(2*PI()*$B49/n_ang),0)-ImgG_x0+1)</f>
        <v>125</v>
      </c>
      <c r="S49" s="18" t="n">
        <f aca="false">INDEX(ImgG,ROUND($C$5+S$7*SIN(2*PI()*$B49/n_ang),0)-ImgG_y0+1,ROUND($C$4+S$7*COS(2*PI()*$B49/n_ang),0)-ImgG_x0+1)</f>
        <v>159</v>
      </c>
      <c r="T49" s="18" t="n">
        <f aca="false">INDEX(ImgG,ROUND($C$5+T$7*SIN(2*PI()*$B49/n_ang),0)-ImgG_y0+1,ROUND($C$4+T$7*COS(2*PI()*$B49/n_ang),0)-ImgG_x0+1)</f>
        <v>159</v>
      </c>
      <c r="U49" s="18" t="n">
        <f aca="false">INDEX(ImgG,ROUND($C$5+U$7*SIN(2*PI()*$B49/n_ang),0)-ImgG_y0+1,ROUND($C$4+U$7*COS(2*PI()*$B49/n_ang),0)-ImgG_x0+1)</f>
        <v>142</v>
      </c>
      <c r="V49" s="18" t="n">
        <f aca="false">INDEX(ImgG,ROUND($C$5+V$7*SIN(2*PI()*$B49/n_ang),0)-ImgG_y0+1,ROUND($C$4+V$7*COS(2*PI()*$B49/n_ang),0)-ImgG_x0+1)</f>
        <v>191</v>
      </c>
      <c r="W49" s="18" t="n">
        <f aca="false">INDEX(ImgG,ROUND($C$5+W$7*SIN(2*PI()*$B49/n_ang),0)-ImgG_y0+1,ROUND($C$4+W$7*COS(2*PI()*$B49/n_ang),0)-ImgG_x0+1)</f>
        <v>181</v>
      </c>
      <c r="X49" s="18" t="n">
        <f aca="false">INDEX(ImgG,ROUND($C$5+X$7*SIN(2*PI()*$B49/n_ang),0)-ImgG_y0+1,ROUND($C$4+X$7*COS(2*PI()*$B49/n_ang),0)-ImgG_x0+1)</f>
        <v>160</v>
      </c>
      <c r="Y49" s="18" t="n">
        <f aca="false">INDEX(ImgG,ROUND($C$5+Y$7*SIN(2*PI()*$B49/n_ang),0)-ImgG_y0+1,ROUND($C$4+Y$7*COS(2*PI()*$B49/n_ang),0)-ImgG_x0+1)</f>
        <v>146</v>
      </c>
      <c r="Z49" s="18" t="n">
        <f aca="false">INDEX(ImgG,ROUND($C$5+Z$7*SIN(2*PI()*$B49/n_ang),0)-ImgG_y0+1,ROUND($C$4+Z$7*COS(2*PI()*$B49/n_ang),0)-ImgG_x0+1)</f>
        <v>167</v>
      </c>
      <c r="AA49" s="18" t="n">
        <f aca="false">INDEX(ImgG,ROUND($C$5+AA$7*SIN(2*PI()*$B49/n_ang),0)-ImgG_y0+1,ROUND($C$4+AA$7*COS(2*PI()*$B49/n_ang),0)-ImgG_x0+1)</f>
        <v>150</v>
      </c>
      <c r="AB49" s="18" t="n">
        <f aca="false">INDEX(ImgG,ROUND($C$5+AB$7*SIN(2*PI()*$B49/n_ang),0)-ImgG_y0+1,ROUND($C$4+AB$7*COS(2*PI()*$B49/n_ang),0)-ImgG_x0+1)</f>
        <v>189</v>
      </c>
      <c r="AD49" s="18" t="n">
        <f aca="false">INDEX(ImgG,ROUND($C$5+AD$7*SIN(2*PI()*$B49/n_ang),0)-ImgG_y0+1,ROUND($C$4+AD$7*COS(2*PI()*$B49/n_ang),0)-ImgG_x0+1)</f>
        <v>148</v>
      </c>
      <c r="AE49" s="18" t="n">
        <f aca="false">INDEX(ImgG,ROUND($C$5+AE$7*SIN(2*PI()*$B49/n_ang),0)-ImgG_y0+1,ROUND($C$4+AE$7*COS(2*PI()*$B49/n_ang),0)-ImgG_x0+1)</f>
        <v>216</v>
      </c>
      <c r="AF49" s="18" t="n">
        <f aca="false">INDEX(ImgG,ROUND($C$5+AF$7*SIN(2*PI()*$B49/n_ang),0)-ImgG_y0+1,ROUND($C$4+AF$7*COS(2*PI()*$B49/n_ang),0)-ImgG_x0+1)</f>
        <v>141</v>
      </c>
      <c r="AG49" s="18" t="n">
        <f aca="false">INDEX(ImgG,ROUND($C$5+AG$7*SIN(2*PI()*$B49/n_ang),0)-ImgG_y0+1,ROUND($C$4+AG$7*COS(2*PI()*$B49/n_ang),0)-ImgG_x0+1)</f>
        <v>38</v>
      </c>
      <c r="AH49" s="18" t="n">
        <f aca="false">INDEX(ImgG,ROUND($C$5+AH$7*SIN(2*PI()*$B49/n_ang),0)-ImgG_y0+1,ROUND($C$4+AH$7*COS(2*PI()*$B49/n_ang),0)-ImgG_x0+1)</f>
        <v>86</v>
      </c>
      <c r="AI49" s="18" t="n">
        <f aca="false">INDEX(ImgG,ROUND($C$5+AI$7*SIN(2*PI()*$B49/n_ang),0)-ImgG_y0+1,ROUND($C$4+AI$7*COS(2*PI()*$B49/n_ang),0)-ImgG_x0+1)</f>
        <v>57</v>
      </c>
      <c r="AJ49" s="18" t="n">
        <f aca="false">INDEX(ImgG,ROUND($C$5+AJ$7*SIN(2*PI()*$B49/n_ang),0)-ImgG_y0+1,ROUND($C$4+AJ$7*COS(2*PI()*$B49/n_ang),0)-ImgG_x0+1)</f>
        <v>25</v>
      </c>
      <c r="AK49" s="18" t="n">
        <f aca="false">INDEX(ImgG,ROUND($C$5+AK$7*SIN(2*PI()*$B49/n_ang),0)-ImgG_y0+1,ROUND($C$4+AK$7*COS(2*PI()*$B49/n_ang),0)-ImgG_x0+1)</f>
        <v>1</v>
      </c>
      <c r="AL49" s="18" t="n">
        <f aca="false">INDEX(ImgG,ROUND($C$5+AL$7*SIN(2*PI()*$B49/n_ang),0)-ImgG_y0+1,ROUND($C$4+AL$7*COS(2*PI()*$B49/n_ang),0)-ImgG_x0+1)</f>
        <v>17</v>
      </c>
      <c r="AN49" s="35" t="n">
        <f aca="false">AVERAGE(D49:AB49)-AVERAGE(D136:AB136)</f>
        <v>-3.825625</v>
      </c>
      <c r="AO49" s="36" t="n">
        <f aca="false">(AN49-AVERAGE(AN$8:AN$135))/STDEVP(AN$8:AN$135)</f>
        <v>-0.139735639274533</v>
      </c>
      <c r="AP49" s="35" t="n">
        <f aca="false">AVERAGE(AD49:AL49)-AVERAGE(AD136:AL136)</f>
        <v>5.93055555555556</v>
      </c>
      <c r="AQ49" s="36" t="n">
        <f aca="false">(AP49-AVERAGE(AP$8:AP$135))/STDEVP(AP$8:AP$135)</f>
        <v>0.126916450383963</v>
      </c>
    </row>
    <row r="50" customFormat="false" ht="10.5" hidden="false" customHeight="true" outlineLevel="0" collapsed="false">
      <c r="B50" s="22" t="n">
        <v>42</v>
      </c>
      <c r="C50" s="34" t="n">
        <f aca="false">B50*360/n_ang</f>
        <v>118.125</v>
      </c>
      <c r="D50" s="18" t="n">
        <f aca="false">INDEX(ImgG,ROUND($C$5+D$7*SIN(2*PI()*$B50/n_ang),0)-ImgG_y0+1,ROUND($C$4+D$7*COS(2*PI()*$B50/n_ang),0)-ImgG_x0+1)</f>
        <v>206</v>
      </c>
      <c r="E50" s="18" t="n">
        <f aca="false">INDEX(ImgG,ROUND($C$5+E$7*SIN(2*PI()*$B50/n_ang),0)-ImgG_y0+1,ROUND($C$4+E$7*COS(2*PI()*$B50/n_ang),0)-ImgG_x0+1)</f>
        <v>192</v>
      </c>
      <c r="F50" s="18" t="n">
        <f aca="false">INDEX(ImgG,ROUND($C$5+F$7*SIN(2*PI()*$B50/n_ang),0)-ImgG_y0+1,ROUND($C$4+F$7*COS(2*PI()*$B50/n_ang),0)-ImgG_x0+1)</f>
        <v>153</v>
      </c>
      <c r="G50" s="18" t="n">
        <f aca="false">INDEX(ImgG,ROUND($C$5+G$7*SIN(2*PI()*$B50/n_ang),0)-ImgG_y0+1,ROUND($C$4+G$7*COS(2*PI()*$B50/n_ang),0)-ImgG_x0+1)</f>
        <v>93</v>
      </c>
      <c r="H50" s="18" t="n">
        <f aca="false">INDEX(ImgG,ROUND($C$5+H$7*SIN(2*PI()*$B50/n_ang),0)-ImgG_y0+1,ROUND($C$4+H$7*COS(2*PI()*$B50/n_ang),0)-ImgG_x0+1)</f>
        <v>56</v>
      </c>
      <c r="I50" s="18" t="n">
        <f aca="false">INDEX(ImgG,ROUND($C$5+I$7*SIN(2*PI()*$B50/n_ang),0)-ImgG_y0+1,ROUND($C$4+I$7*COS(2*PI()*$B50/n_ang),0)-ImgG_x0+1)</f>
        <v>64</v>
      </c>
      <c r="J50" s="18" t="n">
        <f aca="false">INDEX(ImgG,ROUND($C$5+J$7*SIN(2*PI()*$B50/n_ang),0)-ImgG_y0+1,ROUND($C$4+J$7*COS(2*PI()*$B50/n_ang),0)-ImgG_x0+1)</f>
        <v>38</v>
      </c>
      <c r="K50" s="18" t="n">
        <f aca="false">INDEX(ImgG,ROUND($C$5+K$7*SIN(2*PI()*$B50/n_ang),0)-ImgG_y0+1,ROUND($C$4+K$7*COS(2*PI()*$B50/n_ang),0)-ImgG_x0+1)</f>
        <v>45</v>
      </c>
      <c r="L50" s="18" t="n">
        <f aca="false">INDEX(ImgG,ROUND($C$5+L$7*SIN(2*PI()*$B50/n_ang),0)-ImgG_y0+1,ROUND($C$4+L$7*COS(2*PI()*$B50/n_ang),0)-ImgG_x0+1)</f>
        <v>128</v>
      </c>
      <c r="M50" s="18" t="n">
        <f aca="false">INDEX(ImgG,ROUND($C$5+M$7*SIN(2*PI()*$B50/n_ang),0)-ImgG_y0+1,ROUND($C$4+M$7*COS(2*PI()*$B50/n_ang),0)-ImgG_x0+1)</f>
        <v>182</v>
      </c>
      <c r="N50" s="18" t="n">
        <f aca="false">INDEX(ImgG,ROUND($C$5+N$7*SIN(2*PI()*$B50/n_ang),0)-ImgG_y0+1,ROUND($C$4+N$7*COS(2*PI()*$B50/n_ang),0)-ImgG_x0+1)</f>
        <v>144</v>
      </c>
      <c r="O50" s="18" t="n">
        <f aca="false">INDEX(ImgG,ROUND($C$5+O$7*SIN(2*PI()*$B50/n_ang),0)-ImgG_y0+1,ROUND($C$4+O$7*COS(2*PI()*$B50/n_ang),0)-ImgG_x0+1)</f>
        <v>155</v>
      </c>
      <c r="P50" s="18" t="n">
        <f aca="false">INDEX(ImgG,ROUND($C$5+P$7*SIN(2*PI()*$B50/n_ang),0)-ImgG_y0+1,ROUND($C$4+P$7*COS(2*PI()*$B50/n_ang),0)-ImgG_x0+1)</f>
        <v>155</v>
      </c>
      <c r="Q50" s="18" t="n">
        <f aca="false">INDEX(ImgG,ROUND($C$5+Q$7*SIN(2*PI()*$B50/n_ang),0)-ImgG_y0+1,ROUND($C$4+Q$7*COS(2*PI()*$B50/n_ang),0)-ImgG_x0+1)</f>
        <v>135</v>
      </c>
      <c r="R50" s="18" t="n">
        <f aca="false">INDEX(ImgG,ROUND($C$5+R$7*SIN(2*PI()*$B50/n_ang),0)-ImgG_y0+1,ROUND($C$4+R$7*COS(2*PI()*$B50/n_ang),0)-ImgG_x0+1)</f>
        <v>142</v>
      </c>
      <c r="S50" s="18" t="n">
        <f aca="false">INDEX(ImgG,ROUND($C$5+S$7*SIN(2*PI()*$B50/n_ang),0)-ImgG_y0+1,ROUND($C$4+S$7*COS(2*PI()*$B50/n_ang),0)-ImgG_x0+1)</f>
        <v>142</v>
      </c>
      <c r="T50" s="18" t="n">
        <f aca="false">INDEX(ImgG,ROUND($C$5+T$7*SIN(2*PI()*$B50/n_ang),0)-ImgG_y0+1,ROUND($C$4+T$7*COS(2*PI()*$B50/n_ang),0)-ImgG_x0+1)</f>
        <v>158</v>
      </c>
      <c r="U50" s="18" t="n">
        <f aca="false">INDEX(ImgG,ROUND($C$5+U$7*SIN(2*PI()*$B50/n_ang),0)-ImgG_y0+1,ROUND($C$4+U$7*COS(2*PI()*$B50/n_ang),0)-ImgG_x0+1)</f>
        <v>137</v>
      </c>
      <c r="V50" s="18" t="n">
        <f aca="false">INDEX(ImgG,ROUND($C$5+V$7*SIN(2*PI()*$B50/n_ang),0)-ImgG_y0+1,ROUND($C$4+V$7*COS(2*PI()*$B50/n_ang),0)-ImgG_x0+1)</f>
        <v>164</v>
      </c>
      <c r="W50" s="18" t="n">
        <f aca="false">INDEX(ImgG,ROUND($C$5+W$7*SIN(2*PI()*$B50/n_ang),0)-ImgG_y0+1,ROUND($C$4+W$7*COS(2*PI()*$B50/n_ang),0)-ImgG_x0+1)</f>
        <v>155</v>
      </c>
      <c r="X50" s="18" t="n">
        <f aca="false">INDEX(ImgG,ROUND($C$5+X$7*SIN(2*PI()*$B50/n_ang),0)-ImgG_y0+1,ROUND($C$4+X$7*COS(2*PI()*$B50/n_ang),0)-ImgG_x0+1)</f>
        <v>180</v>
      </c>
      <c r="Y50" s="18" t="n">
        <f aca="false">INDEX(ImgG,ROUND($C$5+Y$7*SIN(2*PI()*$B50/n_ang),0)-ImgG_y0+1,ROUND($C$4+Y$7*COS(2*PI()*$B50/n_ang),0)-ImgG_x0+1)</f>
        <v>175</v>
      </c>
      <c r="Z50" s="18" t="n">
        <f aca="false">INDEX(ImgG,ROUND($C$5+Z$7*SIN(2*PI()*$B50/n_ang),0)-ImgG_y0+1,ROUND($C$4+Z$7*COS(2*PI()*$B50/n_ang),0)-ImgG_x0+1)</f>
        <v>149</v>
      </c>
      <c r="AA50" s="18" t="n">
        <f aca="false">INDEX(ImgG,ROUND($C$5+AA$7*SIN(2*PI()*$B50/n_ang),0)-ImgG_y0+1,ROUND($C$4+AA$7*COS(2*PI()*$B50/n_ang),0)-ImgG_x0+1)</f>
        <v>171</v>
      </c>
      <c r="AB50" s="18" t="n">
        <f aca="false">INDEX(ImgG,ROUND($C$5+AB$7*SIN(2*PI()*$B50/n_ang),0)-ImgG_y0+1,ROUND($C$4+AB$7*COS(2*PI()*$B50/n_ang),0)-ImgG_x0+1)</f>
        <v>193</v>
      </c>
      <c r="AD50" s="18" t="n">
        <f aca="false">INDEX(ImgG,ROUND($C$5+AD$7*SIN(2*PI()*$B50/n_ang),0)-ImgG_y0+1,ROUND($C$4+AD$7*COS(2*PI()*$B50/n_ang),0)-ImgG_x0+1)</f>
        <v>217</v>
      </c>
      <c r="AE50" s="18" t="n">
        <f aca="false">INDEX(ImgG,ROUND($C$5+AE$7*SIN(2*PI()*$B50/n_ang),0)-ImgG_y0+1,ROUND($C$4+AE$7*COS(2*PI()*$B50/n_ang),0)-ImgG_x0+1)</f>
        <v>217</v>
      </c>
      <c r="AF50" s="18" t="n">
        <f aca="false">INDEX(ImgG,ROUND($C$5+AF$7*SIN(2*PI()*$B50/n_ang),0)-ImgG_y0+1,ROUND($C$4+AF$7*COS(2*PI()*$B50/n_ang),0)-ImgG_x0+1)</f>
        <v>25</v>
      </c>
      <c r="AG50" s="18" t="n">
        <f aca="false">INDEX(ImgG,ROUND($C$5+AG$7*SIN(2*PI()*$B50/n_ang),0)-ImgG_y0+1,ROUND($C$4+AG$7*COS(2*PI()*$B50/n_ang),0)-ImgG_x0+1)</f>
        <v>54</v>
      </c>
      <c r="AH50" s="18" t="n">
        <f aca="false">INDEX(ImgG,ROUND($C$5+AH$7*SIN(2*PI()*$B50/n_ang),0)-ImgG_y0+1,ROUND($C$4+AH$7*COS(2*PI()*$B50/n_ang),0)-ImgG_x0+1)</f>
        <v>49</v>
      </c>
      <c r="AI50" s="18" t="n">
        <f aca="false">INDEX(ImgG,ROUND($C$5+AI$7*SIN(2*PI()*$B50/n_ang),0)-ImgG_y0+1,ROUND($C$4+AI$7*COS(2*PI()*$B50/n_ang),0)-ImgG_x0+1)</f>
        <v>46</v>
      </c>
      <c r="AJ50" s="18" t="n">
        <f aca="false">INDEX(ImgG,ROUND($C$5+AJ$7*SIN(2*PI()*$B50/n_ang),0)-ImgG_y0+1,ROUND($C$4+AJ$7*COS(2*PI()*$B50/n_ang),0)-ImgG_x0+1)</f>
        <v>21</v>
      </c>
      <c r="AK50" s="18" t="n">
        <f aca="false">INDEX(ImgG,ROUND($C$5+AK$7*SIN(2*PI()*$B50/n_ang),0)-ImgG_y0+1,ROUND($C$4+AK$7*COS(2*PI()*$B50/n_ang),0)-ImgG_x0+1)</f>
        <v>0</v>
      </c>
      <c r="AL50" s="18" t="n">
        <f aca="false">INDEX(ImgG,ROUND($C$5+AL$7*SIN(2*PI()*$B50/n_ang),0)-ImgG_y0+1,ROUND($C$4+AL$7*COS(2*PI()*$B50/n_ang),0)-ImgG_x0+1)</f>
        <v>4</v>
      </c>
      <c r="AN50" s="35" t="n">
        <f aca="false">AVERAGE(D50:AB50)-AVERAGE(D136:AB136)</f>
        <v>-1.14562500000002</v>
      </c>
      <c r="AO50" s="36" t="n">
        <f aca="false">(AN50-AVERAGE(AN$8:AN$135))/STDEVP(AN$8:AN$135)</f>
        <v>-0.0418453564434278</v>
      </c>
      <c r="AP50" s="35" t="n">
        <f aca="false">AVERAGE(AD50:AL50)-AVERAGE(AD136:AL136)</f>
        <v>-4.73611111111111</v>
      </c>
      <c r="AQ50" s="36" t="n">
        <f aca="false">(AP50-AVERAGE(AP$8:AP$135))/STDEVP(AP$8:AP$135)</f>
        <v>-0.101354823374547</v>
      </c>
    </row>
    <row r="51" customFormat="false" ht="10.5" hidden="false" customHeight="true" outlineLevel="0" collapsed="false">
      <c r="B51" s="22" t="n">
        <v>43</v>
      </c>
      <c r="C51" s="34" t="n">
        <f aca="false">B51*360/n_ang</f>
        <v>120.9375</v>
      </c>
      <c r="D51" s="18" t="n">
        <f aca="false">INDEX(ImgG,ROUND($C$5+D$7*SIN(2*PI()*$B51/n_ang),0)-ImgG_y0+1,ROUND($C$4+D$7*COS(2*PI()*$B51/n_ang),0)-ImgG_x0+1)</f>
        <v>206</v>
      </c>
      <c r="E51" s="18" t="n">
        <f aca="false">INDEX(ImgG,ROUND($C$5+E$7*SIN(2*PI()*$B51/n_ang),0)-ImgG_y0+1,ROUND($C$4+E$7*COS(2*PI()*$B51/n_ang),0)-ImgG_x0+1)</f>
        <v>192</v>
      </c>
      <c r="F51" s="18" t="n">
        <f aca="false">INDEX(ImgG,ROUND($C$5+F$7*SIN(2*PI()*$B51/n_ang),0)-ImgG_y0+1,ROUND($C$4+F$7*COS(2*PI()*$B51/n_ang),0)-ImgG_x0+1)</f>
        <v>166</v>
      </c>
      <c r="G51" s="18" t="n">
        <f aca="false">INDEX(ImgG,ROUND($C$5+G$7*SIN(2*PI()*$B51/n_ang),0)-ImgG_y0+1,ROUND($C$4+G$7*COS(2*PI()*$B51/n_ang),0)-ImgG_x0+1)</f>
        <v>93</v>
      </c>
      <c r="H51" s="18" t="n">
        <f aca="false">INDEX(ImgG,ROUND($C$5+H$7*SIN(2*PI()*$B51/n_ang),0)-ImgG_y0+1,ROUND($C$4+H$7*COS(2*PI()*$B51/n_ang),0)-ImgG_x0+1)</f>
        <v>65</v>
      </c>
      <c r="I51" s="18" t="n">
        <f aca="false">INDEX(ImgG,ROUND($C$5+I$7*SIN(2*PI()*$B51/n_ang),0)-ImgG_y0+1,ROUND($C$4+I$7*COS(2*PI()*$B51/n_ang),0)-ImgG_x0+1)</f>
        <v>64</v>
      </c>
      <c r="J51" s="18" t="n">
        <f aca="false">INDEX(ImgG,ROUND($C$5+J$7*SIN(2*PI()*$B51/n_ang),0)-ImgG_y0+1,ROUND($C$4+J$7*COS(2*PI()*$B51/n_ang),0)-ImgG_x0+1)</f>
        <v>49</v>
      </c>
      <c r="K51" s="18" t="n">
        <f aca="false">INDEX(ImgG,ROUND($C$5+K$7*SIN(2*PI()*$B51/n_ang),0)-ImgG_y0+1,ROUND($C$4+K$7*COS(2*PI()*$B51/n_ang),0)-ImgG_x0+1)</f>
        <v>45</v>
      </c>
      <c r="L51" s="18" t="n">
        <f aca="false">INDEX(ImgG,ROUND($C$5+L$7*SIN(2*PI()*$B51/n_ang),0)-ImgG_y0+1,ROUND($C$4+L$7*COS(2*PI()*$B51/n_ang),0)-ImgG_x0+1)</f>
        <v>166</v>
      </c>
      <c r="M51" s="18" t="n">
        <f aca="false">INDEX(ImgG,ROUND($C$5+M$7*SIN(2*PI()*$B51/n_ang),0)-ImgG_y0+1,ROUND($C$4+M$7*COS(2*PI()*$B51/n_ang),0)-ImgG_x0+1)</f>
        <v>166</v>
      </c>
      <c r="N51" s="18" t="n">
        <f aca="false">INDEX(ImgG,ROUND($C$5+N$7*SIN(2*PI()*$B51/n_ang),0)-ImgG_y0+1,ROUND($C$4+N$7*COS(2*PI()*$B51/n_ang),0)-ImgG_x0+1)</f>
        <v>167</v>
      </c>
      <c r="O51" s="18" t="n">
        <f aca="false">INDEX(ImgG,ROUND($C$5+O$7*SIN(2*PI()*$B51/n_ang),0)-ImgG_y0+1,ROUND($C$4+O$7*COS(2*PI()*$B51/n_ang),0)-ImgG_x0+1)</f>
        <v>162</v>
      </c>
      <c r="P51" s="18" t="n">
        <f aca="false">INDEX(ImgG,ROUND($C$5+P$7*SIN(2*PI()*$B51/n_ang),0)-ImgG_y0+1,ROUND($C$4+P$7*COS(2*PI()*$B51/n_ang),0)-ImgG_x0+1)</f>
        <v>144</v>
      </c>
      <c r="Q51" s="18" t="n">
        <f aca="false">INDEX(ImgG,ROUND($C$5+Q$7*SIN(2*PI()*$B51/n_ang),0)-ImgG_y0+1,ROUND($C$4+Q$7*COS(2*PI()*$B51/n_ang),0)-ImgG_x0+1)</f>
        <v>142</v>
      </c>
      <c r="R51" s="18" t="n">
        <f aca="false">INDEX(ImgG,ROUND($C$5+R$7*SIN(2*PI()*$B51/n_ang),0)-ImgG_y0+1,ROUND($C$4+R$7*COS(2*PI()*$B51/n_ang),0)-ImgG_x0+1)</f>
        <v>132</v>
      </c>
      <c r="S51" s="18" t="n">
        <f aca="false">INDEX(ImgG,ROUND($C$5+S$7*SIN(2*PI()*$B51/n_ang),0)-ImgG_y0+1,ROUND($C$4+S$7*COS(2*PI()*$B51/n_ang),0)-ImgG_x0+1)</f>
        <v>171</v>
      </c>
      <c r="T51" s="18" t="n">
        <f aca="false">INDEX(ImgG,ROUND($C$5+T$7*SIN(2*PI()*$B51/n_ang),0)-ImgG_y0+1,ROUND($C$4+T$7*COS(2*PI()*$B51/n_ang),0)-ImgG_x0+1)</f>
        <v>171</v>
      </c>
      <c r="U51" s="18" t="n">
        <f aca="false">INDEX(ImgG,ROUND($C$5+U$7*SIN(2*PI()*$B51/n_ang),0)-ImgG_y0+1,ROUND($C$4+U$7*COS(2*PI()*$B51/n_ang),0)-ImgG_x0+1)</f>
        <v>143</v>
      </c>
      <c r="V51" s="18" t="n">
        <f aca="false">INDEX(ImgG,ROUND($C$5+V$7*SIN(2*PI()*$B51/n_ang),0)-ImgG_y0+1,ROUND($C$4+V$7*COS(2*PI()*$B51/n_ang),0)-ImgG_x0+1)</f>
        <v>143</v>
      </c>
      <c r="W51" s="18" t="n">
        <f aca="false">INDEX(ImgG,ROUND($C$5+W$7*SIN(2*PI()*$B51/n_ang),0)-ImgG_y0+1,ROUND($C$4+W$7*COS(2*PI()*$B51/n_ang),0)-ImgG_x0+1)</f>
        <v>144</v>
      </c>
      <c r="X51" s="18" t="n">
        <f aca="false">INDEX(ImgG,ROUND($C$5+X$7*SIN(2*PI()*$B51/n_ang),0)-ImgG_y0+1,ROUND($C$4+X$7*COS(2*PI()*$B51/n_ang),0)-ImgG_x0+1)</f>
        <v>163</v>
      </c>
      <c r="Y51" s="18" t="n">
        <f aca="false">INDEX(ImgG,ROUND($C$5+Y$7*SIN(2*PI()*$B51/n_ang),0)-ImgG_y0+1,ROUND($C$4+Y$7*COS(2*PI()*$B51/n_ang),0)-ImgG_x0+1)</f>
        <v>169</v>
      </c>
      <c r="Z51" s="18" t="n">
        <f aca="false">INDEX(ImgG,ROUND($C$5+Z$7*SIN(2*PI()*$B51/n_ang),0)-ImgG_y0+1,ROUND($C$4+Z$7*COS(2*PI()*$B51/n_ang),0)-ImgG_x0+1)</f>
        <v>163</v>
      </c>
      <c r="AA51" s="18" t="n">
        <f aca="false">INDEX(ImgG,ROUND($C$5+AA$7*SIN(2*PI()*$B51/n_ang),0)-ImgG_y0+1,ROUND($C$4+AA$7*COS(2*PI()*$B51/n_ang),0)-ImgG_x0+1)</f>
        <v>180</v>
      </c>
      <c r="AB51" s="18" t="n">
        <f aca="false">INDEX(ImgG,ROUND($C$5+AB$7*SIN(2*PI()*$B51/n_ang),0)-ImgG_y0+1,ROUND($C$4+AB$7*COS(2*PI()*$B51/n_ang),0)-ImgG_x0+1)</f>
        <v>193</v>
      </c>
      <c r="AD51" s="18" t="n">
        <f aca="false">INDEX(ImgG,ROUND($C$5+AD$7*SIN(2*PI()*$B51/n_ang),0)-ImgG_y0+1,ROUND($C$4+AD$7*COS(2*PI()*$B51/n_ang),0)-ImgG_x0+1)</f>
        <v>172</v>
      </c>
      <c r="AE51" s="18" t="n">
        <f aca="false">INDEX(ImgG,ROUND($C$5+AE$7*SIN(2*PI()*$B51/n_ang),0)-ImgG_y0+1,ROUND($C$4+AE$7*COS(2*PI()*$B51/n_ang),0)-ImgG_x0+1)</f>
        <v>18</v>
      </c>
      <c r="AF51" s="18" t="n">
        <f aca="false">INDEX(ImgG,ROUND($C$5+AF$7*SIN(2*PI()*$B51/n_ang),0)-ImgG_y0+1,ROUND($C$4+AF$7*COS(2*PI()*$B51/n_ang),0)-ImgG_x0+1)</f>
        <v>18</v>
      </c>
      <c r="AG51" s="18" t="n">
        <f aca="false">INDEX(ImgG,ROUND($C$5+AG$7*SIN(2*PI()*$B51/n_ang),0)-ImgG_y0+1,ROUND($C$4+AG$7*COS(2*PI()*$B51/n_ang),0)-ImgG_x0+1)</f>
        <v>54</v>
      </c>
      <c r="AH51" s="18" t="n">
        <f aca="false">INDEX(ImgG,ROUND($C$5+AH$7*SIN(2*PI()*$B51/n_ang),0)-ImgG_y0+1,ROUND($C$4+AH$7*COS(2*PI()*$B51/n_ang),0)-ImgG_x0+1)</f>
        <v>58</v>
      </c>
      <c r="AI51" s="18" t="n">
        <f aca="false">INDEX(ImgG,ROUND($C$5+AI$7*SIN(2*PI()*$B51/n_ang),0)-ImgG_y0+1,ROUND($C$4+AI$7*COS(2*PI()*$B51/n_ang),0)-ImgG_x0+1)</f>
        <v>43</v>
      </c>
      <c r="AJ51" s="18" t="n">
        <f aca="false">INDEX(ImgG,ROUND($C$5+AJ$7*SIN(2*PI()*$B51/n_ang),0)-ImgG_y0+1,ROUND($C$4+AJ$7*COS(2*PI()*$B51/n_ang),0)-ImgG_x0+1)</f>
        <v>18</v>
      </c>
      <c r="AK51" s="18" t="n">
        <f aca="false">INDEX(ImgG,ROUND($C$5+AK$7*SIN(2*PI()*$B51/n_ang),0)-ImgG_y0+1,ROUND($C$4+AK$7*COS(2*PI()*$B51/n_ang),0)-ImgG_x0+1)</f>
        <v>2</v>
      </c>
      <c r="AL51" s="18" t="n">
        <f aca="false">INDEX(ImgG,ROUND($C$5+AL$7*SIN(2*PI()*$B51/n_ang),0)-ImgG_y0+1,ROUND($C$4+AL$7*COS(2*PI()*$B51/n_ang),0)-ImgG_x0+1)</f>
        <v>23</v>
      </c>
      <c r="AN51" s="35" t="n">
        <f aca="false">AVERAGE(D51:AB51)-AVERAGE(D136:AB136)</f>
        <v>2.33437499999999</v>
      </c>
      <c r="AO51" s="36" t="n">
        <f aca="false">(AN51-AVERAGE(AN$8:AN$135))/STDEVP(AN$8:AN$135)</f>
        <v>0.0852659063372624</v>
      </c>
      <c r="AP51" s="35" t="n">
        <f aca="false">AVERAGE(AD51:AL51)-AVERAGE(AD136:AL136)</f>
        <v>-29.9583333333333</v>
      </c>
      <c r="AQ51" s="36" t="n">
        <f aca="false">(AP51-AVERAGE(AP$8:AP$135))/STDEVP(AP$8:AP$135)</f>
        <v>-0.641121272782691</v>
      </c>
    </row>
    <row r="52" customFormat="false" ht="10.5" hidden="false" customHeight="true" outlineLevel="0" collapsed="false">
      <c r="B52" s="22" t="n">
        <v>44</v>
      </c>
      <c r="C52" s="34" t="n">
        <f aca="false">B52*360/n_ang</f>
        <v>123.75</v>
      </c>
      <c r="D52" s="18" t="n">
        <f aca="false">INDEX(ImgG,ROUND($C$5+D$7*SIN(2*PI()*$B52/n_ang),0)-ImgG_y0+1,ROUND($C$4+D$7*COS(2*PI()*$B52/n_ang),0)-ImgG_x0+1)</f>
        <v>188</v>
      </c>
      <c r="E52" s="18" t="n">
        <f aca="false">INDEX(ImgG,ROUND($C$5+E$7*SIN(2*PI()*$B52/n_ang),0)-ImgG_y0+1,ROUND($C$4+E$7*COS(2*PI()*$B52/n_ang),0)-ImgG_x0+1)</f>
        <v>198</v>
      </c>
      <c r="F52" s="18" t="n">
        <f aca="false">INDEX(ImgG,ROUND($C$5+F$7*SIN(2*PI()*$B52/n_ang),0)-ImgG_y0+1,ROUND($C$4+F$7*COS(2*PI()*$B52/n_ang),0)-ImgG_x0+1)</f>
        <v>166</v>
      </c>
      <c r="G52" s="18" t="n">
        <f aca="false">INDEX(ImgG,ROUND($C$5+G$7*SIN(2*PI()*$B52/n_ang),0)-ImgG_y0+1,ROUND($C$4+G$7*COS(2*PI()*$B52/n_ang),0)-ImgG_x0+1)</f>
        <v>77</v>
      </c>
      <c r="H52" s="18" t="n">
        <f aca="false">INDEX(ImgG,ROUND($C$5+H$7*SIN(2*PI()*$B52/n_ang),0)-ImgG_y0+1,ROUND($C$4+H$7*COS(2*PI()*$B52/n_ang),0)-ImgG_x0+1)</f>
        <v>65</v>
      </c>
      <c r="I52" s="18" t="n">
        <f aca="false">INDEX(ImgG,ROUND($C$5+I$7*SIN(2*PI()*$B52/n_ang),0)-ImgG_y0+1,ROUND($C$4+I$7*COS(2*PI()*$B52/n_ang),0)-ImgG_x0+1)</f>
        <v>57</v>
      </c>
      <c r="J52" s="18" t="n">
        <f aca="false">INDEX(ImgG,ROUND($C$5+J$7*SIN(2*PI()*$B52/n_ang),0)-ImgG_y0+1,ROUND($C$4+J$7*COS(2*PI()*$B52/n_ang),0)-ImgG_x0+1)</f>
        <v>57</v>
      </c>
      <c r="K52" s="18" t="n">
        <f aca="false">INDEX(ImgG,ROUND($C$5+K$7*SIN(2*PI()*$B52/n_ang),0)-ImgG_y0+1,ROUND($C$4+K$7*COS(2*PI()*$B52/n_ang),0)-ImgG_x0+1)</f>
        <v>77</v>
      </c>
      <c r="L52" s="18" t="n">
        <f aca="false">INDEX(ImgG,ROUND($C$5+L$7*SIN(2*PI()*$B52/n_ang),0)-ImgG_y0+1,ROUND($C$4+L$7*COS(2*PI()*$B52/n_ang),0)-ImgG_x0+1)</f>
        <v>152</v>
      </c>
      <c r="M52" s="18" t="n">
        <f aca="false">INDEX(ImgG,ROUND($C$5+M$7*SIN(2*PI()*$B52/n_ang),0)-ImgG_y0+1,ROUND($C$4+M$7*COS(2*PI()*$B52/n_ang),0)-ImgG_x0+1)</f>
        <v>149</v>
      </c>
      <c r="N52" s="18" t="n">
        <f aca="false">INDEX(ImgG,ROUND($C$5+N$7*SIN(2*PI()*$B52/n_ang),0)-ImgG_y0+1,ROUND($C$4+N$7*COS(2*PI()*$B52/n_ang),0)-ImgG_x0+1)</f>
        <v>159</v>
      </c>
      <c r="O52" s="18" t="n">
        <f aca="false">INDEX(ImgG,ROUND($C$5+O$7*SIN(2*PI()*$B52/n_ang),0)-ImgG_y0+1,ROUND($C$4+O$7*COS(2*PI()*$B52/n_ang),0)-ImgG_x0+1)</f>
        <v>141</v>
      </c>
      <c r="P52" s="18" t="n">
        <f aca="false">INDEX(ImgG,ROUND($C$5+P$7*SIN(2*PI()*$B52/n_ang),0)-ImgG_y0+1,ROUND($C$4+P$7*COS(2*PI()*$B52/n_ang),0)-ImgG_x0+1)</f>
        <v>182</v>
      </c>
      <c r="Q52" s="18" t="n">
        <f aca="false">INDEX(ImgG,ROUND($C$5+Q$7*SIN(2*PI()*$B52/n_ang),0)-ImgG_y0+1,ROUND($C$4+Q$7*COS(2*PI()*$B52/n_ang),0)-ImgG_x0+1)</f>
        <v>162</v>
      </c>
      <c r="R52" s="18" t="n">
        <f aca="false">INDEX(ImgG,ROUND($C$5+R$7*SIN(2*PI()*$B52/n_ang),0)-ImgG_y0+1,ROUND($C$4+R$7*COS(2*PI()*$B52/n_ang),0)-ImgG_x0+1)</f>
        <v>193</v>
      </c>
      <c r="S52" s="18" t="n">
        <f aca="false">INDEX(ImgG,ROUND($C$5+S$7*SIN(2*PI()*$B52/n_ang),0)-ImgG_y0+1,ROUND($C$4+S$7*COS(2*PI()*$B52/n_ang),0)-ImgG_x0+1)</f>
        <v>177</v>
      </c>
      <c r="T52" s="18" t="n">
        <f aca="false">INDEX(ImgG,ROUND($C$5+T$7*SIN(2*PI()*$B52/n_ang),0)-ImgG_y0+1,ROUND($C$4+T$7*COS(2*PI()*$B52/n_ang),0)-ImgG_x0+1)</f>
        <v>142</v>
      </c>
      <c r="U52" s="18" t="n">
        <f aca="false">INDEX(ImgG,ROUND($C$5+U$7*SIN(2*PI()*$B52/n_ang),0)-ImgG_y0+1,ROUND($C$4+U$7*COS(2*PI()*$B52/n_ang),0)-ImgG_x0+1)</f>
        <v>137</v>
      </c>
      <c r="V52" s="18" t="n">
        <f aca="false">INDEX(ImgG,ROUND($C$5+V$7*SIN(2*PI()*$B52/n_ang),0)-ImgG_y0+1,ROUND($C$4+V$7*COS(2*PI()*$B52/n_ang),0)-ImgG_x0+1)</f>
        <v>137</v>
      </c>
      <c r="W52" s="18" t="n">
        <f aca="false">INDEX(ImgG,ROUND($C$5+W$7*SIN(2*PI()*$B52/n_ang),0)-ImgG_y0+1,ROUND($C$4+W$7*COS(2*PI()*$B52/n_ang),0)-ImgG_x0+1)</f>
        <v>165</v>
      </c>
      <c r="X52" s="18" t="n">
        <f aca="false">INDEX(ImgG,ROUND($C$5+X$7*SIN(2*PI()*$B52/n_ang),0)-ImgG_y0+1,ROUND($C$4+X$7*COS(2*PI()*$B52/n_ang),0)-ImgG_x0+1)</f>
        <v>138</v>
      </c>
      <c r="Y52" s="18" t="n">
        <f aca="false">INDEX(ImgG,ROUND($C$5+Y$7*SIN(2*PI()*$B52/n_ang),0)-ImgG_y0+1,ROUND($C$4+Y$7*COS(2*PI()*$B52/n_ang),0)-ImgG_x0+1)</f>
        <v>193</v>
      </c>
      <c r="Z52" s="18" t="n">
        <f aca="false">INDEX(ImgG,ROUND($C$5+Z$7*SIN(2*PI()*$B52/n_ang),0)-ImgG_y0+1,ROUND($C$4+Z$7*COS(2*PI()*$B52/n_ang),0)-ImgG_x0+1)</f>
        <v>173</v>
      </c>
      <c r="AA52" s="18" t="n">
        <f aca="false">INDEX(ImgG,ROUND($C$5+AA$7*SIN(2*PI()*$B52/n_ang),0)-ImgG_y0+1,ROUND($C$4+AA$7*COS(2*PI()*$B52/n_ang),0)-ImgG_x0+1)</f>
        <v>170</v>
      </c>
      <c r="AB52" s="18" t="n">
        <f aca="false">INDEX(ImgG,ROUND($C$5+AB$7*SIN(2*PI()*$B52/n_ang),0)-ImgG_y0+1,ROUND($C$4+AB$7*COS(2*PI()*$B52/n_ang),0)-ImgG_x0+1)</f>
        <v>170</v>
      </c>
      <c r="AD52" s="18" t="n">
        <f aca="false">INDEX(ImgG,ROUND($C$5+AD$7*SIN(2*PI()*$B52/n_ang),0)-ImgG_y0+1,ROUND($C$4+AD$7*COS(2*PI()*$B52/n_ang),0)-ImgG_x0+1)</f>
        <v>97</v>
      </c>
      <c r="AE52" s="18" t="n">
        <f aca="false">INDEX(ImgG,ROUND($C$5+AE$7*SIN(2*PI()*$B52/n_ang),0)-ImgG_y0+1,ROUND($C$4+AE$7*COS(2*PI()*$B52/n_ang),0)-ImgG_x0+1)</f>
        <v>23</v>
      </c>
      <c r="AF52" s="18" t="n">
        <f aca="false">INDEX(ImgG,ROUND($C$5+AF$7*SIN(2*PI()*$B52/n_ang),0)-ImgG_y0+1,ROUND($C$4+AF$7*COS(2*PI()*$B52/n_ang),0)-ImgG_x0+1)</f>
        <v>33</v>
      </c>
      <c r="AG52" s="18" t="n">
        <f aca="false">INDEX(ImgG,ROUND($C$5+AG$7*SIN(2*PI()*$B52/n_ang),0)-ImgG_y0+1,ROUND($C$4+AG$7*COS(2*PI()*$B52/n_ang),0)-ImgG_x0+1)</f>
        <v>64</v>
      </c>
      <c r="AH52" s="18" t="n">
        <f aca="false">INDEX(ImgG,ROUND($C$5+AH$7*SIN(2*PI()*$B52/n_ang),0)-ImgG_y0+1,ROUND($C$4+AH$7*COS(2*PI()*$B52/n_ang),0)-ImgG_x0+1)</f>
        <v>54</v>
      </c>
      <c r="AI52" s="18" t="n">
        <f aca="false">INDEX(ImgG,ROUND($C$5+AI$7*SIN(2*PI()*$B52/n_ang),0)-ImgG_y0+1,ROUND($C$4+AI$7*COS(2*PI()*$B52/n_ang),0)-ImgG_x0+1)</f>
        <v>47</v>
      </c>
      <c r="AJ52" s="18" t="n">
        <f aca="false">INDEX(ImgG,ROUND($C$5+AJ$7*SIN(2*PI()*$B52/n_ang),0)-ImgG_y0+1,ROUND($C$4+AJ$7*COS(2*PI()*$B52/n_ang),0)-ImgG_x0+1)</f>
        <v>4</v>
      </c>
      <c r="AK52" s="18" t="n">
        <f aca="false">INDEX(ImgG,ROUND($C$5+AK$7*SIN(2*PI()*$B52/n_ang),0)-ImgG_y0+1,ROUND($C$4+AK$7*COS(2*PI()*$B52/n_ang),0)-ImgG_x0+1)</f>
        <v>26</v>
      </c>
      <c r="AL52" s="18" t="n">
        <f aca="false">INDEX(ImgG,ROUND($C$5+AL$7*SIN(2*PI()*$B52/n_ang),0)-ImgG_y0+1,ROUND($C$4+AL$7*COS(2*PI()*$B52/n_ang),0)-ImgG_x0+1)</f>
        <v>26</v>
      </c>
      <c r="AN52" s="35" t="n">
        <f aca="false">AVERAGE(D52:AB52)-AVERAGE(D136:AB136)</f>
        <v>3.37437499999999</v>
      </c>
      <c r="AO52" s="36" t="n">
        <f aca="false">(AN52-AVERAGE(AN$8:AN$135))/STDEVP(AN$8:AN$135)</f>
        <v>0.123253180271721</v>
      </c>
      <c r="AP52" s="35" t="n">
        <f aca="false">AVERAGE(AD52:AL52)-AVERAGE(AD136:AL136)</f>
        <v>-33.5138888888889</v>
      </c>
      <c r="AQ52" s="36" t="n">
        <f aca="false">(AP52-AVERAGE(AP$8:AP$135))/STDEVP(AP$8:AP$135)</f>
        <v>-0.717211697368861</v>
      </c>
    </row>
    <row r="53" customFormat="false" ht="10.5" hidden="false" customHeight="true" outlineLevel="0" collapsed="false">
      <c r="B53" s="22" t="n">
        <v>45</v>
      </c>
      <c r="C53" s="34" t="n">
        <f aca="false">B53*360/n_ang</f>
        <v>126.5625</v>
      </c>
      <c r="D53" s="18" t="n">
        <f aca="false">INDEX(ImgG,ROUND($C$5+D$7*SIN(2*PI()*$B53/n_ang),0)-ImgG_y0+1,ROUND($C$4+D$7*COS(2*PI()*$B53/n_ang),0)-ImgG_x0+1)</f>
        <v>188</v>
      </c>
      <c r="E53" s="18" t="n">
        <f aca="false">INDEX(ImgG,ROUND($C$5+E$7*SIN(2*PI()*$B53/n_ang),0)-ImgG_y0+1,ROUND($C$4+E$7*COS(2*PI()*$B53/n_ang),0)-ImgG_x0+1)</f>
        <v>198</v>
      </c>
      <c r="F53" s="18" t="n">
        <f aca="false">INDEX(ImgG,ROUND($C$5+F$7*SIN(2*PI()*$B53/n_ang),0)-ImgG_y0+1,ROUND($C$4+F$7*COS(2*PI()*$B53/n_ang),0)-ImgG_x0+1)</f>
        <v>93</v>
      </c>
      <c r="G53" s="18" t="n">
        <f aca="false">INDEX(ImgG,ROUND($C$5+G$7*SIN(2*PI()*$B53/n_ang),0)-ImgG_y0+1,ROUND($C$4+G$7*COS(2*PI()*$B53/n_ang),0)-ImgG_x0+1)</f>
        <v>77</v>
      </c>
      <c r="H53" s="18" t="n">
        <f aca="false">INDEX(ImgG,ROUND($C$5+H$7*SIN(2*PI()*$B53/n_ang),0)-ImgG_y0+1,ROUND($C$4+H$7*COS(2*PI()*$B53/n_ang),0)-ImgG_x0+1)</f>
        <v>84</v>
      </c>
      <c r="I53" s="18" t="n">
        <f aca="false">INDEX(ImgG,ROUND($C$5+I$7*SIN(2*PI()*$B53/n_ang),0)-ImgG_y0+1,ROUND($C$4+I$7*COS(2*PI()*$B53/n_ang),0)-ImgG_x0+1)</f>
        <v>84</v>
      </c>
      <c r="J53" s="18" t="n">
        <f aca="false">INDEX(ImgG,ROUND($C$5+J$7*SIN(2*PI()*$B53/n_ang),0)-ImgG_y0+1,ROUND($C$4+J$7*COS(2*PI()*$B53/n_ang),0)-ImgG_x0+1)</f>
        <v>54</v>
      </c>
      <c r="K53" s="18" t="n">
        <f aca="false">INDEX(ImgG,ROUND($C$5+K$7*SIN(2*PI()*$B53/n_ang),0)-ImgG_y0+1,ROUND($C$4+K$7*COS(2*PI()*$B53/n_ang),0)-ImgG_x0+1)</f>
        <v>125</v>
      </c>
      <c r="L53" s="18" t="n">
        <f aca="false">INDEX(ImgG,ROUND($C$5+L$7*SIN(2*PI()*$B53/n_ang),0)-ImgG_y0+1,ROUND($C$4+L$7*COS(2*PI()*$B53/n_ang),0)-ImgG_x0+1)</f>
        <v>152</v>
      </c>
      <c r="M53" s="18" t="n">
        <f aca="false">INDEX(ImgG,ROUND($C$5+M$7*SIN(2*PI()*$B53/n_ang),0)-ImgG_y0+1,ROUND($C$4+M$7*COS(2*PI()*$B53/n_ang),0)-ImgG_x0+1)</f>
        <v>171</v>
      </c>
      <c r="N53" s="18" t="n">
        <f aca="false">INDEX(ImgG,ROUND($C$5+N$7*SIN(2*PI()*$B53/n_ang),0)-ImgG_y0+1,ROUND($C$4+N$7*COS(2*PI()*$B53/n_ang),0)-ImgG_x0+1)</f>
        <v>171</v>
      </c>
      <c r="O53" s="18" t="n">
        <f aca="false">INDEX(ImgG,ROUND($C$5+O$7*SIN(2*PI()*$B53/n_ang),0)-ImgG_y0+1,ROUND($C$4+O$7*COS(2*PI()*$B53/n_ang),0)-ImgG_x0+1)</f>
        <v>192</v>
      </c>
      <c r="P53" s="18" t="n">
        <f aca="false">INDEX(ImgG,ROUND($C$5+P$7*SIN(2*PI()*$B53/n_ang),0)-ImgG_y0+1,ROUND($C$4+P$7*COS(2*PI()*$B53/n_ang),0)-ImgG_x0+1)</f>
        <v>158</v>
      </c>
      <c r="Q53" s="18" t="n">
        <f aca="false">INDEX(ImgG,ROUND($C$5+Q$7*SIN(2*PI()*$B53/n_ang),0)-ImgG_y0+1,ROUND($C$4+Q$7*COS(2*PI()*$B53/n_ang),0)-ImgG_x0+1)</f>
        <v>185</v>
      </c>
      <c r="R53" s="18" t="n">
        <f aca="false">INDEX(ImgG,ROUND($C$5+R$7*SIN(2*PI()*$B53/n_ang),0)-ImgG_y0+1,ROUND($C$4+R$7*COS(2*PI()*$B53/n_ang),0)-ImgG_x0+1)</f>
        <v>151</v>
      </c>
      <c r="S53" s="18" t="n">
        <f aca="false">INDEX(ImgG,ROUND($C$5+S$7*SIN(2*PI()*$B53/n_ang),0)-ImgG_y0+1,ROUND($C$4+S$7*COS(2*PI()*$B53/n_ang),0)-ImgG_x0+1)</f>
        <v>151</v>
      </c>
      <c r="T53" s="18" t="n">
        <f aca="false">INDEX(ImgG,ROUND($C$5+T$7*SIN(2*PI()*$B53/n_ang),0)-ImgG_y0+1,ROUND($C$4+T$7*COS(2*PI()*$B53/n_ang),0)-ImgG_x0+1)</f>
        <v>153</v>
      </c>
      <c r="U53" s="18" t="n">
        <f aca="false">INDEX(ImgG,ROUND($C$5+U$7*SIN(2*PI()*$B53/n_ang),0)-ImgG_y0+1,ROUND($C$4+U$7*COS(2*PI()*$B53/n_ang),0)-ImgG_x0+1)</f>
        <v>169</v>
      </c>
      <c r="V53" s="18" t="n">
        <f aca="false">INDEX(ImgG,ROUND($C$5+V$7*SIN(2*PI()*$B53/n_ang),0)-ImgG_y0+1,ROUND($C$4+V$7*COS(2*PI()*$B53/n_ang),0)-ImgG_x0+1)</f>
        <v>150</v>
      </c>
      <c r="W53" s="18" t="n">
        <f aca="false">INDEX(ImgG,ROUND($C$5+W$7*SIN(2*PI()*$B53/n_ang),0)-ImgG_y0+1,ROUND($C$4+W$7*COS(2*PI()*$B53/n_ang),0)-ImgG_x0+1)</f>
        <v>184</v>
      </c>
      <c r="X53" s="18" t="n">
        <f aca="false">INDEX(ImgG,ROUND($C$5+X$7*SIN(2*PI()*$B53/n_ang),0)-ImgG_y0+1,ROUND($C$4+X$7*COS(2*PI()*$B53/n_ang),0)-ImgG_x0+1)</f>
        <v>184</v>
      </c>
      <c r="Y53" s="18" t="n">
        <f aca="false">INDEX(ImgG,ROUND($C$5+Y$7*SIN(2*PI()*$B53/n_ang),0)-ImgG_y0+1,ROUND($C$4+Y$7*COS(2*PI()*$B53/n_ang),0)-ImgG_x0+1)</f>
        <v>153</v>
      </c>
      <c r="Z53" s="18" t="n">
        <f aca="false">INDEX(ImgG,ROUND($C$5+Z$7*SIN(2*PI()*$B53/n_ang),0)-ImgG_y0+1,ROUND($C$4+Z$7*COS(2*PI()*$B53/n_ang),0)-ImgG_x0+1)</f>
        <v>127</v>
      </c>
      <c r="AA53" s="18" t="n">
        <f aca="false">INDEX(ImgG,ROUND($C$5+AA$7*SIN(2*PI()*$B53/n_ang),0)-ImgG_y0+1,ROUND($C$4+AA$7*COS(2*PI()*$B53/n_ang),0)-ImgG_x0+1)</f>
        <v>163</v>
      </c>
      <c r="AB53" s="18" t="n">
        <f aca="false">INDEX(ImgG,ROUND($C$5+AB$7*SIN(2*PI()*$B53/n_ang),0)-ImgG_y0+1,ROUND($C$4+AB$7*COS(2*PI()*$B53/n_ang),0)-ImgG_x0+1)</f>
        <v>141</v>
      </c>
      <c r="AD53" s="18" t="n">
        <f aca="false">INDEX(ImgG,ROUND($C$5+AD$7*SIN(2*PI()*$B53/n_ang),0)-ImgG_y0+1,ROUND($C$4+AD$7*COS(2*PI()*$B53/n_ang),0)-ImgG_x0+1)</f>
        <v>106</v>
      </c>
      <c r="AE53" s="18" t="n">
        <f aca="false">INDEX(ImgG,ROUND($C$5+AE$7*SIN(2*PI()*$B53/n_ang),0)-ImgG_y0+1,ROUND($C$4+AE$7*COS(2*PI()*$B53/n_ang),0)-ImgG_x0+1)</f>
        <v>36</v>
      </c>
      <c r="AF53" s="18" t="n">
        <f aca="false">INDEX(ImgG,ROUND($C$5+AF$7*SIN(2*PI()*$B53/n_ang),0)-ImgG_y0+1,ROUND($C$4+AF$7*COS(2*PI()*$B53/n_ang),0)-ImgG_x0+1)</f>
        <v>36</v>
      </c>
      <c r="AG53" s="18" t="n">
        <f aca="false">INDEX(ImgG,ROUND($C$5+AG$7*SIN(2*PI()*$B53/n_ang),0)-ImgG_y0+1,ROUND($C$4+AG$7*COS(2*PI()*$B53/n_ang),0)-ImgG_x0+1)</f>
        <v>49</v>
      </c>
      <c r="AH53" s="18" t="n">
        <f aca="false">INDEX(ImgG,ROUND($C$5+AH$7*SIN(2*PI()*$B53/n_ang),0)-ImgG_y0+1,ROUND($C$4+AH$7*COS(2*PI()*$B53/n_ang),0)-ImgG_x0+1)</f>
        <v>52</v>
      </c>
      <c r="AI53" s="18" t="n">
        <f aca="false">INDEX(ImgG,ROUND($C$5+AI$7*SIN(2*PI()*$B53/n_ang),0)-ImgG_y0+1,ROUND($C$4+AI$7*COS(2*PI()*$B53/n_ang),0)-ImgG_x0+1)</f>
        <v>19</v>
      </c>
      <c r="AJ53" s="18" t="n">
        <f aca="false">INDEX(ImgG,ROUND($C$5+AJ$7*SIN(2*PI()*$B53/n_ang),0)-ImgG_y0+1,ROUND($C$4+AJ$7*COS(2*PI()*$B53/n_ang),0)-ImgG_x0+1)</f>
        <v>2</v>
      </c>
      <c r="AK53" s="18" t="n">
        <f aca="false">INDEX(ImgG,ROUND($C$5+AK$7*SIN(2*PI()*$B53/n_ang),0)-ImgG_y0+1,ROUND($C$4+AK$7*COS(2*PI()*$B53/n_ang),0)-ImgG_x0+1)</f>
        <v>2</v>
      </c>
      <c r="AL53" s="18" t="n">
        <f aca="false">INDEX(ImgG,ROUND($C$5+AL$7*SIN(2*PI()*$B53/n_ang),0)-ImgG_y0+1,ROUND($C$4+AL$7*COS(2*PI()*$B53/n_ang),0)-ImgG_x0+1)</f>
        <v>39</v>
      </c>
      <c r="AN53" s="35" t="n">
        <f aca="false">AVERAGE(D53:AB53)-AVERAGE(D136:AB136)</f>
        <v>4.69437499999998</v>
      </c>
      <c r="AO53" s="36" t="n">
        <f aca="false">(AN53-AVERAGE(AN$8:AN$135))/STDEVP(AN$8:AN$135)</f>
        <v>0.171467797188534</v>
      </c>
      <c r="AP53" s="35" t="n">
        <f aca="false">AVERAGE(AD53:AL53)-AVERAGE(AD136:AL136)</f>
        <v>-37.1805555555556</v>
      </c>
      <c r="AQ53" s="36" t="n">
        <f aca="false">(AP53-AVERAGE(AP$8:AP$135))/STDEVP(AP$8:AP$135)</f>
        <v>-0.795679947723349</v>
      </c>
    </row>
    <row r="54" customFormat="false" ht="10.5" hidden="false" customHeight="true" outlineLevel="0" collapsed="false">
      <c r="B54" s="22" t="n">
        <v>46</v>
      </c>
      <c r="C54" s="34" t="n">
        <f aca="false">B54*360/n_ang</f>
        <v>129.375</v>
      </c>
      <c r="D54" s="18" t="n">
        <f aca="false">INDEX(ImgG,ROUND($C$5+D$7*SIN(2*PI()*$B54/n_ang),0)-ImgG_y0+1,ROUND($C$4+D$7*COS(2*PI()*$B54/n_ang),0)-ImgG_x0+1)</f>
        <v>209</v>
      </c>
      <c r="E54" s="18" t="n">
        <f aca="false">INDEX(ImgG,ROUND($C$5+E$7*SIN(2*PI()*$B54/n_ang),0)-ImgG_y0+1,ROUND($C$4+E$7*COS(2*PI()*$B54/n_ang),0)-ImgG_x0+1)</f>
        <v>198</v>
      </c>
      <c r="F54" s="18" t="n">
        <f aca="false">INDEX(ImgG,ROUND($C$5+F$7*SIN(2*PI()*$B54/n_ang),0)-ImgG_y0+1,ROUND($C$4+F$7*COS(2*PI()*$B54/n_ang),0)-ImgG_x0+1)</f>
        <v>93</v>
      </c>
      <c r="G54" s="18" t="n">
        <f aca="false">INDEX(ImgG,ROUND($C$5+G$7*SIN(2*PI()*$B54/n_ang),0)-ImgG_y0+1,ROUND($C$4+G$7*COS(2*PI()*$B54/n_ang),0)-ImgG_x0+1)</f>
        <v>95</v>
      </c>
      <c r="H54" s="18" t="n">
        <f aca="false">INDEX(ImgG,ROUND($C$5+H$7*SIN(2*PI()*$B54/n_ang),0)-ImgG_y0+1,ROUND($C$4+H$7*COS(2*PI()*$B54/n_ang),0)-ImgG_x0+1)</f>
        <v>95</v>
      </c>
      <c r="I54" s="18" t="n">
        <f aca="false">INDEX(ImgG,ROUND($C$5+I$7*SIN(2*PI()*$B54/n_ang),0)-ImgG_y0+1,ROUND($C$4+I$7*COS(2*PI()*$B54/n_ang),0)-ImgG_x0+1)</f>
        <v>114</v>
      </c>
      <c r="J54" s="18" t="n">
        <f aca="false">INDEX(ImgG,ROUND($C$5+J$7*SIN(2*PI()*$B54/n_ang),0)-ImgG_y0+1,ROUND($C$4+J$7*COS(2*PI()*$B54/n_ang),0)-ImgG_x0+1)</f>
        <v>54</v>
      </c>
      <c r="K54" s="18" t="n">
        <f aca="false">INDEX(ImgG,ROUND($C$5+K$7*SIN(2*PI()*$B54/n_ang),0)-ImgG_y0+1,ROUND($C$4+K$7*COS(2*PI()*$B54/n_ang),0)-ImgG_x0+1)</f>
        <v>68</v>
      </c>
      <c r="L54" s="18" t="n">
        <f aca="false">INDEX(ImgG,ROUND($C$5+L$7*SIN(2*PI()*$B54/n_ang),0)-ImgG_y0+1,ROUND($C$4+L$7*COS(2*PI()*$B54/n_ang),0)-ImgG_x0+1)</f>
        <v>172</v>
      </c>
      <c r="M54" s="18" t="n">
        <f aca="false">INDEX(ImgG,ROUND($C$5+M$7*SIN(2*PI()*$B54/n_ang),0)-ImgG_y0+1,ROUND($C$4+M$7*COS(2*PI()*$B54/n_ang),0)-ImgG_x0+1)</f>
        <v>150</v>
      </c>
      <c r="N54" s="18" t="n">
        <f aca="false">INDEX(ImgG,ROUND($C$5+N$7*SIN(2*PI()*$B54/n_ang),0)-ImgG_y0+1,ROUND($C$4+N$7*COS(2*PI()*$B54/n_ang),0)-ImgG_x0+1)</f>
        <v>203</v>
      </c>
      <c r="O54" s="18" t="n">
        <f aca="false">INDEX(ImgG,ROUND($C$5+O$7*SIN(2*PI()*$B54/n_ang),0)-ImgG_y0+1,ROUND($C$4+O$7*COS(2*PI()*$B54/n_ang),0)-ImgG_x0+1)</f>
        <v>166</v>
      </c>
      <c r="P54" s="18" t="n">
        <f aca="false">INDEX(ImgG,ROUND($C$5+P$7*SIN(2*PI()*$B54/n_ang),0)-ImgG_y0+1,ROUND($C$4+P$7*COS(2*PI()*$B54/n_ang),0)-ImgG_x0+1)</f>
        <v>166</v>
      </c>
      <c r="Q54" s="18" t="n">
        <f aca="false">INDEX(ImgG,ROUND($C$5+Q$7*SIN(2*PI()*$B54/n_ang),0)-ImgG_y0+1,ROUND($C$4+Q$7*COS(2*PI()*$B54/n_ang),0)-ImgG_x0+1)</f>
        <v>160</v>
      </c>
      <c r="R54" s="18" t="n">
        <f aca="false">INDEX(ImgG,ROUND($C$5+R$7*SIN(2*PI()*$B54/n_ang),0)-ImgG_y0+1,ROUND($C$4+R$7*COS(2*PI()*$B54/n_ang),0)-ImgG_x0+1)</f>
        <v>155</v>
      </c>
      <c r="S54" s="18" t="n">
        <f aca="false">INDEX(ImgG,ROUND($C$5+S$7*SIN(2*PI()*$B54/n_ang),0)-ImgG_y0+1,ROUND($C$4+S$7*COS(2*PI()*$B54/n_ang),0)-ImgG_x0+1)</f>
        <v>170</v>
      </c>
      <c r="T54" s="18" t="n">
        <f aca="false">INDEX(ImgG,ROUND($C$5+T$7*SIN(2*PI()*$B54/n_ang),0)-ImgG_y0+1,ROUND($C$4+T$7*COS(2*PI()*$B54/n_ang),0)-ImgG_x0+1)</f>
        <v>174</v>
      </c>
      <c r="U54" s="18" t="n">
        <f aca="false">INDEX(ImgG,ROUND($C$5+U$7*SIN(2*PI()*$B54/n_ang),0)-ImgG_y0+1,ROUND($C$4+U$7*COS(2*PI()*$B54/n_ang),0)-ImgG_x0+1)</f>
        <v>170</v>
      </c>
      <c r="V54" s="18" t="n">
        <f aca="false">INDEX(ImgG,ROUND($C$5+V$7*SIN(2*PI()*$B54/n_ang),0)-ImgG_y0+1,ROUND($C$4+V$7*COS(2*PI()*$B54/n_ang),0)-ImgG_x0+1)</f>
        <v>175</v>
      </c>
      <c r="W54" s="18" t="n">
        <f aca="false">INDEX(ImgG,ROUND($C$5+W$7*SIN(2*PI()*$B54/n_ang),0)-ImgG_y0+1,ROUND($C$4+W$7*COS(2*PI()*$B54/n_ang),0)-ImgG_x0+1)</f>
        <v>165</v>
      </c>
      <c r="X54" s="18" t="n">
        <f aca="false">INDEX(ImgG,ROUND($C$5+X$7*SIN(2*PI()*$B54/n_ang),0)-ImgG_y0+1,ROUND($C$4+X$7*COS(2*PI()*$B54/n_ang),0)-ImgG_x0+1)</f>
        <v>181</v>
      </c>
      <c r="Y54" s="18" t="n">
        <f aca="false">INDEX(ImgG,ROUND($C$5+Y$7*SIN(2*PI()*$B54/n_ang),0)-ImgG_y0+1,ROUND($C$4+Y$7*COS(2*PI()*$B54/n_ang),0)-ImgG_x0+1)</f>
        <v>144</v>
      </c>
      <c r="Z54" s="18" t="n">
        <f aca="false">INDEX(ImgG,ROUND($C$5+Z$7*SIN(2*PI()*$B54/n_ang),0)-ImgG_y0+1,ROUND($C$4+Z$7*COS(2*PI()*$B54/n_ang),0)-ImgG_x0+1)</f>
        <v>163</v>
      </c>
      <c r="AA54" s="18" t="n">
        <f aca="false">INDEX(ImgG,ROUND($C$5+AA$7*SIN(2*PI()*$B54/n_ang),0)-ImgG_y0+1,ROUND($C$4+AA$7*COS(2*PI()*$B54/n_ang),0)-ImgG_x0+1)</f>
        <v>131</v>
      </c>
      <c r="AB54" s="18" t="n">
        <f aca="false">INDEX(ImgG,ROUND($C$5+AB$7*SIN(2*PI()*$B54/n_ang),0)-ImgG_y0+1,ROUND($C$4+AB$7*COS(2*PI()*$B54/n_ang),0)-ImgG_x0+1)</f>
        <v>164</v>
      </c>
      <c r="AD54" s="18" t="n">
        <f aca="false">INDEX(ImgG,ROUND($C$5+AD$7*SIN(2*PI()*$B54/n_ang),0)-ImgG_y0+1,ROUND($C$4+AD$7*COS(2*PI()*$B54/n_ang),0)-ImgG_x0+1)</f>
        <v>85</v>
      </c>
      <c r="AE54" s="18" t="n">
        <f aca="false">INDEX(ImgG,ROUND($C$5+AE$7*SIN(2*PI()*$B54/n_ang),0)-ImgG_y0+1,ROUND($C$4+AE$7*COS(2*PI()*$B54/n_ang),0)-ImgG_x0+1)</f>
        <v>30</v>
      </c>
      <c r="AF54" s="18" t="n">
        <f aca="false">INDEX(ImgG,ROUND($C$5+AF$7*SIN(2*PI()*$B54/n_ang),0)-ImgG_y0+1,ROUND($C$4+AF$7*COS(2*PI()*$B54/n_ang),0)-ImgG_x0+1)</f>
        <v>82</v>
      </c>
      <c r="AG54" s="18" t="n">
        <f aca="false">INDEX(ImgG,ROUND($C$5+AG$7*SIN(2*PI()*$B54/n_ang),0)-ImgG_y0+1,ROUND($C$4+AG$7*COS(2*PI()*$B54/n_ang),0)-ImgG_x0+1)</f>
        <v>44</v>
      </c>
      <c r="AH54" s="18" t="n">
        <f aca="false">INDEX(ImgG,ROUND($C$5+AH$7*SIN(2*PI()*$B54/n_ang),0)-ImgG_y0+1,ROUND($C$4+AH$7*COS(2*PI()*$B54/n_ang),0)-ImgG_x0+1)</f>
        <v>33</v>
      </c>
      <c r="AI54" s="18" t="n">
        <f aca="false">INDEX(ImgG,ROUND($C$5+AI$7*SIN(2*PI()*$B54/n_ang),0)-ImgG_y0+1,ROUND($C$4+AI$7*COS(2*PI()*$B54/n_ang),0)-ImgG_x0+1)</f>
        <v>1</v>
      </c>
      <c r="AJ54" s="18" t="n">
        <f aca="false">INDEX(ImgG,ROUND($C$5+AJ$7*SIN(2*PI()*$B54/n_ang),0)-ImgG_y0+1,ROUND($C$4+AJ$7*COS(2*PI()*$B54/n_ang),0)-ImgG_x0+1)</f>
        <v>1</v>
      </c>
      <c r="AK54" s="18" t="n">
        <f aca="false">INDEX(ImgG,ROUND($C$5+AK$7*SIN(2*PI()*$B54/n_ang),0)-ImgG_y0+1,ROUND($C$4+AK$7*COS(2*PI()*$B54/n_ang),0)-ImgG_x0+1)</f>
        <v>26</v>
      </c>
      <c r="AL54" s="18" t="n">
        <f aca="false">INDEX(ImgG,ROUND($C$5+AL$7*SIN(2*PI()*$B54/n_ang),0)-ImgG_y0+1,ROUND($C$4+AL$7*COS(2*PI()*$B54/n_ang),0)-ImgG_x0+1)</f>
        <v>54</v>
      </c>
      <c r="AN54" s="35" t="n">
        <f aca="false">AVERAGE(D54:AB54)-AVERAGE(D136:AB136)</f>
        <v>7.77437499999999</v>
      </c>
      <c r="AO54" s="36" t="n">
        <f aca="false">(AN54-AVERAGE(AN$8:AN$135))/STDEVP(AN$8:AN$135)</f>
        <v>0.283968569994432</v>
      </c>
      <c r="AP54" s="35" t="n">
        <f aca="false">AVERAGE(AD54:AL54)-AVERAGE(AD136:AL136)</f>
        <v>-35.5138888888889</v>
      </c>
      <c r="AQ54" s="36" t="n">
        <f aca="false">(AP54-AVERAGE(AP$8:AP$135))/STDEVP(AP$8:AP$135)</f>
        <v>-0.760012561198582</v>
      </c>
    </row>
    <row r="55" customFormat="false" ht="10.5" hidden="false" customHeight="true" outlineLevel="0" collapsed="false">
      <c r="B55" s="22" t="n">
        <v>47</v>
      </c>
      <c r="C55" s="34" t="n">
        <f aca="false">B55*360/n_ang</f>
        <v>132.1875</v>
      </c>
      <c r="D55" s="18" t="n">
        <f aca="false">INDEX(ImgG,ROUND($C$5+D$7*SIN(2*PI()*$B55/n_ang),0)-ImgG_y0+1,ROUND($C$4+D$7*COS(2*PI()*$B55/n_ang),0)-ImgG_x0+1)</f>
        <v>209</v>
      </c>
      <c r="E55" s="18" t="n">
        <f aca="false">INDEX(ImgG,ROUND($C$5+E$7*SIN(2*PI()*$B55/n_ang),0)-ImgG_y0+1,ROUND($C$4+E$7*COS(2*PI()*$B55/n_ang),0)-ImgG_x0+1)</f>
        <v>179</v>
      </c>
      <c r="F55" s="18" t="n">
        <f aca="false">INDEX(ImgG,ROUND($C$5+F$7*SIN(2*PI()*$B55/n_ang),0)-ImgG_y0+1,ROUND($C$4+F$7*COS(2*PI()*$B55/n_ang),0)-ImgG_x0+1)</f>
        <v>179</v>
      </c>
      <c r="G55" s="18" t="n">
        <f aca="false">INDEX(ImgG,ROUND($C$5+G$7*SIN(2*PI()*$B55/n_ang),0)-ImgG_y0+1,ROUND($C$4+G$7*COS(2*PI()*$B55/n_ang),0)-ImgG_x0+1)</f>
        <v>95</v>
      </c>
      <c r="H55" s="18" t="n">
        <f aca="false">INDEX(ImgG,ROUND($C$5+H$7*SIN(2*PI()*$B55/n_ang),0)-ImgG_y0+1,ROUND($C$4+H$7*COS(2*PI()*$B55/n_ang),0)-ImgG_x0+1)</f>
        <v>130</v>
      </c>
      <c r="I55" s="18" t="n">
        <f aca="false">INDEX(ImgG,ROUND($C$5+I$7*SIN(2*PI()*$B55/n_ang),0)-ImgG_y0+1,ROUND($C$4+I$7*COS(2*PI()*$B55/n_ang),0)-ImgG_x0+1)</f>
        <v>114</v>
      </c>
      <c r="J55" s="18" t="n">
        <f aca="false">INDEX(ImgG,ROUND($C$5+J$7*SIN(2*PI()*$B55/n_ang),0)-ImgG_y0+1,ROUND($C$4+J$7*COS(2*PI()*$B55/n_ang),0)-ImgG_x0+1)</f>
        <v>143</v>
      </c>
      <c r="K55" s="18" t="n">
        <f aca="false">INDEX(ImgG,ROUND($C$5+K$7*SIN(2*PI()*$B55/n_ang),0)-ImgG_y0+1,ROUND($C$4+K$7*COS(2*PI()*$B55/n_ang),0)-ImgG_x0+1)</f>
        <v>126</v>
      </c>
      <c r="L55" s="18" t="n">
        <f aca="false">INDEX(ImgG,ROUND($C$5+L$7*SIN(2*PI()*$B55/n_ang),0)-ImgG_y0+1,ROUND($C$4+L$7*COS(2*PI()*$B55/n_ang),0)-ImgG_x0+1)</f>
        <v>172</v>
      </c>
      <c r="M55" s="18" t="n">
        <f aca="false">INDEX(ImgG,ROUND($C$5+M$7*SIN(2*PI()*$B55/n_ang),0)-ImgG_y0+1,ROUND($C$4+M$7*COS(2*PI()*$B55/n_ang),0)-ImgG_x0+1)</f>
        <v>164</v>
      </c>
      <c r="N55" s="18" t="n">
        <f aca="false">INDEX(ImgG,ROUND($C$5+N$7*SIN(2*PI()*$B55/n_ang),0)-ImgG_y0+1,ROUND($C$4+N$7*COS(2*PI()*$B55/n_ang),0)-ImgG_x0+1)</f>
        <v>155</v>
      </c>
      <c r="O55" s="18" t="n">
        <f aca="false">INDEX(ImgG,ROUND($C$5+O$7*SIN(2*PI()*$B55/n_ang),0)-ImgG_y0+1,ROUND($C$4+O$7*COS(2*PI()*$B55/n_ang),0)-ImgG_x0+1)</f>
        <v>167</v>
      </c>
      <c r="P55" s="18" t="n">
        <f aca="false">INDEX(ImgG,ROUND($C$5+P$7*SIN(2*PI()*$B55/n_ang),0)-ImgG_y0+1,ROUND($C$4+P$7*COS(2*PI()*$B55/n_ang),0)-ImgG_x0+1)</f>
        <v>161</v>
      </c>
      <c r="Q55" s="18" t="n">
        <f aca="false">INDEX(ImgG,ROUND($C$5+Q$7*SIN(2*PI()*$B55/n_ang),0)-ImgG_y0+1,ROUND($C$4+Q$7*COS(2*PI()*$B55/n_ang),0)-ImgG_x0+1)</f>
        <v>158</v>
      </c>
      <c r="R55" s="18" t="n">
        <f aca="false">INDEX(ImgG,ROUND($C$5+R$7*SIN(2*PI()*$B55/n_ang),0)-ImgG_y0+1,ROUND($C$4+R$7*COS(2*PI()*$B55/n_ang),0)-ImgG_x0+1)</f>
        <v>179</v>
      </c>
      <c r="S55" s="18" t="n">
        <f aca="false">INDEX(ImgG,ROUND($C$5+S$7*SIN(2*PI()*$B55/n_ang),0)-ImgG_y0+1,ROUND($C$4+S$7*COS(2*PI()*$B55/n_ang),0)-ImgG_x0+1)</f>
        <v>164</v>
      </c>
      <c r="T55" s="18" t="n">
        <f aca="false">INDEX(ImgG,ROUND($C$5+T$7*SIN(2*PI()*$B55/n_ang),0)-ImgG_y0+1,ROUND($C$4+T$7*COS(2*PI()*$B55/n_ang),0)-ImgG_x0+1)</f>
        <v>184</v>
      </c>
      <c r="U55" s="18" t="n">
        <f aca="false">INDEX(ImgG,ROUND($C$5+U$7*SIN(2*PI()*$B55/n_ang),0)-ImgG_y0+1,ROUND($C$4+U$7*COS(2*PI()*$B55/n_ang),0)-ImgG_x0+1)</f>
        <v>184</v>
      </c>
      <c r="V55" s="18" t="n">
        <f aca="false">INDEX(ImgG,ROUND($C$5+V$7*SIN(2*PI()*$B55/n_ang),0)-ImgG_y0+1,ROUND($C$4+V$7*COS(2*PI()*$B55/n_ang),0)-ImgG_x0+1)</f>
        <v>167</v>
      </c>
      <c r="W55" s="18" t="n">
        <f aca="false">INDEX(ImgG,ROUND($C$5+W$7*SIN(2*PI()*$B55/n_ang),0)-ImgG_y0+1,ROUND($C$4+W$7*COS(2*PI()*$B55/n_ang),0)-ImgG_x0+1)</f>
        <v>138</v>
      </c>
      <c r="X55" s="18" t="n">
        <f aca="false">INDEX(ImgG,ROUND($C$5+X$7*SIN(2*PI()*$B55/n_ang),0)-ImgG_y0+1,ROUND($C$4+X$7*COS(2*PI()*$B55/n_ang),0)-ImgG_x0+1)</f>
        <v>155</v>
      </c>
      <c r="Y55" s="18" t="n">
        <f aca="false">INDEX(ImgG,ROUND($C$5+Y$7*SIN(2*PI()*$B55/n_ang),0)-ImgG_y0+1,ROUND($C$4+Y$7*COS(2*PI()*$B55/n_ang),0)-ImgG_x0+1)</f>
        <v>179</v>
      </c>
      <c r="Z55" s="18" t="n">
        <f aca="false">INDEX(ImgG,ROUND($C$5+Z$7*SIN(2*PI()*$B55/n_ang),0)-ImgG_y0+1,ROUND($C$4+Z$7*COS(2*PI()*$B55/n_ang),0)-ImgG_x0+1)</f>
        <v>174</v>
      </c>
      <c r="AA55" s="18" t="n">
        <f aca="false">INDEX(ImgG,ROUND($C$5+AA$7*SIN(2*PI()*$B55/n_ang),0)-ImgG_y0+1,ROUND($C$4+AA$7*COS(2*PI()*$B55/n_ang),0)-ImgG_x0+1)</f>
        <v>175</v>
      </c>
      <c r="AB55" s="18" t="n">
        <f aca="false">INDEX(ImgG,ROUND($C$5+AB$7*SIN(2*PI()*$B55/n_ang),0)-ImgG_y0+1,ROUND($C$4+AB$7*COS(2*PI()*$B55/n_ang),0)-ImgG_x0+1)</f>
        <v>131</v>
      </c>
      <c r="AD55" s="18" t="n">
        <f aca="false">INDEX(ImgG,ROUND($C$5+AD$7*SIN(2*PI()*$B55/n_ang),0)-ImgG_y0+1,ROUND($C$4+AD$7*COS(2*PI()*$B55/n_ang),0)-ImgG_x0+1)</f>
        <v>46</v>
      </c>
      <c r="AE55" s="18" t="n">
        <f aca="false">INDEX(ImgG,ROUND($C$5+AE$7*SIN(2*PI()*$B55/n_ang),0)-ImgG_y0+1,ROUND($C$4+AE$7*COS(2*PI()*$B55/n_ang),0)-ImgG_x0+1)</f>
        <v>46</v>
      </c>
      <c r="AF55" s="18" t="n">
        <f aca="false">INDEX(ImgG,ROUND($C$5+AF$7*SIN(2*PI()*$B55/n_ang),0)-ImgG_y0+1,ROUND($C$4+AF$7*COS(2*PI()*$B55/n_ang),0)-ImgG_x0+1)</f>
        <v>93</v>
      </c>
      <c r="AG55" s="18" t="n">
        <f aca="false">INDEX(ImgG,ROUND($C$5+AG$7*SIN(2*PI()*$B55/n_ang),0)-ImgG_y0+1,ROUND($C$4+AG$7*COS(2*PI()*$B55/n_ang),0)-ImgG_x0+1)</f>
        <v>26</v>
      </c>
      <c r="AH55" s="18" t="n">
        <f aca="false">INDEX(ImgG,ROUND($C$5+AH$7*SIN(2*PI()*$B55/n_ang),0)-ImgG_y0+1,ROUND($C$4+AH$7*COS(2*PI()*$B55/n_ang),0)-ImgG_x0+1)</f>
        <v>28</v>
      </c>
      <c r="AI55" s="18" t="n">
        <f aca="false">INDEX(ImgG,ROUND($C$5+AI$7*SIN(2*PI()*$B55/n_ang),0)-ImgG_y0+1,ROUND($C$4+AI$7*COS(2*PI()*$B55/n_ang),0)-ImgG_x0+1)</f>
        <v>11</v>
      </c>
      <c r="AJ55" s="18" t="n">
        <f aca="false">INDEX(ImgG,ROUND($C$5+AJ$7*SIN(2*PI()*$B55/n_ang),0)-ImgG_y0+1,ROUND($C$4+AJ$7*COS(2*PI()*$B55/n_ang),0)-ImgG_x0+1)</f>
        <v>4</v>
      </c>
      <c r="AK55" s="18" t="n">
        <f aca="false">INDEX(ImgG,ROUND($C$5+AK$7*SIN(2*PI()*$B55/n_ang),0)-ImgG_y0+1,ROUND($C$4+AK$7*COS(2*PI()*$B55/n_ang),0)-ImgG_x0+1)</f>
        <v>28</v>
      </c>
      <c r="AL55" s="18" t="n">
        <f aca="false">INDEX(ImgG,ROUND($C$5+AL$7*SIN(2*PI()*$B55/n_ang),0)-ImgG_y0+1,ROUND($C$4+AL$7*COS(2*PI()*$B55/n_ang),0)-ImgG_x0+1)</f>
        <v>54</v>
      </c>
      <c r="AN55" s="35" t="n">
        <f aca="false">AVERAGE(D55:AB55)-AVERAGE(D136:AB136)</f>
        <v>17.654375</v>
      </c>
      <c r="AO55" s="36" t="n">
        <f aca="false">(AN55-AVERAGE(AN$8:AN$135))/STDEVP(AN$8:AN$135)</f>
        <v>0.644847672371792</v>
      </c>
      <c r="AP55" s="35" t="n">
        <f aca="false">AVERAGE(AD55:AL55)-AVERAGE(AD136:AL136)</f>
        <v>-37.7361111111111</v>
      </c>
      <c r="AQ55" s="36" t="n">
        <f aca="false">(AP55-AVERAGE(AP$8:AP$135))/STDEVP(AP$8:AP$135)</f>
        <v>-0.807569076564938</v>
      </c>
    </row>
    <row r="56" customFormat="false" ht="10.5" hidden="false" customHeight="true" outlineLevel="0" collapsed="false">
      <c r="B56" s="22" t="n">
        <v>48</v>
      </c>
      <c r="C56" s="34" t="n">
        <f aca="false">B56*360/n_ang</f>
        <v>135</v>
      </c>
      <c r="D56" s="18" t="n">
        <f aca="false">INDEX(ImgG,ROUND($C$5+D$7*SIN(2*PI()*$B56/n_ang),0)-ImgG_y0+1,ROUND($C$4+D$7*COS(2*PI()*$B56/n_ang),0)-ImgG_x0+1)</f>
        <v>209</v>
      </c>
      <c r="E56" s="18" t="n">
        <f aca="false">INDEX(ImgG,ROUND($C$5+E$7*SIN(2*PI()*$B56/n_ang),0)-ImgG_y0+1,ROUND($C$4+E$7*COS(2*PI()*$B56/n_ang),0)-ImgG_x0+1)</f>
        <v>184</v>
      </c>
      <c r="F56" s="18" t="n">
        <f aca="false">INDEX(ImgG,ROUND($C$5+F$7*SIN(2*PI()*$B56/n_ang),0)-ImgG_y0+1,ROUND($C$4+F$7*COS(2*PI()*$B56/n_ang),0)-ImgG_x0+1)</f>
        <v>135</v>
      </c>
      <c r="G56" s="18" t="n">
        <f aca="false">INDEX(ImgG,ROUND($C$5+G$7*SIN(2*PI()*$B56/n_ang),0)-ImgG_y0+1,ROUND($C$4+G$7*COS(2*PI()*$B56/n_ang),0)-ImgG_x0+1)</f>
        <v>95</v>
      </c>
      <c r="H56" s="18" t="n">
        <f aca="false">INDEX(ImgG,ROUND($C$5+H$7*SIN(2*PI()*$B56/n_ang),0)-ImgG_y0+1,ROUND($C$4+H$7*COS(2*PI()*$B56/n_ang),0)-ImgG_x0+1)</f>
        <v>146</v>
      </c>
      <c r="I56" s="18" t="n">
        <f aca="false">INDEX(ImgG,ROUND($C$5+I$7*SIN(2*PI()*$B56/n_ang),0)-ImgG_y0+1,ROUND($C$4+I$7*COS(2*PI()*$B56/n_ang),0)-ImgG_x0+1)</f>
        <v>200</v>
      </c>
      <c r="J56" s="18" t="n">
        <f aca="false">INDEX(ImgG,ROUND($C$5+J$7*SIN(2*PI()*$B56/n_ang),0)-ImgG_y0+1,ROUND($C$4+J$7*COS(2*PI()*$B56/n_ang),0)-ImgG_x0+1)</f>
        <v>143</v>
      </c>
      <c r="K56" s="18" t="n">
        <f aca="false">INDEX(ImgG,ROUND($C$5+K$7*SIN(2*PI()*$B56/n_ang),0)-ImgG_y0+1,ROUND($C$4+K$7*COS(2*PI()*$B56/n_ang),0)-ImgG_x0+1)</f>
        <v>126</v>
      </c>
      <c r="L56" s="18" t="n">
        <f aca="false">INDEX(ImgG,ROUND($C$5+L$7*SIN(2*PI()*$B56/n_ang),0)-ImgG_y0+1,ROUND($C$4+L$7*COS(2*PI()*$B56/n_ang),0)-ImgG_x0+1)</f>
        <v>165</v>
      </c>
      <c r="M56" s="18" t="n">
        <f aca="false">INDEX(ImgG,ROUND($C$5+M$7*SIN(2*PI()*$B56/n_ang),0)-ImgG_y0+1,ROUND($C$4+M$7*COS(2*PI()*$B56/n_ang),0)-ImgG_x0+1)</f>
        <v>184</v>
      </c>
      <c r="N56" s="18" t="n">
        <f aca="false">INDEX(ImgG,ROUND($C$5+N$7*SIN(2*PI()*$B56/n_ang),0)-ImgG_y0+1,ROUND($C$4+N$7*COS(2*PI()*$B56/n_ang),0)-ImgG_x0+1)</f>
        <v>155</v>
      </c>
      <c r="O56" s="18" t="n">
        <f aca="false">INDEX(ImgG,ROUND($C$5+O$7*SIN(2*PI()*$B56/n_ang),0)-ImgG_y0+1,ROUND($C$4+O$7*COS(2*PI()*$B56/n_ang),0)-ImgG_x0+1)</f>
        <v>157</v>
      </c>
      <c r="P56" s="18" t="n">
        <f aca="false">INDEX(ImgG,ROUND($C$5+P$7*SIN(2*PI()*$B56/n_ang),0)-ImgG_y0+1,ROUND($C$4+P$7*COS(2*PI()*$B56/n_ang),0)-ImgG_x0+1)</f>
        <v>154</v>
      </c>
      <c r="Q56" s="18" t="n">
        <f aca="false">INDEX(ImgG,ROUND($C$5+Q$7*SIN(2*PI()*$B56/n_ang),0)-ImgG_y0+1,ROUND($C$4+Q$7*COS(2*PI()*$B56/n_ang),0)-ImgG_x0+1)</f>
        <v>158</v>
      </c>
      <c r="R56" s="18" t="n">
        <f aca="false">INDEX(ImgG,ROUND($C$5+R$7*SIN(2*PI()*$B56/n_ang),0)-ImgG_y0+1,ROUND($C$4+R$7*COS(2*PI()*$B56/n_ang),0)-ImgG_x0+1)</f>
        <v>137</v>
      </c>
      <c r="S56" s="18" t="n">
        <f aca="false">INDEX(ImgG,ROUND($C$5+S$7*SIN(2*PI()*$B56/n_ang),0)-ImgG_y0+1,ROUND($C$4+S$7*COS(2*PI()*$B56/n_ang),0)-ImgG_x0+1)</f>
        <v>127</v>
      </c>
      <c r="T56" s="18" t="n">
        <f aca="false">INDEX(ImgG,ROUND($C$5+T$7*SIN(2*PI()*$B56/n_ang),0)-ImgG_y0+1,ROUND($C$4+T$7*COS(2*PI()*$B56/n_ang),0)-ImgG_x0+1)</f>
        <v>170</v>
      </c>
      <c r="U56" s="18" t="n">
        <f aca="false">INDEX(ImgG,ROUND($C$5+U$7*SIN(2*PI()*$B56/n_ang),0)-ImgG_y0+1,ROUND($C$4+U$7*COS(2*PI()*$B56/n_ang),0)-ImgG_x0+1)</f>
        <v>151</v>
      </c>
      <c r="V56" s="18" t="n">
        <f aca="false">INDEX(ImgG,ROUND($C$5+V$7*SIN(2*PI()*$B56/n_ang),0)-ImgG_y0+1,ROUND($C$4+V$7*COS(2*PI()*$B56/n_ang),0)-ImgG_x0+1)</f>
        <v>129</v>
      </c>
      <c r="W56" s="18" t="n">
        <f aca="false">INDEX(ImgG,ROUND($C$5+W$7*SIN(2*PI()*$B56/n_ang),0)-ImgG_y0+1,ROUND($C$4+W$7*COS(2*PI()*$B56/n_ang),0)-ImgG_x0+1)</f>
        <v>178</v>
      </c>
      <c r="X56" s="18" t="n">
        <f aca="false">INDEX(ImgG,ROUND($C$5+X$7*SIN(2*PI()*$B56/n_ang),0)-ImgG_y0+1,ROUND($C$4+X$7*COS(2*PI()*$B56/n_ang),0)-ImgG_x0+1)</f>
        <v>159</v>
      </c>
      <c r="Y56" s="18" t="n">
        <f aca="false">INDEX(ImgG,ROUND($C$5+Y$7*SIN(2*PI()*$B56/n_ang),0)-ImgG_y0+1,ROUND($C$4+Y$7*COS(2*PI()*$B56/n_ang),0)-ImgG_x0+1)</f>
        <v>162</v>
      </c>
      <c r="Z56" s="18" t="n">
        <f aca="false">INDEX(ImgG,ROUND($C$5+Z$7*SIN(2*PI()*$B56/n_ang),0)-ImgG_y0+1,ROUND($C$4+Z$7*COS(2*PI()*$B56/n_ang),0)-ImgG_x0+1)</f>
        <v>162</v>
      </c>
      <c r="AA56" s="18" t="n">
        <f aca="false">INDEX(ImgG,ROUND($C$5+AA$7*SIN(2*PI()*$B56/n_ang),0)-ImgG_y0+1,ROUND($C$4+AA$7*COS(2*PI()*$B56/n_ang),0)-ImgG_x0+1)</f>
        <v>149</v>
      </c>
      <c r="AB56" s="18" t="n">
        <f aca="false">INDEX(ImgG,ROUND($C$5+AB$7*SIN(2*PI()*$B56/n_ang),0)-ImgG_y0+1,ROUND($C$4+AB$7*COS(2*PI()*$B56/n_ang),0)-ImgG_x0+1)</f>
        <v>185</v>
      </c>
      <c r="AD56" s="18" t="n">
        <f aca="false">INDEX(ImgG,ROUND($C$5+AD$7*SIN(2*PI()*$B56/n_ang),0)-ImgG_y0+1,ROUND($C$4+AD$7*COS(2*PI()*$B56/n_ang),0)-ImgG_x0+1)</f>
        <v>33</v>
      </c>
      <c r="AE56" s="18" t="n">
        <f aca="false">INDEX(ImgG,ROUND($C$5+AE$7*SIN(2*PI()*$B56/n_ang),0)-ImgG_y0+1,ROUND($C$4+AE$7*COS(2*PI()*$B56/n_ang),0)-ImgG_x0+1)</f>
        <v>79</v>
      </c>
      <c r="AF56" s="18" t="n">
        <f aca="false">INDEX(ImgG,ROUND($C$5+AF$7*SIN(2*PI()*$B56/n_ang),0)-ImgG_y0+1,ROUND($C$4+AF$7*COS(2*PI()*$B56/n_ang),0)-ImgG_x0+1)</f>
        <v>61</v>
      </c>
      <c r="AG56" s="18" t="n">
        <f aca="false">INDEX(ImgG,ROUND($C$5+AG$7*SIN(2*PI()*$B56/n_ang),0)-ImgG_y0+1,ROUND($C$4+AG$7*COS(2*PI()*$B56/n_ang),0)-ImgG_x0+1)</f>
        <v>29</v>
      </c>
      <c r="AH56" s="18" t="n">
        <f aca="false">INDEX(ImgG,ROUND($C$5+AH$7*SIN(2*PI()*$B56/n_ang),0)-ImgG_y0+1,ROUND($C$4+AH$7*COS(2*PI()*$B56/n_ang),0)-ImgG_x0+1)</f>
        <v>5</v>
      </c>
      <c r="AI56" s="18" t="n">
        <f aca="false">INDEX(ImgG,ROUND($C$5+AI$7*SIN(2*PI()*$B56/n_ang),0)-ImgG_y0+1,ROUND($C$4+AI$7*COS(2*PI()*$B56/n_ang),0)-ImgG_x0+1)</f>
        <v>1</v>
      </c>
      <c r="AJ56" s="18" t="n">
        <f aca="false">INDEX(ImgG,ROUND($C$5+AJ$7*SIN(2*PI()*$B56/n_ang),0)-ImgG_y0+1,ROUND($C$4+AJ$7*COS(2*PI()*$B56/n_ang),0)-ImgG_x0+1)</f>
        <v>17</v>
      </c>
      <c r="AK56" s="18" t="n">
        <f aca="false">INDEX(ImgG,ROUND($C$5+AK$7*SIN(2*PI()*$B56/n_ang),0)-ImgG_y0+1,ROUND($C$4+AK$7*COS(2*PI()*$B56/n_ang),0)-ImgG_x0+1)</f>
        <v>51</v>
      </c>
      <c r="AL56" s="18" t="n">
        <f aca="false">INDEX(ImgG,ROUND($C$5+AL$7*SIN(2*PI()*$B56/n_ang),0)-ImgG_y0+1,ROUND($C$4+AL$7*COS(2*PI()*$B56/n_ang),0)-ImgG_x0+1)</f>
        <v>54</v>
      </c>
      <c r="AN56" s="35" t="n">
        <f aca="false">AVERAGE(D56:AB56)-AVERAGE(D136:AB136)</f>
        <v>15.174375</v>
      </c>
      <c r="AO56" s="36" t="n">
        <f aca="false">(AN56-AVERAGE(AN$8:AN$135))/STDEVP(AN$8:AN$135)</f>
        <v>0.554262634528083</v>
      </c>
      <c r="AP56" s="35" t="n">
        <f aca="false">AVERAGE(AD56:AL56)-AVERAGE(AD136:AL136)</f>
        <v>-38.4027777777778</v>
      </c>
      <c r="AQ56" s="36" t="n">
        <f aca="false">(AP56-AVERAGE(AP$8:AP$135))/STDEVP(AP$8:AP$135)</f>
        <v>-0.821836031174845</v>
      </c>
    </row>
    <row r="57" customFormat="false" ht="10.5" hidden="false" customHeight="true" outlineLevel="0" collapsed="false">
      <c r="B57" s="22" t="n">
        <v>49</v>
      </c>
      <c r="C57" s="34" t="n">
        <f aca="false">B57*360/n_ang</f>
        <v>137.8125</v>
      </c>
      <c r="D57" s="18" t="n">
        <f aca="false">INDEX(ImgG,ROUND($C$5+D$7*SIN(2*PI()*$B57/n_ang),0)-ImgG_y0+1,ROUND($C$4+D$7*COS(2*PI()*$B57/n_ang),0)-ImgG_x0+1)</f>
        <v>177</v>
      </c>
      <c r="E57" s="18" t="n">
        <f aca="false">INDEX(ImgG,ROUND($C$5+E$7*SIN(2*PI()*$B57/n_ang),0)-ImgG_y0+1,ROUND($C$4+E$7*COS(2*PI()*$B57/n_ang),0)-ImgG_x0+1)</f>
        <v>184</v>
      </c>
      <c r="F57" s="18" t="n">
        <f aca="false">INDEX(ImgG,ROUND($C$5+F$7*SIN(2*PI()*$B57/n_ang),0)-ImgG_y0+1,ROUND($C$4+F$7*COS(2*PI()*$B57/n_ang),0)-ImgG_x0+1)</f>
        <v>135</v>
      </c>
      <c r="G57" s="18" t="n">
        <f aca="false">INDEX(ImgG,ROUND($C$5+G$7*SIN(2*PI()*$B57/n_ang),0)-ImgG_y0+1,ROUND($C$4+G$7*COS(2*PI()*$B57/n_ang),0)-ImgG_x0+1)</f>
        <v>194</v>
      </c>
      <c r="H57" s="18" t="n">
        <f aca="false">INDEX(ImgG,ROUND($C$5+H$7*SIN(2*PI()*$B57/n_ang),0)-ImgG_y0+1,ROUND($C$4+H$7*COS(2*PI()*$B57/n_ang),0)-ImgG_x0+1)</f>
        <v>146</v>
      </c>
      <c r="I57" s="18" t="n">
        <f aca="false">INDEX(ImgG,ROUND($C$5+I$7*SIN(2*PI()*$B57/n_ang),0)-ImgG_y0+1,ROUND($C$4+I$7*COS(2*PI()*$B57/n_ang),0)-ImgG_x0+1)</f>
        <v>200</v>
      </c>
      <c r="J57" s="18" t="n">
        <f aca="false">INDEX(ImgG,ROUND($C$5+J$7*SIN(2*PI()*$B57/n_ang),0)-ImgG_y0+1,ROUND($C$4+J$7*COS(2*PI()*$B57/n_ang),0)-ImgG_x0+1)</f>
        <v>252</v>
      </c>
      <c r="K57" s="18" t="n">
        <f aca="false">INDEX(ImgG,ROUND($C$5+K$7*SIN(2*PI()*$B57/n_ang),0)-ImgG_y0+1,ROUND($C$4+K$7*COS(2*PI()*$B57/n_ang),0)-ImgG_x0+1)</f>
        <v>229</v>
      </c>
      <c r="L57" s="18" t="n">
        <f aca="false">INDEX(ImgG,ROUND($C$5+L$7*SIN(2*PI()*$B57/n_ang),0)-ImgG_y0+1,ROUND($C$4+L$7*COS(2*PI()*$B57/n_ang),0)-ImgG_x0+1)</f>
        <v>165</v>
      </c>
      <c r="M57" s="18" t="n">
        <f aca="false">INDEX(ImgG,ROUND($C$5+M$7*SIN(2*PI()*$B57/n_ang),0)-ImgG_y0+1,ROUND($C$4+M$7*COS(2*PI()*$B57/n_ang),0)-ImgG_x0+1)</f>
        <v>185</v>
      </c>
      <c r="N57" s="18" t="n">
        <f aca="false">INDEX(ImgG,ROUND($C$5+N$7*SIN(2*PI()*$B57/n_ang),0)-ImgG_y0+1,ROUND($C$4+N$7*COS(2*PI()*$B57/n_ang),0)-ImgG_x0+1)</f>
        <v>175</v>
      </c>
      <c r="O57" s="18" t="n">
        <f aca="false">INDEX(ImgG,ROUND($C$5+O$7*SIN(2*PI()*$B57/n_ang),0)-ImgG_y0+1,ROUND($C$4+O$7*COS(2*PI()*$B57/n_ang),0)-ImgG_x0+1)</f>
        <v>174</v>
      </c>
      <c r="P57" s="18" t="n">
        <f aca="false">INDEX(ImgG,ROUND($C$5+P$7*SIN(2*PI()*$B57/n_ang),0)-ImgG_y0+1,ROUND($C$4+P$7*COS(2*PI()*$B57/n_ang),0)-ImgG_x0+1)</f>
        <v>174</v>
      </c>
      <c r="Q57" s="18" t="n">
        <f aca="false">INDEX(ImgG,ROUND($C$5+Q$7*SIN(2*PI()*$B57/n_ang),0)-ImgG_y0+1,ROUND($C$4+Q$7*COS(2*PI()*$B57/n_ang),0)-ImgG_x0+1)</f>
        <v>160</v>
      </c>
      <c r="R57" s="18" t="n">
        <f aca="false">INDEX(ImgG,ROUND($C$5+R$7*SIN(2*PI()*$B57/n_ang),0)-ImgG_y0+1,ROUND($C$4+R$7*COS(2*PI()*$B57/n_ang),0)-ImgG_x0+1)</f>
        <v>159</v>
      </c>
      <c r="S57" s="18" t="n">
        <f aca="false">INDEX(ImgG,ROUND($C$5+S$7*SIN(2*PI()*$B57/n_ang),0)-ImgG_y0+1,ROUND($C$4+S$7*COS(2*PI()*$B57/n_ang),0)-ImgG_x0+1)</f>
        <v>156</v>
      </c>
      <c r="T57" s="18" t="n">
        <f aca="false">INDEX(ImgG,ROUND($C$5+T$7*SIN(2*PI()*$B57/n_ang),0)-ImgG_y0+1,ROUND($C$4+T$7*COS(2*PI()*$B57/n_ang),0)-ImgG_x0+1)</f>
        <v>120</v>
      </c>
      <c r="U57" s="18" t="n">
        <f aca="false">INDEX(ImgG,ROUND($C$5+U$7*SIN(2*PI()*$B57/n_ang),0)-ImgG_y0+1,ROUND($C$4+U$7*COS(2*PI()*$B57/n_ang),0)-ImgG_x0+1)</f>
        <v>146</v>
      </c>
      <c r="V57" s="18" t="n">
        <f aca="false">INDEX(ImgG,ROUND($C$5+V$7*SIN(2*PI()*$B57/n_ang),0)-ImgG_y0+1,ROUND($C$4+V$7*COS(2*PI()*$B57/n_ang),0)-ImgG_x0+1)</f>
        <v>172</v>
      </c>
      <c r="W57" s="18" t="n">
        <f aca="false">INDEX(ImgG,ROUND($C$5+W$7*SIN(2*PI()*$B57/n_ang),0)-ImgG_y0+1,ROUND($C$4+W$7*COS(2*PI()*$B57/n_ang),0)-ImgG_x0+1)</f>
        <v>172</v>
      </c>
      <c r="X57" s="18" t="n">
        <f aca="false">INDEX(ImgG,ROUND($C$5+X$7*SIN(2*PI()*$B57/n_ang),0)-ImgG_y0+1,ROUND($C$4+X$7*COS(2*PI()*$B57/n_ang),0)-ImgG_x0+1)</f>
        <v>166</v>
      </c>
      <c r="Y57" s="18" t="n">
        <f aca="false">INDEX(ImgG,ROUND($C$5+Y$7*SIN(2*PI()*$B57/n_ang),0)-ImgG_y0+1,ROUND($C$4+Y$7*COS(2*PI()*$B57/n_ang),0)-ImgG_x0+1)</f>
        <v>142</v>
      </c>
      <c r="Z57" s="18" t="n">
        <f aca="false">INDEX(ImgG,ROUND($C$5+Z$7*SIN(2*PI()*$B57/n_ang),0)-ImgG_y0+1,ROUND($C$4+Z$7*COS(2*PI()*$B57/n_ang),0)-ImgG_x0+1)</f>
        <v>143</v>
      </c>
      <c r="AA57" s="18" t="n">
        <f aca="false">INDEX(ImgG,ROUND($C$5+AA$7*SIN(2*PI()*$B57/n_ang),0)-ImgG_y0+1,ROUND($C$4+AA$7*COS(2*PI()*$B57/n_ang),0)-ImgG_x0+1)</f>
        <v>145</v>
      </c>
      <c r="AB57" s="18" t="n">
        <f aca="false">INDEX(ImgG,ROUND($C$5+AB$7*SIN(2*PI()*$B57/n_ang),0)-ImgG_y0+1,ROUND($C$4+AB$7*COS(2*PI()*$B57/n_ang),0)-ImgG_x0+1)</f>
        <v>163</v>
      </c>
      <c r="AD57" s="18" t="n">
        <f aca="false">INDEX(ImgG,ROUND($C$5+AD$7*SIN(2*PI()*$B57/n_ang),0)-ImgG_y0+1,ROUND($C$4+AD$7*COS(2*PI()*$B57/n_ang),0)-ImgG_x0+1)</f>
        <v>57</v>
      </c>
      <c r="AE57" s="18" t="n">
        <f aca="false">INDEX(ImgG,ROUND($C$5+AE$7*SIN(2*PI()*$B57/n_ang),0)-ImgG_y0+1,ROUND($C$4+AE$7*COS(2*PI()*$B57/n_ang),0)-ImgG_x0+1)</f>
        <v>71</v>
      </c>
      <c r="AF57" s="18" t="n">
        <f aca="false">INDEX(ImgG,ROUND($C$5+AF$7*SIN(2*PI()*$B57/n_ang),0)-ImgG_y0+1,ROUND($C$4+AF$7*COS(2*PI()*$B57/n_ang),0)-ImgG_x0+1)</f>
        <v>25</v>
      </c>
      <c r="AG57" s="18" t="n">
        <f aca="false">INDEX(ImgG,ROUND($C$5+AG$7*SIN(2*PI()*$B57/n_ang),0)-ImgG_y0+1,ROUND($C$4+AG$7*COS(2*PI()*$B57/n_ang),0)-ImgG_x0+1)</f>
        <v>25</v>
      </c>
      <c r="AH57" s="18" t="n">
        <f aca="false">INDEX(ImgG,ROUND($C$5+AH$7*SIN(2*PI()*$B57/n_ang),0)-ImgG_y0+1,ROUND($C$4+AH$7*COS(2*PI()*$B57/n_ang),0)-ImgG_x0+1)</f>
        <v>2</v>
      </c>
      <c r="AI57" s="18" t="n">
        <f aca="false">INDEX(ImgG,ROUND($C$5+AI$7*SIN(2*PI()*$B57/n_ang),0)-ImgG_y0+1,ROUND($C$4+AI$7*COS(2*PI()*$B57/n_ang),0)-ImgG_x0+1)</f>
        <v>22</v>
      </c>
      <c r="AJ57" s="18" t="n">
        <f aca="false">INDEX(ImgG,ROUND($C$5+AJ$7*SIN(2*PI()*$B57/n_ang),0)-ImgG_y0+1,ROUND($C$4+AJ$7*COS(2*PI()*$B57/n_ang),0)-ImgG_x0+1)</f>
        <v>69</v>
      </c>
      <c r="AK57" s="18" t="n">
        <f aca="false">INDEX(ImgG,ROUND($C$5+AK$7*SIN(2*PI()*$B57/n_ang),0)-ImgG_y0+1,ROUND($C$4+AK$7*COS(2*PI()*$B57/n_ang),0)-ImgG_x0+1)</f>
        <v>65</v>
      </c>
      <c r="AL57" s="18" t="n">
        <f aca="false">INDEX(ImgG,ROUND($C$5+AL$7*SIN(2*PI()*$B57/n_ang),0)-ImgG_y0+1,ROUND($C$4+AL$7*COS(2*PI()*$B57/n_ang),0)-ImgG_x0+1)</f>
        <v>45</v>
      </c>
      <c r="AN57" s="35" t="n">
        <f aca="false">AVERAGE(D57:AB57)-AVERAGE(D136:AB136)</f>
        <v>27.734375</v>
      </c>
      <c r="AO57" s="36" t="n">
        <f aca="false">(AN57-AVERAGE(AN$8:AN$135))/STDEVP(AN$8:AN$135)</f>
        <v>1.01303201973655</v>
      </c>
      <c r="AP57" s="35" t="n">
        <f aca="false">AVERAGE(AD57:AL57)-AVERAGE(AD136:AL136)</f>
        <v>-32.7361111111111</v>
      </c>
      <c r="AQ57" s="36" t="n">
        <f aca="false">(AP57-AVERAGE(AP$8:AP$135))/STDEVP(AP$8:AP$135)</f>
        <v>-0.700566916990637</v>
      </c>
    </row>
    <row r="58" customFormat="false" ht="10.5" hidden="false" customHeight="true" outlineLevel="0" collapsed="false">
      <c r="B58" s="22" t="n">
        <v>50</v>
      </c>
      <c r="C58" s="34" t="n">
        <f aca="false">B58*360/n_ang</f>
        <v>140.625</v>
      </c>
      <c r="D58" s="18" t="n">
        <f aca="false">INDEX(ImgG,ROUND($C$5+D$7*SIN(2*PI()*$B58/n_ang),0)-ImgG_y0+1,ROUND($C$4+D$7*COS(2*PI()*$B58/n_ang),0)-ImgG_x0+1)</f>
        <v>194</v>
      </c>
      <c r="E58" s="18" t="n">
        <f aca="false">INDEX(ImgG,ROUND($C$5+E$7*SIN(2*PI()*$B58/n_ang),0)-ImgG_y0+1,ROUND($C$4+E$7*COS(2*PI()*$B58/n_ang),0)-ImgG_x0+1)</f>
        <v>184</v>
      </c>
      <c r="F58" s="18" t="n">
        <f aca="false">INDEX(ImgG,ROUND($C$5+F$7*SIN(2*PI()*$B58/n_ang),0)-ImgG_y0+1,ROUND($C$4+F$7*COS(2*PI()*$B58/n_ang),0)-ImgG_x0+1)</f>
        <v>169</v>
      </c>
      <c r="G58" s="18" t="n">
        <f aca="false">INDEX(ImgG,ROUND($C$5+G$7*SIN(2*PI()*$B58/n_ang),0)-ImgG_y0+1,ROUND($C$4+G$7*COS(2*PI()*$B58/n_ang),0)-ImgG_x0+1)</f>
        <v>194</v>
      </c>
      <c r="H58" s="18" t="n">
        <f aca="false">INDEX(ImgG,ROUND($C$5+H$7*SIN(2*PI()*$B58/n_ang),0)-ImgG_y0+1,ROUND($C$4+H$7*COS(2*PI()*$B58/n_ang),0)-ImgG_x0+1)</f>
        <v>243</v>
      </c>
      <c r="I58" s="18" t="n">
        <f aca="false">INDEX(ImgG,ROUND($C$5+I$7*SIN(2*PI()*$B58/n_ang),0)-ImgG_y0+1,ROUND($C$4+I$7*COS(2*PI()*$B58/n_ang),0)-ImgG_x0+1)</f>
        <v>245</v>
      </c>
      <c r="J58" s="18" t="n">
        <f aca="false">INDEX(ImgG,ROUND($C$5+J$7*SIN(2*PI()*$B58/n_ang),0)-ImgG_y0+1,ROUND($C$4+J$7*COS(2*PI()*$B58/n_ang),0)-ImgG_x0+1)</f>
        <v>252</v>
      </c>
      <c r="K58" s="18" t="n">
        <f aca="false">INDEX(ImgG,ROUND($C$5+K$7*SIN(2*PI()*$B58/n_ang),0)-ImgG_y0+1,ROUND($C$4+K$7*COS(2*PI()*$B58/n_ang),0)-ImgG_x0+1)</f>
        <v>229</v>
      </c>
      <c r="L58" s="18" t="n">
        <f aca="false">INDEX(ImgG,ROUND($C$5+L$7*SIN(2*PI()*$B58/n_ang),0)-ImgG_y0+1,ROUND($C$4+L$7*COS(2*PI()*$B58/n_ang),0)-ImgG_x0+1)</f>
        <v>175</v>
      </c>
      <c r="M58" s="18" t="n">
        <f aca="false">INDEX(ImgG,ROUND($C$5+M$7*SIN(2*PI()*$B58/n_ang),0)-ImgG_y0+1,ROUND($C$4+M$7*COS(2*PI()*$B58/n_ang),0)-ImgG_x0+1)</f>
        <v>166</v>
      </c>
      <c r="N58" s="18" t="n">
        <f aca="false">INDEX(ImgG,ROUND($C$5+N$7*SIN(2*PI()*$B58/n_ang),0)-ImgG_y0+1,ROUND($C$4+N$7*COS(2*PI()*$B58/n_ang),0)-ImgG_x0+1)</f>
        <v>166</v>
      </c>
      <c r="O58" s="18" t="n">
        <f aca="false">INDEX(ImgG,ROUND($C$5+O$7*SIN(2*PI()*$B58/n_ang),0)-ImgG_y0+1,ROUND($C$4+O$7*COS(2*PI()*$B58/n_ang),0)-ImgG_x0+1)</f>
        <v>170</v>
      </c>
      <c r="P58" s="18" t="n">
        <f aca="false">INDEX(ImgG,ROUND($C$5+P$7*SIN(2*PI()*$B58/n_ang),0)-ImgG_y0+1,ROUND($C$4+P$7*COS(2*PI()*$B58/n_ang),0)-ImgG_x0+1)</f>
        <v>186</v>
      </c>
      <c r="Q58" s="18" t="n">
        <f aca="false">INDEX(ImgG,ROUND($C$5+Q$7*SIN(2*PI()*$B58/n_ang),0)-ImgG_y0+1,ROUND($C$4+Q$7*COS(2*PI()*$B58/n_ang),0)-ImgG_x0+1)</f>
        <v>180</v>
      </c>
      <c r="R58" s="18" t="n">
        <f aca="false">INDEX(ImgG,ROUND($C$5+R$7*SIN(2*PI()*$B58/n_ang),0)-ImgG_y0+1,ROUND($C$4+R$7*COS(2*PI()*$B58/n_ang),0)-ImgG_x0+1)</f>
        <v>157</v>
      </c>
      <c r="S58" s="18" t="n">
        <f aca="false">INDEX(ImgG,ROUND($C$5+S$7*SIN(2*PI()*$B58/n_ang),0)-ImgG_y0+1,ROUND($C$4+S$7*COS(2*PI()*$B58/n_ang),0)-ImgG_x0+1)</f>
        <v>156</v>
      </c>
      <c r="T58" s="18" t="n">
        <f aca="false">INDEX(ImgG,ROUND($C$5+T$7*SIN(2*PI()*$B58/n_ang),0)-ImgG_y0+1,ROUND($C$4+T$7*COS(2*PI()*$B58/n_ang),0)-ImgG_x0+1)</f>
        <v>175</v>
      </c>
      <c r="U58" s="18" t="n">
        <f aca="false">INDEX(ImgG,ROUND($C$5+U$7*SIN(2*PI()*$B58/n_ang),0)-ImgG_y0+1,ROUND($C$4+U$7*COS(2*PI()*$B58/n_ang),0)-ImgG_x0+1)</f>
        <v>153</v>
      </c>
      <c r="V58" s="18" t="n">
        <f aca="false">INDEX(ImgG,ROUND($C$5+V$7*SIN(2*PI()*$B58/n_ang),0)-ImgG_y0+1,ROUND($C$4+V$7*COS(2*PI()*$B58/n_ang),0)-ImgG_x0+1)</f>
        <v>144</v>
      </c>
      <c r="W58" s="18" t="n">
        <f aca="false">INDEX(ImgG,ROUND($C$5+W$7*SIN(2*PI()*$B58/n_ang),0)-ImgG_y0+1,ROUND($C$4+W$7*COS(2*PI()*$B58/n_ang),0)-ImgG_x0+1)</f>
        <v>144</v>
      </c>
      <c r="X58" s="18" t="n">
        <f aca="false">INDEX(ImgG,ROUND($C$5+X$7*SIN(2*PI()*$B58/n_ang),0)-ImgG_y0+1,ROUND($C$4+X$7*COS(2*PI()*$B58/n_ang),0)-ImgG_x0+1)</f>
        <v>151</v>
      </c>
      <c r="Y58" s="18" t="n">
        <f aca="false">INDEX(ImgG,ROUND($C$5+Y$7*SIN(2*PI()*$B58/n_ang),0)-ImgG_y0+1,ROUND($C$4+Y$7*COS(2*PI()*$B58/n_ang),0)-ImgG_x0+1)</f>
        <v>143</v>
      </c>
      <c r="Z58" s="18" t="n">
        <f aca="false">INDEX(ImgG,ROUND($C$5+Z$7*SIN(2*PI()*$B58/n_ang),0)-ImgG_y0+1,ROUND($C$4+Z$7*COS(2*PI()*$B58/n_ang),0)-ImgG_x0+1)</f>
        <v>182</v>
      </c>
      <c r="AA58" s="18" t="n">
        <f aca="false">INDEX(ImgG,ROUND($C$5+AA$7*SIN(2*PI()*$B58/n_ang),0)-ImgG_y0+1,ROUND($C$4+AA$7*COS(2*PI()*$B58/n_ang),0)-ImgG_x0+1)</f>
        <v>180</v>
      </c>
      <c r="AB58" s="18" t="n">
        <f aca="false">INDEX(ImgG,ROUND($C$5+AB$7*SIN(2*PI()*$B58/n_ang),0)-ImgG_y0+1,ROUND($C$4+AB$7*COS(2*PI()*$B58/n_ang),0)-ImgG_x0+1)</f>
        <v>235</v>
      </c>
      <c r="AD58" s="18" t="n">
        <f aca="false">INDEX(ImgG,ROUND($C$5+AD$7*SIN(2*PI()*$B58/n_ang),0)-ImgG_y0+1,ROUND($C$4+AD$7*COS(2*PI()*$B58/n_ang),0)-ImgG_x0+1)</f>
        <v>84</v>
      </c>
      <c r="AE58" s="18" t="n">
        <f aca="false">INDEX(ImgG,ROUND($C$5+AE$7*SIN(2*PI()*$B58/n_ang),0)-ImgG_y0+1,ROUND($C$4+AE$7*COS(2*PI()*$B58/n_ang),0)-ImgG_x0+1)</f>
        <v>35</v>
      </c>
      <c r="AF58" s="18" t="n">
        <f aca="false">INDEX(ImgG,ROUND($C$5+AF$7*SIN(2*PI()*$B58/n_ang),0)-ImgG_y0+1,ROUND($C$4+AF$7*COS(2*PI()*$B58/n_ang),0)-ImgG_x0+1)</f>
        <v>31</v>
      </c>
      <c r="AG58" s="18" t="n">
        <f aca="false">INDEX(ImgG,ROUND($C$5+AG$7*SIN(2*PI()*$B58/n_ang),0)-ImgG_y0+1,ROUND($C$4+AG$7*COS(2*PI()*$B58/n_ang),0)-ImgG_x0+1)</f>
        <v>7</v>
      </c>
      <c r="AH58" s="18" t="n">
        <f aca="false">INDEX(ImgG,ROUND($C$5+AH$7*SIN(2*PI()*$B58/n_ang),0)-ImgG_y0+1,ROUND($C$4+AH$7*COS(2*PI()*$B58/n_ang),0)-ImgG_x0+1)</f>
        <v>7</v>
      </c>
      <c r="AI58" s="18" t="n">
        <f aca="false">INDEX(ImgG,ROUND($C$5+AI$7*SIN(2*PI()*$B58/n_ang),0)-ImgG_y0+1,ROUND($C$4+AI$7*COS(2*PI()*$B58/n_ang),0)-ImgG_x0+1)</f>
        <v>11</v>
      </c>
      <c r="AJ58" s="18" t="n">
        <f aca="false">INDEX(ImgG,ROUND($C$5+AJ$7*SIN(2*PI()*$B58/n_ang),0)-ImgG_y0+1,ROUND($C$4+AJ$7*COS(2*PI()*$B58/n_ang),0)-ImgG_x0+1)</f>
        <v>67</v>
      </c>
      <c r="AK58" s="18" t="n">
        <f aca="false">INDEX(ImgG,ROUND($C$5+AK$7*SIN(2*PI()*$B58/n_ang),0)-ImgG_y0+1,ROUND($C$4+AK$7*COS(2*PI()*$B58/n_ang),0)-ImgG_x0+1)</f>
        <v>51</v>
      </c>
      <c r="AL58" s="18" t="n">
        <f aca="false">INDEX(ImgG,ROUND($C$5+AL$7*SIN(2*PI()*$B58/n_ang),0)-ImgG_y0+1,ROUND($C$4+AL$7*COS(2*PI()*$B58/n_ang),0)-ImgG_x0+1)</f>
        <v>52</v>
      </c>
      <c r="AN58" s="35" t="n">
        <f aca="false">AVERAGE(D58:AB58)-AVERAGE(D136:AB136)</f>
        <v>41.294375</v>
      </c>
      <c r="AO58" s="36" t="n">
        <f aca="false">(AN58-AVERAGE(AN$8:AN$135))/STDEVP(AN$8:AN$135)</f>
        <v>1.50832762988199</v>
      </c>
      <c r="AP58" s="35" t="n">
        <f aca="false">AVERAGE(AD58:AL58)-AVERAGE(AD136:AL136)</f>
        <v>-36.7361111111111</v>
      </c>
      <c r="AQ58" s="36" t="n">
        <f aca="false">(AP58-AVERAGE(AP$8:AP$135))/STDEVP(AP$8:AP$135)</f>
        <v>-0.786168644650078</v>
      </c>
    </row>
    <row r="59" customFormat="false" ht="10.5" hidden="false" customHeight="true" outlineLevel="0" collapsed="false">
      <c r="B59" s="22" t="n">
        <v>51</v>
      </c>
      <c r="C59" s="34" t="n">
        <f aca="false">B59*360/n_ang</f>
        <v>143.4375</v>
      </c>
      <c r="D59" s="18" t="n">
        <f aca="false">INDEX(ImgG,ROUND($C$5+D$7*SIN(2*PI()*$B59/n_ang),0)-ImgG_y0+1,ROUND($C$4+D$7*COS(2*PI()*$B59/n_ang),0)-ImgG_x0+1)</f>
        <v>194</v>
      </c>
      <c r="E59" s="18" t="n">
        <f aca="false">INDEX(ImgG,ROUND($C$5+E$7*SIN(2*PI()*$B59/n_ang),0)-ImgG_y0+1,ROUND($C$4+E$7*COS(2*PI()*$B59/n_ang),0)-ImgG_x0+1)</f>
        <v>179</v>
      </c>
      <c r="F59" s="18" t="n">
        <f aca="false">INDEX(ImgG,ROUND($C$5+F$7*SIN(2*PI()*$B59/n_ang),0)-ImgG_y0+1,ROUND($C$4+F$7*COS(2*PI()*$B59/n_ang),0)-ImgG_x0+1)</f>
        <v>169</v>
      </c>
      <c r="G59" s="18" t="n">
        <f aca="false">INDEX(ImgG,ROUND($C$5+G$7*SIN(2*PI()*$B59/n_ang),0)-ImgG_y0+1,ROUND($C$4+G$7*COS(2*PI()*$B59/n_ang),0)-ImgG_x0+1)</f>
        <v>194</v>
      </c>
      <c r="H59" s="18" t="n">
        <f aca="false">INDEX(ImgG,ROUND($C$5+H$7*SIN(2*PI()*$B59/n_ang),0)-ImgG_y0+1,ROUND($C$4+H$7*COS(2*PI()*$B59/n_ang),0)-ImgG_x0+1)</f>
        <v>252</v>
      </c>
      <c r="I59" s="18" t="n">
        <f aca="false">INDEX(ImgG,ROUND($C$5+I$7*SIN(2*PI()*$B59/n_ang),0)-ImgG_y0+1,ROUND($C$4+I$7*COS(2*PI()*$B59/n_ang),0)-ImgG_x0+1)</f>
        <v>245</v>
      </c>
      <c r="J59" s="18" t="n">
        <f aca="false">INDEX(ImgG,ROUND($C$5+J$7*SIN(2*PI()*$B59/n_ang),0)-ImgG_y0+1,ROUND($C$4+J$7*COS(2*PI()*$B59/n_ang),0)-ImgG_x0+1)</f>
        <v>195</v>
      </c>
      <c r="K59" s="18" t="n">
        <f aca="false">INDEX(ImgG,ROUND($C$5+K$7*SIN(2*PI()*$B59/n_ang),0)-ImgG_y0+1,ROUND($C$4+K$7*COS(2*PI()*$B59/n_ang),0)-ImgG_x0+1)</f>
        <v>244</v>
      </c>
      <c r="L59" s="18" t="n">
        <f aca="false">INDEX(ImgG,ROUND($C$5+L$7*SIN(2*PI()*$B59/n_ang),0)-ImgG_y0+1,ROUND($C$4+L$7*COS(2*PI()*$B59/n_ang),0)-ImgG_x0+1)</f>
        <v>175</v>
      </c>
      <c r="M59" s="18" t="n">
        <f aca="false">INDEX(ImgG,ROUND($C$5+M$7*SIN(2*PI()*$B59/n_ang),0)-ImgG_y0+1,ROUND($C$4+M$7*COS(2*PI()*$B59/n_ang),0)-ImgG_x0+1)</f>
        <v>135</v>
      </c>
      <c r="N59" s="18" t="n">
        <f aca="false">INDEX(ImgG,ROUND($C$5+N$7*SIN(2*PI()*$B59/n_ang),0)-ImgG_y0+1,ROUND($C$4+N$7*COS(2*PI()*$B59/n_ang),0)-ImgG_x0+1)</f>
        <v>167</v>
      </c>
      <c r="O59" s="18" t="n">
        <f aca="false">INDEX(ImgG,ROUND($C$5+O$7*SIN(2*PI()*$B59/n_ang),0)-ImgG_y0+1,ROUND($C$4+O$7*COS(2*PI()*$B59/n_ang),0)-ImgG_x0+1)</f>
        <v>181</v>
      </c>
      <c r="P59" s="18" t="n">
        <f aca="false">INDEX(ImgG,ROUND($C$5+P$7*SIN(2*PI()*$B59/n_ang),0)-ImgG_y0+1,ROUND($C$4+P$7*COS(2*PI()*$B59/n_ang),0)-ImgG_x0+1)</f>
        <v>171</v>
      </c>
      <c r="Q59" s="18" t="n">
        <f aca="false">INDEX(ImgG,ROUND($C$5+Q$7*SIN(2*PI()*$B59/n_ang),0)-ImgG_y0+1,ROUND($C$4+Q$7*COS(2*PI()*$B59/n_ang),0)-ImgG_x0+1)</f>
        <v>180</v>
      </c>
      <c r="R59" s="18" t="n">
        <f aca="false">INDEX(ImgG,ROUND($C$5+R$7*SIN(2*PI()*$B59/n_ang),0)-ImgG_y0+1,ROUND($C$4+R$7*COS(2*PI()*$B59/n_ang),0)-ImgG_x0+1)</f>
        <v>169</v>
      </c>
      <c r="S59" s="18" t="n">
        <f aca="false">INDEX(ImgG,ROUND($C$5+S$7*SIN(2*PI()*$B59/n_ang),0)-ImgG_y0+1,ROUND($C$4+S$7*COS(2*PI()*$B59/n_ang),0)-ImgG_x0+1)</f>
        <v>166</v>
      </c>
      <c r="T59" s="18" t="n">
        <f aca="false">INDEX(ImgG,ROUND($C$5+T$7*SIN(2*PI()*$B59/n_ang),0)-ImgG_y0+1,ROUND($C$4+T$7*COS(2*PI()*$B59/n_ang),0)-ImgG_x0+1)</f>
        <v>170</v>
      </c>
      <c r="U59" s="18" t="n">
        <f aca="false">INDEX(ImgG,ROUND($C$5+U$7*SIN(2*PI()*$B59/n_ang),0)-ImgG_y0+1,ROUND($C$4+U$7*COS(2*PI()*$B59/n_ang),0)-ImgG_x0+1)</f>
        <v>160</v>
      </c>
      <c r="V59" s="18" t="n">
        <f aca="false">INDEX(ImgG,ROUND($C$5+V$7*SIN(2*PI()*$B59/n_ang),0)-ImgG_y0+1,ROUND($C$4+V$7*COS(2*PI()*$B59/n_ang),0)-ImgG_x0+1)</f>
        <v>162</v>
      </c>
      <c r="W59" s="18" t="n">
        <f aca="false">INDEX(ImgG,ROUND($C$5+W$7*SIN(2*PI()*$B59/n_ang),0)-ImgG_y0+1,ROUND($C$4+W$7*COS(2*PI()*$B59/n_ang),0)-ImgG_x0+1)</f>
        <v>153</v>
      </c>
      <c r="X59" s="18" t="n">
        <f aca="false">INDEX(ImgG,ROUND($C$5+X$7*SIN(2*PI()*$B59/n_ang),0)-ImgG_y0+1,ROUND($C$4+X$7*COS(2*PI()*$B59/n_ang),0)-ImgG_x0+1)</f>
        <v>146</v>
      </c>
      <c r="Y59" s="18" t="n">
        <f aca="false">INDEX(ImgG,ROUND($C$5+Y$7*SIN(2*PI()*$B59/n_ang),0)-ImgG_y0+1,ROUND($C$4+Y$7*COS(2*PI()*$B59/n_ang),0)-ImgG_x0+1)</f>
        <v>192</v>
      </c>
      <c r="Z59" s="18" t="n">
        <f aca="false">INDEX(ImgG,ROUND($C$5+Z$7*SIN(2*PI()*$B59/n_ang),0)-ImgG_y0+1,ROUND($C$4+Z$7*COS(2*PI()*$B59/n_ang),0)-ImgG_x0+1)</f>
        <v>166</v>
      </c>
      <c r="AA59" s="18" t="n">
        <f aca="false">INDEX(ImgG,ROUND($C$5+AA$7*SIN(2*PI()*$B59/n_ang),0)-ImgG_y0+1,ROUND($C$4+AA$7*COS(2*PI()*$B59/n_ang),0)-ImgG_x0+1)</f>
        <v>171</v>
      </c>
      <c r="AB59" s="18" t="n">
        <f aca="false">INDEX(ImgG,ROUND($C$5+AB$7*SIN(2*PI()*$B59/n_ang),0)-ImgG_y0+1,ROUND($C$4+AB$7*COS(2*PI()*$B59/n_ang),0)-ImgG_x0+1)</f>
        <v>229</v>
      </c>
      <c r="AD59" s="18" t="n">
        <f aca="false">INDEX(ImgG,ROUND($C$5+AD$7*SIN(2*PI()*$B59/n_ang),0)-ImgG_y0+1,ROUND($C$4+AD$7*COS(2*PI()*$B59/n_ang),0)-ImgG_x0+1)</f>
        <v>86</v>
      </c>
      <c r="AE59" s="18" t="n">
        <f aca="false">INDEX(ImgG,ROUND($C$5+AE$7*SIN(2*PI()*$B59/n_ang),0)-ImgG_y0+1,ROUND($C$4+AE$7*COS(2*PI()*$B59/n_ang),0)-ImgG_x0+1)</f>
        <v>32</v>
      </c>
      <c r="AF59" s="18" t="n">
        <f aca="false">INDEX(ImgG,ROUND($C$5+AF$7*SIN(2*PI()*$B59/n_ang),0)-ImgG_y0+1,ROUND($C$4+AF$7*COS(2*PI()*$B59/n_ang),0)-ImgG_x0+1)</f>
        <v>29</v>
      </c>
      <c r="AG59" s="18" t="n">
        <f aca="false">INDEX(ImgG,ROUND($C$5+AG$7*SIN(2*PI()*$B59/n_ang),0)-ImgG_y0+1,ROUND($C$4+AG$7*COS(2*PI()*$B59/n_ang),0)-ImgG_x0+1)</f>
        <v>9</v>
      </c>
      <c r="AH59" s="18" t="n">
        <f aca="false">INDEX(ImgG,ROUND($C$5+AH$7*SIN(2*PI()*$B59/n_ang),0)-ImgG_y0+1,ROUND($C$4+AH$7*COS(2*PI()*$B59/n_ang),0)-ImgG_x0+1)</f>
        <v>12</v>
      </c>
      <c r="AI59" s="18" t="n">
        <f aca="false">INDEX(ImgG,ROUND($C$5+AI$7*SIN(2*PI()*$B59/n_ang),0)-ImgG_y0+1,ROUND($C$4+AI$7*COS(2*PI()*$B59/n_ang),0)-ImgG_x0+1)</f>
        <v>12</v>
      </c>
      <c r="AJ59" s="18" t="n">
        <f aca="false">INDEX(ImgG,ROUND($C$5+AJ$7*SIN(2*PI()*$B59/n_ang),0)-ImgG_y0+1,ROUND($C$4+AJ$7*COS(2*PI()*$B59/n_ang),0)-ImgG_x0+1)</f>
        <v>45</v>
      </c>
      <c r="AK59" s="18" t="n">
        <f aca="false">INDEX(ImgG,ROUND($C$5+AK$7*SIN(2*PI()*$B59/n_ang),0)-ImgG_y0+1,ROUND($C$4+AK$7*COS(2*PI()*$B59/n_ang),0)-ImgG_x0+1)</f>
        <v>40</v>
      </c>
      <c r="AL59" s="18" t="n">
        <f aca="false">INDEX(ImgG,ROUND($C$5+AL$7*SIN(2*PI()*$B59/n_ang),0)-ImgG_y0+1,ROUND($C$4+AL$7*COS(2*PI()*$B59/n_ang),0)-ImgG_x0+1)</f>
        <v>46</v>
      </c>
      <c r="AN59" s="35" t="n">
        <f aca="false">AVERAGE(D59:AB59)-AVERAGE(D136:AB136)</f>
        <v>40.974375</v>
      </c>
      <c r="AO59" s="36" t="n">
        <f aca="false">(AN59-AVERAGE(AN$8:AN$135))/STDEVP(AN$8:AN$135)</f>
        <v>1.49663923790216</v>
      </c>
      <c r="AP59" s="35" t="n">
        <f aca="false">AVERAGE(AD59:AL59)-AVERAGE(AD136:AL136)</f>
        <v>-40.5138888888889</v>
      </c>
      <c r="AQ59" s="36" t="n">
        <f aca="false">(AP59-AVERAGE(AP$8:AP$135))/STDEVP(AP$8:AP$135)</f>
        <v>-0.867014720772884</v>
      </c>
    </row>
    <row r="60" customFormat="false" ht="10.5" hidden="false" customHeight="true" outlineLevel="0" collapsed="false">
      <c r="B60" s="22" t="n">
        <v>52</v>
      </c>
      <c r="C60" s="34" t="n">
        <f aca="false">B60*360/n_ang</f>
        <v>146.25</v>
      </c>
      <c r="D60" s="18" t="n">
        <f aca="false">INDEX(ImgG,ROUND($C$5+D$7*SIN(2*PI()*$B60/n_ang),0)-ImgG_y0+1,ROUND($C$4+D$7*COS(2*PI()*$B60/n_ang),0)-ImgG_x0+1)</f>
        <v>194</v>
      </c>
      <c r="E60" s="18" t="n">
        <f aca="false">INDEX(ImgG,ROUND($C$5+E$7*SIN(2*PI()*$B60/n_ang),0)-ImgG_y0+1,ROUND($C$4+E$7*COS(2*PI()*$B60/n_ang),0)-ImgG_x0+1)</f>
        <v>179</v>
      </c>
      <c r="F60" s="18" t="n">
        <f aca="false">INDEX(ImgG,ROUND($C$5+F$7*SIN(2*PI()*$B60/n_ang),0)-ImgG_y0+1,ROUND($C$4+F$7*COS(2*PI()*$B60/n_ang),0)-ImgG_x0+1)</f>
        <v>170</v>
      </c>
      <c r="G60" s="18" t="n">
        <f aca="false">INDEX(ImgG,ROUND($C$5+G$7*SIN(2*PI()*$B60/n_ang),0)-ImgG_y0+1,ROUND($C$4+G$7*COS(2*PI()*$B60/n_ang),0)-ImgG_x0+1)</f>
        <v>193</v>
      </c>
      <c r="H60" s="18" t="n">
        <f aca="false">INDEX(ImgG,ROUND($C$5+H$7*SIN(2*PI()*$B60/n_ang),0)-ImgG_y0+1,ROUND($C$4+H$7*COS(2*PI()*$B60/n_ang),0)-ImgG_x0+1)</f>
        <v>252</v>
      </c>
      <c r="I60" s="18" t="n">
        <f aca="false">INDEX(ImgG,ROUND($C$5+I$7*SIN(2*PI()*$B60/n_ang),0)-ImgG_y0+1,ROUND($C$4+I$7*COS(2*PI()*$B60/n_ang),0)-ImgG_x0+1)</f>
        <v>230</v>
      </c>
      <c r="J60" s="18" t="n">
        <f aca="false">INDEX(ImgG,ROUND($C$5+J$7*SIN(2*PI()*$B60/n_ang),0)-ImgG_y0+1,ROUND($C$4+J$7*COS(2*PI()*$B60/n_ang),0)-ImgG_x0+1)</f>
        <v>195</v>
      </c>
      <c r="K60" s="18" t="n">
        <f aca="false">INDEX(ImgG,ROUND($C$5+K$7*SIN(2*PI()*$B60/n_ang),0)-ImgG_y0+1,ROUND($C$4+K$7*COS(2*PI()*$B60/n_ang),0)-ImgG_x0+1)</f>
        <v>129</v>
      </c>
      <c r="L60" s="18" t="n">
        <f aca="false">INDEX(ImgG,ROUND($C$5+L$7*SIN(2*PI()*$B60/n_ang),0)-ImgG_y0+1,ROUND($C$4+L$7*COS(2*PI()*$B60/n_ang),0)-ImgG_x0+1)</f>
        <v>156</v>
      </c>
      <c r="M60" s="18" t="n">
        <f aca="false">INDEX(ImgG,ROUND($C$5+M$7*SIN(2*PI()*$B60/n_ang),0)-ImgG_y0+1,ROUND($C$4+M$7*COS(2*PI()*$B60/n_ang),0)-ImgG_x0+1)</f>
        <v>162</v>
      </c>
      <c r="N60" s="18" t="n">
        <f aca="false">INDEX(ImgG,ROUND($C$5+N$7*SIN(2*PI()*$B60/n_ang),0)-ImgG_y0+1,ROUND($C$4+N$7*COS(2*PI()*$B60/n_ang),0)-ImgG_x0+1)</f>
        <v>162</v>
      </c>
      <c r="O60" s="18" t="n">
        <f aca="false">INDEX(ImgG,ROUND($C$5+O$7*SIN(2*PI()*$B60/n_ang),0)-ImgG_y0+1,ROUND($C$4+O$7*COS(2*PI()*$B60/n_ang),0)-ImgG_x0+1)</f>
        <v>181</v>
      </c>
      <c r="P60" s="18" t="n">
        <f aca="false">INDEX(ImgG,ROUND($C$5+P$7*SIN(2*PI()*$B60/n_ang),0)-ImgG_y0+1,ROUND($C$4+P$7*COS(2*PI()*$B60/n_ang),0)-ImgG_x0+1)</f>
        <v>153</v>
      </c>
      <c r="Q60" s="18" t="n">
        <f aca="false">INDEX(ImgG,ROUND($C$5+Q$7*SIN(2*PI()*$B60/n_ang),0)-ImgG_y0+1,ROUND($C$4+Q$7*COS(2*PI()*$B60/n_ang),0)-ImgG_x0+1)</f>
        <v>157</v>
      </c>
      <c r="R60" s="18" t="n">
        <f aca="false">INDEX(ImgG,ROUND($C$5+R$7*SIN(2*PI()*$B60/n_ang),0)-ImgG_y0+1,ROUND($C$4+R$7*COS(2*PI()*$B60/n_ang),0)-ImgG_x0+1)</f>
        <v>177</v>
      </c>
      <c r="S60" s="18" t="n">
        <f aca="false">INDEX(ImgG,ROUND($C$5+S$7*SIN(2*PI()*$B60/n_ang),0)-ImgG_y0+1,ROUND($C$4+S$7*COS(2*PI()*$B60/n_ang),0)-ImgG_x0+1)</f>
        <v>148</v>
      </c>
      <c r="T60" s="18" t="n">
        <f aca="false">INDEX(ImgG,ROUND($C$5+T$7*SIN(2*PI()*$B60/n_ang),0)-ImgG_y0+1,ROUND($C$4+T$7*COS(2*PI()*$B60/n_ang),0)-ImgG_x0+1)</f>
        <v>148</v>
      </c>
      <c r="U60" s="18" t="n">
        <f aca="false">INDEX(ImgG,ROUND($C$5+U$7*SIN(2*PI()*$B60/n_ang),0)-ImgG_y0+1,ROUND($C$4+U$7*COS(2*PI()*$B60/n_ang),0)-ImgG_x0+1)</f>
        <v>182</v>
      </c>
      <c r="V60" s="18" t="n">
        <f aca="false">INDEX(ImgG,ROUND($C$5+V$7*SIN(2*PI()*$B60/n_ang),0)-ImgG_y0+1,ROUND($C$4+V$7*COS(2*PI()*$B60/n_ang),0)-ImgG_x0+1)</f>
        <v>135</v>
      </c>
      <c r="W60" s="18" t="n">
        <f aca="false">INDEX(ImgG,ROUND($C$5+W$7*SIN(2*PI()*$B60/n_ang),0)-ImgG_y0+1,ROUND($C$4+W$7*COS(2*PI()*$B60/n_ang),0)-ImgG_x0+1)</f>
        <v>146</v>
      </c>
      <c r="X60" s="18" t="n">
        <f aca="false">INDEX(ImgG,ROUND($C$5+X$7*SIN(2*PI()*$B60/n_ang),0)-ImgG_y0+1,ROUND($C$4+X$7*COS(2*PI()*$B60/n_ang),0)-ImgG_x0+1)</f>
        <v>196</v>
      </c>
      <c r="Y60" s="18" t="n">
        <f aca="false">INDEX(ImgG,ROUND($C$5+Y$7*SIN(2*PI()*$B60/n_ang),0)-ImgG_y0+1,ROUND($C$4+Y$7*COS(2*PI()*$B60/n_ang),0)-ImgG_x0+1)</f>
        <v>157</v>
      </c>
      <c r="Z60" s="18" t="n">
        <f aca="false">INDEX(ImgG,ROUND($C$5+Z$7*SIN(2*PI()*$B60/n_ang),0)-ImgG_y0+1,ROUND($C$4+Z$7*COS(2*PI()*$B60/n_ang),0)-ImgG_x0+1)</f>
        <v>155</v>
      </c>
      <c r="AA60" s="18" t="n">
        <f aca="false">INDEX(ImgG,ROUND($C$5+AA$7*SIN(2*PI()*$B60/n_ang),0)-ImgG_y0+1,ROUND($C$4+AA$7*COS(2*PI()*$B60/n_ang),0)-ImgG_x0+1)</f>
        <v>208</v>
      </c>
      <c r="AB60" s="18" t="n">
        <f aca="false">INDEX(ImgG,ROUND($C$5+AB$7*SIN(2*PI()*$B60/n_ang),0)-ImgG_y0+1,ROUND($C$4+AB$7*COS(2*PI()*$B60/n_ang),0)-ImgG_x0+1)</f>
        <v>221</v>
      </c>
      <c r="AD60" s="18" t="n">
        <f aca="false">INDEX(ImgG,ROUND($C$5+AD$7*SIN(2*PI()*$B60/n_ang),0)-ImgG_y0+1,ROUND($C$4+AD$7*COS(2*PI()*$B60/n_ang),0)-ImgG_x0+1)</f>
        <v>59</v>
      </c>
      <c r="AE60" s="18" t="n">
        <f aca="false">INDEX(ImgG,ROUND($C$5+AE$7*SIN(2*PI()*$B60/n_ang),0)-ImgG_y0+1,ROUND($C$4+AE$7*COS(2*PI()*$B60/n_ang),0)-ImgG_x0+1)</f>
        <v>26</v>
      </c>
      <c r="AF60" s="18" t="n">
        <f aca="false">INDEX(ImgG,ROUND($C$5+AF$7*SIN(2*PI()*$B60/n_ang),0)-ImgG_y0+1,ROUND($C$4+AF$7*COS(2*PI()*$B60/n_ang),0)-ImgG_x0+1)</f>
        <v>29</v>
      </c>
      <c r="AG60" s="18" t="n">
        <f aca="false">INDEX(ImgG,ROUND($C$5+AG$7*SIN(2*PI()*$B60/n_ang),0)-ImgG_y0+1,ROUND($C$4+AG$7*COS(2*PI()*$B60/n_ang),0)-ImgG_x0+1)</f>
        <v>4</v>
      </c>
      <c r="AH60" s="18" t="n">
        <f aca="false">INDEX(ImgG,ROUND($C$5+AH$7*SIN(2*PI()*$B60/n_ang),0)-ImgG_y0+1,ROUND($C$4+AH$7*COS(2*PI()*$B60/n_ang),0)-ImgG_x0+1)</f>
        <v>17</v>
      </c>
      <c r="AI60" s="18" t="n">
        <f aca="false">INDEX(ImgG,ROUND($C$5+AI$7*SIN(2*PI()*$B60/n_ang),0)-ImgG_y0+1,ROUND($C$4+AI$7*COS(2*PI()*$B60/n_ang),0)-ImgG_x0+1)</f>
        <v>33</v>
      </c>
      <c r="AJ60" s="18" t="n">
        <f aca="false">INDEX(ImgG,ROUND($C$5+AJ$7*SIN(2*PI()*$B60/n_ang),0)-ImgG_y0+1,ROUND($C$4+AJ$7*COS(2*PI()*$B60/n_ang),0)-ImgG_x0+1)</f>
        <v>50</v>
      </c>
      <c r="AK60" s="18" t="n">
        <f aca="false">INDEX(ImgG,ROUND($C$5+AK$7*SIN(2*PI()*$B60/n_ang),0)-ImgG_y0+1,ROUND($C$4+AK$7*COS(2*PI()*$B60/n_ang),0)-ImgG_x0+1)</f>
        <v>45</v>
      </c>
      <c r="AL60" s="18" t="n">
        <f aca="false">INDEX(ImgG,ROUND($C$5+AL$7*SIN(2*PI()*$B60/n_ang),0)-ImgG_y0+1,ROUND($C$4+AL$7*COS(2*PI()*$B60/n_ang),0)-ImgG_x0+1)</f>
        <v>65</v>
      </c>
      <c r="AN60" s="35" t="n">
        <f aca="false">AVERAGE(D60:AB60)-AVERAGE(D136:AB136)</f>
        <v>33.814375</v>
      </c>
      <c r="AO60" s="36" t="n">
        <f aca="false">(AN60-AVERAGE(AN$8:AN$135))/STDEVP(AN$8:AN$135)</f>
        <v>1.23511146735339</v>
      </c>
      <c r="AP60" s="35" t="n">
        <f aca="false">AVERAGE(AD60:AL60)-AVERAGE(AD136:AL136)</f>
        <v>-38.625</v>
      </c>
      <c r="AQ60" s="36" t="n">
        <f aca="false">(AP60-AVERAGE(AP$8:AP$135))/STDEVP(AP$8:AP$135)</f>
        <v>-0.826591682711481</v>
      </c>
    </row>
    <row r="61" customFormat="false" ht="10.5" hidden="false" customHeight="true" outlineLevel="0" collapsed="false">
      <c r="B61" s="22" t="n">
        <v>53</v>
      </c>
      <c r="C61" s="34" t="n">
        <f aca="false">B61*360/n_ang</f>
        <v>149.0625</v>
      </c>
      <c r="D61" s="18" t="n">
        <f aca="false">INDEX(ImgG,ROUND($C$5+D$7*SIN(2*PI()*$B61/n_ang),0)-ImgG_y0+1,ROUND($C$4+D$7*COS(2*PI()*$B61/n_ang),0)-ImgG_x0+1)</f>
        <v>174</v>
      </c>
      <c r="E61" s="18" t="n">
        <f aca="false">INDEX(ImgG,ROUND($C$5+E$7*SIN(2*PI()*$B61/n_ang),0)-ImgG_y0+1,ROUND($C$4+E$7*COS(2*PI()*$B61/n_ang),0)-ImgG_x0+1)</f>
        <v>179</v>
      </c>
      <c r="F61" s="18" t="n">
        <f aca="false">INDEX(ImgG,ROUND($C$5+F$7*SIN(2*PI()*$B61/n_ang),0)-ImgG_y0+1,ROUND($C$4+F$7*COS(2*PI()*$B61/n_ang),0)-ImgG_x0+1)</f>
        <v>159</v>
      </c>
      <c r="G61" s="18" t="n">
        <f aca="false">INDEX(ImgG,ROUND($C$5+G$7*SIN(2*PI()*$B61/n_ang),0)-ImgG_y0+1,ROUND($C$4+G$7*COS(2*PI()*$B61/n_ang),0)-ImgG_x0+1)</f>
        <v>193</v>
      </c>
      <c r="H61" s="18" t="n">
        <f aca="false">INDEX(ImgG,ROUND($C$5+H$7*SIN(2*PI()*$B61/n_ang),0)-ImgG_y0+1,ROUND($C$4+H$7*COS(2*PI()*$B61/n_ang),0)-ImgG_x0+1)</f>
        <v>184</v>
      </c>
      <c r="I61" s="18" t="n">
        <f aca="false">INDEX(ImgG,ROUND($C$5+I$7*SIN(2*PI()*$B61/n_ang),0)-ImgG_y0+1,ROUND($C$4+I$7*COS(2*PI()*$B61/n_ang),0)-ImgG_x0+1)</f>
        <v>149</v>
      </c>
      <c r="J61" s="18" t="n">
        <f aca="false">INDEX(ImgG,ROUND($C$5+J$7*SIN(2*PI()*$B61/n_ang),0)-ImgG_y0+1,ROUND($C$4+J$7*COS(2*PI()*$B61/n_ang),0)-ImgG_x0+1)</f>
        <v>149</v>
      </c>
      <c r="K61" s="18" t="n">
        <f aca="false">INDEX(ImgG,ROUND($C$5+K$7*SIN(2*PI()*$B61/n_ang),0)-ImgG_y0+1,ROUND($C$4+K$7*COS(2*PI()*$B61/n_ang),0)-ImgG_x0+1)</f>
        <v>129</v>
      </c>
      <c r="L61" s="18" t="n">
        <f aca="false">INDEX(ImgG,ROUND($C$5+L$7*SIN(2*PI()*$B61/n_ang),0)-ImgG_y0+1,ROUND($C$4+L$7*COS(2*PI()*$B61/n_ang),0)-ImgG_x0+1)</f>
        <v>136</v>
      </c>
      <c r="M61" s="18" t="n">
        <f aca="false">INDEX(ImgG,ROUND($C$5+M$7*SIN(2*PI()*$B61/n_ang),0)-ImgG_y0+1,ROUND($C$4+M$7*COS(2*PI()*$B61/n_ang),0)-ImgG_x0+1)</f>
        <v>166</v>
      </c>
      <c r="N61" s="18" t="n">
        <f aca="false">INDEX(ImgG,ROUND($C$5+N$7*SIN(2*PI()*$B61/n_ang),0)-ImgG_y0+1,ROUND($C$4+N$7*COS(2*PI()*$B61/n_ang),0)-ImgG_x0+1)</f>
        <v>166</v>
      </c>
      <c r="O61" s="18" t="n">
        <f aca="false">INDEX(ImgG,ROUND($C$5+O$7*SIN(2*PI()*$B61/n_ang),0)-ImgG_y0+1,ROUND($C$4+O$7*COS(2*PI()*$B61/n_ang),0)-ImgG_x0+1)</f>
        <v>162</v>
      </c>
      <c r="P61" s="18" t="n">
        <f aca="false">INDEX(ImgG,ROUND($C$5+P$7*SIN(2*PI()*$B61/n_ang),0)-ImgG_y0+1,ROUND($C$4+P$7*COS(2*PI()*$B61/n_ang),0)-ImgG_x0+1)</f>
        <v>166</v>
      </c>
      <c r="Q61" s="18" t="n">
        <f aca="false">INDEX(ImgG,ROUND($C$5+Q$7*SIN(2*PI()*$B61/n_ang),0)-ImgG_y0+1,ROUND($C$4+Q$7*COS(2*PI()*$B61/n_ang),0)-ImgG_x0+1)</f>
        <v>165</v>
      </c>
      <c r="R61" s="18" t="n">
        <f aca="false">INDEX(ImgG,ROUND($C$5+R$7*SIN(2*PI()*$B61/n_ang),0)-ImgG_y0+1,ROUND($C$4+R$7*COS(2*PI()*$B61/n_ang),0)-ImgG_x0+1)</f>
        <v>169</v>
      </c>
      <c r="S61" s="18" t="n">
        <f aca="false">INDEX(ImgG,ROUND($C$5+S$7*SIN(2*PI()*$B61/n_ang),0)-ImgG_y0+1,ROUND($C$4+S$7*COS(2*PI()*$B61/n_ang),0)-ImgG_x0+1)</f>
        <v>179</v>
      </c>
      <c r="T61" s="18" t="n">
        <f aca="false">INDEX(ImgG,ROUND($C$5+T$7*SIN(2*PI()*$B61/n_ang),0)-ImgG_y0+1,ROUND($C$4+T$7*COS(2*PI()*$B61/n_ang),0)-ImgG_x0+1)</f>
        <v>142</v>
      </c>
      <c r="U61" s="18" t="n">
        <f aca="false">INDEX(ImgG,ROUND($C$5+U$7*SIN(2*PI()*$B61/n_ang),0)-ImgG_y0+1,ROUND($C$4+U$7*COS(2*PI()*$B61/n_ang),0)-ImgG_x0+1)</f>
        <v>159</v>
      </c>
      <c r="V61" s="18" t="n">
        <f aca="false">INDEX(ImgG,ROUND($C$5+V$7*SIN(2*PI()*$B61/n_ang),0)-ImgG_y0+1,ROUND($C$4+V$7*COS(2*PI()*$B61/n_ang),0)-ImgG_x0+1)</f>
        <v>169</v>
      </c>
      <c r="W61" s="18" t="n">
        <f aca="false">INDEX(ImgG,ROUND($C$5+W$7*SIN(2*PI()*$B61/n_ang),0)-ImgG_y0+1,ROUND($C$4+W$7*COS(2*PI()*$B61/n_ang),0)-ImgG_x0+1)</f>
        <v>157</v>
      </c>
      <c r="X61" s="18" t="n">
        <f aca="false">INDEX(ImgG,ROUND($C$5+X$7*SIN(2*PI()*$B61/n_ang),0)-ImgG_y0+1,ROUND($C$4+X$7*COS(2*PI()*$B61/n_ang),0)-ImgG_x0+1)</f>
        <v>159</v>
      </c>
      <c r="Y61" s="18" t="n">
        <f aca="false">INDEX(ImgG,ROUND($C$5+Y$7*SIN(2*PI()*$B61/n_ang),0)-ImgG_y0+1,ROUND($C$4+Y$7*COS(2*PI()*$B61/n_ang),0)-ImgG_x0+1)</f>
        <v>150</v>
      </c>
      <c r="Z61" s="18" t="n">
        <f aca="false">INDEX(ImgG,ROUND($C$5+Z$7*SIN(2*PI()*$B61/n_ang),0)-ImgG_y0+1,ROUND($C$4+Z$7*COS(2*PI()*$B61/n_ang),0)-ImgG_x0+1)</f>
        <v>184</v>
      </c>
      <c r="AA61" s="18" t="n">
        <f aca="false">INDEX(ImgG,ROUND($C$5+AA$7*SIN(2*PI()*$B61/n_ang),0)-ImgG_y0+1,ROUND($C$4+AA$7*COS(2*PI()*$B61/n_ang),0)-ImgG_x0+1)</f>
        <v>234</v>
      </c>
      <c r="AB61" s="18" t="n">
        <f aca="false">INDEX(ImgG,ROUND($C$5+AB$7*SIN(2*PI()*$B61/n_ang),0)-ImgG_y0+1,ROUND($C$4+AB$7*COS(2*PI()*$B61/n_ang),0)-ImgG_x0+1)</f>
        <v>90</v>
      </c>
      <c r="AD61" s="18" t="n">
        <f aca="false">INDEX(ImgG,ROUND($C$5+AD$7*SIN(2*PI()*$B61/n_ang),0)-ImgG_y0+1,ROUND($C$4+AD$7*COS(2*PI()*$B61/n_ang),0)-ImgG_x0+1)</f>
        <v>38</v>
      </c>
      <c r="AE61" s="18" t="n">
        <f aca="false">INDEX(ImgG,ROUND($C$5+AE$7*SIN(2*PI()*$B61/n_ang),0)-ImgG_y0+1,ROUND($C$4+AE$7*COS(2*PI()*$B61/n_ang),0)-ImgG_x0+1)</f>
        <v>28</v>
      </c>
      <c r="AF61" s="18" t="n">
        <f aca="false">INDEX(ImgG,ROUND($C$5+AF$7*SIN(2*PI()*$B61/n_ang),0)-ImgG_y0+1,ROUND($C$4+AF$7*COS(2*PI()*$B61/n_ang),0)-ImgG_x0+1)</f>
        <v>3</v>
      </c>
      <c r="AG61" s="18" t="n">
        <f aca="false">INDEX(ImgG,ROUND($C$5+AG$7*SIN(2*PI()*$B61/n_ang),0)-ImgG_y0+1,ROUND($C$4+AG$7*COS(2*PI()*$B61/n_ang),0)-ImgG_x0+1)</f>
        <v>2</v>
      </c>
      <c r="AH61" s="18" t="n">
        <f aca="false">INDEX(ImgG,ROUND($C$5+AH$7*SIN(2*PI()*$B61/n_ang),0)-ImgG_y0+1,ROUND($C$4+AH$7*COS(2*PI()*$B61/n_ang),0)-ImgG_x0+1)</f>
        <v>33</v>
      </c>
      <c r="AI61" s="18" t="n">
        <f aca="false">INDEX(ImgG,ROUND($C$5+AI$7*SIN(2*PI()*$B61/n_ang),0)-ImgG_y0+1,ROUND($C$4+AI$7*COS(2*PI()*$B61/n_ang),0)-ImgG_x0+1)</f>
        <v>51</v>
      </c>
      <c r="AJ61" s="18" t="n">
        <f aca="false">INDEX(ImgG,ROUND($C$5+AJ$7*SIN(2*PI()*$B61/n_ang),0)-ImgG_y0+1,ROUND($C$4+AJ$7*COS(2*PI()*$B61/n_ang),0)-ImgG_x0+1)</f>
        <v>52</v>
      </c>
      <c r="AK61" s="18" t="n">
        <f aca="false">INDEX(ImgG,ROUND($C$5+AK$7*SIN(2*PI()*$B61/n_ang),0)-ImgG_y0+1,ROUND($C$4+AK$7*COS(2*PI()*$B61/n_ang),0)-ImgG_x0+1)</f>
        <v>47</v>
      </c>
      <c r="AL61" s="18" t="n">
        <f aca="false">INDEX(ImgG,ROUND($C$5+AL$7*SIN(2*PI()*$B61/n_ang),0)-ImgG_y0+1,ROUND($C$4+AL$7*COS(2*PI()*$B61/n_ang),0)-ImgG_x0+1)</f>
        <v>66</v>
      </c>
      <c r="AN61" s="35" t="n">
        <f aca="false">AVERAGE(D61:AB61)-AVERAGE(D136:AB136)</f>
        <v>21.134375</v>
      </c>
      <c r="AO61" s="36" t="n">
        <f aca="false">(AN61-AVERAGE(AN$8:AN$135))/STDEVP(AN$8:AN$135)</f>
        <v>0.771958935152482</v>
      </c>
      <c r="AP61" s="35" t="n">
        <f aca="false">AVERAGE(AD61:AL61)-AVERAGE(AD136:AL136)</f>
        <v>-39.5138888888889</v>
      </c>
      <c r="AQ61" s="36" t="n">
        <f aca="false">(AP61-AVERAGE(AP$8:AP$135))/STDEVP(AP$8:AP$135)</f>
        <v>-0.845614288858023</v>
      </c>
    </row>
    <row r="62" customFormat="false" ht="10.5" hidden="false" customHeight="true" outlineLevel="0" collapsed="false">
      <c r="B62" s="22" t="n">
        <v>54</v>
      </c>
      <c r="C62" s="34" t="n">
        <f aca="false">B62*360/n_ang</f>
        <v>151.875</v>
      </c>
      <c r="D62" s="18" t="n">
        <f aca="false">INDEX(ImgG,ROUND($C$5+D$7*SIN(2*PI()*$B62/n_ang),0)-ImgG_y0+1,ROUND($C$4+D$7*COS(2*PI()*$B62/n_ang),0)-ImgG_x0+1)</f>
        <v>174</v>
      </c>
      <c r="E62" s="18" t="n">
        <f aca="false">INDEX(ImgG,ROUND($C$5+E$7*SIN(2*PI()*$B62/n_ang),0)-ImgG_y0+1,ROUND($C$4+E$7*COS(2*PI()*$B62/n_ang),0)-ImgG_x0+1)</f>
        <v>193</v>
      </c>
      <c r="F62" s="18" t="n">
        <f aca="false">INDEX(ImgG,ROUND($C$5+F$7*SIN(2*PI()*$B62/n_ang),0)-ImgG_y0+1,ROUND($C$4+F$7*COS(2*PI()*$B62/n_ang),0)-ImgG_x0+1)</f>
        <v>159</v>
      </c>
      <c r="G62" s="18" t="n">
        <f aca="false">INDEX(ImgG,ROUND($C$5+G$7*SIN(2*PI()*$B62/n_ang),0)-ImgG_y0+1,ROUND($C$4+G$7*COS(2*PI()*$B62/n_ang),0)-ImgG_x0+1)</f>
        <v>144</v>
      </c>
      <c r="H62" s="18" t="n">
        <f aca="false">INDEX(ImgG,ROUND($C$5+H$7*SIN(2*PI()*$B62/n_ang),0)-ImgG_y0+1,ROUND($C$4+H$7*COS(2*PI()*$B62/n_ang),0)-ImgG_x0+1)</f>
        <v>184</v>
      </c>
      <c r="I62" s="18" t="n">
        <f aca="false">INDEX(ImgG,ROUND($C$5+I$7*SIN(2*PI()*$B62/n_ang),0)-ImgG_y0+1,ROUND($C$4+I$7*COS(2*PI()*$B62/n_ang),0)-ImgG_x0+1)</f>
        <v>136</v>
      </c>
      <c r="J62" s="18" t="n">
        <f aca="false">INDEX(ImgG,ROUND($C$5+J$7*SIN(2*PI()*$B62/n_ang),0)-ImgG_y0+1,ROUND($C$4+J$7*COS(2*PI()*$B62/n_ang),0)-ImgG_x0+1)</f>
        <v>114</v>
      </c>
      <c r="K62" s="18" t="n">
        <f aca="false">INDEX(ImgG,ROUND($C$5+K$7*SIN(2*PI()*$B62/n_ang),0)-ImgG_y0+1,ROUND($C$4+K$7*COS(2*PI()*$B62/n_ang),0)-ImgG_x0+1)</f>
        <v>146</v>
      </c>
      <c r="L62" s="18" t="n">
        <f aca="false">INDEX(ImgG,ROUND($C$5+L$7*SIN(2*PI()*$B62/n_ang),0)-ImgG_y0+1,ROUND($C$4+L$7*COS(2*PI()*$B62/n_ang),0)-ImgG_x0+1)</f>
        <v>136</v>
      </c>
      <c r="M62" s="18" t="n">
        <f aca="false">INDEX(ImgG,ROUND($C$5+M$7*SIN(2*PI()*$B62/n_ang),0)-ImgG_y0+1,ROUND($C$4+M$7*COS(2*PI()*$B62/n_ang),0)-ImgG_x0+1)</f>
        <v>152</v>
      </c>
      <c r="N62" s="18" t="n">
        <f aca="false">INDEX(ImgG,ROUND($C$5+N$7*SIN(2*PI()*$B62/n_ang),0)-ImgG_y0+1,ROUND($C$4+N$7*COS(2*PI()*$B62/n_ang),0)-ImgG_x0+1)</f>
        <v>166</v>
      </c>
      <c r="O62" s="18" t="n">
        <f aca="false">INDEX(ImgG,ROUND($C$5+O$7*SIN(2*PI()*$B62/n_ang),0)-ImgG_y0+1,ROUND($C$4+O$7*COS(2*PI()*$B62/n_ang),0)-ImgG_x0+1)</f>
        <v>156</v>
      </c>
      <c r="P62" s="18" t="n">
        <f aca="false">INDEX(ImgG,ROUND($C$5+P$7*SIN(2*PI()*$B62/n_ang),0)-ImgG_y0+1,ROUND($C$4+P$7*COS(2*PI()*$B62/n_ang),0)-ImgG_x0+1)</f>
        <v>166</v>
      </c>
      <c r="Q62" s="18" t="n">
        <f aca="false">INDEX(ImgG,ROUND($C$5+Q$7*SIN(2*PI()*$B62/n_ang),0)-ImgG_y0+1,ROUND($C$4+Q$7*COS(2*PI()*$B62/n_ang),0)-ImgG_x0+1)</f>
        <v>194</v>
      </c>
      <c r="R62" s="18" t="n">
        <f aca="false">INDEX(ImgG,ROUND($C$5+R$7*SIN(2*PI()*$B62/n_ang),0)-ImgG_y0+1,ROUND($C$4+R$7*COS(2*PI()*$B62/n_ang),0)-ImgG_x0+1)</f>
        <v>146</v>
      </c>
      <c r="S62" s="18" t="n">
        <f aca="false">INDEX(ImgG,ROUND($C$5+S$7*SIN(2*PI()*$B62/n_ang),0)-ImgG_y0+1,ROUND($C$4+S$7*COS(2*PI()*$B62/n_ang),0)-ImgG_x0+1)</f>
        <v>122</v>
      </c>
      <c r="T62" s="18" t="n">
        <f aca="false">INDEX(ImgG,ROUND($C$5+T$7*SIN(2*PI()*$B62/n_ang),0)-ImgG_y0+1,ROUND($C$4+T$7*COS(2*PI()*$B62/n_ang),0)-ImgG_x0+1)</f>
        <v>160</v>
      </c>
      <c r="U62" s="18" t="n">
        <f aca="false">INDEX(ImgG,ROUND($C$5+U$7*SIN(2*PI()*$B62/n_ang),0)-ImgG_y0+1,ROUND($C$4+U$7*COS(2*PI()*$B62/n_ang),0)-ImgG_x0+1)</f>
        <v>160</v>
      </c>
      <c r="V62" s="18" t="n">
        <f aca="false">INDEX(ImgG,ROUND($C$5+V$7*SIN(2*PI()*$B62/n_ang),0)-ImgG_y0+1,ROUND($C$4+V$7*COS(2*PI()*$B62/n_ang),0)-ImgG_x0+1)</f>
        <v>159</v>
      </c>
      <c r="W62" s="18" t="n">
        <f aca="false">INDEX(ImgG,ROUND($C$5+W$7*SIN(2*PI()*$B62/n_ang),0)-ImgG_y0+1,ROUND($C$4+W$7*COS(2*PI()*$B62/n_ang),0)-ImgG_x0+1)</f>
        <v>169</v>
      </c>
      <c r="X62" s="18" t="n">
        <f aca="false">INDEX(ImgG,ROUND($C$5+X$7*SIN(2*PI()*$B62/n_ang),0)-ImgG_y0+1,ROUND($C$4+X$7*COS(2*PI()*$B62/n_ang),0)-ImgG_x0+1)</f>
        <v>158</v>
      </c>
      <c r="Y62" s="18" t="n">
        <f aca="false">INDEX(ImgG,ROUND($C$5+Y$7*SIN(2*PI()*$B62/n_ang),0)-ImgG_y0+1,ROUND($C$4+Y$7*COS(2*PI()*$B62/n_ang),0)-ImgG_x0+1)</f>
        <v>141</v>
      </c>
      <c r="Z62" s="18" t="n">
        <f aca="false">INDEX(ImgG,ROUND($C$5+Z$7*SIN(2*PI()*$B62/n_ang),0)-ImgG_y0+1,ROUND($C$4+Z$7*COS(2*PI()*$B62/n_ang),0)-ImgG_x0+1)</f>
        <v>214</v>
      </c>
      <c r="AA62" s="18" t="n">
        <f aca="false">INDEX(ImgG,ROUND($C$5+AA$7*SIN(2*PI()*$B62/n_ang),0)-ImgG_y0+1,ROUND($C$4+AA$7*COS(2*PI()*$B62/n_ang),0)-ImgG_x0+1)</f>
        <v>171</v>
      </c>
      <c r="AB62" s="18" t="n">
        <f aca="false">INDEX(ImgG,ROUND($C$5+AB$7*SIN(2*PI()*$B62/n_ang),0)-ImgG_y0+1,ROUND($C$4+AB$7*COS(2*PI()*$B62/n_ang),0)-ImgG_x0+1)</f>
        <v>36</v>
      </c>
      <c r="AD62" s="18" t="n">
        <f aca="false">INDEX(ImgG,ROUND($C$5+AD$7*SIN(2*PI()*$B62/n_ang),0)-ImgG_y0+1,ROUND($C$4+AD$7*COS(2*PI()*$B62/n_ang),0)-ImgG_x0+1)</f>
        <v>26</v>
      </c>
      <c r="AE62" s="18" t="n">
        <f aca="false">INDEX(ImgG,ROUND($C$5+AE$7*SIN(2*PI()*$B62/n_ang),0)-ImgG_y0+1,ROUND($C$4+AE$7*COS(2*PI()*$B62/n_ang),0)-ImgG_x0+1)</f>
        <v>7</v>
      </c>
      <c r="AF62" s="18" t="n">
        <f aca="false">INDEX(ImgG,ROUND($C$5+AF$7*SIN(2*PI()*$B62/n_ang),0)-ImgG_y0+1,ROUND($C$4+AF$7*COS(2*PI()*$B62/n_ang),0)-ImgG_x0+1)</f>
        <v>3</v>
      </c>
      <c r="AG62" s="18" t="n">
        <f aca="false">INDEX(ImgG,ROUND($C$5+AG$7*SIN(2*PI()*$B62/n_ang),0)-ImgG_y0+1,ROUND($C$4+AG$7*COS(2*PI()*$B62/n_ang),0)-ImgG_x0+1)</f>
        <v>15</v>
      </c>
      <c r="AH62" s="18" t="n">
        <f aca="false">INDEX(ImgG,ROUND($C$5+AH$7*SIN(2*PI()*$B62/n_ang),0)-ImgG_y0+1,ROUND($C$4+AH$7*COS(2*PI()*$B62/n_ang),0)-ImgG_x0+1)</f>
        <v>57</v>
      </c>
      <c r="AI62" s="18" t="n">
        <f aca="false">INDEX(ImgG,ROUND($C$5+AI$7*SIN(2*PI()*$B62/n_ang),0)-ImgG_y0+1,ROUND($C$4+AI$7*COS(2*PI()*$B62/n_ang),0)-ImgG_x0+1)</f>
        <v>46</v>
      </c>
      <c r="AJ62" s="18" t="n">
        <f aca="false">INDEX(ImgG,ROUND($C$5+AJ$7*SIN(2*PI()*$B62/n_ang),0)-ImgG_y0+1,ROUND($C$4+AJ$7*COS(2*PI()*$B62/n_ang),0)-ImgG_x0+1)</f>
        <v>46</v>
      </c>
      <c r="AK62" s="18" t="n">
        <f aca="false">INDEX(ImgG,ROUND($C$5+AK$7*SIN(2*PI()*$B62/n_ang),0)-ImgG_y0+1,ROUND($C$4+AK$7*COS(2*PI()*$B62/n_ang),0)-ImgG_x0+1)</f>
        <v>45</v>
      </c>
      <c r="AL62" s="18" t="n">
        <f aca="false">INDEX(ImgG,ROUND($C$5+AL$7*SIN(2*PI()*$B62/n_ang),0)-ImgG_y0+1,ROUND($C$4+AL$7*COS(2*PI()*$B62/n_ang),0)-ImgG_x0+1)</f>
        <v>45</v>
      </c>
      <c r="AN62" s="35" t="n">
        <f aca="false">AVERAGE(D62:AB62)-AVERAGE(D136:AB136)</f>
        <v>12.614375</v>
      </c>
      <c r="AO62" s="36" t="n">
        <f aca="false">(AN62-AVERAGE(AN$8:AN$135))/STDEVP(AN$8:AN$135)</f>
        <v>0.460755498689415</v>
      </c>
      <c r="AP62" s="35" t="n">
        <f aca="false">AVERAGE(AD62:AL62)-AVERAGE(AD136:AL136)</f>
        <v>-42.8472222222222</v>
      </c>
      <c r="AQ62" s="36" t="n">
        <f aca="false">(AP62-AVERAGE(AP$8:AP$135))/STDEVP(AP$8:AP$135)</f>
        <v>-0.916949061907558</v>
      </c>
    </row>
    <row r="63" customFormat="false" ht="10.5" hidden="false" customHeight="true" outlineLevel="0" collapsed="false">
      <c r="B63" s="22" t="n">
        <v>55</v>
      </c>
      <c r="C63" s="34" t="n">
        <f aca="false">B63*360/n_ang</f>
        <v>154.6875</v>
      </c>
      <c r="D63" s="18" t="n">
        <f aca="false">INDEX(ImgG,ROUND($C$5+D$7*SIN(2*PI()*$B63/n_ang),0)-ImgG_y0+1,ROUND($C$4+D$7*COS(2*PI()*$B63/n_ang),0)-ImgG_x0+1)</f>
        <v>193</v>
      </c>
      <c r="E63" s="18" t="n">
        <f aca="false">INDEX(ImgG,ROUND($C$5+E$7*SIN(2*PI()*$B63/n_ang),0)-ImgG_y0+1,ROUND($C$4+E$7*COS(2*PI()*$B63/n_ang),0)-ImgG_x0+1)</f>
        <v>193</v>
      </c>
      <c r="F63" s="18" t="n">
        <f aca="false">INDEX(ImgG,ROUND($C$5+F$7*SIN(2*PI()*$B63/n_ang),0)-ImgG_y0+1,ROUND($C$4+F$7*COS(2*PI()*$B63/n_ang),0)-ImgG_x0+1)</f>
        <v>159</v>
      </c>
      <c r="G63" s="18" t="n">
        <f aca="false">INDEX(ImgG,ROUND($C$5+G$7*SIN(2*PI()*$B63/n_ang),0)-ImgG_y0+1,ROUND($C$4+G$7*COS(2*PI()*$B63/n_ang),0)-ImgG_x0+1)</f>
        <v>144</v>
      </c>
      <c r="H63" s="18" t="n">
        <f aca="false">INDEX(ImgG,ROUND($C$5+H$7*SIN(2*PI()*$B63/n_ang),0)-ImgG_y0+1,ROUND($C$4+H$7*COS(2*PI()*$B63/n_ang),0)-ImgG_x0+1)</f>
        <v>115</v>
      </c>
      <c r="I63" s="18" t="n">
        <f aca="false">INDEX(ImgG,ROUND($C$5+I$7*SIN(2*PI()*$B63/n_ang),0)-ImgG_y0+1,ROUND($C$4+I$7*COS(2*PI()*$B63/n_ang),0)-ImgG_x0+1)</f>
        <v>136</v>
      </c>
      <c r="J63" s="18" t="n">
        <f aca="false">INDEX(ImgG,ROUND($C$5+J$7*SIN(2*PI()*$B63/n_ang),0)-ImgG_y0+1,ROUND($C$4+J$7*COS(2*PI()*$B63/n_ang),0)-ImgG_x0+1)</f>
        <v>123</v>
      </c>
      <c r="K63" s="18" t="n">
        <f aca="false">INDEX(ImgG,ROUND($C$5+K$7*SIN(2*PI()*$B63/n_ang),0)-ImgG_y0+1,ROUND($C$4+K$7*COS(2*PI()*$B63/n_ang),0)-ImgG_x0+1)</f>
        <v>146</v>
      </c>
      <c r="L63" s="18" t="n">
        <f aca="false">INDEX(ImgG,ROUND($C$5+L$7*SIN(2*PI()*$B63/n_ang),0)-ImgG_y0+1,ROUND($C$4+L$7*COS(2*PI()*$B63/n_ang),0)-ImgG_x0+1)</f>
        <v>141</v>
      </c>
      <c r="M63" s="18" t="n">
        <f aca="false">INDEX(ImgG,ROUND($C$5+M$7*SIN(2*PI()*$B63/n_ang),0)-ImgG_y0+1,ROUND($C$4+M$7*COS(2*PI()*$B63/n_ang),0)-ImgG_x0+1)</f>
        <v>145</v>
      </c>
      <c r="N63" s="18" t="n">
        <f aca="false">INDEX(ImgG,ROUND($C$5+N$7*SIN(2*PI()*$B63/n_ang),0)-ImgG_y0+1,ROUND($C$4+N$7*COS(2*PI()*$B63/n_ang),0)-ImgG_x0+1)</f>
        <v>182</v>
      </c>
      <c r="O63" s="18" t="n">
        <f aca="false">INDEX(ImgG,ROUND($C$5+O$7*SIN(2*PI()*$B63/n_ang),0)-ImgG_y0+1,ROUND($C$4+O$7*COS(2*PI()*$B63/n_ang),0)-ImgG_x0+1)</f>
        <v>175</v>
      </c>
      <c r="P63" s="18" t="n">
        <f aca="false">INDEX(ImgG,ROUND($C$5+P$7*SIN(2*PI()*$B63/n_ang),0)-ImgG_y0+1,ROUND($C$4+P$7*COS(2*PI()*$B63/n_ang),0)-ImgG_x0+1)</f>
        <v>144</v>
      </c>
      <c r="Q63" s="18" t="n">
        <f aca="false">INDEX(ImgG,ROUND($C$5+Q$7*SIN(2*PI()*$B63/n_ang),0)-ImgG_y0+1,ROUND($C$4+Q$7*COS(2*PI()*$B63/n_ang),0)-ImgG_x0+1)</f>
        <v>153</v>
      </c>
      <c r="R63" s="18" t="n">
        <f aca="false">INDEX(ImgG,ROUND($C$5+R$7*SIN(2*PI()*$B63/n_ang),0)-ImgG_y0+1,ROUND($C$4+R$7*COS(2*PI()*$B63/n_ang),0)-ImgG_x0+1)</f>
        <v>153</v>
      </c>
      <c r="S63" s="18" t="n">
        <f aca="false">INDEX(ImgG,ROUND($C$5+S$7*SIN(2*PI()*$B63/n_ang),0)-ImgG_y0+1,ROUND($C$4+S$7*COS(2*PI()*$B63/n_ang),0)-ImgG_x0+1)</f>
        <v>129</v>
      </c>
      <c r="T63" s="18" t="n">
        <f aca="false">INDEX(ImgG,ROUND($C$5+T$7*SIN(2*PI()*$B63/n_ang),0)-ImgG_y0+1,ROUND($C$4+T$7*COS(2*PI()*$B63/n_ang),0)-ImgG_x0+1)</f>
        <v>162</v>
      </c>
      <c r="U63" s="18" t="n">
        <f aca="false">INDEX(ImgG,ROUND($C$5+U$7*SIN(2*PI()*$B63/n_ang),0)-ImgG_y0+1,ROUND($C$4+U$7*COS(2*PI()*$B63/n_ang),0)-ImgG_x0+1)</f>
        <v>165</v>
      </c>
      <c r="V63" s="18" t="n">
        <f aca="false">INDEX(ImgG,ROUND($C$5+V$7*SIN(2*PI()*$B63/n_ang),0)-ImgG_y0+1,ROUND($C$4+V$7*COS(2*PI()*$B63/n_ang),0)-ImgG_x0+1)</f>
        <v>182</v>
      </c>
      <c r="W63" s="18" t="n">
        <f aca="false">INDEX(ImgG,ROUND($C$5+W$7*SIN(2*PI()*$B63/n_ang),0)-ImgG_y0+1,ROUND($C$4+W$7*COS(2*PI()*$B63/n_ang),0)-ImgG_x0+1)</f>
        <v>167</v>
      </c>
      <c r="X63" s="18" t="n">
        <f aca="false">INDEX(ImgG,ROUND($C$5+X$7*SIN(2*PI()*$B63/n_ang),0)-ImgG_y0+1,ROUND($C$4+X$7*COS(2*PI()*$B63/n_ang),0)-ImgG_x0+1)</f>
        <v>125</v>
      </c>
      <c r="Y63" s="18" t="n">
        <f aca="false">INDEX(ImgG,ROUND($C$5+Y$7*SIN(2*PI()*$B63/n_ang),0)-ImgG_y0+1,ROUND($C$4+Y$7*COS(2*PI()*$B63/n_ang),0)-ImgG_x0+1)</f>
        <v>217</v>
      </c>
      <c r="Z63" s="18" t="n">
        <f aca="false">INDEX(ImgG,ROUND($C$5+Z$7*SIN(2*PI()*$B63/n_ang),0)-ImgG_y0+1,ROUND($C$4+Z$7*COS(2*PI()*$B63/n_ang),0)-ImgG_x0+1)</f>
        <v>217</v>
      </c>
      <c r="AA63" s="18" t="n">
        <f aca="false">INDEX(ImgG,ROUND($C$5+AA$7*SIN(2*PI()*$B63/n_ang),0)-ImgG_y0+1,ROUND($C$4+AA$7*COS(2*PI()*$B63/n_ang),0)-ImgG_x0+1)</f>
        <v>243</v>
      </c>
      <c r="AB63" s="18" t="n">
        <f aca="false">INDEX(ImgG,ROUND($C$5+AB$7*SIN(2*PI()*$B63/n_ang),0)-ImgG_y0+1,ROUND($C$4+AB$7*COS(2*PI()*$B63/n_ang),0)-ImgG_x0+1)</f>
        <v>47</v>
      </c>
      <c r="AD63" s="18" t="n">
        <f aca="false">INDEX(ImgG,ROUND($C$5+AD$7*SIN(2*PI()*$B63/n_ang),0)-ImgG_y0+1,ROUND($C$4+AD$7*COS(2*PI()*$B63/n_ang),0)-ImgG_x0+1)</f>
        <v>12</v>
      </c>
      <c r="AE63" s="18" t="n">
        <f aca="false">INDEX(ImgG,ROUND($C$5+AE$7*SIN(2*PI()*$B63/n_ang),0)-ImgG_y0+1,ROUND($C$4+AE$7*COS(2*PI()*$B63/n_ang),0)-ImgG_x0+1)</f>
        <v>4</v>
      </c>
      <c r="AF63" s="18" t="n">
        <f aca="false">INDEX(ImgG,ROUND($C$5+AF$7*SIN(2*PI()*$B63/n_ang),0)-ImgG_y0+1,ROUND($C$4+AF$7*COS(2*PI()*$B63/n_ang),0)-ImgG_x0+1)</f>
        <v>0</v>
      </c>
      <c r="AG63" s="18" t="n">
        <f aca="false">INDEX(ImgG,ROUND($C$5+AG$7*SIN(2*PI()*$B63/n_ang),0)-ImgG_y0+1,ROUND($C$4+AG$7*COS(2*PI()*$B63/n_ang),0)-ImgG_x0+1)</f>
        <v>33</v>
      </c>
      <c r="AH63" s="18" t="n">
        <f aca="false">INDEX(ImgG,ROUND($C$5+AH$7*SIN(2*PI()*$B63/n_ang),0)-ImgG_y0+1,ROUND($C$4+AH$7*COS(2*PI()*$B63/n_ang),0)-ImgG_x0+1)</f>
        <v>33</v>
      </c>
      <c r="AI63" s="18" t="n">
        <f aca="false">INDEX(ImgG,ROUND($C$5+AI$7*SIN(2*PI()*$B63/n_ang),0)-ImgG_y0+1,ROUND($C$4+AI$7*COS(2*PI()*$B63/n_ang),0)-ImgG_x0+1)</f>
        <v>52</v>
      </c>
      <c r="AJ63" s="18" t="n">
        <f aca="false">INDEX(ImgG,ROUND($C$5+AJ$7*SIN(2*PI()*$B63/n_ang),0)-ImgG_y0+1,ROUND($C$4+AJ$7*COS(2*PI()*$B63/n_ang),0)-ImgG_x0+1)</f>
        <v>44</v>
      </c>
      <c r="AK63" s="18" t="n">
        <f aca="false">INDEX(ImgG,ROUND($C$5+AK$7*SIN(2*PI()*$B63/n_ang),0)-ImgG_y0+1,ROUND($C$4+AK$7*COS(2*PI()*$B63/n_ang),0)-ImgG_x0+1)</f>
        <v>45</v>
      </c>
      <c r="AL63" s="18" t="n">
        <f aca="false">INDEX(ImgG,ROUND($C$5+AL$7*SIN(2*PI()*$B63/n_ang),0)-ImgG_y0+1,ROUND($C$4+AL$7*COS(2*PI()*$B63/n_ang),0)-ImgG_x0+1)</f>
        <v>45</v>
      </c>
      <c r="AN63" s="35" t="n">
        <f aca="false">AVERAGE(D63:AB63)-AVERAGE(D136:AB136)</f>
        <v>16.614375</v>
      </c>
      <c r="AO63" s="36" t="n">
        <f aca="false">(AN63-AVERAGE(AN$8:AN$135))/STDEVP(AN$8:AN$135)</f>
        <v>0.606860398437334</v>
      </c>
      <c r="AP63" s="35" t="n">
        <f aca="false">AVERAGE(AD63:AL63)-AVERAGE(AD136:AL136)</f>
        <v>-45.2916666666667</v>
      </c>
      <c r="AQ63" s="36" t="n">
        <f aca="false">(AP63-AVERAGE(AP$8:AP$135))/STDEVP(AP$8:AP$135)</f>
        <v>-0.96926122881055</v>
      </c>
    </row>
    <row r="64" customFormat="false" ht="10.5" hidden="false" customHeight="true" outlineLevel="0" collapsed="false">
      <c r="B64" s="22" t="n">
        <v>56</v>
      </c>
      <c r="C64" s="34" t="n">
        <f aca="false">B64*360/n_ang</f>
        <v>157.5</v>
      </c>
      <c r="D64" s="18" t="n">
        <f aca="false">INDEX(ImgG,ROUND($C$5+D$7*SIN(2*PI()*$B64/n_ang),0)-ImgG_y0+1,ROUND($C$4+D$7*COS(2*PI()*$B64/n_ang),0)-ImgG_x0+1)</f>
        <v>130</v>
      </c>
      <c r="E64" s="18" t="n">
        <f aca="false">INDEX(ImgG,ROUND($C$5+E$7*SIN(2*PI()*$B64/n_ang),0)-ImgG_y0+1,ROUND($C$4+E$7*COS(2*PI()*$B64/n_ang),0)-ImgG_x0+1)</f>
        <v>193</v>
      </c>
      <c r="F64" s="18" t="n">
        <f aca="false">INDEX(ImgG,ROUND($C$5+F$7*SIN(2*PI()*$B64/n_ang),0)-ImgG_y0+1,ROUND($C$4+F$7*COS(2*PI()*$B64/n_ang),0)-ImgG_x0+1)</f>
        <v>180</v>
      </c>
      <c r="G64" s="18" t="n">
        <f aca="false">INDEX(ImgG,ROUND($C$5+G$7*SIN(2*PI()*$B64/n_ang),0)-ImgG_y0+1,ROUND($C$4+G$7*COS(2*PI()*$B64/n_ang),0)-ImgG_x0+1)</f>
        <v>180</v>
      </c>
      <c r="H64" s="18" t="n">
        <f aca="false">INDEX(ImgG,ROUND($C$5+H$7*SIN(2*PI()*$B64/n_ang),0)-ImgG_y0+1,ROUND($C$4+H$7*COS(2*PI()*$B64/n_ang),0)-ImgG_x0+1)</f>
        <v>115</v>
      </c>
      <c r="I64" s="18" t="n">
        <f aca="false">INDEX(ImgG,ROUND($C$5+I$7*SIN(2*PI()*$B64/n_ang),0)-ImgG_y0+1,ROUND($C$4+I$7*COS(2*PI()*$B64/n_ang),0)-ImgG_x0+1)</f>
        <v>124</v>
      </c>
      <c r="J64" s="18" t="n">
        <f aca="false">INDEX(ImgG,ROUND($C$5+J$7*SIN(2*PI()*$B64/n_ang),0)-ImgG_y0+1,ROUND($C$4+J$7*COS(2*PI()*$B64/n_ang),0)-ImgG_x0+1)</f>
        <v>123</v>
      </c>
      <c r="K64" s="18" t="n">
        <f aca="false">INDEX(ImgG,ROUND($C$5+K$7*SIN(2*PI()*$B64/n_ang),0)-ImgG_y0+1,ROUND($C$4+K$7*COS(2*PI()*$B64/n_ang),0)-ImgG_x0+1)</f>
        <v>129</v>
      </c>
      <c r="L64" s="18" t="n">
        <f aca="false">INDEX(ImgG,ROUND($C$5+L$7*SIN(2*PI()*$B64/n_ang),0)-ImgG_y0+1,ROUND($C$4+L$7*COS(2*PI()*$B64/n_ang),0)-ImgG_x0+1)</f>
        <v>122</v>
      </c>
      <c r="M64" s="18" t="n">
        <f aca="false">INDEX(ImgG,ROUND($C$5+M$7*SIN(2*PI()*$B64/n_ang),0)-ImgG_y0+1,ROUND($C$4+M$7*COS(2*PI()*$B64/n_ang),0)-ImgG_x0+1)</f>
        <v>124</v>
      </c>
      <c r="N64" s="18" t="n">
        <f aca="false">INDEX(ImgG,ROUND($C$5+N$7*SIN(2*PI()*$B64/n_ang),0)-ImgG_y0+1,ROUND($C$4+N$7*COS(2*PI()*$B64/n_ang),0)-ImgG_x0+1)</f>
        <v>139</v>
      </c>
      <c r="O64" s="18" t="n">
        <f aca="false">INDEX(ImgG,ROUND($C$5+O$7*SIN(2*PI()*$B64/n_ang),0)-ImgG_y0+1,ROUND($C$4+O$7*COS(2*PI()*$B64/n_ang),0)-ImgG_x0+1)</f>
        <v>175</v>
      </c>
      <c r="P64" s="18" t="n">
        <f aca="false">INDEX(ImgG,ROUND($C$5+P$7*SIN(2*PI()*$B64/n_ang),0)-ImgG_y0+1,ROUND($C$4+P$7*COS(2*PI()*$B64/n_ang),0)-ImgG_x0+1)</f>
        <v>186</v>
      </c>
      <c r="Q64" s="18" t="n">
        <f aca="false">INDEX(ImgG,ROUND($C$5+Q$7*SIN(2*PI()*$B64/n_ang),0)-ImgG_y0+1,ROUND($C$4+Q$7*COS(2*PI()*$B64/n_ang),0)-ImgG_x0+1)</f>
        <v>170</v>
      </c>
      <c r="R64" s="18" t="n">
        <f aca="false">INDEX(ImgG,ROUND($C$5+R$7*SIN(2*PI()*$B64/n_ang),0)-ImgG_y0+1,ROUND($C$4+R$7*COS(2*PI()*$B64/n_ang),0)-ImgG_x0+1)</f>
        <v>139</v>
      </c>
      <c r="S64" s="18" t="n">
        <f aca="false">INDEX(ImgG,ROUND($C$5+S$7*SIN(2*PI()*$B64/n_ang),0)-ImgG_y0+1,ROUND($C$4+S$7*COS(2*PI()*$B64/n_ang),0)-ImgG_x0+1)</f>
        <v>164</v>
      </c>
      <c r="T64" s="18" t="n">
        <f aca="false">INDEX(ImgG,ROUND($C$5+T$7*SIN(2*PI()*$B64/n_ang),0)-ImgG_y0+1,ROUND($C$4+T$7*COS(2*PI()*$B64/n_ang),0)-ImgG_x0+1)</f>
        <v>164</v>
      </c>
      <c r="U64" s="18" t="n">
        <f aca="false">INDEX(ImgG,ROUND($C$5+U$7*SIN(2*PI()*$B64/n_ang),0)-ImgG_y0+1,ROUND($C$4+U$7*COS(2*PI()*$B64/n_ang),0)-ImgG_x0+1)</f>
        <v>165</v>
      </c>
      <c r="V64" s="18" t="n">
        <f aca="false">INDEX(ImgG,ROUND($C$5+V$7*SIN(2*PI()*$B64/n_ang),0)-ImgG_y0+1,ROUND($C$4+V$7*COS(2*PI()*$B64/n_ang),0)-ImgG_x0+1)</f>
        <v>165</v>
      </c>
      <c r="W64" s="18" t="n">
        <f aca="false">INDEX(ImgG,ROUND($C$5+W$7*SIN(2*PI()*$B64/n_ang),0)-ImgG_y0+1,ROUND($C$4+W$7*COS(2*PI()*$B64/n_ang),0)-ImgG_x0+1)</f>
        <v>169</v>
      </c>
      <c r="X64" s="18" t="n">
        <f aca="false">INDEX(ImgG,ROUND($C$5+X$7*SIN(2*PI()*$B64/n_ang),0)-ImgG_y0+1,ROUND($C$4+X$7*COS(2*PI()*$B64/n_ang),0)-ImgG_x0+1)</f>
        <v>157</v>
      </c>
      <c r="Y64" s="18" t="n">
        <f aca="false">INDEX(ImgG,ROUND($C$5+Y$7*SIN(2*PI()*$B64/n_ang),0)-ImgG_y0+1,ROUND($C$4+Y$7*COS(2*PI()*$B64/n_ang),0)-ImgG_x0+1)</f>
        <v>224</v>
      </c>
      <c r="Z64" s="18" t="n">
        <f aca="false">INDEX(ImgG,ROUND($C$5+Z$7*SIN(2*PI()*$B64/n_ang),0)-ImgG_y0+1,ROUND($C$4+Z$7*COS(2*PI()*$B64/n_ang),0)-ImgG_x0+1)</f>
        <v>234</v>
      </c>
      <c r="AA64" s="18" t="n">
        <f aca="false">INDEX(ImgG,ROUND($C$5+AA$7*SIN(2*PI()*$B64/n_ang),0)-ImgG_y0+1,ROUND($C$4+AA$7*COS(2*PI()*$B64/n_ang),0)-ImgG_x0+1)</f>
        <v>86</v>
      </c>
      <c r="AB64" s="18" t="n">
        <f aca="false">INDEX(ImgG,ROUND($C$5+AB$7*SIN(2*PI()*$B64/n_ang),0)-ImgG_y0+1,ROUND($C$4+AB$7*COS(2*PI()*$B64/n_ang),0)-ImgG_x0+1)</f>
        <v>46</v>
      </c>
      <c r="AD64" s="18" t="n">
        <f aca="false">INDEX(ImgG,ROUND($C$5+AD$7*SIN(2*PI()*$B64/n_ang),0)-ImgG_y0+1,ROUND($C$4+AD$7*COS(2*PI()*$B64/n_ang),0)-ImgG_x0+1)</f>
        <v>14</v>
      </c>
      <c r="AE64" s="18" t="n">
        <f aca="false">INDEX(ImgG,ROUND($C$5+AE$7*SIN(2*PI()*$B64/n_ang),0)-ImgG_y0+1,ROUND($C$4+AE$7*COS(2*PI()*$B64/n_ang),0)-ImgG_x0+1)</f>
        <v>14</v>
      </c>
      <c r="AF64" s="18" t="n">
        <f aca="false">INDEX(ImgG,ROUND($C$5+AF$7*SIN(2*PI()*$B64/n_ang),0)-ImgG_y0+1,ROUND($C$4+AF$7*COS(2*PI()*$B64/n_ang),0)-ImgG_x0+1)</f>
        <v>1</v>
      </c>
      <c r="AG64" s="18" t="n">
        <f aca="false">INDEX(ImgG,ROUND($C$5+AG$7*SIN(2*PI()*$B64/n_ang),0)-ImgG_y0+1,ROUND($C$4+AG$7*COS(2*PI()*$B64/n_ang),0)-ImgG_x0+1)</f>
        <v>17</v>
      </c>
      <c r="AH64" s="18" t="n">
        <f aca="false">INDEX(ImgG,ROUND($C$5+AH$7*SIN(2*PI()*$B64/n_ang),0)-ImgG_y0+1,ROUND($C$4+AH$7*COS(2*PI()*$B64/n_ang),0)-ImgG_x0+1)</f>
        <v>49</v>
      </c>
      <c r="AI64" s="18" t="n">
        <f aca="false">INDEX(ImgG,ROUND($C$5+AI$7*SIN(2*PI()*$B64/n_ang),0)-ImgG_y0+1,ROUND($C$4+AI$7*COS(2*PI()*$B64/n_ang),0)-ImgG_x0+1)</f>
        <v>54</v>
      </c>
      <c r="AJ64" s="18" t="n">
        <f aca="false">INDEX(ImgG,ROUND($C$5+AJ$7*SIN(2*PI()*$B64/n_ang),0)-ImgG_y0+1,ROUND($C$4+AJ$7*COS(2*PI()*$B64/n_ang),0)-ImgG_x0+1)</f>
        <v>46</v>
      </c>
      <c r="AK64" s="18" t="n">
        <f aca="false">INDEX(ImgG,ROUND($C$5+AK$7*SIN(2*PI()*$B64/n_ang),0)-ImgG_y0+1,ROUND($C$4+AK$7*COS(2*PI()*$B64/n_ang),0)-ImgG_x0+1)</f>
        <v>38</v>
      </c>
      <c r="AL64" s="18" t="n">
        <f aca="false">INDEX(ImgG,ROUND($C$5+AL$7*SIN(2*PI()*$B64/n_ang),0)-ImgG_y0+1,ROUND($C$4+AL$7*COS(2*PI()*$B64/n_ang),0)-ImgG_x0+1)</f>
        <v>42</v>
      </c>
      <c r="AN64" s="35" t="n">
        <f aca="false">AVERAGE(D64:AB64)-AVERAGE(D136:AB136)</f>
        <v>10.494375</v>
      </c>
      <c r="AO64" s="36" t="n">
        <f aca="false">(AN64-AVERAGE(AN$8:AN$135))/STDEVP(AN$8:AN$135)</f>
        <v>0.383319901823017</v>
      </c>
      <c r="AP64" s="35" t="n">
        <f aca="false">AVERAGE(AD64:AL64)-AVERAGE(AD136:AL136)</f>
        <v>-44.5138888888889</v>
      </c>
      <c r="AQ64" s="36" t="n">
        <f aca="false">(AP64-AVERAGE(AP$8:AP$135))/STDEVP(AP$8:AP$135)</f>
        <v>-0.952616448432325</v>
      </c>
    </row>
    <row r="65" customFormat="false" ht="10.5" hidden="false" customHeight="true" outlineLevel="0" collapsed="false">
      <c r="B65" s="22" t="n">
        <v>57</v>
      </c>
      <c r="C65" s="34" t="n">
        <f aca="false">B65*360/n_ang</f>
        <v>160.3125</v>
      </c>
      <c r="D65" s="18" t="n">
        <f aca="false">INDEX(ImgG,ROUND($C$5+D$7*SIN(2*PI()*$B65/n_ang),0)-ImgG_y0+1,ROUND($C$4+D$7*COS(2*PI()*$B65/n_ang),0)-ImgG_x0+1)</f>
        <v>130</v>
      </c>
      <c r="E65" s="18" t="n">
        <f aca="false">INDEX(ImgG,ROUND($C$5+E$7*SIN(2*PI()*$B65/n_ang),0)-ImgG_y0+1,ROUND($C$4+E$7*COS(2*PI()*$B65/n_ang),0)-ImgG_x0+1)</f>
        <v>182</v>
      </c>
      <c r="F65" s="18" t="n">
        <f aca="false">INDEX(ImgG,ROUND($C$5+F$7*SIN(2*PI()*$B65/n_ang),0)-ImgG_y0+1,ROUND($C$4+F$7*COS(2*PI()*$B65/n_ang),0)-ImgG_x0+1)</f>
        <v>180</v>
      </c>
      <c r="G65" s="18" t="n">
        <f aca="false">INDEX(ImgG,ROUND($C$5+G$7*SIN(2*PI()*$B65/n_ang),0)-ImgG_y0+1,ROUND($C$4+G$7*COS(2*PI()*$B65/n_ang),0)-ImgG_x0+1)</f>
        <v>149</v>
      </c>
      <c r="H65" s="18" t="n">
        <f aca="false">INDEX(ImgG,ROUND($C$5+H$7*SIN(2*PI()*$B65/n_ang),0)-ImgG_y0+1,ROUND($C$4+H$7*COS(2*PI()*$B65/n_ang),0)-ImgG_x0+1)</f>
        <v>117</v>
      </c>
      <c r="I65" s="18" t="n">
        <f aca="false">INDEX(ImgG,ROUND($C$5+I$7*SIN(2*PI()*$B65/n_ang),0)-ImgG_y0+1,ROUND($C$4+I$7*COS(2*PI()*$B65/n_ang),0)-ImgG_x0+1)</f>
        <v>134</v>
      </c>
      <c r="J65" s="18" t="n">
        <f aca="false">INDEX(ImgG,ROUND($C$5+J$7*SIN(2*PI()*$B65/n_ang),0)-ImgG_y0+1,ROUND($C$4+J$7*COS(2*PI()*$B65/n_ang),0)-ImgG_x0+1)</f>
        <v>134</v>
      </c>
      <c r="K65" s="18" t="n">
        <f aca="false">INDEX(ImgG,ROUND($C$5+K$7*SIN(2*PI()*$B65/n_ang),0)-ImgG_y0+1,ROUND($C$4+K$7*COS(2*PI()*$B65/n_ang),0)-ImgG_x0+1)</f>
        <v>134</v>
      </c>
      <c r="L65" s="18" t="n">
        <f aca="false">INDEX(ImgG,ROUND($C$5+L$7*SIN(2*PI()*$B65/n_ang),0)-ImgG_y0+1,ROUND($C$4+L$7*COS(2*PI()*$B65/n_ang),0)-ImgG_x0+1)</f>
        <v>122</v>
      </c>
      <c r="M65" s="18" t="n">
        <f aca="false">INDEX(ImgG,ROUND($C$5+M$7*SIN(2*PI()*$B65/n_ang),0)-ImgG_y0+1,ROUND($C$4+M$7*COS(2*PI()*$B65/n_ang),0)-ImgG_x0+1)</f>
        <v>118</v>
      </c>
      <c r="N65" s="18" t="n">
        <f aca="false">INDEX(ImgG,ROUND($C$5+N$7*SIN(2*PI()*$B65/n_ang),0)-ImgG_y0+1,ROUND($C$4+N$7*COS(2*PI()*$B65/n_ang),0)-ImgG_x0+1)</f>
        <v>115</v>
      </c>
      <c r="O65" s="18" t="n">
        <f aca="false">INDEX(ImgG,ROUND($C$5+O$7*SIN(2*PI()*$B65/n_ang),0)-ImgG_y0+1,ROUND($C$4+O$7*COS(2*PI()*$B65/n_ang),0)-ImgG_x0+1)</f>
        <v>156</v>
      </c>
      <c r="P65" s="18" t="n">
        <f aca="false">INDEX(ImgG,ROUND($C$5+P$7*SIN(2*PI()*$B65/n_ang),0)-ImgG_y0+1,ROUND($C$4+P$7*COS(2*PI()*$B65/n_ang),0)-ImgG_x0+1)</f>
        <v>192</v>
      </c>
      <c r="Q65" s="18" t="n">
        <f aca="false">INDEX(ImgG,ROUND($C$5+Q$7*SIN(2*PI()*$B65/n_ang),0)-ImgG_y0+1,ROUND($C$4+Q$7*COS(2*PI()*$B65/n_ang),0)-ImgG_x0+1)</f>
        <v>142</v>
      </c>
      <c r="R65" s="18" t="n">
        <f aca="false">INDEX(ImgG,ROUND($C$5+R$7*SIN(2*PI()*$B65/n_ang),0)-ImgG_y0+1,ROUND($C$4+R$7*COS(2*PI()*$B65/n_ang),0)-ImgG_x0+1)</f>
        <v>175</v>
      </c>
      <c r="S65" s="18" t="n">
        <f aca="false">INDEX(ImgG,ROUND($C$5+S$7*SIN(2*PI()*$B65/n_ang),0)-ImgG_y0+1,ROUND($C$4+S$7*COS(2*PI()*$B65/n_ang),0)-ImgG_x0+1)</f>
        <v>156</v>
      </c>
      <c r="T65" s="18" t="n">
        <f aca="false">INDEX(ImgG,ROUND($C$5+T$7*SIN(2*PI()*$B65/n_ang),0)-ImgG_y0+1,ROUND($C$4+T$7*COS(2*PI()*$B65/n_ang),0)-ImgG_x0+1)</f>
        <v>150</v>
      </c>
      <c r="U65" s="18" t="n">
        <f aca="false">INDEX(ImgG,ROUND($C$5+U$7*SIN(2*PI()*$B65/n_ang),0)-ImgG_y0+1,ROUND($C$4+U$7*COS(2*PI()*$B65/n_ang),0)-ImgG_x0+1)</f>
        <v>173</v>
      </c>
      <c r="V65" s="18" t="n">
        <f aca="false">INDEX(ImgG,ROUND($C$5+V$7*SIN(2*PI()*$B65/n_ang),0)-ImgG_y0+1,ROUND($C$4+V$7*COS(2*PI()*$B65/n_ang),0)-ImgG_x0+1)</f>
        <v>171</v>
      </c>
      <c r="W65" s="18" t="n">
        <f aca="false">INDEX(ImgG,ROUND($C$5+W$7*SIN(2*PI()*$B65/n_ang),0)-ImgG_y0+1,ROUND($C$4+W$7*COS(2*PI()*$B65/n_ang),0)-ImgG_x0+1)</f>
        <v>184</v>
      </c>
      <c r="X65" s="18" t="n">
        <f aca="false">INDEX(ImgG,ROUND($C$5+X$7*SIN(2*PI()*$B65/n_ang),0)-ImgG_y0+1,ROUND($C$4+X$7*COS(2*PI()*$B65/n_ang),0)-ImgG_x0+1)</f>
        <v>214</v>
      </c>
      <c r="Y65" s="18" t="n">
        <f aca="false">INDEX(ImgG,ROUND($C$5+Y$7*SIN(2*PI()*$B65/n_ang),0)-ImgG_y0+1,ROUND($C$4+Y$7*COS(2*PI()*$B65/n_ang),0)-ImgG_x0+1)</f>
        <v>241</v>
      </c>
      <c r="Z65" s="18" t="n">
        <f aca="false">INDEX(ImgG,ROUND($C$5+Z$7*SIN(2*PI()*$B65/n_ang),0)-ImgG_y0+1,ROUND($C$4+Z$7*COS(2*PI()*$B65/n_ang),0)-ImgG_x0+1)</f>
        <v>97</v>
      </c>
      <c r="AA65" s="18" t="n">
        <f aca="false">INDEX(ImgG,ROUND($C$5+AA$7*SIN(2*PI()*$B65/n_ang),0)-ImgG_y0+1,ROUND($C$4+AA$7*COS(2*PI()*$B65/n_ang),0)-ImgG_x0+1)</f>
        <v>95</v>
      </c>
      <c r="AB65" s="18" t="n">
        <f aca="false">INDEX(ImgG,ROUND($C$5+AB$7*SIN(2*PI()*$B65/n_ang),0)-ImgG_y0+1,ROUND($C$4+AB$7*COS(2*PI()*$B65/n_ang),0)-ImgG_x0+1)</f>
        <v>32</v>
      </c>
      <c r="AD65" s="18" t="n">
        <f aca="false">INDEX(ImgG,ROUND($C$5+AD$7*SIN(2*PI()*$B65/n_ang),0)-ImgG_y0+1,ROUND($C$4+AD$7*COS(2*PI()*$B65/n_ang),0)-ImgG_x0+1)</f>
        <v>11</v>
      </c>
      <c r="AE65" s="18" t="n">
        <f aca="false">INDEX(ImgG,ROUND($C$5+AE$7*SIN(2*PI()*$B65/n_ang),0)-ImgG_y0+1,ROUND($C$4+AE$7*COS(2*PI()*$B65/n_ang),0)-ImgG_x0+1)</f>
        <v>1</v>
      </c>
      <c r="AF65" s="18" t="n">
        <f aca="false">INDEX(ImgG,ROUND($C$5+AF$7*SIN(2*PI()*$B65/n_ang),0)-ImgG_y0+1,ROUND($C$4+AF$7*COS(2*PI()*$B65/n_ang),0)-ImgG_x0+1)</f>
        <v>11</v>
      </c>
      <c r="AG65" s="18" t="n">
        <f aca="false">INDEX(ImgG,ROUND($C$5+AG$7*SIN(2*PI()*$B65/n_ang),0)-ImgG_y0+1,ROUND($C$4+AG$7*COS(2*PI()*$B65/n_ang),0)-ImgG_x0+1)</f>
        <v>35</v>
      </c>
      <c r="AH65" s="18" t="n">
        <f aca="false">INDEX(ImgG,ROUND($C$5+AH$7*SIN(2*PI()*$B65/n_ang),0)-ImgG_y0+1,ROUND($C$4+AH$7*COS(2*PI()*$B65/n_ang),0)-ImgG_x0+1)</f>
        <v>49</v>
      </c>
      <c r="AI65" s="18" t="n">
        <f aca="false">INDEX(ImgG,ROUND($C$5+AI$7*SIN(2*PI()*$B65/n_ang),0)-ImgG_y0+1,ROUND($C$4+AI$7*COS(2*PI()*$B65/n_ang),0)-ImgG_x0+1)</f>
        <v>38</v>
      </c>
      <c r="AJ65" s="18" t="n">
        <f aca="false">INDEX(ImgG,ROUND($C$5+AJ$7*SIN(2*PI()*$B65/n_ang),0)-ImgG_y0+1,ROUND($C$4+AJ$7*COS(2*PI()*$B65/n_ang),0)-ImgG_x0+1)</f>
        <v>24</v>
      </c>
      <c r="AK65" s="18" t="n">
        <f aca="false">INDEX(ImgG,ROUND($C$5+AK$7*SIN(2*PI()*$B65/n_ang),0)-ImgG_y0+1,ROUND($C$4+AK$7*COS(2*PI()*$B65/n_ang),0)-ImgG_x0+1)</f>
        <v>28</v>
      </c>
      <c r="AL65" s="18" t="n">
        <f aca="false">INDEX(ImgG,ROUND($C$5+AL$7*SIN(2*PI()*$B65/n_ang),0)-ImgG_y0+1,ROUND($C$4+AL$7*COS(2*PI()*$B65/n_ang),0)-ImgG_x0+1)</f>
        <v>26</v>
      </c>
      <c r="AN65" s="35" t="n">
        <f aca="false">AVERAGE(D65:AB65)-AVERAGE(D136:AB136)</f>
        <v>6.09437499999999</v>
      </c>
      <c r="AO65" s="36" t="n">
        <f aca="false">(AN65-AVERAGE(AN$8:AN$135))/STDEVP(AN$8:AN$135)</f>
        <v>0.222604512100306</v>
      </c>
      <c r="AP65" s="35" t="n">
        <f aca="false">AVERAGE(AD65:AL65)-AVERAGE(AD136:AL136)</f>
        <v>-50.2916666666667</v>
      </c>
      <c r="AQ65" s="36" t="n">
        <f aca="false">(AP65-AVERAGE(AP$8:AP$135))/STDEVP(AP$8:AP$135)</f>
        <v>-1.07626338838485</v>
      </c>
    </row>
    <row r="66" customFormat="false" ht="10.5" hidden="false" customHeight="true" outlineLevel="0" collapsed="false">
      <c r="B66" s="22" t="n">
        <v>58</v>
      </c>
      <c r="C66" s="34" t="n">
        <f aca="false">B66*360/n_ang</f>
        <v>163.125</v>
      </c>
      <c r="D66" s="18" t="n">
        <f aca="false">INDEX(ImgG,ROUND($C$5+D$7*SIN(2*PI()*$B66/n_ang),0)-ImgG_y0+1,ROUND($C$4+D$7*COS(2*PI()*$B66/n_ang),0)-ImgG_x0+1)</f>
        <v>130</v>
      </c>
      <c r="E66" s="18" t="n">
        <f aca="false">INDEX(ImgG,ROUND($C$5+E$7*SIN(2*PI()*$B66/n_ang),0)-ImgG_y0+1,ROUND($C$4+E$7*COS(2*PI()*$B66/n_ang),0)-ImgG_x0+1)</f>
        <v>182</v>
      </c>
      <c r="F66" s="18" t="n">
        <f aca="false">INDEX(ImgG,ROUND($C$5+F$7*SIN(2*PI()*$B66/n_ang),0)-ImgG_y0+1,ROUND($C$4+F$7*COS(2*PI()*$B66/n_ang),0)-ImgG_x0+1)</f>
        <v>192</v>
      </c>
      <c r="G66" s="18" t="n">
        <f aca="false">INDEX(ImgG,ROUND($C$5+G$7*SIN(2*PI()*$B66/n_ang),0)-ImgG_y0+1,ROUND($C$4+G$7*COS(2*PI()*$B66/n_ang),0)-ImgG_x0+1)</f>
        <v>149</v>
      </c>
      <c r="H66" s="18" t="n">
        <f aca="false">INDEX(ImgG,ROUND($C$5+H$7*SIN(2*PI()*$B66/n_ang),0)-ImgG_y0+1,ROUND($C$4+H$7*COS(2*PI()*$B66/n_ang),0)-ImgG_x0+1)</f>
        <v>117</v>
      </c>
      <c r="I66" s="18" t="n">
        <f aca="false">INDEX(ImgG,ROUND($C$5+I$7*SIN(2*PI()*$B66/n_ang),0)-ImgG_y0+1,ROUND($C$4+I$7*COS(2*PI()*$B66/n_ang),0)-ImgG_x0+1)</f>
        <v>118</v>
      </c>
      <c r="J66" s="18" t="n">
        <f aca="false">INDEX(ImgG,ROUND($C$5+J$7*SIN(2*PI()*$B66/n_ang),0)-ImgG_y0+1,ROUND($C$4+J$7*COS(2*PI()*$B66/n_ang),0)-ImgG_x0+1)</f>
        <v>127</v>
      </c>
      <c r="K66" s="18" t="n">
        <f aca="false">INDEX(ImgG,ROUND($C$5+K$7*SIN(2*PI()*$B66/n_ang),0)-ImgG_y0+1,ROUND($C$4+K$7*COS(2*PI()*$B66/n_ang),0)-ImgG_x0+1)</f>
        <v>128</v>
      </c>
      <c r="L66" s="18" t="n">
        <f aca="false">INDEX(ImgG,ROUND($C$5+L$7*SIN(2*PI()*$B66/n_ang),0)-ImgG_y0+1,ROUND($C$4+L$7*COS(2*PI()*$B66/n_ang),0)-ImgG_x0+1)</f>
        <v>123</v>
      </c>
      <c r="M66" s="18" t="n">
        <f aca="false">INDEX(ImgG,ROUND($C$5+M$7*SIN(2*PI()*$B66/n_ang),0)-ImgG_y0+1,ROUND($C$4+M$7*COS(2*PI()*$B66/n_ang),0)-ImgG_x0+1)</f>
        <v>112</v>
      </c>
      <c r="N66" s="18" t="n">
        <f aca="false">INDEX(ImgG,ROUND($C$5+N$7*SIN(2*PI()*$B66/n_ang),0)-ImgG_y0+1,ROUND($C$4+N$7*COS(2*PI()*$B66/n_ang),0)-ImgG_x0+1)</f>
        <v>115</v>
      </c>
      <c r="O66" s="18" t="n">
        <f aca="false">INDEX(ImgG,ROUND($C$5+O$7*SIN(2*PI()*$B66/n_ang),0)-ImgG_y0+1,ROUND($C$4+O$7*COS(2*PI()*$B66/n_ang),0)-ImgG_x0+1)</f>
        <v>158</v>
      </c>
      <c r="P66" s="18" t="n">
        <f aca="false">INDEX(ImgG,ROUND($C$5+P$7*SIN(2*PI()*$B66/n_ang),0)-ImgG_y0+1,ROUND($C$4+P$7*COS(2*PI()*$B66/n_ang),0)-ImgG_x0+1)</f>
        <v>190</v>
      </c>
      <c r="Q66" s="18" t="n">
        <f aca="false">INDEX(ImgG,ROUND($C$5+Q$7*SIN(2*PI()*$B66/n_ang),0)-ImgG_y0+1,ROUND($C$4+Q$7*COS(2*PI()*$B66/n_ang),0)-ImgG_x0+1)</f>
        <v>151</v>
      </c>
      <c r="R66" s="18" t="n">
        <f aca="false">INDEX(ImgG,ROUND($C$5+R$7*SIN(2*PI()*$B66/n_ang),0)-ImgG_y0+1,ROUND($C$4+R$7*COS(2*PI()*$B66/n_ang),0)-ImgG_x0+1)</f>
        <v>172</v>
      </c>
      <c r="S66" s="18" t="n">
        <f aca="false">INDEX(ImgG,ROUND($C$5+S$7*SIN(2*PI()*$B66/n_ang),0)-ImgG_y0+1,ROUND($C$4+S$7*COS(2*PI()*$B66/n_ang),0)-ImgG_x0+1)</f>
        <v>177</v>
      </c>
      <c r="T66" s="18" t="n">
        <f aca="false">INDEX(ImgG,ROUND($C$5+T$7*SIN(2*PI()*$B66/n_ang),0)-ImgG_y0+1,ROUND($C$4+T$7*COS(2*PI()*$B66/n_ang),0)-ImgG_x0+1)</f>
        <v>166</v>
      </c>
      <c r="U66" s="18" t="n">
        <f aca="false">INDEX(ImgG,ROUND($C$5+U$7*SIN(2*PI()*$B66/n_ang),0)-ImgG_y0+1,ROUND($C$4+U$7*COS(2*PI()*$B66/n_ang),0)-ImgG_x0+1)</f>
        <v>128</v>
      </c>
      <c r="V66" s="18" t="n">
        <f aca="false">INDEX(ImgG,ROUND($C$5+V$7*SIN(2*PI()*$B66/n_ang),0)-ImgG_y0+1,ROUND($C$4+V$7*COS(2*PI()*$B66/n_ang),0)-ImgG_x0+1)</f>
        <v>160</v>
      </c>
      <c r="W66" s="18" t="n">
        <f aca="false">INDEX(ImgG,ROUND($C$5+W$7*SIN(2*PI()*$B66/n_ang),0)-ImgG_y0+1,ROUND($C$4+W$7*COS(2*PI()*$B66/n_ang),0)-ImgG_x0+1)</f>
        <v>180</v>
      </c>
      <c r="X66" s="18" t="n">
        <f aca="false">INDEX(ImgG,ROUND($C$5+X$7*SIN(2*PI()*$B66/n_ang),0)-ImgG_y0+1,ROUND($C$4+X$7*COS(2*PI()*$B66/n_ang),0)-ImgG_x0+1)</f>
        <v>213</v>
      </c>
      <c r="Y66" s="18" t="n">
        <f aca="false">INDEX(ImgG,ROUND($C$5+Y$7*SIN(2*PI()*$B66/n_ang),0)-ImgG_y0+1,ROUND($C$4+Y$7*COS(2*PI()*$B66/n_ang),0)-ImgG_x0+1)</f>
        <v>223</v>
      </c>
      <c r="Z66" s="18" t="n">
        <f aca="false">INDEX(ImgG,ROUND($C$5+Z$7*SIN(2*PI()*$B66/n_ang),0)-ImgG_y0+1,ROUND($C$4+Z$7*COS(2*PI()*$B66/n_ang),0)-ImgG_x0+1)</f>
        <v>95</v>
      </c>
      <c r="AA66" s="18" t="n">
        <f aca="false">INDEX(ImgG,ROUND($C$5+AA$7*SIN(2*PI()*$B66/n_ang),0)-ImgG_y0+1,ROUND($C$4+AA$7*COS(2*PI()*$B66/n_ang),0)-ImgG_x0+1)</f>
        <v>31</v>
      </c>
      <c r="AB66" s="18" t="n">
        <f aca="false">INDEX(ImgG,ROUND($C$5+AB$7*SIN(2*PI()*$B66/n_ang),0)-ImgG_y0+1,ROUND($C$4+AB$7*COS(2*PI()*$B66/n_ang),0)-ImgG_x0+1)</f>
        <v>87</v>
      </c>
      <c r="AD66" s="18" t="n">
        <f aca="false">INDEX(ImgG,ROUND($C$5+AD$7*SIN(2*PI()*$B66/n_ang),0)-ImgG_y0+1,ROUND($C$4+AD$7*COS(2*PI()*$B66/n_ang),0)-ImgG_x0+1)</f>
        <v>4</v>
      </c>
      <c r="AE66" s="18" t="n">
        <f aca="false">INDEX(ImgG,ROUND($C$5+AE$7*SIN(2*PI()*$B66/n_ang),0)-ImgG_y0+1,ROUND($C$4+AE$7*COS(2*PI()*$B66/n_ang),0)-ImgG_x0+1)</f>
        <v>19</v>
      </c>
      <c r="AF66" s="18" t="n">
        <f aca="false">INDEX(ImgG,ROUND($C$5+AF$7*SIN(2*PI()*$B66/n_ang),0)-ImgG_y0+1,ROUND($C$4+AF$7*COS(2*PI()*$B66/n_ang),0)-ImgG_x0+1)</f>
        <v>43</v>
      </c>
      <c r="AG66" s="18" t="n">
        <f aca="false">INDEX(ImgG,ROUND($C$5+AG$7*SIN(2*PI()*$B66/n_ang),0)-ImgG_y0+1,ROUND($C$4+AG$7*COS(2*PI()*$B66/n_ang),0)-ImgG_x0+1)</f>
        <v>47</v>
      </c>
      <c r="AH66" s="18" t="n">
        <f aca="false">INDEX(ImgG,ROUND($C$5+AH$7*SIN(2*PI()*$B66/n_ang),0)-ImgG_y0+1,ROUND($C$4+AH$7*COS(2*PI()*$B66/n_ang),0)-ImgG_x0+1)</f>
        <v>36</v>
      </c>
      <c r="AI66" s="18" t="n">
        <f aca="false">INDEX(ImgG,ROUND($C$5+AI$7*SIN(2*PI()*$B66/n_ang),0)-ImgG_y0+1,ROUND($C$4+AI$7*COS(2*PI()*$B66/n_ang),0)-ImgG_x0+1)</f>
        <v>18</v>
      </c>
      <c r="AJ66" s="18" t="n">
        <f aca="false">INDEX(ImgG,ROUND($C$5+AJ$7*SIN(2*PI()*$B66/n_ang),0)-ImgG_y0+1,ROUND($C$4+AJ$7*COS(2*PI()*$B66/n_ang),0)-ImgG_x0+1)</f>
        <v>22</v>
      </c>
      <c r="AK66" s="18" t="n">
        <f aca="false">INDEX(ImgG,ROUND($C$5+AK$7*SIN(2*PI()*$B66/n_ang),0)-ImgG_y0+1,ROUND($C$4+AK$7*COS(2*PI()*$B66/n_ang),0)-ImgG_x0+1)</f>
        <v>17</v>
      </c>
      <c r="AL66" s="18" t="n">
        <f aca="false">INDEX(ImgG,ROUND($C$5+AL$7*SIN(2*PI()*$B66/n_ang),0)-ImgG_y0+1,ROUND($C$4+AL$7*COS(2*PI()*$B66/n_ang),0)-ImgG_x0+1)</f>
        <v>17</v>
      </c>
      <c r="AN66" s="35" t="n">
        <f aca="false">AVERAGE(D66:AB66)-AVERAGE(D136:AB136)</f>
        <v>3.33437499999999</v>
      </c>
      <c r="AO66" s="36" t="n">
        <f aca="false">(AN66-AVERAGE(AN$8:AN$135))/STDEVP(AN$8:AN$135)</f>
        <v>0.121792131274242</v>
      </c>
      <c r="AP66" s="35" t="n">
        <f aca="false">AVERAGE(AD66:AL66)-AVERAGE(AD136:AL136)</f>
        <v>-50.2916666666667</v>
      </c>
      <c r="AQ66" s="36" t="n">
        <f aca="false">(AP66-AVERAGE(AP$8:AP$135))/STDEVP(AP$8:AP$135)</f>
        <v>-1.07626338838485</v>
      </c>
    </row>
    <row r="67" customFormat="false" ht="10.5" hidden="false" customHeight="true" outlineLevel="0" collapsed="false">
      <c r="B67" s="22" t="n">
        <v>59</v>
      </c>
      <c r="C67" s="34" t="n">
        <f aca="false">B67*360/n_ang</f>
        <v>165.9375</v>
      </c>
      <c r="D67" s="18" t="n">
        <f aca="false">INDEX(ImgG,ROUND($C$5+D$7*SIN(2*PI()*$B67/n_ang),0)-ImgG_y0+1,ROUND($C$4+D$7*COS(2*PI()*$B67/n_ang),0)-ImgG_x0+1)</f>
        <v>44</v>
      </c>
      <c r="E67" s="18" t="n">
        <f aca="false">INDEX(ImgG,ROUND($C$5+E$7*SIN(2*PI()*$B67/n_ang),0)-ImgG_y0+1,ROUND($C$4+E$7*COS(2*PI()*$B67/n_ang),0)-ImgG_x0+1)</f>
        <v>182</v>
      </c>
      <c r="F67" s="18" t="n">
        <f aca="false">INDEX(ImgG,ROUND($C$5+F$7*SIN(2*PI()*$B67/n_ang),0)-ImgG_y0+1,ROUND($C$4+F$7*COS(2*PI()*$B67/n_ang),0)-ImgG_x0+1)</f>
        <v>192</v>
      </c>
      <c r="G67" s="18" t="n">
        <f aca="false">INDEX(ImgG,ROUND($C$5+G$7*SIN(2*PI()*$B67/n_ang),0)-ImgG_y0+1,ROUND($C$4+G$7*COS(2*PI()*$B67/n_ang),0)-ImgG_x0+1)</f>
        <v>194</v>
      </c>
      <c r="H67" s="18" t="n">
        <f aca="false">INDEX(ImgG,ROUND($C$5+H$7*SIN(2*PI()*$B67/n_ang),0)-ImgG_y0+1,ROUND($C$4+H$7*COS(2*PI()*$B67/n_ang),0)-ImgG_x0+1)</f>
        <v>155</v>
      </c>
      <c r="I67" s="18" t="n">
        <f aca="false">INDEX(ImgG,ROUND($C$5+I$7*SIN(2*PI()*$B67/n_ang),0)-ImgG_y0+1,ROUND($C$4+I$7*COS(2*PI()*$B67/n_ang),0)-ImgG_x0+1)</f>
        <v>118</v>
      </c>
      <c r="J67" s="18" t="n">
        <f aca="false">INDEX(ImgG,ROUND($C$5+J$7*SIN(2*PI()*$B67/n_ang),0)-ImgG_y0+1,ROUND($C$4+J$7*COS(2*PI()*$B67/n_ang),0)-ImgG_x0+1)</f>
        <v>127</v>
      </c>
      <c r="K67" s="18" t="n">
        <f aca="false">INDEX(ImgG,ROUND($C$5+K$7*SIN(2*PI()*$B67/n_ang),0)-ImgG_y0+1,ROUND($C$4+K$7*COS(2*PI()*$B67/n_ang),0)-ImgG_x0+1)</f>
        <v>132</v>
      </c>
      <c r="L67" s="18" t="n">
        <f aca="false">INDEX(ImgG,ROUND($C$5+L$7*SIN(2*PI()*$B67/n_ang),0)-ImgG_y0+1,ROUND($C$4+L$7*COS(2*PI()*$B67/n_ang),0)-ImgG_x0+1)</f>
        <v>128</v>
      </c>
      <c r="M67" s="18" t="n">
        <f aca="false">INDEX(ImgG,ROUND($C$5+M$7*SIN(2*PI()*$B67/n_ang),0)-ImgG_y0+1,ROUND($C$4+M$7*COS(2*PI()*$B67/n_ang),0)-ImgG_x0+1)</f>
        <v>112</v>
      </c>
      <c r="N67" s="18" t="n">
        <f aca="false">INDEX(ImgG,ROUND($C$5+N$7*SIN(2*PI()*$B67/n_ang),0)-ImgG_y0+1,ROUND($C$4+N$7*COS(2*PI()*$B67/n_ang),0)-ImgG_x0+1)</f>
        <v>110</v>
      </c>
      <c r="O67" s="18" t="n">
        <f aca="false">INDEX(ImgG,ROUND($C$5+O$7*SIN(2*PI()*$B67/n_ang),0)-ImgG_y0+1,ROUND($C$4+O$7*COS(2*PI()*$B67/n_ang),0)-ImgG_x0+1)</f>
        <v>147</v>
      </c>
      <c r="P67" s="18" t="n">
        <f aca="false">INDEX(ImgG,ROUND($C$5+P$7*SIN(2*PI()*$B67/n_ang),0)-ImgG_y0+1,ROUND($C$4+P$7*COS(2*PI()*$B67/n_ang),0)-ImgG_x0+1)</f>
        <v>170</v>
      </c>
      <c r="Q67" s="18" t="n">
        <f aca="false">INDEX(ImgG,ROUND($C$5+Q$7*SIN(2*PI()*$B67/n_ang),0)-ImgG_y0+1,ROUND($C$4+Q$7*COS(2*PI()*$B67/n_ang),0)-ImgG_x0+1)</f>
        <v>151</v>
      </c>
      <c r="R67" s="18" t="n">
        <f aca="false">INDEX(ImgG,ROUND($C$5+R$7*SIN(2*PI()*$B67/n_ang),0)-ImgG_y0+1,ROUND($C$4+R$7*COS(2*PI()*$B67/n_ang),0)-ImgG_x0+1)</f>
        <v>143</v>
      </c>
      <c r="S67" s="18" t="n">
        <f aca="false">INDEX(ImgG,ROUND($C$5+S$7*SIN(2*PI()*$B67/n_ang),0)-ImgG_y0+1,ROUND($C$4+S$7*COS(2*PI()*$B67/n_ang),0)-ImgG_x0+1)</f>
        <v>158</v>
      </c>
      <c r="T67" s="18" t="n">
        <f aca="false">INDEX(ImgG,ROUND($C$5+T$7*SIN(2*PI()*$B67/n_ang),0)-ImgG_y0+1,ROUND($C$4+T$7*COS(2*PI()*$B67/n_ang),0)-ImgG_x0+1)</f>
        <v>133</v>
      </c>
      <c r="U67" s="18" t="n">
        <f aca="false">INDEX(ImgG,ROUND($C$5+U$7*SIN(2*PI()*$B67/n_ang),0)-ImgG_y0+1,ROUND($C$4+U$7*COS(2*PI()*$B67/n_ang),0)-ImgG_x0+1)</f>
        <v>167</v>
      </c>
      <c r="V67" s="18" t="n">
        <f aca="false">INDEX(ImgG,ROUND($C$5+V$7*SIN(2*PI()*$B67/n_ang),0)-ImgG_y0+1,ROUND($C$4+V$7*COS(2*PI()*$B67/n_ang),0)-ImgG_x0+1)</f>
        <v>165</v>
      </c>
      <c r="W67" s="18" t="n">
        <f aca="false">INDEX(ImgG,ROUND($C$5+W$7*SIN(2*PI()*$B67/n_ang),0)-ImgG_y0+1,ROUND($C$4+W$7*COS(2*PI()*$B67/n_ang),0)-ImgG_x0+1)</f>
        <v>167</v>
      </c>
      <c r="X67" s="18" t="n">
        <f aca="false">INDEX(ImgG,ROUND($C$5+X$7*SIN(2*PI()*$B67/n_ang),0)-ImgG_y0+1,ROUND($C$4+X$7*COS(2*PI()*$B67/n_ang),0)-ImgG_x0+1)</f>
        <v>179</v>
      </c>
      <c r="Y67" s="18" t="n">
        <f aca="false">INDEX(ImgG,ROUND($C$5+Y$7*SIN(2*PI()*$B67/n_ang),0)-ImgG_y0+1,ROUND($C$4+Y$7*COS(2*PI()*$B67/n_ang),0)-ImgG_x0+1)</f>
        <v>215</v>
      </c>
      <c r="Z67" s="18" t="n">
        <f aca="false">INDEX(ImgG,ROUND($C$5+Z$7*SIN(2*PI()*$B67/n_ang),0)-ImgG_y0+1,ROUND($C$4+Z$7*COS(2*PI()*$B67/n_ang),0)-ImgG_x0+1)</f>
        <v>78</v>
      </c>
      <c r="AA67" s="18" t="n">
        <f aca="false">INDEX(ImgG,ROUND($C$5+AA$7*SIN(2*PI()*$B67/n_ang),0)-ImgG_y0+1,ROUND($C$4+AA$7*COS(2*PI()*$B67/n_ang),0)-ImgG_x0+1)</f>
        <v>32</v>
      </c>
      <c r="AB67" s="18" t="n">
        <f aca="false">INDEX(ImgG,ROUND($C$5+AB$7*SIN(2*PI()*$B67/n_ang),0)-ImgG_y0+1,ROUND($C$4+AB$7*COS(2*PI()*$B67/n_ang),0)-ImgG_x0+1)</f>
        <v>84</v>
      </c>
      <c r="AD67" s="18" t="n">
        <f aca="false">INDEX(ImgG,ROUND($C$5+AD$7*SIN(2*PI()*$B67/n_ang),0)-ImgG_y0+1,ROUND($C$4+AD$7*COS(2*PI()*$B67/n_ang),0)-ImgG_x0+1)</f>
        <v>2</v>
      </c>
      <c r="AE67" s="18" t="n">
        <f aca="false">INDEX(ImgG,ROUND($C$5+AE$7*SIN(2*PI()*$B67/n_ang),0)-ImgG_y0+1,ROUND($C$4+AE$7*COS(2*PI()*$B67/n_ang),0)-ImgG_x0+1)</f>
        <v>9</v>
      </c>
      <c r="AF67" s="18" t="n">
        <f aca="false">INDEX(ImgG,ROUND($C$5+AF$7*SIN(2*PI()*$B67/n_ang),0)-ImgG_y0+1,ROUND($C$4+AF$7*COS(2*PI()*$B67/n_ang),0)-ImgG_x0+1)</f>
        <v>40</v>
      </c>
      <c r="AG67" s="18" t="n">
        <f aca="false">INDEX(ImgG,ROUND($C$5+AG$7*SIN(2*PI()*$B67/n_ang),0)-ImgG_y0+1,ROUND($C$4+AG$7*COS(2*PI()*$B67/n_ang),0)-ImgG_x0+1)</f>
        <v>51</v>
      </c>
      <c r="AH67" s="18" t="n">
        <f aca="false">INDEX(ImgG,ROUND($C$5+AH$7*SIN(2*PI()*$B67/n_ang),0)-ImgG_y0+1,ROUND($C$4+AH$7*COS(2*PI()*$B67/n_ang),0)-ImgG_x0+1)</f>
        <v>43</v>
      </c>
      <c r="AI67" s="18" t="n">
        <f aca="false">INDEX(ImgG,ROUND($C$5+AI$7*SIN(2*PI()*$B67/n_ang),0)-ImgG_y0+1,ROUND($C$4+AI$7*COS(2*PI()*$B67/n_ang),0)-ImgG_x0+1)</f>
        <v>23</v>
      </c>
      <c r="AJ67" s="18" t="n">
        <f aca="false">INDEX(ImgG,ROUND($C$5+AJ$7*SIN(2*PI()*$B67/n_ang),0)-ImgG_y0+1,ROUND($C$4+AJ$7*COS(2*PI()*$B67/n_ang),0)-ImgG_x0+1)</f>
        <v>9</v>
      </c>
      <c r="AK67" s="18" t="n">
        <f aca="false">INDEX(ImgG,ROUND($C$5+AK$7*SIN(2*PI()*$B67/n_ang),0)-ImgG_y0+1,ROUND($C$4+AK$7*COS(2*PI()*$B67/n_ang),0)-ImgG_x0+1)</f>
        <v>12</v>
      </c>
      <c r="AL67" s="18" t="n">
        <f aca="false">INDEX(ImgG,ROUND($C$5+AL$7*SIN(2*PI()*$B67/n_ang),0)-ImgG_y0+1,ROUND($C$4+AL$7*COS(2*PI()*$B67/n_ang),0)-ImgG_x0+1)</f>
        <v>12</v>
      </c>
      <c r="AN67" s="35" t="n">
        <f aca="false">AVERAGE(D67:AB67)-AVERAGE(D136:AB136)</f>
        <v>-2.30562500000002</v>
      </c>
      <c r="AO67" s="36" t="n">
        <f aca="false">(AN67-AVERAGE(AN$8:AN$135))/STDEVP(AN$8:AN$135)</f>
        <v>-0.0842157773703243</v>
      </c>
      <c r="AP67" s="35" t="n">
        <f aca="false">AVERAGE(AD67:AL67)-AVERAGE(AD136:AL136)</f>
        <v>-52.7361111111111</v>
      </c>
      <c r="AQ67" s="36" t="n">
        <f aca="false">(AP67-AVERAGE(AP$8:AP$135))/STDEVP(AP$8:AP$135)</f>
        <v>-1.12857555528784</v>
      </c>
    </row>
    <row r="68" customFormat="false" ht="10.5" hidden="false" customHeight="true" outlineLevel="0" collapsed="false">
      <c r="B68" s="22" t="n">
        <v>60</v>
      </c>
      <c r="C68" s="34" t="n">
        <f aca="false">B68*360/n_ang</f>
        <v>168.75</v>
      </c>
      <c r="D68" s="18" t="n">
        <f aca="false">INDEX(ImgG,ROUND($C$5+D$7*SIN(2*PI()*$B68/n_ang),0)-ImgG_y0+1,ROUND($C$4+D$7*COS(2*PI()*$B68/n_ang),0)-ImgG_x0+1)</f>
        <v>44</v>
      </c>
      <c r="E68" s="18" t="n">
        <f aca="false">INDEX(ImgG,ROUND($C$5+E$7*SIN(2*PI()*$B68/n_ang),0)-ImgG_y0+1,ROUND($C$4+E$7*COS(2*PI()*$B68/n_ang),0)-ImgG_x0+1)</f>
        <v>90</v>
      </c>
      <c r="F68" s="18" t="n">
        <f aca="false">INDEX(ImgG,ROUND($C$5+F$7*SIN(2*PI()*$B68/n_ang),0)-ImgG_y0+1,ROUND($C$4+F$7*COS(2*PI()*$B68/n_ang),0)-ImgG_x0+1)</f>
        <v>141</v>
      </c>
      <c r="G68" s="18" t="n">
        <f aca="false">INDEX(ImgG,ROUND($C$5+G$7*SIN(2*PI()*$B68/n_ang),0)-ImgG_y0+1,ROUND($C$4+G$7*COS(2*PI()*$B68/n_ang),0)-ImgG_x0+1)</f>
        <v>194</v>
      </c>
      <c r="H68" s="18" t="n">
        <f aca="false">INDEX(ImgG,ROUND($C$5+H$7*SIN(2*PI()*$B68/n_ang),0)-ImgG_y0+1,ROUND($C$4+H$7*COS(2*PI()*$B68/n_ang),0)-ImgG_x0+1)</f>
        <v>155</v>
      </c>
      <c r="I68" s="18" t="n">
        <f aca="false">INDEX(ImgG,ROUND($C$5+I$7*SIN(2*PI()*$B68/n_ang),0)-ImgG_y0+1,ROUND($C$4+I$7*COS(2*PI()*$B68/n_ang),0)-ImgG_x0+1)</f>
        <v>122</v>
      </c>
      <c r="J68" s="18" t="n">
        <f aca="false">INDEX(ImgG,ROUND($C$5+J$7*SIN(2*PI()*$B68/n_ang),0)-ImgG_y0+1,ROUND($C$4+J$7*COS(2*PI()*$B68/n_ang),0)-ImgG_x0+1)</f>
        <v>114</v>
      </c>
      <c r="K68" s="18" t="n">
        <f aca="false">INDEX(ImgG,ROUND($C$5+K$7*SIN(2*PI()*$B68/n_ang),0)-ImgG_y0+1,ROUND($C$4+K$7*COS(2*PI()*$B68/n_ang),0)-ImgG_x0+1)</f>
        <v>114</v>
      </c>
      <c r="L68" s="18" t="n">
        <f aca="false">INDEX(ImgG,ROUND($C$5+L$7*SIN(2*PI()*$B68/n_ang),0)-ImgG_y0+1,ROUND($C$4+L$7*COS(2*PI()*$B68/n_ang),0)-ImgG_x0+1)</f>
        <v>128</v>
      </c>
      <c r="M68" s="18" t="n">
        <f aca="false">INDEX(ImgG,ROUND($C$5+M$7*SIN(2*PI()*$B68/n_ang),0)-ImgG_y0+1,ROUND($C$4+M$7*COS(2*PI()*$B68/n_ang),0)-ImgG_x0+1)</f>
        <v>107</v>
      </c>
      <c r="N68" s="18" t="n">
        <f aca="false">INDEX(ImgG,ROUND($C$5+N$7*SIN(2*PI()*$B68/n_ang),0)-ImgG_y0+1,ROUND($C$4+N$7*COS(2*PI()*$B68/n_ang),0)-ImgG_x0+1)</f>
        <v>96</v>
      </c>
      <c r="O68" s="18" t="n">
        <f aca="false">INDEX(ImgG,ROUND($C$5+O$7*SIN(2*PI()*$B68/n_ang),0)-ImgG_y0+1,ROUND($C$4+O$7*COS(2*PI()*$B68/n_ang),0)-ImgG_x0+1)</f>
        <v>91</v>
      </c>
      <c r="P68" s="18" t="n">
        <f aca="false">INDEX(ImgG,ROUND($C$5+P$7*SIN(2*PI()*$B68/n_ang),0)-ImgG_y0+1,ROUND($C$4+P$7*COS(2*PI()*$B68/n_ang),0)-ImgG_x0+1)</f>
        <v>115</v>
      </c>
      <c r="Q68" s="18" t="n">
        <f aca="false">INDEX(ImgG,ROUND($C$5+Q$7*SIN(2*PI()*$B68/n_ang),0)-ImgG_y0+1,ROUND($C$4+Q$7*COS(2*PI()*$B68/n_ang),0)-ImgG_x0+1)</f>
        <v>192</v>
      </c>
      <c r="R68" s="18" t="n">
        <f aca="false">INDEX(ImgG,ROUND($C$5+R$7*SIN(2*PI()*$B68/n_ang),0)-ImgG_y0+1,ROUND($C$4+R$7*COS(2*PI()*$B68/n_ang),0)-ImgG_x0+1)</f>
        <v>181</v>
      </c>
      <c r="S68" s="18" t="n">
        <f aca="false">INDEX(ImgG,ROUND($C$5+S$7*SIN(2*PI()*$B68/n_ang),0)-ImgG_y0+1,ROUND($C$4+S$7*COS(2*PI()*$B68/n_ang),0)-ImgG_x0+1)</f>
        <v>176</v>
      </c>
      <c r="T68" s="18" t="n">
        <f aca="false">INDEX(ImgG,ROUND($C$5+T$7*SIN(2*PI()*$B68/n_ang),0)-ImgG_y0+1,ROUND($C$4+T$7*COS(2*PI()*$B68/n_ang),0)-ImgG_x0+1)</f>
        <v>154</v>
      </c>
      <c r="U68" s="18" t="n">
        <f aca="false">INDEX(ImgG,ROUND($C$5+U$7*SIN(2*PI()*$B68/n_ang),0)-ImgG_y0+1,ROUND($C$4+U$7*COS(2*PI()*$B68/n_ang),0)-ImgG_x0+1)</f>
        <v>185</v>
      </c>
      <c r="V68" s="18" t="n">
        <f aca="false">INDEX(ImgG,ROUND($C$5+V$7*SIN(2*PI()*$B68/n_ang),0)-ImgG_y0+1,ROUND($C$4+V$7*COS(2*PI()*$B68/n_ang),0)-ImgG_x0+1)</f>
        <v>171</v>
      </c>
      <c r="W68" s="18" t="n">
        <f aca="false">INDEX(ImgG,ROUND($C$5+W$7*SIN(2*PI()*$B68/n_ang),0)-ImgG_y0+1,ROUND($C$4+W$7*COS(2*PI()*$B68/n_ang),0)-ImgG_x0+1)</f>
        <v>194</v>
      </c>
      <c r="X68" s="18" t="n">
        <f aca="false">INDEX(ImgG,ROUND($C$5+X$7*SIN(2*PI()*$B68/n_ang),0)-ImgG_y0+1,ROUND($C$4+X$7*COS(2*PI()*$B68/n_ang),0)-ImgG_x0+1)</f>
        <v>228</v>
      </c>
      <c r="Y68" s="18" t="n">
        <f aca="false">INDEX(ImgG,ROUND($C$5+Y$7*SIN(2*PI()*$B68/n_ang),0)-ImgG_y0+1,ROUND($C$4+Y$7*COS(2*PI()*$B68/n_ang),0)-ImgG_x0+1)</f>
        <v>48</v>
      </c>
      <c r="Z68" s="18" t="n">
        <f aca="false">INDEX(ImgG,ROUND($C$5+Z$7*SIN(2*PI()*$B68/n_ang),0)-ImgG_y0+1,ROUND($C$4+Z$7*COS(2*PI()*$B68/n_ang),0)-ImgG_x0+1)</f>
        <v>43</v>
      </c>
      <c r="AA68" s="18" t="n">
        <f aca="false">INDEX(ImgG,ROUND($C$5+AA$7*SIN(2*PI()*$B68/n_ang),0)-ImgG_y0+1,ROUND($C$4+AA$7*COS(2*PI()*$B68/n_ang),0)-ImgG_x0+1)</f>
        <v>84</v>
      </c>
      <c r="AB68" s="18" t="n">
        <f aca="false">INDEX(ImgG,ROUND($C$5+AB$7*SIN(2*PI()*$B68/n_ang),0)-ImgG_y0+1,ROUND($C$4+AB$7*COS(2*PI()*$B68/n_ang),0)-ImgG_x0+1)</f>
        <v>46</v>
      </c>
      <c r="AD68" s="18" t="n">
        <f aca="false">INDEX(ImgG,ROUND($C$5+AD$7*SIN(2*PI()*$B68/n_ang),0)-ImgG_y0+1,ROUND($C$4+AD$7*COS(2*PI()*$B68/n_ang),0)-ImgG_x0+1)</f>
        <v>7</v>
      </c>
      <c r="AE68" s="18" t="n">
        <f aca="false">INDEX(ImgG,ROUND($C$5+AE$7*SIN(2*PI()*$B68/n_ang),0)-ImgG_y0+1,ROUND($C$4+AE$7*COS(2*PI()*$B68/n_ang),0)-ImgG_x0+1)</f>
        <v>35</v>
      </c>
      <c r="AF68" s="18" t="n">
        <f aca="false">INDEX(ImgG,ROUND($C$5+AF$7*SIN(2*PI()*$B68/n_ang),0)-ImgG_y0+1,ROUND($C$4+AF$7*COS(2*PI()*$B68/n_ang),0)-ImgG_x0+1)</f>
        <v>50</v>
      </c>
      <c r="AG68" s="18" t="n">
        <f aca="false">INDEX(ImgG,ROUND($C$5+AG$7*SIN(2*PI()*$B68/n_ang),0)-ImgG_y0+1,ROUND($C$4+AG$7*COS(2*PI()*$B68/n_ang),0)-ImgG_x0+1)</f>
        <v>50</v>
      </c>
      <c r="AH68" s="18" t="n">
        <f aca="false">INDEX(ImgG,ROUND($C$5+AH$7*SIN(2*PI()*$B68/n_ang),0)-ImgG_y0+1,ROUND($C$4+AH$7*COS(2*PI()*$B68/n_ang),0)-ImgG_x0+1)</f>
        <v>50</v>
      </c>
      <c r="AI68" s="18" t="n">
        <f aca="false">INDEX(ImgG,ROUND($C$5+AI$7*SIN(2*PI()*$B68/n_ang),0)-ImgG_y0+1,ROUND($C$4+AI$7*COS(2*PI()*$B68/n_ang),0)-ImgG_x0+1)</f>
        <v>33</v>
      </c>
      <c r="AJ68" s="18" t="n">
        <f aca="false">INDEX(ImgG,ROUND($C$5+AJ$7*SIN(2*PI()*$B68/n_ang),0)-ImgG_y0+1,ROUND($C$4+AJ$7*COS(2*PI()*$B68/n_ang),0)-ImgG_x0+1)</f>
        <v>9</v>
      </c>
      <c r="AK68" s="18" t="n">
        <f aca="false">INDEX(ImgG,ROUND($C$5+AK$7*SIN(2*PI()*$B68/n_ang),0)-ImgG_y0+1,ROUND($C$4+AK$7*COS(2*PI()*$B68/n_ang),0)-ImgG_x0+1)</f>
        <v>10</v>
      </c>
      <c r="AL68" s="18" t="n">
        <f aca="false">INDEX(ImgG,ROUND($C$5+AL$7*SIN(2*PI()*$B68/n_ang),0)-ImgG_y0+1,ROUND($C$4+AL$7*COS(2*PI()*$B68/n_ang),0)-ImgG_x0+1)</f>
        <v>14</v>
      </c>
      <c r="AN68" s="35" t="n">
        <f aca="false">AVERAGE(D68:AB68)-AVERAGE(D136:AB136)</f>
        <v>-13.105625</v>
      </c>
      <c r="AO68" s="36" t="n">
        <f aca="false">(AN68-AVERAGE(AN$8:AN$135))/STDEVP(AN$8:AN$135)</f>
        <v>-0.478699006689705</v>
      </c>
      <c r="AP68" s="35" t="n">
        <f aca="false">AVERAGE(AD68:AL68)-AVERAGE(AD136:AL136)</f>
        <v>-46.4027777777778</v>
      </c>
      <c r="AQ68" s="36" t="n">
        <f aca="false">(AP68-AVERAGE(AP$8:AP$135))/STDEVP(AP$8:AP$135)</f>
        <v>-0.993039486493728</v>
      </c>
    </row>
    <row r="69" customFormat="false" ht="10.5" hidden="false" customHeight="true" outlineLevel="0" collapsed="false">
      <c r="B69" s="22" t="n">
        <v>61</v>
      </c>
      <c r="C69" s="34" t="n">
        <f aca="false">B69*360/n_ang</f>
        <v>171.5625</v>
      </c>
      <c r="D69" s="18" t="n">
        <f aca="false">INDEX(ImgG,ROUND($C$5+D$7*SIN(2*PI()*$B69/n_ang),0)-ImgG_y0+1,ROUND($C$4+D$7*COS(2*PI()*$B69/n_ang),0)-ImgG_x0+1)</f>
        <v>44</v>
      </c>
      <c r="E69" s="18" t="n">
        <f aca="false">INDEX(ImgG,ROUND($C$5+E$7*SIN(2*PI()*$B69/n_ang),0)-ImgG_y0+1,ROUND($C$4+E$7*COS(2*PI()*$B69/n_ang),0)-ImgG_x0+1)</f>
        <v>90</v>
      </c>
      <c r="F69" s="18" t="n">
        <f aca="false">INDEX(ImgG,ROUND($C$5+F$7*SIN(2*PI()*$B69/n_ang),0)-ImgG_y0+1,ROUND($C$4+F$7*COS(2*PI()*$B69/n_ang),0)-ImgG_x0+1)</f>
        <v>141</v>
      </c>
      <c r="G69" s="18" t="n">
        <f aca="false">INDEX(ImgG,ROUND($C$5+G$7*SIN(2*PI()*$B69/n_ang),0)-ImgG_y0+1,ROUND($C$4+G$7*COS(2*PI()*$B69/n_ang),0)-ImgG_x0+1)</f>
        <v>175</v>
      </c>
      <c r="H69" s="18" t="n">
        <f aca="false">INDEX(ImgG,ROUND($C$5+H$7*SIN(2*PI()*$B69/n_ang),0)-ImgG_y0+1,ROUND($C$4+H$7*COS(2*PI()*$B69/n_ang),0)-ImgG_x0+1)</f>
        <v>178</v>
      </c>
      <c r="I69" s="18" t="n">
        <f aca="false">INDEX(ImgG,ROUND($C$5+I$7*SIN(2*PI()*$B69/n_ang),0)-ImgG_y0+1,ROUND($C$4+I$7*COS(2*PI()*$B69/n_ang),0)-ImgG_x0+1)</f>
        <v>162</v>
      </c>
      <c r="J69" s="18" t="n">
        <f aca="false">INDEX(ImgG,ROUND($C$5+J$7*SIN(2*PI()*$B69/n_ang),0)-ImgG_y0+1,ROUND($C$4+J$7*COS(2*PI()*$B69/n_ang),0)-ImgG_x0+1)</f>
        <v>114</v>
      </c>
      <c r="K69" s="18" t="n">
        <f aca="false">INDEX(ImgG,ROUND($C$5+K$7*SIN(2*PI()*$B69/n_ang),0)-ImgG_y0+1,ROUND($C$4+K$7*COS(2*PI()*$B69/n_ang),0)-ImgG_x0+1)</f>
        <v>114</v>
      </c>
      <c r="L69" s="18" t="n">
        <f aca="false">INDEX(ImgG,ROUND($C$5+L$7*SIN(2*PI()*$B69/n_ang),0)-ImgG_y0+1,ROUND($C$4+L$7*COS(2*PI()*$B69/n_ang),0)-ImgG_x0+1)</f>
        <v>128</v>
      </c>
      <c r="M69" s="18" t="n">
        <f aca="false">INDEX(ImgG,ROUND($C$5+M$7*SIN(2*PI()*$B69/n_ang),0)-ImgG_y0+1,ROUND($C$4+M$7*COS(2*PI()*$B69/n_ang),0)-ImgG_x0+1)</f>
        <v>131</v>
      </c>
      <c r="N69" s="18" t="n">
        <f aca="false">INDEX(ImgG,ROUND($C$5+N$7*SIN(2*PI()*$B69/n_ang),0)-ImgG_y0+1,ROUND($C$4+N$7*COS(2*PI()*$B69/n_ang),0)-ImgG_x0+1)</f>
        <v>122</v>
      </c>
      <c r="O69" s="18" t="n">
        <f aca="false">INDEX(ImgG,ROUND($C$5+O$7*SIN(2*PI()*$B69/n_ang),0)-ImgG_y0+1,ROUND($C$4+O$7*COS(2*PI()*$B69/n_ang),0)-ImgG_x0+1)</f>
        <v>103</v>
      </c>
      <c r="P69" s="18" t="n">
        <f aca="false">INDEX(ImgG,ROUND($C$5+P$7*SIN(2*PI()*$B69/n_ang),0)-ImgG_y0+1,ROUND($C$4+P$7*COS(2*PI()*$B69/n_ang),0)-ImgG_x0+1)</f>
        <v>101</v>
      </c>
      <c r="Q69" s="18" t="n">
        <f aca="false">INDEX(ImgG,ROUND($C$5+Q$7*SIN(2*PI()*$B69/n_ang),0)-ImgG_y0+1,ROUND($C$4+Q$7*COS(2*PI()*$B69/n_ang),0)-ImgG_x0+1)</f>
        <v>127</v>
      </c>
      <c r="R69" s="18" t="n">
        <f aca="false">INDEX(ImgG,ROUND($C$5+R$7*SIN(2*PI()*$B69/n_ang),0)-ImgG_y0+1,ROUND($C$4+R$7*COS(2*PI()*$B69/n_ang),0)-ImgG_x0+1)</f>
        <v>175</v>
      </c>
      <c r="S69" s="18" t="n">
        <f aca="false">INDEX(ImgG,ROUND($C$5+S$7*SIN(2*PI()*$B69/n_ang),0)-ImgG_y0+1,ROUND($C$4+S$7*COS(2*PI()*$B69/n_ang),0)-ImgG_x0+1)</f>
        <v>164</v>
      </c>
      <c r="T69" s="18" t="n">
        <f aca="false">INDEX(ImgG,ROUND($C$5+T$7*SIN(2*PI()*$B69/n_ang),0)-ImgG_y0+1,ROUND($C$4+T$7*COS(2*PI()*$B69/n_ang),0)-ImgG_x0+1)</f>
        <v>155</v>
      </c>
      <c r="U69" s="18" t="n">
        <f aca="false">INDEX(ImgG,ROUND($C$5+U$7*SIN(2*PI()*$B69/n_ang),0)-ImgG_y0+1,ROUND($C$4+U$7*COS(2*PI()*$B69/n_ang),0)-ImgG_x0+1)</f>
        <v>194</v>
      </c>
      <c r="V69" s="18" t="n">
        <f aca="false">INDEX(ImgG,ROUND($C$5+V$7*SIN(2*PI()*$B69/n_ang),0)-ImgG_y0+1,ROUND($C$4+V$7*COS(2*PI()*$B69/n_ang),0)-ImgG_x0+1)</f>
        <v>187</v>
      </c>
      <c r="W69" s="18" t="n">
        <f aca="false">INDEX(ImgG,ROUND($C$5+W$7*SIN(2*PI()*$B69/n_ang),0)-ImgG_y0+1,ROUND($C$4+W$7*COS(2*PI()*$B69/n_ang),0)-ImgG_x0+1)</f>
        <v>222</v>
      </c>
      <c r="X69" s="18" t="n">
        <f aca="false">INDEX(ImgG,ROUND($C$5+X$7*SIN(2*PI()*$B69/n_ang),0)-ImgG_y0+1,ROUND($C$4+X$7*COS(2*PI()*$B69/n_ang),0)-ImgG_x0+1)</f>
        <v>223</v>
      </c>
      <c r="Y69" s="18" t="n">
        <f aca="false">INDEX(ImgG,ROUND($C$5+Y$7*SIN(2*PI()*$B69/n_ang),0)-ImgG_y0+1,ROUND($C$4+Y$7*COS(2*PI()*$B69/n_ang),0)-ImgG_x0+1)</f>
        <v>38</v>
      </c>
      <c r="Z69" s="18" t="n">
        <f aca="false">INDEX(ImgG,ROUND($C$5+Z$7*SIN(2*PI()*$B69/n_ang),0)-ImgG_y0+1,ROUND($C$4+Z$7*COS(2*PI()*$B69/n_ang),0)-ImgG_x0+1)</f>
        <v>40</v>
      </c>
      <c r="AA69" s="18" t="n">
        <f aca="false">INDEX(ImgG,ROUND($C$5+AA$7*SIN(2*PI()*$B69/n_ang),0)-ImgG_y0+1,ROUND($C$4+AA$7*COS(2*PI()*$B69/n_ang),0)-ImgG_x0+1)</f>
        <v>79</v>
      </c>
      <c r="AB69" s="18" t="n">
        <f aca="false">INDEX(ImgG,ROUND($C$5+AB$7*SIN(2*PI()*$B69/n_ang),0)-ImgG_y0+1,ROUND($C$4+AB$7*COS(2*PI()*$B69/n_ang),0)-ImgG_x0+1)</f>
        <v>29</v>
      </c>
      <c r="AD69" s="18" t="n">
        <f aca="false">INDEX(ImgG,ROUND($C$5+AD$7*SIN(2*PI()*$B69/n_ang),0)-ImgG_y0+1,ROUND($C$4+AD$7*COS(2*PI()*$B69/n_ang),0)-ImgG_x0+1)</f>
        <v>9</v>
      </c>
      <c r="AE69" s="18" t="n">
        <f aca="false">INDEX(ImgG,ROUND($C$5+AE$7*SIN(2*PI()*$B69/n_ang),0)-ImgG_y0+1,ROUND($C$4+AE$7*COS(2*PI()*$B69/n_ang),0)-ImgG_x0+1)</f>
        <v>39</v>
      </c>
      <c r="AF69" s="18" t="n">
        <f aca="false">INDEX(ImgG,ROUND($C$5+AF$7*SIN(2*PI()*$B69/n_ang),0)-ImgG_y0+1,ROUND($C$4+AF$7*COS(2*PI()*$B69/n_ang),0)-ImgG_x0+1)</f>
        <v>48</v>
      </c>
      <c r="AG69" s="18" t="n">
        <f aca="false">INDEX(ImgG,ROUND($C$5+AG$7*SIN(2*PI()*$B69/n_ang),0)-ImgG_y0+1,ROUND($C$4+AG$7*COS(2*PI()*$B69/n_ang),0)-ImgG_x0+1)</f>
        <v>44</v>
      </c>
      <c r="AH69" s="18" t="n">
        <f aca="false">INDEX(ImgG,ROUND($C$5+AH$7*SIN(2*PI()*$B69/n_ang),0)-ImgG_y0+1,ROUND($C$4+AH$7*COS(2*PI()*$B69/n_ang),0)-ImgG_x0+1)</f>
        <v>29</v>
      </c>
      <c r="AI69" s="18" t="n">
        <f aca="false">INDEX(ImgG,ROUND($C$5+AI$7*SIN(2*PI()*$B69/n_ang),0)-ImgG_y0+1,ROUND($C$4+AI$7*COS(2*PI()*$B69/n_ang),0)-ImgG_x0+1)</f>
        <v>11</v>
      </c>
      <c r="AJ69" s="18" t="n">
        <f aca="false">INDEX(ImgG,ROUND($C$5+AJ$7*SIN(2*PI()*$B69/n_ang),0)-ImgG_y0+1,ROUND($C$4+AJ$7*COS(2*PI()*$B69/n_ang),0)-ImgG_x0+1)</f>
        <v>8</v>
      </c>
      <c r="AK69" s="18" t="n">
        <f aca="false">INDEX(ImgG,ROUND($C$5+AK$7*SIN(2*PI()*$B69/n_ang),0)-ImgG_y0+1,ROUND($C$4+AK$7*COS(2*PI()*$B69/n_ang),0)-ImgG_x0+1)</f>
        <v>8</v>
      </c>
      <c r="AL69" s="18" t="n">
        <f aca="false">INDEX(ImgG,ROUND($C$5+AL$7*SIN(2*PI()*$B69/n_ang),0)-ImgG_y0+1,ROUND($C$4+AL$7*COS(2*PI()*$B69/n_ang),0)-ImgG_x0+1)</f>
        <v>9</v>
      </c>
      <c r="AN69" s="35" t="n">
        <f aca="false">AVERAGE(D69:AB69)-AVERAGE(D136:AB136)</f>
        <v>-12.185625</v>
      </c>
      <c r="AO69" s="36" t="n">
        <f aca="false">(AN69-AVERAGE(AN$8:AN$135))/STDEVP(AN$8:AN$135)</f>
        <v>-0.445094879747684</v>
      </c>
      <c r="AP69" s="35" t="n">
        <f aca="false">AVERAGE(AD69:AL69)-AVERAGE(AD136:AL136)</f>
        <v>-52.2916666666667</v>
      </c>
      <c r="AQ69" s="36" t="n">
        <f aca="false">(AP69-AVERAGE(AP$8:AP$135))/STDEVP(AP$8:AP$135)</f>
        <v>-1.11906425221457</v>
      </c>
    </row>
    <row r="70" customFormat="false" ht="10.5" hidden="false" customHeight="true" outlineLevel="0" collapsed="false">
      <c r="B70" s="22" t="n">
        <v>62</v>
      </c>
      <c r="C70" s="34" t="n">
        <f aca="false">B70*360/n_ang</f>
        <v>174.375</v>
      </c>
      <c r="D70" s="18" t="n">
        <f aca="false">INDEX(ImgG,ROUND($C$5+D$7*SIN(2*PI()*$B70/n_ang),0)-ImgG_y0+1,ROUND($C$4+D$7*COS(2*PI()*$B70/n_ang),0)-ImgG_x0+1)</f>
        <v>31</v>
      </c>
      <c r="E70" s="18" t="n">
        <f aca="false">INDEX(ImgG,ROUND($C$5+E$7*SIN(2*PI()*$B70/n_ang),0)-ImgG_y0+1,ROUND($C$4+E$7*COS(2*PI()*$B70/n_ang),0)-ImgG_x0+1)</f>
        <v>23</v>
      </c>
      <c r="F70" s="18" t="n">
        <f aca="false">INDEX(ImgG,ROUND($C$5+F$7*SIN(2*PI()*$B70/n_ang),0)-ImgG_y0+1,ROUND($C$4+F$7*COS(2*PI()*$B70/n_ang),0)-ImgG_x0+1)</f>
        <v>141</v>
      </c>
      <c r="G70" s="18" t="n">
        <f aca="false">INDEX(ImgG,ROUND($C$5+G$7*SIN(2*PI()*$B70/n_ang),0)-ImgG_y0+1,ROUND($C$4+G$7*COS(2*PI()*$B70/n_ang),0)-ImgG_x0+1)</f>
        <v>175</v>
      </c>
      <c r="H70" s="18" t="n">
        <f aca="false">INDEX(ImgG,ROUND($C$5+H$7*SIN(2*PI()*$B70/n_ang),0)-ImgG_y0+1,ROUND($C$4+H$7*COS(2*PI()*$B70/n_ang),0)-ImgG_x0+1)</f>
        <v>178</v>
      </c>
      <c r="I70" s="18" t="n">
        <f aca="false">INDEX(ImgG,ROUND($C$5+I$7*SIN(2*PI()*$B70/n_ang),0)-ImgG_y0+1,ROUND($C$4+I$7*COS(2*PI()*$B70/n_ang),0)-ImgG_x0+1)</f>
        <v>162</v>
      </c>
      <c r="J70" s="18" t="n">
        <f aca="false">INDEX(ImgG,ROUND($C$5+J$7*SIN(2*PI()*$B70/n_ang),0)-ImgG_y0+1,ROUND($C$4+J$7*COS(2*PI()*$B70/n_ang),0)-ImgG_x0+1)</f>
        <v>125</v>
      </c>
      <c r="K70" s="18" t="n">
        <f aca="false">INDEX(ImgG,ROUND($C$5+K$7*SIN(2*PI()*$B70/n_ang),0)-ImgG_y0+1,ROUND($C$4+K$7*COS(2*PI()*$B70/n_ang),0)-ImgG_x0+1)</f>
        <v>103</v>
      </c>
      <c r="L70" s="18" t="n">
        <f aca="false">INDEX(ImgG,ROUND($C$5+L$7*SIN(2*PI()*$B70/n_ang),0)-ImgG_y0+1,ROUND($C$4+L$7*COS(2*PI()*$B70/n_ang),0)-ImgG_x0+1)</f>
        <v>113</v>
      </c>
      <c r="M70" s="18" t="n">
        <f aca="false">INDEX(ImgG,ROUND($C$5+M$7*SIN(2*PI()*$B70/n_ang),0)-ImgG_y0+1,ROUND($C$4+M$7*COS(2*PI()*$B70/n_ang),0)-ImgG_x0+1)</f>
        <v>127</v>
      </c>
      <c r="N70" s="18" t="n">
        <f aca="false">INDEX(ImgG,ROUND($C$5+N$7*SIN(2*PI()*$B70/n_ang),0)-ImgG_y0+1,ROUND($C$4+N$7*COS(2*PI()*$B70/n_ang),0)-ImgG_x0+1)</f>
        <v>134</v>
      </c>
      <c r="O70" s="18" t="n">
        <f aca="false">INDEX(ImgG,ROUND($C$5+O$7*SIN(2*PI()*$B70/n_ang),0)-ImgG_y0+1,ROUND($C$4+O$7*COS(2*PI()*$B70/n_ang),0)-ImgG_x0+1)</f>
        <v>128</v>
      </c>
      <c r="P70" s="18" t="n">
        <f aca="false">INDEX(ImgG,ROUND($C$5+P$7*SIN(2*PI()*$B70/n_ang),0)-ImgG_y0+1,ROUND($C$4+P$7*COS(2*PI()*$B70/n_ang),0)-ImgG_x0+1)</f>
        <v>101</v>
      </c>
      <c r="Q70" s="18" t="n">
        <f aca="false">INDEX(ImgG,ROUND($C$5+Q$7*SIN(2*PI()*$B70/n_ang),0)-ImgG_y0+1,ROUND($C$4+Q$7*COS(2*PI()*$B70/n_ang),0)-ImgG_x0+1)</f>
        <v>124</v>
      </c>
      <c r="R70" s="18" t="n">
        <f aca="false">INDEX(ImgG,ROUND($C$5+R$7*SIN(2*PI()*$B70/n_ang),0)-ImgG_y0+1,ROUND($C$4+R$7*COS(2*PI()*$B70/n_ang),0)-ImgG_x0+1)</f>
        <v>170</v>
      </c>
      <c r="S70" s="18" t="n">
        <f aca="false">INDEX(ImgG,ROUND($C$5+S$7*SIN(2*PI()*$B70/n_ang),0)-ImgG_y0+1,ROUND($C$4+S$7*COS(2*PI()*$B70/n_ang),0)-ImgG_x0+1)</f>
        <v>148</v>
      </c>
      <c r="T70" s="18" t="n">
        <f aca="false">INDEX(ImgG,ROUND($C$5+T$7*SIN(2*PI()*$B70/n_ang),0)-ImgG_y0+1,ROUND($C$4+T$7*COS(2*PI()*$B70/n_ang),0)-ImgG_x0+1)</f>
        <v>137</v>
      </c>
      <c r="U70" s="18" t="n">
        <f aca="false">INDEX(ImgG,ROUND($C$5+U$7*SIN(2*PI()*$B70/n_ang),0)-ImgG_y0+1,ROUND($C$4+U$7*COS(2*PI()*$B70/n_ang),0)-ImgG_x0+1)</f>
        <v>173</v>
      </c>
      <c r="V70" s="18" t="n">
        <f aca="false">INDEX(ImgG,ROUND($C$5+V$7*SIN(2*PI()*$B70/n_ang),0)-ImgG_y0+1,ROUND($C$4+V$7*COS(2*PI()*$B70/n_ang),0)-ImgG_x0+1)</f>
        <v>172</v>
      </c>
      <c r="W70" s="18" t="n">
        <f aca="false">INDEX(ImgG,ROUND($C$5+W$7*SIN(2*PI()*$B70/n_ang),0)-ImgG_y0+1,ROUND($C$4+W$7*COS(2*PI()*$B70/n_ang),0)-ImgG_x0+1)</f>
        <v>228</v>
      </c>
      <c r="X70" s="18" t="n">
        <f aca="false">INDEX(ImgG,ROUND($C$5+X$7*SIN(2*PI()*$B70/n_ang),0)-ImgG_y0+1,ROUND($C$4+X$7*COS(2*PI()*$B70/n_ang),0)-ImgG_x0+1)</f>
        <v>219</v>
      </c>
      <c r="Y70" s="18" t="n">
        <f aca="false">INDEX(ImgG,ROUND($C$5+Y$7*SIN(2*PI()*$B70/n_ang),0)-ImgG_y0+1,ROUND($C$4+Y$7*COS(2*PI()*$B70/n_ang),0)-ImgG_x0+1)</f>
        <v>52</v>
      </c>
      <c r="Z70" s="18" t="n">
        <f aca="false">INDEX(ImgG,ROUND($C$5+Z$7*SIN(2*PI()*$B70/n_ang),0)-ImgG_y0+1,ROUND($C$4+Z$7*COS(2*PI()*$B70/n_ang),0)-ImgG_x0+1)</f>
        <v>21</v>
      </c>
      <c r="AA70" s="18" t="n">
        <f aca="false">INDEX(ImgG,ROUND($C$5+AA$7*SIN(2*PI()*$B70/n_ang),0)-ImgG_y0+1,ROUND($C$4+AA$7*COS(2*PI()*$B70/n_ang),0)-ImgG_x0+1)</f>
        <v>79</v>
      </c>
      <c r="AB70" s="18" t="n">
        <f aca="false">INDEX(ImgG,ROUND($C$5+AB$7*SIN(2*PI()*$B70/n_ang),0)-ImgG_y0+1,ROUND($C$4+AB$7*COS(2*PI()*$B70/n_ang),0)-ImgG_x0+1)</f>
        <v>33</v>
      </c>
      <c r="AD70" s="18" t="n">
        <f aca="false">INDEX(ImgG,ROUND($C$5+AD$7*SIN(2*PI()*$B70/n_ang),0)-ImgG_y0+1,ROUND($C$4+AD$7*COS(2*PI()*$B70/n_ang),0)-ImgG_x0+1)</f>
        <v>19</v>
      </c>
      <c r="AE70" s="18" t="n">
        <f aca="false">INDEX(ImgG,ROUND($C$5+AE$7*SIN(2*PI()*$B70/n_ang),0)-ImgG_y0+1,ROUND($C$4+AE$7*COS(2*PI()*$B70/n_ang),0)-ImgG_x0+1)</f>
        <v>42</v>
      </c>
      <c r="AF70" s="18" t="n">
        <f aca="false">INDEX(ImgG,ROUND($C$5+AF$7*SIN(2*PI()*$B70/n_ang),0)-ImgG_y0+1,ROUND($C$4+AF$7*COS(2*PI()*$B70/n_ang),0)-ImgG_x0+1)</f>
        <v>52</v>
      </c>
      <c r="AG70" s="18" t="n">
        <f aca="false">INDEX(ImgG,ROUND($C$5+AG$7*SIN(2*PI()*$B70/n_ang),0)-ImgG_y0+1,ROUND($C$4+AG$7*COS(2*PI()*$B70/n_ang),0)-ImgG_x0+1)</f>
        <v>40</v>
      </c>
      <c r="AH70" s="18" t="n">
        <f aca="false">INDEX(ImgG,ROUND($C$5+AH$7*SIN(2*PI()*$B70/n_ang),0)-ImgG_y0+1,ROUND($C$4+AH$7*COS(2*PI()*$B70/n_ang),0)-ImgG_x0+1)</f>
        <v>15</v>
      </c>
      <c r="AI70" s="18" t="n">
        <f aca="false">INDEX(ImgG,ROUND($C$5+AI$7*SIN(2*PI()*$B70/n_ang),0)-ImgG_y0+1,ROUND($C$4+AI$7*COS(2*PI()*$B70/n_ang),0)-ImgG_x0+1)</f>
        <v>7</v>
      </c>
      <c r="AJ70" s="18" t="n">
        <f aca="false">INDEX(ImgG,ROUND($C$5+AJ$7*SIN(2*PI()*$B70/n_ang),0)-ImgG_y0+1,ROUND($C$4+AJ$7*COS(2*PI()*$B70/n_ang),0)-ImgG_x0+1)</f>
        <v>7</v>
      </c>
      <c r="AK70" s="18" t="n">
        <f aca="false">INDEX(ImgG,ROUND($C$5+AK$7*SIN(2*PI()*$B70/n_ang),0)-ImgG_y0+1,ROUND($C$4+AK$7*COS(2*PI()*$B70/n_ang),0)-ImgG_x0+1)</f>
        <v>11</v>
      </c>
      <c r="AL70" s="18" t="n">
        <f aca="false">INDEX(ImgG,ROUND($C$5+AL$7*SIN(2*PI()*$B70/n_ang),0)-ImgG_y0+1,ROUND($C$4+AL$7*COS(2*PI()*$B70/n_ang),0)-ImgG_x0+1)</f>
        <v>12</v>
      </c>
      <c r="AN70" s="35" t="n">
        <f aca="false">AVERAGE(D70:AB70)-AVERAGE(D136:AB136)</f>
        <v>-17.745625</v>
      </c>
      <c r="AO70" s="36" t="n">
        <f aca="false">(AN70-AVERAGE(AN$8:AN$135))/STDEVP(AN$8:AN$135)</f>
        <v>-0.648180690397292</v>
      </c>
      <c r="AP70" s="35" t="n">
        <f aca="false">AVERAGE(AD70:AL70)-AVERAGE(AD136:AL136)</f>
        <v>-52.2916666666667</v>
      </c>
      <c r="AQ70" s="36" t="n">
        <f aca="false">(AP70-AVERAGE(AP$8:AP$135))/STDEVP(AP$8:AP$135)</f>
        <v>-1.11906425221457</v>
      </c>
    </row>
    <row r="71" customFormat="false" ht="10.5" hidden="false" customHeight="true" outlineLevel="0" collapsed="false">
      <c r="B71" s="22" t="n">
        <v>63</v>
      </c>
      <c r="C71" s="34" t="n">
        <f aca="false">B71*360/n_ang</f>
        <v>177.1875</v>
      </c>
      <c r="D71" s="18" t="n">
        <f aca="false">INDEX(ImgG,ROUND($C$5+D$7*SIN(2*PI()*$B71/n_ang),0)-ImgG_y0+1,ROUND($C$4+D$7*COS(2*PI()*$B71/n_ang),0)-ImgG_x0+1)</f>
        <v>31</v>
      </c>
      <c r="E71" s="18" t="n">
        <f aca="false">INDEX(ImgG,ROUND($C$5+E$7*SIN(2*PI()*$B71/n_ang),0)-ImgG_y0+1,ROUND($C$4+E$7*COS(2*PI()*$B71/n_ang),0)-ImgG_x0+1)</f>
        <v>23</v>
      </c>
      <c r="F71" s="18" t="n">
        <f aca="false">INDEX(ImgG,ROUND($C$5+F$7*SIN(2*PI()*$B71/n_ang),0)-ImgG_y0+1,ROUND($C$4+F$7*COS(2*PI()*$B71/n_ang),0)-ImgG_x0+1)</f>
        <v>46</v>
      </c>
      <c r="G71" s="18" t="n">
        <f aca="false">INDEX(ImgG,ROUND($C$5+G$7*SIN(2*PI()*$B71/n_ang),0)-ImgG_y0+1,ROUND($C$4+G$7*COS(2*PI()*$B71/n_ang),0)-ImgG_x0+1)</f>
        <v>152</v>
      </c>
      <c r="H71" s="18" t="n">
        <f aca="false">INDEX(ImgG,ROUND($C$5+H$7*SIN(2*PI()*$B71/n_ang),0)-ImgG_y0+1,ROUND($C$4+H$7*COS(2*PI()*$B71/n_ang),0)-ImgG_x0+1)</f>
        <v>182</v>
      </c>
      <c r="I71" s="18" t="n">
        <f aca="false">INDEX(ImgG,ROUND($C$5+I$7*SIN(2*PI()*$B71/n_ang),0)-ImgG_y0+1,ROUND($C$4+I$7*COS(2*PI()*$B71/n_ang),0)-ImgG_x0+1)</f>
        <v>188</v>
      </c>
      <c r="J71" s="18" t="n">
        <f aca="false">INDEX(ImgG,ROUND($C$5+J$7*SIN(2*PI()*$B71/n_ang),0)-ImgG_y0+1,ROUND($C$4+J$7*COS(2*PI()*$B71/n_ang),0)-ImgG_x0+1)</f>
        <v>169</v>
      </c>
      <c r="K71" s="18" t="n">
        <f aca="false">INDEX(ImgG,ROUND($C$5+K$7*SIN(2*PI()*$B71/n_ang),0)-ImgG_y0+1,ROUND($C$4+K$7*COS(2*PI()*$B71/n_ang),0)-ImgG_x0+1)</f>
        <v>125</v>
      </c>
      <c r="L71" s="18" t="n">
        <f aca="false">INDEX(ImgG,ROUND($C$5+L$7*SIN(2*PI()*$B71/n_ang),0)-ImgG_y0+1,ROUND($C$4+L$7*COS(2*PI()*$B71/n_ang),0)-ImgG_x0+1)</f>
        <v>113</v>
      </c>
      <c r="M71" s="18" t="n">
        <f aca="false">INDEX(ImgG,ROUND($C$5+M$7*SIN(2*PI()*$B71/n_ang),0)-ImgG_y0+1,ROUND($C$4+M$7*COS(2*PI()*$B71/n_ang),0)-ImgG_x0+1)</f>
        <v>120</v>
      </c>
      <c r="N71" s="18" t="n">
        <f aca="false">INDEX(ImgG,ROUND($C$5+N$7*SIN(2*PI()*$B71/n_ang),0)-ImgG_y0+1,ROUND($C$4+N$7*COS(2*PI()*$B71/n_ang),0)-ImgG_x0+1)</f>
        <v>134</v>
      </c>
      <c r="O71" s="18" t="n">
        <f aca="false">INDEX(ImgG,ROUND($C$5+O$7*SIN(2*PI()*$B71/n_ang),0)-ImgG_y0+1,ROUND($C$4+O$7*COS(2*PI()*$B71/n_ang),0)-ImgG_x0+1)</f>
        <v>128</v>
      </c>
      <c r="P71" s="18" t="n">
        <f aca="false">INDEX(ImgG,ROUND($C$5+P$7*SIN(2*PI()*$B71/n_ang),0)-ImgG_y0+1,ROUND($C$4+P$7*COS(2*PI()*$B71/n_ang),0)-ImgG_x0+1)</f>
        <v>103</v>
      </c>
      <c r="Q71" s="18" t="n">
        <f aca="false">INDEX(ImgG,ROUND($C$5+Q$7*SIN(2*PI()*$B71/n_ang),0)-ImgG_y0+1,ROUND($C$4+Q$7*COS(2*PI()*$B71/n_ang),0)-ImgG_x0+1)</f>
        <v>113</v>
      </c>
      <c r="R71" s="18" t="n">
        <f aca="false">INDEX(ImgG,ROUND($C$5+R$7*SIN(2*PI()*$B71/n_ang),0)-ImgG_y0+1,ROUND($C$4+R$7*COS(2*PI()*$B71/n_ang),0)-ImgG_x0+1)</f>
        <v>142</v>
      </c>
      <c r="S71" s="18" t="n">
        <f aca="false">INDEX(ImgG,ROUND($C$5+S$7*SIN(2*PI()*$B71/n_ang),0)-ImgG_y0+1,ROUND($C$4+S$7*COS(2*PI()*$B71/n_ang),0)-ImgG_x0+1)</f>
        <v>124</v>
      </c>
      <c r="T71" s="18" t="n">
        <f aca="false">INDEX(ImgG,ROUND($C$5+T$7*SIN(2*PI()*$B71/n_ang),0)-ImgG_y0+1,ROUND($C$4+T$7*COS(2*PI()*$B71/n_ang),0)-ImgG_x0+1)</f>
        <v>138</v>
      </c>
      <c r="U71" s="18" t="n">
        <f aca="false">INDEX(ImgG,ROUND($C$5+U$7*SIN(2*PI()*$B71/n_ang),0)-ImgG_y0+1,ROUND($C$4+U$7*COS(2*PI()*$B71/n_ang),0)-ImgG_x0+1)</f>
        <v>174</v>
      </c>
      <c r="V71" s="18" t="n">
        <f aca="false">INDEX(ImgG,ROUND($C$5+V$7*SIN(2*PI()*$B71/n_ang),0)-ImgG_y0+1,ROUND($C$4+V$7*COS(2*PI()*$B71/n_ang),0)-ImgG_x0+1)</f>
        <v>177</v>
      </c>
      <c r="W71" s="18" t="n">
        <f aca="false">INDEX(ImgG,ROUND($C$5+W$7*SIN(2*PI()*$B71/n_ang),0)-ImgG_y0+1,ROUND($C$4+W$7*COS(2*PI()*$B71/n_ang),0)-ImgG_x0+1)</f>
        <v>240</v>
      </c>
      <c r="X71" s="18" t="n">
        <f aca="false">INDEX(ImgG,ROUND($C$5+X$7*SIN(2*PI()*$B71/n_ang),0)-ImgG_y0+1,ROUND($C$4+X$7*COS(2*PI()*$B71/n_ang),0)-ImgG_x0+1)</f>
        <v>179</v>
      </c>
      <c r="Y71" s="18" t="n">
        <f aca="false">INDEX(ImgG,ROUND($C$5+Y$7*SIN(2*PI()*$B71/n_ang),0)-ImgG_y0+1,ROUND($C$4+Y$7*COS(2*PI()*$B71/n_ang),0)-ImgG_x0+1)</f>
        <v>36</v>
      </c>
      <c r="Z71" s="18" t="n">
        <f aca="false">INDEX(ImgG,ROUND($C$5+Z$7*SIN(2*PI()*$B71/n_ang),0)-ImgG_y0+1,ROUND($C$4+Z$7*COS(2*PI()*$B71/n_ang),0)-ImgG_x0+1)</f>
        <v>47</v>
      </c>
      <c r="AA71" s="18" t="n">
        <f aca="false">INDEX(ImgG,ROUND($C$5+AA$7*SIN(2*PI()*$B71/n_ang),0)-ImgG_y0+1,ROUND($C$4+AA$7*COS(2*PI()*$B71/n_ang),0)-ImgG_x0+1)</f>
        <v>75</v>
      </c>
      <c r="AB71" s="18" t="n">
        <f aca="false">INDEX(ImgG,ROUND($C$5+AB$7*SIN(2*PI()*$B71/n_ang),0)-ImgG_y0+1,ROUND($C$4+AB$7*COS(2*PI()*$B71/n_ang),0)-ImgG_x0+1)</f>
        <v>33</v>
      </c>
      <c r="AD71" s="18" t="n">
        <f aca="false">INDEX(ImgG,ROUND($C$5+AD$7*SIN(2*PI()*$B71/n_ang),0)-ImgG_y0+1,ROUND($C$4+AD$7*COS(2*PI()*$B71/n_ang),0)-ImgG_x0+1)</f>
        <v>24</v>
      </c>
      <c r="AE71" s="18" t="n">
        <f aca="false">INDEX(ImgG,ROUND($C$5+AE$7*SIN(2*PI()*$B71/n_ang),0)-ImgG_y0+1,ROUND($C$4+AE$7*COS(2*PI()*$B71/n_ang),0)-ImgG_x0+1)</f>
        <v>44</v>
      </c>
      <c r="AF71" s="18" t="n">
        <f aca="false">INDEX(ImgG,ROUND($C$5+AF$7*SIN(2*PI()*$B71/n_ang),0)-ImgG_y0+1,ROUND($C$4+AF$7*COS(2*PI()*$B71/n_ang),0)-ImgG_x0+1)</f>
        <v>51</v>
      </c>
      <c r="AG71" s="18" t="n">
        <f aca="false">INDEX(ImgG,ROUND($C$5+AG$7*SIN(2*PI()*$B71/n_ang),0)-ImgG_y0+1,ROUND($C$4+AG$7*COS(2*PI()*$B71/n_ang),0)-ImgG_x0+1)</f>
        <v>38</v>
      </c>
      <c r="AH71" s="18" t="n">
        <f aca="false">INDEX(ImgG,ROUND($C$5+AH$7*SIN(2*PI()*$B71/n_ang),0)-ImgG_y0+1,ROUND($C$4+AH$7*COS(2*PI()*$B71/n_ang),0)-ImgG_x0+1)</f>
        <v>12</v>
      </c>
      <c r="AI71" s="18" t="n">
        <f aca="false">INDEX(ImgG,ROUND($C$5+AI$7*SIN(2*PI()*$B71/n_ang),0)-ImgG_y0+1,ROUND($C$4+AI$7*COS(2*PI()*$B71/n_ang),0)-ImgG_x0+1)</f>
        <v>4</v>
      </c>
      <c r="AJ71" s="18" t="n">
        <f aca="false">INDEX(ImgG,ROUND($C$5+AJ$7*SIN(2*PI()*$B71/n_ang),0)-ImgG_y0+1,ROUND($C$4+AJ$7*COS(2*PI()*$B71/n_ang),0)-ImgG_x0+1)</f>
        <v>4</v>
      </c>
      <c r="AK71" s="18" t="n">
        <f aca="false">INDEX(ImgG,ROUND($C$5+AK$7*SIN(2*PI()*$B71/n_ang),0)-ImgG_y0+1,ROUND($C$4+AK$7*COS(2*PI()*$B71/n_ang),0)-ImgG_x0+1)</f>
        <v>19</v>
      </c>
      <c r="AL71" s="18" t="n">
        <f aca="false">INDEX(ImgG,ROUND($C$5+AL$7*SIN(2*PI()*$B71/n_ang),0)-ImgG_y0+1,ROUND($C$4+AL$7*COS(2*PI()*$B71/n_ang),0)-ImgG_x0+1)</f>
        <v>40</v>
      </c>
      <c r="AN71" s="35" t="n">
        <f aca="false">AVERAGE(D71:AB71)-AVERAGE(D136:AB136)</f>
        <v>-21.945625</v>
      </c>
      <c r="AO71" s="36" t="n">
        <f aca="false">(AN71-AVERAGE(AN$8:AN$135))/STDEVP(AN$8:AN$135)</f>
        <v>-0.801590835132606</v>
      </c>
      <c r="AP71" s="35" t="n">
        <f aca="false">AVERAGE(AD71:AL71)-AVERAGE(AD136:AL136)</f>
        <v>-48.8472222222222</v>
      </c>
      <c r="AQ71" s="36" t="n">
        <f aca="false">(AP71-AVERAGE(AP$8:AP$135))/STDEVP(AP$8:AP$135)</f>
        <v>-1.04535165339672</v>
      </c>
    </row>
    <row r="72" customFormat="false" ht="10.5" hidden="false" customHeight="true" outlineLevel="0" collapsed="false">
      <c r="B72" s="22" t="n">
        <v>64</v>
      </c>
      <c r="C72" s="34" t="n">
        <f aca="false">B72*360/n_ang</f>
        <v>180</v>
      </c>
      <c r="D72" s="18" t="n">
        <f aca="false">INDEX(ImgG,ROUND($C$5+D$7*SIN(2*PI()*$B72/n_ang),0)-ImgG_y0+1,ROUND($C$4+D$7*COS(2*PI()*$B72/n_ang),0)-ImgG_x0+1)</f>
        <v>31</v>
      </c>
      <c r="E72" s="18" t="n">
        <f aca="false">INDEX(ImgG,ROUND($C$5+E$7*SIN(2*PI()*$B72/n_ang),0)-ImgG_y0+1,ROUND($C$4+E$7*COS(2*PI()*$B72/n_ang),0)-ImgG_x0+1)</f>
        <v>23</v>
      </c>
      <c r="F72" s="18" t="n">
        <f aca="false">INDEX(ImgG,ROUND($C$5+F$7*SIN(2*PI()*$B72/n_ang),0)-ImgG_y0+1,ROUND($C$4+F$7*COS(2*PI()*$B72/n_ang),0)-ImgG_x0+1)</f>
        <v>46</v>
      </c>
      <c r="G72" s="18" t="n">
        <f aca="false">INDEX(ImgG,ROUND($C$5+G$7*SIN(2*PI()*$B72/n_ang),0)-ImgG_y0+1,ROUND($C$4+G$7*COS(2*PI()*$B72/n_ang),0)-ImgG_x0+1)</f>
        <v>152</v>
      </c>
      <c r="H72" s="18" t="n">
        <f aca="false">INDEX(ImgG,ROUND($C$5+H$7*SIN(2*PI()*$B72/n_ang),0)-ImgG_y0+1,ROUND($C$4+H$7*COS(2*PI()*$B72/n_ang),0)-ImgG_x0+1)</f>
        <v>182</v>
      </c>
      <c r="I72" s="18" t="n">
        <f aca="false">INDEX(ImgG,ROUND($C$5+I$7*SIN(2*PI()*$B72/n_ang),0)-ImgG_y0+1,ROUND($C$4+I$7*COS(2*PI()*$B72/n_ang),0)-ImgG_x0+1)</f>
        <v>188</v>
      </c>
      <c r="J72" s="18" t="n">
        <f aca="false">INDEX(ImgG,ROUND($C$5+J$7*SIN(2*PI()*$B72/n_ang),0)-ImgG_y0+1,ROUND($C$4+J$7*COS(2*PI()*$B72/n_ang),0)-ImgG_x0+1)</f>
        <v>169</v>
      </c>
      <c r="K72" s="18" t="n">
        <f aca="false">INDEX(ImgG,ROUND($C$5+K$7*SIN(2*PI()*$B72/n_ang),0)-ImgG_y0+1,ROUND($C$4+K$7*COS(2*PI()*$B72/n_ang),0)-ImgG_x0+1)</f>
        <v>125</v>
      </c>
      <c r="L72" s="18" t="n">
        <f aca="false">INDEX(ImgG,ROUND($C$5+L$7*SIN(2*PI()*$B72/n_ang),0)-ImgG_y0+1,ROUND($C$4+L$7*COS(2*PI()*$B72/n_ang),0)-ImgG_x0+1)</f>
        <v>113</v>
      </c>
      <c r="M72" s="18" t="n">
        <f aca="false">INDEX(ImgG,ROUND($C$5+M$7*SIN(2*PI()*$B72/n_ang),0)-ImgG_y0+1,ROUND($C$4+M$7*COS(2*PI()*$B72/n_ang),0)-ImgG_x0+1)</f>
        <v>120</v>
      </c>
      <c r="N72" s="18" t="n">
        <f aca="false">INDEX(ImgG,ROUND($C$5+N$7*SIN(2*PI()*$B72/n_ang),0)-ImgG_y0+1,ROUND($C$4+N$7*COS(2*PI()*$B72/n_ang),0)-ImgG_x0+1)</f>
        <v>121</v>
      </c>
      <c r="O72" s="18" t="n">
        <f aca="false">INDEX(ImgG,ROUND($C$5+O$7*SIN(2*PI()*$B72/n_ang),0)-ImgG_y0+1,ROUND($C$4+O$7*COS(2*PI()*$B72/n_ang),0)-ImgG_x0+1)</f>
        <v>137</v>
      </c>
      <c r="P72" s="18" t="n">
        <f aca="false">INDEX(ImgG,ROUND($C$5+P$7*SIN(2*PI()*$B72/n_ang),0)-ImgG_y0+1,ROUND($C$4+P$7*COS(2*PI()*$B72/n_ang),0)-ImgG_x0+1)</f>
        <v>124</v>
      </c>
      <c r="Q72" s="18" t="n">
        <f aca="false">INDEX(ImgG,ROUND($C$5+Q$7*SIN(2*PI()*$B72/n_ang),0)-ImgG_y0+1,ROUND($C$4+Q$7*COS(2*PI()*$B72/n_ang),0)-ImgG_x0+1)</f>
        <v>114</v>
      </c>
      <c r="R72" s="18" t="n">
        <f aca="false">INDEX(ImgG,ROUND($C$5+R$7*SIN(2*PI()*$B72/n_ang),0)-ImgG_y0+1,ROUND($C$4+R$7*COS(2*PI()*$B72/n_ang),0)-ImgG_x0+1)</f>
        <v>110</v>
      </c>
      <c r="S72" s="18" t="n">
        <f aca="false">INDEX(ImgG,ROUND($C$5+S$7*SIN(2*PI()*$B72/n_ang),0)-ImgG_y0+1,ROUND($C$4+S$7*COS(2*PI()*$B72/n_ang),0)-ImgG_x0+1)</f>
        <v>103</v>
      </c>
      <c r="T72" s="18" t="n">
        <f aca="false">INDEX(ImgG,ROUND($C$5+T$7*SIN(2*PI()*$B72/n_ang),0)-ImgG_y0+1,ROUND($C$4+T$7*COS(2*PI()*$B72/n_ang),0)-ImgG_x0+1)</f>
        <v>125</v>
      </c>
      <c r="U72" s="18" t="n">
        <f aca="false">INDEX(ImgG,ROUND($C$5+U$7*SIN(2*PI()*$B72/n_ang),0)-ImgG_y0+1,ROUND($C$4+U$7*COS(2*PI()*$B72/n_ang),0)-ImgG_x0+1)</f>
        <v>163</v>
      </c>
      <c r="V72" s="18" t="n">
        <f aca="false">INDEX(ImgG,ROUND($C$5+V$7*SIN(2*PI()*$B72/n_ang),0)-ImgG_y0+1,ROUND($C$4+V$7*COS(2*PI()*$B72/n_ang),0)-ImgG_x0+1)</f>
        <v>200</v>
      </c>
      <c r="W72" s="18" t="n">
        <f aca="false">INDEX(ImgG,ROUND($C$5+W$7*SIN(2*PI()*$B72/n_ang),0)-ImgG_y0+1,ROUND($C$4+W$7*COS(2*PI()*$B72/n_ang),0)-ImgG_x0+1)</f>
        <v>245</v>
      </c>
      <c r="X72" s="18" t="n">
        <f aca="false">INDEX(ImgG,ROUND($C$5+X$7*SIN(2*PI()*$B72/n_ang),0)-ImgG_y0+1,ROUND($C$4+X$7*COS(2*PI()*$B72/n_ang),0)-ImgG_x0+1)</f>
        <v>137</v>
      </c>
      <c r="Y72" s="18" t="n">
        <f aca="false">INDEX(ImgG,ROUND($C$5+Y$7*SIN(2*PI()*$B72/n_ang),0)-ImgG_y0+1,ROUND($C$4+Y$7*COS(2*PI()*$B72/n_ang),0)-ImgG_x0+1)</f>
        <v>31</v>
      </c>
      <c r="Z72" s="18" t="n">
        <f aca="false">INDEX(ImgG,ROUND($C$5+Z$7*SIN(2*PI()*$B72/n_ang),0)-ImgG_y0+1,ROUND($C$4+Z$7*COS(2*PI()*$B72/n_ang),0)-ImgG_x0+1)</f>
        <v>60</v>
      </c>
      <c r="AA72" s="18" t="n">
        <f aca="false">INDEX(ImgG,ROUND($C$5+AA$7*SIN(2*PI()*$B72/n_ang),0)-ImgG_y0+1,ROUND($C$4+AA$7*COS(2*PI()*$B72/n_ang),0)-ImgG_x0+1)</f>
        <v>63</v>
      </c>
      <c r="AB72" s="18" t="n">
        <f aca="false">INDEX(ImgG,ROUND($C$5+AB$7*SIN(2*PI()*$B72/n_ang),0)-ImgG_y0+1,ROUND($C$4+AB$7*COS(2*PI()*$B72/n_ang),0)-ImgG_x0+1)</f>
        <v>25</v>
      </c>
      <c r="AD72" s="18" t="n">
        <f aca="false">INDEX(ImgG,ROUND($C$5+AD$7*SIN(2*PI()*$B72/n_ang),0)-ImgG_y0+1,ROUND($C$4+AD$7*COS(2*PI()*$B72/n_ang),0)-ImgG_x0+1)</f>
        <v>25</v>
      </c>
      <c r="AE72" s="18" t="n">
        <f aca="false">INDEX(ImgG,ROUND($C$5+AE$7*SIN(2*PI()*$B72/n_ang),0)-ImgG_y0+1,ROUND($C$4+AE$7*COS(2*PI()*$B72/n_ang),0)-ImgG_x0+1)</f>
        <v>42</v>
      </c>
      <c r="AF72" s="18" t="n">
        <f aca="false">INDEX(ImgG,ROUND($C$5+AF$7*SIN(2*PI()*$B72/n_ang),0)-ImgG_y0+1,ROUND($C$4+AF$7*COS(2*PI()*$B72/n_ang),0)-ImgG_x0+1)</f>
        <v>47</v>
      </c>
      <c r="AG72" s="18" t="n">
        <f aca="false">INDEX(ImgG,ROUND($C$5+AG$7*SIN(2*PI()*$B72/n_ang),0)-ImgG_y0+1,ROUND($C$4+AG$7*COS(2*PI()*$B72/n_ang),0)-ImgG_x0+1)</f>
        <v>33</v>
      </c>
      <c r="AH72" s="18" t="n">
        <f aca="false">INDEX(ImgG,ROUND($C$5+AH$7*SIN(2*PI()*$B72/n_ang),0)-ImgG_y0+1,ROUND($C$4+AH$7*COS(2*PI()*$B72/n_ang),0)-ImgG_x0+1)</f>
        <v>10</v>
      </c>
      <c r="AI72" s="18" t="n">
        <f aca="false">INDEX(ImgG,ROUND($C$5+AI$7*SIN(2*PI()*$B72/n_ang),0)-ImgG_y0+1,ROUND($C$4+AI$7*COS(2*PI()*$B72/n_ang),0)-ImgG_x0+1)</f>
        <v>5</v>
      </c>
      <c r="AJ72" s="18" t="n">
        <f aca="false">INDEX(ImgG,ROUND($C$5+AJ$7*SIN(2*PI()*$B72/n_ang),0)-ImgG_y0+1,ROUND($C$4+AJ$7*COS(2*PI()*$B72/n_ang),0)-ImgG_x0+1)</f>
        <v>5</v>
      </c>
      <c r="AK72" s="18" t="n">
        <f aca="false">INDEX(ImgG,ROUND($C$5+AK$7*SIN(2*PI()*$B72/n_ang),0)-ImgG_y0+1,ROUND($C$4+AK$7*COS(2*PI()*$B72/n_ang),0)-ImgG_x0+1)</f>
        <v>51</v>
      </c>
      <c r="AL72" s="18" t="n">
        <f aca="false">INDEX(ImgG,ROUND($C$5+AL$7*SIN(2*PI()*$B72/n_ang),0)-ImgG_y0+1,ROUND($C$4+AL$7*COS(2*PI()*$B72/n_ang),0)-ImgG_x0+1)</f>
        <v>101</v>
      </c>
      <c r="AN72" s="35" t="n">
        <f aca="false">AVERAGE(D72:AB72)-AVERAGE(D136:AB136)</f>
        <v>-25.345625</v>
      </c>
      <c r="AO72" s="36" t="n">
        <f aca="false">(AN72-AVERAGE(AN$8:AN$135))/STDEVP(AN$8:AN$135)</f>
        <v>-0.925779999918338</v>
      </c>
      <c r="AP72" s="35" t="n">
        <f aca="false">AVERAGE(AD72:AL72)-AVERAGE(AD136:AL136)</f>
        <v>-39.625</v>
      </c>
      <c r="AQ72" s="36" t="n">
        <f aca="false">(AP72-AVERAGE(AP$8:AP$135))/STDEVP(AP$8:AP$135)</f>
        <v>-0.847992114626341</v>
      </c>
    </row>
    <row r="73" customFormat="false" ht="10.5" hidden="false" customHeight="true" outlineLevel="0" collapsed="false">
      <c r="B73" s="22" t="n">
        <v>65</v>
      </c>
      <c r="C73" s="34" t="n">
        <f aca="false">B73*360/n_ang</f>
        <v>182.8125</v>
      </c>
      <c r="D73" s="18" t="n">
        <f aca="false">INDEX(ImgG,ROUND($C$5+D$7*SIN(2*PI()*$B73/n_ang),0)-ImgG_y0+1,ROUND($C$4+D$7*COS(2*PI()*$B73/n_ang),0)-ImgG_x0+1)</f>
        <v>11</v>
      </c>
      <c r="E73" s="18" t="n">
        <f aca="false">INDEX(ImgG,ROUND($C$5+E$7*SIN(2*PI()*$B73/n_ang),0)-ImgG_y0+1,ROUND($C$4+E$7*COS(2*PI()*$B73/n_ang),0)-ImgG_x0+1)</f>
        <v>3</v>
      </c>
      <c r="F73" s="18" t="n">
        <f aca="false">INDEX(ImgG,ROUND($C$5+F$7*SIN(2*PI()*$B73/n_ang),0)-ImgG_y0+1,ROUND($C$4+F$7*COS(2*PI()*$B73/n_ang),0)-ImgG_x0+1)</f>
        <v>36</v>
      </c>
      <c r="G73" s="18" t="n">
        <f aca="false">INDEX(ImgG,ROUND($C$5+G$7*SIN(2*PI()*$B73/n_ang),0)-ImgG_y0+1,ROUND($C$4+G$7*COS(2*PI()*$B73/n_ang),0)-ImgG_x0+1)</f>
        <v>146</v>
      </c>
      <c r="H73" s="18" t="n">
        <f aca="false">INDEX(ImgG,ROUND($C$5+H$7*SIN(2*PI()*$B73/n_ang),0)-ImgG_y0+1,ROUND($C$4+H$7*COS(2*PI()*$B73/n_ang),0)-ImgG_x0+1)</f>
        <v>187</v>
      </c>
      <c r="I73" s="18" t="n">
        <f aca="false">INDEX(ImgG,ROUND($C$5+I$7*SIN(2*PI()*$B73/n_ang),0)-ImgG_y0+1,ROUND($C$4+I$7*COS(2*PI()*$B73/n_ang),0)-ImgG_x0+1)</f>
        <v>191</v>
      </c>
      <c r="J73" s="18" t="n">
        <f aca="false">INDEX(ImgG,ROUND($C$5+J$7*SIN(2*PI()*$B73/n_ang),0)-ImgG_y0+1,ROUND($C$4+J$7*COS(2*PI()*$B73/n_ang),0)-ImgG_x0+1)</f>
        <v>188</v>
      </c>
      <c r="K73" s="18" t="n">
        <f aca="false">INDEX(ImgG,ROUND($C$5+K$7*SIN(2*PI()*$B73/n_ang),0)-ImgG_y0+1,ROUND($C$4+K$7*COS(2*PI()*$B73/n_ang),0)-ImgG_x0+1)</f>
        <v>158</v>
      </c>
      <c r="L73" s="18" t="n">
        <f aca="false">INDEX(ImgG,ROUND($C$5+L$7*SIN(2*PI()*$B73/n_ang),0)-ImgG_y0+1,ROUND($C$4+L$7*COS(2*PI()*$B73/n_ang),0)-ImgG_x0+1)</f>
        <v>123</v>
      </c>
      <c r="M73" s="18" t="n">
        <f aca="false">INDEX(ImgG,ROUND($C$5+M$7*SIN(2*PI()*$B73/n_ang),0)-ImgG_y0+1,ROUND($C$4+M$7*COS(2*PI()*$B73/n_ang),0)-ImgG_x0+1)</f>
        <v>117</v>
      </c>
      <c r="N73" s="18" t="n">
        <f aca="false">INDEX(ImgG,ROUND($C$5+N$7*SIN(2*PI()*$B73/n_ang),0)-ImgG_y0+1,ROUND($C$4+N$7*COS(2*PI()*$B73/n_ang),0)-ImgG_x0+1)</f>
        <v>110</v>
      </c>
      <c r="O73" s="18" t="n">
        <f aca="false">INDEX(ImgG,ROUND($C$5+O$7*SIN(2*PI()*$B73/n_ang),0)-ImgG_y0+1,ROUND($C$4+O$7*COS(2*PI()*$B73/n_ang),0)-ImgG_x0+1)</f>
        <v>118</v>
      </c>
      <c r="P73" s="18" t="n">
        <f aca="false">INDEX(ImgG,ROUND($C$5+P$7*SIN(2*PI()*$B73/n_ang),0)-ImgG_y0+1,ROUND($C$4+P$7*COS(2*PI()*$B73/n_ang),0)-ImgG_x0+1)</f>
        <v>117</v>
      </c>
      <c r="Q73" s="18" t="n">
        <f aca="false">INDEX(ImgG,ROUND($C$5+Q$7*SIN(2*PI()*$B73/n_ang),0)-ImgG_y0+1,ROUND($C$4+Q$7*COS(2*PI()*$B73/n_ang),0)-ImgG_x0+1)</f>
        <v>116</v>
      </c>
      <c r="R73" s="18" t="n">
        <f aca="false">INDEX(ImgG,ROUND($C$5+R$7*SIN(2*PI()*$B73/n_ang),0)-ImgG_y0+1,ROUND($C$4+R$7*COS(2*PI()*$B73/n_ang),0)-ImgG_x0+1)</f>
        <v>116</v>
      </c>
      <c r="S73" s="18" t="n">
        <f aca="false">INDEX(ImgG,ROUND($C$5+S$7*SIN(2*PI()*$B73/n_ang),0)-ImgG_y0+1,ROUND($C$4+S$7*COS(2*PI()*$B73/n_ang),0)-ImgG_x0+1)</f>
        <v>110</v>
      </c>
      <c r="T73" s="18" t="n">
        <f aca="false">INDEX(ImgG,ROUND($C$5+T$7*SIN(2*PI()*$B73/n_ang),0)-ImgG_y0+1,ROUND($C$4+T$7*COS(2*PI()*$B73/n_ang),0)-ImgG_x0+1)</f>
        <v>99</v>
      </c>
      <c r="U73" s="18" t="n">
        <f aca="false">INDEX(ImgG,ROUND($C$5+U$7*SIN(2*PI()*$B73/n_ang),0)-ImgG_y0+1,ROUND($C$4+U$7*COS(2*PI()*$B73/n_ang),0)-ImgG_x0+1)</f>
        <v>138</v>
      </c>
      <c r="V73" s="18" t="n">
        <f aca="false">INDEX(ImgG,ROUND($C$5+V$7*SIN(2*PI()*$B73/n_ang),0)-ImgG_y0+1,ROUND($C$4+V$7*COS(2*PI()*$B73/n_ang),0)-ImgG_x0+1)</f>
        <v>221</v>
      </c>
      <c r="W73" s="18" t="n">
        <f aca="false">INDEX(ImgG,ROUND($C$5+W$7*SIN(2*PI()*$B73/n_ang),0)-ImgG_y0+1,ROUND($C$4+W$7*COS(2*PI()*$B73/n_ang),0)-ImgG_x0+1)</f>
        <v>210</v>
      </c>
      <c r="X73" s="18" t="n">
        <f aca="false">INDEX(ImgG,ROUND($C$5+X$7*SIN(2*PI()*$B73/n_ang),0)-ImgG_y0+1,ROUND($C$4+X$7*COS(2*PI()*$B73/n_ang),0)-ImgG_x0+1)</f>
        <v>71</v>
      </c>
      <c r="Y73" s="18" t="n">
        <f aca="false">INDEX(ImgG,ROUND($C$5+Y$7*SIN(2*PI()*$B73/n_ang),0)-ImgG_y0+1,ROUND($C$4+Y$7*COS(2*PI()*$B73/n_ang),0)-ImgG_x0+1)</f>
        <v>22</v>
      </c>
      <c r="Z73" s="18" t="n">
        <f aca="false">INDEX(ImgG,ROUND($C$5+Z$7*SIN(2*PI()*$B73/n_ang),0)-ImgG_y0+1,ROUND($C$4+Z$7*COS(2*PI()*$B73/n_ang),0)-ImgG_x0+1)</f>
        <v>58</v>
      </c>
      <c r="AA73" s="18" t="n">
        <f aca="false">INDEX(ImgG,ROUND($C$5+AA$7*SIN(2*PI()*$B73/n_ang),0)-ImgG_y0+1,ROUND($C$4+AA$7*COS(2*PI()*$B73/n_ang),0)-ImgG_x0+1)</f>
        <v>43</v>
      </c>
      <c r="AB73" s="18" t="n">
        <f aca="false">INDEX(ImgG,ROUND($C$5+AB$7*SIN(2*PI()*$B73/n_ang),0)-ImgG_y0+1,ROUND($C$4+AB$7*COS(2*PI()*$B73/n_ang),0)-ImgG_x0+1)</f>
        <v>14</v>
      </c>
      <c r="AD73" s="18" t="n">
        <f aca="false">INDEX(ImgG,ROUND($C$5+AD$7*SIN(2*PI()*$B73/n_ang),0)-ImgG_y0+1,ROUND($C$4+AD$7*COS(2*PI()*$B73/n_ang),0)-ImgG_x0+1)</f>
        <v>43</v>
      </c>
      <c r="AE73" s="18" t="n">
        <f aca="false">INDEX(ImgG,ROUND($C$5+AE$7*SIN(2*PI()*$B73/n_ang),0)-ImgG_y0+1,ROUND($C$4+AE$7*COS(2*PI()*$B73/n_ang),0)-ImgG_x0+1)</f>
        <v>46</v>
      </c>
      <c r="AF73" s="18" t="n">
        <f aca="false">INDEX(ImgG,ROUND($C$5+AF$7*SIN(2*PI()*$B73/n_ang),0)-ImgG_y0+1,ROUND($C$4+AF$7*COS(2*PI()*$B73/n_ang),0)-ImgG_x0+1)</f>
        <v>39</v>
      </c>
      <c r="AG73" s="18" t="n">
        <f aca="false">INDEX(ImgG,ROUND($C$5+AG$7*SIN(2*PI()*$B73/n_ang),0)-ImgG_y0+1,ROUND($C$4+AG$7*COS(2*PI()*$B73/n_ang),0)-ImgG_x0+1)</f>
        <v>22</v>
      </c>
      <c r="AH73" s="18" t="n">
        <f aca="false">INDEX(ImgG,ROUND($C$5+AH$7*SIN(2*PI()*$B73/n_ang),0)-ImgG_y0+1,ROUND($C$4+AH$7*COS(2*PI()*$B73/n_ang),0)-ImgG_x0+1)</f>
        <v>4</v>
      </c>
      <c r="AI73" s="18" t="n">
        <f aca="false">INDEX(ImgG,ROUND($C$5+AI$7*SIN(2*PI()*$B73/n_ang),0)-ImgG_y0+1,ROUND($C$4+AI$7*COS(2*PI()*$B73/n_ang),0)-ImgG_x0+1)</f>
        <v>4</v>
      </c>
      <c r="AJ73" s="18" t="n">
        <f aca="false">INDEX(ImgG,ROUND($C$5+AJ$7*SIN(2*PI()*$B73/n_ang),0)-ImgG_y0+1,ROUND($C$4+AJ$7*COS(2*PI()*$B73/n_ang),0)-ImgG_x0+1)</f>
        <v>5</v>
      </c>
      <c r="AK73" s="18" t="n">
        <f aca="false">INDEX(ImgG,ROUND($C$5+AK$7*SIN(2*PI()*$B73/n_ang),0)-ImgG_y0+1,ROUND($C$4+AK$7*COS(2*PI()*$B73/n_ang),0)-ImgG_x0+1)</f>
        <v>56</v>
      </c>
      <c r="AL73" s="18" t="n">
        <f aca="false">INDEX(ImgG,ROUND($C$5+AL$7*SIN(2*PI()*$B73/n_ang),0)-ImgG_y0+1,ROUND($C$4+AL$7*COS(2*PI()*$B73/n_ang),0)-ImgG_x0+1)</f>
        <v>109</v>
      </c>
      <c r="AN73" s="35" t="n">
        <f aca="false">AVERAGE(D73:AB73)-AVERAGE(D136:AB136)</f>
        <v>-32.705625</v>
      </c>
      <c r="AO73" s="36" t="n">
        <f aca="false">(AN73-AVERAGE(AN$8:AN$135))/STDEVP(AN$8:AN$135)</f>
        <v>-1.19461301545451</v>
      </c>
      <c r="AP73" s="35" t="n">
        <f aca="false">AVERAGE(AD73:AL73)-AVERAGE(AD136:AL136)</f>
        <v>-38.625</v>
      </c>
      <c r="AQ73" s="36" t="n">
        <f aca="false">(AP73-AVERAGE(AP$8:AP$135))/STDEVP(AP$8:AP$135)</f>
        <v>-0.826591682711481</v>
      </c>
    </row>
    <row r="74" customFormat="false" ht="10.5" hidden="false" customHeight="true" outlineLevel="0" collapsed="false">
      <c r="B74" s="22" t="n">
        <v>66</v>
      </c>
      <c r="C74" s="34" t="n">
        <f aca="false">B74*360/n_ang</f>
        <v>185.625</v>
      </c>
      <c r="D74" s="18" t="n">
        <f aca="false">INDEX(ImgG,ROUND($C$5+D$7*SIN(2*PI()*$B74/n_ang),0)-ImgG_y0+1,ROUND($C$4+D$7*COS(2*PI()*$B74/n_ang),0)-ImgG_x0+1)</f>
        <v>11</v>
      </c>
      <c r="E74" s="18" t="n">
        <f aca="false">INDEX(ImgG,ROUND($C$5+E$7*SIN(2*PI()*$B74/n_ang),0)-ImgG_y0+1,ROUND($C$4+E$7*COS(2*PI()*$B74/n_ang),0)-ImgG_x0+1)</f>
        <v>3</v>
      </c>
      <c r="F74" s="18" t="n">
        <f aca="false">INDEX(ImgG,ROUND($C$5+F$7*SIN(2*PI()*$B74/n_ang),0)-ImgG_y0+1,ROUND($C$4+F$7*COS(2*PI()*$B74/n_ang),0)-ImgG_x0+1)</f>
        <v>36</v>
      </c>
      <c r="G74" s="18" t="n">
        <f aca="false">INDEX(ImgG,ROUND($C$5+G$7*SIN(2*PI()*$B74/n_ang),0)-ImgG_y0+1,ROUND($C$4+G$7*COS(2*PI()*$B74/n_ang),0)-ImgG_x0+1)</f>
        <v>146</v>
      </c>
      <c r="H74" s="18" t="n">
        <f aca="false">INDEX(ImgG,ROUND($C$5+H$7*SIN(2*PI()*$B74/n_ang),0)-ImgG_y0+1,ROUND($C$4+H$7*COS(2*PI()*$B74/n_ang),0)-ImgG_x0+1)</f>
        <v>187</v>
      </c>
      <c r="I74" s="18" t="n">
        <f aca="false">INDEX(ImgG,ROUND($C$5+I$7*SIN(2*PI()*$B74/n_ang),0)-ImgG_y0+1,ROUND($C$4+I$7*COS(2*PI()*$B74/n_ang),0)-ImgG_x0+1)</f>
        <v>170</v>
      </c>
      <c r="J74" s="18" t="n">
        <f aca="false">INDEX(ImgG,ROUND($C$5+J$7*SIN(2*PI()*$B74/n_ang),0)-ImgG_y0+1,ROUND($C$4+J$7*COS(2*PI()*$B74/n_ang),0)-ImgG_x0+1)</f>
        <v>175</v>
      </c>
      <c r="K74" s="18" t="n">
        <f aca="false">INDEX(ImgG,ROUND($C$5+K$7*SIN(2*PI()*$B74/n_ang),0)-ImgG_y0+1,ROUND($C$4+K$7*COS(2*PI()*$B74/n_ang),0)-ImgG_x0+1)</f>
        <v>165</v>
      </c>
      <c r="L74" s="18" t="n">
        <f aca="false">INDEX(ImgG,ROUND($C$5+L$7*SIN(2*PI()*$B74/n_ang),0)-ImgG_y0+1,ROUND($C$4+L$7*COS(2*PI()*$B74/n_ang),0)-ImgG_x0+1)</f>
        <v>158</v>
      </c>
      <c r="M74" s="18" t="n">
        <f aca="false">INDEX(ImgG,ROUND($C$5+M$7*SIN(2*PI()*$B74/n_ang),0)-ImgG_y0+1,ROUND($C$4+M$7*COS(2*PI()*$B74/n_ang),0)-ImgG_x0+1)</f>
        <v>153</v>
      </c>
      <c r="N74" s="18" t="n">
        <f aca="false">INDEX(ImgG,ROUND($C$5+N$7*SIN(2*PI()*$B74/n_ang),0)-ImgG_y0+1,ROUND($C$4+N$7*COS(2*PI()*$B74/n_ang),0)-ImgG_x0+1)</f>
        <v>148</v>
      </c>
      <c r="O74" s="18" t="n">
        <f aca="false">INDEX(ImgG,ROUND($C$5+O$7*SIN(2*PI()*$B74/n_ang),0)-ImgG_y0+1,ROUND($C$4+O$7*COS(2*PI()*$B74/n_ang),0)-ImgG_x0+1)</f>
        <v>102</v>
      </c>
      <c r="P74" s="18" t="n">
        <f aca="false">INDEX(ImgG,ROUND($C$5+P$7*SIN(2*PI()*$B74/n_ang),0)-ImgG_y0+1,ROUND($C$4+P$7*COS(2*PI()*$B74/n_ang),0)-ImgG_x0+1)</f>
        <v>94</v>
      </c>
      <c r="Q74" s="18" t="n">
        <f aca="false">INDEX(ImgG,ROUND($C$5+Q$7*SIN(2*PI()*$B74/n_ang),0)-ImgG_y0+1,ROUND($C$4+Q$7*COS(2*PI()*$B74/n_ang),0)-ImgG_x0+1)</f>
        <v>113</v>
      </c>
      <c r="R74" s="18" t="n">
        <f aca="false">INDEX(ImgG,ROUND($C$5+R$7*SIN(2*PI()*$B74/n_ang),0)-ImgG_y0+1,ROUND($C$4+R$7*COS(2*PI()*$B74/n_ang),0)-ImgG_x0+1)</f>
        <v>124</v>
      </c>
      <c r="S74" s="18" t="n">
        <f aca="false">INDEX(ImgG,ROUND($C$5+S$7*SIN(2*PI()*$B74/n_ang),0)-ImgG_y0+1,ROUND($C$4+S$7*COS(2*PI()*$B74/n_ang),0)-ImgG_x0+1)</f>
        <v>124</v>
      </c>
      <c r="T74" s="18" t="n">
        <f aca="false">INDEX(ImgG,ROUND($C$5+T$7*SIN(2*PI()*$B74/n_ang),0)-ImgG_y0+1,ROUND($C$4+T$7*COS(2*PI()*$B74/n_ang),0)-ImgG_x0+1)</f>
        <v>115</v>
      </c>
      <c r="U74" s="18" t="n">
        <f aca="false">INDEX(ImgG,ROUND($C$5+U$7*SIN(2*PI()*$B74/n_ang),0)-ImgG_y0+1,ROUND($C$4+U$7*COS(2*PI()*$B74/n_ang),0)-ImgG_x0+1)</f>
        <v>118</v>
      </c>
      <c r="V74" s="18" t="n">
        <f aca="false">INDEX(ImgG,ROUND($C$5+V$7*SIN(2*PI()*$B74/n_ang),0)-ImgG_y0+1,ROUND($C$4+V$7*COS(2*PI()*$B74/n_ang),0)-ImgG_x0+1)</f>
        <v>135</v>
      </c>
      <c r="W74" s="18" t="n">
        <f aca="false">INDEX(ImgG,ROUND($C$5+W$7*SIN(2*PI()*$B74/n_ang),0)-ImgG_y0+1,ROUND($C$4+W$7*COS(2*PI()*$B74/n_ang),0)-ImgG_x0+1)</f>
        <v>125</v>
      </c>
      <c r="X74" s="18" t="n">
        <f aca="false">INDEX(ImgG,ROUND($C$5+X$7*SIN(2*PI()*$B74/n_ang),0)-ImgG_y0+1,ROUND($C$4+X$7*COS(2*PI()*$B74/n_ang),0)-ImgG_x0+1)</f>
        <v>58</v>
      </c>
      <c r="Y74" s="18" t="n">
        <f aca="false">INDEX(ImgG,ROUND($C$5+Y$7*SIN(2*PI()*$B74/n_ang),0)-ImgG_y0+1,ROUND($C$4+Y$7*COS(2*PI()*$B74/n_ang),0)-ImgG_x0+1)</f>
        <v>40</v>
      </c>
      <c r="Z74" s="18" t="n">
        <f aca="false">INDEX(ImgG,ROUND($C$5+Z$7*SIN(2*PI()*$B74/n_ang),0)-ImgG_y0+1,ROUND($C$4+Z$7*COS(2*PI()*$B74/n_ang),0)-ImgG_x0+1)</f>
        <v>49</v>
      </c>
      <c r="AA74" s="18" t="n">
        <f aca="false">INDEX(ImgG,ROUND($C$5+AA$7*SIN(2*PI()*$B74/n_ang),0)-ImgG_y0+1,ROUND($C$4+AA$7*COS(2*PI()*$B74/n_ang),0)-ImgG_x0+1)</f>
        <v>38</v>
      </c>
      <c r="AB74" s="18" t="n">
        <f aca="false">INDEX(ImgG,ROUND($C$5+AB$7*SIN(2*PI()*$B74/n_ang),0)-ImgG_y0+1,ROUND($C$4+AB$7*COS(2*PI()*$B74/n_ang),0)-ImgG_x0+1)</f>
        <v>19</v>
      </c>
      <c r="AD74" s="18" t="n">
        <f aca="false">INDEX(ImgG,ROUND($C$5+AD$7*SIN(2*PI()*$B74/n_ang),0)-ImgG_y0+1,ROUND($C$4+AD$7*COS(2*PI()*$B74/n_ang),0)-ImgG_x0+1)</f>
        <v>59</v>
      </c>
      <c r="AE74" s="18" t="n">
        <f aca="false">INDEX(ImgG,ROUND($C$5+AE$7*SIN(2*PI()*$B74/n_ang),0)-ImgG_y0+1,ROUND($C$4+AE$7*COS(2*PI()*$B74/n_ang),0)-ImgG_x0+1)</f>
        <v>53</v>
      </c>
      <c r="AF74" s="18" t="n">
        <f aca="false">INDEX(ImgG,ROUND($C$5+AF$7*SIN(2*PI()*$B74/n_ang),0)-ImgG_y0+1,ROUND($C$4+AF$7*COS(2*PI()*$B74/n_ang),0)-ImgG_x0+1)</f>
        <v>32</v>
      </c>
      <c r="AG74" s="18" t="n">
        <f aca="false">INDEX(ImgG,ROUND($C$5+AG$7*SIN(2*PI()*$B74/n_ang),0)-ImgG_y0+1,ROUND($C$4+AG$7*COS(2*PI()*$B74/n_ang),0)-ImgG_x0+1)</f>
        <v>8</v>
      </c>
      <c r="AH74" s="18" t="n">
        <f aca="false">INDEX(ImgG,ROUND($C$5+AH$7*SIN(2*PI()*$B74/n_ang),0)-ImgG_y0+1,ROUND($C$4+AH$7*COS(2*PI()*$B74/n_ang),0)-ImgG_x0+1)</f>
        <v>2</v>
      </c>
      <c r="AI74" s="18" t="n">
        <f aca="false">INDEX(ImgG,ROUND($C$5+AI$7*SIN(2*PI()*$B74/n_ang),0)-ImgG_y0+1,ROUND($C$4+AI$7*COS(2*PI()*$B74/n_ang),0)-ImgG_x0+1)</f>
        <v>5</v>
      </c>
      <c r="AJ74" s="18" t="n">
        <f aca="false">INDEX(ImgG,ROUND($C$5+AJ$7*SIN(2*PI()*$B74/n_ang),0)-ImgG_y0+1,ROUND($C$4+AJ$7*COS(2*PI()*$B74/n_ang),0)-ImgG_x0+1)</f>
        <v>4</v>
      </c>
      <c r="AK74" s="18" t="n">
        <f aca="false">INDEX(ImgG,ROUND($C$5+AK$7*SIN(2*PI()*$B74/n_ang),0)-ImgG_y0+1,ROUND($C$4+AK$7*COS(2*PI()*$B74/n_ang),0)-ImgG_x0+1)</f>
        <v>38</v>
      </c>
      <c r="AL74" s="18" t="n">
        <f aca="false">INDEX(ImgG,ROUND($C$5+AL$7*SIN(2*PI()*$B74/n_ang),0)-ImgG_y0+1,ROUND($C$4+AL$7*COS(2*PI()*$B74/n_ang),0)-ImgG_x0+1)</f>
        <v>124</v>
      </c>
      <c r="AN74" s="35" t="n">
        <f aca="false">AVERAGE(D74:AB74)-AVERAGE(D136:AB136)</f>
        <v>-37.385625</v>
      </c>
      <c r="AO74" s="36" t="n">
        <f aca="false">(AN74-AVERAGE(AN$8:AN$135))/STDEVP(AN$8:AN$135)</f>
        <v>-1.36555574815957</v>
      </c>
      <c r="AP74" s="35" t="n">
        <f aca="false">AVERAGE(AD74:AL74)-AVERAGE(AD136:AL136)</f>
        <v>-38.9583333333333</v>
      </c>
      <c r="AQ74" s="36" t="n">
        <f aca="false">(AP74-AVERAGE(AP$8:AP$135))/STDEVP(AP$8:AP$135)</f>
        <v>-0.833725160016434</v>
      </c>
    </row>
    <row r="75" customFormat="false" ht="10.5" hidden="false" customHeight="true" outlineLevel="0" collapsed="false">
      <c r="B75" s="22" t="n">
        <v>67</v>
      </c>
      <c r="C75" s="34" t="n">
        <f aca="false">B75*360/n_ang</f>
        <v>188.4375</v>
      </c>
      <c r="D75" s="18" t="n">
        <f aca="false">INDEX(ImgG,ROUND($C$5+D$7*SIN(2*PI()*$B75/n_ang),0)-ImgG_y0+1,ROUND($C$4+D$7*COS(2*PI()*$B75/n_ang),0)-ImgG_x0+1)</f>
        <v>11</v>
      </c>
      <c r="E75" s="18" t="n">
        <f aca="false">INDEX(ImgG,ROUND($C$5+E$7*SIN(2*PI()*$B75/n_ang),0)-ImgG_y0+1,ROUND($C$4+E$7*COS(2*PI()*$B75/n_ang),0)-ImgG_x0+1)</f>
        <v>32</v>
      </c>
      <c r="F75" s="18" t="n">
        <f aca="false">INDEX(ImgG,ROUND($C$5+F$7*SIN(2*PI()*$B75/n_ang),0)-ImgG_y0+1,ROUND($C$4+F$7*COS(2*PI()*$B75/n_ang),0)-ImgG_x0+1)</f>
        <v>134</v>
      </c>
      <c r="G75" s="18" t="n">
        <f aca="false">INDEX(ImgG,ROUND($C$5+G$7*SIN(2*PI()*$B75/n_ang),0)-ImgG_y0+1,ROUND($C$4+G$7*COS(2*PI()*$B75/n_ang),0)-ImgG_x0+1)</f>
        <v>191</v>
      </c>
      <c r="H75" s="18" t="n">
        <f aca="false">INDEX(ImgG,ROUND($C$5+H$7*SIN(2*PI()*$B75/n_ang),0)-ImgG_y0+1,ROUND($C$4+H$7*COS(2*PI()*$B75/n_ang),0)-ImgG_x0+1)</f>
        <v>174</v>
      </c>
      <c r="I75" s="18" t="n">
        <f aca="false">INDEX(ImgG,ROUND($C$5+I$7*SIN(2*PI()*$B75/n_ang),0)-ImgG_y0+1,ROUND($C$4+I$7*COS(2*PI()*$B75/n_ang),0)-ImgG_x0+1)</f>
        <v>170</v>
      </c>
      <c r="J75" s="18" t="n">
        <f aca="false">INDEX(ImgG,ROUND($C$5+J$7*SIN(2*PI()*$B75/n_ang),0)-ImgG_y0+1,ROUND($C$4+J$7*COS(2*PI()*$B75/n_ang),0)-ImgG_x0+1)</f>
        <v>175</v>
      </c>
      <c r="K75" s="18" t="n">
        <f aca="false">INDEX(ImgG,ROUND($C$5+K$7*SIN(2*PI()*$B75/n_ang),0)-ImgG_y0+1,ROUND($C$4+K$7*COS(2*PI()*$B75/n_ang),0)-ImgG_x0+1)</f>
        <v>165</v>
      </c>
      <c r="L75" s="18" t="n">
        <f aca="false">INDEX(ImgG,ROUND($C$5+L$7*SIN(2*PI()*$B75/n_ang),0)-ImgG_y0+1,ROUND($C$4+L$7*COS(2*PI()*$B75/n_ang),0)-ImgG_x0+1)</f>
        <v>178</v>
      </c>
      <c r="M75" s="18" t="n">
        <f aca="false">INDEX(ImgG,ROUND($C$5+M$7*SIN(2*PI()*$B75/n_ang),0)-ImgG_y0+1,ROUND($C$4+M$7*COS(2*PI()*$B75/n_ang),0)-ImgG_x0+1)</f>
        <v>213</v>
      </c>
      <c r="N75" s="18" t="n">
        <f aca="false">INDEX(ImgG,ROUND($C$5+N$7*SIN(2*PI()*$B75/n_ang),0)-ImgG_y0+1,ROUND($C$4+N$7*COS(2*PI()*$B75/n_ang),0)-ImgG_x0+1)</f>
        <v>223</v>
      </c>
      <c r="O75" s="18" t="n">
        <f aca="false">INDEX(ImgG,ROUND($C$5+O$7*SIN(2*PI()*$B75/n_ang),0)-ImgG_y0+1,ROUND($C$4+O$7*COS(2*PI()*$B75/n_ang),0)-ImgG_x0+1)</f>
        <v>145</v>
      </c>
      <c r="P75" s="18" t="n">
        <f aca="false">INDEX(ImgG,ROUND($C$5+P$7*SIN(2*PI()*$B75/n_ang),0)-ImgG_y0+1,ROUND($C$4+P$7*COS(2*PI()*$B75/n_ang),0)-ImgG_x0+1)</f>
        <v>87</v>
      </c>
      <c r="Q75" s="18" t="n">
        <f aca="false">INDEX(ImgG,ROUND($C$5+Q$7*SIN(2*PI()*$B75/n_ang),0)-ImgG_y0+1,ROUND($C$4+Q$7*COS(2*PI()*$B75/n_ang),0)-ImgG_x0+1)</f>
        <v>94</v>
      </c>
      <c r="R75" s="18" t="n">
        <f aca="false">INDEX(ImgG,ROUND($C$5+R$7*SIN(2*PI()*$B75/n_ang),0)-ImgG_y0+1,ROUND($C$4+R$7*COS(2*PI()*$B75/n_ang),0)-ImgG_x0+1)</f>
        <v>110</v>
      </c>
      <c r="S75" s="18" t="n">
        <f aca="false">INDEX(ImgG,ROUND($C$5+S$7*SIN(2*PI()*$B75/n_ang),0)-ImgG_y0+1,ROUND($C$4+S$7*COS(2*PI()*$B75/n_ang),0)-ImgG_x0+1)</f>
        <v>94</v>
      </c>
      <c r="T75" s="18" t="n">
        <f aca="false">INDEX(ImgG,ROUND($C$5+T$7*SIN(2*PI()*$B75/n_ang),0)-ImgG_y0+1,ROUND($C$4+T$7*COS(2*PI()*$B75/n_ang),0)-ImgG_x0+1)</f>
        <v>115</v>
      </c>
      <c r="U75" s="18" t="n">
        <f aca="false">INDEX(ImgG,ROUND($C$5+U$7*SIN(2*PI()*$B75/n_ang),0)-ImgG_y0+1,ROUND($C$4+U$7*COS(2*PI()*$B75/n_ang),0)-ImgG_x0+1)</f>
        <v>110</v>
      </c>
      <c r="V75" s="18" t="n">
        <f aca="false">INDEX(ImgG,ROUND($C$5+V$7*SIN(2*PI()*$B75/n_ang),0)-ImgG_y0+1,ROUND($C$4+V$7*COS(2*PI()*$B75/n_ang),0)-ImgG_x0+1)</f>
        <v>113</v>
      </c>
      <c r="W75" s="18" t="n">
        <f aca="false">INDEX(ImgG,ROUND($C$5+W$7*SIN(2*PI()*$B75/n_ang),0)-ImgG_y0+1,ROUND($C$4+W$7*COS(2*PI()*$B75/n_ang),0)-ImgG_x0+1)</f>
        <v>117</v>
      </c>
      <c r="X75" s="18" t="n">
        <f aca="false">INDEX(ImgG,ROUND($C$5+X$7*SIN(2*PI()*$B75/n_ang),0)-ImgG_y0+1,ROUND($C$4+X$7*COS(2*PI()*$B75/n_ang),0)-ImgG_x0+1)</f>
        <v>102</v>
      </c>
      <c r="Y75" s="18" t="n">
        <f aca="false">INDEX(ImgG,ROUND($C$5+Y$7*SIN(2*PI()*$B75/n_ang),0)-ImgG_y0+1,ROUND($C$4+Y$7*COS(2*PI()*$B75/n_ang),0)-ImgG_x0+1)</f>
        <v>94</v>
      </c>
      <c r="Z75" s="18" t="n">
        <f aca="false">INDEX(ImgG,ROUND($C$5+Z$7*SIN(2*PI()*$B75/n_ang),0)-ImgG_y0+1,ROUND($C$4+Z$7*COS(2*PI()*$B75/n_ang),0)-ImgG_x0+1)</f>
        <v>56</v>
      </c>
      <c r="AA75" s="18" t="n">
        <f aca="false">INDEX(ImgG,ROUND($C$5+AA$7*SIN(2*PI()*$B75/n_ang),0)-ImgG_y0+1,ROUND($C$4+AA$7*COS(2*PI()*$B75/n_ang),0)-ImgG_x0+1)</f>
        <v>0</v>
      </c>
      <c r="AB75" s="18" t="n">
        <f aca="false">INDEX(ImgG,ROUND($C$5+AB$7*SIN(2*PI()*$B75/n_ang),0)-ImgG_y0+1,ROUND($C$4+AB$7*COS(2*PI()*$B75/n_ang),0)-ImgG_x0+1)</f>
        <v>0</v>
      </c>
      <c r="AD75" s="18" t="n">
        <f aca="false">INDEX(ImgG,ROUND($C$5+AD$7*SIN(2*PI()*$B75/n_ang),0)-ImgG_y0+1,ROUND($C$4+AD$7*COS(2*PI()*$B75/n_ang),0)-ImgG_x0+1)</f>
        <v>58</v>
      </c>
      <c r="AE75" s="18" t="n">
        <f aca="false">INDEX(ImgG,ROUND($C$5+AE$7*SIN(2*PI()*$B75/n_ang),0)-ImgG_y0+1,ROUND($C$4+AE$7*COS(2*PI()*$B75/n_ang),0)-ImgG_x0+1)</f>
        <v>45</v>
      </c>
      <c r="AF75" s="18" t="n">
        <f aca="false">INDEX(ImgG,ROUND($C$5+AF$7*SIN(2*PI()*$B75/n_ang),0)-ImgG_y0+1,ROUND($C$4+AF$7*COS(2*PI()*$B75/n_ang),0)-ImgG_x0+1)</f>
        <v>12</v>
      </c>
      <c r="AG75" s="18" t="n">
        <f aca="false">INDEX(ImgG,ROUND($C$5+AG$7*SIN(2*PI()*$B75/n_ang),0)-ImgG_y0+1,ROUND($C$4+AG$7*COS(2*PI()*$B75/n_ang),0)-ImgG_x0+1)</f>
        <v>3</v>
      </c>
      <c r="AH75" s="18" t="n">
        <f aca="false">INDEX(ImgG,ROUND($C$5+AH$7*SIN(2*PI()*$B75/n_ang),0)-ImgG_y0+1,ROUND($C$4+AH$7*COS(2*PI()*$B75/n_ang),0)-ImgG_x0+1)</f>
        <v>9</v>
      </c>
      <c r="AI75" s="18" t="n">
        <f aca="false">INDEX(ImgG,ROUND($C$5+AI$7*SIN(2*PI()*$B75/n_ang),0)-ImgG_y0+1,ROUND($C$4+AI$7*COS(2*PI()*$B75/n_ang),0)-ImgG_x0+1)</f>
        <v>5</v>
      </c>
      <c r="AJ75" s="18" t="n">
        <f aca="false">INDEX(ImgG,ROUND($C$5+AJ$7*SIN(2*PI()*$B75/n_ang),0)-ImgG_y0+1,ROUND($C$4+AJ$7*COS(2*PI()*$B75/n_ang),0)-ImgG_x0+1)</f>
        <v>9</v>
      </c>
      <c r="AK75" s="18" t="n">
        <f aca="false">INDEX(ImgG,ROUND($C$5+AK$7*SIN(2*PI()*$B75/n_ang),0)-ImgG_y0+1,ROUND($C$4+AK$7*COS(2*PI()*$B75/n_ang),0)-ImgG_x0+1)</f>
        <v>81</v>
      </c>
      <c r="AL75" s="18" t="n">
        <f aca="false">INDEX(ImgG,ROUND($C$5+AL$7*SIN(2*PI()*$B75/n_ang),0)-ImgG_y0+1,ROUND($C$4+AL$7*COS(2*PI()*$B75/n_ang),0)-ImgG_x0+1)</f>
        <v>94</v>
      </c>
      <c r="AN75" s="35" t="n">
        <f aca="false">AVERAGE(D75:AB75)-AVERAGE(D136:AB136)</f>
        <v>-25.505625</v>
      </c>
      <c r="AO75" s="36" t="n">
        <f aca="false">(AN75-AVERAGE(AN$8:AN$135))/STDEVP(AN$8:AN$135)</f>
        <v>-0.931624195908255</v>
      </c>
      <c r="AP75" s="35" t="n">
        <f aca="false">AVERAGE(AD75:AL75)-AVERAGE(AD136:AL136)</f>
        <v>-39.9583333333333</v>
      </c>
      <c r="AQ75" s="36" t="n">
        <f aca="false">(AP75-AVERAGE(AP$8:AP$135))/STDEVP(AP$8:AP$135)</f>
        <v>-0.855125591931295</v>
      </c>
    </row>
    <row r="76" customFormat="false" ht="10.5" hidden="false" customHeight="true" outlineLevel="0" collapsed="false">
      <c r="B76" s="22" t="n">
        <v>68</v>
      </c>
      <c r="C76" s="34" t="n">
        <f aca="false">B76*360/n_ang</f>
        <v>191.25</v>
      </c>
      <c r="D76" s="18" t="n">
        <f aca="false">INDEX(ImgG,ROUND($C$5+D$7*SIN(2*PI()*$B76/n_ang),0)-ImgG_y0+1,ROUND($C$4+D$7*COS(2*PI()*$B76/n_ang),0)-ImgG_x0+1)</f>
        <v>1</v>
      </c>
      <c r="E76" s="18" t="n">
        <f aca="false">INDEX(ImgG,ROUND($C$5+E$7*SIN(2*PI()*$B76/n_ang),0)-ImgG_y0+1,ROUND($C$4+E$7*COS(2*PI()*$B76/n_ang),0)-ImgG_x0+1)</f>
        <v>32</v>
      </c>
      <c r="F76" s="18" t="n">
        <f aca="false">INDEX(ImgG,ROUND($C$5+F$7*SIN(2*PI()*$B76/n_ang),0)-ImgG_y0+1,ROUND($C$4+F$7*COS(2*PI()*$B76/n_ang),0)-ImgG_x0+1)</f>
        <v>134</v>
      </c>
      <c r="G76" s="18" t="n">
        <f aca="false">INDEX(ImgG,ROUND($C$5+G$7*SIN(2*PI()*$B76/n_ang),0)-ImgG_y0+1,ROUND($C$4+G$7*COS(2*PI()*$B76/n_ang),0)-ImgG_x0+1)</f>
        <v>191</v>
      </c>
      <c r="H76" s="18" t="n">
        <f aca="false">INDEX(ImgG,ROUND($C$5+H$7*SIN(2*PI()*$B76/n_ang),0)-ImgG_y0+1,ROUND($C$4+H$7*COS(2*PI()*$B76/n_ang),0)-ImgG_x0+1)</f>
        <v>174</v>
      </c>
      <c r="I76" s="18" t="n">
        <f aca="false">INDEX(ImgG,ROUND($C$5+I$7*SIN(2*PI()*$B76/n_ang),0)-ImgG_y0+1,ROUND($C$4+I$7*COS(2*PI()*$B76/n_ang),0)-ImgG_x0+1)</f>
        <v>153</v>
      </c>
      <c r="J76" s="18" t="n">
        <f aca="false">INDEX(ImgG,ROUND($C$5+J$7*SIN(2*PI()*$B76/n_ang),0)-ImgG_y0+1,ROUND($C$4+J$7*COS(2*PI()*$B76/n_ang),0)-ImgG_x0+1)</f>
        <v>151</v>
      </c>
      <c r="K76" s="18" t="n">
        <f aca="false">INDEX(ImgG,ROUND($C$5+K$7*SIN(2*PI()*$B76/n_ang),0)-ImgG_y0+1,ROUND($C$4+K$7*COS(2*PI()*$B76/n_ang),0)-ImgG_x0+1)</f>
        <v>151</v>
      </c>
      <c r="L76" s="18" t="n">
        <f aca="false">INDEX(ImgG,ROUND($C$5+L$7*SIN(2*PI()*$B76/n_ang),0)-ImgG_y0+1,ROUND($C$4+L$7*COS(2*PI()*$B76/n_ang),0)-ImgG_x0+1)</f>
        <v>178</v>
      </c>
      <c r="M76" s="18" t="n">
        <f aca="false">INDEX(ImgG,ROUND($C$5+M$7*SIN(2*PI()*$B76/n_ang),0)-ImgG_y0+1,ROUND($C$4+M$7*COS(2*PI()*$B76/n_ang),0)-ImgG_x0+1)</f>
        <v>213</v>
      </c>
      <c r="N76" s="18" t="n">
        <f aca="false">INDEX(ImgG,ROUND($C$5+N$7*SIN(2*PI()*$B76/n_ang),0)-ImgG_y0+1,ROUND($C$4+N$7*COS(2*PI()*$B76/n_ang),0)-ImgG_x0+1)</f>
        <v>237</v>
      </c>
      <c r="O76" s="18" t="n">
        <f aca="false">INDEX(ImgG,ROUND($C$5+O$7*SIN(2*PI()*$B76/n_ang),0)-ImgG_y0+1,ROUND($C$4+O$7*COS(2*PI()*$B76/n_ang),0)-ImgG_x0+1)</f>
        <v>226</v>
      </c>
      <c r="P76" s="18" t="n">
        <f aca="false">INDEX(ImgG,ROUND($C$5+P$7*SIN(2*PI()*$B76/n_ang),0)-ImgG_y0+1,ROUND($C$4+P$7*COS(2*PI()*$B76/n_ang),0)-ImgG_x0+1)</f>
        <v>148</v>
      </c>
      <c r="Q76" s="18" t="n">
        <f aca="false">INDEX(ImgG,ROUND($C$5+Q$7*SIN(2*PI()*$B76/n_ang),0)-ImgG_y0+1,ROUND($C$4+Q$7*COS(2*PI()*$B76/n_ang),0)-ImgG_x0+1)</f>
        <v>96</v>
      </c>
      <c r="R76" s="18" t="n">
        <f aca="false">INDEX(ImgG,ROUND($C$5+R$7*SIN(2*PI()*$B76/n_ang),0)-ImgG_y0+1,ROUND($C$4+R$7*COS(2*PI()*$B76/n_ang),0)-ImgG_x0+1)</f>
        <v>77</v>
      </c>
      <c r="S76" s="18" t="n">
        <f aca="false">INDEX(ImgG,ROUND($C$5+S$7*SIN(2*PI()*$B76/n_ang),0)-ImgG_y0+1,ROUND($C$4+S$7*COS(2*PI()*$B76/n_ang),0)-ImgG_x0+1)</f>
        <v>86</v>
      </c>
      <c r="T76" s="18" t="n">
        <f aca="false">INDEX(ImgG,ROUND($C$5+T$7*SIN(2*PI()*$B76/n_ang),0)-ImgG_y0+1,ROUND($C$4+T$7*COS(2*PI()*$B76/n_ang),0)-ImgG_x0+1)</f>
        <v>96</v>
      </c>
      <c r="U76" s="18" t="n">
        <f aca="false">INDEX(ImgG,ROUND($C$5+U$7*SIN(2*PI()*$B76/n_ang),0)-ImgG_y0+1,ROUND($C$4+U$7*COS(2*PI()*$B76/n_ang),0)-ImgG_x0+1)</f>
        <v>110</v>
      </c>
      <c r="V76" s="18" t="n">
        <f aca="false">INDEX(ImgG,ROUND($C$5+V$7*SIN(2*PI()*$B76/n_ang),0)-ImgG_y0+1,ROUND($C$4+V$7*COS(2*PI()*$B76/n_ang),0)-ImgG_x0+1)</f>
        <v>124</v>
      </c>
      <c r="W76" s="18" t="n">
        <f aca="false">INDEX(ImgG,ROUND($C$5+W$7*SIN(2*PI()*$B76/n_ang),0)-ImgG_y0+1,ROUND($C$4+W$7*COS(2*PI()*$B76/n_ang),0)-ImgG_x0+1)</f>
        <v>116</v>
      </c>
      <c r="X76" s="18" t="n">
        <f aca="false">INDEX(ImgG,ROUND($C$5+X$7*SIN(2*PI()*$B76/n_ang),0)-ImgG_y0+1,ROUND($C$4+X$7*COS(2*PI()*$B76/n_ang),0)-ImgG_x0+1)</f>
        <v>127</v>
      </c>
      <c r="Y76" s="18" t="n">
        <f aca="false">INDEX(ImgG,ROUND($C$5+Y$7*SIN(2*PI()*$B76/n_ang),0)-ImgG_y0+1,ROUND($C$4+Y$7*COS(2*PI()*$B76/n_ang),0)-ImgG_x0+1)</f>
        <v>132</v>
      </c>
      <c r="Z76" s="18" t="n">
        <f aca="false">INDEX(ImgG,ROUND($C$5+Z$7*SIN(2*PI()*$B76/n_ang),0)-ImgG_y0+1,ROUND($C$4+Z$7*COS(2*PI()*$B76/n_ang),0)-ImgG_x0+1)</f>
        <v>109</v>
      </c>
      <c r="AA76" s="18" t="n">
        <f aca="false">INDEX(ImgG,ROUND($C$5+AA$7*SIN(2*PI()*$B76/n_ang),0)-ImgG_y0+1,ROUND($C$4+AA$7*COS(2*PI()*$B76/n_ang),0)-ImgG_x0+1)</f>
        <v>47</v>
      </c>
      <c r="AB76" s="18" t="n">
        <f aca="false">INDEX(ImgG,ROUND($C$5+AB$7*SIN(2*PI()*$B76/n_ang),0)-ImgG_y0+1,ROUND($C$4+AB$7*COS(2*PI()*$B76/n_ang),0)-ImgG_x0+1)</f>
        <v>4</v>
      </c>
      <c r="AD76" s="18" t="n">
        <f aca="false">INDEX(ImgG,ROUND($C$5+AD$7*SIN(2*PI()*$B76/n_ang),0)-ImgG_y0+1,ROUND($C$4+AD$7*COS(2*PI()*$B76/n_ang),0)-ImgG_x0+1)</f>
        <v>51</v>
      </c>
      <c r="AE76" s="18" t="n">
        <f aca="false">INDEX(ImgG,ROUND($C$5+AE$7*SIN(2*PI()*$B76/n_ang),0)-ImgG_y0+1,ROUND($C$4+AE$7*COS(2*PI()*$B76/n_ang),0)-ImgG_x0+1)</f>
        <v>37</v>
      </c>
      <c r="AF76" s="18" t="n">
        <f aca="false">INDEX(ImgG,ROUND($C$5+AF$7*SIN(2*PI()*$B76/n_ang),0)-ImgG_y0+1,ROUND($C$4+AF$7*COS(2*PI()*$B76/n_ang),0)-ImgG_x0+1)</f>
        <v>8</v>
      </c>
      <c r="AG76" s="18" t="n">
        <f aca="false">INDEX(ImgG,ROUND($C$5+AG$7*SIN(2*PI()*$B76/n_ang),0)-ImgG_y0+1,ROUND($C$4+AG$7*COS(2*PI()*$B76/n_ang),0)-ImgG_x0+1)</f>
        <v>8</v>
      </c>
      <c r="AH76" s="18" t="n">
        <f aca="false">INDEX(ImgG,ROUND($C$5+AH$7*SIN(2*PI()*$B76/n_ang),0)-ImgG_y0+1,ROUND($C$4+AH$7*COS(2*PI()*$B76/n_ang),0)-ImgG_x0+1)</f>
        <v>2</v>
      </c>
      <c r="AI76" s="18" t="n">
        <f aca="false">INDEX(ImgG,ROUND($C$5+AI$7*SIN(2*PI()*$B76/n_ang),0)-ImgG_y0+1,ROUND($C$4+AI$7*COS(2*PI()*$B76/n_ang),0)-ImgG_x0+1)</f>
        <v>3</v>
      </c>
      <c r="AJ76" s="18" t="n">
        <f aca="false">INDEX(ImgG,ROUND($C$5+AJ$7*SIN(2*PI()*$B76/n_ang),0)-ImgG_y0+1,ROUND($C$4+AJ$7*COS(2*PI()*$B76/n_ang),0)-ImgG_x0+1)</f>
        <v>36</v>
      </c>
      <c r="AK76" s="18" t="n">
        <f aca="false">INDEX(ImgG,ROUND($C$5+AK$7*SIN(2*PI()*$B76/n_ang),0)-ImgG_y0+1,ROUND($C$4+AK$7*COS(2*PI()*$B76/n_ang),0)-ImgG_x0+1)</f>
        <v>108</v>
      </c>
      <c r="AL76" s="18" t="n">
        <f aca="false">INDEX(ImgG,ROUND($C$5+AL$7*SIN(2*PI()*$B76/n_ang),0)-ImgG_y0+1,ROUND($C$4+AL$7*COS(2*PI()*$B76/n_ang),0)-ImgG_x0+1)</f>
        <v>106</v>
      </c>
      <c r="AN76" s="35" t="n">
        <f aca="false">AVERAGE(D76:AB76)-AVERAGE(D136:AB136)</f>
        <v>-17.105625</v>
      </c>
      <c r="AO76" s="36" t="n">
        <f aca="false">(AN76-AVERAGE(AN$8:AN$135))/STDEVP(AN$8:AN$135)</f>
        <v>-0.624803906437625</v>
      </c>
      <c r="AP76" s="35" t="n">
        <f aca="false">AVERAGE(AD76:AL76)-AVERAGE(AD136:AL136)</f>
        <v>-35.1805555555556</v>
      </c>
      <c r="AQ76" s="36" t="n">
        <f aca="false">(AP76-AVERAGE(AP$8:AP$135))/STDEVP(AP$8:AP$135)</f>
        <v>-0.752879083893629</v>
      </c>
    </row>
    <row r="77" customFormat="false" ht="10.5" hidden="false" customHeight="true" outlineLevel="0" collapsed="false">
      <c r="B77" s="22" t="n">
        <v>69</v>
      </c>
      <c r="C77" s="34" t="n">
        <f aca="false">B77*360/n_ang</f>
        <v>194.0625</v>
      </c>
      <c r="D77" s="18" t="n">
        <f aca="false">INDEX(ImgG,ROUND($C$5+D$7*SIN(2*PI()*$B77/n_ang),0)-ImgG_y0+1,ROUND($C$4+D$7*COS(2*PI()*$B77/n_ang),0)-ImgG_x0+1)</f>
        <v>1</v>
      </c>
      <c r="E77" s="18" t="n">
        <f aca="false">INDEX(ImgG,ROUND($C$5+E$7*SIN(2*PI()*$B77/n_ang),0)-ImgG_y0+1,ROUND($C$4+E$7*COS(2*PI()*$B77/n_ang),0)-ImgG_x0+1)</f>
        <v>32</v>
      </c>
      <c r="F77" s="18" t="n">
        <f aca="false">INDEX(ImgG,ROUND($C$5+F$7*SIN(2*PI()*$B77/n_ang),0)-ImgG_y0+1,ROUND($C$4+F$7*COS(2*PI()*$B77/n_ang),0)-ImgG_x0+1)</f>
        <v>173</v>
      </c>
      <c r="G77" s="18" t="n">
        <f aca="false">INDEX(ImgG,ROUND($C$5+G$7*SIN(2*PI()*$B77/n_ang),0)-ImgG_y0+1,ROUND($C$4+G$7*COS(2*PI()*$B77/n_ang),0)-ImgG_x0+1)</f>
        <v>187</v>
      </c>
      <c r="H77" s="18" t="n">
        <f aca="false">INDEX(ImgG,ROUND($C$5+H$7*SIN(2*PI()*$B77/n_ang),0)-ImgG_y0+1,ROUND($C$4+H$7*COS(2*PI()*$B77/n_ang),0)-ImgG_x0+1)</f>
        <v>169</v>
      </c>
      <c r="I77" s="18" t="n">
        <f aca="false">INDEX(ImgG,ROUND($C$5+I$7*SIN(2*PI()*$B77/n_ang),0)-ImgG_y0+1,ROUND($C$4+I$7*COS(2*PI()*$B77/n_ang),0)-ImgG_x0+1)</f>
        <v>153</v>
      </c>
      <c r="J77" s="18" t="n">
        <f aca="false">INDEX(ImgG,ROUND($C$5+J$7*SIN(2*PI()*$B77/n_ang),0)-ImgG_y0+1,ROUND($C$4+J$7*COS(2*PI()*$B77/n_ang),0)-ImgG_x0+1)</f>
        <v>151</v>
      </c>
      <c r="K77" s="18" t="n">
        <f aca="false">INDEX(ImgG,ROUND($C$5+K$7*SIN(2*PI()*$B77/n_ang),0)-ImgG_y0+1,ROUND($C$4+K$7*COS(2*PI()*$B77/n_ang),0)-ImgG_x0+1)</f>
        <v>165</v>
      </c>
      <c r="L77" s="18" t="n">
        <f aca="false">INDEX(ImgG,ROUND($C$5+L$7*SIN(2*PI()*$B77/n_ang),0)-ImgG_y0+1,ROUND($C$4+L$7*COS(2*PI()*$B77/n_ang),0)-ImgG_x0+1)</f>
        <v>203</v>
      </c>
      <c r="M77" s="18" t="n">
        <f aca="false">INDEX(ImgG,ROUND($C$5+M$7*SIN(2*PI()*$B77/n_ang),0)-ImgG_y0+1,ROUND($C$4+M$7*COS(2*PI()*$B77/n_ang),0)-ImgG_x0+1)</f>
        <v>221</v>
      </c>
      <c r="N77" s="18" t="n">
        <f aca="false">INDEX(ImgG,ROUND($C$5+N$7*SIN(2*PI()*$B77/n_ang),0)-ImgG_y0+1,ROUND($C$4+N$7*COS(2*PI()*$B77/n_ang),0)-ImgG_x0+1)</f>
        <v>237</v>
      </c>
      <c r="O77" s="18" t="n">
        <f aca="false">INDEX(ImgG,ROUND($C$5+O$7*SIN(2*PI()*$B77/n_ang),0)-ImgG_y0+1,ROUND($C$4+O$7*COS(2*PI()*$B77/n_ang),0)-ImgG_x0+1)</f>
        <v>242</v>
      </c>
      <c r="P77" s="18" t="n">
        <f aca="false">INDEX(ImgG,ROUND($C$5+P$7*SIN(2*PI()*$B77/n_ang),0)-ImgG_y0+1,ROUND($C$4+P$7*COS(2*PI()*$B77/n_ang),0)-ImgG_x0+1)</f>
        <v>220</v>
      </c>
      <c r="Q77" s="18" t="n">
        <f aca="false">INDEX(ImgG,ROUND($C$5+Q$7*SIN(2*PI()*$B77/n_ang),0)-ImgG_y0+1,ROUND($C$4+Q$7*COS(2*PI()*$B77/n_ang),0)-ImgG_x0+1)</f>
        <v>182</v>
      </c>
      <c r="R77" s="18" t="n">
        <f aca="false">INDEX(ImgG,ROUND($C$5+R$7*SIN(2*PI()*$B77/n_ang),0)-ImgG_y0+1,ROUND($C$4+R$7*COS(2*PI()*$B77/n_ang),0)-ImgG_x0+1)</f>
        <v>107</v>
      </c>
      <c r="S77" s="18" t="n">
        <f aca="false">INDEX(ImgG,ROUND($C$5+S$7*SIN(2*PI()*$B77/n_ang),0)-ImgG_y0+1,ROUND($C$4+S$7*COS(2*PI()*$B77/n_ang),0)-ImgG_x0+1)</f>
        <v>92</v>
      </c>
      <c r="T77" s="18" t="n">
        <f aca="false">INDEX(ImgG,ROUND($C$5+T$7*SIN(2*PI()*$B77/n_ang),0)-ImgG_y0+1,ROUND($C$4+T$7*COS(2*PI()*$B77/n_ang),0)-ImgG_x0+1)</f>
        <v>75</v>
      </c>
      <c r="U77" s="18" t="n">
        <f aca="false">INDEX(ImgG,ROUND($C$5+U$7*SIN(2*PI()*$B77/n_ang),0)-ImgG_y0+1,ROUND($C$4+U$7*COS(2*PI()*$B77/n_ang),0)-ImgG_x0+1)</f>
        <v>86</v>
      </c>
      <c r="V77" s="18" t="n">
        <f aca="false">INDEX(ImgG,ROUND($C$5+V$7*SIN(2*PI()*$B77/n_ang),0)-ImgG_y0+1,ROUND($C$4+V$7*COS(2*PI()*$B77/n_ang),0)-ImgG_x0+1)</f>
        <v>86</v>
      </c>
      <c r="W77" s="18" t="n">
        <f aca="false">INDEX(ImgG,ROUND($C$5+W$7*SIN(2*PI()*$B77/n_ang),0)-ImgG_y0+1,ROUND($C$4+W$7*COS(2*PI()*$B77/n_ang),0)-ImgG_x0+1)</f>
        <v>97</v>
      </c>
      <c r="X77" s="18" t="n">
        <f aca="false">INDEX(ImgG,ROUND($C$5+X$7*SIN(2*PI()*$B77/n_ang),0)-ImgG_y0+1,ROUND($C$4+X$7*COS(2*PI()*$B77/n_ang),0)-ImgG_x0+1)</f>
        <v>110</v>
      </c>
      <c r="Y77" s="18" t="n">
        <f aca="false">INDEX(ImgG,ROUND($C$5+Y$7*SIN(2*PI()*$B77/n_ang),0)-ImgG_y0+1,ROUND($C$4+Y$7*COS(2*PI()*$B77/n_ang),0)-ImgG_x0+1)</f>
        <v>125</v>
      </c>
      <c r="Z77" s="18" t="n">
        <f aca="false">INDEX(ImgG,ROUND($C$5+Z$7*SIN(2*PI()*$B77/n_ang),0)-ImgG_y0+1,ROUND($C$4+Z$7*COS(2*PI()*$B77/n_ang),0)-ImgG_x0+1)</f>
        <v>132</v>
      </c>
      <c r="AA77" s="18" t="n">
        <f aca="false">INDEX(ImgG,ROUND($C$5+AA$7*SIN(2*PI()*$B77/n_ang),0)-ImgG_y0+1,ROUND($C$4+AA$7*COS(2*PI()*$B77/n_ang),0)-ImgG_x0+1)</f>
        <v>123</v>
      </c>
      <c r="AB77" s="18" t="n">
        <f aca="false">INDEX(ImgG,ROUND($C$5+AB$7*SIN(2*PI()*$B77/n_ang),0)-ImgG_y0+1,ROUND($C$4+AB$7*COS(2*PI()*$B77/n_ang),0)-ImgG_x0+1)</f>
        <v>127</v>
      </c>
      <c r="AD77" s="18" t="n">
        <f aca="false">INDEX(ImgG,ROUND($C$5+AD$7*SIN(2*PI()*$B77/n_ang),0)-ImgG_y0+1,ROUND($C$4+AD$7*COS(2*PI()*$B77/n_ang),0)-ImgG_x0+1)</f>
        <v>67</v>
      </c>
      <c r="AE77" s="18" t="n">
        <f aca="false">INDEX(ImgG,ROUND($C$5+AE$7*SIN(2*PI()*$B77/n_ang),0)-ImgG_y0+1,ROUND($C$4+AE$7*COS(2*PI()*$B77/n_ang),0)-ImgG_x0+1)</f>
        <v>21</v>
      </c>
      <c r="AF77" s="18" t="n">
        <f aca="false">INDEX(ImgG,ROUND($C$5+AF$7*SIN(2*PI()*$B77/n_ang),0)-ImgG_y0+1,ROUND($C$4+AF$7*COS(2*PI()*$B77/n_ang),0)-ImgG_x0+1)</f>
        <v>3</v>
      </c>
      <c r="AG77" s="18" t="n">
        <f aca="false">INDEX(ImgG,ROUND($C$5+AG$7*SIN(2*PI()*$B77/n_ang),0)-ImgG_y0+1,ROUND($C$4+AG$7*COS(2*PI()*$B77/n_ang),0)-ImgG_x0+1)</f>
        <v>0</v>
      </c>
      <c r="AH77" s="18" t="n">
        <f aca="false">INDEX(ImgG,ROUND($C$5+AH$7*SIN(2*PI()*$B77/n_ang),0)-ImgG_y0+1,ROUND($C$4+AH$7*COS(2*PI()*$B77/n_ang),0)-ImgG_x0+1)</f>
        <v>3</v>
      </c>
      <c r="AI77" s="18" t="n">
        <f aca="false">INDEX(ImgG,ROUND($C$5+AI$7*SIN(2*PI()*$B77/n_ang),0)-ImgG_y0+1,ROUND($C$4+AI$7*COS(2*PI()*$B77/n_ang),0)-ImgG_x0+1)</f>
        <v>14</v>
      </c>
      <c r="AJ77" s="18" t="n">
        <f aca="false">INDEX(ImgG,ROUND($C$5+AJ$7*SIN(2*PI()*$B77/n_ang),0)-ImgG_y0+1,ROUND($C$4+AJ$7*COS(2*PI()*$B77/n_ang),0)-ImgG_x0+1)</f>
        <v>85</v>
      </c>
      <c r="AK77" s="18" t="n">
        <f aca="false">INDEX(ImgG,ROUND($C$5+AK$7*SIN(2*PI()*$B77/n_ang),0)-ImgG_y0+1,ROUND($C$4+AK$7*COS(2*PI()*$B77/n_ang),0)-ImgG_x0+1)</f>
        <v>97</v>
      </c>
      <c r="AL77" s="18" t="n">
        <f aca="false">INDEX(ImgG,ROUND($C$5+AL$7*SIN(2*PI()*$B77/n_ang),0)-ImgG_y0+1,ROUND($C$4+AL$7*COS(2*PI()*$B77/n_ang),0)-ImgG_x0+1)</f>
        <v>64</v>
      </c>
      <c r="AN77" s="35" t="n">
        <f aca="false">AVERAGE(D77:AB77)-AVERAGE(D136:AB136)</f>
        <v>-1.78562500000001</v>
      </c>
      <c r="AO77" s="36" t="n">
        <f aca="false">(AN77-AVERAGE(AN$8:AN$135))/STDEVP(AN$8:AN$135)</f>
        <v>-0.0652221404030944</v>
      </c>
      <c r="AP77" s="35" t="n">
        <f aca="false">AVERAGE(AD77:AL77)-AVERAGE(AD136:AL136)</f>
        <v>-35.7361111111111</v>
      </c>
      <c r="AQ77" s="36" t="n">
        <f aca="false">(AP77-AVERAGE(AP$8:AP$135))/STDEVP(AP$8:AP$135)</f>
        <v>-0.764768212735218</v>
      </c>
    </row>
    <row r="78" customFormat="false" ht="10.5" hidden="false" customHeight="true" outlineLevel="0" collapsed="false">
      <c r="B78" s="22" t="n">
        <v>70</v>
      </c>
      <c r="C78" s="34" t="n">
        <f aca="false">B78*360/n_ang</f>
        <v>196.875</v>
      </c>
      <c r="D78" s="18" t="n">
        <f aca="false">INDEX(ImgG,ROUND($C$5+D$7*SIN(2*PI()*$B78/n_ang),0)-ImgG_y0+1,ROUND($C$4+D$7*COS(2*PI()*$B78/n_ang),0)-ImgG_x0+1)</f>
        <v>1</v>
      </c>
      <c r="E78" s="18" t="n">
        <f aca="false">INDEX(ImgG,ROUND($C$5+E$7*SIN(2*PI()*$B78/n_ang),0)-ImgG_y0+1,ROUND($C$4+E$7*COS(2*PI()*$B78/n_ang),0)-ImgG_x0+1)</f>
        <v>104</v>
      </c>
      <c r="F78" s="18" t="n">
        <f aca="false">INDEX(ImgG,ROUND($C$5+F$7*SIN(2*PI()*$B78/n_ang),0)-ImgG_y0+1,ROUND($C$4+F$7*COS(2*PI()*$B78/n_ang),0)-ImgG_x0+1)</f>
        <v>173</v>
      </c>
      <c r="G78" s="18" t="n">
        <f aca="false">INDEX(ImgG,ROUND($C$5+G$7*SIN(2*PI()*$B78/n_ang),0)-ImgG_y0+1,ROUND($C$4+G$7*COS(2*PI()*$B78/n_ang),0)-ImgG_x0+1)</f>
        <v>187</v>
      </c>
      <c r="H78" s="18" t="n">
        <f aca="false">INDEX(ImgG,ROUND($C$5+H$7*SIN(2*PI()*$B78/n_ang),0)-ImgG_y0+1,ROUND($C$4+H$7*COS(2*PI()*$B78/n_ang),0)-ImgG_x0+1)</f>
        <v>158</v>
      </c>
      <c r="I78" s="18" t="n">
        <f aca="false">INDEX(ImgG,ROUND($C$5+I$7*SIN(2*PI()*$B78/n_ang),0)-ImgG_y0+1,ROUND($C$4+I$7*COS(2*PI()*$B78/n_ang),0)-ImgG_x0+1)</f>
        <v>156</v>
      </c>
      <c r="J78" s="18" t="n">
        <f aca="false">INDEX(ImgG,ROUND($C$5+J$7*SIN(2*PI()*$B78/n_ang),0)-ImgG_y0+1,ROUND($C$4+J$7*COS(2*PI()*$B78/n_ang),0)-ImgG_x0+1)</f>
        <v>148</v>
      </c>
      <c r="K78" s="18" t="n">
        <f aca="false">INDEX(ImgG,ROUND($C$5+K$7*SIN(2*PI()*$B78/n_ang),0)-ImgG_y0+1,ROUND($C$4+K$7*COS(2*PI()*$B78/n_ang),0)-ImgG_x0+1)</f>
        <v>165</v>
      </c>
      <c r="L78" s="18" t="n">
        <f aca="false">INDEX(ImgG,ROUND($C$5+L$7*SIN(2*PI()*$B78/n_ang),0)-ImgG_y0+1,ROUND($C$4+L$7*COS(2*PI()*$B78/n_ang),0)-ImgG_x0+1)</f>
        <v>222</v>
      </c>
      <c r="M78" s="18" t="n">
        <f aca="false">INDEX(ImgG,ROUND($C$5+M$7*SIN(2*PI()*$B78/n_ang),0)-ImgG_y0+1,ROUND($C$4+M$7*COS(2*PI()*$B78/n_ang),0)-ImgG_x0+1)</f>
        <v>219</v>
      </c>
      <c r="N78" s="18" t="n">
        <f aca="false">INDEX(ImgG,ROUND($C$5+N$7*SIN(2*PI()*$B78/n_ang),0)-ImgG_y0+1,ROUND($C$4+N$7*COS(2*PI()*$B78/n_ang),0)-ImgG_x0+1)</f>
        <v>219</v>
      </c>
      <c r="O78" s="18" t="n">
        <f aca="false">INDEX(ImgG,ROUND($C$5+O$7*SIN(2*PI()*$B78/n_ang),0)-ImgG_y0+1,ROUND($C$4+O$7*COS(2*PI()*$B78/n_ang),0)-ImgG_x0+1)</f>
        <v>224</v>
      </c>
      <c r="P78" s="18" t="n">
        <f aca="false">INDEX(ImgG,ROUND($C$5+P$7*SIN(2*PI()*$B78/n_ang),0)-ImgG_y0+1,ROUND($C$4+P$7*COS(2*PI()*$B78/n_ang),0)-ImgG_x0+1)</f>
        <v>231</v>
      </c>
      <c r="Q78" s="18" t="n">
        <f aca="false">INDEX(ImgG,ROUND($C$5+Q$7*SIN(2*PI()*$B78/n_ang),0)-ImgG_y0+1,ROUND($C$4+Q$7*COS(2*PI()*$B78/n_ang),0)-ImgG_x0+1)</f>
        <v>241</v>
      </c>
      <c r="R78" s="18" t="n">
        <f aca="false">INDEX(ImgG,ROUND($C$5+R$7*SIN(2*PI()*$B78/n_ang),0)-ImgG_y0+1,ROUND($C$4+R$7*COS(2*PI()*$B78/n_ang),0)-ImgG_x0+1)</f>
        <v>217</v>
      </c>
      <c r="S78" s="18" t="n">
        <f aca="false">INDEX(ImgG,ROUND($C$5+S$7*SIN(2*PI()*$B78/n_ang),0)-ImgG_y0+1,ROUND($C$4+S$7*COS(2*PI()*$B78/n_ang),0)-ImgG_x0+1)</f>
        <v>149</v>
      </c>
      <c r="T78" s="18" t="n">
        <f aca="false">INDEX(ImgG,ROUND($C$5+T$7*SIN(2*PI()*$B78/n_ang),0)-ImgG_y0+1,ROUND($C$4+T$7*COS(2*PI()*$B78/n_ang),0)-ImgG_x0+1)</f>
        <v>122</v>
      </c>
      <c r="U78" s="18" t="n">
        <f aca="false">INDEX(ImgG,ROUND($C$5+U$7*SIN(2*PI()*$B78/n_ang),0)-ImgG_y0+1,ROUND($C$4+U$7*COS(2*PI()*$B78/n_ang),0)-ImgG_x0+1)</f>
        <v>100</v>
      </c>
      <c r="V78" s="18" t="n">
        <f aca="false">INDEX(ImgG,ROUND($C$5+V$7*SIN(2*PI()*$B78/n_ang),0)-ImgG_y0+1,ROUND($C$4+V$7*COS(2*PI()*$B78/n_ang),0)-ImgG_x0+1)</f>
        <v>123</v>
      </c>
      <c r="W78" s="18" t="n">
        <f aca="false">INDEX(ImgG,ROUND($C$5+W$7*SIN(2*PI()*$B78/n_ang),0)-ImgG_y0+1,ROUND($C$4+W$7*COS(2*PI()*$B78/n_ang),0)-ImgG_x0+1)</f>
        <v>109</v>
      </c>
      <c r="X78" s="18" t="n">
        <f aca="false">INDEX(ImgG,ROUND($C$5+X$7*SIN(2*PI()*$B78/n_ang),0)-ImgG_y0+1,ROUND($C$4+X$7*COS(2*PI()*$B78/n_ang),0)-ImgG_x0+1)</f>
        <v>97</v>
      </c>
      <c r="Y78" s="18" t="n">
        <f aca="false">INDEX(ImgG,ROUND($C$5+Y$7*SIN(2*PI()*$B78/n_ang),0)-ImgG_y0+1,ROUND($C$4+Y$7*COS(2*PI()*$B78/n_ang),0)-ImgG_x0+1)</f>
        <v>120</v>
      </c>
      <c r="Z78" s="18" t="n">
        <f aca="false">INDEX(ImgG,ROUND($C$5+Z$7*SIN(2*PI()*$B78/n_ang),0)-ImgG_y0+1,ROUND($C$4+Z$7*COS(2*PI()*$B78/n_ang),0)-ImgG_x0+1)</f>
        <v>93</v>
      </c>
      <c r="AA78" s="18" t="n">
        <f aca="false">INDEX(ImgG,ROUND($C$5+AA$7*SIN(2*PI()*$B78/n_ang),0)-ImgG_y0+1,ROUND($C$4+AA$7*COS(2*PI()*$B78/n_ang),0)-ImgG_x0+1)</f>
        <v>114</v>
      </c>
      <c r="AB78" s="18" t="n">
        <f aca="false">INDEX(ImgG,ROUND($C$5+AB$7*SIN(2*PI()*$B78/n_ang),0)-ImgG_y0+1,ROUND($C$4+AB$7*COS(2*PI()*$B78/n_ang),0)-ImgG_x0+1)</f>
        <v>132</v>
      </c>
      <c r="AD78" s="18" t="n">
        <f aca="false">INDEX(ImgG,ROUND($C$5+AD$7*SIN(2*PI()*$B78/n_ang),0)-ImgG_y0+1,ROUND($C$4+AD$7*COS(2*PI()*$B78/n_ang),0)-ImgG_x0+1)</f>
        <v>106</v>
      </c>
      <c r="AE78" s="18" t="n">
        <f aca="false">INDEX(ImgG,ROUND($C$5+AE$7*SIN(2*PI()*$B78/n_ang),0)-ImgG_y0+1,ROUND($C$4+AE$7*COS(2*PI()*$B78/n_ang),0)-ImgG_x0+1)</f>
        <v>108</v>
      </c>
      <c r="AF78" s="18" t="n">
        <f aca="false">INDEX(ImgG,ROUND($C$5+AF$7*SIN(2*PI()*$B78/n_ang),0)-ImgG_y0+1,ROUND($C$4+AF$7*COS(2*PI()*$B78/n_ang),0)-ImgG_x0+1)</f>
        <v>63</v>
      </c>
      <c r="AG78" s="18" t="n">
        <f aca="false">INDEX(ImgG,ROUND($C$5+AG$7*SIN(2*PI()*$B78/n_ang),0)-ImgG_y0+1,ROUND($C$4+AG$7*COS(2*PI()*$B78/n_ang),0)-ImgG_x0+1)</f>
        <v>7</v>
      </c>
      <c r="AH78" s="18" t="n">
        <f aca="false">INDEX(ImgG,ROUND($C$5+AH$7*SIN(2*PI()*$B78/n_ang),0)-ImgG_y0+1,ROUND($C$4+AH$7*COS(2*PI()*$B78/n_ang),0)-ImgG_x0+1)</f>
        <v>21</v>
      </c>
      <c r="AI78" s="18" t="n">
        <f aca="false">INDEX(ImgG,ROUND($C$5+AI$7*SIN(2*PI()*$B78/n_ang),0)-ImgG_y0+1,ROUND($C$4+AI$7*COS(2*PI()*$B78/n_ang),0)-ImgG_x0+1)</f>
        <v>11</v>
      </c>
      <c r="AJ78" s="18" t="n">
        <f aca="false">INDEX(ImgG,ROUND($C$5+AJ$7*SIN(2*PI()*$B78/n_ang),0)-ImgG_y0+1,ROUND($C$4+AJ$7*COS(2*PI()*$B78/n_ang),0)-ImgG_x0+1)</f>
        <v>11</v>
      </c>
      <c r="AK78" s="18" t="n">
        <f aca="false">INDEX(ImgG,ROUND($C$5+AK$7*SIN(2*PI()*$B78/n_ang),0)-ImgG_y0+1,ROUND($C$4+AK$7*COS(2*PI()*$B78/n_ang),0)-ImgG_x0+1)</f>
        <v>5</v>
      </c>
      <c r="AL78" s="18" t="n">
        <f aca="false">INDEX(ImgG,ROUND($C$5+AL$7*SIN(2*PI()*$B78/n_ang),0)-ImgG_y0+1,ROUND($C$4+AL$7*COS(2*PI()*$B78/n_ang),0)-ImgG_x0+1)</f>
        <v>12</v>
      </c>
      <c r="AN78" s="35" t="n">
        <f aca="false">AVERAGE(D78:AB78)-AVERAGE(D136:AB136)</f>
        <v>11.334375</v>
      </c>
      <c r="AO78" s="36" t="n">
        <f aca="false">(AN78-AVERAGE(AN$8:AN$135))/STDEVP(AN$8:AN$135)</f>
        <v>0.41400193077008</v>
      </c>
      <c r="AP78" s="35" t="n">
        <f aca="false">AVERAGE(AD78:AL78)-AVERAGE(AD136:AL136)</f>
        <v>-36.8472222222222</v>
      </c>
      <c r="AQ78" s="36" t="n">
        <f aca="false">(AP78-AVERAGE(AP$8:AP$135))/STDEVP(AP$8:AP$135)</f>
        <v>-0.788546470418396</v>
      </c>
    </row>
    <row r="79" customFormat="false" ht="10.5" hidden="false" customHeight="true" outlineLevel="0" collapsed="false">
      <c r="B79" s="22" t="n">
        <v>71</v>
      </c>
      <c r="C79" s="34" t="n">
        <f aca="false">B79*360/n_ang</f>
        <v>199.6875</v>
      </c>
      <c r="D79" s="18" t="n">
        <f aca="false">INDEX(ImgG,ROUND($C$5+D$7*SIN(2*PI()*$B79/n_ang),0)-ImgG_y0+1,ROUND($C$4+D$7*COS(2*PI()*$B79/n_ang),0)-ImgG_x0+1)</f>
        <v>14</v>
      </c>
      <c r="E79" s="18" t="n">
        <f aca="false">INDEX(ImgG,ROUND($C$5+E$7*SIN(2*PI()*$B79/n_ang),0)-ImgG_y0+1,ROUND($C$4+E$7*COS(2*PI()*$B79/n_ang),0)-ImgG_x0+1)</f>
        <v>104</v>
      </c>
      <c r="F79" s="18" t="n">
        <f aca="false">INDEX(ImgG,ROUND($C$5+F$7*SIN(2*PI()*$B79/n_ang),0)-ImgG_y0+1,ROUND($C$4+F$7*COS(2*PI()*$B79/n_ang),0)-ImgG_x0+1)</f>
        <v>173</v>
      </c>
      <c r="G79" s="18" t="n">
        <f aca="false">INDEX(ImgG,ROUND($C$5+G$7*SIN(2*PI()*$B79/n_ang),0)-ImgG_y0+1,ROUND($C$4+G$7*COS(2*PI()*$B79/n_ang),0)-ImgG_x0+1)</f>
        <v>164</v>
      </c>
      <c r="H79" s="18" t="n">
        <f aca="false">INDEX(ImgG,ROUND($C$5+H$7*SIN(2*PI()*$B79/n_ang),0)-ImgG_y0+1,ROUND($C$4+H$7*COS(2*PI()*$B79/n_ang),0)-ImgG_x0+1)</f>
        <v>158</v>
      </c>
      <c r="I79" s="18" t="n">
        <f aca="false">INDEX(ImgG,ROUND($C$5+I$7*SIN(2*PI()*$B79/n_ang),0)-ImgG_y0+1,ROUND($C$4+I$7*COS(2*PI()*$B79/n_ang),0)-ImgG_x0+1)</f>
        <v>156</v>
      </c>
      <c r="J79" s="18" t="n">
        <f aca="false">INDEX(ImgG,ROUND($C$5+J$7*SIN(2*PI()*$B79/n_ang),0)-ImgG_y0+1,ROUND($C$4+J$7*COS(2*PI()*$B79/n_ang),0)-ImgG_x0+1)</f>
        <v>162</v>
      </c>
      <c r="K79" s="18" t="n">
        <f aca="false">INDEX(ImgG,ROUND($C$5+K$7*SIN(2*PI()*$B79/n_ang),0)-ImgG_y0+1,ROUND($C$4+K$7*COS(2*PI()*$B79/n_ang),0)-ImgG_x0+1)</f>
        <v>182</v>
      </c>
      <c r="L79" s="18" t="n">
        <f aca="false">INDEX(ImgG,ROUND($C$5+L$7*SIN(2*PI()*$B79/n_ang),0)-ImgG_y0+1,ROUND($C$4+L$7*COS(2*PI()*$B79/n_ang),0)-ImgG_x0+1)</f>
        <v>209</v>
      </c>
      <c r="M79" s="18" t="n">
        <f aca="false">INDEX(ImgG,ROUND($C$5+M$7*SIN(2*PI()*$B79/n_ang),0)-ImgG_y0+1,ROUND($C$4+M$7*COS(2*PI()*$B79/n_ang),0)-ImgG_x0+1)</f>
        <v>233</v>
      </c>
      <c r="N79" s="18" t="n">
        <f aca="false">INDEX(ImgG,ROUND($C$5+N$7*SIN(2*PI()*$B79/n_ang),0)-ImgG_y0+1,ROUND($C$4+N$7*COS(2*PI()*$B79/n_ang),0)-ImgG_x0+1)</f>
        <v>231</v>
      </c>
      <c r="O79" s="18" t="n">
        <f aca="false">INDEX(ImgG,ROUND($C$5+O$7*SIN(2*PI()*$B79/n_ang),0)-ImgG_y0+1,ROUND($C$4+O$7*COS(2*PI()*$B79/n_ang),0)-ImgG_x0+1)</f>
        <v>224</v>
      </c>
      <c r="P79" s="18" t="n">
        <f aca="false">INDEX(ImgG,ROUND($C$5+P$7*SIN(2*PI()*$B79/n_ang),0)-ImgG_y0+1,ROUND($C$4+P$7*COS(2*PI()*$B79/n_ang),0)-ImgG_x0+1)</f>
        <v>240</v>
      </c>
      <c r="Q79" s="18" t="n">
        <f aca="false">INDEX(ImgG,ROUND($C$5+Q$7*SIN(2*PI()*$B79/n_ang),0)-ImgG_y0+1,ROUND($C$4+Q$7*COS(2*PI()*$B79/n_ang),0)-ImgG_x0+1)</f>
        <v>234</v>
      </c>
      <c r="R79" s="18" t="n">
        <f aca="false">INDEX(ImgG,ROUND($C$5+R$7*SIN(2*PI()*$B79/n_ang),0)-ImgG_y0+1,ROUND($C$4+R$7*COS(2*PI()*$B79/n_ang),0)-ImgG_x0+1)</f>
        <v>206</v>
      </c>
      <c r="S79" s="18" t="n">
        <f aca="false">INDEX(ImgG,ROUND($C$5+S$7*SIN(2*PI()*$B79/n_ang),0)-ImgG_y0+1,ROUND($C$4+S$7*COS(2*PI()*$B79/n_ang),0)-ImgG_x0+1)</f>
        <v>145</v>
      </c>
      <c r="T79" s="18" t="n">
        <f aca="false">INDEX(ImgG,ROUND($C$5+T$7*SIN(2*PI()*$B79/n_ang),0)-ImgG_y0+1,ROUND($C$4+T$7*COS(2*PI()*$B79/n_ang),0)-ImgG_x0+1)</f>
        <v>160</v>
      </c>
      <c r="U79" s="18" t="n">
        <f aca="false">INDEX(ImgG,ROUND($C$5+U$7*SIN(2*PI()*$B79/n_ang),0)-ImgG_y0+1,ROUND($C$4+U$7*COS(2*PI()*$B79/n_ang),0)-ImgG_x0+1)</f>
        <v>145</v>
      </c>
      <c r="V79" s="18" t="n">
        <f aca="false">INDEX(ImgG,ROUND($C$5+V$7*SIN(2*PI()*$B79/n_ang),0)-ImgG_y0+1,ROUND($C$4+V$7*COS(2*PI()*$B79/n_ang),0)-ImgG_x0+1)</f>
        <v>166</v>
      </c>
      <c r="W79" s="18" t="n">
        <f aca="false">INDEX(ImgG,ROUND($C$5+W$7*SIN(2*PI()*$B79/n_ang),0)-ImgG_y0+1,ROUND($C$4+W$7*COS(2*PI()*$B79/n_ang),0)-ImgG_x0+1)</f>
        <v>145</v>
      </c>
      <c r="X79" s="18" t="n">
        <f aca="false">INDEX(ImgG,ROUND($C$5+X$7*SIN(2*PI()*$B79/n_ang),0)-ImgG_y0+1,ROUND($C$4+X$7*COS(2*PI()*$B79/n_ang),0)-ImgG_x0+1)</f>
        <v>90</v>
      </c>
      <c r="Y79" s="18" t="n">
        <f aca="false">INDEX(ImgG,ROUND($C$5+Y$7*SIN(2*PI()*$B79/n_ang),0)-ImgG_y0+1,ROUND($C$4+Y$7*COS(2*PI()*$B79/n_ang),0)-ImgG_x0+1)</f>
        <v>92</v>
      </c>
      <c r="Z79" s="18" t="n">
        <f aca="false">INDEX(ImgG,ROUND($C$5+Z$7*SIN(2*PI()*$B79/n_ang),0)-ImgG_y0+1,ROUND($C$4+Z$7*COS(2*PI()*$B79/n_ang),0)-ImgG_x0+1)</f>
        <v>88</v>
      </c>
      <c r="AA79" s="18" t="n">
        <f aca="false">INDEX(ImgG,ROUND($C$5+AA$7*SIN(2*PI()*$B79/n_ang),0)-ImgG_y0+1,ROUND($C$4+AA$7*COS(2*PI()*$B79/n_ang),0)-ImgG_x0+1)</f>
        <v>88</v>
      </c>
      <c r="AB79" s="18" t="n">
        <f aca="false">INDEX(ImgG,ROUND($C$5+AB$7*SIN(2*PI()*$B79/n_ang),0)-ImgG_y0+1,ROUND($C$4+AB$7*COS(2*PI()*$B79/n_ang),0)-ImgG_x0+1)</f>
        <v>100</v>
      </c>
      <c r="AD79" s="18" t="n">
        <f aca="false">INDEX(ImgG,ROUND($C$5+AD$7*SIN(2*PI()*$B79/n_ang),0)-ImgG_y0+1,ROUND($C$4+AD$7*COS(2*PI()*$B79/n_ang),0)-ImgG_x0+1)</f>
        <v>130</v>
      </c>
      <c r="AE79" s="18" t="n">
        <f aca="false">INDEX(ImgG,ROUND($C$5+AE$7*SIN(2*PI()*$B79/n_ang),0)-ImgG_y0+1,ROUND($C$4+AE$7*COS(2*PI()*$B79/n_ang),0)-ImgG_x0+1)</f>
        <v>129</v>
      </c>
      <c r="AF79" s="18" t="n">
        <f aca="false">INDEX(ImgG,ROUND($C$5+AF$7*SIN(2*PI()*$B79/n_ang),0)-ImgG_y0+1,ROUND($C$4+AF$7*COS(2*PI()*$B79/n_ang),0)-ImgG_x0+1)</f>
        <v>122</v>
      </c>
      <c r="AG79" s="18" t="n">
        <f aca="false">INDEX(ImgG,ROUND($C$5+AG$7*SIN(2*PI()*$B79/n_ang),0)-ImgG_y0+1,ROUND($C$4+AG$7*COS(2*PI()*$B79/n_ang),0)-ImgG_x0+1)</f>
        <v>122</v>
      </c>
      <c r="AH79" s="18" t="n">
        <f aca="false">INDEX(ImgG,ROUND($C$5+AH$7*SIN(2*PI()*$B79/n_ang),0)-ImgG_y0+1,ROUND($C$4+AH$7*COS(2*PI()*$B79/n_ang),0)-ImgG_x0+1)</f>
        <v>104</v>
      </c>
      <c r="AI79" s="18" t="n">
        <f aca="false">INDEX(ImgG,ROUND($C$5+AI$7*SIN(2*PI()*$B79/n_ang),0)-ImgG_y0+1,ROUND($C$4+AI$7*COS(2*PI()*$B79/n_ang),0)-ImgG_x0+1)</f>
        <v>163</v>
      </c>
      <c r="AJ79" s="18" t="n">
        <f aca="false">INDEX(ImgG,ROUND($C$5+AJ$7*SIN(2*PI()*$B79/n_ang),0)-ImgG_y0+1,ROUND($C$4+AJ$7*COS(2*PI()*$B79/n_ang),0)-ImgG_x0+1)</f>
        <v>171</v>
      </c>
      <c r="AK79" s="18" t="n">
        <f aca="false">INDEX(ImgG,ROUND($C$5+AK$7*SIN(2*PI()*$B79/n_ang),0)-ImgG_y0+1,ROUND($C$4+AK$7*COS(2*PI()*$B79/n_ang),0)-ImgG_x0+1)</f>
        <v>70</v>
      </c>
      <c r="AL79" s="18" t="n">
        <f aca="false">INDEX(ImgG,ROUND($C$5+AL$7*SIN(2*PI()*$B79/n_ang),0)-ImgG_y0+1,ROUND($C$4+AL$7*COS(2*PI()*$B79/n_ang),0)-ImgG_x0+1)</f>
        <v>7</v>
      </c>
      <c r="AN79" s="35" t="n">
        <f aca="false">AVERAGE(D79:AB79)-AVERAGE(D136:AB136)</f>
        <v>14.734375</v>
      </c>
      <c r="AO79" s="36" t="n">
        <f aca="false">(AN79-AVERAGE(AN$8:AN$135))/STDEVP(AN$8:AN$135)</f>
        <v>0.538191095555812</v>
      </c>
      <c r="AP79" s="35" t="n">
        <f aca="false">AVERAGE(AD79:AL79)-AVERAGE(AD136:AL136)</f>
        <v>38.0416666666667</v>
      </c>
      <c r="AQ79" s="36" t="n">
        <f aca="false">(AP79-AVERAGE(AP$8:AP$135))/STDEVP(AP$8:AP$135)</f>
        <v>0.814108097427812</v>
      </c>
    </row>
    <row r="80" customFormat="false" ht="10.5" hidden="false" customHeight="true" outlineLevel="0" collapsed="false">
      <c r="B80" s="22" t="n">
        <v>72</v>
      </c>
      <c r="C80" s="34" t="n">
        <f aca="false">B80*360/n_ang</f>
        <v>202.5</v>
      </c>
      <c r="D80" s="18" t="n">
        <f aca="false">INDEX(ImgG,ROUND($C$5+D$7*SIN(2*PI()*$B80/n_ang),0)-ImgG_y0+1,ROUND($C$4+D$7*COS(2*PI()*$B80/n_ang),0)-ImgG_x0+1)</f>
        <v>14</v>
      </c>
      <c r="E80" s="18" t="n">
        <f aca="false">INDEX(ImgG,ROUND($C$5+E$7*SIN(2*PI()*$B80/n_ang),0)-ImgG_y0+1,ROUND($C$4+E$7*COS(2*PI()*$B80/n_ang),0)-ImgG_x0+1)</f>
        <v>104</v>
      </c>
      <c r="F80" s="18" t="n">
        <f aca="false">INDEX(ImgG,ROUND($C$5+F$7*SIN(2*PI()*$B80/n_ang),0)-ImgG_y0+1,ROUND($C$4+F$7*COS(2*PI()*$B80/n_ang),0)-ImgG_x0+1)</f>
        <v>192</v>
      </c>
      <c r="G80" s="18" t="n">
        <f aca="false">INDEX(ImgG,ROUND($C$5+G$7*SIN(2*PI()*$B80/n_ang),0)-ImgG_y0+1,ROUND($C$4+G$7*COS(2*PI()*$B80/n_ang),0)-ImgG_x0+1)</f>
        <v>192</v>
      </c>
      <c r="H80" s="18" t="n">
        <f aca="false">INDEX(ImgG,ROUND($C$5+H$7*SIN(2*PI()*$B80/n_ang),0)-ImgG_y0+1,ROUND($C$4+H$7*COS(2*PI()*$B80/n_ang),0)-ImgG_x0+1)</f>
        <v>156</v>
      </c>
      <c r="I80" s="18" t="n">
        <f aca="false">INDEX(ImgG,ROUND($C$5+I$7*SIN(2*PI()*$B80/n_ang),0)-ImgG_y0+1,ROUND($C$4+I$7*COS(2*PI()*$B80/n_ang),0)-ImgG_x0+1)</f>
        <v>153</v>
      </c>
      <c r="J80" s="18" t="n">
        <f aca="false">INDEX(ImgG,ROUND($C$5+J$7*SIN(2*PI()*$B80/n_ang),0)-ImgG_y0+1,ROUND($C$4+J$7*COS(2*PI()*$B80/n_ang),0)-ImgG_x0+1)</f>
        <v>162</v>
      </c>
      <c r="K80" s="18" t="n">
        <f aca="false">INDEX(ImgG,ROUND($C$5+K$7*SIN(2*PI()*$B80/n_ang),0)-ImgG_y0+1,ROUND($C$4+K$7*COS(2*PI()*$B80/n_ang),0)-ImgG_x0+1)</f>
        <v>206</v>
      </c>
      <c r="L80" s="18" t="n">
        <f aca="false">INDEX(ImgG,ROUND($C$5+L$7*SIN(2*PI()*$B80/n_ang),0)-ImgG_y0+1,ROUND($C$4+L$7*COS(2*PI()*$B80/n_ang),0)-ImgG_x0+1)</f>
        <v>226</v>
      </c>
      <c r="M80" s="18" t="n">
        <f aca="false">INDEX(ImgG,ROUND($C$5+M$7*SIN(2*PI()*$B80/n_ang),0)-ImgG_y0+1,ROUND($C$4+M$7*COS(2*PI()*$B80/n_ang),0)-ImgG_x0+1)</f>
        <v>233</v>
      </c>
      <c r="N80" s="18" t="n">
        <f aca="false">INDEX(ImgG,ROUND($C$5+N$7*SIN(2*PI()*$B80/n_ang),0)-ImgG_y0+1,ROUND($C$4+N$7*COS(2*PI()*$B80/n_ang),0)-ImgG_x0+1)</f>
        <v>245</v>
      </c>
      <c r="O80" s="18" t="n">
        <f aca="false">INDEX(ImgG,ROUND($C$5+O$7*SIN(2*PI()*$B80/n_ang),0)-ImgG_y0+1,ROUND($C$4+O$7*COS(2*PI()*$B80/n_ang),0)-ImgG_x0+1)</f>
        <v>240</v>
      </c>
      <c r="P80" s="18" t="n">
        <f aca="false">INDEX(ImgG,ROUND($C$5+P$7*SIN(2*PI()*$B80/n_ang),0)-ImgG_y0+1,ROUND($C$4+P$7*COS(2*PI()*$B80/n_ang),0)-ImgG_x0+1)</f>
        <v>242</v>
      </c>
      <c r="Q80" s="18" t="n">
        <f aca="false">INDEX(ImgG,ROUND($C$5+Q$7*SIN(2*PI()*$B80/n_ang),0)-ImgG_y0+1,ROUND($C$4+Q$7*COS(2*PI()*$B80/n_ang),0)-ImgG_x0+1)</f>
        <v>192</v>
      </c>
      <c r="R80" s="18" t="n">
        <f aca="false">INDEX(ImgG,ROUND($C$5+R$7*SIN(2*PI()*$B80/n_ang),0)-ImgG_y0+1,ROUND($C$4+R$7*COS(2*PI()*$B80/n_ang),0)-ImgG_x0+1)</f>
        <v>155</v>
      </c>
      <c r="S80" s="18" t="n">
        <f aca="false">INDEX(ImgG,ROUND($C$5+S$7*SIN(2*PI()*$B80/n_ang),0)-ImgG_y0+1,ROUND($C$4+S$7*COS(2*PI()*$B80/n_ang),0)-ImgG_x0+1)</f>
        <v>155</v>
      </c>
      <c r="T80" s="18" t="n">
        <f aca="false">INDEX(ImgG,ROUND($C$5+T$7*SIN(2*PI()*$B80/n_ang),0)-ImgG_y0+1,ROUND($C$4+T$7*COS(2*PI()*$B80/n_ang),0)-ImgG_x0+1)</f>
        <v>155</v>
      </c>
      <c r="U80" s="18" t="n">
        <f aca="false">INDEX(ImgG,ROUND($C$5+U$7*SIN(2*PI()*$B80/n_ang),0)-ImgG_y0+1,ROUND($C$4+U$7*COS(2*PI()*$B80/n_ang),0)-ImgG_x0+1)</f>
        <v>182</v>
      </c>
      <c r="V80" s="18" t="n">
        <f aca="false">INDEX(ImgG,ROUND($C$5+V$7*SIN(2*PI()*$B80/n_ang),0)-ImgG_y0+1,ROUND($C$4+V$7*COS(2*PI()*$B80/n_ang),0)-ImgG_x0+1)</f>
        <v>182</v>
      </c>
      <c r="W80" s="18" t="n">
        <f aca="false">INDEX(ImgG,ROUND($C$5+W$7*SIN(2*PI()*$B80/n_ang),0)-ImgG_y0+1,ROUND($C$4+W$7*COS(2*PI()*$B80/n_ang),0)-ImgG_x0+1)</f>
        <v>192</v>
      </c>
      <c r="X80" s="18" t="n">
        <f aca="false">INDEX(ImgG,ROUND($C$5+X$7*SIN(2*PI()*$B80/n_ang),0)-ImgG_y0+1,ROUND($C$4+X$7*COS(2*PI()*$B80/n_ang),0)-ImgG_x0+1)</f>
        <v>178</v>
      </c>
      <c r="Y80" s="18" t="n">
        <f aca="false">INDEX(ImgG,ROUND($C$5+Y$7*SIN(2*PI()*$B80/n_ang),0)-ImgG_y0+1,ROUND($C$4+Y$7*COS(2*PI()*$B80/n_ang),0)-ImgG_x0+1)</f>
        <v>181</v>
      </c>
      <c r="Z80" s="18" t="n">
        <f aca="false">INDEX(ImgG,ROUND($C$5+Z$7*SIN(2*PI()*$B80/n_ang),0)-ImgG_y0+1,ROUND($C$4+Z$7*COS(2*PI()*$B80/n_ang),0)-ImgG_x0+1)</f>
        <v>139</v>
      </c>
      <c r="AA80" s="18" t="n">
        <f aca="false">INDEX(ImgG,ROUND($C$5+AA$7*SIN(2*PI()*$B80/n_ang),0)-ImgG_y0+1,ROUND($C$4+AA$7*COS(2*PI()*$B80/n_ang),0)-ImgG_x0+1)</f>
        <v>145</v>
      </c>
      <c r="AB80" s="18" t="n">
        <f aca="false">INDEX(ImgG,ROUND($C$5+AB$7*SIN(2*PI()*$B80/n_ang),0)-ImgG_y0+1,ROUND($C$4+AB$7*COS(2*PI()*$B80/n_ang),0)-ImgG_x0+1)</f>
        <v>108</v>
      </c>
      <c r="AD80" s="18" t="n">
        <f aca="false">INDEX(ImgG,ROUND($C$5+AD$7*SIN(2*PI()*$B80/n_ang),0)-ImgG_y0+1,ROUND($C$4+AD$7*COS(2*PI()*$B80/n_ang),0)-ImgG_x0+1)</f>
        <v>104</v>
      </c>
      <c r="AE80" s="18" t="n">
        <f aca="false">INDEX(ImgG,ROUND($C$5+AE$7*SIN(2*PI()*$B80/n_ang),0)-ImgG_y0+1,ROUND($C$4+AE$7*COS(2*PI()*$B80/n_ang),0)-ImgG_x0+1)</f>
        <v>104</v>
      </c>
      <c r="AF80" s="18" t="n">
        <f aca="false">INDEX(ImgG,ROUND($C$5+AF$7*SIN(2*PI()*$B80/n_ang),0)-ImgG_y0+1,ROUND($C$4+AF$7*COS(2*PI()*$B80/n_ang),0)-ImgG_x0+1)</f>
        <v>129</v>
      </c>
      <c r="AG80" s="18" t="n">
        <f aca="false">INDEX(ImgG,ROUND($C$5+AG$7*SIN(2*PI()*$B80/n_ang),0)-ImgG_y0+1,ROUND($C$4+AG$7*COS(2*PI()*$B80/n_ang),0)-ImgG_x0+1)</f>
        <v>111</v>
      </c>
      <c r="AH80" s="18" t="n">
        <f aca="false">INDEX(ImgG,ROUND($C$5+AH$7*SIN(2*PI()*$B80/n_ang),0)-ImgG_y0+1,ROUND($C$4+AH$7*COS(2*PI()*$B80/n_ang),0)-ImgG_x0+1)</f>
        <v>124</v>
      </c>
      <c r="AI80" s="18" t="n">
        <f aca="false">INDEX(ImgG,ROUND($C$5+AI$7*SIN(2*PI()*$B80/n_ang),0)-ImgG_y0+1,ROUND($C$4+AI$7*COS(2*PI()*$B80/n_ang),0)-ImgG_x0+1)</f>
        <v>214</v>
      </c>
      <c r="AJ80" s="18" t="n">
        <f aca="false">INDEX(ImgG,ROUND($C$5+AJ$7*SIN(2*PI()*$B80/n_ang),0)-ImgG_y0+1,ROUND($C$4+AJ$7*COS(2*PI()*$B80/n_ang),0)-ImgG_x0+1)</f>
        <v>170</v>
      </c>
      <c r="AK80" s="18" t="n">
        <f aca="false">INDEX(ImgG,ROUND($C$5+AK$7*SIN(2*PI()*$B80/n_ang),0)-ImgG_y0+1,ROUND($C$4+AK$7*COS(2*PI()*$B80/n_ang),0)-ImgG_x0+1)</f>
        <v>61</v>
      </c>
      <c r="AL80" s="18" t="n">
        <f aca="false">INDEX(ImgG,ROUND($C$5+AL$7*SIN(2*PI()*$B80/n_ang),0)-ImgG_y0+1,ROUND($C$4+AL$7*COS(2*PI()*$B80/n_ang),0)-ImgG_x0+1)</f>
        <v>39</v>
      </c>
      <c r="AN80" s="35" t="n">
        <f aca="false">AVERAGE(D80:AB80)-AVERAGE(D136:AB136)</f>
        <v>31.534375</v>
      </c>
      <c r="AO80" s="36" t="n">
        <f aca="false">(AN80-AVERAGE(AN$8:AN$135))/STDEVP(AN$8:AN$135)</f>
        <v>1.15183167449707</v>
      </c>
      <c r="AP80" s="35" t="n">
        <f aca="false">AVERAGE(AD80:AL80)-AVERAGE(AD136:AL136)</f>
        <v>42.2638888888889</v>
      </c>
      <c r="AQ80" s="36" t="n">
        <f aca="false">(AP80-AVERAGE(AP$8:AP$135))/STDEVP(AP$8:AP$135)</f>
        <v>0.904465476623889</v>
      </c>
    </row>
    <row r="81" customFormat="false" ht="10.5" hidden="false" customHeight="true" outlineLevel="0" collapsed="false">
      <c r="B81" s="22" t="n">
        <v>73</v>
      </c>
      <c r="C81" s="34" t="n">
        <f aca="false">B81*360/n_ang</f>
        <v>205.3125</v>
      </c>
      <c r="D81" s="18" t="n">
        <f aca="false">INDEX(ImgG,ROUND($C$5+D$7*SIN(2*PI()*$B81/n_ang),0)-ImgG_y0+1,ROUND($C$4+D$7*COS(2*PI()*$B81/n_ang),0)-ImgG_x0+1)</f>
        <v>14</v>
      </c>
      <c r="E81" s="18" t="n">
        <f aca="false">INDEX(ImgG,ROUND($C$5+E$7*SIN(2*PI()*$B81/n_ang),0)-ImgG_y0+1,ROUND($C$4+E$7*COS(2*PI()*$B81/n_ang),0)-ImgG_x0+1)</f>
        <v>82</v>
      </c>
      <c r="F81" s="18" t="n">
        <f aca="false">INDEX(ImgG,ROUND($C$5+F$7*SIN(2*PI()*$B81/n_ang),0)-ImgG_y0+1,ROUND($C$4+F$7*COS(2*PI()*$B81/n_ang),0)-ImgG_x0+1)</f>
        <v>169</v>
      </c>
      <c r="G81" s="18" t="n">
        <f aca="false">INDEX(ImgG,ROUND($C$5+G$7*SIN(2*PI()*$B81/n_ang),0)-ImgG_y0+1,ROUND($C$4+G$7*COS(2*PI()*$B81/n_ang),0)-ImgG_x0+1)</f>
        <v>179</v>
      </c>
      <c r="H81" s="18" t="n">
        <f aca="false">INDEX(ImgG,ROUND($C$5+H$7*SIN(2*PI()*$B81/n_ang),0)-ImgG_y0+1,ROUND($C$4+H$7*COS(2*PI()*$B81/n_ang),0)-ImgG_x0+1)</f>
        <v>156</v>
      </c>
      <c r="I81" s="18" t="n">
        <f aca="false">INDEX(ImgG,ROUND($C$5+I$7*SIN(2*PI()*$B81/n_ang),0)-ImgG_y0+1,ROUND($C$4+I$7*COS(2*PI()*$B81/n_ang),0)-ImgG_x0+1)</f>
        <v>153</v>
      </c>
      <c r="J81" s="18" t="n">
        <f aca="false">INDEX(ImgG,ROUND($C$5+J$7*SIN(2*PI()*$B81/n_ang),0)-ImgG_y0+1,ROUND($C$4+J$7*COS(2*PI()*$B81/n_ang),0)-ImgG_x0+1)</f>
        <v>169</v>
      </c>
      <c r="K81" s="18" t="n">
        <f aca="false">INDEX(ImgG,ROUND($C$5+K$7*SIN(2*PI()*$B81/n_ang),0)-ImgG_y0+1,ROUND($C$4+K$7*COS(2*PI()*$B81/n_ang),0)-ImgG_x0+1)</f>
        <v>206</v>
      </c>
      <c r="L81" s="18" t="n">
        <f aca="false">INDEX(ImgG,ROUND($C$5+L$7*SIN(2*PI()*$B81/n_ang),0)-ImgG_y0+1,ROUND($C$4+L$7*COS(2*PI()*$B81/n_ang),0)-ImgG_x0+1)</f>
        <v>234</v>
      </c>
      <c r="M81" s="18" t="n">
        <f aca="false">INDEX(ImgG,ROUND($C$5+M$7*SIN(2*PI()*$B81/n_ang),0)-ImgG_y0+1,ROUND($C$4+M$7*COS(2*PI()*$B81/n_ang),0)-ImgG_x0+1)</f>
        <v>241</v>
      </c>
      <c r="N81" s="18" t="n">
        <f aca="false">INDEX(ImgG,ROUND($C$5+N$7*SIN(2*PI()*$B81/n_ang),0)-ImgG_y0+1,ROUND($C$4+N$7*COS(2*PI()*$B81/n_ang),0)-ImgG_x0+1)</f>
        <v>251</v>
      </c>
      <c r="O81" s="18" t="n">
        <f aca="false">INDEX(ImgG,ROUND($C$5+O$7*SIN(2*PI()*$B81/n_ang),0)-ImgG_y0+1,ROUND($C$4+O$7*COS(2*PI()*$B81/n_ang),0)-ImgG_x0+1)</f>
        <v>247</v>
      </c>
      <c r="P81" s="18" t="n">
        <f aca="false">INDEX(ImgG,ROUND($C$5+P$7*SIN(2*PI()*$B81/n_ang),0)-ImgG_y0+1,ROUND($C$4+P$7*COS(2*PI()*$B81/n_ang),0)-ImgG_x0+1)</f>
        <v>247</v>
      </c>
      <c r="Q81" s="18" t="n">
        <f aca="false">INDEX(ImgG,ROUND($C$5+Q$7*SIN(2*PI()*$B81/n_ang),0)-ImgG_y0+1,ROUND($C$4+Q$7*COS(2*PI()*$B81/n_ang),0)-ImgG_x0+1)</f>
        <v>207</v>
      </c>
      <c r="R81" s="18" t="n">
        <f aca="false">INDEX(ImgG,ROUND($C$5+R$7*SIN(2*PI()*$B81/n_ang),0)-ImgG_y0+1,ROUND($C$4+R$7*COS(2*PI()*$B81/n_ang),0)-ImgG_x0+1)</f>
        <v>143</v>
      </c>
      <c r="S81" s="18" t="n">
        <f aca="false">INDEX(ImgG,ROUND($C$5+S$7*SIN(2*PI()*$B81/n_ang),0)-ImgG_y0+1,ROUND($C$4+S$7*COS(2*PI()*$B81/n_ang),0)-ImgG_x0+1)</f>
        <v>155</v>
      </c>
      <c r="T81" s="18" t="n">
        <f aca="false">INDEX(ImgG,ROUND($C$5+T$7*SIN(2*PI()*$B81/n_ang),0)-ImgG_y0+1,ROUND($C$4+T$7*COS(2*PI()*$B81/n_ang),0)-ImgG_x0+1)</f>
        <v>171</v>
      </c>
      <c r="U81" s="18" t="n">
        <f aca="false">INDEX(ImgG,ROUND($C$5+U$7*SIN(2*PI()*$B81/n_ang),0)-ImgG_y0+1,ROUND($C$4+U$7*COS(2*PI()*$B81/n_ang),0)-ImgG_x0+1)</f>
        <v>165</v>
      </c>
      <c r="V81" s="18" t="n">
        <f aca="false">INDEX(ImgG,ROUND($C$5+V$7*SIN(2*PI()*$B81/n_ang),0)-ImgG_y0+1,ROUND($C$4+V$7*COS(2*PI()*$B81/n_ang),0)-ImgG_x0+1)</f>
        <v>164</v>
      </c>
      <c r="W81" s="18" t="n">
        <f aca="false">INDEX(ImgG,ROUND($C$5+W$7*SIN(2*PI()*$B81/n_ang),0)-ImgG_y0+1,ROUND($C$4+W$7*COS(2*PI()*$B81/n_ang),0)-ImgG_x0+1)</f>
        <v>178</v>
      </c>
      <c r="X81" s="18" t="n">
        <f aca="false">INDEX(ImgG,ROUND($C$5+X$7*SIN(2*PI()*$B81/n_ang),0)-ImgG_y0+1,ROUND($C$4+X$7*COS(2*PI()*$B81/n_ang),0)-ImgG_x0+1)</f>
        <v>163</v>
      </c>
      <c r="Y81" s="18" t="n">
        <f aca="false">INDEX(ImgG,ROUND($C$5+Y$7*SIN(2*PI()*$B81/n_ang),0)-ImgG_y0+1,ROUND($C$4+Y$7*COS(2*PI()*$B81/n_ang),0)-ImgG_x0+1)</f>
        <v>191</v>
      </c>
      <c r="Z81" s="18" t="n">
        <f aca="false">INDEX(ImgG,ROUND($C$5+Z$7*SIN(2*PI()*$B81/n_ang),0)-ImgG_y0+1,ROUND($C$4+Z$7*COS(2*PI()*$B81/n_ang),0)-ImgG_x0+1)</f>
        <v>169</v>
      </c>
      <c r="AA81" s="18" t="n">
        <f aca="false">INDEX(ImgG,ROUND($C$5+AA$7*SIN(2*PI()*$B81/n_ang),0)-ImgG_y0+1,ROUND($C$4+AA$7*COS(2*PI()*$B81/n_ang),0)-ImgG_x0+1)</f>
        <v>177</v>
      </c>
      <c r="AB81" s="18" t="n">
        <f aca="false">INDEX(ImgG,ROUND($C$5+AB$7*SIN(2*PI()*$B81/n_ang),0)-ImgG_y0+1,ROUND($C$4+AB$7*COS(2*PI()*$B81/n_ang),0)-ImgG_x0+1)</f>
        <v>178</v>
      </c>
      <c r="AD81" s="18" t="n">
        <f aca="false">INDEX(ImgG,ROUND($C$5+AD$7*SIN(2*PI()*$B81/n_ang),0)-ImgG_y0+1,ROUND($C$4+AD$7*COS(2*PI()*$B81/n_ang),0)-ImgG_x0+1)</f>
        <v>136</v>
      </c>
      <c r="AE81" s="18" t="n">
        <f aca="false">INDEX(ImgG,ROUND($C$5+AE$7*SIN(2*PI()*$B81/n_ang),0)-ImgG_y0+1,ROUND($C$4+AE$7*COS(2*PI()*$B81/n_ang),0)-ImgG_x0+1)</f>
        <v>136</v>
      </c>
      <c r="AF81" s="18" t="n">
        <f aca="false">INDEX(ImgG,ROUND($C$5+AF$7*SIN(2*PI()*$B81/n_ang),0)-ImgG_y0+1,ROUND($C$4+AF$7*COS(2*PI()*$B81/n_ang),0)-ImgG_x0+1)</f>
        <v>113</v>
      </c>
      <c r="AG81" s="18" t="n">
        <f aca="false">INDEX(ImgG,ROUND($C$5+AG$7*SIN(2*PI()*$B81/n_ang),0)-ImgG_y0+1,ROUND($C$4+AG$7*COS(2*PI()*$B81/n_ang),0)-ImgG_x0+1)</f>
        <v>203</v>
      </c>
      <c r="AH81" s="18" t="n">
        <f aca="false">INDEX(ImgG,ROUND($C$5+AH$7*SIN(2*PI()*$B81/n_ang),0)-ImgG_y0+1,ROUND($C$4+AH$7*COS(2*PI()*$B81/n_ang),0)-ImgG_x0+1)</f>
        <v>203</v>
      </c>
      <c r="AI81" s="18" t="n">
        <f aca="false">INDEX(ImgG,ROUND($C$5+AI$7*SIN(2*PI()*$B81/n_ang),0)-ImgG_y0+1,ROUND($C$4+AI$7*COS(2*PI()*$B81/n_ang),0)-ImgG_x0+1)</f>
        <v>206</v>
      </c>
      <c r="AJ81" s="18" t="n">
        <f aca="false">INDEX(ImgG,ROUND($C$5+AJ$7*SIN(2*PI()*$B81/n_ang),0)-ImgG_y0+1,ROUND($C$4+AJ$7*COS(2*PI()*$B81/n_ang),0)-ImgG_x0+1)</f>
        <v>65</v>
      </c>
      <c r="AK81" s="18" t="n">
        <f aca="false">INDEX(ImgG,ROUND($C$5+AK$7*SIN(2*PI()*$B81/n_ang),0)-ImgG_y0+1,ROUND($C$4+AK$7*COS(2*PI()*$B81/n_ang),0)-ImgG_x0+1)</f>
        <v>13</v>
      </c>
      <c r="AL81" s="18" t="n">
        <f aca="false">INDEX(ImgG,ROUND($C$5+AL$7*SIN(2*PI()*$B81/n_ang),0)-ImgG_y0+1,ROUND($C$4+AL$7*COS(2*PI()*$B81/n_ang),0)-ImgG_x0+1)</f>
        <v>40</v>
      </c>
      <c r="AN81" s="35" t="n">
        <f aca="false">AVERAGE(D81:AB81)-AVERAGE(D136:AB136)</f>
        <v>34.734375</v>
      </c>
      <c r="AO81" s="36" t="n">
        <f aca="false">(AN81-AVERAGE(AN$8:AN$135))/STDEVP(AN$8:AN$135)</f>
        <v>1.26871559429541</v>
      </c>
      <c r="AP81" s="35" t="n">
        <f aca="false">AVERAGE(AD81:AL81)-AVERAGE(AD136:AL136)</f>
        <v>48.8194444444444</v>
      </c>
      <c r="AQ81" s="36" t="n">
        <f aca="false">(AP81-AVERAGE(AP$8:AP$135))/STDEVP(AP$8:AP$135)</f>
        <v>1.04475719695464</v>
      </c>
    </row>
    <row r="82" customFormat="false" ht="10.5" hidden="false" customHeight="true" outlineLevel="0" collapsed="false">
      <c r="B82" s="22" t="n">
        <v>74</v>
      </c>
      <c r="C82" s="34" t="n">
        <f aca="false">B82*360/n_ang</f>
        <v>208.125</v>
      </c>
      <c r="D82" s="18" t="n">
        <f aca="false">INDEX(ImgG,ROUND($C$5+D$7*SIN(2*PI()*$B82/n_ang),0)-ImgG_y0+1,ROUND($C$4+D$7*COS(2*PI()*$B82/n_ang),0)-ImgG_x0+1)</f>
        <v>19</v>
      </c>
      <c r="E82" s="18" t="n">
        <f aca="false">INDEX(ImgG,ROUND($C$5+E$7*SIN(2*PI()*$B82/n_ang),0)-ImgG_y0+1,ROUND($C$4+E$7*COS(2*PI()*$B82/n_ang),0)-ImgG_x0+1)</f>
        <v>82</v>
      </c>
      <c r="F82" s="18" t="n">
        <f aca="false">INDEX(ImgG,ROUND($C$5+F$7*SIN(2*PI()*$B82/n_ang),0)-ImgG_y0+1,ROUND($C$4+F$7*COS(2*PI()*$B82/n_ang),0)-ImgG_x0+1)</f>
        <v>187</v>
      </c>
      <c r="G82" s="18" t="n">
        <f aca="false">INDEX(ImgG,ROUND($C$5+G$7*SIN(2*PI()*$B82/n_ang),0)-ImgG_y0+1,ROUND($C$4+G$7*COS(2*PI()*$B82/n_ang),0)-ImgG_x0+1)</f>
        <v>179</v>
      </c>
      <c r="H82" s="18" t="n">
        <f aca="false">INDEX(ImgG,ROUND($C$5+H$7*SIN(2*PI()*$B82/n_ang),0)-ImgG_y0+1,ROUND($C$4+H$7*COS(2*PI()*$B82/n_ang),0)-ImgG_x0+1)</f>
        <v>164</v>
      </c>
      <c r="I82" s="18" t="n">
        <f aca="false">INDEX(ImgG,ROUND($C$5+I$7*SIN(2*PI()*$B82/n_ang),0)-ImgG_y0+1,ROUND($C$4+I$7*COS(2*PI()*$B82/n_ang),0)-ImgG_x0+1)</f>
        <v>148</v>
      </c>
      <c r="J82" s="18" t="n">
        <f aca="false">INDEX(ImgG,ROUND($C$5+J$7*SIN(2*PI()*$B82/n_ang),0)-ImgG_y0+1,ROUND($C$4+J$7*COS(2*PI()*$B82/n_ang),0)-ImgG_x0+1)</f>
        <v>169</v>
      </c>
      <c r="K82" s="18" t="n">
        <f aca="false">INDEX(ImgG,ROUND($C$5+K$7*SIN(2*PI()*$B82/n_ang),0)-ImgG_y0+1,ROUND($C$4+K$7*COS(2*PI()*$B82/n_ang),0)-ImgG_x0+1)</f>
        <v>230</v>
      </c>
      <c r="L82" s="18" t="n">
        <f aca="false">INDEX(ImgG,ROUND($C$5+L$7*SIN(2*PI()*$B82/n_ang),0)-ImgG_y0+1,ROUND($C$4+L$7*COS(2*PI()*$B82/n_ang),0)-ImgG_x0+1)</f>
        <v>230</v>
      </c>
      <c r="M82" s="18" t="n">
        <f aca="false">INDEX(ImgG,ROUND($C$5+M$7*SIN(2*PI()*$B82/n_ang),0)-ImgG_y0+1,ROUND($C$4+M$7*COS(2*PI()*$B82/n_ang),0)-ImgG_x0+1)</f>
        <v>231</v>
      </c>
      <c r="N82" s="18" t="n">
        <f aca="false">INDEX(ImgG,ROUND($C$5+N$7*SIN(2*PI()*$B82/n_ang),0)-ImgG_y0+1,ROUND($C$4+N$7*COS(2*PI()*$B82/n_ang),0)-ImgG_x0+1)</f>
        <v>243</v>
      </c>
      <c r="O82" s="18" t="n">
        <f aca="false">INDEX(ImgG,ROUND($C$5+O$7*SIN(2*PI()*$B82/n_ang),0)-ImgG_y0+1,ROUND($C$4+O$7*COS(2*PI()*$B82/n_ang),0)-ImgG_x0+1)</f>
        <v>251</v>
      </c>
      <c r="P82" s="18" t="n">
        <f aca="false">INDEX(ImgG,ROUND($C$5+P$7*SIN(2*PI()*$B82/n_ang),0)-ImgG_y0+1,ROUND($C$4+P$7*COS(2*PI()*$B82/n_ang),0)-ImgG_x0+1)</f>
        <v>247</v>
      </c>
      <c r="Q82" s="18" t="n">
        <f aca="false">INDEX(ImgG,ROUND($C$5+Q$7*SIN(2*PI()*$B82/n_ang),0)-ImgG_y0+1,ROUND($C$4+Q$7*COS(2*PI()*$B82/n_ang),0)-ImgG_x0+1)</f>
        <v>162</v>
      </c>
      <c r="R82" s="18" t="n">
        <f aca="false">INDEX(ImgG,ROUND($C$5+R$7*SIN(2*PI()*$B82/n_ang),0)-ImgG_y0+1,ROUND($C$4+R$7*COS(2*PI()*$B82/n_ang),0)-ImgG_x0+1)</f>
        <v>124</v>
      </c>
      <c r="S82" s="18" t="n">
        <f aca="false">INDEX(ImgG,ROUND($C$5+S$7*SIN(2*PI()*$B82/n_ang),0)-ImgG_y0+1,ROUND($C$4+S$7*COS(2*PI()*$B82/n_ang),0)-ImgG_x0+1)</f>
        <v>165</v>
      </c>
      <c r="T82" s="18" t="n">
        <f aca="false">INDEX(ImgG,ROUND($C$5+T$7*SIN(2*PI()*$B82/n_ang),0)-ImgG_y0+1,ROUND($C$4+T$7*COS(2*PI()*$B82/n_ang),0)-ImgG_x0+1)</f>
        <v>166</v>
      </c>
      <c r="U82" s="18" t="n">
        <f aca="false">INDEX(ImgG,ROUND($C$5+U$7*SIN(2*PI()*$B82/n_ang),0)-ImgG_y0+1,ROUND($C$4+U$7*COS(2*PI()*$B82/n_ang),0)-ImgG_x0+1)</f>
        <v>159</v>
      </c>
      <c r="V82" s="18" t="n">
        <f aca="false">INDEX(ImgG,ROUND($C$5+V$7*SIN(2*PI()*$B82/n_ang),0)-ImgG_y0+1,ROUND($C$4+V$7*COS(2*PI()*$B82/n_ang),0)-ImgG_x0+1)</f>
        <v>158</v>
      </c>
      <c r="W82" s="18" t="n">
        <f aca="false">INDEX(ImgG,ROUND($C$5+W$7*SIN(2*PI()*$B82/n_ang),0)-ImgG_y0+1,ROUND($C$4+W$7*COS(2*PI()*$B82/n_ang),0)-ImgG_x0+1)</f>
        <v>159</v>
      </c>
      <c r="X82" s="18" t="n">
        <f aca="false">INDEX(ImgG,ROUND($C$5+X$7*SIN(2*PI()*$B82/n_ang),0)-ImgG_y0+1,ROUND($C$4+X$7*COS(2*PI()*$B82/n_ang),0)-ImgG_x0+1)</f>
        <v>157</v>
      </c>
      <c r="Y82" s="18" t="n">
        <f aca="false">INDEX(ImgG,ROUND($C$5+Y$7*SIN(2*PI()*$B82/n_ang),0)-ImgG_y0+1,ROUND($C$4+Y$7*COS(2*PI()*$B82/n_ang),0)-ImgG_x0+1)</f>
        <v>155</v>
      </c>
      <c r="Z82" s="18" t="n">
        <f aca="false">INDEX(ImgG,ROUND($C$5+Z$7*SIN(2*PI()*$B82/n_ang),0)-ImgG_y0+1,ROUND($C$4+Z$7*COS(2*PI()*$B82/n_ang),0)-ImgG_x0+1)</f>
        <v>155</v>
      </c>
      <c r="AA82" s="18" t="n">
        <f aca="false">INDEX(ImgG,ROUND($C$5+AA$7*SIN(2*PI()*$B82/n_ang),0)-ImgG_y0+1,ROUND($C$4+AA$7*COS(2*PI()*$B82/n_ang),0)-ImgG_x0+1)</f>
        <v>159</v>
      </c>
      <c r="AB82" s="18" t="n">
        <f aca="false">INDEX(ImgG,ROUND($C$5+AB$7*SIN(2*PI()*$B82/n_ang),0)-ImgG_y0+1,ROUND($C$4+AB$7*COS(2*PI()*$B82/n_ang),0)-ImgG_x0+1)</f>
        <v>163</v>
      </c>
      <c r="AD82" s="18" t="n">
        <f aca="false">INDEX(ImgG,ROUND($C$5+AD$7*SIN(2*PI()*$B82/n_ang),0)-ImgG_y0+1,ROUND($C$4+AD$7*COS(2*PI()*$B82/n_ang),0)-ImgG_x0+1)</f>
        <v>166</v>
      </c>
      <c r="AE82" s="18" t="n">
        <f aca="false">INDEX(ImgG,ROUND($C$5+AE$7*SIN(2*PI()*$B82/n_ang),0)-ImgG_y0+1,ROUND($C$4+AE$7*COS(2*PI()*$B82/n_ang),0)-ImgG_x0+1)</f>
        <v>172</v>
      </c>
      <c r="AF82" s="18" t="n">
        <f aca="false">INDEX(ImgG,ROUND($C$5+AF$7*SIN(2*PI()*$B82/n_ang),0)-ImgG_y0+1,ROUND($C$4+AF$7*COS(2*PI()*$B82/n_ang),0)-ImgG_x0+1)</f>
        <v>215</v>
      </c>
      <c r="AG82" s="18" t="n">
        <f aca="false">INDEX(ImgG,ROUND($C$5+AG$7*SIN(2*PI()*$B82/n_ang),0)-ImgG_y0+1,ROUND($C$4+AG$7*COS(2*PI()*$B82/n_ang),0)-ImgG_x0+1)</f>
        <v>244</v>
      </c>
      <c r="AH82" s="18" t="n">
        <f aca="false">INDEX(ImgG,ROUND($C$5+AH$7*SIN(2*PI()*$B82/n_ang),0)-ImgG_y0+1,ROUND($C$4+AH$7*COS(2*PI()*$B82/n_ang),0)-ImgG_x0+1)</f>
        <v>207</v>
      </c>
      <c r="AI82" s="18" t="n">
        <f aca="false">INDEX(ImgG,ROUND($C$5+AI$7*SIN(2*PI()*$B82/n_ang),0)-ImgG_y0+1,ROUND($C$4+AI$7*COS(2*PI()*$B82/n_ang),0)-ImgG_x0+1)</f>
        <v>70</v>
      </c>
      <c r="AJ82" s="18" t="n">
        <f aca="false">INDEX(ImgG,ROUND($C$5+AJ$7*SIN(2*PI()*$B82/n_ang),0)-ImgG_y0+1,ROUND($C$4+AJ$7*COS(2*PI()*$B82/n_ang),0)-ImgG_x0+1)</f>
        <v>1</v>
      </c>
      <c r="AK82" s="18" t="n">
        <f aca="false">INDEX(ImgG,ROUND($C$5+AK$7*SIN(2*PI()*$B82/n_ang),0)-ImgG_y0+1,ROUND($C$4+AK$7*COS(2*PI()*$B82/n_ang),0)-ImgG_x0+1)</f>
        <v>11</v>
      </c>
      <c r="AL82" s="18" t="n">
        <f aca="false">INDEX(ImgG,ROUND($C$5+AL$7*SIN(2*PI()*$B82/n_ang),0)-ImgG_y0+1,ROUND($C$4+AL$7*COS(2*PI()*$B82/n_ang),0)-ImgG_x0+1)</f>
        <v>43</v>
      </c>
      <c r="AN82" s="35" t="n">
        <f aca="false">AVERAGE(D82:AB82)-AVERAGE(D136:AB136)</f>
        <v>28.854375</v>
      </c>
      <c r="AO82" s="36" t="n">
        <f aca="false">(AN82-AVERAGE(AN$8:AN$135))/STDEVP(AN$8:AN$135)</f>
        <v>1.05394139166597</v>
      </c>
      <c r="AP82" s="35" t="n">
        <f aca="false">AVERAGE(AD82:AL82)-AVERAGE(AD136:AL136)</f>
        <v>50.375</v>
      </c>
      <c r="AQ82" s="36" t="n">
        <f aca="false">(AP82-AVERAGE(AP$8:AP$135))/STDEVP(AP$8:AP$135)</f>
        <v>1.07804675771109</v>
      </c>
    </row>
    <row r="83" customFormat="false" ht="10.5" hidden="false" customHeight="true" outlineLevel="0" collapsed="false">
      <c r="B83" s="22" t="n">
        <v>75</v>
      </c>
      <c r="C83" s="34" t="n">
        <f aca="false">B83*360/n_ang</f>
        <v>210.9375</v>
      </c>
      <c r="D83" s="18" t="n">
        <f aca="false">INDEX(ImgG,ROUND($C$5+D$7*SIN(2*PI()*$B83/n_ang),0)-ImgG_y0+1,ROUND($C$4+D$7*COS(2*PI()*$B83/n_ang),0)-ImgG_x0+1)</f>
        <v>19</v>
      </c>
      <c r="E83" s="18" t="n">
        <f aca="false">INDEX(ImgG,ROUND($C$5+E$7*SIN(2*PI()*$B83/n_ang),0)-ImgG_y0+1,ROUND($C$4+E$7*COS(2*PI()*$B83/n_ang),0)-ImgG_x0+1)</f>
        <v>82</v>
      </c>
      <c r="F83" s="18" t="n">
        <f aca="false">INDEX(ImgG,ROUND($C$5+F$7*SIN(2*PI()*$B83/n_ang),0)-ImgG_y0+1,ROUND($C$4+F$7*COS(2*PI()*$B83/n_ang),0)-ImgG_x0+1)</f>
        <v>187</v>
      </c>
      <c r="G83" s="18" t="n">
        <f aca="false">INDEX(ImgG,ROUND($C$5+G$7*SIN(2*PI()*$B83/n_ang),0)-ImgG_y0+1,ROUND($C$4+G$7*COS(2*PI()*$B83/n_ang),0)-ImgG_x0+1)</f>
        <v>179</v>
      </c>
      <c r="H83" s="18" t="n">
        <f aca="false">INDEX(ImgG,ROUND($C$5+H$7*SIN(2*PI()*$B83/n_ang),0)-ImgG_y0+1,ROUND($C$4+H$7*COS(2*PI()*$B83/n_ang),0)-ImgG_x0+1)</f>
        <v>164</v>
      </c>
      <c r="I83" s="18" t="n">
        <f aca="false">INDEX(ImgG,ROUND($C$5+I$7*SIN(2*PI()*$B83/n_ang),0)-ImgG_y0+1,ROUND($C$4+I$7*COS(2*PI()*$B83/n_ang),0)-ImgG_x0+1)</f>
        <v>157</v>
      </c>
      <c r="J83" s="18" t="n">
        <f aca="false">INDEX(ImgG,ROUND($C$5+J$7*SIN(2*PI()*$B83/n_ang),0)-ImgG_y0+1,ROUND($C$4+J$7*COS(2*PI()*$B83/n_ang),0)-ImgG_x0+1)</f>
        <v>157</v>
      </c>
      <c r="K83" s="18" t="n">
        <f aca="false">INDEX(ImgG,ROUND($C$5+K$7*SIN(2*PI()*$B83/n_ang),0)-ImgG_y0+1,ROUND($C$4+K$7*COS(2*PI()*$B83/n_ang),0)-ImgG_x0+1)</f>
        <v>222</v>
      </c>
      <c r="L83" s="18" t="n">
        <f aca="false">INDEX(ImgG,ROUND($C$5+L$7*SIN(2*PI()*$B83/n_ang),0)-ImgG_y0+1,ROUND($C$4+L$7*COS(2*PI()*$B83/n_ang),0)-ImgG_x0+1)</f>
        <v>234</v>
      </c>
      <c r="M83" s="18" t="n">
        <f aca="false">INDEX(ImgG,ROUND($C$5+M$7*SIN(2*PI()*$B83/n_ang),0)-ImgG_y0+1,ROUND($C$4+M$7*COS(2*PI()*$B83/n_ang),0)-ImgG_x0+1)</f>
        <v>250</v>
      </c>
      <c r="N83" s="18" t="n">
        <f aca="false">INDEX(ImgG,ROUND($C$5+N$7*SIN(2*PI()*$B83/n_ang),0)-ImgG_y0+1,ROUND($C$4+N$7*COS(2*PI()*$B83/n_ang),0)-ImgG_x0+1)</f>
        <v>251</v>
      </c>
      <c r="O83" s="18" t="n">
        <f aca="false">INDEX(ImgG,ROUND($C$5+O$7*SIN(2*PI()*$B83/n_ang),0)-ImgG_y0+1,ROUND($C$4+O$7*COS(2*PI()*$B83/n_ang),0)-ImgG_x0+1)</f>
        <v>252</v>
      </c>
      <c r="P83" s="18" t="n">
        <f aca="false">INDEX(ImgG,ROUND($C$5+P$7*SIN(2*PI()*$B83/n_ang),0)-ImgG_y0+1,ROUND($C$4+P$7*COS(2*PI()*$B83/n_ang),0)-ImgG_x0+1)</f>
        <v>235</v>
      </c>
      <c r="Q83" s="18" t="n">
        <f aca="false">INDEX(ImgG,ROUND($C$5+Q$7*SIN(2*PI()*$B83/n_ang),0)-ImgG_y0+1,ROUND($C$4+Q$7*COS(2*PI()*$B83/n_ang),0)-ImgG_x0+1)</f>
        <v>186</v>
      </c>
      <c r="R83" s="18" t="n">
        <f aca="false">INDEX(ImgG,ROUND($C$5+R$7*SIN(2*PI()*$B83/n_ang),0)-ImgG_y0+1,ROUND($C$4+R$7*COS(2*PI()*$B83/n_ang),0)-ImgG_x0+1)</f>
        <v>121</v>
      </c>
      <c r="S83" s="18" t="n">
        <f aca="false">INDEX(ImgG,ROUND($C$5+S$7*SIN(2*PI()*$B83/n_ang),0)-ImgG_y0+1,ROUND($C$4+S$7*COS(2*PI()*$B83/n_ang),0)-ImgG_x0+1)</f>
        <v>153</v>
      </c>
      <c r="T83" s="18" t="n">
        <f aca="false">INDEX(ImgG,ROUND($C$5+T$7*SIN(2*PI()*$B83/n_ang),0)-ImgG_y0+1,ROUND($C$4+T$7*COS(2*PI()*$B83/n_ang),0)-ImgG_x0+1)</f>
        <v>166</v>
      </c>
      <c r="U83" s="18" t="n">
        <f aca="false">INDEX(ImgG,ROUND($C$5+U$7*SIN(2*PI()*$B83/n_ang),0)-ImgG_y0+1,ROUND($C$4+U$7*COS(2*PI()*$B83/n_ang),0)-ImgG_x0+1)</f>
        <v>163</v>
      </c>
      <c r="V83" s="18" t="n">
        <f aca="false">INDEX(ImgG,ROUND($C$5+V$7*SIN(2*PI()*$B83/n_ang),0)-ImgG_y0+1,ROUND($C$4+V$7*COS(2*PI()*$B83/n_ang),0)-ImgG_x0+1)</f>
        <v>159</v>
      </c>
      <c r="W83" s="18" t="n">
        <f aca="false">INDEX(ImgG,ROUND($C$5+W$7*SIN(2*PI()*$B83/n_ang),0)-ImgG_y0+1,ROUND($C$4+W$7*COS(2*PI()*$B83/n_ang),0)-ImgG_x0+1)</f>
        <v>164</v>
      </c>
      <c r="X83" s="18" t="n">
        <f aca="false">INDEX(ImgG,ROUND($C$5+X$7*SIN(2*PI()*$B83/n_ang),0)-ImgG_y0+1,ROUND($C$4+X$7*COS(2*PI()*$B83/n_ang),0)-ImgG_x0+1)</f>
        <v>164</v>
      </c>
      <c r="Y83" s="18" t="n">
        <f aca="false">INDEX(ImgG,ROUND($C$5+Y$7*SIN(2*PI()*$B83/n_ang),0)-ImgG_y0+1,ROUND($C$4+Y$7*COS(2*PI()*$B83/n_ang),0)-ImgG_x0+1)</f>
        <v>162</v>
      </c>
      <c r="Z83" s="18" t="n">
        <f aca="false">INDEX(ImgG,ROUND($C$5+Z$7*SIN(2*PI()*$B83/n_ang),0)-ImgG_y0+1,ROUND($C$4+Z$7*COS(2*PI()*$B83/n_ang),0)-ImgG_x0+1)</f>
        <v>171</v>
      </c>
      <c r="AA83" s="18" t="n">
        <f aca="false">INDEX(ImgG,ROUND($C$5+AA$7*SIN(2*PI()*$B83/n_ang),0)-ImgG_y0+1,ROUND($C$4+AA$7*COS(2*PI()*$B83/n_ang),0)-ImgG_x0+1)</f>
        <v>159</v>
      </c>
      <c r="AB83" s="18" t="n">
        <f aca="false">INDEX(ImgG,ROUND($C$5+AB$7*SIN(2*PI()*$B83/n_ang),0)-ImgG_y0+1,ROUND($C$4+AB$7*COS(2*PI()*$B83/n_ang),0)-ImgG_x0+1)</f>
        <v>159</v>
      </c>
      <c r="AD83" s="18" t="n">
        <f aca="false">INDEX(ImgG,ROUND($C$5+AD$7*SIN(2*PI()*$B83/n_ang),0)-ImgG_y0+1,ROUND($C$4+AD$7*COS(2*PI()*$B83/n_ang),0)-ImgG_x0+1)</f>
        <v>162</v>
      </c>
      <c r="AE83" s="18" t="n">
        <f aca="false">INDEX(ImgG,ROUND($C$5+AE$7*SIN(2*PI()*$B83/n_ang),0)-ImgG_y0+1,ROUND($C$4+AE$7*COS(2*PI()*$B83/n_ang),0)-ImgG_x0+1)</f>
        <v>148</v>
      </c>
      <c r="AF83" s="18" t="n">
        <f aca="false">INDEX(ImgG,ROUND($C$5+AF$7*SIN(2*PI()*$B83/n_ang),0)-ImgG_y0+1,ROUND($C$4+AF$7*COS(2*PI()*$B83/n_ang),0)-ImgG_x0+1)</f>
        <v>178</v>
      </c>
      <c r="AG83" s="18" t="n">
        <f aca="false">INDEX(ImgG,ROUND($C$5+AG$7*SIN(2*PI()*$B83/n_ang),0)-ImgG_y0+1,ROUND($C$4+AG$7*COS(2*PI()*$B83/n_ang),0)-ImgG_x0+1)</f>
        <v>253</v>
      </c>
      <c r="AH83" s="18" t="n">
        <f aca="false">INDEX(ImgG,ROUND($C$5+AH$7*SIN(2*PI()*$B83/n_ang),0)-ImgG_y0+1,ROUND($C$4+AH$7*COS(2*PI()*$B83/n_ang),0)-ImgG_x0+1)</f>
        <v>216</v>
      </c>
      <c r="AI83" s="18" t="n">
        <f aca="false">INDEX(ImgG,ROUND($C$5+AI$7*SIN(2*PI()*$B83/n_ang),0)-ImgG_y0+1,ROUND($C$4+AI$7*COS(2*PI()*$B83/n_ang),0)-ImgG_x0+1)</f>
        <v>10</v>
      </c>
      <c r="AJ83" s="18" t="n">
        <f aca="false">INDEX(ImgG,ROUND($C$5+AJ$7*SIN(2*PI()*$B83/n_ang),0)-ImgG_y0+1,ROUND($C$4+AJ$7*COS(2*PI()*$B83/n_ang),0)-ImgG_x0+1)</f>
        <v>10</v>
      </c>
      <c r="AK83" s="18" t="n">
        <f aca="false">INDEX(ImgG,ROUND($C$5+AK$7*SIN(2*PI()*$B83/n_ang),0)-ImgG_y0+1,ROUND($C$4+AK$7*COS(2*PI()*$B83/n_ang),0)-ImgG_x0+1)</f>
        <v>10</v>
      </c>
      <c r="AL83" s="18" t="n">
        <f aca="false">INDEX(ImgG,ROUND($C$5+AL$7*SIN(2*PI()*$B83/n_ang),0)-ImgG_y0+1,ROUND($C$4+AL$7*COS(2*PI()*$B83/n_ang),0)-ImgG_x0+1)</f>
        <v>37</v>
      </c>
      <c r="AN83" s="35" t="n">
        <f aca="false">AVERAGE(D83:AB83)-AVERAGE(D136:AB136)</f>
        <v>31.014375</v>
      </c>
      <c r="AO83" s="36" t="n">
        <f aca="false">(AN83-AVERAGE(AN$8:AN$135))/STDEVP(AN$8:AN$135)</f>
        <v>1.13283803752984</v>
      </c>
      <c r="AP83" s="35" t="n">
        <f aca="false">AVERAGE(AD83:AL83)-AVERAGE(AD136:AL136)</f>
        <v>38.7083333333333</v>
      </c>
      <c r="AQ83" s="36" t="n">
        <f aca="false">(AP83-AVERAGE(AP$8:AP$135))/STDEVP(AP$8:AP$135)</f>
        <v>0.828375052037719</v>
      </c>
    </row>
    <row r="84" customFormat="false" ht="10.5" hidden="false" customHeight="true" outlineLevel="0" collapsed="false">
      <c r="B84" s="22" t="n">
        <v>76</v>
      </c>
      <c r="C84" s="34" t="n">
        <f aca="false">B84*360/n_ang</f>
        <v>213.75</v>
      </c>
      <c r="D84" s="18" t="n">
        <f aca="false">INDEX(ImgG,ROUND($C$5+D$7*SIN(2*PI()*$B84/n_ang),0)-ImgG_y0+1,ROUND($C$4+D$7*COS(2*PI()*$B84/n_ang),0)-ImgG_x0+1)</f>
        <v>19</v>
      </c>
      <c r="E84" s="18" t="n">
        <f aca="false">INDEX(ImgG,ROUND($C$5+E$7*SIN(2*PI()*$B84/n_ang),0)-ImgG_y0+1,ROUND($C$4+E$7*COS(2*PI()*$B84/n_ang),0)-ImgG_x0+1)</f>
        <v>167</v>
      </c>
      <c r="F84" s="18" t="n">
        <f aca="false">INDEX(ImgG,ROUND($C$5+F$7*SIN(2*PI()*$B84/n_ang),0)-ImgG_y0+1,ROUND($C$4+F$7*COS(2*PI()*$B84/n_ang),0)-ImgG_x0+1)</f>
        <v>187</v>
      </c>
      <c r="G84" s="18" t="n">
        <f aca="false">INDEX(ImgG,ROUND($C$5+G$7*SIN(2*PI()*$B84/n_ang),0)-ImgG_y0+1,ROUND($C$4+G$7*COS(2*PI()*$B84/n_ang),0)-ImgG_x0+1)</f>
        <v>160</v>
      </c>
      <c r="H84" s="18" t="n">
        <f aca="false">INDEX(ImgG,ROUND($C$5+H$7*SIN(2*PI()*$B84/n_ang),0)-ImgG_y0+1,ROUND($C$4+H$7*COS(2*PI()*$B84/n_ang),0)-ImgG_x0+1)</f>
        <v>160</v>
      </c>
      <c r="I84" s="18" t="n">
        <f aca="false">INDEX(ImgG,ROUND($C$5+I$7*SIN(2*PI()*$B84/n_ang),0)-ImgG_y0+1,ROUND($C$4+I$7*COS(2*PI()*$B84/n_ang),0)-ImgG_x0+1)</f>
        <v>151</v>
      </c>
      <c r="J84" s="18" t="n">
        <f aca="false">INDEX(ImgG,ROUND($C$5+J$7*SIN(2*PI()*$B84/n_ang),0)-ImgG_y0+1,ROUND($C$4+J$7*COS(2*PI()*$B84/n_ang),0)-ImgG_x0+1)</f>
        <v>193</v>
      </c>
      <c r="K84" s="18" t="n">
        <f aca="false">INDEX(ImgG,ROUND($C$5+K$7*SIN(2*PI()*$B84/n_ang),0)-ImgG_y0+1,ROUND($C$4+K$7*COS(2*PI()*$B84/n_ang),0)-ImgG_x0+1)</f>
        <v>222</v>
      </c>
      <c r="L84" s="18" t="n">
        <f aca="false">INDEX(ImgG,ROUND($C$5+L$7*SIN(2*PI()*$B84/n_ang),0)-ImgG_y0+1,ROUND($C$4+L$7*COS(2*PI()*$B84/n_ang),0)-ImgG_x0+1)</f>
        <v>242</v>
      </c>
      <c r="M84" s="18" t="n">
        <f aca="false">INDEX(ImgG,ROUND($C$5+M$7*SIN(2*PI()*$B84/n_ang),0)-ImgG_y0+1,ROUND($C$4+M$7*COS(2*PI()*$B84/n_ang),0)-ImgG_x0+1)</f>
        <v>250</v>
      </c>
      <c r="N84" s="18" t="n">
        <f aca="false">INDEX(ImgG,ROUND($C$5+N$7*SIN(2*PI()*$B84/n_ang),0)-ImgG_y0+1,ROUND($C$4+N$7*COS(2*PI()*$B84/n_ang),0)-ImgG_x0+1)</f>
        <v>247</v>
      </c>
      <c r="O84" s="18" t="n">
        <f aca="false">INDEX(ImgG,ROUND($C$5+O$7*SIN(2*PI()*$B84/n_ang),0)-ImgG_y0+1,ROUND($C$4+O$7*COS(2*PI()*$B84/n_ang),0)-ImgG_x0+1)</f>
        <v>251</v>
      </c>
      <c r="P84" s="18" t="n">
        <f aca="false">INDEX(ImgG,ROUND($C$5+P$7*SIN(2*PI()*$B84/n_ang),0)-ImgG_y0+1,ROUND($C$4+P$7*COS(2*PI()*$B84/n_ang),0)-ImgG_x0+1)</f>
        <v>238</v>
      </c>
      <c r="Q84" s="18" t="n">
        <f aca="false">INDEX(ImgG,ROUND($C$5+Q$7*SIN(2*PI()*$B84/n_ang),0)-ImgG_y0+1,ROUND($C$4+Q$7*COS(2*PI()*$B84/n_ang),0)-ImgG_x0+1)</f>
        <v>186</v>
      </c>
      <c r="R84" s="18" t="n">
        <f aca="false">INDEX(ImgG,ROUND($C$5+R$7*SIN(2*PI()*$B84/n_ang),0)-ImgG_y0+1,ROUND($C$4+R$7*COS(2*PI()*$B84/n_ang),0)-ImgG_x0+1)</f>
        <v>131</v>
      </c>
      <c r="S84" s="18" t="n">
        <f aca="false">INDEX(ImgG,ROUND($C$5+S$7*SIN(2*PI()*$B84/n_ang),0)-ImgG_y0+1,ROUND($C$4+S$7*COS(2*PI()*$B84/n_ang),0)-ImgG_x0+1)</f>
        <v>171</v>
      </c>
      <c r="T84" s="18" t="n">
        <f aca="false">INDEX(ImgG,ROUND($C$5+T$7*SIN(2*PI()*$B84/n_ang),0)-ImgG_y0+1,ROUND($C$4+T$7*COS(2*PI()*$B84/n_ang),0)-ImgG_x0+1)</f>
        <v>171</v>
      </c>
      <c r="U84" s="18" t="n">
        <f aca="false">INDEX(ImgG,ROUND($C$5+U$7*SIN(2*PI()*$B84/n_ang),0)-ImgG_y0+1,ROUND($C$4+U$7*COS(2*PI()*$B84/n_ang),0)-ImgG_x0+1)</f>
        <v>172</v>
      </c>
      <c r="V84" s="18" t="n">
        <f aca="false">INDEX(ImgG,ROUND($C$5+V$7*SIN(2*PI()*$B84/n_ang),0)-ImgG_y0+1,ROUND($C$4+V$7*COS(2*PI()*$B84/n_ang),0)-ImgG_x0+1)</f>
        <v>167</v>
      </c>
      <c r="W84" s="18" t="n">
        <f aca="false">INDEX(ImgG,ROUND($C$5+W$7*SIN(2*PI()*$B84/n_ang),0)-ImgG_y0+1,ROUND($C$4+W$7*COS(2*PI()*$B84/n_ang),0)-ImgG_x0+1)</f>
        <v>169</v>
      </c>
      <c r="X84" s="18" t="n">
        <f aca="false">INDEX(ImgG,ROUND($C$5+X$7*SIN(2*PI()*$B84/n_ang),0)-ImgG_y0+1,ROUND($C$4+X$7*COS(2*PI()*$B84/n_ang),0)-ImgG_x0+1)</f>
        <v>166</v>
      </c>
      <c r="Y84" s="18" t="n">
        <f aca="false">INDEX(ImgG,ROUND($C$5+Y$7*SIN(2*PI()*$B84/n_ang),0)-ImgG_y0+1,ROUND($C$4+Y$7*COS(2*PI()*$B84/n_ang),0)-ImgG_x0+1)</f>
        <v>169</v>
      </c>
      <c r="Z84" s="18" t="n">
        <f aca="false">INDEX(ImgG,ROUND($C$5+Z$7*SIN(2*PI()*$B84/n_ang),0)-ImgG_y0+1,ROUND($C$4+Z$7*COS(2*PI()*$B84/n_ang),0)-ImgG_x0+1)</f>
        <v>169</v>
      </c>
      <c r="AA84" s="18" t="n">
        <f aca="false">INDEX(ImgG,ROUND($C$5+AA$7*SIN(2*PI()*$B84/n_ang),0)-ImgG_y0+1,ROUND($C$4+AA$7*COS(2*PI()*$B84/n_ang),0)-ImgG_x0+1)</f>
        <v>163</v>
      </c>
      <c r="AB84" s="18" t="n">
        <f aca="false">INDEX(ImgG,ROUND($C$5+AB$7*SIN(2*PI()*$B84/n_ang),0)-ImgG_y0+1,ROUND($C$4+AB$7*COS(2*PI()*$B84/n_ang),0)-ImgG_x0+1)</f>
        <v>155</v>
      </c>
      <c r="AD84" s="18" t="n">
        <f aca="false">INDEX(ImgG,ROUND($C$5+AD$7*SIN(2*PI()*$B84/n_ang),0)-ImgG_y0+1,ROUND($C$4+AD$7*COS(2*PI()*$B84/n_ang),0)-ImgG_x0+1)</f>
        <v>156</v>
      </c>
      <c r="AE84" s="18" t="n">
        <f aca="false">INDEX(ImgG,ROUND($C$5+AE$7*SIN(2*PI()*$B84/n_ang),0)-ImgG_y0+1,ROUND($C$4+AE$7*COS(2*PI()*$B84/n_ang),0)-ImgG_x0+1)</f>
        <v>142</v>
      </c>
      <c r="AF84" s="18" t="n">
        <f aca="false">INDEX(ImgG,ROUND($C$5+AF$7*SIN(2*PI()*$B84/n_ang),0)-ImgG_y0+1,ROUND($C$4+AF$7*COS(2*PI()*$B84/n_ang),0)-ImgG_x0+1)</f>
        <v>205</v>
      </c>
      <c r="AG84" s="18" t="n">
        <f aca="false">INDEX(ImgG,ROUND($C$5+AG$7*SIN(2*PI()*$B84/n_ang),0)-ImgG_y0+1,ROUND($C$4+AG$7*COS(2*PI()*$B84/n_ang),0)-ImgG_x0+1)</f>
        <v>250</v>
      </c>
      <c r="AH84" s="18" t="n">
        <f aca="false">INDEX(ImgG,ROUND($C$5+AH$7*SIN(2*PI()*$B84/n_ang),0)-ImgG_y0+1,ROUND($C$4+AH$7*COS(2*PI()*$B84/n_ang),0)-ImgG_x0+1)</f>
        <v>110</v>
      </c>
      <c r="AI84" s="18" t="n">
        <f aca="false">INDEX(ImgG,ROUND($C$5+AI$7*SIN(2*PI()*$B84/n_ang),0)-ImgG_y0+1,ROUND($C$4+AI$7*COS(2*PI()*$B84/n_ang),0)-ImgG_x0+1)</f>
        <v>29</v>
      </c>
      <c r="AJ84" s="18" t="n">
        <f aca="false">INDEX(ImgG,ROUND($C$5+AJ$7*SIN(2*PI()*$B84/n_ang),0)-ImgG_y0+1,ROUND($C$4+AJ$7*COS(2*PI()*$B84/n_ang),0)-ImgG_x0+1)</f>
        <v>0</v>
      </c>
      <c r="AK84" s="18" t="n">
        <f aca="false">INDEX(ImgG,ROUND($C$5+AK$7*SIN(2*PI()*$B84/n_ang),0)-ImgG_y0+1,ROUND($C$4+AK$7*COS(2*PI()*$B84/n_ang),0)-ImgG_x0+1)</f>
        <v>35</v>
      </c>
      <c r="AL84" s="18" t="n">
        <f aca="false">INDEX(ImgG,ROUND($C$5+AL$7*SIN(2*PI()*$B84/n_ang),0)-ImgG_y0+1,ROUND($C$4+AL$7*COS(2*PI()*$B84/n_ang),0)-ImgG_x0+1)</f>
        <v>58</v>
      </c>
      <c r="AN84" s="35" t="n">
        <f aca="false">AVERAGE(D84:AB84)-AVERAGE(D136:AB136)</f>
        <v>37.414375</v>
      </c>
      <c r="AO84" s="36" t="n">
        <f aca="false">(AN84-AVERAGE(AN$8:AN$135))/STDEVP(AN$8:AN$135)</f>
        <v>1.36660587712651</v>
      </c>
      <c r="AP84" s="35" t="n">
        <f aca="false">AVERAGE(AD84:AL84)-AVERAGE(AD136:AL136)</f>
        <v>34.375</v>
      </c>
      <c r="AQ84" s="36" t="n">
        <f aca="false">(AP84-AVERAGE(AP$8:AP$135))/STDEVP(AP$8:AP$135)</f>
        <v>0.735639847073324</v>
      </c>
    </row>
    <row r="85" customFormat="false" ht="10.5" hidden="false" customHeight="true" outlineLevel="0" collapsed="false">
      <c r="B85" s="22" t="n">
        <v>77</v>
      </c>
      <c r="C85" s="34" t="n">
        <f aca="false">B85*360/n_ang</f>
        <v>216.5625</v>
      </c>
      <c r="D85" s="18" t="n">
        <f aca="false">INDEX(ImgG,ROUND($C$5+D$7*SIN(2*PI()*$B85/n_ang),0)-ImgG_y0+1,ROUND($C$4+D$7*COS(2*PI()*$B85/n_ang),0)-ImgG_x0+1)</f>
        <v>74</v>
      </c>
      <c r="E85" s="18" t="n">
        <f aca="false">INDEX(ImgG,ROUND($C$5+E$7*SIN(2*PI()*$B85/n_ang),0)-ImgG_y0+1,ROUND($C$4+E$7*COS(2*PI()*$B85/n_ang),0)-ImgG_x0+1)</f>
        <v>167</v>
      </c>
      <c r="F85" s="18" t="n">
        <f aca="false">INDEX(ImgG,ROUND($C$5+F$7*SIN(2*PI()*$B85/n_ang),0)-ImgG_y0+1,ROUND($C$4+F$7*COS(2*PI()*$B85/n_ang),0)-ImgG_x0+1)</f>
        <v>177</v>
      </c>
      <c r="G85" s="18" t="n">
        <f aca="false">INDEX(ImgG,ROUND($C$5+G$7*SIN(2*PI()*$B85/n_ang),0)-ImgG_y0+1,ROUND($C$4+G$7*COS(2*PI()*$B85/n_ang),0)-ImgG_x0+1)</f>
        <v>165</v>
      </c>
      <c r="H85" s="18" t="n">
        <f aca="false">INDEX(ImgG,ROUND($C$5+H$7*SIN(2*PI()*$B85/n_ang),0)-ImgG_y0+1,ROUND($C$4+H$7*COS(2*PI()*$B85/n_ang),0)-ImgG_x0+1)</f>
        <v>184</v>
      </c>
      <c r="I85" s="18" t="n">
        <f aca="false">INDEX(ImgG,ROUND($C$5+I$7*SIN(2*PI()*$B85/n_ang),0)-ImgG_y0+1,ROUND($C$4+I$7*COS(2*PI()*$B85/n_ang),0)-ImgG_x0+1)</f>
        <v>151</v>
      </c>
      <c r="J85" s="18" t="n">
        <f aca="false">INDEX(ImgG,ROUND($C$5+J$7*SIN(2*PI()*$B85/n_ang),0)-ImgG_y0+1,ROUND($C$4+J$7*COS(2*PI()*$B85/n_ang),0)-ImgG_x0+1)</f>
        <v>193</v>
      </c>
      <c r="K85" s="18" t="n">
        <f aca="false">INDEX(ImgG,ROUND($C$5+K$7*SIN(2*PI()*$B85/n_ang),0)-ImgG_y0+1,ROUND($C$4+K$7*COS(2*PI()*$B85/n_ang),0)-ImgG_x0+1)</f>
        <v>249</v>
      </c>
      <c r="L85" s="18" t="n">
        <f aca="false">INDEX(ImgG,ROUND($C$5+L$7*SIN(2*PI()*$B85/n_ang),0)-ImgG_y0+1,ROUND($C$4+L$7*COS(2*PI()*$B85/n_ang),0)-ImgG_x0+1)</f>
        <v>250</v>
      </c>
      <c r="M85" s="18" t="n">
        <f aca="false">INDEX(ImgG,ROUND($C$5+M$7*SIN(2*PI()*$B85/n_ang),0)-ImgG_y0+1,ROUND($C$4+M$7*COS(2*PI()*$B85/n_ang),0)-ImgG_x0+1)</f>
        <v>241</v>
      </c>
      <c r="N85" s="18" t="n">
        <f aca="false">INDEX(ImgG,ROUND($C$5+N$7*SIN(2*PI()*$B85/n_ang),0)-ImgG_y0+1,ROUND($C$4+N$7*COS(2*PI()*$B85/n_ang),0)-ImgG_x0+1)</f>
        <v>247</v>
      </c>
      <c r="O85" s="18" t="n">
        <f aca="false">INDEX(ImgG,ROUND($C$5+O$7*SIN(2*PI()*$B85/n_ang),0)-ImgG_y0+1,ROUND($C$4+O$7*COS(2*PI()*$B85/n_ang),0)-ImgG_x0+1)</f>
        <v>251</v>
      </c>
      <c r="P85" s="18" t="n">
        <f aca="false">INDEX(ImgG,ROUND($C$5+P$7*SIN(2*PI()*$B85/n_ang),0)-ImgG_y0+1,ROUND($C$4+P$7*COS(2*PI()*$B85/n_ang),0)-ImgG_x0+1)</f>
        <v>251</v>
      </c>
      <c r="Q85" s="18" t="n">
        <f aca="false">INDEX(ImgG,ROUND($C$5+Q$7*SIN(2*PI()*$B85/n_ang),0)-ImgG_y0+1,ROUND($C$4+Q$7*COS(2*PI()*$B85/n_ang),0)-ImgG_x0+1)</f>
        <v>201</v>
      </c>
      <c r="R85" s="18" t="n">
        <f aca="false">INDEX(ImgG,ROUND($C$5+R$7*SIN(2*PI()*$B85/n_ang),0)-ImgG_y0+1,ROUND($C$4+R$7*COS(2*PI()*$B85/n_ang),0)-ImgG_x0+1)</f>
        <v>138</v>
      </c>
      <c r="S85" s="18" t="n">
        <f aca="false">INDEX(ImgG,ROUND($C$5+S$7*SIN(2*PI()*$B85/n_ang),0)-ImgG_y0+1,ROUND($C$4+S$7*COS(2*PI()*$B85/n_ang),0)-ImgG_x0+1)</f>
        <v>152</v>
      </c>
      <c r="T85" s="18" t="n">
        <f aca="false">INDEX(ImgG,ROUND($C$5+T$7*SIN(2*PI()*$B85/n_ang),0)-ImgG_y0+1,ROUND($C$4+T$7*COS(2*PI()*$B85/n_ang),0)-ImgG_x0+1)</f>
        <v>173</v>
      </c>
      <c r="U85" s="18" t="n">
        <f aca="false">INDEX(ImgG,ROUND($C$5+U$7*SIN(2*PI()*$B85/n_ang),0)-ImgG_y0+1,ROUND($C$4+U$7*COS(2*PI()*$B85/n_ang),0)-ImgG_x0+1)</f>
        <v>164</v>
      </c>
      <c r="V85" s="18" t="n">
        <f aca="false">INDEX(ImgG,ROUND($C$5+V$7*SIN(2*PI()*$B85/n_ang),0)-ImgG_y0+1,ROUND($C$4+V$7*COS(2*PI()*$B85/n_ang),0)-ImgG_x0+1)</f>
        <v>164</v>
      </c>
      <c r="W85" s="18" t="n">
        <f aca="false">INDEX(ImgG,ROUND($C$5+W$7*SIN(2*PI()*$B85/n_ang),0)-ImgG_y0+1,ROUND($C$4+W$7*COS(2*PI()*$B85/n_ang),0)-ImgG_x0+1)</f>
        <v>160</v>
      </c>
      <c r="X85" s="18" t="n">
        <f aca="false">INDEX(ImgG,ROUND($C$5+X$7*SIN(2*PI()*$B85/n_ang),0)-ImgG_y0+1,ROUND($C$4+X$7*COS(2*PI()*$B85/n_ang),0)-ImgG_x0+1)</f>
        <v>163</v>
      </c>
      <c r="Y85" s="18" t="n">
        <f aca="false">INDEX(ImgG,ROUND($C$5+Y$7*SIN(2*PI()*$B85/n_ang),0)-ImgG_y0+1,ROUND($C$4+Y$7*COS(2*PI()*$B85/n_ang),0)-ImgG_x0+1)</f>
        <v>157</v>
      </c>
      <c r="Z85" s="18" t="n">
        <f aca="false">INDEX(ImgG,ROUND($C$5+Z$7*SIN(2*PI()*$B85/n_ang),0)-ImgG_y0+1,ROUND($C$4+Z$7*COS(2*PI()*$B85/n_ang),0)-ImgG_x0+1)</f>
        <v>151</v>
      </c>
      <c r="AA85" s="18" t="n">
        <f aca="false">INDEX(ImgG,ROUND($C$5+AA$7*SIN(2*PI()*$B85/n_ang),0)-ImgG_y0+1,ROUND($C$4+AA$7*COS(2*PI()*$B85/n_ang),0)-ImgG_x0+1)</f>
        <v>151</v>
      </c>
      <c r="AB85" s="18" t="n">
        <f aca="false">INDEX(ImgG,ROUND($C$5+AB$7*SIN(2*PI()*$B85/n_ang),0)-ImgG_y0+1,ROUND($C$4+AB$7*COS(2*PI()*$B85/n_ang),0)-ImgG_x0+1)</f>
        <v>153</v>
      </c>
      <c r="AD85" s="18" t="n">
        <f aca="false">INDEX(ImgG,ROUND($C$5+AD$7*SIN(2*PI()*$B85/n_ang),0)-ImgG_y0+1,ROUND($C$4+AD$7*COS(2*PI()*$B85/n_ang),0)-ImgG_x0+1)</f>
        <v>156</v>
      </c>
      <c r="AE85" s="18" t="n">
        <f aca="false">INDEX(ImgG,ROUND($C$5+AE$7*SIN(2*PI()*$B85/n_ang),0)-ImgG_y0+1,ROUND($C$4+AE$7*COS(2*PI()*$B85/n_ang),0)-ImgG_x0+1)</f>
        <v>163</v>
      </c>
      <c r="AF85" s="18" t="n">
        <f aca="false">INDEX(ImgG,ROUND($C$5+AF$7*SIN(2*PI()*$B85/n_ang),0)-ImgG_y0+1,ROUND($C$4+AF$7*COS(2*PI()*$B85/n_ang),0)-ImgG_x0+1)</f>
        <v>206</v>
      </c>
      <c r="AG85" s="18" t="n">
        <f aca="false">INDEX(ImgG,ROUND($C$5+AG$7*SIN(2*PI()*$B85/n_ang),0)-ImgG_y0+1,ROUND($C$4+AG$7*COS(2*PI()*$B85/n_ang),0)-ImgG_x0+1)</f>
        <v>252</v>
      </c>
      <c r="AH85" s="18" t="n">
        <f aca="false">INDEX(ImgG,ROUND($C$5+AH$7*SIN(2*PI()*$B85/n_ang),0)-ImgG_y0+1,ROUND($C$4+AH$7*COS(2*PI()*$B85/n_ang),0)-ImgG_x0+1)</f>
        <v>51</v>
      </c>
      <c r="AI85" s="18" t="n">
        <f aca="false">INDEX(ImgG,ROUND($C$5+AI$7*SIN(2*PI()*$B85/n_ang),0)-ImgG_y0+1,ROUND($C$4+AI$7*COS(2*PI()*$B85/n_ang),0)-ImgG_x0+1)</f>
        <v>51</v>
      </c>
      <c r="AJ85" s="18" t="n">
        <f aca="false">INDEX(ImgG,ROUND($C$5+AJ$7*SIN(2*PI()*$B85/n_ang),0)-ImgG_y0+1,ROUND($C$4+AJ$7*COS(2*PI()*$B85/n_ang),0)-ImgG_x0+1)</f>
        <v>10</v>
      </c>
      <c r="AK85" s="18" t="n">
        <f aca="false">INDEX(ImgG,ROUND($C$5+AK$7*SIN(2*PI()*$B85/n_ang),0)-ImgG_y0+1,ROUND($C$4+AK$7*COS(2*PI()*$B85/n_ang),0)-ImgG_x0+1)</f>
        <v>43</v>
      </c>
      <c r="AL85" s="18" t="n">
        <f aca="false">INDEX(ImgG,ROUND($C$5+AL$7*SIN(2*PI()*$B85/n_ang),0)-ImgG_y0+1,ROUND($C$4+AL$7*COS(2*PI()*$B85/n_ang),0)-ImgG_x0+1)</f>
        <v>46</v>
      </c>
      <c r="AN85" s="35" t="n">
        <f aca="false">AVERAGE(D85:AB85)-AVERAGE(D136:AB136)</f>
        <v>39.454375</v>
      </c>
      <c r="AO85" s="36" t="n">
        <f aca="false">(AN85-AVERAGE(AN$8:AN$135))/STDEVP(AN$8:AN$135)</f>
        <v>1.44111937599795</v>
      </c>
      <c r="AP85" s="35" t="n">
        <f aca="false">AVERAGE(AD85:AL85)-AVERAGE(AD136:AL136)</f>
        <v>33.5972222222222</v>
      </c>
      <c r="AQ85" s="36" t="n">
        <f aca="false">(AP85-AVERAGE(AP$8:AP$135))/STDEVP(AP$8:AP$135)</f>
        <v>0.7189950666951</v>
      </c>
    </row>
    <row r="86" customFormat="false" ht="10.5" hidden="false" customHeight="true" outlineLevel="0" collapsed="false">
      <c r="B86" s="22" t="n">
        <v>78</v>
      </c>
      <c r="C86" s="34" t="n">
        <f aca="false">B86*360/n_ang</f>
        <v>219.375</v>
      </c>
      <c r="D86" s="18" t="n">
        <f aca="false">INDEX(ImgG,ROUND($C$5+D$7*SIN(2*PI()*$B86/n_ang),0)-ImgG_y0+1,ROUND($C$4+D$7*COS(2*PI()*$B86/n_ang),0)-ImgG_x0+1)</f>
        <v>74</v>
      </c>
      <c r="E86" s="18" t="n">
        <f aca="false">INDEX(ImgG,ROUND($C$5+E$7*SIN(2*PI()*$B86/n_ang),0)-ImgG_y0+1,ROUND($C$4+E$7*COS(2*PI()*$B86/n_ang),0)-ImgG_x0+1)</f>
        <v>74</v>
      </c>
      <c r="F86" s="18" t="n">
        <f aca="false">INDEX(ImgG,ROUND($C$5+F$7*SIN(2*PI()*$B86/n_ang),0)-ImgG_y0+1,ROUND($C$4+F$7*COS(2*PI()*$B86/n_ang),0)-ImgG_x0+1)</f>
        <v>177</v>
      </c>
      <c r="G86" s="18" t="n">
        <f aca="false">INDEX(ImgG,ROUND($C$5+G$7*SIN(2*PI()*$B86/n_ang),0)-ImgG_y0+1,ROUND($C$4+G$7*COS(2*PI()*$B86/n_ang),0)-ImgG_x0+1)</f>
        <v>187</v>
      </c>
      <c r="H86" s="18" t="n">
        <f aca="false">INDEX(ImgG,ROUND($C$5+H$7*SIN(2*PI()*$B86/n_ang),0)-ImgG_y0+1,ROUND($C$4+H$7*COS(2*PI()*$B86/n_ang),0)-ImgG_x0+1)</f>
        <v>184</v>
      </c>
      <c r="I86" s="18" t="n">
        <f aca="false">INDEX(ImgG,ROUND($C$5+I$7*SIN(2*PI()*$B86/n_ang),0)-ImgG_y0+1,ROUND($C$4+I$7*COS(2*PI()*$B86/n_ang),0)-ImgG_x0+1)</f>
        <v>169</v>
      </c>
      <c r="J86" s="18" t="n">
        <f aca="false">INDEX(ImgG,ROUND($C$5+J$7*SIN(2*PI()*$B86/n_ang),0)-ImgG_y0+1,ROUND($C$4+J$7*COS(2*PI()*$B86/n_ang),0)-ImgG_x0+1)</f>
        <v>203</v>
      </c>
      <c r="K86" s="18" t="n">
        <f aca="false">INDEX(ImgG,ROUND($C$5+K$7*SIN(2*PI()*$B86/n_ang),0)-ImgG_y0+1,ROUND($C$4+K$7*COS(2*PI()*$B86/n_ang),0)-ImgG_x0+1)</f>
        <v>249</v>
      </c>
      <c r="L86" s="18" t="n">
        <f aca="false">INDEX(ImgG,ROUND($C$5+L$7*SIN(2*PI()*$B86/n_ang),0)-ImgG_y0+1,ROUND($C$4+L$7*COS(2*PI()*$B86/n_ang),0)-ImgG_x0+1)</f>
        <v>253</v>
      </c>
      <c r="M86" s="18" t="n">
        <f aca="false">INDEX(ImgG,ROUND($C$5+M$7*SIN(2*PI()*$B86/n_ang),0)-ImgG_y0+1,ROUND($C$4+M$7*COS(2*PI()*$B86/n_ang),0)-ImgG_x0+1)</f>
        <v>241</v>
      </c>
      <c r="N86" s="18" t="n">
        <f aca="false">INDEX(ImgG,ROUND($C$5+N$7*SIN(2*PI()*$B86/n_ang),0)-ImgG_y0+1,ROUND($C$4+N$7*COS(2*PI()*$B86/n_ang),0)-ImgG_x0+1)</f>
        <v>251</v>
      </c>
      <c r="O86" s="18" t="n">
        <f aca="false">INDEX(ImgG,ROUND($C$5+O$7*SIN(2*PI()*$B86/n_ang),0)-ImgG_y0+1,ROUND($C$4+O$7*COS(2*PI()*$B86/n_ang),0)-ImgG_x0+1)</f>
        <v>253</v>
      </c>
      <c r="P86" s="18" t="n">
        <f aca="false">INDEX(ImgG,ROUND($C$5+P$7*SIN(2*PI()*$B86/n_ang),0)-ImgG_y0+1,ROUND($C$4+P$7*COS(2*PI()*$B86/n_ang),0)-ImgG_x0+1)</f>
        <v>251</v>
      </c>
      <c r="Q86" s="18" t="n">
        <f aca="false">INDEX(ImgG,ROUND($C$5+Q$7*SIN(2*PI()*$B86/n_ang),0)-ImgG_y0+1,ROUND($C$4+Q$7*COS(2*PI()*$B86/n_ang),0)-ImgG_x0+1)</f>
        <v>144</v>
      </c>
      <c r="R86" s="18" t="n">
        <f aca="false">INDEX(ImgG,ROUND($C$5+R$7*SIN(2*PI()*$B86/n_ang),0)-ImgG_y0+1,ROUND($C$4+R$7*COS(2*PI()*$B86/n_ang),0)-ImgG_x0+1)</f>
        <v>149</v>
      </c>
      <c r="S86" s="18" t="n">
        <f aca="false">INDEX(ImgG,ROUND($C$5+S$7*SIN(2*PI()*$B86/n_ang),0)-ImgG_y0+1,ROUND($C$4+S$7*COS(2*PI()*$B86/n_ang),0)-ImgG_x0+1)</f>
        <v>160</v>
      </c>
      <c r="T86" s="18" t="n">
        <f aca="false">INDEX(ImgG,ROUND($C$5+T$7*SIN(2*PI()*$B86/n_ang),0)-ImgG_y0+1,ROUND($C$4+T$7*COS(2*PI()*$B86/n_ang),0)-ImgG_x0+1)</f>
        <v>165</v>
      </c>
      <c r="U86" s="18" t="n">
        <f aca="false">INDEX(ImgG,ROUND($C$5+U$7*SIN(2*PI()*$B86/n_ang),0)-ImgG_y0+1,ROUND($C$4+U$7*COS(2*PI()*$B86/n_ang),0)-ImgG_x0+1)</f>
        <v>170</v>
      </c>
      <c r="V86" s="18" t="n">
        <f aca="false">INDEX(ImgG,ROUND($C$5+V$7*SIN(2*PI()*$B86/n_ang),0)-ImgG_y0+1,ROUND($C$4+V$7*COS(2*PI()*$B86/n_ang),0)-ImgG_x0+1)</f>
        <v>166</v>
      </c>
      <c r="W86" s="18" t="n">
        <f aca="false">INDEX(ImgG,ROUND($C$5+W$7*SIN(2*PI()*$B86/n_ang),0)-ImgG_y0+1,ROUND($C$4+W$7*COS(2*PI()*$B86/n_ang),0)-ImgG_x0+1)</f>
        <v>162</v>
      </c>
      <c r="X86" s="18" t="n">
        <f aca="false">INDEX(ImgG,ROUND($C$5+X$7*SIN(2*PI()*$B86/n_ang),0)-ImgG_y0+1,ROUND($C$4+X$7*COS(2*PI()*$B86/n_ang),0)-ImgG_x0+1)</f>
        <v>175</v>
      </c>
      <c r="Y86" s="18" t="n">
        <f aca="false">INDEX(ImgG,ROUND($C$5+Y$7*SIN(2*PI()*$B86/n_ang),0)-ImgG_y0+1,ROUND($C$4+Y$7*COS(2*PI()*$B86/n_ang),0)-ImgG_x0+1)</f>
        <v>178</v>
      </c>
      <c r="Z86" s="18" t="n">
        <f aca="false">INDEX(ImgG,ROUND($C$5+Z$7*SIN(2*PI()*$B86/n_ang),0)-ImgG_y0+1,ROUND($C$4+Z$7*COS(2*PI()*$B86/n_ang),0)-ImgG_x0+1)</f>
        <v>191</v>
      </c>
      <c r="AA86" s="18" t="n">
        <f aca="false">INDEX(ImgG,ROUND($C$5+AA$7*SIN(2*PI()*$B86/n_ang),0)-ImgG_y0+1,ROUND($C$4+AA$7*COS(2*PI()*$B86/n_ang),0)-ImgG_x0+1)</f>
        <v>191</v>
      </c>
      <c r="AB86" s="18" t="n">
        <f aca="false">INDEX(ImgG,ROUND($C$5+AB$7*SIN(2*PI()*$B86/n_ang),0)-ImgG_y0+1,ROUND($C$4+AB$7*COS(2*PI()*$B86/n_ang),0)-ImgG_x0+1)</f>
        <v>178</v>
      </c>
      <c r="AD86" s="18" t="n">
        <f aca="false">INDEX(ImgG,ROUND($C$5+AD$7*SIN(2*PI()*$B86/n_ang),0)-ImgG_y0+1,ROUND($C$4+AD$7*COS(2*PI()*$B86/n_ang),0)-ImgG_x0+1)</f>
        <v>159</v>
      </c>
      <c r="AE86" s="18" t="n">
        <f aca="false">INDEX(ImgG,ROUND($C$5+AE$7*SIN(2*PI()*$B86/n_ang),0)-ImgG_y0+1,ROUND($C$4+AE$7*COS(2*PI()*$B86/n_ang),0)-ImgG_x0+1)</f>
        <v>153</v>
      </c>
      <c r="AF86" s="18" t="n">
        <f aca="false">INDEX(ImgG,ROUND($C$5+AF$7*SIN(2*PI()*$B86/n_ang),0)-ImgG_y0+1,ROUND($C$4+AF$7*COS(2*PI()*$B86/n_ang),0)-ImgG_x0+1)</f>
        <v>242</v>
      </c>
      <c r="AG86" s="18" t="n">
        <f aca="false">INDEX(ImgG,ROUND($C$5+AG$7*SIN(2*PI()*$B86/n_ang),0)-ImgG_y0+1,ROUND($C$4+AG$7*COS(2*PI()*$B86/n_ang),0)-ImgG_x0+1)</f>
        <v>251</v>
      </c>
      <c r="AH86" s="18" t="n">
        <f aca="false">INDEX(ImgG,ROUND($C$5+AH$7*SIN(2*PI()*$B86/n_ang),0)-ImgG_y0+1,ROUND($C$4+AH$7*COS(2*PI()*$B86/n_ang),0)-ImgG_x0+1)</f>
        <v>206</v>
      </c>
      <c r="AI86" s="18" t="n">
        <f aca="false">INDEX(ImgG,ROUND($C$5+AI$7*SIN(2*PI()*$B86/n_ang),0)-ImgG_y0+1,ROUND($C$4+AI$7*COS(2*PI()*$B86/n_ang),0)-ImgG_x0+1)</f>
        <v>20</v>
      </c>
      <c r="AJ86" s="18" t="n">
        <f aca="false">INDEX(ImgG,ROUND($C$5+AJ$7*SIN(2*PI()*$B86/n_ang),0)-ImgG_y0+1,ROUND($C$4+AJ$7*COS(2*PI()*$B86/n_ang),0)-ImgG_x0+1)</f>
        <v>14</v>
      </c>
      <c r="AK86" s="18" t="n">
        <f aca="false">INDEX(ImgG,ROUND($C$5+AK$7*SIN(2*PI()*$B86/n_ang),0)-ImgG_y0+1,ROUND($C$4+AK$7*COS(2*PI()*$B86/n_ang),0)-ImgG_x0+1)</f>
        <v>52</v>
      </c>
      <c r="AL86" s="18" t="n">
        <f aca="false">INDEX(ImgG,ROUND($C$5+AL$7*SIN(2*PI()*$B86/n_ang),0)-ImgG_y0+1,ROUND($C$4+AL$7*COS(2*PI()*$B86/n_ang),0)-ImgG_x0+1)</f>
        <v>56</v>
      </c>
      <c r="AN86" s="35" t="n">
        <f aca="false">AVERAGE(D86:AB86)-AVERAGE(D136:AB136)</f>
        <v>42.174375</v>
      </c>
      <c r="AO86" s="36" t="n">
        <f aca="false">(AN86-AVERAGE(AN$8:AN$135))/STDEVP(AN$8:AN$135)</f>
        <v>1.54047070782654</v>
      </c>
      <c r="AP86" s="35" t="n">
        <f aca="false">AVERAGE(AD86:AL86)-AVERAGE(AD136:AL136)</f>
        <v>53.0416666666667</v>
      </c>
      <c r="AQ86" s="36" t="n">
        <f aca="false">(AP86-AVERAGE(AP$8:AP$135))/STDEVP(AP$8:AP$135)</f>
        <v>1.13511457615072</v>
      </c>
    </row>
    <row r="87" customFormat="false" ht="10.5" hidden="false" customHeight="true" outlineLevel="0" collapsed="false">
      <c r="B87" s="22" t="n">
        <v>79</v>
      </c>
      <c r="C87" s="34" t="n">
        <f aca="false">B87*360/n_ang</f>
        <v>222.1875</v>
      </c>
      <c r="D87" s="18" t="n">
        <f aca="false">INDEX(ImgG,ROUND($C$5+D$7*SIN(2*PI()*$B87/n_ang),0)-ImgG_y0+1,ROUND($C$4+D$7*COS(2*PI()*$B87/n_ang),0)-ImgG_x0+1)</f>
        <v>37</v>
      </c>
      <c r="E87" s="18" t="n">
        <f aca="false">INDEX(ImgG,ROUND($C$5+E$7*SIN(2*PI()*$B87/n_ang),0)-ImgG_y0+1,ROUND($C$4+E$7*COS(2*PI()*$B87/n_ang),0)-ImgG_x0+1)</f>
        <v>148</v>
      </c>
      <c r="F87" s="18" t="n">
        <f aca="false">INDEX(ImgG,ROUND($C$5+F$7*SIN(2*PI()*$B87/n_ang),0)-ImgG_y0+1,ROUND($C$4+F$7*COS(2*PI()*$B87/n_ang),0)-ImgG_x0+1)</f>
        <v>177</v>
      </c>
      <c r="G87" s="18" t="n">
        <f aca="false">INDEX(ImgG,ROUND($C$5+G$7*SIN(2*PI()*$B87/n_ang),0)-ImgG_y0+1,ROUND($C$4+G$7*COS(2*PI()*$B87/n_ang),0)-ImgG_x0+1)</f>
        <v>187</v>
      </c>
      <c r="H87" s="18" t="n">
        <f aca="false">INDEX(ImgG,ROUND($C$5+H$7*SIN(2*PI()*$B87/n_ang),0)-ImgG_y0+1,ROUND($C$4+H$7*COS(2*PI()*$B87/n_ang),0)-ImgG_x0+1)</f>
        <v>191</v>
      </c>
      <c r="I87" s="18" t="n">
        <f aca="false">INDEX(ImgG,ROUND($C$5+I$7*SIN(2*PI()*$B87/n_ang),0)-ImgG_y0+1,ROUND($C$4+I$7*COS(2*PI()*$B87/n_ang),0)-ImgG_x0+1)</f>
        <v>193</v>
      </c>
      <c r="J87" s="18" t="n">
        <f aca="false">INDEX(ImgG,ROUND($C$5+J$7*SIN(2*PI()*$B87/n_ang),0)-ImgG_y0+1,ROUND($C$4+J$7*COS(2*PI()*$B87/n_ang),0)-ImgG_x0+1)</f>
        <v>203</v>
      </c>
      <c r="K87" s="18" t="n">
        <f aca="false">INDEX(ImgG,ROUND($C$5+K$7*SIN(2*PI()*$B87/n_ang),0)-ImgG_y0+1,ROUND($C$4+K$7*COS(2*PI()*$B87/n_ang),0)-ImgG_x0+1)</f>
        <v>245</v>
      </c>
      <c r="L87" s="18" t="n">
        <f aca="false">INDEX(ImgG,ROUND($C$5+L$7*SIN(2*PI()*$B87/n_ang),0)-ImgG_y0+1,ROUND($C$4+L$7*COS(2*PI()*$B87/n_ang),0)-ImgG_x0+1)</f>
        <v>245</v>
      </c>
      <c r="M87" s="18" t="n">
        <f aca="false">INDEX(ImgG,ROUND($C$5+M$7*SIN(2*PI()*$B87/n_ang),0)-ImgG_y0+1,ROUND($C$4+M$7*COS(2*PI()*$B87/n_ang),0)-ImgG_x0+1)</f>
        <v>229</v>
      </c>
      <c r="N87" s="18" t="n">
        <f aca="false">INDEX(ImgG,ROUND($C$5+N$7*SIN(2*PI()*$B87/n_ang),0)-ImgG_y0+1,ROUND($C$4+N$7*COS(2*PI()*$B87/n_ang),0)-ImgG_x0+1)</f>
        <v>235</v>
      </c>
      <c r="O87" s="18" t="n">
        <f aca="false">INDEX(ImgG,ROUND($C$5+O$7*SIN(2*PI()*$B87/n_ang),0)-ImgG_y0+1,ROUND($C$4+O$7*COS(2*PI()*$B87/n_ang),0)-ImgG_x0+1)</f>
        <v>253</v>
      </c>
      <c r="P87" s="18" t="n">
        <f aca="false">INDEX(ImgG,ROUND($C$5+P$7*SIN(2*PI()*$B87/n_ang),0)-ImgG_y0+1,ROUND($C$4+P$7*COS(2*PI()*$B87/n_ang),0)-ImgG_x0+1)</f>
        <v>188</v>
      </c>
      <c r="Q87" s="18" t="n">
        <f aca="false">INDEX(ImgG,ROUND($C$5+Q$7*SIN(2*PI()*$B87/n_ang),0)-ImgG_y0+1,ROUND($C$4+Q$7*COS(2*PI()*$B87/n_ang),0)-ImgG_x0+1)</f>
        <v>141</v>
      </c>
      <c r="R87" s="18" t="n">
        <f aca="false">INDEX(ImgG,ROUND($C$5+R$7*SIN(2*PI()*$B87/n_ang),0)-ImgG_y0+1,ROUND($C$4+R$7*COS(2*PI()*$B87/n_ang),0)-ImgG_x0+1)</f>
        <v>149</v>
      </c>
      <c r="S87" s="18" t="n">
        <f aca="false">INDEX(ImgG,ROUND($C$5+S$7*SIN(2*PI()*$B87/n_ang),0)-ImgG_y0+1,ROUND($C$4+S$7*COS(2*PI()*$B87/n_ang),0)-ImgG_x0+1)</f>
        <v>149</v>
      </c>
      <c r="T87" s="18" t="n">
        <f aca="false">INDEX(ImgG,ROUND($C$5+T$7*SIN(2*PI()*$B87/n_ang),0)-ImgG_y0+1,ROUND($C$4+T$7*COS(2*PI()*$B87/n_ang),0)-ImgG_x0+1)</f>
        <v>143</v>
      </c>
      <c r="U87" s="18" t="n">
        <f aca="false">INDEX(ImgG,ROUND($C$5+U$7*SIN(2*PI()*$B87/n_ang),0)-ImgG_y0+1,ROUND($C$4+U$7*COS(2*PI()*$B87/n_ang),0)-ImgG_x0+1)</f>
        <v>157</v>
      </c>
      <c r="V87" s="18" t="n">
        <f aca="false">INDEX(ImgG,ROUND($C$5+V$7*SIN(2*PI()*$B87/n_ang),0)-ImgG_y0+1,ROUND($C$4+V$7*COS(2*PI()*$B87/n_ang),0)-ImgG_x0+1)</f>
        <v>146</v>
      </c>
      <c r="W87" s="18" t="n">
        <f aca="false">INDEX(ImgG,ROUND($C$5+W$7*SIN(2*PI()*$B87/n_ang),0)-ImgG_y0+1,ROUND($C$4+W$7*COS(2*PI()*$B87/n_ang),0)-ImgG_x0+1)</f>
        <v>146</v>
      </c>
      <c r="X87" s="18" t="n">
        <f aca="false">INDEX(ImgG,ROUND($C$5+X$7*SIN(2*PI()*$B87/n_ang),0)-ImgG_y0+1,ROUND($C$4+X$7*COS(2*PI()*$B87/n_ang),0)-ImgG_x0+1)</f>
        <v>157</v>
      </c>
      <c r="Y87" s="18" t="n">
        <f aca="false">INDEX(ImgG,ROUND($C$5+Y$7*SIN(2*PI()*$B87/n_ang),0)-ImgG_y0+1,ROUND($C$4+Y$7*COS(2*PI()*$B87/n_ang),0)-ImgG_x0+1)</f>
        <v>141</v>
      </c>
      <c r="Z87" s="18" t="n">
        <f aca="false">INDEX(ImgG,ROUND($C$5+Z$7*SIN(2*PI()*$B87/n_ang),0)-ImgG_y0+1,ROUND($C$4+Z$7*COS(2*PI()*$B87/n_ang),0)-ImgG_x0+1)</f>
        <v>146</v>
      </c>
      <c r="AA87" s="18" t="n">
        <f aca="false">INDEX(ImgG,ROUND($C$5+AA$7*SIN(2*PI()*$B87/n_ang),0)-ImgG_y0+1,ROUND($C$4+AA$7*COS(2*PI()*$B87/n_ang),0)-ImgG_x0+1)</f>
        <v>146</v>
      </c>
      <c r="AB87" s="18" t="n">
        <f aca="false">INDEX(ImgG,ROUND($C$5+AB$7*SIN(2*PI()*$B87/n_ang),0)-ImgG_y0+1,ROUND($C$4+AB$7*COS(2*PI()*$B87/n_ang),0)-ImgG_x0+1)</f>
        <v>150</v>
      </c>
      <c r="AD87" s="18" t="n">
        <f aca="false">INDEX(ImgG,ROUND($C$5+AD$7*SIN(2*PI()*$B87/n_ang),0)-ImgG_y0+1,ROUND($C$4+AD$7*COS(2*PI()*$B87/n_ang),0)-ImgG_x0+1)</f>
        <v>140</v>
      </c>
      <c r="AE87" s="18" t="n">
        <f aca="false">INDEX(ImgG,ROUND($C$5+AE$7*SIN(2*PI()*$B87/n_ang),0)-ImgG_y0+1,ROUND($C$4+AE$7*COS(2*PI()*$B87/n_ang),0)-ImgG_x0+1)</f>
        <v>130</v>
      </c>
      <c r="AF87" s="18" t="n">
        <f aca="false">INDEX(ImgG,ROUND($C$5+AF$7*SIN(2*PI()*$B87/n_ang),0)-ImgG_y0+1,ROUND($C$4+AF$7*COS(2*PI()*$B87/n_ang),0)-ImgG_x0+1)</f>
        <v>167</v>
      </c>
      <c r="AG87" s="18" t="n">
        <f aca="false">INDEX(ImgG,ROUND($C$5+AG$7*SIN(2*PI()*$B87/n_ang),0)-ImgG_y0+1,ROUND($C$4+AG$7*COS(2*PI()*$B87/n_ang),0)-ImgG_x0+1)</f>
        <v>169</v>
      </c>
      <c r="AH87" s="18" t="n">
        <f aca="false">INDEX(ImgG,ROUND($C$5+AH$7*SIN(2*PI()*$B87/n_ang),0)-ImgG_y0+1,ROUND($C$4+AH$7*COS(2*PI()*$B87/n_ang),0)-ImgG_x0+1)</f>
        <v>161</v>
      </c>
      <c r="AI87" s="18" t="n">
        <f aca="false">INDEX(ImgG,ROUND($C$5+AI$7*SIN(2*PI()*$B87/n_ang),0)-ImgG_y0+1,ROUND($C$4+AI$7*COS(2*PI()*$B87/n_ang),0)-ImgG_x0+1)</f>
        <v>39</v>
      </c>
      <c r="AJ87" s="18" t="n">
        <f aca="false">INDEX(ImgG,ROUND($C$5+AJ$7*SIN(2*PI()*$B87/n_ang),0)-ImgG_y0+1,ROUND($C$4+AJ$7*COS(2*PI()*$B87/n_ang),0)-ImgG_x0+1)</f>
        <v>31</v>
      </c>
      <c r="AK87" s="18" t="n">
        <f aca="false">INDEX(ImgG,ROUND($C$5+AK$7*SIN(2*PI()*$B87/n_ang),0)-ImgG_y0+1,ROUND($C$4+AK$7*COS(2*PI()*$B87/n_ang),0)-ImgG_x0+1)</f>
        <v>44</v>
      </c>
      <c r="AL87" s="18" t="n">
        <f aca="false">INDEX(ImgG,ROUND($C$5+AL$7*SIN(2*PI()*$B87/n_ang),0)-ImgG_y0+1,ROUND($C$4+AL$7*COS(2*PI()*$B87/n_ang),0)-ImgG_x0+1)</f>
        <v>41</v>
      </c>
      <c r="AN87" s="35" t="n">
        <f aca="false">AVERAGE(D87:AB87)-AVERAGE(D136:AB136)</f>
        <v>30.454375</v>
      </c>
      <c r="AO87" s="36" t="n">
        <f aca="false">(AN87-AVERAGE(AN$8:AN$135))/STDEVP(AN$8:AN$135)</f>
        <v>1.11238335156513</v>
      </c>
      <c r="AP87" s="35" t="n">
        <f aca="false">AVERAGE(AD87:AL87)-AVERAGE(AD136:AL136)</f>
        <v>27.375</v>
      </c>
      <c r="AQ87" s="36" t="n">
        <f aca="false">(AP87-AVERAGE(AP$8:AP$135))/STDEVP(AP$8:AP$135)</f>
        <v>0.585836823669302</v>
      </c>
    </row>
    <row r="88" customFormat="false" ht="10.5" hidden="false" customHeight="true" outlineLevel="0" collapsed="false">
      <c r="B88" s="22" t="n">
        <v>80</v>
      </c>
      <c r="C88" s="34" t="n">
        <f aca="false">B88*360/n_ang</f>
        <v>225</v>
      </c>
      <c r="D88" s="18" t="n">
        <f aca="false">INDEX(ImgG,ROUND($C$5+D$7*SIN(2*PI()*$B88/n_ang),0)-ImgG_y0+1,ROUND($C$4+D$7*COS(2*PI()*$B88/n_ang),0)-ImgG_x0+1)</f>
        <v>37</v>
      </c>
      <c r="E88" s="18" t="n">
        <f aca="false">INDEX(ImgG,ROUND($C$5+E$7*SIN(2*PI()*$B88/n_ang),0)-ImgG_y0+1,ROUND($C$4+E$7*COS(2*PI()*$B88/n_ang),0)-ImgG_x0+1)</f>
        <v>148</v>
      </c>
      <c r="F88" s="18" t="n">
        <f aca="false">INDEX(ImgG,ROUND($C$5+F$7*SIN(2*PI()*$B88/n_ang),0)-ImgG_y0+1,ROUND($C$4+F$7*COS(2*PI()*$B88/n_ang),0)-ImgG_x0+1)</f>
        <v>171</v>
      </c>
      <c r="G88" s="18" t="n">
        <f aca="false">INDEX(ImgG,ROUND($C$5+G$7*SIN(2*PI()*$B88/n_ang),0)-ImgG_y0+1,ROUND($C$4+G$7*COS(2*PI()*$B88/n_ang),0)-ImgG_x0+1)</f>
        <v>171</v>
      </c>
      <c r="H88" s="18" t="n">
        <f aca="false">INDEX(ImgG,ROUND($C$5+H$7*SIN(2*PI()*$B88/n_ang),0)-ImgG_y0+1,ROUND($C$4+H$7*COS(2*PI()*$B88/n_ang),0)-ImgG_x0+1)</f>
        <v>191</v>
      </c>
      <c r="I88" s="18" t="n">
        <f aca="false">INDEX(ImgG,ROUND($C$5+I$7*SIN(2*PI()*$B88/n_ang),0)-ImgG_y0+1,ROUND($C$4+I$7*COS(2*PI()*$B88/n_ang),0)-ImgG_x0+1)</f>
        <v>173</v>
      </c>
      <c r="J88" s="18" t="n">
        <f aca="false">INDEX(ImgG,ROUND($C$5+J$7*SIN(2*PI()*$B88/n_ang),0)-ImgG_y0+1,ROUND($C$4+J$7*COS(2*PI()*$B88/n_ang),0)-ImgG_x0+1)</f>
        <v>157</v>
      </c>
      <c r="K88" s="18" t="n">
        <f aca="false">INDEX(ImgG,ROUND($C$5+K$7*SIN(2*PI()*$B88/n_ang),0)-ImgG_y0+1,ROUND($C$4+K$7*COS(2*PI()*$B88/n_ang),0)-ImgG_x0+1)</f>
        <v>186</v>
      </c>
      <c r="L88" s="18" t="n">
        <f aca="false">INDEX(ImgG,ROUND($C$5+L$7*SIN(2*PI()*$B88/n_ang),0)-ImgG_y0+1,ROUND($C$4+L$7*COS(2*PI()*$B88/n_ang),0)-ImgG_x0+1)</f>
        <v>181</v>
      </c>
      <c r="M88" s="18" t="n">
        <f aca="false">INDEX(ImgG,ROUND($C$5+M$7*SIN(2*PI()*$B88/n_ang),0)-ImgG_y0+1,ROUND($C$4+M$7*COS(2*PI()*$B88/n_ang),0)-ImgG_x0+1)</f>
        <v>182</v>
      </c>
      <c r="N88" s="18" t="n">
        <f aca="false">INDEX(ImgG,ROUND($C$5+N$7*SIN(2*PI()*$B88/n_ang),0)-ImgG_y0+1,ROUND($C$4+N$7*COS(2*PI()*$B88/n_ang),0)-ImgG_x0+1)</f>
        <v>182</v>
      </c>
      <c r="O88" s="18" t="n">
        <f aca="false">INDEX(ImgG,ROUND($C$5+O$7*SIN(2*PI()*$B88/n_ang),0)-ImgG_y0+1,ROUND($C$4+O$7*COS(2*PI()*$B88/n_ang),0)-ImgG_x0+1)</f>
        <v>155</v>
      </c>
      <c r="P88" s="18" t="n">
        <f aca="false">INDEX(ImgG,ROUND($C$5+P$7*SIN(2*PI()*$B88/n_ang),0)-ImgG_y0+1,ROUND($C$4+P$7*COS(2*PI()*$B88/n_ang),0)-ImgG_x0+1)</f>
        <v>148</v>
      </c>
      <c r="Q88" s="18" t="n">
        <f aca="false">INDEX(ImgG,ROUND($C$5+Q$7*SIN(2*PI()*$B88/n_ang),0)-ImgG_y0+1,ROUND($C$4+Q$7*COS(2*PI()*$B88/n_ang),0)-ImgG_x0+1)</f>
        <v>148</v>
      </c>
      <c r="R88" s="18" t="n">
        <f aca="false">INDEX(ImgG,ROUND($C$5+R$7*SIN(2*PI()*$B88/n_ang),0)-ImgG_y0+1,ROUND($C$4+R$7*COS(2*PI()*$B88/n_ang),0)-ImgG_x0+1)</f>
        <v>141</v>
      </c>
      <c r="S88" s="18" t="n">
        <f aca="false">INDEX(ImgG,ROUND($C$5+S$7*SIN(2*PI()*$B88/n_ang),0)-ImgG_y0+1,ROUND($C$4+S$7*COS(2*PI()*$B88/n_ang),0)-ImgG_x0+1)</f>
        <v>134</v>
      </c>
      <c r="T88" s="18" t="n">
        <f aca="false">INDEX(ImgG,ROUND($C$5+T$7*SIN(2*PI()*$B88/n_ang),0)-ImgG_y0+1,ROUND($C$4+T$7*COS(2*PI()*$B88/n_ang),0)-ImgG_x0+1)</f>
        <v>132</v>
      </c>
      <c r="U88" s="18" t="n">
        <f aca="false">INDEX(ImgG,ROUND($C$5+U$7*SIN(2*PI()*$B88/n_ang),0)-ImgG_y0+1,ROUND($C$4+U$7*COS(2*PI()*$B88/n_ang),0)-ImgG_x0+1)</f>
        <v>136</v>
      </c>
      <c r="V88" s="18" t="n">
        <f aca="false">INDEX(ImgG,ROUND($C$5+V$7*SIN(2*PI()*$B88/n_ang),0)-ImgG_y0+1,ROUND($C$4+V$7*COS(2*PI()*$B88/n_ang),0)-ImgG_x0+1)</f>
        <v>141</v>
      </c>
      <c r="W88" s="18" t="n">
        <f aca="false">INDEX(ImgG,ROUND($C$5+W$7*SIN(2*PI()*$B88/n_ang),0)-ImgG_y0+1,ROUND($C$4+W$7*COS(2*PI()*$B88/n_ang),0)-ImgG_x0+1)</f>
        <v>143</v>
      </c>
      <c r="X88" s="18" t="n">
        <f aca="false">INDEX(ImgG,ROUND($C$5+X$7*SIN(2*PI()*$B88/n_ang),0)-ImgG_y0+1,ROUND($C$4+X$7*COS(2*PI()*$B88/n_ang),0)-ImgG_x0+1)</f>
        <v>143</v>
      </c>
      <c r="Y88" s="18" t="n">
        <f aca="false">INDEX(ImgG,ROUND($C$5+Y$7*SIN(2*PI()*$B88/n_ang),0)-ImgG_y0+1,ROUND($C$4+Y$7*COS(2*PI()*$B88/n_ang),0)-ImgG_x0+1)</f>
        <v>135</v>
      </c>
      <c r="Z88" s="18" t="n">
        <f aca="false">INDEX(ImgG,ROUND($C$5+Z$7*SIN(2*PI()*$B88/n_ang),0)-ImgG_y0+1,ROUND($C$4+Z$7*COS(2*PI()*$B88/n_ang),0)-ImgG_x0+1)</f>
        <v>127</v>
      </c>
      <c r="AA88" s="18" t="n">
        <f aca="false">INDEX(ImgG,ROUND($C$5+AA$7*SIN(2*PI()*$B88/n_ang),0)-ImgG_y0+1,ROUND($C$4+AA$7*COS(2*PI()*$B88/n_ang),0)-ImgG_x0+1)</f>
        <v>131</v>
      </c>
      <c r="AB88" s="18" t="n">
        <f aca="false">INDEX(ImgG,ROUND($C$5+AB$7*SIN(2*PI()*$B88/n_ang),0)-ImgG_y0+1,ROUND($C$4+AB$7*COS(2*PI()*$B88/n_ang),0)-ImgG_x0+1)</f>
        <v>120</v>
      </c>
      <c r="AD88" s="18" t="n">
        <f aca="false">INDEX(ImgG,ROUND($C$5+AD$7*SIN(2*PI()*$B88/n_ang),0)-ImgG_y0+1,ROUND($C$4+AD$7*COS(2*PI()*$B88/n_ang),0)-ImgG_x0+1)</f>
        <v>136</v>
      </c>
      <c r="AE88" s="18" t="n">
        <f aca="false">INDEX(ImgG,ROUND($C$5+AE$7*SIN(2*PI()*$B88/n_ang),0)-ImgG_y0+1,ROUND($C$4+AE$7*COS(2*PI()*$B88/n_ang),0)-ImgG_x0+1)</f>
        <v>143</v>
      </c>
      <c r="AF88" s="18" t="n">
        <f aca="false">INDEX(ImgG,ROUND($C$5+AF$7*SIN(2*PI()*$B88/n_ang),0)-ImgG_y0+1,ROUND($C$4+AF$7*COS(2*PI()*$B88/n_ang),0)-ImgG_x0+1)</f>
        <v>143</v>
      </c>
      <c r="AG88" s="18" t="n">
        <f aca="false">INDEX(ImgG,ROUND($C$5+AG$7*SIN(2*PI()*$B88/n_ang),0)-ImgG_y0+1,ROUND($C$4+AG$7*COS(2*PI()*$B88/n_ang),0)-ImgG_x0+1)</f>
        <v>172</v>
      </c>
      <c r="AH88" s="18" t="n">
        <f aca="false">INDEX(ImgG,ROUND($C$5+AH$7*SIN(2*PI()*$B88/n_ang),0)-ImgG_y0+1,ROUND($C$4+AH$7*COS(2*PI()*$B88/n_ang),0)-ImgG_x0+1)</f>
        <v>182</v>
      </c>
      <c r="AI88" s="18" t="n">
        <f aca="false">INDEX(ImgG,ROUND($C$5+AI$7*SIN(2*PI()*$B88/n_ang),0)-ImgG_y0+1,ROUND($C$4+AI$7*COS(2*PI()*$B88/n_ang),0)-ImgG_x0+1)</f>
        <v>11</v>
      </c>
      <c r="AJ88" s="18" t="n">
        <f aca="false">INDEX(ImgG,ROUND($C$5+AJ$7*SIN(2*PI()*$B88/n_ang),0)-ImgG_y0+1,ROUND($C$4+AJ$7*COS(2*PI()*$B88/n_ang),0)-ImgG_x0+1)</f>
        <v>11</v>
      </c>
      <c r="AK88" s="18" t="n">
        <f aca="false">INDEX(ImgG,ROUND($C$5+AK$7*SIN(2*PI()*$B88/n_ang),0)-ImgG_y0+1,ROUND($C$4+AK$7*COS(2*PI()*$B88/n_ang),0)-ImgG_x0+1)</f>
        <v>32</v>
      </c>
      <c r="AL88" s="18" t="n">
        <f aca="false">INDEX(ImgG,ROUND($C$5+AL$7*SIN(2*PI()*$B88/n_ang),0)-ImgG_y0+1,ROUND($C$4+AL$7*COS(2*PI()*$B88/n_ang),0)-ImgG_x0+1)</f>
        <v>30</v>
      </c>
      <c r="AN88" s="35" t="n">
        <f aca="false">AVERAGE(D88:AB88)-AVERAGE(D136:AB136)</f>
        <v>6.894375</v>
      </c>
      <c r="AO88" s="36" t="n">
        <f aca="false">(AN88-AVERAGE(AN$8:AN$135))/STDEVP(AN$8:AN$135)</f>
        <v>0.25182549204989</v>
      </c>
      <c r="AP88" s="35" t="n">
        <f aca="false">AVERAGE(AD88:AL88)-AVERAGE(AD136:AL136)</f>
        <v>20.4861111111111</v>
      </c>
      <c r="AQ88" s="36" t="n">
        <f aca="false">(AP88-AVERAGE(AP$8:AP$135))/STDEVP(AP$8:AP$135)</f>
        <v>0.438411626033597</v>
      </c>
    </row>
    <row r="89" customFormat="false" ht="10.5" hidden="false" customHeight="true" outlineLevel="0" collapsed="false">
      <c r="B89" s="22" t="n">
        <v>81</v>
      </c>
      <c r="C89" s="34" t="n">
        <f aca="false">B89*360/n_ang</f>
        <v>227.8125</v>
      </c>
      <c r="D89" s="18" t="n">
        <f aca="false">INDEX(ImgG,ROUND($C$5+D$7*SIN(2*PI()*$B89/n_ang),0)-ImgG_y0+1,ROUND($C$4+D$7*COS(2*PI()*$B89/n_ang),0)-ImgG_x0+1)</f>
        <v>131</v>
      </c>
      <c r="E89" s="18" t="n">
        <f aca="false">INDEX(ImgG,ROUND($C$5+E$7*SIN(2*PI()*$B89/n_ang),0)-ImgG_y0+1,ROUND($C$4+E$7*COS(2*PI()*$B89/n_ang),0)-ImgG_x0+1)</f>
        <v>148</v>
      </c>
      <c r="F89" s="18" t="n">
        <f aca="false">INDEX(ImgG,ROUND($C$5+F$7*SIN(2*PI()*$B89/n_ang),0)-ImgG_y0+1,ROUND($C$4+F$7*COS(2*PI()*$B89/n_ang),0)-ImgG_x0+1)</f>
        <v>169</v>
      </c>
      <c r="G89" s="18" t="n">
        <f aca="false">INDEX(ImgG,ROUND($C$5+G$7*SIN(2*PI()*$B89/n_ang),0)-ImgG_y0+1,ROUND($C$4+G$7*COS(2*PI()*$B89/n_ang),0)-ImgG_x0+1)</f>
        <v>151</v>
      </c>
      <c r="H89" s="18" t="n">
        <f aca="false">INDEX(ImgG,ROUND($C$5+H$7*SIN(2*PI()*$B89/n_ang),0)-ImgG_y0+1,ROUND($C$4+H$7*COS(2*PI()*$B89/n_ang),0)-ImgG_x0+1)</f>
        <v>191</v>
      </c>
      <c r="I89" s="18" t="n">
        <f aca="false">INDEX(ImgG,ROUND($C$5+I$7*SIN(2*PI()*$B89/n_ang),0)-ImgG_y0+1,ROUND($C$4+I$7*COS(2*PI()*$B89/n_ang),0)-ImgG_x0+1)</f>
        <v>143</v>
      </c>
      <c r="J89" s="18" t="n">
        <f aca="false">INDEX(ImgG,ROUND($C$5+J$7*SIN(2*PI()*$B89/n_ang),0)-ImgG_y0+1,ROUND($C$4+J$7*COS(2*PI()*$B89/n_ang),0)-ImgG_x0+1)</f>
        <v>157</v>
      </c>
      <c r="K89" s="18" t="n">
        <f aca="false">INDEX(ImgG,ROUND($C$5+K$7*SIN(2*PI()*$B89/n_ang),0)-ImgG_y0+1,ROUND($C$4+K$7*COS(2*PI()*$B89/n_ang),0)-ImgG_x0+1)</f>
        <v>150</v>
      </c>
      <c r="L89" s="18" t="n">
        <f aca="false">INDEX(ImgG,ROUND($C$5+L$7*SIN(2*PI()*$B89/n_ang),0)-ImgG_y0+1,ROUND($C$4+L$7*COS(2*PI()*$B89/n_ang),0)-ImgG_x0+1)</f>
        <v>150</v>
      </c>
      <c r="M89" s="18" t="n">
        <f aca="false">INDEX(ImgG,ROUND($C$5+M$7*SIN(2*PI()*$B89/n_ang),0)-ImgG_y0+1,ROUND($C$4+M$7*COS(2*PI()*$B89/n_ang),0)-ImgG_x0+1)</f>
        <v>139</v>
      </c>
      <c r="N89" s="18" t="n">
        <f aca="false">INDEX(ImgG,ROUND($C$5+N$7*SIN(2*PI()*$B89/n_ang),0)-ImgG_y0+1,ROUND($C$4+N$7*COS(2*PI()*$B89/n_ang),0)-ImgG_x0+1)</f>
        <v>132</v>
      </c>
      <c r="O89" s="18" t="n">
        <f aca="false">INDEX(ImgG,ROUND($C$5+O$7*SIN(2*PI()*$B89/n_ang),0)-ImgG_y0+1,ROUND($C$4+O$7*COS(2*PI()*$B89/n_ang),0)-ImgG_x0+1)</f>
        <v>131</v>
      </c>
      <c r="P89" s="18" t="n">
        <f aca="false">INDEX(ImgG,ROUND($C$5+P$7*SIN(2*PI()*$B89/n_ang),0)-ImgG_y0+1,ROUND($C$4+P$7*COS(2*PI()*$B89/n_ang),0)-ImgG_x0+1)</f>
        <v>143</v>
      </c>
      <c r="Q89" s="18" t="n">
        <f aca="false">INDEX(ImgG,ROUND($C$5+Q$7*SIN(2*PI()*$B89/n_ang),0)-ImgG_y0+1,ROUND($C$4+Q$7*COS(2*PI()*$B89/n_ang),0)-ImgG_x0+1)</f>
        <v>130</v>
      </c>
      <c r="R89" s="18" t="n">
        <f aca="false">INDEX(ImgG,ROUND($C$5+R$7*SIN(2*PI()*$B89/n_ang),0)-ImgG_y0+1,ROUND($C$4+R$7*COS(2*PI()*$B89/n_ang),0)-ImgG_x0+1)</f>
        <v>121</v>
      </c>
      <c r="S89" s="18" t="n">
        <f aca="false">INDEX(ImgG,ROUND($C$5+S$7*SIN(2*PI()*$B89/n_ang),0)-ImgG_y0+1,ROUND($C$4+S$7*COS(2*PI()*$B89/n_ang),0)-ImgG_x0+1)</f>
        <v>136</v>
      </c>
      <c r="T89" s="18" t="n">
        <f aca="false">INDEX(ImgG,ROUND($C$5+T$7*SIN(2*PI()*$B89/n_ang),0)-ImgG_y0+1,ROUND($C$4+T$7*COS(2*PI()*$B89/n_ang),0)-ImgG_x0+1)</f>
        <v>132</v>
      </c>
      <c r="U89" s="18" t="n">
        <f aca="false">INDEX(ImgG,ROUND($C$5+U$7*SIN(2*PI()*$B89/n_ang),0)-ImgG_y0+1,ROUND($C$4+U$7*COS(2*PI()*$B89/n_ang),0)-ImgG_x0+1)</f>
        <v>138</v>
      </c>
      <c r="V89" s="18" t="n">
        <f aca="false">INDEX(ImgG,ROUND($C$5+V$7*SIN(2*PI()*$B89/n_ang),0)-ImgG_y0+1,ROUND($C$4+V$7*COS(2*PI()*$B89/n_ang),0)-ImgG_x0+1)</f>
        <v>152</v>
      </c>
      <c r="W89" s="18" t="n">
        <f aca="false">INDEX(ImgG,ROUND($C$5+W$7*SIN(2*PI()*$B89/n_ang),0)-ImgG_y0+1,ROUND($C$4+W$7*COS(2*PI()*$B89/n_ang),0)-ImgG_x0+1)</f>
        <v>135</v>
      </c>
      <c r="X89" s="18" t="n">
        <f aca="false">INDEX(ImgG,ROUND($C$5+X$7*SIN(2*PI()*$B89/n_ang),0)-ImgG_y0+1,ROUND($C$4+X$7*COS(2*PI()*$B89/n_ang),0)-ImgG_x0+1)</f>
        <v>135</v>
      </c>
      <c r="Y89" s="18" t="n">
        <f aca="false">INDEX(ImgG,ROUND($C$5+Y$7*SIN(2*PI()*$B89/n_ang),0)-ImgG_y0+1,ROUND($C$4+Y$7*COS(2*PI()*$B89/n_ang),0)-ImgG_x0+1)</f>
        <v>138</v>
      </c>
      <c r="Z89" s="18" t="n">
        <f aca="false">INDEX(ImgG,ROUND($C$5+Z$7*SIN(2*PI()*$B89/n_ang),0)-ImgG_y0+1,ROUND($C$4+Z$7*COS(2*PI()*$B89/n_ang),0)-ImgG_x0+1)</f>
        <v>151</v>
      </c>
      <c r="AA89" s="18" t="n">
        <f aca="false">INDEX(ImgG,ROUND($C$5+AA$7*SIN(2*PI()*$B89/n_ang),0)-ImgG_y0+1,ROUND($C$4+AA$7*COS(2*PI()*$B89/n_ang),0)-ImgG_x0+1)</f>
        <v>192</v>
      </c>
      <c r="AB89" s="18" t="n">
        <f aca="false">INDEX(ImgG,ROUND($C$5+AB$7*SIN(2*PI()*$B89/n_ang),0)-ImgG_y0+1,ROUND($C$4+AB$7*COS(2*PI()*$B89/n_ang),0)-ImgG_x0+1)</f>
        <v>155</v>
      </c>
      <c r="AD89" s="18" t="n">
        <f aca="false">INDEX(ImgG,ROUND($C$5+AD$7*SIN(2*PI()*$B89/n_ang),0)-ImgG_y0+1,ROUND($C$4+AD$7*COS(2*PI()*$B89/n_ang),0)-ImgG_x0+1)</f>
        <v>175</v>
      </c>
      <c r="AE89" s="18" t="n">
        <f aca="false">INDEX(ImgG,ROUND($C$5+AE$7*SIN(2*PI()*$B89/n_ang),0)-ImgG_y0+1,ROUND($C$4+AE$7*COS(2*PI()*$B89/n_ang),0)-ImgG_x0+1)</f>
        <v>168</v>
      </c>
      <c r="AF89" s="18" t="n">
        <f aca="false">INDEX(ImgG,ROUND($C$5+AF$7*SIN(2*PI()*$B89/n_ang),0)-ImgG_y0+1,ROUND($C$4+AF$7*COS(2*PI()*$B89/n_ang),0)-ImgG_x0+1)</f>
        <v>172</v>
      </c>
      <c r="AG89" s="18" t="n">
        <f aca="false">INDEX(ImgG,ROUND($C$5+AG$7*SIN(2*PI()*$B89/n_ang),0)-ImgG_y0+1,ROUND($C$4+AG$7*COS(2*PI()*$B89/n_ang),0)-ImgG_x0+1)</f>
        <v>201</v>
      </c>
      <c r="AH89" s="18" t="n">
        <f aca="false">INDEX(ImgG,ROUND($C$5+AH$7*SIN(2*PI()*$B89/n_ang),0)-ImgG_y0+1,ROUND($C$4+AH$7*COS(2*PI()*$B89/n_ang),0)-ImgG_x0+1)</f>
        <v>158</v>
      </c>
      <c r="AI89" s="18" t="n">
        <f aca="false">INDEX(ImgG,ROUND($C$5+AI$7*SIN(2*PI()*$B89/n_ang),0)-ImgG_y0+1,ROUND($C$4+AI$7*COS(2*PI()*$B89/n_ang),0)-ImgG_x0+1)</f>
        <v>36</v>
      </c>
      <c r="AJ89" s="18" t="n">
        <f aca="false">INDEX(ImgG,ROUND($C$5+AJ$7*SIN(2*PI()*$B89/n_ang),0)-ImgG_y0+1,ROUND($C$4+AJ$7*COS(2*PI()*$B89/n_ang),0)-ImgG_x0+1)</f>
        <v>27</v>
      </c>
      <c r="AK89" s="18" t="n">
        <f aca="false">INDEX(ImgG,ROUND($C$5+AK$7*SIN(2*PI()*$B89/n_ang),0)-ImgG_y0+1,ROUND($C$4+AK$7*COS(2*PI()*$B89/n_ang),0)-ImgG_x0+1)</f>
        <v>27</v>
      </c>
      <c r="AL89" s="18" t="n">
        <f aca="false">INDEX(ImgG,ROUND($C$5+AL$7*SIN(2*PI()*$B89/n_ang),0)-ImgG_y0+1,ROUND($C$4+AL$7*COS(2*PI()*$B89/n_ang),0)-ImgG_x0+1)</f>
        <v>37</v>
      </c>
      <c r="AN89" s="35" t="n">
        <f aca="false">AVERAGE(D89:AB89)-AVERAGE(D136:AB136)</f>
        <v>4.37437499999999</v>
      </c>
      <c r="AO89" s="36" t="n">
        <f aca="false">(AN89-AVERAGE(AN$8:AN$135))/STDEVP(AN$8:AN$135)</f>
        <v>0.159779405208701</v>
      </c>
      <c r="AP89" s="35" t="n">
        <f aca="false">AVERAGE(AD89:AL89)-AVERAGE(AD136:AL136)</f>
        <v>36.1527777777778</v>
      </c>
      <c r="AQ89" s="36" t="n">
        <f aca="false">(AP89-AVERAGE(AP$8:AP$135))/STDEVP(AP$8:AP$135)</f>
        <v>0.77368505936641</v>
      </c>
    </row>
    <row r="90" customFormat="false" ht="10.5" hidden="false" customHeight="true" outlineLevel="0" collapsed="false">
      <c r="B90" s="22" t="n">
        <v>82</v>
      </c>
      <c r="C90" s="34" t="n">
        <f aca="false">B90*360/n_ang</f>
        <v>230.625</v>
      </c>
      <c r="D90" s="18" t="n">
        <f aca="false">INDEX(ImgG,ROUND($C$5+D$7*SIN(2*PI()*$B90/n_ang),0)-ImgG_y0+1,ROUND($C$4+D$7*COS(2*PI()*$B90/n_ang),0)-ImgG_x0+1)</f>
        <v>131</v>
      </c>
      <c r="E90" s="18" t="n">
        <f aca="false">INDEX(ImgG,ROUND($C$5+E$7*SIN(2*PI()*$B90/n_ang),0)-ImgG_y0+1,ROUND($C$4+E$7*COS(2*PI()*$B90/n_ang),0)-ImgG_x0+1)</f>
        <v>150</v>
      </c>
      <c r="F90" s="18" t="n">
        <f aca="false">INDEX(ImgG,ROUND($C$5+F$7*SIN(2*PI()*$B90/n_ang),0)-ImgG_y0+1,ROUND($C$4+F$7*COS(2*PI()*$B90/n_ang),0)-ImgG_x0+1)</f>
        <v>169</v>
      </c>
      <c r="G90" s="18" t="n">
        <f aca="false">INDEX(ImgG,ROUND($C$5+G$7*SIN(2*PI()*$B90/n_ang),0)-ImgG_y0+1,ROUND($C$4+G$7*COS(2*PI()*$B90/n_ang),0)-ImgG_x0+1)</f>
        <v>151</v>
      </c>
      <c r="H90" s="18" t="n">
        <f aca="false">INDEX(ImgG,ROUND($C$5+H$7*SIN(2*PI()*$B90/n_ang),0)-ImgG_y0+1,ROUND($C$4+H$7*COS(2*PI()*$B90/n_ang),0)-ImgG_x0+1)</f>
        <v>142</v>
      </c>
      <c r="I90" s="18" t="n">
        <f aca="false">INDEX(ImgG,ROUND($C$5+I$7*SIN(2*PI()*$B90/n_ang),0)-ImgG_y0+1,ROUND($C$4+I$7*COS(2*PI()*$B90/n_ang),0)-ImgG_x0+1)</f>
        <v>130</v>
      </c>
      <c r="J90" s="18" t="n">
        <f aca="false">INDEX(ImgG,ROUND($C$5+J$7*SIN(2*PI()*$B90/n_ang),0)-ImgG_y0+1,ROUND($C$4+J$7*COS(2*PI()*$B90/n_ang),0)-ImgG_x0+1)</f>
        <v>130</v>
      </c>
      <c r="K90" s="18" t="n">
        <f aca="false">INDEX(ImgG,ROUND($C$5+K$7*SIN(2*PI()*$B90/n_ang),0)-ImgG_y0+1,ROUND($C$4+K$7*COS(2*PI()*$B90/n_ang),0)-ImgG_x0+1)</f>
        <v>138</v>
      </c>
      <c r="L90" s="18" t="n">
        <f aca="false">INDEX(ImgG,ROUND($C$5+L$7*SIN(2*PI()*$B90/n_ang),0)-ImgG_y0+1,ROUND($C$4+L$7*COS(2*PI()*$B90/n_ang),0)-ImgG_x0+1)</f>
        <v>142</v>
      </c>
      <c r="M90" s="18" t="n">
        <f aca="false">INDEX(ImgG,ROUND($C$5+M$7*SIN(2*PI()*$B90/n_ang),0)-ImgG_y0+1,ROUND($C$4+M$7*COS(2*PI()*$B90/n_ang),0)-ImgG_x0+1)</f>
        <v>139</v>
      </c>
      <c r="N90" s="18" t="n">
        <f aca="false">INDEX(ImgG,ROUND($C$5+N$7*SIN(2*PI()*$B90/n_ang),0)-ImgG_y0+1,ROUND($C$4+N$7*COS(2*PI()*$B90/n_ang),0)-ImgG_x0+1)</f>
        <v>136</v>
      </c>
      <c r="O90" s="18" t="n">
        <f aca="false">INDEX(ImgG,ROUND($C$5+O$7*SIN(2*PI()*$B90/n_ang),0)-ImgG_y0+1,ROUND($C$4+O$7*COS(2*PI()*$B90/n_ang),0)-ImgG_x0+1)</f>
        <v>131</v>
      </c>
      <c r="P90" s="18" t="n">
        <f aca="false">INDEX(ImgG,ROUND($C$5+P$7*SIN(2*PI()*$B90/n_ang),0)-ImgG_y0+1,ROUND($C$4+P$7*COS(2*PI()*$B90/n_ang),0)-ImgG_x0+1)</f>
        <v>120</v>
      </c>
      <c r="Q90" s="18" t="n">
        <f aca="false">INDEX(ImgG,ROUND($C$5+Q$7*SIN(2*PI()*$B90/n_ang),0)-ImgG_y0+1,ROUND($C$4+Q$7*COS(2*PI()*$B90/n_ang),0)-ImgG_x0+1)</f>
        <v>122</v>
      </c>
      <c r="R90" s="18" t="n">
        <f aca="false">INDEX(ImgG,ROUND($C$5+R$7*SIN(2*PI()*$B90/n_ang),0)-ImgG_y0+1,ROUND($C$4+R$7*COS(2*PI()*$B90/n_ang),0)-ImgG_x0+1)</f>
        <v>117</v>
      </c>
      <c r="S90" s="18" t="n">
        <f aca="false">INDEX(ImgG,ROUND($C$5+S$7*SIN(2*PI()*$B90/n_ang),0)-ImgG_y0+1,ROUND($C$4+S$7*COS(2*PI()*$B90/n_ang),0)-ImgG_x0+1)</f>
        <v>117</v>
      </c>
      <c r="T90" s="18" t="n">
        <f aca="false">INDEX(ImgG,ROUND($C$5+T$7*SIN(2*PI()*$B90/n_ang),0)-ImgG_y0+1,ROUND($C$4+T$7*COS(2*PI()*$B90/n_ang),0)-ImgG_x0+1)</f>
        <v>139</v>
      </c>
      <c r="U90" s="18" t="n">
        <f aca="false">INDEX(ImgG,ROUND($C$5+U$7*SIN(2*PI()*$B90/n_ang),0)-ImgG_y0+1,ROUND($C$4+U$7*COS(2*PI()*$B90/n_ang),0)-ImgG_x0+1)</f>
        <v>169</v>
      </c>
      <c r="V90" s="18" t="n">
        <f aca="false">INDEX(ImgG,ROUND($C$5+V$7*SIN(2*PI()*$B90/n_ang),0)-ImgG_y0+1,ROUND($C$4+V$7*COS(2*PI()*$B90/n_ang),0)-ImgG_x0+1)</f>
        <v>188</v>
      </c>
      <c r="W90" s="18" t="n">
        <f aca="false">INDEX(ImgG,ROUND($C$5+W$7*SIN(2*PI()*$B90/n_ang),0)-ImgG_y0+1,ROUND($C$4+W$7*COS(2*PI()*$B90/n_ang),0)-ImgG_x0+1)</f>
        <v>171</v>
      </c>
      <c r="X90" s="18" t="n">
        <f aca="false">INDEX(ImgG,ROUND($C$5+X$7*SIN(2*PI()*$B90/n_ang),0)-ImgG_y0+1,ROUND($C$4+X$7*COS(2*PI()*$B90/n_ang),0)-ImgG_x0+1)</f>
        <v>194</v>
      </c>
      <c r="Y90" s="18" t="n">
        <f aca="false">INDEX(ImgG,ROUND($C$5+Y$7*SIN(2*PI()*$B90/n_ang),0)-ImgG_y0+1,ROUND($C$4+Y$7*COS(2*PI()*$B90/n_ang),0)-ImgG_x0+1)</f>
        <v>194</v>
      </c>
      <c r="Z90" s="18" t="n">
        <f aca="false">INDEX(ImgG,ROUND($C$5+Z$7*SIN(2*PI()*$B90/n_ang),0)-ImgG_y0+1,ROUND($C$4+Z$7*COS(2*PI()*$B90/n_ang),0)-ImgG_x0+1)</f>
        <v>195</v>
      </c>
      <c r="AA90" s="18" t="n">
        <f aca="false">INDEX(ImgG,ROUND($C$5+AA$7*SIN(2*PI()*$B90/n_ang),0)-ImgG_y0+1,ROUND($C$4+AA$7*COS(2*PI()*$B90/n_ang),0)-ImgG_x0+1)</f>
        <v>116</v>
      </c>
      <c r="AB90" s="18" t="n">
        <f aca="false">INDEX(ImgG,ROUND($C$5+AB$7*SIN(2*PI()*$B90/n_ang),0)-ImgG_y0+1,ROUND($C$4+AB$7*COS(2*PI()*$B90/n_ang),0)-ImgG_x0+1)</f>
        <v>196</v>
      </c>
      <c r="AD90" s="18" t="n">
        <f aca="false">INDEX(ImgG,ROUND($C$5+AD$7*SIN(2*PI()*$B90/n_ang),0)-ImgG_y0+1,ROUND($C$4+AD$7*COS(2*PI()*$B90/n_ang),0)-ImgG_x0+1)</f>
        <v>40</v>
      </c>
      <c r="AE90" s="18" t="n">
        <f aca="false">INDEX(ImgG,ROUND($C$5+AE$7*SIN(2*PI()*$B90/n_ang),0)-ImgG_y0+1,ROUND($C$4+AE$7*COS(2*PI()*$B90/n_ang),0)-ImgG_x0+1)</f>
        <v>21</v>
      </c>
      <c r="AF90" s="18" t="n">
        <f aca="false">INDEX(ImgG,ROUND($C$5+AF$7*SIN(2*PI()*$B90/n_ang),0)-ImgG_y0+1,ROUND($C$4+AF$7*COS(2*PI()*$B90/n_ang),0)-ImgG_x0+1)</f>
        <v>23</v>
      </c>
      <c r="AG90" s="18" t="n">
        <f aca="false">INDEX(ImgG,ROUND($C$5+AG$7*SIN(2*PI()*$B90/n_ang),0)-ImgG_y0+1,ROUND($C$4+AG$7*COS(2*PI()*$B90/n_ang),0)-ImgG_x0+1)</f>
        <v>10</v>
      </c>
      <c r="AH90" s="18" t="n">
        <f aca="false">INDEX(ImgG,ROUND($C$5+AH$7*SIN(2*PI()*$B90/n_ang),0)-ImgG_y0+1,ROUND($C$4+AH$7*COS(2*PI()*$B90/n_ang),0)-ImgG_x0+1)</f>
        <v>22</v>
      </c>
      <c r="AI90" s="18" t="n">
        <f aca="false">INDEX(ImgG,ROUND($C$5+AI$7*SIN(2*PI()*$B90/n_ang),0)-ImgG_y0+1,ROUND($C$4+AI$7*COS(2*PI()*$B90/n_ang),0)-ImgG_x0+1)</f>
        <v>24</v>
      </c>
      <c r="AJ90" s="18" t="n">
        <f aca="false">INDEX(ImgG,ROUND($C$5+AJ$7*SIN(2*PI()*$B90/n_ang),0)-ImgG_y0+1,ROUND($C$4+AJ$7*COS(2*PI()*$B90/n_ang),0)-ImgG_x0+1)</f>
        <v>32</v>
      </c>
      <c r="AK90" s="18" t="n">
        <f aca="false">INDEX(ImgG,ROUND($C$5+AK$7*SIN(2*PI()*$B90/n_ang),0)-ImgG_y0+1,ROUND($C$4+AK$7*COS(2*PI()*$B90/n_ang),0)-ImgG_x0+1)</f>
        <v>32</v>
      </c>
      <c r="AL90" s="18" t="n">
        <f aca="false">INDEX(ImgG,ROUND($C$5+AL$7*SIN(2*PI()*$B90/n_ang),0)-ImgG_y0+1,ROUND($C$4+AL$7*COS(2*PI()*$B90/n_ang),0)-ImgG_x0+1)</f>
        <v>38</v>
      </c>
      <c r="AN90" s="35" t="n">
        <f aca="false">AVERAGE(D90:AB90)-AVERAGE(D136:AB136)</f>
        <v>7.454375</v>
      </c>
      <c r="AO90" s="36" t="n">
        <f aca="false">(AN90-AVERAGE(AN$8:AN$135))/STDEVP(AN$8:AN$135)</f>
        <v>0.272280178014599</v>
      </c>
      <c r="AP90" s="35" t="n">
        <f aca="false">AVERAGE(AD90:AL90)-AVERAGE(AD136:AL136)</f>
        <v>-48.1805555555556</v>
      </c>
      <c r="AQ90" s="36" t="n">
        <f aca="false">(AP90-AVERAGE(AP$8:AP$135))/STDEVP(AP$8:AP$135)</f>
        <v>-1.03108469878681</v>
      </c>
    </row>
    <row r="91" customFormat="false" ht="10.5" hidden="false" customHeight="true" outlineLevel="0" collapsed="false">
      <c r="B91" s="22" t="n">
        <v>83</v>
      </c>
      <c r="C91" s="34" t="n">
        <f aca="false">B91*360/n_ang</f>
        <v>233.4375</v>
      </c>
      <c r="D91" s="18" t="n">
        <f aca="false">INDEX(ImgG,ROUND($C$5+D$7*SIN(2*PI()*$B91/n_ang),0)-ImgG_y0+1,ROUND($C$4+D$7*COS(2*PI()*$B91/n_ang),0)-ImgG_x0+1)</f>
        <v>141</v>
      </c>
      <c r="E91" s="18" t="n">
        <f aca="false">INDEX(ImgG,ROUND($C$5+E$7*SIN(2*PI()*$B91/n_ang),0)-ImgG_y0+1,ROUND($C$4+E$7*COS(2*PI()*$B91/n_ang),0)-ImgG_x0+1)</f>
        <v>150</v>
      </c>
      <c r="F91" s="18" t="n">
        <f aca="false">INDEX(ImgG,ROUND($C$5+F$7*SIN(2*PI()*$B91/n_ang),0)-ImgG_y0+1,ROUND($C$4+F$7*COS(2*PI()*$B91/n_ang),0)-ImgG_x0+1)</f>
        <v>159</v>
      </c>
      <c r="G91" s="18" t="n">
        <f aca="false">INDEX(ImgG,ROUND($C$5+G$7*SIN(2*PI()*$B91/n_ang),0)-ImgG_y0+1,ROUND($C$4+G$7*COS(2*PI()*$B91/n_ang),0)-ImgG_x0+1)</f>
        <v>159</v>
      </c>
      <c r="H91" s="18" t="n">
        <f aca="false">INDEX(ImgG,ROUND($C$5+H$7*SIN(2*PI()*$B91/n_ang),0)-ImgG_y0+1,ROUND($C$4+H$7*COS(2*PI()*$B91/n_ang),0)-ImgG_x0+1)</f>
        <v>142</v>
      </c>
      <c r="I91" s="18" t="n">
        <f aca="false">INDEX(ImgG,ROUND($C$5+I$7*SIN(2*PI()*$B91/n_ang),0)-ImgG_y0+1,ROUND($C$4+I$7*COS(2*PI()*$B91/n_ang),0)-ImgG_x0+1)</f>
        <v>138</v>
      </c>
      <c r="J91" s="18" t="n">
        <f aca="false">INDEX(ImgG,ROUND($C$5+J$7*SIN(2*PI()*$B91/n_ang),0)-ImgG_y0+1,ROUND($C$4+J$7*COS(2*PI()*$B91/n_ang),0)-ImgG_x0+1)</f>
        <v>146</v>
      </c>
      <c r="K91" s="18" t="n">
        <f aca="false">INDEX(ImgG,ROUND($C$5+K$7*SIN(2*PI()*$B91/n_ang),0)-ImgG_y0+1,ROUND($C$4+K$7*COS(2*PI()*$B91/n_ang),0)-ImgG_x0+1)</f>
        <v>148</v>
      </c>
      <c r="L91" s="18" t="n">
        <f aca="false">INDEX(ImgG,ROUND($C$5+L$7*SIN(2*PI()*$B91/n_ang),0)-ImgG_y0+1,ROUND($C$4+L$7*COS(2*PI()*$B91/n_ang),0)-ImgG_x0+1)</f>
        <v>148</v>
      </c>
      <c r="M91" s="18" t="n">
        <f aca="false">INDEX(ImgG,ROUND($C$5+M$7*SIN(2*PI()*$B91/n_ang),0)-ImgG_y0+1,ROUND($C$4+M$7*COS(2*PI()*$B91/n_ang),0)-ImgG_x0+1)</f>
        <v>139</v>
      </c>
      <c r="N91" s="18" t="n">
        <f aca="false">INDEX(ImgG,ROUND($C$5+N$7*SIN(2*PI()*$B91/n_ang),0)-ImgG_y0+1,ROUND($C$4+N$7*COS(2*PI()*$B91/n_ang),0)-ImgG_x0+1)</f>
        <v>152</v>
      </c>
      <c r="O91" s="18" t="n">
        <f aca="false">INDEX(ImgG,ROUND($C$5+O$7*SIN(2*PI()*$B91/n_ang),0)-ImgG_y0+1,ROUND($C$4+O$7*COS(2*PI()*$B91/n_ang),0)-ImgG_x0+1)</f>
        <v>136</v>
      </c>
      <c r="P91" s="18" t="n">
        <f aca="false">INDEX(ImgG,ROUND($C$5+P$7*SIN(2*PI()*$B91/n_ang),0)-ImgG_y0+1,ROUND($C$4+P$7*COS(2*PI()*$B91/n_ang),0)-ImgG_x0+1)</f>
        <v>139</v>
      </c>
      <c r="Q91" s="18" t="n">
        <f aca="false">INDEX(ImgG,ROUND($C$5+Q$7*SIN(2*PI()*$B91/n_ang),0)-ImgG_y0+1,ROUND($C$4+Q$7*COS(2*PI()*$B91/n_ang),0)-ImgG_x0+1)</f>
        <v>139</v>
      </c>
      <c r="R91" s="18" t="n">
        <f aca="false">INDEX(ImgG,ROUND($C$5+R$7*SIN(2*PI()*$B91/n_ang),0)-ImgG_y0+1,ROUND($C$4+R$7*COS(2*PI()*$B91/n_ang),0)-ImgG_x0+1)</f>
        <v>149</v>
      </c>
      <c r="S91" s="18" t="n">
        <f aca="false">INDEX(ImgG,ROUND($C$5+S$7*SIN(2*PI()*$B91/n_ang),0)-ImgG_y0+1,ROUND($C$4+S$7*COS(2*PI()*$B91/n_ang),0)-ImgG_x0+1)</f>
        <v>231</v>
      </c>
      <c r="T91" s="18" t="n">
        <f aca="false">INDEX(ImgG,ROUND($C$5+T$7*SIN(2*PI()*$B91/n_ang),0)-ImgG_y0+1,ROUND($C$4+T$7*COS(2*PI()*$B91/n_ang),0)-ImgG_x0+1)</f>
        <v>180</v>
      </c>
      <c r="U91" s="18" t="n">
        <f aca="false">INDEX(ImgG,ROUND($C$5+U$7*SIN(2*PI()*$B91/n_ang),0)-ImgG_y0+1,ROUND($C$4+U$7*COS(2*PI()*$B91/n_ang),0)-ImgG_x0+1)</f>
        <v>148</v>
      </c>
      <c r="V91" s="18" t="n">
        <f aca="false">INDEX(ImgG,ROUND($C$5+V$7*SIN(2*PI()*$B91/n_ang),0)-ImgG_y0+1,ROUND($C$4+V$7*COS(2*PI()*$B91/n_ang),0)-ImgG_x0+1)</f>
        <v>148</v>
      </c>
      <c r="W91" s="18" t="n">
        <f aca="false">INDEX(ImgG,ROUND($C$5+W$7*SIN(2*PI()*$B91/n_ang),0)-ImgG_y0+1,ROUND($C$4+W$7*COS(2*PI()*$B91/n_ang),0)-ImgG_x0+1)</f>
        <v>172</v>
      </c>
      <c r="X91" s="18" t="n">
        <f aca="false">INDEX(ImgG,ROUND($C$5+X$7*SIN(2*PI()*$B91/n_ang),0)-ImgG_y0+1,ROUND($C$4+X$7*COS(2*PI()*$B91/n_ang),0)-ImgG_x0+1)</f>
        <v>79</v>
      </c>
      <c r="Y91" s="18" t="n">
        <f aca="false">INDEX(ImgG,ROUND($C$5+Y$7*SIN(2*PI()*$B91/n_ang),0)-ImgG_y0+1,ROUND($C$4+Y$7*COS(2*PI()*$B91/n_ang),0)-ImgG_x0+1)</f>
        <v>36</v>
      </c>
      <c r="Z91" s="18" t="n">
        <f aca="false">INDEX(ImgG,ROUND($C$5+Z$7*SIN(2*PI()*$B91/n_ang),0)-ImgG_y0+1,ROUND($C$4+Z$7*COS(2*PI()*$B91/n_ang),0)-ImgG_x0+1)</f>
        <v>26</v>
      </c>
      <c r="AA91" s="18" t="n">
        <f aca="false">INDEX(ImgG,ROUND($C$5+AA$7*SIN(2*PI()*$B91/n_ang),0)-ImgG_y0+1,ROUND($C$4+AA$7*COS(2*PI()*$B91/n_ang),0)-ImgG_x0+1)</f>
        <v>26</v>
      </c>
      <c r="AB91" s="18" t="n">
        <f aca="false">INDEX(ImgG,ROUND($C$5+AB$7*SIN(2*PI()*$B91/n_ang),0)-ImgG_y0+1,ROUND($C$4+AB$7*COS(2*PI()*$B91/n_ang),0)-ImgG_x0+1)</f>
        <v>39</v>
      </c>
      <c r="AD91" s="18" t="n">
        <f aca="false">INDEX(ImgG,ROUND($C$5+AD$7*SIN(2*PI()*$B91/n_ang),0)-ImgG_y0+1,ROUND($C$4+AD$7*COS(2*PI()*$B91/n_ang),0)-ImgG_x0+1)</f>
        <v>4</v>
      </c>
      <c r="AE91" s="18" t="n">
        <f aca="false">INDEX(ImgG,ROUND($C$5+AE$7*SIN(2*PI()*$B91/n_ang),0)-ImgG_y0+1,ROUND($C$4+AE$7*COS(2*PI()*$B91/n_ang),0)-ImgG_x0+1)</f>
        <v>16</v>
      </c>
      <c r="AF91" s="18" t="n">
        <f aca="false">INDEX(ImgG,ROUND($C$5+AF$7*SIN(2*PI()*$B91/n_ang),0)-ImgG_y0+1,ROUND($C$4+AF$7*COS(2*PI()*$B91/n_ang),0)-ImgG_x0+1)</f>
        <v>27</v>
      </c>
      <c r="AG91" s="18" t="n">
        <f aca="false">INDEX(ImgG,ROUND($C$5+AG$7*SIN(2*PI()*$B91/n_ang),0)-ImgG_y0+1,ROUND($C$4+AG$7*COS(2*PI()*$B91/n_ang),0)-ImgG_x0+1)</f>
        <v>34</v>
      </c>
      <c r="AH91" s="18" t="n">
        <f aca="false">INDEX(ImgG,ROUND($C$5+AH$7*SIN(2*PI()*$B91/n_ang),0)-ImgG_y0+1,ROUND($C$4+AH$7*COS(2*PI()*$B91/n_ang),0)-ImgG_x0+1)</f>
        <v>32</v>
      </c>
      <c r="AI91" s="18" t="n">
        <f aca="false">INDEX(ImgG,ROUND($C$5+AI$7*SIN(2*PI()*$B91/n_ang),0)-ImgG_y0+1,ROUND($C$4+AI$7*COS(2*PI()*$B91/n_ang),0)-ImgG_x0+1)</f>
        <v>30</v>
      </c>
      <c r="AJ91" s="18" t="n">
        <f aca="false">INDEX(ImgG,ROUND($C$5+AJ$7*SIN(2*PI()*$B91/n_ang),0)-ImgG_y0+1,ROUND($C$4+AJ$7*COS(2*PI()*$B91/n_ang),0)-ImgG_x0+1)</f>
        <v>57</v>
      </c>
      <c r="AK91" s="18" t="n">
        <f aca="false">INDEX(ImgG,ROUND($C$5+AK$7*SIN(2*PI()*$B91/n_ang),0)-ImgG_y0+1,ROUND($C$4+AK$7*COS(2*PI()*$B91/n_ang),0)-ImgG_x0+1)</f>
        <v>58</v>
      </c>
      <c r="AL91" s="18" t="n">
        <f aca="false">INDEX(ImgG,ROUND($C$5+AL$7*SIN(2*PI()*$B91/n_ang),0)-ImgG_y0+1,ROUND($C$4+AL$7*COS(2*PI()*$B91/n_ang),0)-ImgG_x0+1)</f>
        <v>33</v>
      </c>
      <c r="AN91" s="35" t="n">
        <f aca="false">AVERAGE(D91:AB91)-AVERAGE(D136:AB136)</f>
        <v>-10.825625</v>
      </c>
      <c r="AO91" s="36" t="n">
        <f aca="false">(AN91-AVERAGE(AN$8:AN$135))/STDEVP(AN$8:AN$135)</f>
        <v>-0.395419213833391</v>
      </c>
      <c r="AP91" s="35" t="n">
        <f aca="false">AVERAGE(AD91:AL91)-AVERAGE(AD136:AL136)</f>
        <v>-42.7361111111111</v>
      </c>
      <c r="AQ91" s="36" t="n">
        <f aca="false">(AP91-AVERAGE(AP$8:AP$135))/STDEVP(AP$8:AP$135)</f>
        <v>-0.91457123613924</v>
      </c>
    </row>
    <row r="92" customFormat="false" ht="10.5" hidden="false" customHeight="true" outlineLevel="0" collapsed="false">
      <c r="B92" s="22" t="n">
        <v>84</v>
      </c>
      <c r="C92" s="34" t="n">
        <f aca="false">B92*360/n_ang</f>
        <v>236.25</v>
      </c>
      <c r="D92" s="18" t="n">
        <f aca="false">INDEX(ImgG,ROUND($C$5+D$7*SIN(2*PI()*$B92/n_ang),0)-ImgG_y0+1,ROUND($C$4+D$7*COS(2*PI()*$B92/n_ang),0)-ImgG_x0+1)</f>
        <v>141</v>
      </c>
      <c r="E92" s="18" t="n">
        <f aca="false">INDEX(ImgG,ROUND($C$5+E$7*SIN(2*PI()*$B92/n_ang),0)-ImgG_y0+1,ROUND($C$4+E$7*COS(2*PI()*$B92/n_ang),0)-ImgG_x0+1)</f>
        <v>150</v>
      </c>
      <c r="F92" s="18" t="n">
        <f aca="false">INDEX(ImgG,ROUND($C$5+F$7*SIN(2*PI()*$B92/n_ang),0)-ImgG_y0+1,ROUND($C$4+F$7*COS(2*PI()*$B92/n_ang),0)-ImgG_x0+1)</f>
        <v>145</v>
      </c>
      <c r="G92" s="18" t="n">
        <f aca="false">INDEX(ImgG,ROUND($C$5+G$7*SIN(2*PI()*$B92/n_ang),0)-ImgG_y0+1,ROUND($C$4+G$7*COS(2*PI()*$B92/n_ang),0)-ImgG_x0+1)</f>
        <v>143</v>
      </c>
      <c r="H92" s="18" t="n">
        <f aca="false">INDEX(ImgG,ROUND($C$5+H$7*SIN(2*PI()*$B92/n_ang),0)-ImgG_y0+1,ROUND($C$4+H$7*COS(2*PI()*$B92/n_ang),0)-ImgG_x0+1)</f>
        <v>143</v>
      </c>
      <c r="I92" s="18" t="n">
        <f aca="false">INDEX(ImgG,ROUND($C$5+I$7*SIN(2*PI()*$B92/n_ang),0)-ImgG_y0+1,ROUND($C$4+I$7*COS(2*PI()*$B92/n_ang),0)-ImgG_x0+1)</f>
        <v>138</v>
      </c>
      <c r="J92" s="18" t="n">
        <f aca="false">INDEX(ImgG,ROUND($C$5+J$7*SIN(2*PI()*$B92/n_ang),0)-ImgG_y0+1,ROUND($C$4+J$7*COS(2*PI()*$B92/n_ang),0)-ImgG_x0+1)</f>
        <v>141</v>
      </c>
      <c r="K92" s="18" t="n">
        <f aca="false">INDEX(ImgG,ROUND($C$5+K$7*SIN(2*PI()*$B92/n_ang),0)-ImgG_y0+1,ROUND($C$4+K$7*COS(2*PI()*$B92/n_ang),0)-ImgG_x0+1)</f>
        <v>149</v>
      </c>
      <c r="L92" s="18" t="n">
        <f aca="false">INDEX(ImgG,ROUND($C$5+L$7*SIN(2*PI()*$B92/n_ang),0)-ImgG_y0+1,ROUND($C$4+L$7*COS(2*PI()*$B92/n_ang),0)-ImgG_x0+1)</f>
        <v>138</v>
      </c>
      <c r="M92" s="18" t="n">
        <f aca="false">INDEX(ImgG,ROUND($C$5+M$7*SIN(2*PI()*$B92/n_ang),0)-ImgG_y0+1,ROUND($C$4+M$7*COS(2*PI()*$B92/n_ang),0)-ImgG_x0+1)</f>
        <v>180</v>
      </c>
      <c r="N92" s="18" t="n">
        <f aca="false">INDEX(ImgG,ROUND($C$5+N$7*SIN(2*PI()*$B92/n_ang),0)-ImgG_y0+1,ROUND($C$4+N$7*COS(2*PI()*$B92/n_ang),0)-ImgG_x0+1)</f>
        <v>152</v>
      </c>
      <c r="O92" s="18" t="n">
        <f aca="false">INDEX(ImgG,ROUND($C$5+O$7*SIN(2*PI()*$B92/n_ang),0)-ImgG_y0+1,ROUND($C$4+O$7*COS(2*PI()*$B92/n_ang),0)-ImgG_x0+1)</f>
        <v>200</v>
      </c>
      <c r="P92" s="18" t="n">
        <f aca="false">INDEX(ImgG,ROUND($C$5+P$7*SIN(2*PI()*$B92/n_ang),0)-ImgG_y0+1,ROUND($C$4+P$7*COS(2*PI()*$B92/n_ang),0)-ImgG_x0+1)</f>
        <v>173</v>
      </c>
      <c r="Q92" s="18" t="n">
        <f aca="false">INDEX(ImgG,ROUND($C$5+Q$7*SIN(2*PI()*$B92/n_ang),0)-ImgG_y0+1,ROUND($C$4+Q$7*COS(2*PI()*$B92/n_ang),0)-ImgG_x0+1)</f>
        <v>177</v>
      </c>
      <c r="R92" s="18" t="n">
        <f aca="false">INDEX(ImgG,ROUND($C$5+R$7*SIN(2*PI()*$B92/n_ang),0)-ImgG_y0+1,ROUND($C$4+R$7*COS(2*PI()*$B92/n_ang),0)-ImgG_x0+1)</f>
        <v>213</v>
      </c>
      <c r="S92" s="18" t="n">
        <f aca="false">INDEX(ImgG,ROUND($C$5+S$7*SIN(2*PI()*$B92/n_ang),0)-ImgG_y0+1,ROUND($C$4+S$7*COS(2*PI()*$B92/n_ang),0)-ImgG_x0+1)</f>
        <v>237</v>
      </c>
      <c r="T92" s="18" t="n">
        <f aca="false">INDEX(ImgG,ROUND($C$5+T$7*SIN(2*PI()*$B92/n_ang),0)-ImgG_y0+1,ROUND($C$4+T$7*COS(2*PI()*$B92/n_ang),0)-ImgG_x0+1)</f>
        <v>223</v>
      </c>
      <c r="U92" s="18" t="n">
        <f aca="false">INDEX(ImgG,ROUND($C$5+U$7*SIN(2*PI()*$B92/n_ang),0)-ImgG_y0+1,ROUND($C$4+U$7*COS(2*PI()*$B92/n_ang),0)-ImgG_x0+1)</f>
        <v>75</v>
      </c>
      <c r="V92" s="18" t="n">
        <f aca="false">INDEX(ImgG,ROUND($C$5+V$7*SIN(2*PI()*$B92/n_ang),0)-ImgG_y0+1,ROUND($C$4+V$7*COS(2*PI()*$B92/n_ang),0)-ImgG_x0+1)</f>
        <v>32</v>
      </c>
      <c r="W92" s="18" t="n">
        <f aca="false">INDEX(ImgG,ROUND($C$5+W$7*SIN(2*PI()*$B92/n_ang),0)-ImgG_y0+1,ROUND($C$4+W$7*COS(2*PI()*$B92/n_ang),0)-ImgG_x0+1)</f>
        <v>27</v>
      </c>
      <c r="X92" s="18" t="n">
        <f aca="false">INDEX(ImgG,ROUND($C$5+X$7*SIN(2*PI()*$B92/n_ang),0)-ImgG_y0+1,ROUND($C$4+X$7*COS(2*PI()*$B92/n_ang),0)-ImgG_x0+1)</f>
        <v>17</v>
      </c>
      <c r="Y92" s="18" t="n">
        <f aca="false">INDEX(ImgG,ROUND($C$5+Y$7*SIN(2*PI()*$B92/n_ang),0)-ImgG_y0+1,ROUND($C$4+Y$7*COS(2*PI()*$B92/n_ang),0)-ImgG_x0+1)</f>
        <v>1</v>
      </c>
      <c r="Z92" s="18" t="n">
        <f aca="false">INDEX(ImgG,ROUND($C$5+Z$7*SIN(2*PI()*$B92/n_ang),0)-ImgG_y0+1,ROUND($C$4+Z$7*COS(2*PI()*$B92/n_ang),0)-ImgG_x0+1)</f>
        <v>1</v>
      </c>
      <c r="AA92" s="18" t="n">
        <f aca="false">INDEX(ImgG,ROUND($C$5+AA$7*SIN(2*PI()*$B92/n_ang),0)-ImgG_y0+1,ROUND($C$4+AA$7*COS(2*PI()*$B92/n_ang),0)-ImgG_x0+1)</f>
        <v>12</v>
      </c>
      <c r="AB92" s="18" t="n">
        <f aca="false">INDEX(ImgG,ROUND($C$5+AB$7*SIN(2*PI()*$B92/n_ang),0)-ImgG_y0+1,ROUND($C$4+AB$7*COS(2*PI()*$B92/n_ang),0)-ImgG_x0+1)</f>
        <v>39</v>
      </c>
      <c r="AD92" s="18" t="n">
        <f aca="false">INDEX(ImgG,ROUND($C$5+AD$7*SIN(2*PI()*$B92/n_ang),0)-ImgG_y0+1,ROUND($C$4+AD$7*COS(2*PI()*$B92/n_ang),0)-ImgG_x0+1)</f>
        <v>0</v>
      </c>
      <c r="AE92" s="18" t="n">
        <f aca="false">INDEX(ImgG,ROUND($C$5+AE$7*SIN(2*PI()*$B92/n_ang),0)-ImgG_y0+1,ROUND($C$4+AE$7*COS(2*PI()*$B92/n_ang),0)-ImgG_x0+1)</f>
        <v>12</v>
      </c>
      <c r="AF92" s="18" t="n">
        <f aca="false">INDEX(ImgG,ROUND($C$5+AF$7*SIN(2*PI()*$B92/n_ang),0)-ImgG_y0+1,ROUND($C$4+AF$7*COS(2*PI()*$B92/n_ang),0)-ImgG_x0+1)</f>
        <v>31</v>
      </c>
      <c r="AG92" s="18" t="n">
        <f aca="false">INDEX(ImgG,ROUND($C$5+AG$7*SIN(2*PI()*$B92/n_ang),0)-ImgG_y0+1,ROUND($C$4+AG$7*COS(2*PI()*$B92/n_ang),0)-ImgG_x0+1)</f>
        <v>34</v>
      </c>
      <c r="AH92" s="18" t="n">
        <f aca="false">INDEX(ImgG,ROUND($C$5+AH$7*SIN(2*PI()*$B92/n_ang),0)-ImgG_y0+1,ROUND($C$4+AH$7*COS(2*PI()*$B92/n_ang),0)-ImgG_x0+1)</f>
        <v>30</v>
      </c>
      <c r="AI92" s="18" t="n">
        <f aca="false">INDEX(ImgG,ROUND($C$5+AI$7*SIN(2*PI()*$B92/n_ang),0)-ImgG_y0+1,ROUND($C$4+AI$7*COS(2*PI()*$B92/n_ang),0)-ImgG_x0+1)</f>
        <v>43</v>
      </c>
      <c r="AJ92" s="18" t="n">
        <f aca="false">INDEX(ImgG,ROUND($C$5+AJ$7*SIN(2*PI()*$B92/n_ang),0)-ImgG_y0+1,ROUND($C$4+AJ$7*COS(2*PI()*$B92/n_ang),0)-ImgG_x0+1)</f>
        <v>48</v>
      </c>
      <c r="AK92" s="18" t="n">
        <f aca="false">INDEX(ImgG,ROUND($C$5+AK$7*SIN(2*PI()*$B92/n_ang),0)-ImgG_y0+1,ROUND($C$4+AK$7*COS(2*PI()*$B92/n_ang),0)-ImgG_x0+1)</f>
        <v>51</v>
      </c>
      <c r="AL92" s="18" t="n">
        <f aca="false">INDEX(ImgG,ROUND($C$5+AL$7*SIN(2*PI()*$B92/n_ang),0)-ImgG_y0+1,ROUND($C$4+AL$7*COS(2*PI()*$B92/n_ang),0)-ImgG_x0+1)</f>
        <v>35</v>
      </c>
      <c r="AN92" s="35" t="n">
        <f aca="false">AVERAGE(D92:AB92)-AVERAGE(D136:AB136)</f>
        <v>-19.745625</v>
      </c>
      <c r="AO92" s="36" t="n">
        <f aca="false">(AN92-AVERAGE(AN$8:AN$135))/STDEVP(AN$8:AN$135)</f>
        <v>-0.721233140271251</v>
      </c>
      <c r="AP92" s="35" t="n">
        <f aca="false">AVERAGE(AD92:AL92)-AVERAGE(AD136:AL136)</f>
        <v>-43.5138888888889</v>
      </c>
      <c r="AQ92" s="36" t="n">
        <f aca="false">(AP92-AVERAGE(AP$8:AP$135))/STDEVP(AP$8:AP$135)</f>
        <v>-0.931216016517465</v>
      </c>
    </row>
    <row r="93" customFormat="false" ht="10.5" hidden="false" customHeight="true" outlineLevel="0" collapsed="false">
      <c r="B93" s="22" t="n">
        <v>85</v>
      </c>
      <c r="C93" s="34" t="n">
        <f aca="false">B93*360/n_ang</f>
        <v>239.0625</v>
      </c>
      <c r="D93" s="18" t="n">
        <f aca="false">INDEX(ImgG,ROUND($C$5+D$7*SIN(2*PI()*$B93/n_ang),0)-ImgG_y0+1,ROUND($C$4+D$7*COS(2*PI()*$B93/n_ang),0)-ImgG_x0+1)</f>
        <v>141</v>
      </c>
      <c r="E93" s="18" t="n">
        <f aca="false">INDEX(ImgG,ROUND($C$5+E$7*SIN(2*PI()*$B93/n_ang),0)-ImgG_y0+1,ROUND($C$4+E$7*COS(2*PI()*$B93/n_ang),0)-ImgG_x0+1)</f>
        <v>148</v>
      </c>
      <c r="F93" s="18" t="n">
        <f aca="false">INDEX(ImgG,ROUND($C$5+F$7*SIN(2*PI()*$B93/n_ang),0)-ImgG_y0+1,ROUND($C$4+F$7*COS(2*PI()*$B93/n_ang),0)-ImgG_x0+1)</f>
        <v>145</v>
      </c>
      <c r="G93" s="18" t="n">
        <f aca="false">INDEX(ImgG,ROUND($C$5+G$7*SIN(2*PI()*$B93/n_ang),0)-ImgG_y0+1,ROUND($C$4+G$7*COS(2*PI()*$B93/n_ang),0)-ImgG_x0+1)</f>
        <v>143</v>
      </c>
      <c r="H93" s="18" t="n">
        <f aca="false">INDEX(ImgG,ROUND($C$5+H$7*SIN(2*PI()*$B93/n_ang),0)-ImgG_y0+1,ROUND($C$4+H$7*COS(2*PI()*$B93/n_ang),0)-ImgG_x0+1)</f>
        <v>135</v>
      </c>
      <c r="I93" s="18" t="n">
        <f aca="false">INDEX(ImgG,ROUND($C$5+I$7*SIN(2*PI()*$B93/n_ang),0)-ImgG_y0+1,ROUND($C$4+I$7*COS(2*PI()*$B93/n_ang),0)-ImgG_x0+1)</f>
        <v>155</v>
      </c>
      <c r="J93" s="18" t="n">
        <f aca="false">INDEX(ImgG,ROUND($C$5+J$7*SIN(2*PI()*$B93/n_ang),0)-ImgG_y0+1,ROUND($C$4+J$7*COS(2*PI()*$B93/n_ang),0)-ImgG_x0+1)</f>
        <v>141</v>
      </c>
      <c r="K93" s="18" t="n">
        <f aca="false">INDEX(ImgG,ROUND($C$5+K$7*SIN(2*PI()*$B93/n_ang),0)-ImgG_y0+1,ROUND($C$4+K$7*COS(2*PI()*$B93/n_ang),0)-ImgG_x0+1)</f>
        <v>148</v>
      </c>
      <c r="L93" s="18" t="n">
        <f aca="false">INDEX(ImgG,ROUND($C$5+L$7*SIN(2*PI()*$B93/n_ang),0)-ImgG_y0+1,ROUND($C$4+L$7*COS(2*PI()*$B93/n_ang),0)-ImgG_x0+1)</f>
        <v>142</v>
      </c>
      <c r="M93" s="18" t="n">
        <f aca="false">INDEX(ImgG,ROUND($C$5+M$7*SIN(2*PI()*$B93/n_ang),0)-ImgG_y0+1,ROUND($C$4+M$7*COS(2*PI()*$B93/n_ang),0)-ImgG_x0+1)</f>
        <v>184</v>
      </c>
      <c r="N93" s="18" t="n">
        <f aca="false">INDEX(ImgG,ROUND($C$5+N$7*SIN(2*PI()*$B93/n_ang),0)-ImgG_y0+1,ROUND($C$4+N$7*COS(2*PI()*$B93/n_ang),0)-ImgG_x0+1)</f>
        <v>200</v>
      </c>
      <c r="O93" s="18" t="n">
        <f aca="false">INDEX(ImgG,ROUND($C$5+O$7*SIN(2*PI()*$B93/n_ang),0)-ImgG_y0+1,ROUND($C$4+O$7*COS(2*PI()*$B93/n_ang),0)-ImgG_x0+1)</f>
        <v>173</v>
      </c>
      <c r="P93" s="18" t="n">
        <f aca="false">INDEX(ImgG,ROUND($C$5+P$7*SIN(2*PI()*$B93/n_ang),0)-ImgG_y0+1,ROUND($C$4+P$7*COS(2*PI()*$B93/n_ang),0)-ImgG_x0+1)</f>
        <v>164</v>
      </c>
      <c r="Q93" s="18" t="n">
        <f aca="false">INDEX(ImgG,ROUND($C$5+Q$7*SIN(2*PI()*$B93/n_ang),0)-ImgG_y0+1,ROUND($C$4+Q$7*COS(2*PI()*$B93/n_ang),0)-ImgG_x0+1)</f>
        <v>177</v>
      </c>
      <c r="R93" s="18" t="n">
        <f aca="false">INDEX(ImgG,ROUND($C$5+R$7*SIN(2*PI()*$B93/n_ang),0)-ImgG_y0+1,ROUND($C$4+R$7*COS(2*PI()*$B93/n_ang),0)-ImgG_x0+1)</f>
        <v>175</v>
      </c>
      <c r="S93" s="18" t="n">
        <f aca="false">INDEX(ImgG,ROUND($C$5+S$7*SIN(2*PI()*$B93/n_ang),0)-ImgG_y0+1,ROUND($C$4+S$7*COS(2*PI()*$B93/n_ang),0)-ImgG_x0+1)</f>
        <v>237</v>
      </c>
      <c r="T93" s="18" t="n">
        <f aca="false">INDEX(ImgG,ROUND($C$5+T$7*SIN(2*PI()*$B93/n_ang),0)-ImgG_y0+1,ROUND($C$4+T$7*COS(2*PI()*$B93/n_ang),0)-ImgG_x0+1)</f>
        <v>192</v>
      </c>
      <c r="U93" s="18" t="n">
        <f aca="false">INDEX(ImgG,ROUND($C$5+U$7*SIN(2*PI()*$B93/n_ang),0)-ImgG_y0+1,ROUND($C$4+U$7*COS(2*PI()*$B93/n_ang),0)-ImgG_x0+1)</f>
        <v>7</v>
      </c>
      <c r="V93" s="18" t="n">
        <f aca="false">INDEX(ImgG,ROUND($C$5+V$7*SIN(2*PI()*$B93/n_ang),0)-ImgG_y0+1,ROUND($C$4+V$7*COS(2*PI()*$B93/n_ang),0)-ImgG_x0+1)</f>
        <v>39</v>
      </c>
      <c r="W93" s="18" t="n">
        <f aca="false">INDEX(ImgG,ROUND($C$5+W$7*SIN(2*PI()*$B93/n_ang),0)-ImgG_y0+1,ROUND($C$4+W$7*COS(2*PI()*$B93/n_ang),0)-ImgG_x0+1)</f>
        <v>26</v>
      </c>
      <c r="X93" s="18" t="n">
        <f aca="false">INDEX(ImgG,ROUND($C$5+X$7*SIN(2*PI()*$B93/n_ang),0)-ImgG_y0+1,ROUND($C$4+X$7*COS(2*PI()*$B93/n_ang),0)-ImgG_x0+1)</f>
        <v>26</v>
      </c>
      <c r="Y93" s="18" t="n">
        <f aca="false">INDEX(ImgG,ROUND($C$5+Y$7*SIN(2*PI()*$B93/n_ang),0)-ImgG_y0+1,ROUND($C$4+Y$7*COS(2*PI()*$B93/n_ang),0)-ImgG_x0+1)</f>
        <v>18</v>
      </c>
      <c r="Z93" s="18" t="n">
        <f aca="false">INDEX(ImgG,ROUND($C$5+Z$7*SIN(2*PI()*$B93/n_ang),0)-ImgG_y0+1,ROUND($C$4+Z$7*COS(2*PI()*$B93/n_ang),0)-ImgG_x0+1)</f>
        <v>7</v>
      </c>
      <c r="AA93" s="18" t="n">
        <f aca="false">INDEX(ImgG,ROUND($C$5+AA$7*SIN(2*PI()*$B93/n_ang),0)-ImgG_y0+1,ROUND($C$4+AA$7*COS(2*PI()*$B93/n_ang),0)-ImgG_x0+1)</f>
        <v>31</v>
      </c>
      <c r="AB93" s="18" t="n">
        <f aca="false">INDEX(ImgG,ROUND($C$5+AB$7*SIN(2*PI()*$B93/n_ang),0)-ImgG_y0+1,ROUND($C$4+AB$7*COS(2*PI()*$B93/n_ang),0)-ImgG_x0+1)</f>
        <v>52</v>
      </c>
      <c r="AD93" s="18" t="n">
        <f aca="false">INDEX(ImgG,ROUND($C$5+AD$7*SIN(2*PI()*$B93/n_ang),0)-ImgG_y0+1,ROUND($C$4+AD$7*COS(2*PI()*$B93/n_ang),0)-ImgG_x0+1)</f>
        <v>11</v>
      </c>
      <c r="AE93" s="18" t="n">
        <f aca="false">INDEX(ImgG,ROUND($C$5+AE$7*SIN(2*PI()*$B93/n_ang),0)-ImgG_y0+1,ROUND($C$4+AE$7*COS(2*PI()*$B93/n_ang),0)-ImgG_x0+1)</f>
        <v>17</v>
      </c>
      <c r="AF93" s="18" t="n">
        <f aca="false">INDEX(ImgG,ROUND($C$5+AF$7*SIN(2*PI()*$B93/n_ang),0)-ImgG_y0+1,ROUND($C$4+AF$7*COS(2*PI()*$B93/n_ang),0)-ImgG_x0+1)</f>
        <v>42</v>
      </c>
      <c r="AG93" s="18" t="n">
        <f aca="false">INDEX(ImgG,ROUND($C$5+AG$7*SIN(2*PI()*$B93/n_ang),0)-ImgG_y0+1,ROUND($C$4+AG$7*COS(2*PI()*$B93/n_ang),0)-ImgG_x0+1)</f>
        <v>55</v>
      </c>
      <c r="AH93" s="18" t="n">
        <f aca="false">INDEX(ImgG,ROUND($C$5+AH$7*SIN(2*PI()*$B93/n_ang),0)-ImgG_y0+1,ROUND($C$4+AH$7*COS(2*PI()*$B93/n_ang),0)-ImgG_x0+1)</f>
        <v>36</v>
      </c>
      <c r="AI93" s="18" t="n">
        <f aca="false">INDEX(ImgG,ROUND($C$5+AI$7*SIN(2*PI()*$B93/n_ang),0)-ImgG_y0+1,ROUND($C$4+AI$7*COS(2*PI()*$B93/n_ang),0)-ImgG_x0+1)</f>
        <v>40</v>
      </c>
      <c r="AJ93" s="18" t="n">
        <f aca="false">INDEX(ImgG,ROUND($C$5+AJ$7*SIN(2*PI()*$B93/n_ang),0)-ImgG_y0+1,ROUND($C$4+AJ$7*COS(2*PI()*$B93/n_ang),0)-ImgG_x0+1)</f>
        <v>40</v>
      </c>
      <c r="AK93" s="18" t="n">
        <f aca="false">INDEX(ImgG,ROUND($C$5+AK$7*SIN(2*PI()*$B93/n_ang),0)-ImgG_y0+1,ROUND($C$4+AK$7*COS(2*PI()*$B93/n_ang),0)-ImgG_x0+1)</f>
        <v>48</v>
      </c>
      <c r="AL93" s="18" t="n">
        <f aca="false">INDEX(ImgG,ROUND($C$5+AL$7*SIN(2*PI()*$B93/n_ang),0)-ImgG_y0+1,ROUND($C$4+AL$7*COS(2*PI()*$B93/n_ang),0)-ImgG_x0+1)</f>
        <v>45</v>
      </c>
      <c r="AN93" s="35" t="n">
        <f aca="false">AVERAGE(D93:AB93)-AVERAGE(D136:AB136)</f>
        <v>-21.385625</v>
      </c>
      <c r="AO93" s="36" t="n">
        <f aca="false">(AN93-AVERAGE(AN$8:AN$135))/STDEVP(AN$8:AN$135)</f>
        <v>-0.781136149167898</v>
      </c>
      <c r="AP93" s="35" t="n">
        <f aca="false">AVERAGE(AD93:AL93)-AVERAGE(AD136:AL136)</f>
        <v>-37.9583333333333</v>
      </c>
      <c r="AQ93" s="36" t="n">
        <f aca="false">(AP93-AVERAGE(AP$8:AP$135))/STDEVP(AP$8:AP$135)</f>
        <v>-0.812324728101574</v>
      </c>
    </row>
    <row r="94" customFormat="false" ht="10.5" hidden="false" customHeight="true" outlineLevel="0" collapsed="false">
      <c r="B94" s="22" t="n">
        <v>86</v>
      </c>
      <c r="C94" s="34" t="n">
        <f aca="false">B94*360/n_ang</f>
        <v>241.875</v>
      </c>
      <c r="D94" s="18" t="n">
        <f aca="false">INDEX(ImgG,ROUND($C$5+D$7*SIN(2*PI()*$B94/n_ang),0)-ImgG_y0+1,ROUND($C$4+D$7*COS(2*PI()*$B94/n_ang),0)-ImgG_x0+1)</f>
        <v>148</v>
      </c>
      <c r="E94" s="18" t="n">
        <f aca="false">INDEX(ImgG,ROUND($C$5+E$7*SIN(2*PI()*$B94/n_ang),0)-ImgG_y0+1,ROUND($C$4+E$7*COS(2*PI()*$B94/n_ang),0)-ImgG_x0+1)</f>
        <v>148</v>
      </c>
      <c r="F94" s="18" t="n">
        <f aca="false">INDEX(ImgG,ROUND($C$5+F$7*SIN(2*PI()*$B94/n_ang),0)-ImgG_y0+1,ROUND($C$4+F$7*COS(2*PI()*$B94/n_ang),0)-ImgG_x0+1)</f>
        <v>138</v>
      </c>
      <c r="G94" s="18" t="n">
        <f aca="false">INDEX(ImgG,ROUND($C$5+G$7*SIN(2*PI()*$B94/n_ang),0)-ImgG_y0+1,ROUND($C$4+G$7*COS(2*PI()*$B94/n_ang),0)-ImgG_x0+1)</f>
        <v>143</v>
      </c>
      <c r="H94" s="18" t="n">
        <f aca="false">INDEX(ImgG,ROUND($C$5+H$7*SIN(2*PI()*$B94/n_ang),0)-ImgG_y0+1,ROUND($C$4+H$7*COS(2*PI()*$B94/n_ang),0)-ImgG_x0+1)</f>
        <v>155</v>
      </c>
      <c r="I94" s="18" t="n">
        <f aca="false">INDEX(ImgG,ROUND($C$5+I$7*SIN(2*PI()*$B94/n_ang),0)-ImgG_y0+1,ROUND($C$4+I$7*COS(2*PI()*$B94/n_ang),0)-ImgG_x0+1)</f>
        <v>155</v>
      </c>
      <c r="J94" s="18" t="n">
        <f aca="false">INDEX(ImgG,ROUND($C$5+J$7*SIN(2*PI()*$B94/n_ang),0)-ImgG_y0+1,ROUND($C$4+J$7*COS(2*PI()*$B94/n_ang),0)-ImgG_x0+1)</f>
        <v>200</v>
      </c>
      <c r="K94" s="18" t="n">
        <f aca="false">INDEX(ImgG,ROUND($C$5+K$7*SIN(2*PI()*$B94/n_ang),0)-ImgG_y0+1,ROUND($C$4+K$7*COS(2*PI()*$B94/n_ang),0)-ImgG_x0+1)</f>
        <v>157</v>
      </c>
      <c r="L94" s="18" t="n">
        <f aca="false">INDEX(ImgG,ROUND($C$5+L$7*SIN(2*PI()*$B94/n_ang),0)-ImgG_y0+1,ROUND($C$4+L$7*COS(2*PI()*$B94/n_ang),0)-ImgG_x0+1)</f>
        <v>157</v>
      </c>
      <c r="M94" s="18" t="n">
        <f aca="false">INDEX(ImgG,ROUND($C$5+M$7*SIN(2*PI()*$B94/n_ang),0)-ImgG_y0+1,ROUND($C$4+M$7*COS(2*PI()*$B94/n_ang),0)-ImgG_x0+1)</f>
        <v>184</v>
      </c>
      <c r="N94" s="18" t="n">
        <f aca="false">INDEX(ImgG,ROUND($C$5+N$7*SIN(2*PI()*$B94/n_ang),0)-ImgG_y0+1,ROUND($C$4+N$7*COS(2*PI()*$B94/n_ang),0)-ImgG_x0+1)</f>
        <v>194</v>
      </c>
      <c r="O94" s="18" t="n">
        <f aca="false">INDEX(ImgG,ROUND($C$5+O$7*SIN(2*PI()*$B94/n_ang),0)-ImgG_y0+1,ROUND($C$4+O$7*COS(2*PI()*$B94/n_ang),0)-ImgG_x0+1)</f>
        <v>173</v>
      </c>
      <c r="P94" s="18" t="n">
        <f aca="false">INDEX(ImgG,ROUND($C$5+P$7*SIN(2*PI()*$B94/n_ang),0)-ImgG_y0+1,ROUND($C$4+P$7*COS(2*PI()*$B94/n_ang),0)-ImgG_x0+1)</f>
        <v>152</v>
      </c>
      <c r="Q94" s="18" t="n">
        <f aca="false">INDEX(ImgG,ROUND($C$5+Q$7*SIN(2*PI()*$B94/n_ang),0)-ImgG_y0+1,ROUND($C$4+Q$7*COS(2*PI()*$B94/n_ang),0)-ImgG_x0+1)</f>
        <v>185</v>
      </c>
      <c r="R94" s="18" t="n">
        <f aca="false">INDEX(ImgG,ROUND($C$5+R$7*SIN(2*PI()*$B94/n_ang),0)-ImgG_y0+1,ROUND($C$4+R$7*COS(2*PI()*$B94/n_ang),0)-ImgG_x0+1)</f>
        <v>186</v>
      </c>
      <c r="S94" s="18" t="n">
        <f aca="false">INDEX(ImgG,ROUND($C$5+S$7*SIN(2*PI()*$B94/n_ang),0)-ImgG_y0+1,ROUND($C$4+S$7*COS(2*PI()*$B94/n_ang),0)-ImgG_x0+1)</f>
        <v>252</v>
      </c>
      <c r="T94" s="18" t="n">
        <f aca="false">INDEX(ImgG,ROUND($C$5+T$7*SIN(2*PI()*$B94/n_ang),0)-ImgG_y0+1,ROUND($C$4+T$7*COS(2*PI()*$B94/n_ang),0)-ImgG_x0+1)</f>
        <v>106</v>
      </c>
      <c r="U94" s="18" t="n">
        <f aca="false">INDEX(ImgG,ROUND($C$5+U$7*SIN(2*PI()*$B94/n_ang),0)-ImgG_y0+1,ROUND($C$4+U$7*COS(2*PI()*$B94/n_ang),0)-ImgG_x0+1)</f>
        <v>46</v>
      </c>
      <c r="V94" s="18" t="n">
        <f aca="false">INDEX(ImgG,ROUND($C$5+V$7*SIN(2*PI()*$B94/n_ang),0)-ImgG_y0+1,ROUND($C$4+V$7*COS(2*PI()*$B94/n_ang),0)-ImgG_x0+1)</f>
        <v>28</v>
      </c>
      <c r="W94" s="18" t="n">
        <f aca="false">INDEX(ImgG,ROUND($C$5+W$7*SIN(2*PI()*$B94/n_ang),0)-ImgG_y0+1,ROUND($C$4+W$7*COS(2*PI()*$B94/n_ang),0)-ImgG_x0+1)</f>
        <v>51</v>
      </c>
      <c r="X94" s="18" t="n">
        <f aca="false">INDEX(ImgG,ROUND($C$5+X$7*SIN(2*PI()*$B94/n_ang),0)-ImgG_y0+1,ROUND($C$4+X$7*COS(2*PI()*$B94/n_ang),0)-ImgG_x0+1)</f>
        <v>33</v>
      </c>
      <c r="Y94" s="18" t="n">
        <f aca="false">INDEX(ImgG,ROUND($C$5+Y$7*SIN(2*PI()*$B94/n_ang),0)-ImgG_y0+1,ROUND($C$4+Y$7*COS(2*PI()*$B94/n_ang),0)-ImgG_x0+1)</f>
        <v>21</v>
      </c>
      <c r="Z94" s="18" t="n">
        <f aca="false">INDEX(ImgG,ROUND($C$5+Z$7*SIN(2*PI()*$B94/n_ang),0)-ImgG_y0+1,ROUND($C$4+Z$7*COS(2*PI()*$B94/n_ang),0)-ImgG_x0+1)</f>
        <v>1</v>
      </c>
      <c r="AA94" s="18" t="n">
        <f aca="false">INDEX(ImgG,ROUND($C$5+AA$7*SIN(2*PI()*$B94/n_ang),0)-ImgG_y0+1,ROUND($C$4+AA$7*COS(2*PI()*$B94/n_ang),0)-ImgG_x0+1)</f>
        <v>9</v>
      </c>
      <c r="AB94" s="18" t="n">
        <f aca="false">INDEX(ImgG,ROUND($C$5+AB$7*SIN(2*PI()*$B94/n_ang),0)-ImgG_y0+1,ROUND($C$4+AB$7*COS(2*PI()*$B94/n_ang),0)-ImgG_x0+1)</f>
        <v>56</v>
      </c>
      <c r="AD94" s="18" t="n">
        <f aca="false">INDEX(ImgG,ROUND($C$5+AD$7*SIN(2*PI()*$B94/n_ang),0)-ImgG_y0+1,ROUND($C$4+AD$7*COS(2*PI()*$B94/n_ang),0)-ImgG_x0+1)</f>
        <v>8</v>
      </c>
      <c r="AE94" s="18" t="n">
        <f aca="false">INDEX(ImgG,ROUND($C$5+AE$7*SIN(2*PI()*$B94/n_ang),0)-ImgG_y0+1,ROUND($C$4+AE$7*COS(2*PI()*$B94/n_ang),0)-ImgG_x0+1)</f>
        <v>30</v>
      </c>
      <c r="AF94" s="18" t="n">
        <f aca="false">INDEX(ImgG,ROUND($C$5+AF$7*SIN(2*PI()*$B94/n_ang),0)-ImgG_y0+1,ROUND($C$4+AF$7*COS(2*PI()*$B94/n_ang),0)-ImgG_x0+1)</f>
        <v>43</v>
      </c>
      <c r="AG94" s="18" t="n">
        <f aca="false">INDEX(ImgG,ROUND($C$5+AG$7*SIN(2*PI()*$B94/n_ang),0)-ImgG_y0+1,ROUND($C$4+AG$7*COS(2*PI()*$B94/n_ang),0)-ImgG_x0+1)</f>
        <v>26</v>
      </c>
      <c r="AH94" s="18" t="n">
        <f aca="false">INDEX(ImgG,ROUND($C$5+AH$7*SIN(2*PI()*$B94/n_ang),0)-ImgG_y0+1,ROUND($C$4+AH$7*COS(2*PI()*$B94/n_ang),0)-ImgG_x0+1)</f>
        <v>26</v>
      </c>
      <c r="AI94" s="18" t="n">
        <f aca="false">INDEX(ImgG,ROUND($C$5+AI$7*SIN(2*PI()*$B94/n_ang),0)-ImgG_y0+1,ROUND($C$4+AI$7*COS(2*PI()*$B94/n_ang),0)-ImgG_x0+1)</f>
        <v>38</v>
      </c>
      <c r="AJ94" s="18" t="n">
        <f aca="false">INDEX(ImgG,ROUND($C$5+AJ$7*SIN(2*PI()*$B94/n_ang),0)-ImgG_y0+1,ROUND($C$4+AJ$7*COS(2*PI()*$B94/n_ang),0)-ImgG_x0+1)</f>
        <v>34</v>
      </c>
      <c r="AK94" s="18" t="n">
        <f aca="false">INDEX(ImgG,ROUND($C$5+AK$7*SIN(2*PI()*$B94/n_ang),0)-ImgG_y0+1,ROUND($C$4+AK$7*COS(2*PI()*$B94/n_ang),0)-ImgG_x0+1)</f>
        <v>44</v>
      </c>
      <c r="AL94" s="18" t="n">
        <f aca="false">INDEX(ImgG,ROUND($C$5+AL$7*SIN(2*PI()*$B94/n_ang),0)-ImgG_y0+1,ROUND($C$4+AL$7*COS(2*PI()*$B94/n_ang),0)-ImgG_x0+1)</f>
        <v>37</v>
      </c>
      <c r="AN94" s="35" t="n">
        <f aca="false">AVERAGE(D94:AB94)-AVERAGE(D136:AB136)</f>
        <v>-18.505625</v>
      </c>
      <c r="AO94" s="36" t="n">
        <f aca="false">(AN94-AVERAGE(AN$8:AN$135))/STDEVP(AN$8:AN$135)</f>
        <v>-0.675940621349396</v>
      </c>
      <c r="AP94" s="35" t="n">
        <f aca="false">AVERAGE(AD94:AL94)-AVERAGE(AD136:AL136)</f>
        <v>-43.2916666666667</v>
      </c>
      <c r="AQ94" s="36" t="n">
        <f aca="false">(AP94-AVERAGE(AP$8:AP$135))/STDEVP(AP$8:AP$135)</f>
        <v>-0.926460364980829</v>
      </c>
    </row>
    <row r="95" customFormat="false" ht="10.5" hidden="false" customHeight="true" outlineLevel="0" collapsed="false">
      <c r="B95" s="22" t="n">
        <v>87</v>
      </c>
      <c r="C95" s="34" t="n">
        <f aca="false">B95*360/n_ang</f>
        <v>244.6875</v>
      </c>
      <c r="D95" s="18" t="n">
        <f aca="false">INDEX(ImgG,ROUND($C$5+D$7*SIN(2*PI()*$B95/n_ang),0)-ImgG_y0+1,ROUND($C$4+D$7*COS(2*PI()*$B95/n_ang),0)-ImgG_x0+1)</f>
        <v>150</v>
      </c>
      <c r="E95" s="18" t="n">
        <f aca="false">INDEX(ImgG,ROUND($C$5+E$7*SIN(2*PI()*$B95/n_ang),0)-ImgG_y0+1,ROUND($C$4+E$7*COS(2*PI()*$B95/n_ang),0)-ImgG_x0+1)</f>
        <v>138</v>
      </c>
      <c r="F95" s="18" t="n">
        <f aca="false">INDEX(ImgG,ROUND($C$5+F$7*SIN(2*PI()*$B95/n_ang),0)-ImgG_y0+1,ROUND($C$4+F$7*COS(2*PI()*$B95/n_ang),0)-ImgG_x0+1)</f>
        <v>138</v>
      </c>
      <c r="G95" s="18" t="n">
        <f aca="false">INDEX(ImgG,ROUND($C$5+G$7*SIN(2*PI()*$B95/n_ang),0)-ImgG_y0+1,ROUND($C$4+G$7*COS(2*PI()*$B95/n_ang),0)-ImgG_x0+1)</f>
        <v>143</v>
      </c>
      <c r="H95" s="18" t="n">
        <f aca="false">INDEX(ImgG,ROUND($C$5+H$7*SIN(2*PI()*$B95/n_ang),0)-ImgG_y0+1,ROUND($C$4+H$7*COS(2*PI()*$B95/n_ang),0)-ImgG_x0+1)</f>
        <v>155</v>
      </c>
      <c r="I95" s="18" t="n">
        <f aca="false">INDEX(ImgG,ROUND($C$5+I$7*SIN(2*PI()*$B95/n_ang),0)-ImgG_y0+1,ROUND($C$4+I$7*COS(2*PI()*$B95/n_ang),0)-ImgG_x0+1)</f>
        <v>182</v>
      </c>
      <c r="J95" s="18" t="n">
        <f aca="false">INDEX(ImgG,ROUND($C$5+J$7*SIN(2*PI()*$B95/n_ang),0)-ImgG_y0+1,ROUND($C$4+J$7*COS(2*PI()*$B95/n_ang),0)-ImgG_x0+1)</f>
        <v>200</v>
      </c>
      <c r="K95" s="18" t="n">
        <f aca="false">INDEX(ImgG,ROUND($C$5+K$7*SIN(2*PI()*$B95/n_ang),0)-ImgG_y0+1,ROUND($C$4+K$7*COS(2*PI()*$B95/n_ang),0)-ImgG_x0+1)</f>
        <v>155</v>
      </c>
      <c r="L95" s="18" t="n">
        <f aca="false">INDEX(ImgG,ROUND($C$5+L$7*SIN(2*PI()*$B95/n_ang),0)-ImgG_y0+1,ROUND($C$4+L$7*COS(2*PI()*$B95/n_ang),0)-ImgG_x0+1)</f>
        <v>157</v>
      </c>
      <c r="M95" s="18" t="n">
        <f aca="false">INDEX(ImgG,ROUND($C$5+M$7*SIN(2*PI()*$B95/n_ang),0)-ImgG_y0+1,ROUND($C$4+M$7*COS(2*PI()*$B95/n_ang),0)-ImgG_x0+1)</f>
        <v>193</v>
      </c>
      <c r="N95" s="18" t="n">
        <f aca="false">INDEX(ImgG,ROUND($C$5+N$7*SIN(2*PI()*$B95/n_ang),0)-ImgG_y0+1,ROUND($C$4+N$7*COS(2*PI()*$B95/n_ang),0)-ImgG_x0+1)</f>
        <v>155</v>
      </c>
      <c r="O95" s="18" t="n">
        <f aca="false">INDEX(ImgG,ROUND($C$5+O$7*SIN(2*PI()*$B95/n_ang),0)-ImgG_y0+1,ROUND($C$4+O$7*COS(2*PI()*$B95/n_ang),0)-ImgG_x0+1)</f>
        <v>158</v>
      </c>
      <c r="P95" s="18" t="n">
        <f aca="false">INDEX(ImgG,ROUND($C$5+P$7*SIN(2*PI()*$B95/n_ang),0)-ImgG_y0+1,ROUND($C$4+P$7*COS(2*PI()*$B95/n_ang),0)-ImgG_x0+1)</f>
        <v>141</v>
      </c>
      <c r="Q95" s="18" t="n">
        <f aca="false">INDEX(ImgG,ROUND($C$5+Q$7*SIN(2*PI()*$B95/n_ang),0)-ImgG_y0+1,ROUND($C$4+Q$7*COS(2*PI()*$B95/n_ang),0)-ImgG_x0+1)</f>
        <v>162</v>
      </c>
      <c r="R95" s="18" t="n">
        <f aca="false">INDEX(ImgG,ROUND($C$5+R$7*SIN(2*PI()*$B95/n_ang),0)-ImgG_y0+1,ROUND($C$4+R$7*COS(2*PI()*$B95/n_ang),0)-ImgG_x0+1)</f>
        <v>164</v>
      </c>
      <c r="S95" s="18" t="n">
        <f aca="false">INDEX(ImgG,ROUND($C$5+S$7*SIN(2*PI()*$B95/n_ang),0)-ImgG_y0+1,ROUND($C$4+S$7*COS(2*PI()*$B95/n_ang),0)-ImgG_x0+1)</f>
        <v>249</v>
      </c>
      <c r="T95" s="18" t="n">
        <f aca="false">INDEX(ImgG,ROUND($C$5+T$7*SIN(2*PI()*$B95/n_ang),0)-ImgG_y0+1,ROUND($C$4+T$7*COS(2*PI()*$B95/n_ang),0)-ImgG_x0+1)</f>
        <v>194</v>
      </c>
      <c r="U95" s="18" t="n">
        <f aca="false">INDEX(ImgG,ROUND($C$5+U$7*SIN(2*PI()*$B95/n_ang),0)-ImgG_y0+1,ROUND($C$4+U$7*COS(2*PI()*$B95/n_ang),0)-ImgG_x0+1)</f>
        <v>53</v>
      </c>
      <c r="V95" s="18" t="n">
        <f aca="false">INDEX(ImgG,ROUND($C$5+V$7*SIN(2*PI()*$B95/n_ang),0)-ImgG_y0+1,ROUND($C$4+V$7*COS(2*PI()*$B95/n_ang),0)-ImgG_x0+1)</f>
        <v>38</v>
      </c>
      <c r="W95" s="18" t="n">
        <f aca="false">INDEX(ImgG,ROUND($C$5+W$7*SIN(2*PI()*$B95/n_ang),0)-ImgG_y0+1,ROUND($C$4+W$7*COS(2*PI()*$B95/n_ang),0)-ImgG_x0+1)</f>
        <v>60</v>
      </c>
      <c r="X95" s="18" t="n">
        <f aca="false">INDEX(ImgG,ROUND($C$5+X$7*SIN(2*PI()*$B95/n_ang),0)-ImgG_y0+1,ROUND($C$4+X$7*COS(2*PI()*$B95/n_ang),0)-ImgG_x0+1)</f>
        <v>29</v>
      </c>
      <c r="Y95" s="18" t="n">
        <f aca="false">INDEX(ImgG,ROUND($C$5+Y$7*SIN(2*PI()*$B95/n_ang),0)-ImgG_y0+1,ROUND($C$4+Y$7*COS(2*PI()*$B95/n_ang),0)-ImgG_x0+1)</f>
        <v>9</v>
      </c>
      <c r="Z95" s="18" t="n">
        <f aca="false">INDEX(ImgG,ROUND($C$5+Z$7*SIN(2*PI()*$B95/n_ang),0)-ImgG_y0+1,ROUND($C$4+Z$7*COS(2*PI()*$B95/n_ang),0)-ImgG_x0+1)</f>
        <v>0</v>
      </c>
      <c r="AA95" s="18" t="n">
        <f aca="false">INDEX(ImgG,ROUND($C$5+AA$7*SIN(2*PI()*$B95/n_ang),0)-ImgG_y0+1,ROUND($C$4+AA$7*COS(2*PI()*$B95/n_ang),0)-ImgG_x0+1)</f>
        <v>0</v>
      </c>
      <c r="AB95" s="18" t="n">
        <f aca="false">INDEX(ImgG,ROUND($C$5+AB$7*SIN(2*PI()*$B95/n_ang),0)-ImgG_y0+1,ROUND($C$4+AB$7*COS(2*PI()*$B95/n_ang),0)-ImgG_x0+1)</f>
        <v>35</v>
      </c>
      <c r="AD95" s="18" t="n">
        <f aca="false">INDEX(ImgG,ROUND($C$5+AD$7*SIN(2*PI()*$B95/n_ang),0)-ImgG_y0+1,ROUND($C$4+AD$7*COS(2*PI()*$B95/n_ang),0)-ImgG_x0+1)</f>
        <v>15</v>
      </c>
      <c r="AE95" s="18" t="n">
        <f aca="false">INDEX(ImgG,ROUND($C$5+AE$7*SIN(2*PI()*$B95/n_ang),0)-ImgG_y0+1,ROUND($C$4+AE$7*COS(2*PI()*$B95/n_ang),0)-ImgG_x0+1)</f>
        <v>39</v>
      </c>
      <c r="AF95" s="18" t="n">
        <f aca="false">INDEX(ImgG,ROUND($C$5+AF$7*SIN(2*PI()*$B95/n_ang),0)-ImgG_y0+1,ROUND($C$4+AF$7*COS(2*PI()*$B95/n_ang),0)-ImgG_x0+1)</f>
        <v>39</v>
      </c>
      <c r="AG95" s="18" t="n">
        <f aca="false">INDEX(ImgG,ROUND($C$5+AG$7*SIN(2*PI()*$B95/n_ang),0)-ImgG_y0+1,ROUND($C$4+AG$7*COS(2*PI()*$B95/n_ang),0)-ImgG_x0+1)</f>
        <v>44</v>
      </c>
      <c r="AH95" s="18" t="n">
        <f aca="false">INDEX(ImgG,ROUND($C$5+AH$7*SIN(2*PI()*$B95/n_ang),0)-ImgG_y0+1,ROUND($C$4+AH$7*COS(2*PI()*$B95/n_ang),0)-ImgG_x0+1)</f>
        <v>39</v>
      </c>
      <c r="AI95" s="18" t="n">
        <f aca="false">INDEX(ImgG,ROUND($C$5+AI$7*SIN(2*PI()*$B95/n_ang),0)-ImgG_y0+1,ROUND($C$4+AI$7*COS(2*PI()*$B95/n_ang),0)-ImgG_x0+1)</f>
        <v>39</v>
      </c>
      <c r="AJ95" s="18" t="n">
        <f aca="false">INDEX(ImgG,ROUND($C$5+AJ$7*SIN(2*PI()*$B95/n_ang),0)-ImgG_y0+1,ROUND($C$4+AJ$7*COS(2*PI()*$B95/n_ang),0)-ImgG_x0+1)</f>
        <v>45</v>
      </c>
      <c r="AK95" s="18" t="n">
        <f aca="false">INDEX(ImgG,ROUND($C$5+AK$7*SIN(2*PI()*$B95/n_ang),0)-ImgG_y0+1,ROUND($C$4+AK$7*COS(2*PI()*$B95/n_ang),0)-ImgG_x0+1)</f>
        <v>46</v>
      </c>
      <c r="AL95" s="18" t="n">
        <f aca="false">INDEX(ImgG,ROUND($C$5+AL$7*SIN(2*PI()*$B95/n_ang),0)-ImgG_y0+1,ROUND($C$4+AL$7*COS(2*PI()*$B95/n_ang),0)-ImgG_x0+1)</f>
        <v>36</v>
      </c>
      <c r="AN95" s="35" t="n">
        <f aca="false">AVERAGE(D95:AB95)-AVERAGE(D136:AB136)</f>
        <v>-19.305625</v>
      </c>
      <c r="AO95" s="36" t="n">
        <f aca="false">(AN95-AVERAGE(AN$8:AN$135))/STDEVP(AN$8:AN$135)</f>
        <v>-0.70516160129898</v>
      </c>
      <c r="AP95" s="35" t="n">
        <f aca="false">AVERAGE(AD95:AL95)-AVERAGE(AD136:AL136)</f>
        <v>-37.0694444444444</v>
      </c>
      <c r="AQ95" s="36" t="n">
        <f aca="false">(AP95-AVERAGE(AP$8:AP$135))/STDEVP(AP$8:AP$135)</f>
        <v>-0.793302121955031</v>
      </c>
    </row>
    <row r="96" customFormat="false" ht="10.5" hidden="false" customHeight="true" outlineLevel="0" collapsed="false">
      <c r="B96" s="22" t="n">
        <v>88</v>
      </c>
      <c r="C96" s="34" t="n">
        <f aca="false">B96*360/n_ang</f>
        <v>247.5</v>
      </c>
      <c r="D96" s="18" t="n">
        <f aca="false">INDEX(ImgG,ROUND($C$5+D$7*SIN(2*PI()*$B96/n_ang),0)-ImgG_y0+1,ROUND($C$4+D$7*COS(2*PI()*$B96/n_ang),0)-ImgG_x0+1)</f>
        <v>150</v>
      </c>
      <c r="E96" s="18" t="n">
        <f aca="false">INDEX(ImgG,ROUND($C$5+E$7*SIN(2*PI()*$B96/n_ang),0)-ImgG_y0+1,ROUND($C$4+E$7*COS(2*PI()*$B96/n_ang),0)-ImgG_x0+1)</f>
        <v>144</v>
      </c>
      <c r="F96" s="18" t="n">
        <f aca="false">INDEX(ImgG,ROUND($C$5+F$7*SIN(2*PI()*$B96/n_ang),0)-ImgG_y0+1,ROUND($C$4+F$7*COS(2*PI()*$B96/n_ang),0)-ImgG_x0+1)</f>
        <v>143</v>
      </c>
      <c r="G96" s="18" t="n">
        <f aca="false">INDEX(ImgG,ROUND($C$5+G$7*SIN(2*PI()*$B96/n_ang),0)-ImgG_y0+1,ROUND($C$4+G$7*COS(2*PI()*$B96/n_ang),0)-ImgG_x0+1)</f>
        <v>162</v>
      </c>
      <c r="H96" s="18" t="n">
        <f aca="false">INDEX(ImgG,ROUND($C$5+H$7*SIN(2*PI()*$B96/n_ang),0)-ImgG_y0+1,ROUND($C$4+H$7*COS(2*PI()*$B96/n_ang),0)-ImgG_x0+1)</f>
        <v>162</v>
      </c>
      <c r="I96" s="18" t="n">
        <f aca="false">INDEX(ImgG,ROUND($C$5+I$7*SIN(2*PI()*$B96/n_ang),0)-ImgG_y0+1,ROUND($C$4+I$7*COS(2*PI()*$B96/n_ang),0)-ImgG_x0+1)</f>
        <v>182</v>
      </c>
      <c r="J96" s="18" t="n">
        <f aca="false">INDEX(ImgG,ROUND($C$5+J$7*SIN(2*PI()*$B96/n_ang),0)-ImgG_y0+1,ROUND($C$4+J$7*COS(2*PI()*$B96/n_ang),0)-ImgG_x0+1)</f>
        <v>208</v>
      </c>
      <c r="K96" s="18" t="n">
        <f aca="false">INDEX(ImgG,ROUND($C$5+K$7*SIN(2*PI()*$B96/n_ang),0)-ImgG_y0+1,ROUND($C$4+K$7*COS(2*PI()*$B96/n_ang),0)-ImgG_x0+1)</f>
        <v>155</v>
      </c>
      <c r="L96" s="18" t="n">
        <f aca="false">INDEX(ImgG,ROUND($C$5+L$7*SIN(2*PI()*$B96/n_ang),0)-ImgG_y0+1,ROUND($C$4+L$7*COS(2*PI()*$B96/n_ang),0)-ImgG_x0+1)</f>
        <v>145</v>
      </c>
      <c r="M96" s="18" t="n">
        <f aca="false">INDEX(ImgG,ROUND($C$5+M$7*SIN(2*PI()*$B96/n_ang),0)-ImgG_y0+1,ROUND($C$4+M$7*COS(2*PI()*$B96/n_ang),0)-ImgG_x0+1)</f>
        <v>175</v>
      </c>
      <c r="N96" s="18" t="n">
        <f aca="false">INDEX(ImgG,ROUND($C$5+N$7*SIN(2*PI()*$B96/n_ang),0)-ImgG_y0+1,ROUND($C$4+N$7*COS(2*PI()*$B96/n_ang),0)-ImgG_x0+1)</f>
        <v>155</v>
      </c>
      <c r="O96" s="18" t="n">
        <f aca="false">INDEX(ImgG,ROUND($C$5+O$7*SIN(2*PI()*$B96/n_ang),0)-ImgG_y0+1,ROUND($C$4+O$7*COS(2*PI()*$B96/n_ang),0)-ImgG_x0+1)</f>
        <v>178</v>
      </c>
      <c r="P96" s="18" t="n">
        <f aca="false">INDEX(ImgG,ROUND($C$5+P$7*SIN(2*PI()*$B96/n_ang),0)-ImgG_y0+1,ROUND($C$4+P$7*COS(2*PI()*$B96/n_ang),0)-ImgG_x0+1)</f>
        <v>145</v>
      </c>
      <c r="Q96" s="18" t="n">
        <f aca="false">INDEX(ImgG,ROUND($C$5+Q$7*SIN(2*PI()*$B96/n_ang),0)-ImgG_y0+1,ROUND($C$4+Q$7*COS(2*PI()*$B96/n_ang),0)-ImgG_x0+1)</f>
        <v>172</v>
      </c>
      <c r="R96" s="18" t="n">
        <f aca="false">INDEX(ImgG,ROUND($C$5+R$7*SIN(2*PI()*$B96/n_ang),0)-ImgG_y0+1,ROUND($C$4+R$7*COS(2*PI()*$B96/n_ang),0)-ImgG_x0+1)</f>
        <v>196</v>
      </c>
      <c r="S96" s="18" t="n">
        <f aca="false">INDEX(ImgG,ROUND($C$5+S$7*SIN(2*PI()*$B96/n_ang),0)-ImgG_y0+1,ROUND($C$4+S$7*COS(2*PI()*$B96/n_ang),0)-ImgG_x0+1)</f>
        <v>246</v>
      </c>
      <c r="T96" s="18" t="n">
        <f aca="false">INDEX(ImgG,ROUND($C$5+T$7*SIN(2*PI()*$B96/n_ang),0)-ImgG_y0+1,ROUND($C$4+T$7*COS(2*PI()*$B96/n_ang),0)-ImgG_x0+1)</f>
        <v>118</v>
      </c>
      <c r="U96" s="18" t="n">
        <f aca="false">INDEX(ImgG,ROUND($C$5+U$7*SIN(2*PI()*$B96/n_ang),0)-ImgG_y0+1,ROUND($C$4+U$7*COS(2*PI()*$B96/n_ang),0)-ImgG_x0+1)</f>
        <v>4</v>
      </c>
      <c r="V96" s="18" t="n">
        <f aca="false">INDEX(ImgG,ROUND($C$5+V$7*SIN(2*PI()*$B96/n_ang),0)-ImgG_y0+1,ROUND($C$4+V$7*COS(2*PI()*$B96/n_ang),0)-ImgG_x0+1)</f>
        <v>22</v>
      </c>
      <c r="W96" s="18" t="n">
        <f aca="false">INDEX(ImgG,ROUND($C$5+W$7*SIN(2*PI()*$B96/n_ang),0)-ImgG_y0+1,ROUND($C$4+W$7*COS(2*PI()*$B96/n_ang),0)-ImgG_x0+1)</f>
        <v>55</v>
      </c>
      <c r="X96" s="18" t="n">
        <f aca="false">INDEX(ImgG,ROUND($C$5+X$7*SIN(2*PI()*$B96/n_ang),0)-ImgG_y0+1,ROUND($C$4+X$7*COS(2*PI()*$B96/n_ang),0)-ImgG_x0+1)</f>
        <v>35</v>
      </c>
      <c r="Y96" s="18" t="n">
        <f aca="false">INDEX(ImgG,ROUND($C$5+Y$7*SIN(2*PI()*$B96/n_ang),0)-ImgG_y0+1,ROUND($C$4+Y$7*COS(2*PI()*$B96/n_ang),0)-ImgG_x0+1)</f>
        <v>17</v>
      </c>
      <c r="Z96" s="18" t="n">
        <f aca="false">INDEX(ImgG,ROUND($C$5+Z$7*SIN(2*PI()*$B96/n_ang),0)-ImgG_y0+1,ROUND($C$4+Z$7*COS(2*PI()*$B96/n_ang),0)-ImgG_x0+1)</f>
        <v>4</v>
      </c>
      <c r="AA96" s="18" t="n">
        <f aca="false">INDEX(ImgG,ROUND($C$5+AA$7*SIN(2*PI()*$B96/n_ang),0)-ImgG_y0+1,ROUND($C$4+AA$7*COS(2*PI()*$B96/n_ang),0)-ImgG_x0+1)</f>
        <v>16</v>
      </c>
      <c r="AB96" s="18" t="n">
        <f aca="false">INDEX(ImgG,ROUND($C$5+AB$7*SIN(2*PI()*$B96/n_ang),0)-ImgG_y0+1,ROUND($C$4+AB$7*COS(2*PI()*$B96/n_ang),0)-ImgG_x0+1)</f>
        <v>62</v>
      </c>
      <c r="AD96" s="18" t="n">
        <f aca="false">INDEX(ImgG,ROUND($C$5+AD$7*SIN(2*PI()*$B96/n_ang),0)-ImgG_y0+1,ROUND($C$4+AD$7*COS(2*PI()*$B96/n_ang),0)-ImgG_x0+1)</f>
        <v>32</v>
      </c>
      <c r="AE96" s="18" t="n">
        <f aca="false">INDEX(ImgG,ROUND($C$5+AE$7*SIN(2*PI()*$B96/n_ang),0)-ImgG_y0+1,ROUND($C$4+AE$7*COS(2*PI()*$B96/n_ang),0)-ImgG_x0+1)</f>
        <v>29</v>
      </c>
      <c r="AF96" s="18" t="n">
        <f aca="false">INDEX(ImgG,ROUND($C$5+AF$7*SIN(2*PI()*$B96/n_ang),0)-ImgG_y0+1,ROUND($C$4+AF$7*COS(2*PI()*$B96/n_ang),0)-ImgG_x0+1)</f>
        <v>32</v>
      </c>
      <c r="AG96" s="18" t="n">
        <f aca="false">INDEX(ImgG,ROUND($C$5+AG$7*SIN(2*PI()*$B96/n_ang),0)-ImgG_y0+1,ROUND($C$4+AG$7*COS(2*PI()*$B96/n_ang),0)-ImgG_x0+1)</f>
        <v>52</v>
      </c>
      <c r="AH96" s="18" t="n">
        <f aca="false">INDEX(ImgG,ROUND($C$5+AH$7*SIN(2*PI()*$B96/n_ang),0)-ImgG_y0+1,ROUND($C$4+AH$7*COS(2*PI()*$B96/n_ang),0)-ImgG_x0+1)</f>
        <v>65</v>
      </c>
      <c r="AI96" s="18" t="n">
        <f aca="false">INDEX(ImgG,ROUND($C$5+AI$7*SIN(2*PI()*$B96/n_ang),0)-ImgG_y0+1,ROUND($C$4+AI$7*COS(2*PI()*$B96/n_ang),0)-ImgG_x0+1)</f>
        <v>58</v>
      </c>
      <c r="AJ96" s="18" t="n">
        <f aca="false">INDEX(ImgG,ROUND($C$5+AJ$7*SIN(2*PI()*$B96/n_ang),0)-ImgG_y0+1,ROUND($C$4+AJ$7*COS(2*PI()*$B96/n_ang),0)-ImgG_x0+1)</f>
        <v>66</v>
      </c>
      <c r="AK96" s="18" t="n">
        <f aca="false">INDEX(ImgG,ROUND($C$5+AK$7*SIN(2*PI()*$B96/n_ang),0)-ImgG_y0+1,ROUND($C$4+AK$7*COS(2*PI()*$B96/n_ang),0)-ImgG_x0+1)</f>
        <v>52</v>
      </c>
      <c r="AL96" s="18" t="n">
        <f aca="false">INDEX(ImgG,ROUND($C$5+AL$7*SIN(2*PI()*$B96/n_ang),0)-ImgG_y0+1,ROUND($C$4+AL$7*COS(2*PI()*$B96/n_ang),0)-ImgG_x0+1)</f>
        <v>36</v>
      </c>
      <c r="AN96" s="35" t="n">
        <f aca="false">AVERAGE(D96:AB96)-AVERAGE(D136:AB136)</f>
        <v>-19.585625</v>
      </c>
      <c r="AO96" s="36" t="n">
        <f aca="false">(AN96-AVERAGE(AN$8:AN$135))/STDEVP(AN$8:AN$135)</f>
        <v>-0.715388944281334</v>
      </c>
      <c r="AP96" s="35" t="n">
        <f aca="false">AVERAGE(AD96:AL96)-AVERAGE(AD136:AL136)</f>
        <v>-28.1805555555556</v>
      </c>
      <c r="AQ96" s="36" t="n">
        <f aca="false">(AP96-AVERAGE(AP$8:AP$135))/STDEVP(AP$8:AP$135)</f>
        <v>-0.603076060489606</v>
      </c>
    </row>
    <row r="97" customFormat="false" ht="10.5" hidden="false" customHeight="true" outlineLevel="0" collapsed="false">
      <c r="B97" s="22" t="n">
        <v>89</v>
      </c>
      <c r="C97" s="34" t="n">
        <f aca="false">B97*360/n_ang</f>
        <v>250.3125</v>
      </c>
      <c r="D97" s="18" t="n">
        <f aca="false">INDEX(ImgG,ROUND($C$5+D$7*SIN(2*PI()*$B97/n_ang),0)-ImgG_y0+1,ROUND($C$4+D$7*COS(2*PI()*$B97/n_ang),0)-ImgG_x0+1)</f>
        <v>150</v>
      </c>
      <c r="E97" s="18" t="n">
        <f aca="false">INDEX(ImgG,ROUND($C$5+E$7*SIN(2*PI()*$B97/n_ang),0)-ImgG_y0+1,ROUND($C$4+E$7*COS(2*PI()*$B97/n_ang),0)-ImgG_x0+1)</f>
        <v>144</v>
      </c>
      <c r="F97" s="18" t="n">
        <f aca="false">INDEX(ImgG,ROUND($C$5+F$7*SIN(2*PI()*$B97/n_ang),0)-ImgG_y0+1,ROUND($C$4+F$7*COS(2*PI()*$B97/n_ang),0)-ImgG_x0+1)</f>
        <v>181</v>
      </c>
      <c r="G97" s="18" t="n">
        <f aca="false">INDEX(ImgG,ROUND($C$5+G$7*SIN(2*PI()*$B97/n_ang),0)-ImgG_y0+1,ROUND($C$4+G$7*COS(2*PI()*$B97/n_ang),0)-ImgG_x0+1)</f>
        <v>162</v>
      </c>
      <c r="H97" s="18" t="n">
        <f aca="false">INDEX(ImgG,ROUND($C$5+H$7*SIN(2*PI()*$B97/n_ang),0)-ImgG_y0+1,ROUND($C$4+H$7*COS(2*PI()*$B97/n_ang),0)-ImgG_x0+1)</f>
        <v>184</v>
      </c>
      <c r="I97" s="18" t="n">
        <f aca="false">INDEX(ImgG,ROUND($C$5+I$7*SIN(2*PI()*$B97/n_ang),0)-ImgG_y0+1,ROUND($C$4+I$7*COS(2*PI()*$B97/n_ang),0)-ImgG_x0+1)</f>
        <v>200</v>
      </c>
      <c r="J97" s="18" t="n">
        <f aca="false">INDEX(ImgG,ROUND($C$5+J$7*SIN(2*PI()*$B97/n_ang),0)-ImgG_y0+1,ROUND($C$4+J$7*COS(2*PI()*$B97/n_ang),0)-ImgG_x0+1)</f>
        <v>164</v>
      </c>
      <c r="K97" s="18" t="n">
        <f aca="false">INDEX(ImgG,ROUND($C$5+K$7*SIN(2*PI()*$B97/n_ang),0)-ImgG_y0+1,ROUND($C$4+K$7*COS(2*PI()*$B97/n_ang),0)-ImgG_x0+1)</f>
        <v>178</v>
      </c>
      <c r="L97" s="18" t="n">
        <f aca="false">INDEX(ImgG,ROUND($C$5+L$7*SIN(2*PI()*$B97/n_ang),0)-ImgG_y0+1,ROUND($C$4+L$7*COS(2*PI()*$B97/n_ang),0)-ImgG_x0+1)</f>
        <v>178</v>
      </c>
      <c r="M97" s="18" t="n">
        <f aca="false">INDEX(ImgG,ROUND($C$5+M$7*SIN(2*PI()*$B97/n_ang),0)-ImgG_y0+1,ROUND($C$4+M$7*COS(2*PI()*$B97/n_ang),0)-ImgG_x0+1)</f>
        <v>175</v>
      </c>
      <c r="N97" s="18" t="n">
        <f aca="false">INDEX(ImgG,ROUND($C$5+N$7*SIN(2*PI()*$B97/n_ang),0)-ImgG_y0+1,ROUND($C$4+N$7*COS(2*PI()*$B97/n_ang),0)-ImgG_x0+1)</f>
        <v>159</v>
      </c>
      <c r="O97" s="18" t="n">
        <f aca="false">INDEX(ImgG,ROUND($C$5+O$7*SIN(2*PI()*$B97/n_ang),0)-ImgG_y0+1,ROUND($C$4+O$7*COS(2*PI()*$B97/n_ang),0)-ImgG_x0+1)</f>
        <v>194</v>
      </c>
      <c r="P97" s="18" t="n">
        <f aca="false">INDEX(ImgG,ROUND($C$5+P$7*SIN(2*PI()*$B97/n_ang),0)-ImgG_y0+1,ROUND($C$4+P$7*COS(2*PI()*$B97/n_ang),0)-ImgG_x0+1)</f>
        <v>145</v>
      </c>
      <c r="Q97" s="18" t="n">
        <f aca="false">INDEX(ImgG,ROUND($C$5+Q$7*SIN(2*PI()*$B97/n_ang),0)-ImgG_y0+1,ROUND($C$4+Q$7*COS(2*PI()*$B97/n_ang),0)-ImgG_x0+1)</f>
        <v>184</v>
      </c>
      <c r="R97" s="18" t="n">
        <f aca="false">INDEX(ImgG,ROUND($C$5+R$7*SIN(2*PI()*$B97/n_ang),0)-ImgG_y0+1,ROUND($C$4+R$7*COS(2*PI()*$B97/n_ang),0)-ImgG_x0+1)</f>
        <v>172</v>
      </c>
      <c r="S97" s="18" t="n">
        <f aca="false">INDEX(ImgG,ROUND($C$5+S$7*SIN(2*PI()*$B97/n_ang),0)-ImgG_y0+1,ROUND($C$4+S$7*COS(2*PI()*$B97/n_ang),0)-ImgG_x0+1)</f>
        <v>250</v>
      </c>
      <c r="T97" s="18" t="n">
        <f aca="false">INDEX(ImgG,ROUND($C$5+T$7*SIN(2*PI()*$B97/n_ang),0)-ImgG_y0+1,ROUND($C$4+T$7*COS(2*PI()*$B97/n_ang),0)-ImgG_x0+1)</f>
        <v>164</v>
      </c>
      <c r="U97" s="18" t="n">
        <f aca="false">INDEX(ImgG,ROUND($C$5+U$7*SIN(2*PI()*$B97/n_ang),0)-ImgG_y0+1,ROUND($C$4+U$7*COS(2*PI()*$B97/n_ang),0)-ImgG_x0+1)</f>
        <v>36</v>
      </c>
      <c r="V97" s="18" t="n">
        <f aca="false">INDEX(ImgG,ROUND($C$5+V$7*SIN(2*PI()*$B97/n_ang),0)-ImgG_y0+1,ROUND($C$4+V$7*COS(2*PI()*$B97/n_ang),0)-ImgG_x0+1)</f>
        <v>43</v>
      </c>
      <c r="W97" s="18" t="n">
        <f aca="false">INDEX(ImgG,ROUND($C$5+W$7*SIN(2*PI()*$B97/n_ang),0)-ImgG_y0+1,ROUND($C$4+W$7*COS(2*PI()*$B97/n_ang),0)-ImgG_x0+1)</f>
        <v>58</v>
      </c>
      <c r="X97" s="18" t="n">
        <f aca="false">INDEX(ImgG,ROUND($C$5+X$7*SIN(2*PI()*$B97/n_ang),0)-ImgG_y0+1,ROUND($C$4+X$7*COS(2*PI()*$B97/n_ang),0)-ImgG_x0+1)</f>
        <v>37</v>
      </c>
      <c r="Y97" s="18" t="n">
        <f aca="false">INDEX(ImgG,ROUND($C$5+Y$7*SIN(2*PI()*$B97/n_ang),0)-ImgG_y0+1,ROUND($C$4+Y$7*COS(2*PI()*$B97/n_ang),0)-ImgG_x0+1)</f>
        <v>3</v>
      </c>
      <c r="Z97" s="18" t="n">
        <f aca="false">INDEX(ImgG,ROUND($C$5+Z$7*SIN(2*PI()*$B97/n_ang),0)-ImgG_y0+1,ROUND($C$4+Z$7*COS(2*PI()*$B97/n_ang),0)-ImgG_x0+1)</f>
        <v>25</v>
      </c>
      <c r="AA97" s="18" t="n">
        <f aca="false">INDEX(ImgG,ROUND($C$5+AA$7*SIN(2*PI()*$B97/n_ang),0)-ImgG_y0+1,ROUND($C$4+AA$7*COS(2*PI()*$B97/n_ang),0)-ImgG_x0+1)</f>
        <v>45</v>
      </c>
      <c r="AB97" s="18" t="n">
        <f aca="false">INDEX(ImgG,ROUND($C$5+AB$7*SIN(2*PI()*$B97/n_ang),0)-ImgG_y0+1,ROUND($C$4+AB$7*COS(2*PI()*$B97/n_ang),0)-ImgG_x0+1)</f>
        <v>60</v>
      </c>
      <c r="AD97" s="18" t="n">
        <f aca="false">INDEX(ImgG,ROUND($C$5+AD$7*SIN(2*PI()*$B97/n_ang),0)-ImgG_y0+1,ROUND($C$4+AD$7*COS(2*PI()*$B97/n_ang),0)-ImgG_x0+1)</f>
        <v>84</v>
      </c>
      <c r="AE97" s="18" t="n">
        <f aca="false">INDEX(ImgG,ROUND($C$5+AE$7*SIN(2*PI()*$B97/n_ang),0)-ImgG_y0+1,ROUND($C$4+AE$7*COS(2*PI()*$B97/n_ang),0)-ImgG_x0+1)</f>
        <v>100</v>
      </c>
      <c r="AF97" s="18" t="n">
        <f aca="false">INDEX(ImgG,ROUND($C$5+AF$7*SIN(2*PI()*$B97/n_ang),0)-ImgG_y0+1,ROUND($C$4+AF$7*COS(2*PI()*$B97/n_ang),0)-ImgG_x0+1)</f>
        <v>32</v>
      </c>
      <c r="AG97" s="18" t="n">
        <f aca="false">INDEX(ImgG,ROUND($C$5+AG$7*SIN(2*PI()*$B97/n_ang),0)-ImgG_y0+1,ROUND($C$4+AG$7*COS(2*PI()*$B97/n_ang),0)-ImgG_x0+1)</f>
        <v>28</v>
      </c>
      <c r="AH97" s="18" t="n">
        <f aca="false">INDEX(ImgG,ROUND($C$5+AH$7*SIN(2*PI()*$B97/n_ang),0)-ImgG_y0+1,ROUND($C$4+AH$7*COS(2*PI()*$B97/n_ang),0)-ImgG_x0+1)</f>
        <v>67</v>
      </c>
      <c r="AI97" s="18" t="n">
        <f aca="false">INDEX(ImgG,ROUND($C$5+AI$7*SIN(2*PI()*$B97/n_ang),0)-ImgG_y0+1,ROUND($C$4+AI$7*COS(2*PI()*$B97/n_ang),0)-ImgG_x0+1)</f>
        <v>58</v>
      </c>
      <c r="AJ97" s="18" t="n">
        <f aca="false">INDEX(ImgG,ROUND($C$5+AJ$7*SIN(2*PI()*$B97/n_ang),0)-ImgG_y0+1,ROUND($C$4+AJ$7*COS(2*PI()*$B97/n_ang),0)-ImgG_x0+1)</f>
        <v>59</v>
      </c>
      <c r="AK97" s="18" t="n">
        <f aca="false">INDEX(ImgG,ROUND($C$5+AK$7*SIN(2*PI()*$B97/n_ang),0)-ImgG_y0+1,ROUND($C$4+AK$7*COS(2*PI()*$B97/n_ang),0)-ImgG_x0+1)</f>
        <v>61</v>
      </c>
      <c r="AL97" s="18" t="n">
        <f aca="false">INDEX(ImgG,ROUND($C$5+AL$7*SIN(2*PI()*$B97/n_ang),0)-ImgG_y0+1,ROUND($C$4+AL$7*COS(2*PI()*$B97/n_ang),0)-ImgG_x0+1)</f>
        <v>50</v>
      </c>
      <c r="AN97" s="35" t="n">
        <f aca="false">AVERAGE(D97:AB97)-AVERAGE(D136:AB136)</f>
        <v>-9.98562500000003</v>
      </c>
      <c r="AO97" s="36" t="n">
        <f aca="false">(AN97-AVERAGE(AN$8:AN$135))/STDEVP(AN$8:AN$135)</f>
        <v>-0.364737184886329</v>
      </c>
      <c r="AP97" s="35" t="n">
        <f aca="false">AVERAGE(AD97:AL97)-AVERAGE(AD136:AL136)</f>
        <v>-15.1805555555556</v>
      </c>
      <c r="AQ97" s="36" t="n">
        <f aca="false">(AP97-AVERAGE(AP$8:AP$135))/STDEVP(AP$8:AP$135)</f>
        <v>-0.324870445596422</v>
      </c>
    </row>
    <row r="98" customFormat="false" ht="10.5" hidden="false" customHeight="true" outlineLevel="0" collapsed="false">
      <c r="B98" s="22" t="n">
        <v>90</v>
      </c>
      <c r="C98" s="34" t="n">
        <f aca="false">B98*360/n_ang</f>
        <v>253.125</v>
      </c>
      <c r="D98" s="18" t="n">
        <f aca="false">INDEX(ImgG,ROUND($C$5+D$7*SIN(2*PI()*$B98/n_ang),0)-ImgG_y0+1,ROUND($C$4+D$7*COS(2*PI()*$B98/n_ang),0)-ImgG_x0+1)</f>
        <v>150</v>
      </c>
      <c r="E98" s="18" t="n">
        <f aca="false">INDEX(ImgG,ROUND($C$5+E$7*SIN(2*PI()*$B98/n_ang),0)-ImgG_y0+1,ROUND($C$4+E$7*COS(2*PI()*$B98/n_ang),0)-ImgG_x0+1)</f>
        <v>144</v>
      </c>
      <c r="F98" s="18" t="n">
        <f aca="false">INDEX(ImgG,ROUND($C$5+F$7*SIN(2*PI()*$B98/n_ang),0)-ImgG_y0+1,ROUND($C$4+F$7*COS(2*PI()*$B98/n_ang),0)-ImgG_x0+1)</f>
        <v>181</v>
      </c>
      <c r="G98" s="18" t="n">
        <f aca="false">INDEX(ImgG,ROUND($C$5+G$7*SIN(2*PI()*$B98/n_ang),0)-ImgG_y0+1,ROUND($C$4+G$7*COS(2*PI()*$B98/n_ang),0)-ImgG_x0+1)</f>
        <v>182</v>
      </c>
      <c r="H98" s="18" t="n">
        <f aca="false">INDEX(ImgG,ROUND($C$5+H$7*SIN(2*PI()*$B98/n_ang),0)-ImgG_y0+1,ROUND($C$4+H$7*COS(2*PI()*$B98/n_ang),0)-ImgG_x0+1)</f>
        <v>175</v>
      </c>
      <c r="I98" s="18" t="n">
        <f aca="false">INDEX(ImgG,ROUND($C$5+I$7*SIN(2*PI()*$B98/n_ang),0)-ImgG_y0+1,ROUND($C$4+I$7*COS(2*PI()*$B98/n_ang),0)-ImgG_x0+1)</f>
        <v>200</v>
      </c>
      <c r="J98" s="18" t="n">
        <f aca="false">INDEX(ImgG,ROUND($C$5+J$7*SIN(2*PI()*$B98/n_ang),0)-ImgG_y0+1,ROUND($C$4+J$7*COS(2*PI()*$B98/n_ang),0)-ImgG_x0+1)</f>
        <v>149</v>
      </c>
      <c r="K98" s="18" t="n">
        <f aca="false">INDEX(ImgG,ROUND($C$5+K$7*SIN(2*PI()*$B98/n_ang),0)-ImgG_y0+1,ROUND($C$4+K$7*COS(2*PI()*$B98/n_ang),0)-ImgG_x0+1)</f>
        <v>194</v>
      </c>
      <c r="L98" s="18" t="n">
        <f aca="false">INDEX(ImgG,ROUND($C$5+L$7*SIN(2*PI()*$B98/n_ang),0)-ImgG_y0+1,ROUND($C$4+L$7*COS(2*PI()*$B98/n_ang),0)-ImgG_x0+1)</f>
        <v>193</v>
      </c>
      <c r="M98" s="18" t="n">
        <f aca="false">INDEX(ImgG,ROUND($C$5+M$7*SIN(2*PI()*$B98/n_ang),0)-ImgG_y0+1,ROUND($C$4+M$7*COS(2*PI()*$B98/n_ang),0)-ImgG_x0+1)</f>
        <v>167</v>
      </c>
      <c r="N98" s="18" t="n">
        <f aca="false">INDEX(ImgG,ROUND($C$5+N$7*SIN(2*PI()*$B98/n_ang),0)-ImgG_y0+1,ROUND($C$4+N$7*COS(2*PI()*$B98/n_ang),0)-ImgG_x0+1)</f>
        <v>179</v>
      </c>
      <c r="O98" s="18" t="n">
        <f aca="false">INDEX(ImgG,ROUND($C$5+O$7*SIN(2*PI()*$B98/n_ang),0)-ImgG_y0+1,ROUND($C$4+O$7*COS(2*PI()*$B98/n_ang),0)-ImgG_x0+1)</f>
        <v>143</v>
      </c>
      <c r="P98" s="18" t="n">
        <f aca="false">INDEX(ImgG,ROUND($C$5+P$7*SIN(2*PI()*$B98/n_ang),0)-ImgG_y0+1,ROUND($C$4+P$7*COS(2*PI()*$B98/n_ang),0)-ImgG_x0+1)</f>
        <v>182</v>
      </c>
      <c r="Q98" s="18" t="n">
        <f aca="false">INDEX(ImgG,ROUND($C$5+Q$7*SIN(2*PI()*$B98/n_ang),0)-ImgG_y0+1,ROUND($C$4+Q$7*COS(2*PI()*$B98/n_ang),0)-ImgG_x0+1)</f>
        <v>182</v>
      </c>
      <c r="R98" s="18" t="n">
        <f aca="false">INDEX(ImgG,ROUND($C$5+R$7*SIN(2*PI()*$B98/n_ang),0)-ImgG_y0+1,ROUND($C$4+R$7*COS(2*PI()*$B98/n_ang),0)-ImgG_x0+1)</f>
        <v>153</v>
      </c>
      <c r="S98" s="18" t="n">
        <f aca="false">INDEX(ImgG,ROUND($C$5+S$7*SIN(2*PI()*$B98/n_ang),0)-ImgG_y0+1,ROUND($C$4+S$7*COS(2*PI()*$B98/n_ang),0)-ImgG_x0+1)</f>
        <v>224</v>
      </c>
      <c r="T98" s="18" t="n">
        <f aca="false">INDEX(ImgG,ROUND($C$5+T$7*SIN(2*PI()*$B98/n_ang),0)-ImgG_y0+1,ROUND($C$4+T$7*COS(2*PI()*$B98/n_ang),0)-ImgG_x0+1)</f>
        <v>221</v>
      </c>
      <c r="U98" s="18" t="n">
        <f aca="false">INDEX(ImgG,ROUND($C$5+U$7*SIN(2*PI()*$B98/n_ang),0)-ImgG_y0+1,ROUND($C$4+U$7*COS(2*PI()*$B98/n_ang),0)-ImgG_x0+1)</f>
        <v>75</v>
      </c>
      <c r="V98" s="18" t="n">
        <f aca="false">INDEX(ImgG,ROUND($C$5+V$7*SIN(2*PI()*$B98/n_ang),0)-ImgG_y0+1,ROUND($C$4+V$7*COS(2*PI()*$B98/n_ang),0)-ImgG_x0+1)</f>
        <v>25</v>
      </c>
      <c r="W98" s="18" t="n">
        <f aca="false">INDEX(ImgG,ROUND($C$5+W$7*SIN(2*PI()*$B98/n_ang),0)-ImgG_y0+1,ROUND($C$4+W$7*COS(2*PI()*$B98/n_ang),0)-ImgG_x0+1)</f>
        <v>53</v>
      </c>
      <c r="X98" s="18" t="n">
        <f aca="false">INDEX(ImgG,ROUND($C$5+X$7*SIN(2*PI()*$B98/n_ang),0)-ImgG_y0+1,ROUND($C$4+X$7*COS(2*PI()*$B98/n_ang),0)-ImgG_x0+1)</f>
        <v>44</v>
      </c>
      <c r="Y98" s="18" t="n">
        <f aca="false">INDEX(ImgG,ROUND($C$5+Y$7*SIN(2*PI()*$B98/n_ang),0)-ImgG_y0+1,ROUND($C$4+Y$7*COS(2*PI()*$B98/n_ang),0)-ImgG_x0+1)</f>
        <v>26</v>
      </c>
      <c r="Z98" s="18" t="n">
        <f aca="false">INDEX(ImgG,ROUND($C$5+Z$7*SIN(2*PI()*$B98/n_ang),0)-ImgG_y0+1,ROUND($C$4+Z$7*COS(2*PI()*$B98/n_ang),0)-ImgG_x0+1)</f>
        <v>2</v>
      </c>
      <c r="AA98" s="18" t="n">
        <f aca="false">INDEX(ImgG,ROUND($C$5+AA$7*SIN(2*PI()*$B98/n_ang),0)-ImgG_y0+1,ROUND($C$4+AA$7*COS(2*PI()*$B98/n_ang),0)-ImgG_x0+1)</f>
        <v>35</v>
      </c>
      <c r="AB98" s="18" t="n">
        <f aca="false">INDEX(ImgG,ROUND($C$5+AB$7*SIN(2*PI()*$B98/n_ang),0)-ImgG_y0+1,ROUND($C$4+AB$7*COS(2*PI()*$B98/n_ang),0)-ImgG_x0+1)</f>
        <v>72</v>
      </c>
      <c r="AD98" s="18" t="n">
        <f aca="false">INDEX(ImgG,ROUND($C$5+AD$7*SIN(2*PI()*$B98/n_ang),0)-ImgG_y0+1,ROUND($C$4+AD$7*COS(2*PI()*$B98/n_ang),0)-ImgG_x0+1)</f>
        <v>38</v>
      </c>
      <c r="AE98" s="18" t="n">
        <f aca="false">INDEX(ImgG,ROUND($C$5+AE$7*SIN(2*PI()*$B98/n_ang),0)-ImgG_y0+1,ROUND($C$4+AE$7*COS(2*PI()*$B98/n_ang),0)-ImgG_x0+1)</f>
        <v>51</v>
      </c>
      <c r="AF98" s="18" t="n">
        <f aca="false">INDEX(ImgG,ROUND($C$5+AF$7*SIN(2*PI()*$B98/n_ang),0)-ImgG_y0+1,ROUND($C$4+AF$7*COS(2*PI()*$B98/n_ang),0)-ImgG_x0+1)</f>
        <v>38</v>
      </c>
      <c r="AG98" s="18" t="n">
        <f aca="false">INDEX(ImgG,ROUND($C$5+AG$7*SIN(2*PI()*$B98/n_ang),0)-ImgG_y0+1,ROUND($C$4+AG$7*COS(2*PI()*$B98/n_ang),0)-ImgG_x0+1)</f>
        <v>32</v>
      </c>
      <c r="AH98" s="18" t="n">
        <f aca="false">INDEX(ImgG,ROUND($C$5+AH$7*SIN(2*PI()*$B98/n_ang),0)-ImgG_y0+1,ROUND($C$4+AH$7*COS(2*PI()*$B98/n_ang),0)-ImgG_x0+1)</f>
        <v>63</v>
      </c>
      <c r="AI98" s="18" t="n">
        <f aca="false">INDEX(ImgG,ROUND($C$5+AI$7*SIN(2*PI()*$B98/n_ang),0)-ImgG_y0+1,ROUND($C$4+AI$7*COS(2*PI()*$B98/n_ang),0)-ImgG_x0+1)</f>
        <v>87</v>
      </c>
      <c r="AJ98" s="18" t="n">
        <f aca="false">INDEX(ImgG,ROUND($C$5+AJ$7*SIN(2*PI()*$B98/n_ang),0)-ImgG_y0+1,ROUND($C$4+AJ$7*COS(2*PI()*$B98/n_ang),0)-ImgG_x0+1)</f>
        <v>136</v>
      </c>
      <c r="AK98" s="18" t="n">
        <f aca="false">INDEX(ImgG,ROUND($C$5+AK$7*SIN(2*PI()*$B98/n_ang),0)-ImgG_y0+1,ROUND($C$4+AK$7*COS(2*PI()*$B98/n_ang),0)-ImgG_x0+1)</f>
        <v>90</v>
      </c>
      <c r="AL98" s="18" t="n">
        <f aca="false">INDEX(ImgG,ROUND($C$5+AL$7*SIN(2*PI()*$B98/n_ang),0)-ImgG_y0+1,ROUND($C$4+AL$7*COS(2*PI()*$B98/n_ang),0)-ImgG_x0+1)</f>
        <v>66</v>
      </c>
      <c r="AN98" s="35" t="n">
        <f aca="false">AVERAGE(D98:AB98)-AVERAGE(D136:AB136)</f>
        <v>-7.58562500000002</v>
      </c>
      <c r="AO98" s="36" t="n">
        <f aca="false">(AN98-AVERAGE(AN$8:AN$135))/STDEVP(AN$8:AN$135)</f>
        <v>-0.277074245037578</v>
      </c>
      <c r="AP98" s="35" t="n">
        <f aca="false">AVERAGE(AD98:AL98)-AVERAGE(AD136:AL136)</f>
        <v>-8.29166666666667</v>
      </c>
      <c r="AQ98" s="36" t="n">
        <f aca="false">(AP98-AVERAGE(AP$8:AP$135))/STDEVP(AP$8:AP$135)</f>
        <v>-0.177445247960717</v>
      </c>
    </row>
    <row r="99" customFormat="false" ht="10.5" hidden="false" customHeight="true" outlineLevel="0" collapsed="false">
      <c r="B99" s="22" t="n">
        <v>91</v>
      </c>
      <c r="C99" s="34" t="n">
        <f aca="false">B99*360/n_ang</f>
        <v>255.9375</v>
      </c>
      <c r="D99" s="18" t="n">
        <f aca="false">INDEX(ImgG,ROUND($C$5+D$7*SIN(2*PI()*$B99/n_ang),0)-ImgG_y0+1,ROUND($C$4+D$7*COS(2*PI()*$B99/n_ang),0)-ImgG_x0+1)</f>
        <v>150</v>
      </c>
      <c r="E99" s="18" t="n">
        <f aca="false">INDEX(ImgG,ROUND($C$5+E$7*SIN(2*PI()*$B99/n_ang),0)-ImgG_y0+1,ROUND($C$4+E$7*COS(2*PI()*$B99/n_ang),0)-ImgG_x0+1)</f>
        <v>175</v>
      </c>
      <c r="F99" s="18" t="n">
        <f aca="false">INDEX(ImgG,ROUND($C$5+F$7*SIN(2*PI()*$B99/n_ang),0)-ImgG_y0+1,ROUND($C$4+F$7*COS(2*PI()*$B99/n_ang),0)-ImgG_x0+1)</f>
        <v>219</v>
      </c>
      <c r="G99" s="18" t="n">
        <f aca="false">INDEX(ImgG,ROUND($C$5+G$7*SIN(2*PI()*$B99/n_ang),0)-ImgG_y0+1,ROUND($C$4+G$7*COS(2*PI()*$B99/n_ang),0)-ImgG_x0+1)</f>
        <v>182</v>
      </c>
      <c r="H99" s="18" t="n">
        <f aca="false">INDEX(ImgG,ROUND($C$5+H$7*SIN(2*PI()*$B99/n_ang),0)-ImgG_y0+1,ROUND($C$4+H$7*COS(2*PI()*$B99/n_ang),0)-ImgG_x0+1)</f>
        <v>175</v>
      </c>
      <c r="I99" s="18" t="n">
        <f aca="false">INDEX(ImgG,ROUND($C$5+I$7*SIN(2*PI()*$B99/n_ang),0)-ImgG_y0+1,ROUND($C$4+I$7*COS(2*PI()*$B99/n_ang),0)-ImgG_x0+1)</f>
        <v>195</v>
      </c>
      <c r="J99" s="18" t="n">
        <f aca="false">INDEX(ImgG,ROUND($C$5+J$7*SIN(2*PI()*$B99/n_ang),0)-ImgG_y0+1,ROUND($C$4+J$7*COS(2*PI()*$B99/n_ang),0)-ImgG_x0+1)</f>
        <v>160</v>
      </c>
      <c r="K99" s="18" t="n">
        <f aca="false">INDEX(ImgG,ROUND($C$5+K$7*SIN(2*PI()*$B99/n_ang),0)-ImgG_y0+1,ROUND($C$4+K$7*COS(2*PI()*$B99/n_ang),0)-ImgG_x0+1)</f>
        <v>194</v>
      </c>
      <c r="L99" s="18" t="n">
        <f aca="false">INDEX(ImgG,ROUND($C$5+L$7*SIN(2*PI()*$B99/n_ang),0)-ImgG_y0+1,ROUND($C$4+L$7*COS(2*PI()*$B99/n_ang),0)-ImgG_x0+1)</f>
        <v>184</v>
      </c>
      <c r="M99" s="18" t="n">
        <f aca="false">INDEX(ImgG,ROUND($C$5+M$7*SIN(2*PI()*$B99/n_ang),0)-ImgG_y0+1,ROUND($C$4+M$7*COS(2*PI()*$B99/n_ang),0)-ImgG_x0+1)</f>
        <v>181</v>
      </c>
      <c r="N99" s="18" t="n">
        <f aca="false">INDEX(ImgG,ROUND($C$5+N$7*SIN(2*PI()*$B99/n_ang),0)-ImgG_y0+1,ROUND($C$4+N$7*COS(2*PI()*$B99/n_ang),0)-ImgG_x0+1)</f>
        <v>162</v>
      </c>
      <c r="O99" s="18" t="n">
        <f aca="false">INDEX(ImgG,ROUND($C$5+O$7*SIN(2*PI()*$B99/n_ang),0)-ImgG_y0+1,ROUND($C$4+O$7*COS(2*PI()*$B99/n_ang),0)-ImgG_x0+1)</f>
        <v>143</v>
      </c>
      <c r="P99" s="18" t="n">
        <f aca="false">INDEX(ImgG,ROUND($C$5+P$7*SIN(2*PI()*$B99/n_ang),0)-ImgG_y0+1,ROUND($C$4+P$7*COS(2*PI()*$B99/n_ang),0)-ImgG_x0+1)</f>
        <v>180</v>
      </c>
      <c r="Q99" s="18" t="n">
        <f aca="false">INDEX(ImgG,ROUND($C$5+Q$7*SIN(2*PI()*$B99/n_ang),0)-ImgG_y0+1,ROUND($C$4+Q$7*COS(2*PI()*$B99/n_ang),0)-ImgG_x0+1)</f>
        <v>164</v>
      </c>
      <c r="R99" s="18" t="n">
        <f aca="false">INDEX(ImgG,ROUND($C$5+R$7*SIN(2*PI()*$B99/n_ang),0)-ImgG_y0+1,ROUND($C$4+R$7*COS(2*PI()*$B99/n_ang),0)-ImgG_x0+1)</f>
        <v>193</v>
      </c>
      <c r="S99" s="18" t="n">
        <f aca="false">INDEX(ImgG,ROUND($C$5+S$7*SIN(2*PI()*$B99/n_ang),0)-ImgG_y0+1,ROUND($C$4+S$7*COS(2*PI()*$B99/n_ang),0)-ImgG_x0+1)</f>
        <v>251</v>
      </c>
      <c r="T99" s="18" t="n">
        <f aca="false">INDEX(ImgG,ROUND($C$5+T$7*SIN(2*PI()*$B99/n_ang),0)-ImgG_y0+1,ROUND($C$4+T$7*COS(2*PI()*$B99/n_ang),0)-ImgG_x0+1)</f>
        <v>143</v>
      </c>
      <c r="U99" s="18" t="n">
        <f aca="false">INDEX(ImgG,ROUND($C$5+U$7*SIN(2*PI()*$B99/n_ang),0)-ImgG_y0+1,ROUND($C$4+U$7*COS(2*PI()*$B99/n_ang),0)-ImgG_x0+1)</f>
        <v>37</v>
      </c>
      <c r="V99" s="18" t="n">
        <f aca="false">INDEX(ImgG,ROUND($C$5+V$7*SIN(2*PI()*$B99/n_ang),0)-ImgG_y0+1,ROUND($C$4+V$7*COS(2*PI()*$B99/n_ang),0)-ImgG_x0+1)</f>
        <v>49</v>
      </c>
      <c r="W99" s="18" t="n">
        <f aca="false">INDEX(ImgG,ROUND($C$5+W$7*SIN(2*PI()*$B99/n_ang),0)-ImgG_y0+1,ROUND($C$4+W$7*COS(2*PI()*$B99/n_ang),0)-ImgG_x0+1)</f>
        <v>49</v>
      </c>
      <c r="X99" s="18" t="n">
        <f aca="false">INDEX(ImgG,ROUND($C$5+X$7*SIN(2*PI()*$B99/n_ang),0)-ImgG_y0+1,ROUND($C$4+X$7*COS(2*PI()*$B99/n_ang),0)-ImgG_x0+1)</f>
        <v>28</v>
      </c>
      <c r="Y99" s="18" t="n">
        <f aca="false">INDEX(ImgG,ROUND($C$5+Y$7*SIN(2*PI()*$B99/n_ang),0)-ImgG_y0+1,ROUND($C$4+Y$7*COS(2*PI()*$B99/n_ang),0)-ImgG_x0+1)</f>
        <v>28</v>
      </c>
      <c r="Z99" s="18" t="n">
        <f aca="false">INDEX(ImgG,ROUND($C$5+Z$7*SIN(2*PI()*$B99/n_ang),0)-ImgG_y0+1,ROUND($C$4+Z$7*COS(2*PI()*$B99/n_ang),0)-ImgG_x0+1)</f>
        <v>10</v>
      </c>
      <c r="AA99" s="18" t="n">
        <f aca="false">INDEX(ImgG,ROUND($C$5+AA$7*SIN(2*PI()*$B99/n_ang),0)-ImgG_y0+1,ROUND($C$4+AA$7*COS(2*PI()*$B99/n_ang),0)-ImgG_x0+1)</f>
        <v>14</v>
      </c>
      <c r="AB99" s="18" t="n">
        <f aca="false">INDEX(ImgG,ROUND($C$5+AB$7*SIN(2*PI()*$B99/n_ang),0)-ImgG_y0+1,ROUND($C$4+AB$7*COS(2*PI()*$B99/n_ang),0)-ImgG_x0+1)</f>
        <v>75</v>
      </c>
      <c r="AD99" s="18" t="n">
        <f aca="false">INDEX(ImgG,ROUND($C$5+AD$7*SIN(2*PI()*$B99/n_ang),0)-ImgG_y0+1,ROUND($C$4+AD$7*COS(2*PI()*$B99/n_ang),0)-ImgG_x0+1)</f>
        <v>30</v>
      </c>
      <c r="AE99" s="18" t="n">
        <f aca="false">INDEX(ImgG,ROUND($C$5+AE$7*SIN(2*PI()*$B99/n_ang),0)-ImgG_y0+1,ROUND($C$4+AE$7*COS(2*PI()*$B99/n_ang),0)-ImgG_x0+1)</f>
        <v>66</v>
      </c>
      <c r="AF99" s="18" t="n">
        <f aca="false">INDEX(ImgG,ROUND($C$5+AF$7*SIN(2*PI()*$B99/n_ang),0)-ImgG_y0+1,ROUND($C$4+AF$7*COS(2*PI()*$B99/n_ang),0)-ImgG_x0+1)</f>
        <v>178</v>
      </c>
      <c r="AG99" s="18" t="n">
        <f aca="false">INDEX(ImgG,ROUND($C$5+AG$7*SIN(2*PI()*$B99/n_ang),0)-ImgG_y0+1,ROUND($C$4+AG$7*COS(2*PI()*$B99/n_ang),0)-ImgG_x0+1)</f>
        <v>221</v>
      </c>
      <c r="AH99" s="18" t="n">
        <f aca="false">INDEX(ImgG,ROUND($C$5+AH$7*SIN(2*PI()*$B99/n_ang),0)-ImgG_y0+1,ROUND($C$4+AH$7*COS(2*PI()*$B99/n_ang),0)-ImgG_x0+1)</f>
        <v>128</v>
      </c>
      <c r="AI99" s="18" t="n">
        <f aca="false">INDEX(ImgG,ROUND($C$5+AI$7*SIN(2*PI()*$B99/n_ang),0)-ImgG_y0+1,ROUND($C$4+AI$7*COS(2*PI()*$B99/n_ang),0)-ImgG_x0+1)</f>
        <v>136</v>
      </c>
      <c r="AJ99" s="18" t="n">
        <f aca="false">INDEX(ImgG,ROUND($C$5+AJ$7*SIN(2*PI()*$B99/n_ang),0)-ImgG_y0+1,ROUND($C$4+AJ$7*COS(2*PI()*$B99/n_ang),0)-ImgG_x0+1)</f>
        <v>146</v>
      </c>
      <c r="AK99" s="18" t="n">
        <f aca="false">INDEX(ImgG,ROUND($C$5+AK$7*SIN(2*PI()*$B99/n_ang),0)-ImgG_y0+1,ROUND($C$4+AK$7*COS(2*PI()*$B99/n_ang),0)-ImgG_x0+1)</f>
        <v>152</v>
      </c>
      <c r="AL99" s="18" t="n">
        <f aca="false">INDEX(ImgG,ROUND($C$5+AL$7*SIN(2*PI()*$B99/n_ang),0)-ImgG_y0+1,ROUND($C$4+AL$7*COS(2*PI()*$B99/n_ang),0)-ImgG_x0+1)</f>
        <v>37</v>
      </c>
      <c r="AN99" s="35" t="n">
        <f aca="false">AVERAGE(D99:AB99)-AVERAGE(D136:AB136)</f>
        <v>-7.98562500000003</v>
      </c>
      <c r="AO99" s="36" t="n">
        <f aca="false">(AN99-AVERAGE(AN$8:AN$135))/STDEVP(AN$8:AN$135)</f>
        <v>-0.29168473501237</v>
      </c>
      <c r="AP99" s="35" t="n">
        <f aca="false">AVERAGE(AD99:AL99)-AVERAGE(AD136:AL136)</f>
        <v>46.4861111111111</v>
      </c>
      <c r="AQ99" s="36" t="n">
        <f aca="false">(AP99-AVERAGE(AP$8:AP$135))/STDEVP(AP$8:AP$135)</f>
        <v>0.994822855819966</v>
      </c>
    </row>
    <row r="100" customFormat="false" ht="10.5" hidden="false" customHeight="true" outlineLevel="0" collapsed="false">
      <c r="B100" s="22" t="n">
        <v>92</v>
      </c>
      <c r="C100" s="34" t="n">
        <f aca="false">B100*360/n_ang</f>
        <v>258.75</v>
      </c>
      <c r="D100" s="18" t="n">
        <f aca="false">INDEX(ImgG,ROUND($C$5+D$7*SIN(2*PI()*$B100/n_ang),0)-ImgG_y0+1,ROUND($C$4+D$7*COS(2*PI()*$B100/n_ang),0)-ImgG_x0+1)</f>
        <v>150</v>
      </c>
      <c r="E100" s="18" t="n">
        <f aca="false">INDEX(ImgG,ROUND($C$5+E$7*SIN(2*PI()*$B100/n_ang),0)-ImgG_y0+1,ROUND($C$4+E$7*COS(2*PI()*$B100/n_ang),0)-ImgG_x0+1)</f>
        <v>175</v>
      </c>
      <c r="F100" s="18" t="n">
        <f aca="false">INDEX(ImgG,ROUND($C$5+F$7*SIN(2*PI()*$B100/n_ang),0)-ImgG_y0+1,ROUND($C$4+F$7*COS(2*PI()*$B100/n_ang),0)-ImgG_x0+1)</f>
        <v>219</v>
      </c>
      <c r="G100" s="18" t="n">
        <f aca="false">INDEX(ImgG,ROUND($C$5+G$7*SIN(2*PI()*$B100/n_ang),0)-ImgG_y0+1,ROUND($C$4+G$7*COS(2*PI()*$B100/n_ang),0)-ImgG_x0+1)</f>
        <v>151</v>
      </c>
      <c r="H100" s="18" t="n">
        <f aca="false">INDEX(ImgG,ROUND($C$5+H$7*SIN(2*PI()*$B100/n_ang),0)-ImgG_y0+1,ROUND($C$4+H$7*COS(2*PI()*$B100/n_ang),0)-ImgG_x0+1)</f>
        <v>175</v>
      </c>
      <c r="I100" s="18" t="n">
        <f aca="false">INDEX(ImgG,ROUND($C$5+I$7*SIN(2*PI()*$B100/n_ang),0)-ImgG_y0+1,ROUND($C$4+I$7*COS(2*PI()*$B100/n_ang),0)-ImgG_x0+1)</f>
        <v>195</v>
      </c>
      <c r="J100" s="18" t="n">
        <f aca="false">INDEX(ImgG,ROUND($C$5+J$7*SIN(2*PI()*$B100/n_ang),0)-ImgG_y0+1,ROUND($C$4+J$7*COS(2*PI()*$B100/n_ang),0)-ImgG_x0+1)</f>
        <v>160</v>
      </c>
      <c r="K100" s="18" t="n">
        <f aca="false">INDEX(ImgG,ROUND($C$5+K$7*SIN(2*PI()*$B100/n_ang),0)-ImgG_y0+1,ROUND($C$4+K$7*COS(2*PI()*$B100/n_ang),0)-ImgG_x0+1)</f>
        <v>187</v>
      </c>
      <c r="L100" s="18" t="n">
        <f aca="false">INDEX(ImgG,ROUND($C$5+L$7*SIN(2*PI()*$B100/n_ang),0)-ImgG_y0+1,ROUND($C$4+L$7*COS(2*PI()*$B100/n_ang),0)-ImgG_x0+1)</f>
        <v>162</v>
      </c>
      <c r="M100" s="18" t="n">
        <f aca="false">INDEX(ImgG,ROUND($C$5+M$7*SIN(2*PI()*$B100/n_ang),0)-ImgG_y0+1,ROUND($C$4+M$7*COS(2*PI()*$B100/n_ang),0)-ImgG_x0+1)</f>
        <v>188</v>
      </c>
      <c r="N100" s="18" t="n">
        <f aca="false">INDEX(ImgG,ROUND($C$5+N$7*SIN(2*PI()*$B100/n_ang),0)-ImgG_y0+1,ROUND($C$4+N$7*COS(2*PI()*$B100/n_ang),0)-ImgG_x0+1)</f>
        <v>162</v>
      </c>
      <c r="O100" s="18" t="n">
        <f aca="false">INDEX(ImgG,ROUND($C$5+O$7*SIN(2*PI()*$B100/n_ang),0)-ImgG_y0+1,ROUND($C$4+O$7*COS(2*PI()*$B100/n_ang),0)-ImgG_x0+1)</f>
        <v>159</v>
      </c>
      <c r="P100" s="18" t="n">
        <f aca="false">INDEX(ImgG,ROUND($C$5+P$7*SIN(2*PI()*$B100/n_ang),0)-ImgG_y0+1,ROUND($C$4+P$7*COS(2*PI()*$B100/n_ang),0)-ImgG_x0+1)</f>
        <v>176</v>
      </c>
      <c r="Q100" s="18" t="n">
        <f aca="false">INDEX(ImgG,ROUND($C$5+Q$7*SIN(2*PI()*$B100/n_ang),0)-ImgG_y0+1,ROUND($C$4+Q$7*COS(2*PI()*$B100/n_ang),0)-ImgG_x0+1)</f>
        <v>150</v>
      </c>
      <c r="R100" s="18" t="n">
        <f aca="false">INDEX(ImgG,ROUND($C$5+R$7*SIN(2*PI()*$B100/n_ang),0)-ImgG_y0+1,ROUND($C$4+R$7*COS(2*PI()*$B100/n_ang),0)-ImgG_x0+1)</f>
        <v>194</v>
      </c>
      <c r="S100" s="18" t="n">
        <f aca="false">INDEX(ImgG,ROUND($C$5+S$7*SIN(2*PI()*$B100/n_ang),0)-ImgG_y0+1,ROUND($C$4+S$7*COS(2*PI()*$B100/n_ang),0)-ImgG_x0+1)</f>
        <v>253</v>
      </c>
      <c r="T100" s="18" t="n">
        <f aca="false">INDEX(ImgG,ROUND($C$5+T$7*SIN(2*PI()*$B100/n_ang),0)-ImgG_y0+1,ROUND($C$4+T$7*COS(2*PI()*$B100/n_ang),0)-ImgG_x0+1)</f>
        <v>203</v>
      </c>
      <c r="U100" s="18" t="n">
        <f aca="false">INDEX(ImgG,ROUND($C$5+U$7*SIN(2*PI()*$B100/n_ang),0)-ImgG_y0+1,ROUND($C$4+U$7*COS(2*PI()*$B100/n_ang),0)-ImgG_x0+1)</f>
        <v>58</v>
      </c>
      <c r="V100" s="18" t="n">
        <f aca="false">INDEX(ImgG,ROUND($C$5+V$7*SIN(2*PI()*$B100/n_ang),0)-ImgG_y0+1,ROUND($C$4+V$7*COS(2*PI()*$B100/n_ang),0)-ImgG_x0+1)</f>
        <v>44</v>
      </c>
      <c r="W100" s="18" t="n">
        <f aca="false">INDEX(ImgG,ROUND($C$5+W$7*SIN(2*PI()*$B100/n_ang),0)-ImgG_y0+1,ROUND($C$4+W$7*COS(2*PI()*$B100/n_ang),0)-ImgG_x0+1)</f>
        <v>58</v>
      </c>
      <c r="X100" s="18" t="n">
        <f aca="false">INDEX(ImgG,ROUND($C$5+X$7*SIN(2*PI()*$B100/n_ang),0)-ImgG_y0+1,ROUND($C$4+X$7*COS(2*PI()*$B100/n_ang),0)-ImgG_x0+1)</f>
        <v>33</v>
      </c>
      <c r="Y100" s="18" t="n">
        <f aca="false">INDEX(ImgG,ROUND($C$5+Y$7*SIN(2*PI()*$B100/n_ang),0)-ImgG_y0+1,ROUND($C$4+Y$7*COS(2*PI()*$B100/n_ang),0)-ImgG_x0+1)</f>
        <v>15</v>
      </c>
      <c r="Z100" s="18" t="n">
        <f aca="false">INDEX(ImgG,ROUND($C$5+Z$7*SIN(2*PI()*$B100/n_ang),0)-ImgG_y0+1,ROUND($C$4+Z$7*COS(2*PI()*$B100/n_ang),0)-ImgG_x0+1)</f>
        <v>10</v>
      </c>
      <c r="AA100" s="18" t="n">
        <f aca="false">INDEX(ImgG,ROUND($C$5+AA$7*SIN(2*PI()*$B100/n_ang),0)-ImgG_y0+1,ROUND($C$4+AA$7*COS(2*PI()*$B100/n_ang),0)-ImgG_x0+1)</f>
        <v>51</v>
      </c>
      <c r="AB100" s="18" t="n">
        <f aca="false">INDEX(ImgG,ROUND($C$5+AB$7*SIN(2*PI()*$B100/n_ang),0)-ImgG_y0+1,ROUND($C$4+AB$7*COS(2*PI()*$B100/n_ang),0)-ImgG_x0+1)</f>
        <v>74</v>
      </c>
      <c r="AD100" s="18" t="n">
        <f aca="false">INDEX(ImgG,ROUND($C$5+AD$7*SIN(2*PI()*$B100/n_ang),0)-ImgG_y0+1,ROUND($C$4+AD$7*COS(2*PI()*$B100/n_ang),0)-ImgG_x0+1)</f>
        <v>222</v>
      </c>
      <c r="AE100" s="18" t="n">
        <f aca="false">INDEX(ImgG,ROUND($C$5+AE$7*SIN(2*PI()*$B100/n_ang),0)-ImgG_y0+1,ROUND($C$4+AE$7*COS(2*PI()*$B100/n_ang),0)-ImgG_x0+1)</f>
        <v>226</v>
      </c>
      <c r="AF100" s="18" t="n">
        <f aca="false">INDEX(ImgG,ROUND($C$5+AF$7*SIN(2*PI()*$B100/n_ang),0)-ImgG_y0+1,ROUND($C$4+AF$7*COS(2*PI()*$B100/n_ang),0)-ImgG_x0+1)</f>
        <v>241</v>
      </c>
      <c r="AG100" s="18" t="n">
        <f aca="false">INDEX(ImgG,ROUND($C$5+AG$7*SIN(2*PI()*$B100/n_ang),0)-ImgG_y0+1,ROUND($C$4+AG$7*COS(2*PI()*$B100/n_ang),0)-ImgG_x0+1)</f>
        <v>237</v>
      </c>
      <c r="AH100" s="18" t="n">
        <f aca="false">INDEX(ImgG,ROUND($C$5+AH$7*SIN(2*PI()*$B100/n_ang),0)-ImgG_y0+1,ROUND($C$4+AH$7*COS(2*PI()*$B100/n_ang),0)-ImgG_x0+1)</f>
        <v>237</v>
      </c>
      <c r="AI100" s="18" t="n">
        <f aca="false">INDEX(ImgG,ROUND($C$5+AI$7*SIN(2*PI()*$B100/n_ang),0)-ImgG_y0+1,ROUND($C$4+AI$7*COS(2*PI()*$B100/n_ang),0)-ImgG_x0+1)</f>
        <v>242</v>
      </c>
      <c r="AJ100" s="18" t="n">
        <f aca="false">INDEX(ImgG,ROUND($C$5+AJ$7*SIN(2*PI()*$B100/n_ang),0)-ImgG_y0+1,ROUND($C$4+AJ$7*COS(2*PI()*$B100/n_ang),0)-ImgG_x0+1)</f>
        <v>189</v>
      </c>
      <c r="AK100" s="18" t="n">
        <f aca="false">INDEX(ImgG,ROUND($C$5+AK$7*SIN(2*PI()*$B100/n_ang),0)-ImgG_y0+1,ROUND($C$4+AK$7*COS(2*PI()*$B100/n_ang),0)-ImgG_x0+1)</f>
        <v>106</v>
      </c>
      <c r="AL100" s="18" t="n">
        <f aca="false">INDEX(ImgG,ROUND($C$5+AL$7*SIN(2*PI()*$B100/n_ang),0)-ImgG_y0+1,ROUND($C$4+AL$7*COS(2*PI()*$B100/n_ang),0)-ImgG_x0+1)</f>
        <v>65</v>
      </c>
      <c r="AN100" s="35" t="n">
        <f aca="false">AVERAGE(D100:AB100)-AVERAGE(D136:AB136)</f>
        <v>-5.545625</v>
      </c>
      <c r="AO100" s="36" t="n">
        <f aca="false">(AN100-AVERAGE(AN$8:AN$135))/STDEVP(AN$8:AN$135)</f>
        <v>-0.202560746166138</v>
      </c>
      <c r="AP100" s="35" t="n">
        <f aca="false">AVERAGE(AD100:AL100)-AVERAGE(AD136:AL136)</f>
        <v>121.041666666667</v>
      </c>
      <c r="AQ100" s="36" t="n">
        <f aca="false">(AP100-AVERAGE(AP$8:AP$135))/STDEVP(AP$8:AP$135)</f>
        <v>2.59034394636122</v>
      </c>
    </row>
    <row r="101" customFormat="false" ht="10.5" hidden="false" customHeight="true" outlineLevel="0" collapsed="false">
      <c r="B101" s="22" t="n">
        <v>93</v>
      </c>
      <c r="C101" s="34" t="n">
        <f aca="false">B101*360/n_ang</f>
        <v>261.5625</v>
      </c>
      <c r="D101" s="18" t="n">
        <f aca="false">INDEX(ImgG,ROUND($C$5+D$7*SIN(2*PI()*$B101/n_ang),0)-ImgG_y0+1,ROUND($C$4+D$7*COS(2*PI()*$B101/n_ang),0)-ImgG_x0+1)</f>
        <v>181</v>
      </c>
      <c r="E101" s="18" t="n">
        <f aca="false">INDEX(ImgG,ROUND($C$5+E$7*SIN(2*PI()*$B101/n_ang),0)-ImgG_y0+1,ROUND($C$4+E$7*COS(2*PI()*$B101/n_ang),0)-ImgG_x0+1)</f>
        <v>214</v>
      </c>
      <c r="F101" s="18" t="n">
        <f aca="false">INDEX(ImgG,ROUND($C$5+F$7*SIN(2*PI()*$B101/n_ang),0)-ImgG_y0+1,ROUND($C$4+F$7*COS(2*PI()*$B101/n_ang),0)-ImgG_x0+1)</f>
        <v>219</v>
      </c>
      <c r="G101" s="18" t="n">
        <f aca="false">INDEX(ImgG,ROUND($C$5+G$7*SIN(2*PI()*$B101/n_ang),0)-ImgG_y0+1,ROUND($C$4+G$7*COS(2*PI()*$B101/n_ang),0)-ImgG_x0+1)</f>
        <v>151</v>
      </c>
      <c r="H101" s="18" t="n">
        <f aca="false">INDEX(ImgG,ROUND($C$5+H$7*SIN(2*PI()*$B101/n_ang),0)-ImgG_y0+1,ROUND($C$4+H$7*COS(2*PI()*$B101/n_ang),0)-ImgG_x0+1)</f>
        <v>175</v>
      </c>
      <c r="I101" s="18" t="n">
        <f aca="false">INDEX(ImgG,ROUND($C$5+I$7*SIN(2*PI()*$B101/n_ang),0)-ImgG_y0+1,ROUND($C$4+I$7*COS(2*PI()*$B101/n_ang),0)-ImgG_x0+1)</f>
        <v>163</v>
      </c>
      <c r="J101" s="18" t="n">
        <f aca="false">INDEX(ImgG,ROUND($C$5+J$7*SIN(2*PI()*$B101/n_ang),0)-ImgG_y0+1,ROUND($C$4+J$7*COS(2*PI()*$B101/n_ang),0)-ImgG_x0+1)</f>
        <v>157</v>
      </c>
      <c r="K101" s="18" t="n">
        <f aca="false">INDEX(ImgG,ROUND($C$5+K$7*SIN(2*PI()*$B101/n_ang),0)-ImgG_y0+1,ROUND($C$4+K$7*COS(2*PI()*$B101/n_ang),0)-ImgG_x0+1)</f>
        <v>198</v>
      </c>
      <c r="L101" s="18" t="n">
        <f aca="false">INDEX(ImgG,ROUND($C$5+L$7*SIN(2*PI()*$B101/n_ang),0)-ImgG_y0+1,ROUND($C$4+L$7*COS(2*PI()*$B101/n_ang),0)-ImgG_x0+1)</f>
        <v>144</v>
      </c>
      <c r="M101" s="18" t="n">
        <f aca="false">INDEX(ImgG,ROUND($C$5+M$7*SIN(2*PI()*$B101/n_ang),0)-ImgG_y0+1,ROUND($C$4+M$7*COS(2*PI()*$B101/n_ang),0)-ImgG_x0+1)</f>
        <v>188</v>
      </c>
      <c r="N101" s="18" t="n">
        <f aca="false">INDEX(ImgG,ROUND($C$5+N$7*SIN(2*PI()*$B101/n_ang),0)-ImgG_y0+1,ROUND($C$4+N$7*COS(2*PI()*$B101/n_ang),0)-ImgG_x0+1)</f>
        <v>152</v>
      </c>
      <c r="O101" s="18" t="n">
        <f aca="false">INDEX(ImgG,ROUND($C$5+O$7*SIN(2*PI()*$B101/n_ang),0)-ImgG_y0+1,ROUND($C$4+O$7*COS(2*PI()*$B101/n_ang),0)-ImgG_x0+1)</f>
        <v>189</v>
      </c>
      <c r="P101" s="18" t="n">
        <f aca="false">INDEX(ImgG,ROUND($C$5+P$7*SIN(2*PI()*$B101/n_ang),0)-ImgG_y0+1,ROUND($C$4+P$7*COS(2*PI()*$B101/n_ang),0)-ImgG_x0+1)</f>
        <v>169</v>
      </c>
      <c r="Q101" s="18" t="n">
        <f aca="false">INDEX(ImgG,ROUND($C$5+Q$7*SIN(2*PI()*$B101/n_ang),0)-ImgG_y0+1,ROUND($C$4+Q$7*COS(2*PI()*$B101/n_ang),0)-ImgG_x0+1)</f>
        <v>157</v>
      </c>
      <c r="R101" s="18" t="n">
        <f aca="false">INDEX(ImgG,ROUND($C$5+R$7*SIN(2*PI()*$B101/n_ang),0)-ImgG_y0+1,ROUND($C$4+R$7*COS(2*PI()*$B101/n_ang),0)-ImgG_x0+1)</f>
        <v>194</v>
      </c>
      <c r="S101" s="18" t="n">
        <f aca="false">INDEX(ImgG,ROUND($C$5+S$7*SIN(2*PI()*$B101/n_ang),0)-ImgG_y0+1,ROUND($C$4+S$7*COS(2*PI()*$B101/n_ang),0)-ImgG_x0+1)</f>
        <v>228</v>
      </c>
      <c r="T101" s="18" t="n">
        <f aca="false">INDEX(ImgG,ROUND($C$5+T$7*SIN(2*PI()*$B101/n_ang),0)-ImgG_y0+1,ROUND($C$4+T$7*COS(2*PI()*$B101/n_ang),0)-ImgG_x0+1)</f>
        <v>235</v>
      </c>
      <c r="U101" s="18" t="n">
        <f aca="false">INDEX(ImgG,ROUND($C$5+U$7*SIN(2*PI()*$B101/n_ang),0)-ImgG_y0+1,ROUND($C$4+U$7*COS(2*PI()*$B101/n_ang),0)-ImgG_x0+1)</f>
        <v>60</v>
      </c>
      <c r="V101" s="18" t="n">
        <f aca="false">INDEX(ImgG,ROUND($C$5+V$7*SIN(2*PI()*$B101/n_ang),0)-ImgG_y0+1,ROUND($C$4+V$7*COS(2*PI()*$B101/n_ang),0)-ImgG_x0+1)</f>
        <v>30</v>
      </c>
      <c r="W101" s="18" t="n">
        <f aca="false">INDEX(ImgG,ROUND($C$5+W$7*SIN(2*PI()*$B101/n_ang),0)-ImgG_y0+1,ROUND($C$4+W$7*COS(2*PI()*$B101/n_ang),0)-ImgG_x0+1)</f>
        <v>54</v>
      </c>
      <c r="X101" s="18" t="n">
        <f aca="false">INDEX(ImgG,ROUND($C$5+X$7*SIN(2*PI()*$B101/n_ang),0)-ImgG_y0+1,ROUND($C$4+X$7*COS(2*PI()*$B101/n_ang),0)-ImgG_x0+1)</f>
        <v>37</v>
      </c>
      <c r="Y101" s="18" t="n">
        <f aca="false">INDEX(ImgG,ROUND($C$5+Y$7*SIN(2*PI()*$B101/n_ang),0)-ImgG_y0+1,ROUND($C$4+Y$7*COS(2*PI()*$B101/n_ang),0)-ImgG_x0+1)</f>
        <v>26</v>
      </c>
      <c r="Z101" s="18" t="n">
        <f aca="false">INDEX(ImgG,ROUND($C$5+Z$7*SIN(2*PI()*$B101/n_ang),0)-ImgG_y0+1,ROUND($C$4+Z$7*COS(2*PI()*$B101/n_ang),0)-ImgG_x0+1)</f>
        <v>13</v>
      </c>
      <c r="AA101" s="18" t="n">
        <f aca="false">INDEX(ImgG,ROUND($C$5+AA$7*SIN(2*PI()*$B101/n_ang),0)-ImgG_y0+1,ROUND($C$4+AA$7*COS(2*PI()*$B101/n_ang),0)-ImgG_x0+1)</f>
        <v>25</v>
      </c>
      <c r="AB101" s="18" t="n">
        <f aca="false">INDEX(ImgG,ROUND($C$5+AB$7*SIN(2*PI()*$B101/n_ang),0)-ImgG_y0+1,ROUND($C$4+AB$7*COS(2*PI()*$B101/n_ang),0)-ImgG_x0+1)</f>
        <v>74</v>
      </c>
      <c r="AD101" s="18" t="n">
        <f aca="false">INDEX(ImgG,ROUND($C$5+AD$7*SIN(2*PI()*$B101/n_ang),0)-ImgG_y0+1,ROUND($C$4+AD$7*COS(2*PI()*$B101/n_ang),0)-ImgG_x0+1)</f>
        <v>219</v>
      </c>
      <c r="AE101" s="18" t="n">
        <f aca="false">INDEX(ImgG,ROUND($C$5+AE$7*SIN(2*PI()*$B101/n_ang),0)-ImgG_y0+1,ROUND($C$4+AE$7*COS(2*PI()*$B101/n_ang),0)-ImgG_x0+1)</f>
        <v>231</v>
      </c>
      <c r="AF101" s="18" t="n">
        <f aca="false">INDEX(ImgG,ROUND($C$5+AF$7*SIN(2*PI()*$B101/n_ang),0)-ImgG_y0+1,ROUND($C$4+AF$7*COS(2*PI()*$B101/n_ang),0)-ImgG_x0+1)</f>
        <v>234</v>
      </c>
      <c r="AG101" s="18" t="n">
        <f aca="false">INDEX(ImgG,ROUND($C$5+AG$7*SIN(2*PI()*$B101/n_ang),0)-ImgG_y0+1,ROUND($C$4+AG$7*COS(2*PI()*$B101/n_ang),0)-ImgG_x0+1)</f>
        <v>245</v>
      </c>
      <c r="AH101" s="18" t="n">
        <f aca="false">INDEX(ImgG,ROUND($C$5+AH$7*SIN(2*PI()*$B101/n_ang),0)-ImgG_y0+1,ROUND($C$4+AH$7*COS(2*PI()*$B101/n_ang),0)-ImgG_x0+1)</f>
        <v>250</v>
      </c>
      <c r="AI101" s="18" t="n">
        <f aca="false">INDEX(ImgG,ROUND($C$5+AI$7*SIN(2*PI()*$B101/n_ang),0)-ImgG_y0+1,ROUND($C$4+AI$7*COS(2*PI()*$B101/n_ang),0)-ImgG_x0+1)</f>
        <v>245</v>
      </c>
      <c r="AJ101" s="18" t="n">
        <f aca="false">INDEX(ImgG,ROUND($C$5+AJ$7*SIN(2*PI()*$B101/n_ang),0)-ImgG_y0+1,ROUND($C$4+AJ$7*COS(2*PI()*$B101/n_ang),0)-ImgG_x0+1)</f>
        <v>228</v>
      </c>
      <c r="AK101" s="18" t="n">
        <f aca="false">INDEX(ImgG,ROUND($C$5+AK$7*SIN(2*PI()*$B101/n_ang),0)-ImgG_y0+1,ROUND($C$4+AK$7*COS(2*PI()*$B101/n_ang),0)-ImgG_x0+1)</f>
        <v>145</v>
      </c>
      <c r="AL101" s="18" t="n">
        <f aca="false">INDEX(ImgG,ROUND($C$5+AL$7*SIN(2*PI()*$B101/n_ang),0)-ImgG_y0+1,ROUND($C$4+AL$7*COS(2*PI()*$B101/n_ang),0)-ImgG_x0+1)</f>
        <v>64</v>
      </c>
      <c r="AN101" s="35" t="n">
        <f aca="false">AVERAGE(D101:AB101)-AVERAGE(D136:AB136)</f>
        <v>-4.30562500000002</v>
      </c>
      <c r="AO101" s="36" t="n">
        <f aca="false">(AN101-AVERAGE(AN$8:AN$135))/STDEVP(AN$8:AN$135)</f>
        <v>-0.157268227244284</v>
      </c>
      <c r="AP101" s="35" t="n">
        <f aca="false">AVERAGE(AD101:AL101)-AVERAGE(AD136:AL136)</f>
        <v>131.708333333333</v>
      </c>
      <c r="AQ101" s="36" t="n">
        <f aca="false">(AP101-AVERAGE(AP$8:AP$135))/STDEVP(AP$8:AP$135)</f>
        <v>2.81861522011973</v>
      </c>
    </row>
    <row r="102" customFormat="false" ht="10.5" hidden="false" customHeight="true" outlineLevel="0" collapsed="false">
      <c r="B102" s="22" t="n">
        <v>94</v>
      </c>
      <c r="C102" s="34" t="n">
        <f aca="false">B102*360/n_ang</f>
        <v>264.375</v>
      </c>
      <c r="D102" s="18" t="n">
        <f aca="false">INDEX(ImgG,ROUND($C$5+D$7*SIN(2*PI()*$B102/n_ang),0)-ImgG_y0+1,ROUND($C$4+D$7*COS(2*PI()*$B102/n_ang),0)-ImgG_x0+1)</f>
        <v>181</v>
      </c>
      <c r="E102" s="18" t="n">
        <f aca="false">INDEX(ImgG,ROUND($C$5+E$7*SIN(2*PI()*$B102/n_ang),0)-ImgG_y0+1,ROUND($C$4+E$7*COS(2*PI()*$B102/n_ang),0)-ImgG_x0+1)</f>
        <v>214</v>
      </c>
      <c r="F102" s="18" t="n">
        <f aca="false">INDEX(ImgG,ROUND($C$5+F$7*SIN(2*PI()*$B102/n_ang),0)-ImgG_y0+1,ROUND($C$4+F$7*COS(2*PI()*$B102/n_ang),0)-ImgG_x0+1)</f>
        <v>203</v>
      </c>
      <c r="G102" s="18" t="n">
        <f aca="false">INDEX(ImgG,ROUND($C$5+G$7*SIN(2*PI()*$B102/n_ang),0)-ImgG_y0+1,ROUND($C$4+G$7*COS(2*PI()*$B102/n_ang),0)-ImgG_x0+1)</f>
        <v>157</v>
      </c>
      <c r="H102" s="18" t="n">
        <f aca="false">INDEX(ImgG,ROUND($C$5+H$7*SIN(2*PI()*$B102/n_ang),0)-ImgG_y0+1,ROUND($C$4+H$7*COS(2*PI()*$B102/n_ang),0)-ImgG_x0+1)</f>
        <v>178</v>
      </c>
      <c r="I102" s="18" t="n">
        <f aca="false">INDEX(ImgG,ROUND($C$5+I$7*SIN(2*PI()*$B102/n_ang),0)-ImgG_y0+1,ROUND($C$4+I$7*COS(2*PI()*$B102/n_ang),0)-ImgG_x0+1)</f>
        <v>158</v>
      </c>
      <c r="J102" s="18" t="n">
        <f aca="false">INDEX(ImgG,ROUND($C$5+J$7*SIN(2*PI()*$B102/n_ang),0)-ImgG_y0+1,ROUND($C$4+J$7*COS(2*PI()*$B102/n_ang),0)-ImgG_x0+1)</f>
        <v>157</v>
      </c>
      <c r="K102" s="18" t="n">
        <f aca="false">INDEX(ImgG,ROUND($C$5+K$7*SIN(2*PI()*$B102/n_ang),0)-ImgG_y0+1,ROUND($C$4+K$7*COS(2*PI()*$B102/n_ang),0)-ImgG_x0+1)</f>
        <v>198</v>
      </c>
      <c r="L102" s="18" t="n">
        <f aca="false">INDEX(ImgG,ROUND($C$5+L$7*SIN(2*PI()*$B102/n_ang),0)-ImgG_y0+1,ROUND($C$4+L$7*COS(2*PI()*$B102/n_ang),0)-ImgG_x0+1)</f>
        <v>144</v>
      </c>
      <c r="M102" s="18" t="n">
        <f aca="false">INDEX(ImgG,ROUND($C$5+M$7*SIN(2*PI()*$B102/n_ang),0)-ImgG_y0+1,ROUND($C$4+M$7*COS(2*PI()*$B102/n_ang),0)-ImgG_x0+1)</f>
        <v>202</v>
      </c>
      <c r="N102" s="18" t="n">
        <f aca="false">INDEX(ImgG,ROUND($C$5+N$7*SIN(2*PI()*$B102/n_ang),0)-ImgG_y0+1,ROUND($C$4+N$7*COS(2*PI()*$B102/n_ang),0)-ImgG_x0+1)</f>
        <v>160</v>
      </c>
      <c r="O102" s="18" t="n">
        <f aca="false">INDEX(ImgG,ROUND($C$5+O$7*SIN(2*PI()*$B102/n_ang),0)-ImgG_y0+1,ROUND($C$4+O$7*COS(2*PI()*$B102/n_ang),0)-ImgG_x0+1)</f>
        <v>187</v>
      </c>
      <c r="P102" s="18" t="n">
        <f aca="false">INDEX(ImgG,ROUND($C$5+P$7*SIN(2*PI()*$B102/n_ang),0)-ImgG_y0+1,ROUND($C$4+P$7*COS(2*PI()*$B102/n_ang),0)-ImgG_x0+1)</f>
        <v>153</v>
      </c>
      <c r="Q102" s="18" t="n">
        <f aca="false">INDEX(ImgG,ROUND($C$5+Q$7*SIN(2*PI()*$B102/n_ang),0)-ImgG_y0+1,ROUND($C$4+Q$7*COS(2*PI()*$B102/n_ang),0)-ImgG_x0+1)</f>
        <v>172</v>
      </c>
      <c r="R102" s="18" t="n">
        <f aca="false">INDEX(ImgG,ROUND($C$5+R$7*SIN(2*PI()*$B102/n_ang),0)-ImgG_y0+1,ROUND($C$4+R$7*COS(2*PI()*$B102/n_ang),0)-ImgG_x0+1)</f>
        <v>182</v>
      </c>
      <c r="S102" s="18" t="n">
        <f aca="false">INDEX(ImgG,ROUND($C$5+S$7*SIN(2*PI()*$B102/n_ang),0)-ImgG_y0+1,ROUND($C$4+S$7*COS(2*PI()*$B102/n_ang),0)-ImgG_x0+1)</f>
        <v>201</v>
      </c>
      <c r="T102" s="18" t="n">
        <f aca="false">INDEX(ImgG,ROUND($C$5+T$7*SIN(2*PI()*$B102/n_ang),0)-ImgG_y0+1,ROUND($C$4+T$7*COS(2*PI()*$B102/n_ang),0)-ImgG_x0+1)</f>
        <v>249</v>
      </c>
      <c r="U102" s="18" t="n">
        <f aca="false">INDEX(ImgG,ROUND($C$5+U$7*SIN(2*PI()*$B102/n_ang),0)-ImgG_y0+1,ROUND($C$4+U$7*COS(2*PI()*$B102/n_ang),0)-ImgG_x0+1)</f>
        <v>66</v>
      </c>
      <c r="V102" s="18" t="n">
        <f aca="false">INDEX(ImgG,ROUND($C$5+V$7*SIN(2*PI()*$B102/n_ang),0)-ImgG_y0+1,ROUND($C$4+V$7*COS(2*PI()*$B102/n_ang),0)-ImgG_x0+1)</f>
        <v>21</v>
      </c>
      <c r="W102" s="18" t="n">
        <f aca="false">INDEX(ImgG,ROUND($C$5+W$7*SIN(2*PI()*$B102/n_ang),0)-ImgG_y0+1,ROUND($C$4+W$7*COS(2*PI()*$B102/n_ang),0)-ImgG_x0+1)</f>
        <v>51</v>
      </c>
      <c r="X102" s="18" t="n">
        <f aca="false">INDEX(ImgG,ROUND($C$5+X$7*SIN(2*PI()*$B102/n_ang),0)-ImgG_y0+1,ROUND($C$4+X$7*COS(2*PI()*$B102/n_ang),0)-ImgG_x0+1)</f>
        <v>43</v>
      </c>
      <c r="Y102" s="18" t="n">
        <f aca="false">INDEX(ImgG,ROUND($C$5+Y$7*SIN(2*PI()*$B102/n_ang),0)-ImgG_y0+1,ROUND($C$4+Y$7*COS(2*PI()*$B102/n_ang),0)-ImgG_x0+1)</f>
        <v>35</v>
      </c>
      <c r="Z102" s="18" t="n">
        <f aca="false">INDEX(ImgG,ROUND($C$5+Z$7*SIN(2*PI()*$B102/n_ang),0)-ImgG_y0+1,ROUND($C$4+Z$7*COS(2*PI()*$B102/n_ang),0)-ImgG_x0+1)</f>
        <v>15</v>
      </c>
      <c r="AA102" s="18" t="n">
        <f aca="false">INDEX(ImgG,ROUND($C$5+AA$7*SIN(2*PI()*$B102/n_ang),0)-ImgG_y0+1,ROUND($C$4+AA$7*COS(2*PI()*$B102/n_ang),0)-ImgG_x0+1)</f>
        <v>11</v>
      </c>
      <c r="AB102" s="18" t="n">
        <f aca="false">INDEX(ImgG,ROUND($C$5+AB$7*SIN(2*PI()*$B102/n_ang),0)-ImgG_y0+1,ROUND($C$4+AB$7*COS(2*PI()*$B102/n_ang),0)-ImgG_x0+1)</f>
        <v>60</v>
      </c>
      <c r="AD102" s="18" t="n">
        <f aca="false">INDEX(ImgG,ROUND($C$5+AD$7*SIN(2*PI()*$B102/n_ang),0)-ImgG_y0+1,ROUND($C$4+AD$7*COS(2*PI()*$B102/n_ang),0)-ImgG_x0+1)</f>
        <v>191</v>
      </c>
      <c r="AE102" s="18" t="n">
        <f aca="false">INDEX(ImgG,ROUND($C$5+AE$7*SIN(2*PI()*$B102/n_ang),0)-ImgG_y0+1,ROUND($C$4+AE$7*COS(2*PI()*$B102/n_ang),0)-ImgG_x0+1)</f>
        <v>208</v>
      </c>
      <c r="AF102" s="18" t="n">
        <f aca="false">INDEX(ImgG,ROUND($C$5+AF$7*SIN(2*PI()*$B102/n_ang),0)-ImgG_y0+1,ROUND($C$4+AF$7*COS(2*PI()*$B102/n_ang),0)-ImgG_x0+1)</f>
        <v>236</v>
      </c>
      <c r="AG102" s="18" t="n">
        <f aca="false">INDEX(ImgG,ROUND($C$5+AG$7*SIN(2*PI()*$B102/n_ang),0)-ImgG_y0+1,ROUND($C$4+AG$7*COS(2*PI()*$B102/n_ang),0)-ImgG_x0+1)</f>
        <v>245</v>
      </c>
      <c r="AH102" s="18" t="n">
        <f aca="false">INDEX(ImgG,ROUND($C$5+AH$7*SIN(2*PI()*$B102/n_ang),0)-ImgG_y0+1,ROUND($C$4+AH$7*COS(2*PI()*$B102/n_ang),0)-ImgG_x0+1)</f>
        <v>246</v>
      </c>
      <c r="AI102" s="18" t="n">
        <f aca="false">INDEX(ImgG,ROUND($C$5+AI$7*SIN(2*PI()*$B102/n_ang),0)-ImgG_y0+1,ROUND($C$4+AI$7*COS(2*PI()*$B102/n_ang),0)-ImgG_x0+1)</f>
        <v>238</v>
      </c>
      <c r="AJ102" s="18" t="n">
        <f aca="false">INDEX(ImgG,ROUND($C$5+AJ$7*SIN(2*PI()*$B102/n_ang),0)-ImgG_y0+1,ROUND($C$4+AJ$7*COS(2*PI()*$B102/n_ang),0)-ImgG_x0+1)</f>
        <v>203</v>
      </c>
      <c r="AK102" s="18" t="n">
        <f aca="false">INDEX(ImgG,ROUND($C$5+AK$7*SIN(2*PI()*$B102/n_ang),0)-ImgG_y0+1,ROUND($C$4+AK$7*COS(2*PI()*$B102/n_ang),0)-ImgG_x0+1)</f>
        <v>95</v>
      </c>
      <c r="AL102" s="18" t="n">
        <f aca="false">INDEX(ImgG,ROUND($C$5+AL$7*SIN(2*PI()*$B102/n_ang),0)-ImgG_y0+1,ROUND($C$4+AL$7*COS(2*PI()*$B102/n_ang),0)-ImgG_x0+1)</f>
        <v>49</v>
      </c>
      <c r="AN102" s="35" t="n">
        <f aca="false">AVERAGE(D102:AB102)-AVERAGE(D136:AB136)</f>
        <v>-5.70562500000003</v>
      </c>
      <c r="AO102" s="36" t="n">
        <f aca="false">(AN102-AVERAGE(AN$8:AN$135))/STDEVP(AN$8:AN$135)</f>
        <v>-0.208404942156056</v>
      </c>
      <c r="AP102" s="35" t="n">
        <f aca="false">AVERAGE(AD102:AL102)-AVERAGE(AD136:AL136)</f>
        <v>115.041666666667</v>
      </c>
      <c r="AQ102" s="36" t="n">
        <f aca="false">(AP102-AVERAGE(AP$8:AP$135))/STDEVP(AP$8:AP$135)</f>
        <v>2.46194135487206</v>
      </c>
    </row>
    <row r="103" customFormat="false" ht="10.5" hidden="false" customHeight="true" outlineLevel="0" collapsed="false">
      <c r="B103" s="22" t="n">
        <v>95</v>
      </c>
      <c r="C103" s="34" t="n">
        <f aca="false">B103*360/n_ang</f>
        <v>267.1875</v>
      </c>
      <c r="D103" s="18" t="n">
        <f aca="false">INDEX(ImgG,ROUND($C$5+D$7*SIN(2*PI()*$B103/n_ang),0)-ImgG_y0+1,ROUND($C$4+D$7*COS(2*PI()*$B103/n_ang),0)-ImgG_x0+1)</f>
        <v>181</v>
      </c>
      <c r="E103" s="18" t="n">
        <f aca="false">INDEX(ImgG,ROUND($C$5+E$7*SIN(2*PI()*$B103/n_ang),0)-ImgG_y0+1,ROUND($C$4+E$7*COS(2*PI()*$B103/n_ang),0)-ImgG_x0+1)</f>
        <v>214</v>
      </c>
      <c r="F103" s="18" t="n">
        <f aca="false">INDEX(ImgG,ROUND($C$5+F$7*SIN(2*PI()*$B103/n_ang),0)-ImgG_y0+1,ROUND($C$4+F$7*COS(2*PI()*$B103/n_ang),0)-ImgG_x0+1)</f>
        <v>203</v>
      </c>
      <c r="G103" s="18" t="n">
        <f aca="false">INDEX(ImgG,ROUND($C$5+G$7*SIN(2*PI()*$B103/n_ang),0)-ImgG_y0+1,ROUND($C$4+G$7*COS(2*PI()*$B103/n_ang),0)-ImgG_x0+1)</f>
        <v>157</v>
      </c>
      <c r="H103" s="18" t="n">
        <f aca="false">INDEX(ImgG,ROUND($C$5+H$7*SIN(2*PI()*$B103/n_ang),0)-ImgG_y0+1,ROUND($C$4+H$7*COS(2*PI()*$B103/n_ang),0)-ImgG_x0+1)</f>
        <v>178</v>
      </c>
      <c r="I103" s="18" t="n">
        <f aca="false">INDEX(ImgG,ROUND($C$5+I$7*SIN(2*PI()*$B103/n_ang),0)-ImgG_y0+1,ROUND($C$4+I$7*COS(2*PI()*$B103/n_ang),0)-ImgG_x0+1)</f>
        <v>158</v>
      </c>
      <c r="J103" s="18" t="n">
        <f aca="false">INDEX(ImgG,ROUND($C$5+J$7*SIN(2*PI()*$B103/n_ang),0)-ImgG_y0+1,ROUND($C$4+J$7*COS(2*PI()*$B103/n_ang),0)-ImgG_x0+1)</f>
        <v>182</v>
      </c>
      <c r="K103" s="18" t="n">
        <f aca="false">INDEX(ImgG,ROUND($C$5+K$7*SIN(2*PI()*$B103/n_ang),0)-ImgG_y0+1,ROUND($C$4+K$7*COS(2*PI()*$B103/n_ang),0)-ImgG_x0+1)</f>
        <v>191</v>
      </c>
      <c r="L103" s="18" t="n">
        <f aca="false">INDEX(ImgG,ROUND($C$5+L$7*SIN(2*PI()*$B103/n_ang),0)-ImgG_y0+1,ROUND($C$4+L$7*COS(2*PI()*$B103/n_ang),0)-ImgG_x0+1)</f>
        <v>151</v>
      </c>
      <c r="M103" s="18" t="n">
        <f aca="false">INDEX(ImgG,ROUND($C$5+M$7*SIN(2*PI()*$B103/n_ang),0)-ImgG_y0+1,ROUND($C$4+M$7*COS(2*PI()*$B103/n_ang),0)-ImgG_x0+1)</f>
        <v>181</v>
      </c>
      <c r="N103" s="18" t="n">
        <f aca="false">INDEX(ImgG,ROUND($C$5+N$7*SIN(2*PI()*$B103/n_ang),0)-ImgG_y0+1,ROUND($C$4+N$7*COS(2*PI()*$B103/n_ang),0)-ImgG_x0+1)</f>
        <v>144</v>
      </c>
      <c r="O103" s="18" t="n">
        <f aca="false">INDEX(ImgG,ROUND($C$5+O$7*SIN(2*PI()*$B103/n_ang),0)-ImgG_y0+1,ROUND($C$4+O$7*COS(2*PI()*$B103/n_ang),0)-ImgG_x0+1)</f>
        <v>187</v>
      </c>
      <c r="P103" s="18" t="n">
        <f aca="false">INDEX(ImgG,ROUND($C$5+P$7*SIN(2*PI()*$B103/n_ang),0)-ImgG_y0+1,ROUND($C$4+P$7*COS(2*PI()*$B103/n_ang),0)-ImgG_x0+1)</f>
        <v>163</v>
      </c>
      <c r="Q103" s="18" t="n">
        <f aca="false">INDEX(ImgG,ROUND($C$5+Q$7*SIN(2*PI()*$B103/n_ang),0)-ImgG_y0+1,ROUND($C$4+Q$7*COS(2*PI()*$B103/n_ang),0)-ImgG_x0+1)</f>
        <v>204</v>
      </c>
      <c r="R103" s="18" t="n">
        <f aca="false">INDEX(ImgG,ROUND($C$5+R$7*SIN(2*PI()*$B103/n_ang),0)-ImgG_y0+1,ROUND($C$4+R$7*COS(2*PI()*$B103/n_ang),0)-ImgG_x0+1)</f>
        <v>178</v>
      </c>
      <c r="S103" s="18" t="n">
        <f aca="false">INDEX(ImgG,ROUND($C$5+S$7*SIN(2*PI()*$B103/n_ang),0)-ImgG_y0+1,ROUND($C$4+S$7*COS(2*PI()*$B103/n_ang),0)-ImgG_x0+1)</f>
        <v>189</v>
      </c>
      <c r="T103" s="18" t="n">
        <f aca="false">INDEX(ImgG,ROUND($C$5+T$7*SIN(2*PI()*$B103/n_ang),0)-ImgG_y0+1,ROUND($C$4+T$7*COS(2*PI()*$B103/n_ang),0)-ImgG_x0+1)</f>
        <v>250</v>
      </c>
      <c r="U103" s="18" t="n">
        <f aca="false">INDEX(ImgG,ROUND($C$5+U$7*SIN(2*PI()*$B103/n_ang),0)-ImgG_y0+1,ROUND($C$4+U$7*COS(2*PI()*$B103/n_ang),0)-ImgG_x0+1)</f>
        <v>201</v>
      </c>
      <c r="V103" s="18" t="n">
        <f aca="false">INDEX(ImgG,ROUND($C$5+V$7*SIN(2*PI()*$B103/n_ang),0)-ImgG_y0+1,ROUND($C$4+V$7*COS(2*PI()*$B103/n_ang),0)-ImgG_x0+1)</f>
        <v>28</v>
      </c>
      <c r="W103" s="18" t="n">
        <f aca="false">INDEX(ImgG,ROUND($C$5+W$7*SIN(2*PI()*$B103/n_ang),0)-ImgG_y0+1,ROUND($C$4+W$7*COS(2*PI()*$B103/n_ang),0)-ImgG_x0+1)</f>
        <v>40</v>
      </c>
      <c r="X103" s="18" t="n">
        <f aca="false">INDEX(ImgG,ROUND($C$5+X$7*SIN(2*PI()*$B103/n_ang),0)-ImgG_y0+1,ROUND($C$4+X$7*COS(2*PI()*$B103/n_ang),0)-ImgG_x0+1)</f>
        <v>47</v>
      </c>
      <c r="Y103" s="18" t="n">
        <f aca="false">INDEX(ImgG,ROUND($C$5+Y$7*SIN(2*PI()*$B103/n_ang),0)-ImgG_y0+1,ROUND($C$4+Y$7*COS(2*PI()*$B103/n_ang),0)-ImgG_x0+1)</f>
        <v>30</v>
      </c>
      <c r="Z103" s="18" t="n">
        <f aca="false">INDEX(ImgG,ROUND($C$5+Z$7*SIN(2*PI()*$B103/n_ang),0)-ImgG_y0+1,ROUND($C$4+Z$7*COS(2*PI()*$B103/n_ang),0)-ImgG_x0+1)</f>
        <v>17</v>
      </c>
      <c r="AA103" s="18" t="n">
        <f aca="false">INDEX(ImgG,ROUND($C$5+AA$7*SIN(2*PI()*$B103/n_ang),0)-ImgG_y0+1,ROUND($C$4+AA$7*COS(2*PI()*$B103/n_ang),0)-ImgG_x0+1)</f>
        <v>21</v>
      </c>
      <c r="AB103" s="18" t="n">
        <f aca="false">INDEX(ImgG,ROUND($C$5+AB$7*SIN(2*PI()*$B103/n_ang),0)-ImgG_y0+1,ROUND($C$4+AB$7*COS(2*PI()*$B103/n_ang),0)-ImgG_x0+1)</f>
        <v>63</v>
      </c>
      <c r="AD103" s="18" t="n">
        <f aca="false">INDEX(ImgG,ROUND($C$5+AD$7*SIN(2*PI()*$B103/n_ang),0)-ImgG_y0+1,ROUND($C$4+AD$7*COS(2*PI()*$B103/n_ang),0)-ImgG_x0+1)</f>
        <v>43</v>
      </c>
      <c r="AE103" s="18" t="n">
        <f aca="false">INDEX(ImgG,ROUND($C$5+AE$7*SIN(2*PI()*$B103/n_ang),0)-ImgG_y0+1,ROUND($C$4+AE$7*COS(2*PI()*$B103/n_ang),0)-ImgG_x0+1)</f>
        <v>78</v>
      </c>
      <c r="AF103" s="18" t="n">
        <f aca="false">INDEX(ImgG,ROUND($C$5+AF$7*SIN(2*PI()*$B103/n_ang),0)-ImgG_y0+1,ROUND($C$4+AF$7*COS(2*PI()*$B103/n_ang),0)-ImgG_x0+1)</f>
        <v>135</v>
      </c>
      <c r="AG103" s="18" t="n">
        <f aca="false">INDEX(ImgG,ROUND($C$5+AG$7*SIN(2*PI()*$B103/n_ang),0)-ImgG_y0+1,ROUND($C$4+AG$7*COS(2*PI()*$B103/n_ang),0)-ImgG_x0+1)</f>
        <v>93</v>
      </c>
      <c r="AH103" s="18" t="n">
        <f aca="false">INDEX(ImgG,ROUND($C$5+AH$7*SIN(2*PI()*$B103/n_ang),0)-ImgG_y0+1,ROUND($C$4+AH$7*COS(2*PI()*$B103/n_ang),0)-ImgG_x0+1)</f>
        <v>104</v>
      </c>
      <c r="AI103" s="18" t="n">
        <f aca="false">INDEX(ImgG,ROUND($C$5+AI$7*SIN(2*PI()*$B103/n_ang),0)-ImgG_y0+1,ROUND($C$4+AI$7*COS(2*PI()*$B103/n_ang),0)-ImgG_x0+1)</f>
        <v>128</v>
      </c>
      <c r="AJ103" s="18" t="n">
        <f aca="false">INDEX(ImgG,ROUND($C$5+AJ$7*SIN(2*PI()*$B103/n_ang),0)-ImgG_y0+1,ROUND($C$4+AJ$7*COS(2*PI()*$B103/n_ang),0)-ImgG_x0+1)</f>
        <v>54</v>
      </c>
      <c r="AK103" s="18" t="n">
        <f aca="false">INDEX(ImgG,ROUND($C$5+AK$7*SIN(2*PI()*$B103/n_ang),0)-ImgG_y0+1,ROUND($C$4+AK$7*COS(2*PI()*$B103/n_ang),0)-ImgG_x0+1)</f>
        <v>41</v>
      </c>
      <c r="AL103" s="18" t="n">
        <f aca="false">INDEX(ImgG,ROUND($C$5+AL$7*SIN(2*PI()*$B103/n_ang),0)-ImgG_y0+1,ROUND($C$4+AL$7*COS(2*PI()*$B103/n_ang),0)-ImgG_x0+1)</f>
        <v>46</v>
      </c>
      <c r="AN103" s="35" t="n">
        <f aca="false">AVERAGE(D103:AB103)-AVERAGE(D136:AB136)</f>
        <v>0.69437499999998</v>
      </c>
      <c r="AO103" s="36" t="n">
        <f aca="false">(AN103-AVERAGE(AN$8:AN$135))/STDEVP(AN$8:AN$135)</f>
        <v>0.0253628974406151</v>
      </c>
      <c r="AP103" s="35" t="n">
        <f aca="false">AVERAGE(AD103:AL103)-AVERAGE(AD136:AL136)</f>
        <v>5.15277777777779</v>
      </c>
      <c r="AQ103" s="36" t="n">
        <f aca="false">(AP103-AVERAGE(AP$8:AP$135))/STDEVP(AP$8:AP$135)</f>
        <v>0.110271670005739</v>
      </c>
    </row>
    <row r="104" customFormat="false" ht="10.5" hidden="false" customHeight="true" outlineLevel="0" collapsed="false">
      <c r="B104" s="22" t="n">
        <v>96</v>
      </c>
      <c r="C104" s="34" t="n">
        <f aca="false">B104*360/n_ang</f>
        <v>270</v>
      </c>
      <c r="D104" s="18" t="n">
        <f aca="false">INDEX(ImgG,ROUND($C$5+D$7*SIN(2*PI()*$B104/n_ang),0)-ImgG_y0+1,ROUND($C$4+D$7*COS(2*PI()*$B104/n_ang),0)-ImgG_x0+1)</f>
        <v>219</v>
      </c>
      <c r="E104" s="18" t="n">
        <f aca="false">INDEX(ImgG,ROUND($C$5+E$7*SIN(2*PI()*$B104/n_ang),0)-ImgG_y0+1,ROUND($C$4+E$7*COS(2*PI()*$B104/n_ang),0)-ImgG_x0+1)</f>
        <v>209</v>
      </c>
      <c r="F104" s="18" t="n">
        <f aca="false">INDEX(ImgG,ROUND($C$5+F$7*SIN(2*PI()*$B104/n_ang),0)-ImgG_y0+1,ROUND($C$4+F$7*COS(2*PI()*$B104/n_ang),0)-ImgG_x0+1)</f>
        <v>195</v>
      </c>
      <c r="G104" s="18" t="n">
        <f aca="false">INDEX(ImgG,ROUND($C$5+G$7*SIN(2*PI()*$B104/n_ang),0)-ImgG_y0+1,ROUND($C$4+G$7*COS(2*PI()*$B104/n_ang),0)-ImgG_x0+1)</f>
        <v>159</v>
      </c>
      <c r="H104" s="18" t="n">
        <f aca="false">INDEX(ImgG,ROUND($C$5+H$7*SIN(2*PI()*$B104/n_ang),0)-ImgG_y0+1,ROUND($C$4+H$7*COS(2*PI()*$B104/n_ang),0)-ImgG_x0+1)</f>
        <v>195</v>
      </c>
      <c r="I104" s="18" t="n">
        <f aca="false">INDEX(ImgG,ROUND($C$5+I$7*SIN(2*PI()*$B104/n_ang),0)-ImgG_y0+1,ROUND($C$4+I$7*COS(2*PI()*$B104/n_ang),0)-ImgG_x0+1)</f>
        <v>167</v>
      </c>
      <c r="J104" s="18" t="n">
        <f aca="false">INDEX(ImgG,ROUND($C$5+J$7*SIN(2*PI()*$B104/n_ang),0)-ImgG_y0+1,ROUND($C$4+J$7*COS(2*PI()*$B104/n_ang),0)-ImgG_x0+1)</f>
        <v>194</v>
      </c>
      <c r="K104" s="18" t="n">
        <f aca="false">INDEX(ImgG,ROUND($C$5+K$7*SIN(2*PI()*$B104/n_ang),0)-ImgG_y0+1,ROUND($C$4+K$7*COS(2*PI()*$B104/n_ang),0)-ImgG_x0+1)</f>
        <v>181</v>
      </c>
      <c r="L104" s="18" t="n">
        <f aca="false">INDEX(ImgG,ROUND($C$5+L$7*SIN(2*PI()*$B104/n_ang),0)-ImgG_y0+1,ROUND($C$4+L$7*COS(2*PI()*$B104/n_ang),0)-ImgG_x0+1)</f>
        <v>147</v>
      </c>
      <c r="M104" s="18" t="n">
        <f aca="false">INDEX(ImgG,ROUND($C$5+M$7*SIN(2*PI()*$B104/n_ang),0)-ImgG_y0+1,ROUND($C$4+M$7*COS(2*PI()*$B104/n_ang),0)-ImgG_x0+1)</f>
        <v>156</v>
      </c>
      <c r="N104" s="18" t="n">
        <f aca="false">INDEX(ImgG,ROUND($C$5+N$7*SIN(2*PI()*$B104/n_ang),0)-ImgG_y0+1,ROUND($C$4+N$7*COS(2*PI()*$B104/n_ang),0)-ImgG_x0+1)</f>
        <v>158</v>
      </c>
      <c r="O104" s="18" t="n">
        <f aca="false">INDEX(ImgG,ROUND($C$5+O$7*SIN(2*PI()*$B104/n_ang),0)-ImgG_y0+1,ROUND($C$4+O$7*COS(2*PI()*$B104/n_ang),0)-ImgG_x0+1)</f>
        <v>186</v>
      </c>
      <c r="P104" s="18" t="n">
        <f aca="false">INDEX(ImgG,ROUND($C$5+P$7*SIN(2*PI()*$B104/n_ang),0)-ImgG_y0+1,ROUND($C$4+P$7*COS(2*PI()*$B104/n_ang),0)-ImgG_x0+1)</f>
        <v>173</v>
      </c>
      <c r="Q104" s="18" t="n">
        <f aca="false">INDEX(ImgG,ROUND($C$5+Q$7*SIN(2*PI()*$B104/n_ang),0)-ImgG_y0+1,ROUND($C$4+Q$7*COS(2*PI()*$B104/n_ang),0)-ImgG_x0+1)</f>
        <v>194</v>
      </c>
      <c r="R104" s="18" t="n">
        <f aca="false">INDEX(ImgG,ROUND($C$5+R$7*SIN(2*PI()*$B104/n_ang),0)-ImgG_y0+1,ROUND($C$4+R$7*COS(2*PI()*$B104/n_ang),0)-ImgG_x0+1)</f>
        <v>177</v>
      </c>
      <c r="S104" s="18" t="n">
        <f aca="false">INDEX(ImgG,ROUND($C$5+S$7*SIN(2*PI()*$B104/n_ang),0)-ImgG_y0+1,ROUND($C$4+S$7*COS(2*PI()*$B104/n_ang),0)-ImgG_x0+1)</f>
        <v>200</v>
      </c>
      <c r="T104" s="18" t="n">
        <f aca="false">INDEX(ImgG,ROUND($C$5+T$7*SIN(2*PI()*$B104/n_ang),0)-ImgG_y0+1,ROUND($C$4+T$7*COS(2*PI()*$B104/n_ang),0)-ImgG_x0+1)</f>
        <v>252</v>
      </c>
      <c r="U104" s="18" t="n">
        <f aca="false">INDEX(ImgG,ROUND($C$5+U$7*SIN(2*PI()*$B104/n_ang),0)-ImgG_y0+1,ROUND($C$4+U$7*COS(2*PI()*$B104/n_ang),0)-ImgG_x0+1)</f>
        <v>215</v>
      </c>
      <c r="V104" s="18" t="n">
        <f aca="false">INDEX(ImgG,ROUND($C$5+V$7*SIN(2*PI()*$B104/n_ang),0)-ImgG_y0+1,ROUND($C$4+V$7*COS(2*PI()*$B104/n_ang),0)-ImgG_x0+1)</f>
        <v>29</v>
      </c>
      <c r="W104" s="18" t="n">
        <f aca="false">INDEX(ImgG,ROUND($C$5+W$7*SIN(2*PI()*$B104/n_ang),0)-ImgG_y0+1,ROUND($C$4+W$7*COS(2*PI()*$B104/n_ang),0)-ImgG_x0+1)</f>
        <v>21</v>
      </c>
      <c r="X104" s="18" t="n">
        <f aca="false">INDEX(ImgG,ROUND($C$5+X$7*SIN(2*PI()*$B104/n_ang),0)-ImgG_y0+1,ROUND($C$4+X$7*COS(2*PI()*$B104/n_ang),0)-ImgG_x0+1)</f>
        <v>63</v>
      </c>
      <c r="Y104" s="18" t="n">
        <f aca="false">INDEX(ImgG,ROUND($C$5+Y$7*SIN(2*PI()*$B104/n_ang),0)-ImgG_y0+1,ROUND($C$4+Y$7*COS(2*PI()*$B104/n_ang),0)-ImgG_x0+1)</f>
        <v>34</v>
      </c>
      <c r="Z104" s="18" t="n">
        <f aca="false">INDEX(ImgG,ROUND($C$5+Z$7*SIN(2*PI()*$B104/n_ang),0)-ImgG_y0+1,ROUND($C$4+Z$7*COS(2*PI()*$B104/n_ang),0)-ImgG_x0+1)</f>
        <v>30</v>
      </c>
      <c r="AA104" s="18" t="n">
        <f aca="false">INDEX(ImgG,ROUND($C$5+AA$7*SIN(2*PI()*$B104/n_ang),0)-ImgG_y0+1,ROUND($C$4+AA$7*COS(2*PI()*$B104/n_ang),0)-ImgG_x0+1)</f>
        <v>8</v>
      </c>
      <c r="AB104" s="18" t="n">
        <f aca="false">INDEX(ImgG,ROUND($C$5+AB$7*SIN(2*PI()*$B104/n_ang),0)-ImgG_y0+1,ROUND($C$4+AB$7*COS(2*PI()*$B104/n_ang),0)-ImgG_x0+1)</f>
        <v>43</v>
      </c>
      <c r="AD104" s="18" t="n">
        <f aca="false">INDEX(ImgG,ROUND($C$5+AD$7*SIN(2*PI()*$B104/n_ang),0)-ImgG_y0+1,ROUND($C$4+AD$7*COS(2*PI()*$B104/n_ang),0)-ImgG_x0+1)</f>
        <v>68</v>
      </c>
      <c r="AE104" s="18" t="n">
        <f aca="false">INDEX(ImgG,ROUND($C$5+AE$7*SIN(2*PI()*$B104/n_ang),0)-ImgG_y0+1,ROUND($C$4+AE$7*COS(2*PI()*$B104/n_ang),0)-ImgG_x0+1)</f>
        <v>72</v>
      </c>
      <c r="AF104" s="18" t="n">
        <f aca="false">INDEX(ImgG,ROUND($C$5+AF$7*SIN(2*PI()*$B104/n_ang),0)-ImgG_y0+1,ROUND($C$4+AF$7*COS(2*PI()*$B104/n_ang),0)-ImgG_x0+1)</f>
        <v>60</v>
      </c>
      <c r="AG104" s="18" t="n">
        <f aca="false">INDEX(ImgG,ROUND($C$5+AG$7*SIN(2*PI()*$B104/n_ang),0)-ImgG_y0+1,ROUND($C$4+AG$7*COS(2*PI()*$B104/n_ang),0)-ImgG_x0+1)</f>
        <v>58</v>
      </c>
      <c r="AH104" s="18" t="n">
        <f aca="false">INDEX(ImgG,ROUND($C$5+AH$7*SIN(2*PI()*$B104/n_ang),0)-ImgG_y0+1,ROUND($C$4+AH$7*COS(2*PI()*$B104/n_ang),0)-ImgG_x0+1)</f>
        <v>48</v>
      </c>
      <c r="AI104" s="18" t="n">
        <f aca="false">INDEX(ImgG,ROUND($C$5+AI$7*SIN(2*PI()*$B104/n_ang),0)-ImgG_y0+1,ROUND($C$4+AI$7*COS(2*PI()*$B104/n_ang),0)-ImgG_x0+1)</f>
        <v>37</v>
      </c>
      <c r="AJ104" s="18" t="n">
        <f aca="false">INDEX(ImgG,ROUND($C$5+AJ$7*SIN(2*PI()*$B104/n_ang),0)-ImgG_y0+1,ROUND($C$4+AJ$7*COS(2*PI()*$B104/n_ang),0)-ImgG_x0+1)</f>
        <v>43</v>
      </c>
      <c r="AK104" s="18" t="n">
        <f aca="false">INDEX(ImgG,ROUND($C$5+AK$7*SIN(2*PI()*$B104/n_ang),0)-ImgG_y0+1,ROUND($C$4+AK$7*COS(2*PI()*$B104/n_ang),0)-ImgG_x0+1)</f>
        <v>46</v>
      </c>
      <c r="AL104" s="18" t="n">
        <f aca="false">INDEX(ImgG,ROUND($C$5+AL$7*SIN(2*PI()*$B104/n_ang),0)-ImgG_y0+1,ROUND($C$4+AL$7*COS(2*PI()*$B104/n_ang),0)-ImgG_x0+1)</f>
        <v>38</v>
      </c>
      <c r="AN104" s="35" t="n">
        <f aca="false">AVERAGE(D104:AB104)-AVERAGE(D136:AB136)</f>
        <v>2.57437499999998</v>
      </c>
      <c r="AO104" s="36" t="n">
        <f aca="false">(AN104-AVERAGE(AN$8:AN$135))/STDEVP(AN$8:AN$135)</f>
        <v>0.0940322003221369</v>
      </c>
      <c r="AP104" s="35" t="n">
        <f aca="false">AVERAGE(AD104:AL104)-AVERAGE(AD136:AL136)</f>
        <v>-22.8472222222222</v>
      </c>
      <c r="AQ104" s="36" t="n">
        <f aca="false">(AP104-AVERAGE(AP$8:AP$135))/STDEVP(AP$8:AP$135)</f>
        <v>-0.488940423610351</v>
      </c>
    </row>
    <row r="105" customFormat="false" ht="10.5" hidden="false" customHeight="true" outlineLevel="0" collapsed="false">
      <c r="B105" s="22" t="n">
        <v>97</v>
      </c>
      <c r="C105" s="34" t="n">
        <f aca="false">B105*360/n_ang</f>
        <v>272.8125</v>
      </c>
      <c r="D105" s="18" t="n">
        <f aca="false">INDEX(ImgG,ROUND($C$5+D$7*SIN(2*PI()*$B105/n_ang),0)-ImgG_y0+1,ROUND($C$4+D$7*COS(2*PI()*$B105/n_ang),0)-ImgG_x0+1)</f>
        <v>219</v>
      </c>
      <c r="E105" s="18" t="n">
        <f aca="false">INDEX(ImgG,ROUND($C$5+E$7*SIN(2*PI()*$B105/n_ang),0)-ImgG_y0+1,ROUND($C$4+E$7*COS(2*PI()*$B105/n_ang),0)-ImgG_x0+1)</f>
        <v>209</v>
      </c>
      <c r="F105" s="18" t="n">
        <f aca="false">INDEX(ImgG,ROUND($C$5+F$7*SIN(2*PI()*$B105/n_ang),0)-ImgG_y0+1,ROUND($C$4+F$7*COS(2*PI()*$B105/n_ang),0)-ImgG_x0+1)</f>
        <v>195</v>
      </c>
      <c r="G105" s="18" t="n">
        <f aca="false">INDEX(ImgG,ROUND($C$5+G$7*SIN(2*PI()*$B105/n_ang),0)-ImgG_y0+1,ROUND($C$4+G$7*COS(2*PI()*$B105/n_ang),0)-ImgG_x0+1)</f>
        <v>159</v>
      </c>
      <c r="H105" s="18" t="n">
        <f aca="false">INDEX(ImgG,ROUND($C$5+H$7*SIN(2*PI()*$B105/n_ang),0)-ImgG_y0+1,ROUND($C$4+H$7*COS(2*PI()*$B105/n_ang),0)-ImgG_x0+1)</f>
        <v>195</v>
      </c>
      <c r="I105" s="18" t="n">
        <f aca="false">INDEX(ImgG,ROUND($C$5+I$7*SIN(2*PI()*$B105/n_ang),0)-ImgG_y0+1,ROUND($C$4+I$7*COS(2*PI()*$B105/n_ang),0)-ImgG_x0+1)</f>
        <v>167</v>
      </c>
      <c r="J105" s="18" t="n">
        <f aca="false">INDEX(ImgG,ROUND($C$5+J$7*SIN(2*PI()*$B105/n_ang),0)-ImgG_y0+1,ROUND($C$4+J$7*COS(2*PI()*$B105/n_ang),0)-ImgG_x0+1)</f>
        <v>194</v>
      </c>
      <c r="K105" s="18" t="n">
        <f aca="false">INDEX(ImgG,ROUND($C$5+K$7*SIN(2*PI()*$B105/n_ang),0)-ImgG_y0+1,ROUND($C$4+K$7*COS(2*PI()*$B105/n_ang),0)-ImgG_x0+1)</f>
        <v>181</v>
      </c>
      <c r="L105" s="18" t="n">
        <f aca="false">INDEX(ImgG,ROUND($C$5+L$7*SIN(2*PI()*$B105/n_ang),0)-ImgG_y0+1,ROUND($C$4+L$7*COS(2*PI()*$B105/n_ang),0)-ImgG_x0+1)</f>
        <v>173</v>
      </c>
      <c r="M105" s="18" t="n">
        <f aca="false">INDEX(ImgG,ROUND($C$5+M$7*SIN(2*PI()*$B105/n_ang),0)-ImgG_y0+1,ROUND($C$4+M$7*COS(2*PI()*$B105/n_ang),0)-ImgG_x0+1)</f>
        <v>152</v>
      </c>
      <c r="N105" s="18" t="n">
        <f aca="false">INDEX(ImgG,ROUND($C$5+N$7*SIN(2*PI()*$B105/n_ang),0)-ImgG_y0+1,ROUND($C$4+N$7*COS(2*PI()*$B105/n_ang),0)-ImgG_x0+1)</f>
        <v>170</v>
      </c>
      <c r="O105" s="18" t="n">
        <f aca="false">INDEX(ImgG,ROUND($C$5+O$7*SIN(2*PI()*$B105/n_ang),0)-ImgG_y0+1,ROUND($C$4+O$7*COS(2*PI()*$B105/n_ang),0)-ImgG_x0+1)</f>
        <v>173</v>
      </c>
      <c r="P105" s="18" t="n">
        <f aca="false">INDEX(ImgG,ROUND($C$5+P$7*SIN(2*PI()*$B105/n_ang),0)-ImgG_y0+1,ROUND($C$4+P$7*COS(2*PI()*$B105/n_ang),0)-ImgG_x0+1)</f>
        <v>185</v>
      </c>
      <c r="Q105" s="18" t="n">
        <f aca="false">INDEX(ImgG,ROUND($C$5+Q$7*SIN(2*PI()*$B105/n_ang),0)-ImgG_y0+1,ROUND($C$4+Q$7*COS(2*PI()*$B105/n_ang),0)-ImgG_x0+1)</f>
        <v>180</v>
      </c>
      <c r="R105" s="18" t="n">
        <f aca="false">INDEX(ImgG,ROUND($C$5+R$7*SIN(2*PI()*$B105/n_ang),0)-ImgG_y0+1,ROUND($C$4+R$7*COS(2*PI()*$B105/n_ang),0)-ImgG_x0+1)</f>
        <v>171</v>
      </c>
      <c r="S105" s="18" t="n">
        <f aca="false">INDEX(ImgG,ROUND($C$5+S$7*SIN(2*PI()*$B105/n_ang),0)-ImgG_y0+1,ROUND($C$4+S$7*COS(2*PI()*$B105/n_ang),0)-ImgG_x0+1)</f>
        <v>185</v>
      </c>
      <c r="T105" s="18" t="n">
        <f aca="false">INDEX(ImgG,ROUND($C$5+T$7*SIN(2*PI()*$B105/n_ang),0)-ImgG_y0+1,ROUND($C$4+T$7*COS(2*PI()*$B105/n_ang),0)-ImgG_x0+1)</f>
        <v>245</v>
      </c>
      <c r="U105" s="18" t="n">
        <f aca="false">INDEX(ImgG,ROUND($C$5+U$7*SIN(2*PI()*$B105/n_ang),0)-ImgG_y0+1,ROUND($C$4+U$7*COS(2*PI()*$B105/n_ang),0)-ImgG_x0+1)</f>
        <v>227</v>
      </c>
      <c r="V105" s="18" t="n">
        <f aca="false">INDEX(ImgG,ROUND($C$5+V$7*SIN(2*PI()*$B105/n_ang),0)-ImgG_y0+1,ROUND($C$4+V$7*COS(2*PI()*$B105/n_ang),0)-ImgG_x0+1)</f>
        <v>38</v>
      </c>
      <c r="W105" s="18" t="n">
        <f aca="false">INDEX(ImgG,ROUND($C$5+W$7*SIN(2*PI()*$B105/n_ang),0)-ImgG_y0+1,ROUND($C$4+W$7*COS(2*PI()*$B105/n_ang),0)-ImgG_x0+1)</f>
        <v>18</v>
      </c>
      <c r="X105" s="18" t="n">
        <f aca="false">INDEX(ImgG,ROUND($C$5+X$7*SIN(2*PI()*$B105/n_ang),0)-ImgG_y0+1,ROUND($C$4+X$7*COS(2*PI()*$B105/n_ang),0)-ImgG_x0+1)</f>
        <v>58</v>
      </c>
      <c r="Y105" s="18" t="n">
        <f aca="false">INDEX(ImgG,ROUND($C$5+Y$7*SIN(2*PI()*$B105/n_ang),0)-ImgG_y0+1,ROUND($C$4+Y$7*COS(2*PI()*$B105/n_ang),0)-ImgG_x0+1)</f>
        <v>36</v>
      </c>
      <c r="Z105" s="18" t="n">
        <f aca="false">INDEX(ImgG,ROUND($C$5+Z$7*SIN(2*PI()*$B105/n_ang),0)-ImgG_y0+1,ROUND($C$4+Z$7*COS(2*PI()*$B105/n_ang),0)-ImgG_x0+1)</f>
        <v>36</v>
      </c>
      <c r="AA105" s="18" t="n">
        <f aca="false">INDEX(ImgG,ROUND($C$5+AA$7*SIN(2*PI()*$B105/n_ang),0)-ImgG_y0+1,ROUND($C$4+AA$7*COS(2*PI()*$B105/n_ang),0)-ImgG_x0+1)</f>
        <v>4</v>
      </c>
      <c r="AB105" s="18" t="n">
        <f aca="false">INDEX(ImgG,ROUND($C$5+AB$7*SIN(2*PI()*$B105/n_ang),0)-ImgG_y0+1,ROUND($C$4+AB$7*COS(2*PI()*$B105/n_ang),0)-ImgG_x0+1)</f>
        <v>39</v>
      </c>
      <c r="AD105" s="18" t="n">
        <f aca="false">INDEX(ImgG,ROUND($C$5+AD$7*SIN(2*PI()*$B105/n_ang),0)-ImgG_y0+1,ROUND($C$4+AD$7*COS(2*PI()*$B105/n_ang),0)-ImgG_x0+1)</f>
        <v>74</v>
      </c>
      <c r="AE105" s="18" t="n">
        <f aca="false">INDEX(ImgG,ROUND($C$5+AE$7*SIN(2*PI()*$B105/n_ang),0)-ImgG_y0+1,ROUND($C$4+AE$7*COS(2*PI()*$B105/n_ang),0)-ImgG_x0+1)</f>
        <v>72</v>
      </c>
      <c r="AF105" s="18" t="n">
        <f aca="false">INDEX(ImgG,ROUND($C$5+AF$7*SIN(2*PI()*$B105/n_ang),0)-ImgG_y0+1,ROUND($C$4+AF$7*COS(2*PI()*$B105/n_ang),0)-ImgG_x0+1)</f>
        <v>74</v>
      </c>
      <c r="AG105" s="18" t="n">
        <f aca="false">INDEX(ImgG,ROUND($C$5+AG$7*SIN(2*PI()*$B105/n_ang),0)-ImgG_y0+1,ROUND($C$4+AG$7*COS(2*PI()*$B105/n_ang),0)-ImgG_x0+1)</f>
        <v>60</v>
      </c>
      <c r="AH105" s="18" t="n">
        <f aca="false">INDEX(ImgG,ROUND($C$5+AH$7*SIN(2*PI()*$B105/n_ang),0)-ImgG_y0+1,ROUND($C$4+AH$7*COS(2*PI()*$B105/n_ang),0)-ImgG_x0+1)</f>
        <v>43</v>
      </c>
      <c r="AI105" s="18" t="n">
        <f aca="false">INDEX(ImgG,ROUND($C$5+AI$7*SIN(2*PI()*$B105/n_ang),0)-ImgG_y0+1,ROUND($C$4+AI$7*COS(2*PI()*$B105/n_ang),0)-ImgG_x0+1)</f>
        <v>30</v>
      </c>
      <c r="AJ105" s="18" t="n">
        <f aca="false">INDEX(ImgG,ROUND($C$5+AJ$7*SIN(2*PI()*$B105/n_ang),0)-ImgG_y0+1,ROUND($C$4+AJ$7*COS(2*PI()*$B105/n_ang),0)-ImgG_x0+1)</f>
        <v>32</v>
      </c>
      <c r="AK105" s="18" t="n">
        <f aca="false">INDEX(ImgG,ROUND($C$5+AK$7*SIN(2*PI()*$B105/n_ang),0)-ImgG_y0+1,ROUND($C$4+AK$7*COS(2*PI()*$B105/n_ang),0)-ImgG_x0+1)</f>
        <v>31</v>
      </c>
      <c r="AL105" s="18" t="n">
        <f aca="false">INDEX(ImgG,ROUND($C$5+AL$7*SIN(2*PI()*$B105/n_ang),0)-ImgG_y0+1,ROUND($C$4+AL$7*COS(2*PI()*$B105/n_ang),0)-ImgG_x0+1)</f>
        <v>19</v>
      </c>
      <c r="AN105" s="35" t="n">
        <f aca="false">AVERAGE(D105:AB105)-AVERAGE(D136:AB136)</f>
        <v>2.734375</v>
      </c>
      <c r="AO105" s="36" t="n">
        <f aca="false">(AN105-AVERAGE(AN$8:AN$135))/STDEVP(AN$8:AN$135)</f>
        <v>0.0998763963120546</v>
      </c>
      <c r="AP105" s="35" t="n">
        <f aca="false">AVERAGE(AD105:AL105)-AVERAGE(AD136:AL136)</f>
        <v>-26.7361111111111</v>
      </c>
      <c r="AQ105" s="36" t="n">
        <f aca="false">(AP105-AVERAGE(AP$8:AP$135))/STDEVP(AP$8:AP$135)</f>
        <v>-0.572164325501474</v>
      </c>
    </row>
    <row r="106" customFormat="false" ht="10.5" hidden="false" customHeight="true" outlineLevel="0" collapsed="false">
      <c r="B106" s="22" t="n">
        <v>98</v>
      </c>
      <c r="C106" s="34" t="n">
        <f aca="false">B106*360/n_ang</f>
        <v>275.625</v>
      </c>
      <c r="D106" s="18" t="n">
        <f aca="false">INDEX(ImgG,ROUND($C$5+D$7*SIN(2*PI()*$B106/n_ang),0)-ImgG_y0+1,ROUND($C$4+D$7*COS(2*PI()*$B106/n_ang),0)-ImgG_x0+1)</f>
        <v>219</v>
      </c>
      <c r="E106" s="18" t="n">
        <f aca="false">INDEX(ImgG,ROUND($C$5+E$7*SIN(2*PI()*$B106/n_ang),0)-ImgG_y0+1,ROUND($C$4+E$7*COS(2*PI()*$B106/n_ang),0)-ImgG_x0+1)</f>
        <v>182</v>
      </c>
      <c r="F106" s="18" t="n">
        <f aca="false">INDEX(ImgG,ROUND($C$5+F$7*SIN(2*PI()*$B106/n_ang),0)-ImgG_y0+1,ROUND($C$4+F$7*COS(2*PI()*$B106/n_ang),0)-ImgG_x0+1)</f>
        <v>198</v>
      </c>
      <c r="G106" s="18" t="n">
        <f aca="false">INDEX(ImgG,ROUND($C$5+G$7*SIN(2*PI()*$B106/n_ang),0)-ImgG_y0+1,ROUND($C$4+G$7*COS(2*PI()*$B106/n_ang),0)-ImgG_x0+1)</f>
        <v>166</v>
      </c>
      <c r="H106" s="18" t="n">
        <f aca="false">INDEX(ImgG,ROUND($C$5+H$7*SIN(2*PI()*$B106/n_ang),0)-ImgG_y0+1,ROUND($C$4+H$7*COS(2*PI()*$B106/n_ang),0)-ImgG_x0+1)</f>
        <v>188</v>
      </c>
      <c r="I106" s="18" t="n">
        <f aca="false">INDEX(ImgG,ROUND($C$5+I$7*SIN(2*PI()*$B106/n_ang),0)-ImgG_y0+1,ROUND($C$4+I$7*COS(2*PI()*$B106/n_ang),0)-ImgG_x0+1)</f>
        <v>170</v>
      </c>
      <c r="J106" s="18" t="n">
        <f aca="false">INDEX(ImgG,ROUND($C$5+J$7*SIN(2*PI()*$B106/n_ang),0)-ImgG_y0+1,ROUND($C$4+J$7*COS(2*PI()*$B106/n_ang),0)-ImgG_x0+1)</f>
        <v>186</v>
      </c>
      <c r="K106" s="18" t="n">
        <f aca="false">INDEX(ImgG,ROUND($C$5+K$7*SIN(2*PI()*$B106/n_ang),0)-ImgG_y0+1,ROUND($C$4+K$7*COS(2*PI()*$B106/n_ang),0)-ImgG_x0+1)</f>
        <v>159</v>
      </c>
      <c r="L106" s="18" t="n">
        <f aca="false">INDEX(ImgG,ROUND($C$5+L$7*SIN(2*PI()*$B106/n_ang),0)-ImgG_y0+1,ROUND($C$4+L$7*COS(2*PI()*$B106/n_ang),0)-ImgG_x0+1)</f>
        <v>173</v>
      </c>
      <c r="M106" s="18" t="n">
        <f aca="false">INDEX(ImgG,ROUND($C$5+M$7*SIN(2*PI()*$B106/n_ang),0)-ImgG_y0+1,ROUND($C$4+M$7*COS(2*PI()*$B106/n_ang),0)-ImgG_x0+1)</f>
        <v>152</v>
      </c>
      <c r="N106" s="18" t="n">
        <f aca="false">INDEX(ImgG,ROUND($C$5+N$7*SIN(2*PI()*$B106/n_ang),0)-ImgG_y0+1,ROUND($C$4+N$7*COS(2*PI()*$B106/n_ang),0)-ImgG_x0+1)</f>
        <v>170</v>
      </c>
      <c r="O106" s="18" t="n">
        <f aca="false">INDEX(ImgG,ROUND($C$5+O$7*SIN(2*PI()*$B106/n_ang),0)-ImgG_y0+1,ROUND($C$4+O$7*COS(2*PI()*$B106/n_ang),0)-ImgG_x0+1)</f>
        <v>166</v>
      </c>
      <c r="P106" s="18" t="n">
        <f aca="false">INDEX(ImgG,ROUND($C$5+P$7*SIN(2*PI()*$B106/n_ang),0)-ImgG_y0+1,ROUND($C$4+P$7*COS(2*PI()*$B106/n_ang),0)-ImgG_x0+1)</f>
        <v>171</v>
      </c>
      <c r="Q106" s="18" t="n">
        <f aca="false">INDEX(ImgG,ROUND($C$5+Q$7*SIN(2*PI()*$B106/n_ang),0)-ImgG_y0+1,ROUND($C$4+Q$7*COS(2*PI()*$B106/n_ang),0)-ImgG_x0+1)</f>
        <v>178</v>
      </c>
      <c r="R106" s="18" t="n">
        <f aca="false">INDEX(ImgG,ROUND($C$5+R$7*SIN(2*PI()*$B106/n_ang),0)-ImgG_y0+1,ROUND($C$4+R$7*COS(2*PI()*$B106/n_ang),0)-ImgG_x0+1)</f>
        <v>185</v>
      </c>
      <c r="S106" s="18" t="n">
        <f aca="false">INDEX(ImgG,ROUND($C$5+S$7*SIN(2*PI()*$B106/n_ang),0)-ImgG_y0+1,ROUND($C$4+S$7*COS(2*PI()*$B106/n_ang),0)-ImgG_x0+1)</f>
        <v>188</v>
      </c>
      <c r="T106" s="18" t="n">
        <f aca="false">INDEX(ImgG,ROUND($C$5+T$7*SIN(2*PI()*$B106/n_ang),0)-ImgG_y0+1,ROUND($C$4+T$7*COS(2*PI()*$B106/n_ang),0)-ImgG_x0+1)</f>
        <v>227</v>
      </c>
      <c r="U106" s="18" t="n">
        <f aca="false">INDEX(ImgG,ROUND($C$5+U$7*SIN(2*PI()*$B106/n_ang),0)-ImgG_y0+1,ROUND($C$4+U$7*COS(2*PI()*$B106/n_ang),0)-ImgG_x0+1)</f>
        <v>226</v>
      </c>
      <c r="V106" s="18" t="n">
        <f aca="false">INDEX(ImgG,ROUND($C$5+V$7*SIN(2*PI()*$B106/n_ang),0)-ImgG_y0+1,ROUND($C$4+V$7*COS(2*PI()*$B106/n_ang),0)-ImgG_x0+1)</f>
        <v>72</v>
      </c>
      <c r="W106" s="18" t="n">
        <f aca="false">INDEX(ImgG,ROUND($C$5+W$7*SIN(2*PI()*$B106/n_ang),0)-ImgG_y0+1,ROUND($C$4+W$7*COS(2*PI()*$B106/n_ang),0)-ImgG_x0+1)</f>
        <v>14</v>
      </c>
      <c r="X106" s="18" t="n">
        <f aca="false">INDEX(ImgG,ROUND($C$5+X$7*SIN(2*PI()*$B106/n_ang),0)-ImgG_y0+1,ROUND($C$4+X$7*COS(2*PI()*$B106/n_ang),0)-ImgG_x0+1)</f>
        <v>58</v>
      </c>
      <c r="Y106" s="18" t="n">
        <f aca="false">INDEX(ImgG,ROUND($C$5+Y$7*SIN(2*PI()*$B106/n_ang),0)-ImgG_y0+1,ROUND($C$4+Y$7*COS(2*PI()*$B106/n_ang),0)-ImgG_x0+1)</f>
        <v>43</v>
      </c>
      <c r="Z106" s="18" t="n">
        <f aca="false">INDEX(ImgG,ROUND($C$5+Z$7*SIN(2*PI()*$B106/n_ang),0)-ImgG_y0+1,ROUND($C$4+Z$7*COS(2*PI()*$B106/n_ang),0)-ImgG_x0+1)</f>
        <v>33</v>
      </c>
      <c r="AA106" s="18" t="n">
        <f aca="false">INDEX(ImgG,ROUND($C$5+AA$7*SIN(2*PI()*$B106/n_ang),0)-ImgG_y0+1,ROUND($C$4+AA$7*COS(2*PI()*$B106/n_ang),0)-ImgG_x0+1)</f>
        <v>1</v>
      </c>
      <c r="AB106" s="18" t="n">
        <f aca="false">INDEX(ImgG,ROUND($C$5+AB$7*SIN(2*PI()*$B106/n_ang),0)-ImgG_y0+1,ROUND($C$4+AB$7*COS(2*PI()*$B106/n_ang),0)-ImgG_x0+1)</f>
        <v>29</v>
      </c>
      <c r="AD106" s="18" t="n">
        <f aca="false">INDEX(ImgG,ROUND($C$5+AD$7*SIN(2*PI()*$B106/n_ang),0)-ImgG_y0+1,ROUND($C$4+AD$7*COS(2*PI()*$B106/n_ang),0)-ImgG_x0+1)</f>
        <v>71</v>
      </c>
      <c r="AE106" s="18" t="n">
        <f aca="false">INDEX(ImgG,ROUND($C$5+AE$7*SIN(2*PI()*$B106/n_ang),0)-ImgG_y0+1,ROUND($C$4+AE$7*COS(2*PI()*$B106/n_ang),0)-ImgG_x0+1)</f>
        <v>75</v>
      </c>
      <c r="AF106" s="18" t="n">
        <f aca="false">INDEX(ImgG,ROUND($C$5+AF$7*SIN(2*PI()*$B106/n_ang),0)-ImgG_y0+1,ROUND($C$4+AF$7*COS(2*PI()*$B106/n_ang),0)-ImgG_x0+1)</f>
        <v>72</v>
      </c>
      <c r="AG106" s="18" t="n">
        <f aca="false">INDEX(ImgG,ROUND($C$5+AG$7*SIN(2*PI()*$B106/n_ang),0)-ImgG_y0+1,ROUND($C$4+AG$7*COS(2*PI()*$B106/n_ang),0)-ImgG_x0+1)</f>
        <v>54</v>
      </c>
      <c r="AH106" s="18" t="n">
        <f aca="false">INDEX(ImgG,ROUND($C$5+AH$7*SIN(2*PI()*$B106/n_ang),0)-ImgG_y0+1,ROUND($C$4+AH$7*COS(2*PI()*$B106/n_ang),0)-ImgG_x0+1)</f>
        <v>27</v>
      </c>
      <c r="AI106" s="18" t="n">
        <f aca="false">INDEX(ImgG,ROUND($C$5+AI$7*SIN(2*PI()*$B106/n_ang),0)-ImgG_y0+1,ROUND($C$4+AI$7*COS(2*PI()*$B106/n_ang),0)-ImgG_x0+1)</f>
        <v>23</v>
      </c>
      <c r="AJ106" s="18" t="n">
        <f aca="false">INDEX(ImgG,ROUND($C$5+AJ$7*SIN(2*PI()*$B106/n_ang),0)-ImgG_y0+1,ROUND($C$4+AJ$7*COS(2*PI()*$B106/n_ang),0)-ImgG_x0+1)</f>
        <v>26</v>
      </c>
      <c r="AK106" s="18" t="n">
        <f aca="false">INDEX(ImgG,ROUND($C$5+AK$7*SIN(2*PI()*$B106/n_ang),0)-ImgG_y0+1,ROUND($C$4+AK$7*COS(2*PI()*$B106/n_ang),0)-ImgG_x0+1)</f>
        <v>24</v>
      </c>
      <c r="AL106" s="18" t="n">
        <f aca="false">INDEX(ImgG,ROUND($C$5+AL$7*SIN(2*PI()*$B106/n_ang),0)-ImgG_y0+1,ROUND($C$4+AL$7*COS(2*PI()*$B106/n_ang),0)-ImgG_x0+1)</f>
        <v>24</v>
      </c>
      <c r="AN106" s="35" t="n">
        <f aca="false">AVERAGE(D106:AB106)-AVERAGE(D136:AB136)</f>
        <v>0.534374999999983</v>
      </c>
      <c r="AO106" s="36" t="n">
        <f aca="false">(AN106-AVERAGE(AN$8:AN$135))/STDEVP(AN$8:AN$135)</f>
        <v>0.0195187014506984</v>
      </c>
      <c r="AP106" s="35" t="n">
        <f aca="false">AVERAGE(AD106:AL106)-AVERAGE(AD136:AL136)</f>
        <v>-31.0694444444444</v>
      </c>
      <c r="AQ106" s="36" t="n">
        <f aca="false">(AP106-AVERAGE(AP$8:AP$135))/STDEVP(AP$8:AP$135)</f>
        <v>-0.664899530465869</v>
      </c>
    </row>
    <row r="107" customFormat="false" ht="10.5" hidden="false" customHeight="true" outlineLevel="0" collapsed="false">
      <c r="B107" s="22" t="n">
        <v>99</v>
      </c>
      <c r="C107" s="34" t="n">
        <f aca="false">B107*360/n_ang</f>
        <v>278.4375</v>
      </c>
      <c r="D107" s="18" t="n">
        <f aca="false">INDEX(ImgG,ROUND($C$5+D$7*SIN(2*PI()*$B107/n_ang),0)-ImgG_y0+1,ROUND($C$4+D$7*COS(2*PI()*$B107/n_ang),0)-ImgG_x0+1)</f>
        <v>202</v>
      </c>
      <c r="E107" s="18" t="n">
        <f aca="false">INDEX(ImgG,ROUND($C$5+E$7*SIN(2*PI()*$B107/n_ang),0)-ImgG_y0+1,ROUND($C$4+E$7*COS(2*PI()*$B107/n_ang),0)-ImgG_x0+1)</f>
        <v>182</v>
      </c>
      <c r="F107" s="18" t="n">
        <f aca="false">INDEX(ImgG,ROUND($C$5+F$7*SIN(2*PI()*$B107/n_ang),0)-ImgG_y0+1,ROUND($C$4+F$7*COS(2*PI()*$B107/n_ang),0)-ImgG_x0+1)</f>
        <v>198</v>
      </c>
      <c r="G107" s="18" t="n">
        <f aca="false">INDEX(ImgG,ROUND($C$5+G$7*SIN(2*PI()*$B107/n_ang),0)-ImgG_y0+1,ROUND($C$4+G$7*COS(2*PI()*$B107/n_ang),0)-ImgG_x0+1)</f>
        <v>166</v>
      </c>
      <c r="H107" s="18" t="n">
        <f aca="false">INDEX(ImgG,ROUND($C$5+H$7*SIN(2*PI()*$B107/n_ang),0)-ImgG_y0+1,ROUND($C$4+H$7*COS(2*PI()*$B107/n_ang),0)-ImgG_x0+1)</f>
        <v>188</v>
      </c>
      <c r="I107" s="18" t="n">
        <f aca="false">INDEX(ImgG,ROUND($C$5+I$7*SIN(2*PI()*$B107/n_ang),0)-ImgG_y0+1,ROUND($C$4+I$7*COS(2*PI()*$B107/n_ang),0)-ImgG_x0+1)</f>
        <v>172</v>
      </c>
      <c r="J107" s="18" t="n">
        <f aca="false">INDEX(ImgG,ROUND($C$5+J$7*SIN(2*PI()*$B107/n_ang),0)-ImgG_y0+1,ROUND($C$4+J$7*COS(2*PI()*$B107/n_ang),0)-ImgG_x0+1)</f>
        <v>193</v>
      </c>
      <c r="K107" s="18" t="n">
        <f aca="false">INDEX(ImgG,ROUND($C$5+K$7*SIN(2*PI()*$B107/n_ang),0)-ImgG_y0+1,ROUND($C$4+K$7*COS(2*PI()*$B107/n_ang),0)-ImgG_x0+1)</f>
        <v>158</v>
      </c>
      <c r="L107" s="18" t="n">
        <f aca="false">INDEX(ImgG,ROUND($C$5+L$7*SIN(2*PI()*$B107/n_ang),0)-ImgG_y0+1,ROUND($C$4+L$7*COS(2*PI()*$B107/n_ang),0)-ImgG_x0+1)</f>
        <v>193</v>
      </c>
      <c r="M107" s="18" t="n">
        <f aca="false">INDEX(ImgG,ROUND($C$5+M$7*SIN(2*PI()*$B107/n_ang),0)-ImgG_y0+1,ROUND($C$4+M$7*COS(2*PI()*$B107/n_ang),0)-ImgG_x0+1)</f>
        <v>150</v>
      </c>
      <c r="N107" s="18" t="n">
        <f aca="false">INDEX(ImgG,ROUND($C$5+N$7*SIN(2*PI()*$B107/n_ang),0)-ImgG_y0+1,ROUND($C$4+N$7*COS(2*PI()*$B107/n_ang),0)-ImgG_x0+1)</f>
        <v>170</v>
      </c>
      <c r="O107" s="18" t="n">
        <f aca="false">INDEX(ImgG,ROUND($C$5+O$7*SIN(2*PI()*$B107/n_ang),0)-ImgG_y0+1,ROUND($C$4+O$7*COS(2*PI()*$B107/n_ang),0)-ImgG_x0+1)</f>
        <v>166</v>
      </c>
      <c r="P107" s="18" t="n">
        <f aca="false">INDEX(ImgG,ROUND($C$5+P$7*SIN(2*PI()*$B107/n_ang),0)-ImgG_y0+1,ROUND($C$4+P$7*COS(2*PI()*$B107/n_ang),0)-ImgG_x0+1)</f>
        <v>187</v>
      </c>
      <c r="Q107" s="18" t="n">
        <f aca="false">INDEX(ImgG,ROUND($C$5+Q$7*SIN(2*PI()*$B107/n_ang),0)-ImgG_y0+1,ROUND($C$4+Q$7*COS(2*PI()*$B107/n_ang),0)-ImgG_x0+1)</f>
        <v>159</v>
      </c>
      <c r="R107" s="18" t="n">
        <f aca="false">INDEX(ImgG,ROUND($C$5+R$7*SIN(2*PI()*$B107/n_ang),0)-ImgG_y0+1,ROUND($C$4+R$7*COS(2*PI()*$B107/n_ang),0)-ImgG_x0+1)</f>
        <v>185</v>
      </c>
      <c r="S107" s="18" t="n">
        <f aca="false">INDEX(ImgG,ROUND($C$5+S$7*SIN(2*PI()*$B107/n_ang),0)-ImgG_y0+1,ROUND($C$4+S$7*COS(2*PI()*$B107/n_ang),0)-ImgG_x0+1)</f>
        <v>183</v>
      </c>
      <c r="T107" s="18" t="n">
        <f aca="false">INDEX(ImgG,ROUND($C$5+T$7*SIN(2*PI()*$B107/n_ang),0)-ImgG_y0+1,ROUND($C$4+T$7*COS(2*PI()*$B107/n_ang),0)-ImgG_x0+1)</f>
        <v>233</v>
      </c>
      <c r="U107" s="18" t="n">
        <f aca="false">INDEX(ImgG,ROUND($C$5+U$7*SIN(2*PI()*$B107/n_ang),0)-ImgG_y0+1,ROUND($C$4+U$7*COS(2*PI()*$B107/n_ang),0)-ImgG_x0+1)</f>
        <v>229</v>
      </c>
      <c r="V107" s="18" t="n">
        <f aca="false">INDEX(ImgG,ROUND($C$5+V$7*SIN(2*PI()*$B107/n_ang),0)-ImgG_y0+1,ROUND($C$4+V$7*COS(2*PI()*$B107/n_ang),0)-ImgG_x0+1)</f>
        <v>84</v>
      </c>
      <c r="W107" s="18" t="n">
        <f aca="false">INDEX(ImgG,ROUND($C$5+W$7*SIN(2*PI()*$B107/n_ang),0)-ImgG_y0+1,ROUND($C$4+W$7*COS(2*PI()*$B107/n_ang),0)-ImgG_x0+1)</f>
        <v>24</v>
      </c>
      <c r="X107" s="18" t="n">
        <f aca="false">INDEX(ImgG,ROUND($C$5+X$7*SIN(2*PI()*$B107/n_ang),0)-ImgG_y0+1,ROUND($C$4+X$7*COS(2*PI()*$B107/n_ang),0)-ImgG_x0+1)</f>
        <v>61</v>
      </c>
      <c r="Y107" s="18" t="n">
        <f aca="false">INDEX(ImgG,ROUND($C$5+Y$7*SIN(2*PI()*$B107/n_ang),0)-ImgG_y0+1,ROUND($C$4+Y$7*COS(2*PI()*$B107/n_ang),0)-ImgG_x0+1)</f>
        <v>48</v>
      </c>
      <c r="Z107" s="18" t="n">
        <f aca="false">INDEX(ImgG,ROUND($C$5+Z$7*SIN(2*PI()*$B107/n_ang),0)-ImgG_y0+1,ROUND($C$4+Z$7*COS(2*PI()*$B107/n_ang),0)-ImgG_x0+1)</f>
        <v>31</v>
      </c>
      <c r="AA107" s="18" t="n">
        <f aca="false">INDEX(ImgG,ROUND($C$5+AA$7*SIN(2*PI()*$B107/n_ang),0)-ImgG_y0+1,ROUND($C$4+AA$7*COS(2*PI()*$B107/n_ang),0)-ImgG_x0+1)</f>
        <v>1</v>
      </c>
      <c r="AB107" s="18" t="n">
        <f aca="false">INDEX(ImgG,ROUND($C$5+AB$7*SIN(2*PI()*$B107/n_ang),0)-ImgG_y0+1,ROUND($C$4+AB$7*COS(2*PI()*$B107/n_ang),0)-ImgG_x0+1)</f>
        <v>23</v>
      </c>
      <c r="AD107" s="18" t="n">
        <f aca="false">INDEX(ImgG,ROUND($C$5+AD$7*SIN(2*PI()*$B107/n_ang),0)-ImgG_y0+1,ROUND($C$4+AD$7*COS(2*PI()*$B107/n_ang),0)-ImgG_x0+1)</f>
        <v>75</v>
      </c>
      <c r="AE107" s="18" t="n">
        <f aca="false">INDEX(ImgG,ROUND($C$5+AE$7*SIN(2*PI()*$B107/n_ang),0)-ImgG_y0+1,ROUND($C$4+AE$7*COS(2*PI()*$B107/n_ang),0)-ImgG_x0+1)</f>
        <v>75</v>
      </c>
      <c r="AF107" s="18" t="n">
        <f aca="false">INDEX(ImgG,ROUND($C$5+AF$7*SIN(2*PI()*$B107/n_ang),0)-ImgG_y0+1,ROUND($C$4+AF$7*COS(2*PI()*$B107/n_ang),0)-ImgG_x0+1)</f>
        <v>65</v>
      </c>
      <c r="AG107" s="18" t="n">
        <f aca="false">INDEX(ImgG,ROUND($C$5+AG$7*SIN(2*PI()*$B107/n_ang),0)-ImgG_y0+1,ROUND($C$4+AG$7*COS(2*PI()*$B107/n_ang),0)-ImgG_x0+1)</f>
        <v>46</v>
      </c>
      <c r="AH107" s="18" t="n">
        <f aca="false">INDEX(ImgG,ROUND($C$5+AH$7*SIN(2*PI()*$B107/n_ang),0)-ImgG_y0+1,ROUND($C$4+AH$7*COS(2*PI()*$B107/n_ang),0)-ImgG_x0+1)</f>
        <v>24</v>
      </c>
      <c r="AI107" s="18" t="n">
        <f aca="false">INDEX(ImgG,ROUND($C$5+AI$7*SIN(2*PI()*$B107/n_ang),0)-ImgG_y0+1,ROUND($C$4+AI$7*COS(2*PI()*$B107/n_ang),0)-ImgG_x0+1)</f>
        <v>22</v>
      </c>
      <c r="AJ107" s="18" t="n">
        <f aca="false">INDEX(ImgG,ROUND($C$5+AJ$7*SIN(2*PI()*$B107/n_ang),0)-ImgG_y0+1,ROUND($C$4+AJ$7*COS(2*PI()*$B107/n_ang),0)-ImgG_x0+1)</f>
        <v>21</v>
      </c>
      <c r="AK107" s="18" t="n">
        <f aca="false">INDEX(ImgG,ROUND($C$5+AK$7*SIN(2*PI()*$B107/n_ang),0)-ImgG_y0+1,ROUND($C$4+AK$7*COS(2*PI()*$B107/n_ang),0)-ImgG_x0+1)</f>
        <v>17</v>
      </c>
      <c r="AL107" s="18" t="n">
        <f aca="false">INDEX(ImgG,ROUND($C$5+AL$7*SIN(2*PI()*$B107/n_ang),0)-ImgG_y0+1,ROUND($C$4+AL$7*COS(2*PI()*$B107/n_ang),0)-ImgG_x0+1)</f>
        <v>18</v>
      </c>
      <c r="AN107" s="35" t="n">
        <f aca="false">AVERAGE(D107:AB107)-AVERAGE(D136:AB136)</f>
        <v>1.81437499999998</v>
      </c>
      <c r="AO107" s="36" t="n">
        <f aca="false">(AN107-AVERAGE(AN$8:AN$135))/STDEVP(AN$8:AN$135)</f>
        <v>0.0662722693700326</v>
      </c>
      <c r="AP107" s="35" t="n">
        <f aca="false">AVERAGE(AD107:AL107)-AVERAGE(AD136:AL136)</f>
        <v>-34.7361111111111</v>
      </c>
      <c r="AQ107" s="36" t="n">
        <f aca="false">(AP107-AVERAGE(AP$8:AP$135))/STDEVP(AP$8:AP$135)</f>
        <v>-0.743367780820357</v>
      </c>
    </row>
    <row r="108" customFormat="false" ht="10.5" hidden="false" customHeight="true" outlineLevel="0" collapsed="false">
      <c r="B108" s="22" t="n">
        <v>100</v>
      </c>
      <c r="C108" s="34" t="n">
        <f aca="false">B108*360/n_ang</f>
        <v>281.25</v>
      </c>
      <c r="D108" s="18" t="n">
        <f aca="false">INDEX(ImgG,ROUND($C$5+D$7*SIN(2*PI()*$B108/n_ang),0)-ImgG_y0+1,ROUND($C$4+D$7*COS(2*PI()*$B108/n_ang),0)-ImgG_x0+1)</f>
        <v>202</v>
      </c>
      <c r="E108" s="18" t="n">
        <f aca="false">INDEX(ImgG,ROUND($C$5+E$7*SIN(2*PI()*$B108/n_ang),0)-ImgG_y0+1,ROUND($C$4+E$7*COS(2*PI()*$B108/n_ang),0)-ImgG_x0+1)</f>
        <v>182</v>
      </c>
      <c r="F108" s="18" t="n">
        <f aca="false">INDEX(ImgG,ROUND($C$5+F$7*SIN(2*PI()*$B108/n_ang),0)-ImgG_y0+1,ROUND($C$4+F$7*COS(2*PI()*$B108/n_ang),0)-ImgG_x0+1)</f>
        <v>185</v>
      </c>
      <c r="G108" s="18" t="n">
        <f aca="false">INDEX(ImgG,ROUND($C$5+G$7*SIN(2*PI()*$B108/n_ang),0)-ImgG_y0+1,ROUND($C$4+G$7*COS(2*PI()*$B108/n_ang),0)-ImgG_x0+1)</f>
        <v>172</v>
      </c>
      <c r="H108" s="18" t="n">
        <f aca="false">INDEX(ImgG,ROUND($C$5+H$7*SIN(2*PI()*$B108/n_ang),0)-ImgG_y0+1,ROUND($C$4+H$7*COS(2*PI()*$B108/n_ang),0)-ImgG_x0+1)</f>
        <v>178</v>
      </c>
      <c r="I108" s="18" t="n">
        <f aca="false">INDEX(ImgG,ROUND($C$5+I$7*SIN(2*PI()*$B108/n_ang),0)-ImgG_y0+1,ROUND($C$4+I$7*COS(2*PI()*$B108/n_ang),0)-ImgG_x0+1)</f>
        <v>172</v>
      </c>
      <c r="J108" s="18" t="n">
        <f aca="false">INDEX(ImgG,ROUND($C$5+J$7*SIN(2*PI()*$B108/n_ang),0)-ImgG_y0+1,ROUND($C$4+J$7*COS(2*PI()*$B108/n_ang),0)-ImgG_x0+1)</f>
        <v>193</v>
      </c>
      <c r="K108" s="18" t="n">
        <f aca="false">INDEX(ImgG,ROUND($C$5+K$7*SIN(2*PI()*$B108/n_ang),0)-ImgG_y0+1,ROUND($C$4+K$7*COS(2*PI()*$B108/n_ang),0)-ImgG_x0+1)</f>
        <v>158</v>
      </c>
      <c r="L108" s="18" t="n">
        <f aca="false">INDEX(ImgG,ROUND($C$5+L$7*SIN(2*PI()*$B108/n_ang),0)-ImgG_y0+1,ROUND($C$4+L$7*COS(2*PI()*$B108/n_ang),0)-ImgG_x0+1)</f>
        <v>195</v>
      </c>
      <c r="M108" s="18" t="n">
        <f aca="false">INDEX(ImgG,ROUND($C$5+M$7*SIN(2*PI()*$B108/n_ang),0)-ImgG_y0+1,ROUND($C$4+M$7*COS(2*PI()*$B108/n_ang),0)-ImgG_x0+1)</f>
        <v>158</v>
      </c>
      <c r="N108" s="18" t="n">
        <f aca="false">INDEX(ImgG,ROUND($C$5+N$7*SIN(2*PI()*$B108/n_ang),0)-ImgG_y0+1,ROUND($C$4+N$7*COS(2*PI()*$B108/n_ang),0)-ImgG_x0+1)</f>
        <v>210</v>
      </c>
      <c r="O108" s="18" t="n">
        <f aca="false">INDEX(ImgG,ROUND($C$5+O$7*SIN(2*PI()*$B108/n_ang),0)-ImgG_y0+1,ROUND($C$4+O$7*COS(2*PI()*$B108/n_ang),0)-ImgG_x0+1)</f>
        <v>160</v>
      </c>
      <c r="P108" s="18" t="n">
        <f aca="false">INDEX(ImgG,ROUND($C$5+P$7*SIN(2*PI()*$B108/n_ang),0)-ImgG_y0+1,ROUND($C$4+P$7*COS(2*PI()*$B108/n_ang),0)-ImgG_x0+1)</f>
        <v>187</v>
      </c>
      <c r="Q108" s="18" t="n">
        <f aca="false">INDEX(ImgG,ROUND($C$5+Q$7*SIN(2*PI()*$B108/n_ang),0)-ImgG_y0+1,ROUND($C$4+Q$7*COS(2*PI()*$B108/n_ang),0)-ImgG_x0+1)</f>
        <v>162</v>
      </c>
      <c r="R108" s="18" t="n">
        <f aca="false">INDEX(ImgG,ROUND($C$5+R$7*SIN(2*PI()*$B108/n_ang),0)-ImgG_y0+1,ROUND($C$4+R$7*COS(2*PI()*$B108/n_ang),0)-ImgG_x0+1)</f>
        <v>189</v>
      </c>
      <c r="S108" s="18" t="n">
        <f aca="false">INDEX(ImgG,ROUND($C$5+S$7*SIN(2*PI()*$B108/n_ang),0)-ImgG_y0+1,ROUND($C$4+S$7*COS(2*PI()*$B108/n_ang),0)-ImgG_x0+1)</f>
        <v>186</v>
      </c>
      <c r="T108" s="18" t="n">
        <f aca="false">INDEX(ImgG,ROUND($C$5+T$7*SIN(2*PI()*$B108/n_ang),0)-ImgG_y0+1,ROUND($C$4+T$7*COS(2*PI()*$B108/n_ang),0)-ImgG_x0+1)</f>
        <v>238</v>
      </c>
      <c r="U108" s="18" t="n">
        <f aca="false">INDEX(ImgG,ROUND($C$5+U$7*SIN(2*PI()*$B108/n_ang),0)-ImgG_y0+1,ROUND($C$4+U$7*COS(2*PI()*$B108/n_ang),0)-ImgG_x0+1)</f>
        <v>248</v>
      </c>
      <c r="V108" s="18" t="n">
        <f aca="false">INDEX(ImgG,ROUND($C$5+V$7*SIN(2*PI()*$B108/n_ang),0)-ImgG_y0+1,ROUND($C$4+V$7*COS(2*PI()*$B108/n_ang),0)-ImgG_x0+1)</f>
        <v>87</v>
      </c>
      <c r="W108" s="18" t="n">
        <f aca="false">INDEX(ImgG,ROUND($C$5+W$7*SIN(2*PI()*$B108/n_ang),0)-ImgG_y0+1,ROUND($C$4+W$7*COS(2*PI()*$B108/n_ang),0)-ImgG_x0+1)</f>
        <v>30</v>
      </c>
      <c r="X108" s="18" t="n">
        <f aca="false">INDEX(ImgG,ROUND($C$5+X$7*SIN(2*PI()*$B108/n_ang),0)-ImgG_y0+1,ROUND($C$4+X$7*COS(2*PI()*$B108/n_ang),0)-ImgG_x0+1)</f>
        <v>58</v>
      </c>
      <c r="Y108" s="18" t="n">
        <f aca="false">INDEX(ImgG,ROUND($C$5+Y$7*SIN(2*PI()*$B108/n_ang),0)-ImgG_y0+1,ROUND($C$4+Y$7*COS(2*PI()*$B108/n_ang),0)-ImgG_x0+1)</f>
        <v>59</v>
      </c>
      <c r="Z108" s="18" t="n">
        <f aca="false">INDEX(ImgG,ROUND($C$5+Z$7*SIN(2*PI()*$B108/n_ang),0)-ImgG_y0+1,ROUND($C$4+Z$7*COS(2*PI()*$B108/n_ang),0)-ImgG_x0+1)</f>
        <v>33</v>
      </c>
      <c r="AA108" s="18" t="n">
        <f aca="false">INDEX(ImgG,ROUND($C$5+AA$7*SIN(2*PI()*$B108/n_ang),0)-ImgG_y0+1,ROUND($C$4+AA$7*COS(2*PI()*$B108/n_ang),0)-ImgG_x0+1)</f>
        <v>2</v>
      </c>
      <c r="AB108" s="18" t="n">
        <f aca="false">INDEX(ImgG,ROUND($C$5+AB$7*SIN(2*PI()*$B108/n_ang),0)-ImgG_y0+1,ROUND($C$4+AB$7*COS(2*PI()*$B108/n_ang),0)-ImgG_x0+1)</f>
        <v>33</v>
      </c>
      <c r="AD108" s="18" t="n">
        <f aca="false">INDEX(ImgG,ROUND($C$5+AD$7*SIN(2*PI()*$B108/n_ang),0)-ImgG_y0+1,ROUND($C$4+AD$7*COS(2*PI()*$B108/n_ang),0)-ImgG_x0+1)</f>
        <v>90</v>
      </c>
      <c r="AE108" s="18" t="n">
        <f aca="false">INDEX(ImgG,ROUND($C$5+AE$7*SIN(2*PI()*$B108/n_ang),0)-ImgG_y0+1,ROUND($C$4+AE$7*COS(2*PI()*$B108/n_ang),0)-ImgG_x0+1)</f>
        <v>71</v>
      </c>
      <c r="AF108" s="18" t="n">
        <f aca="false">INDEX(ImgG,ROUND($C$5+AF$7*SIN(2*PI()*$B108/n_ang),0)-ImgG_y0+1,ROUND($C$4+AF$7*COS(2*PI()*$B108/n_ang),0)-ImgG_x0+1)</f>
        <v>41</v>
      </c>
      <c r="AG108" s="18" t="n">
        <f aca="false">INDEX(ImgG,ROUND($C$5+AG$7*SIN(2*PI()*$B108/n_ang),0)-ImgG_y0+1,ROUND($C$4+AG$7*COS(2*PI()*$B108/n_ang),0)-ImgG_x0+1)</f>
        <v>40</v>
      </c>
      <c r="AH108" s="18" t="n">
        <f aca="false">INDEX(ImgG,ROUND($C$5+AH$7*SIN(2*PI()*$B108/n_ang),0)-ImgG_y0+1,ROUND($C$4+AH$7*COS(2*PI()*$B108/n_ang),0)-ImgG_x0+1)</f>
        <v>33</v>
      </c>
      <c r="AI108" s="18" t="n">
        <f aca="false">INDEX(ImgG,ROUND($C$5+AI$7*SIN(2*PI()*$B108/n_ang),0)-ImgG_y0+1,ROUND($C$4+AI$7*COS(2*PI()*$B108/n_ang),0)-ImgG_x0+1)</f>
        <v>32</v>
      </c>
      <c r="AJ108" s="18" t="n">
        <f aca="false">INDEX(ImgG,ROUND($C$5+AJ$7*SIN(2*PI()*$B108/n_ang),0)-ImgG_y0+1,ROUND($C$4+AJ$7*COS(2*PI()*$B108/n_ang),0)-ImgG_x0+1)</f>
        <v>32</v>
      </c>
      <c r="AK108" s="18" t="n">
        <f aca="false">INDEX(ImgG,ROUND($C$5+AK$7*SIN(2*PI()*$B108/n_ang),0)-ImgG_y0+1,ROUND($C$4+AK$7*COS(2*PI()*$B108/n_ang),0)-ImgG_x0+1)</f>
        <v>28</v>
      </c>
      <c r="AL108" s="18" t="n">
        <f aca="false">INDEX(ImgG,ROUND($C$5+AL$7*SIN(2*PI()*$B108/n_ang),0)-ImgG_y0+1,ROUND($C$4+AL$7*COS(2*PI()*$B108/n_ang),0)-ImgG_x0+1)</f>
        <v>15</v>
      </c>
      <c r="AN108" s="35" t="n">
        <f aca="false">AVERAGE(D108:AB108)-AVERAGE(D136:AB136)</f>
        <v>5.454375</v>
      </c>
      <c r="AO108" s="36" t="n">
        <f aca="false">(AN108-AVERAGE(AN$8:AN$135))/STDEVP(AN$8:AN$135)</f>
        <v>0.19922772814064</v>
      </c>
      <c r="AP108" s="35" t="n">
        <f aca="false">AVERAGE(AD108:AL108)-AVERAGE(AD136:AL136)</f>
        <v>-32.625</v>
      </c>
      <c r="AQ108" s="36" t="n">
        <f aca="false">(AP108-AVERAGE(AP$8:AP$135))/STDEVP(AP$8:AP$135)</f>
        <v>-0.698189091222319</v>
      </c>
    </row>
    <row r="109" customFormat="false" ht="10.5" hidden="false" customHeight="true" outlineLevel="0" collapsed="false">
      <c r="B109" s="22" t="n">
        <v>101</v>
      </c>
      <c r="C109" s="34" t="n">
        <f aca="false">B109*360/n_ang</f>
        <v>284.0625</v>
      </c>
      <c r="D109" s="18" t="n">
        <f aca="false">INDEX(ImgG,ROUND($C$5+D$7*SIN(2*PI()*$B109/n_ang),0)-ImgG_y0+1,ROUND($C$4+D$7*COS(2*PI()*$B109/n_ang),0)-ImgG_x0+1)</f>
        <v>202</v>
      </c>
      <c r="E109" s="18" t="n">
        <f aca="false">INDEX(ImgG,ROUND($C$5+E$7*SIN(2*PI()*$B109/n_ang),0)-ImgG_y0+1,ROUND($C$4+E$7*COS(2*PI()*$B109/n_ang),0)-ImgG_x0+1)</f>
        <v>178</v>
      </c>
      <c r="F109" s="18" t="n">
        <f aca="false">INDEX(ImgG,ROUND($C$5+F$7*SIN(2*PI()*$B109/n_ang),0)-ImgG_y0+1,ROUND($C$4+F$7*COS(2*PI()*$B109/n_ang),0)-ImgG_x0+1)</f>
        <v>185</v>
      </c>
      <c r="G109" s="18" t="n">
        <f aca="false">INDEX(ImgG,ROUND($C$5+G$7*SIN(2*PI()*$B109/n_ang),0)-ImgG_y0+1,ROUND($C$4+G$7*COS(2*PI()*$B109/n_ang),0)-ImgG_x0+1)</f>
        <v>172</v>
      </c>
      <c r="H109" s="18" t="n">
        <f aca="false">INDEX(ImgG,ROUND($C$5+H$7*SIN(2*PI()*$B109/n_ang),0)-ImgG_y0+1,ROUND($C$4+H$7*COS(2*PI()*$B109/n_ang),0)-ImgG_x0+1)</f>
        <v>178</v>
      </c>
      <c r="I109" s="18" t="n">
        <f aca="false">INDEX(ImgG,ROUND($C$5+I$7*SIN(2*PI()*$B109/n_ang),0)-ImgG_y0+1,ROUND($C$4+I$7*COS(2*PI()*$B109/n_ang),0)-ImgG_x0+1)</f>
        <v>178</v>
      </c>
      <c r="J109" s="18" t="n">
        <f aca="false">INDEX(ImgG,ROUND($C$5+J$7*SIN(2*PI()*$B109/n_ang),0)-ImgG_y0+1,ROUND($C$4+J$7*COS(2*PI()*$B109/n_ang),0)-ImgG_x0+1)</f>
        <v>179</v>
      </c>
      <c r="K109" s="18" t="n">
        <f aca="false">INDEX(ImgG,ROUND($C$5+K$7*SIN(2*PI()*$B109/n_ang),0)-ImgG_y0+1,ROUND($C$4+K$7*COS(2*PI()*$B109/n_ang),0)-ImgG_x0+1)</f>
        <v>158</v>
      </c>
      <c r="L109" s="18" t="n">
        <f aca="false">INDEX(ImgG,ROUND($C$5+L$7*SIN(2*PI()*$B109/n_ang),0)-ImgG_y0+1,ROUND($C$4+L$7*COS(2*PI()*$B109/n_ang),0)-ImgG_x0+1)</f>
        <v>195</v>
      </c>
      <c r="M109" s="18" t="n">
        <f aca="false">INDEX(ImgG,ROUND($C$5+M$7*SIN(2*PI()*$B109/n_ang),0)-ImgG_y0+1,ROUND($C$4+M$7*COS(2*PI()*$B109/n_ang),0)-ImgG_x0+1)</f>
        <v>171</v>
      </c>
      <c r="N109" s="18" t="n">
        <f aca="false">INDEX(ImgG,ROUND($C$5+N$7*SIN(2*PI()*$B109/n_ang),0)-ImgG_y0+1,ROUND($C$4+N$7*COS(2*PI()*$B109/n_ang),0)-ImgG_x0+1)</f>
        <v>198</v>
      </c>
      <c r="O109" s="18" t="n">
        <f aca="false">INDEX(ImgG,ROUND($C$5+O$7*SIN(2*PI()*$B109/n_ang),0)-ImgG_y0+1,ROUND($C$4+O$7*COS(2*PI()*$B109/n_ang),0)-ImgG_x0+1)</f>
        <v>175</v>
      </c>
      <c r="P109" s="18" t="n">
        <f aca="false">INDEX(ImgG,ROUND($C$5+P$7*SIN(2*PI()*$B109/n_ang),0)-ImgG_y0+1,ROUND($C$4+P$7*COS(2*PI()*$B109/n_ang),0)-ImgG_x0+1)</f>
        <v>199</v>
      </c>
      <c r="Q109" s="18" t="n">
        <f aca="false">INDEX(ImgG,ROUND($C$5+Q$7*SIN(2*PI()*$B109/n_ang),0)-ImgG_y0+1,ROUND($C$4+Q$7*COS(2*PI()*$B109/n_ang),0)-ImgG_x0+1)</f>
        <v>165</v>
      </c>
      <c r="R109" s="18" t="n">
        <f aca="false">INDEX(ImgG,ROUND($C$5+R$7*SIN(2*PI()*$B109/n_ang),0)-ImgG_y0+1,ROUND($C$4+R$7*COS(2*PI()*$B109/n_ang),0)-ImgG_x0+1)</f>
        <v>198</v>
      </c>
      <c r="S109" s="18" t="n">
        <f aca="false">INDEX(ImgG,ROUND($C$5+S$7*SIN(2*PI()*$B109/n_ang),0)-ImgG_y0+1,ROUND($C$4+S$7*COS(2*PI()*$B109/n_ang),0)-ImgG_x0+1)</f>
        <v>177</v>
      </c>
      <c r="T109" s="18" t="n">
        <f aca="false">INDEX(ImgG,ROUND($C$5+T$7*SIN(2*PI()*$B109/n_ang),0)-ImgG_y0+1,ROUND($C$4+T$7*COS(2*PI()*$B109/n_ang),0)-ImgG_x0+1)</f>
        <v>240</v>
      </c>
      <c r="U109" s="18" t="n">
        <f aca="false">INDEX(ImgG,ROUND($C$5+U$7*SIN(2*PI()*$B109/n_ang),0)-ImgG_y0+1,ROUND($C$4+U$7*COS(2*PI()*$B109/n_ang),0)-ImgG_x0+1)</f>
        <v>243</v>
      </c>
      <c r="V109" s="18" t="n">
        <f aca="false">INDEX(ImgG,ROUND($C$5+V$7*SIN(2*PI()*$B109/n_ang),0)-ImgG_y0+1,ROUND($C$4+V$7*COS(2*PI()*$B109/n_ang),0)-ImgG_x0+1)</f>
        <v>81</v>
      </c>
      <c r="W109" s="18" t="n">
        <f aca="false">INDEX(ImgG,ROUND($C$5+W$7*SIN(2*PI()*$B109/n_ang),0)-ImgG_y0+1,ROUND($C$4+W$7*COS(2*PI()*$B109/n_ang),0)-ImgG_x0+1)</f>
        <v>29</v>
      </c>
      <c r="X109" s="18" t="n">
        <f aca="false">INDEX(ImgG,ROUND($C$5+X$7*SIN(2*PI()*$B109/n_ang),0)-ImgG_y0+1,ROUND($C$4+X$7*COS(2*PI()*$B109/n_ang),0)-ImgG_x0+1)</f>
        <v>54</v>
      </c>
      <c r="Y109" s="18" t="n">
        <f aca="false">INDEX(ImgG,ROUND($C$5+Y$7*SIN(2*PI()*$B109/n_ang),0)-ImgG_y0+1,ROUND($C$4+Y$7*COS(2*PI()*$B109/n_ang),0)-ImgG_x0+1)</f>
        <v>58</v>
      </c>
      <c r="Z109" s="18" t="n">
        <f aca="false">INDEX(ImgG,ROUND($C$5+Z$7*SIN(2*PI()*$B109/n_ang),0)-ImgG_y0+1,ROUND($C$4+Z$7*COS(2*PI()*$B109/n_ang),0)-ImgG_x0+1)</f>
        <v>58</v>
      </c>
      <c r="AA109" s="18" t="n">
        <f aca="false">INDEX(ImgG,ROUND($C$5+AA$7*SIN(2*PI()*$B109/n_ang),0)-ImgG_y0+1,ROUND($C$4+AA$7*COS(2*PI()*$B109/n_ang),0)-ImgG_x0+1)</f>
        <v>51</v>
      </c>
      <c r="AB109" s="18" t="n">
        <f aca="false">INDEX(ImgG,ROUND($C$5+AB$7*SIN(2*PI()*$B109/n_ang),0)-ImgG_y0+1,ROUND($C$4+AB$7*COS(2*PI()*$B109/n_ang),0)-ImgG_x0+1)</f>
        <v>3</v>
      </c>
      <c r="AD109" s="18" t="n">
        <f aca="false">INDEX(ImgG,ROUND($C$5+AD$7*SIN(2*PI()*$B109/n_ang),0)-ImgG_y0+1,ROUND($C$4+AD$7*COS(2*PI()*$B109/n_ang),0)-ImgG_x0+1)</f>
        <v>94</v>
      </c>
      <c r="AE109" s="18" t="n">
        <f aca="false">INDEX(ImgG,ROUND($C$5+AE$7*SIN(2*PI()*$B109/n_ang),0)-ImgG_y0+1,ROUND($C$4+AE$7*COS(2*PI()*$B109/n_ang),0)-ImgG_x0+1)</f>
        <v>74</v>
      </c>
      <c r="AF109" s="18" t="n">
        <f aca="false">INDEX(ImgG,ROUND($C$5+AF$7*SIN(2*PI()*$B109/n_ang),0)-ImgG_y0+1,ROUND($C$4+AF$7*COS(2*PI()*$B109/n_ang),0)-ImgG_x0+1)</f>
        <v>53</v>
      </c>
      <c r="AG109" s="18" t="n">
        <f aca="false">INDEX(ImgG,ROUND($C$5+AG$7*SIN(2*PI()*$B109/n_ang),0)-ImgG_y0+1,ROUND($C$4+AG$7*COS(2*PI()*$B109/n_ang),0)-ImgG_x0+1)</f>
        <v>54</v>
      </c>
      <c r="AH109" s="18" t="n">
        <f aca="false">INDEX(ImgG,ROUND($C$5+AH$7*SIN(2*PI()*$B109/n_ang),0)-ImgG_y0+1,ROUND($C$4+AH$7*COS(2*PI()*$B109/n_ang),0)-ImgG_x0+1)</f>
        <v>66</v>
      </c>
      <c r="AI109" s="18" t="n">
        <f aca="false">INDEX(ImgG,ROUND($C$5+AI$7*SIN(2*PI()*$B109/n_ang),0)-ImgG_y0+1,ROUND($C$4+AI$7*COS(2*PI()*$B109/n_ang),0)-ImgG_x0+1)</f>
        <v>68</v>
      </c>
      <c r="AJ109" s="18" t="n">
        <f aca="false">INDEX(ImgG,ROUND($C$5+AJ$7*SIN(2*PI()*$B109/n_ang),0)-ImgG_y0+1,ROUND($C$4+AJ$7*COS(2*PI()*$B109/n_ang),0)-ImgG_x0+1)</f>
        <v>86</v>
      </c>
      <c r="AK109" s="18" t="n">
        <f aca="false">INDEX(ImgG,ROUND($C$5+AK$7*SIN(2*PI()*$B109/n_ang),0)-ImgG_y0+1,ROUND($C$4+AK$7*COS(2*PI()*$B109/n_ang),0)-ImgG_x0+1)</f>
        <v>78</v>
      </c>
      <c r="AL109" s="18" t="n">
        <f aca="false">INDEX(ImgG,ROUND($C$5+AL$7*SIN(2*PI()*$B109/n_ang),0)-ImgG_y0+1,ROUND($C$4+AL$7*COS(2*PI()*$B109/n_ang),0)-ImgG_x0+1)</f>
        <v>79</v>
      </c>
      <c r="AN109" s="35" t="n">
        <f aca="false">AVERAGE(D109:AB109)-AVERAGE(D136:AB136)</f>
        <v>7.37437499999999</v>
      </c>
      <c r="AO109" s="36" t="n">
        <f aca="false">(AN109-AVERAGE(AN$8:AN$135))/STDEVP(AN$8:AN$135)</f>
        <v>0.26935808001964</v>
      </c>
      <c r="AP109" s="35" t="n">
        <f aca="false">AVERAGE(AD109:AL109)-AVERAGE(AD136:AL136)</f>
        <v>-2.625</v>
      </c>
      <c r="AQ109" s="36" t="n">
        <f aca="false">(AP109-AVERAGE(AP$8:AP$135))/STDEVP(AP$8:AP$135)</f>
        <v>-0.0561761337765084</v>
      </c>
    </row>
    <row r="110" customFormat="false" ht="10.5" hidden="false" customHeight="true" outlineLevel="0" collapsed="false">
      <c r="B110" s="22" t="n">
        <v>102</v>
      </c>
      <c r="C110" s="34" t="n">
        <f aca="false">B110*360/n_ang</f>
        <v>286.875</v>
      </c>
      <c r="D110" s="18" t="n">
        <f aca="false">INDEX(ImgG,ROUND($C$5+D$7*SIN(2*PI()*$B110/n_ang),0)-ImgG_y0+1,ROUND($C$4+D$7*COS(2*PI()*$B110/n_ang),0)-ImgG_x0+1)</f>
        <v>172</v>
      </c>
      <c r="E110" s="18" t="n">
        <f aca="false">INDEX(ImgG,ROUND($C$5+E$7*SIN(2*PI()*$B110/n_ang),0)-ImgG_y0+1,ROUND($C$4+E$7*COS(2*PI()*$B110/n_ang),0)-ImgG_x0+1)</f>
        <v>178</v>
      </c>
      <c r="F110" s="18" t="n">
        <f aca="false">INDEX(ImgG,ROUND($C$5+F$7*SIN(2*PI()*$B110/n_ang),0)-ImgG_y0+1,ROUND($C$4+F$7*COS(2*PI()*$B110/n_ang),0)-ImgG_x0+1)</f>
        <v>185</v>
      </c>
      <c r="G110" s="18" t="n">
        <f aca="false">INDEX(ImgG,ROUND($C$5+G$7*SIN(2*PI()*$B110/n_ang),0)-ImgG_y0+1,ROUND($C$4+G$7*COS(2*PI()*$B110/n_ang),0)-ImgG_x0+1)</f>
        <v>194</v>
      </c>
      <c r="H110" s="18" t="n">
        <f aca="false">INDEX(ImgG,ROUND($C$5+H$7*SIN(2*PI()*$B110/n_ang),0)-ImgG_y0+1,ROUND($C$4+H$7*COS(2*PI()*$B110/n_ang),0)-ImgG_x0+1)</f>
        <v>171</v>
      </c>
      <c r="I110" s="18" t="n">
        <f aca="false">INDEX(ImgG,ROUND($C$5+I$7*SIN(2*PI()*$B110/n_ang),0)-ImgG_y0+1,ROUND($C$4+I$7*COS(2*PI()*$B110/n_ang),0)-ImgG_x0+1)</f>
        <v>178</v>
      </c>
      <c r="J110" s="18" t="n">
        <f aca="false">INDEX(ImgG,ROUND($C$5+J$7*SIN(2*PI()*$B110/n_ang),0)-ImgG_y0+1,ROUND($C$4+J$7*COS(2*PI()*$B110/n_ang),0)-ImgG_x0+1)</f>
        <v>163</v>
      </c>
      <c r="K110" s="18" t="n">
        <f aca="false">INDEX(ImgG,ROUND($C$5+K$7*SIN(2*PI()*$B110/n_ang),0)-ImgG_y0+1,ROUND($C$4+K$7*COS(2*PI()*$B110/n_ang),0)-ImgG_x0+1)</f>
        <v>179</v>
      </c>
      <c r="L110" s="18" t="n">
        <f aca="false">INDEX(ImgG,ROUND($C$5+L$7*SIN(2*PI()*$B110/n_ang),0)-ImgG_y0+1,ROUND($C$4+L$7*COS(2*PI()*$B110/n_ang),0)-ImgG_x0+1)</f>
        <v>194</v>
      </c>
      <c r="M110" s="18" t="n">
        <f aca="false">INDEX(ImgG,ROUND($C$5+M$7*SIN(2*PI()*$B110/n_ang),0)-ImgG_y0+1,ROUND($C$4+M$7*COS(2*PI()*$B110/n_ang),0)-ImgG_x0+1)</f>
        <v>171</v>
      </c>
      <c r="N110" s="18" t="n">
        <f aca="false">INDEX(ImgG,ROUND($C$5+N$7*SIN(2*PI()*$B110/n_ang),0)-ImgG_y0+1,ROUND($C$4+N$7*COS(2*PI()*$B110/n_ang),0)-ImgG_x0+1)</f>
        <v>181</v>
      </c>
      <c r="O110" s="18" t="n">
        <f aca="false">INDEX(ImgG,ROUND($C$5+O$7*SIN(2*PI()*$B110/n_ang),0)-ImgG_y0+1,ROUND($C$4+O$7*COS(2*PI()*$B110/n_ang),0)-ImgG_x0+1)</f>
        <v>179</v>
      </c>
      <c r="P110" s="18" t="n">
        <f aca="false">INDEX(ImgG,ROUND($C$5+P$7*SIN(2*PI()*$B110/n_ang),0)-ImgG_y0+1,ROUND($C$4+P$7*COS(2*PI()*$B110/n_ang),0)-ImgG_x0+1)</f>
        <v>200</v>
      </c>
      <c r="Q110" s="18" t="n">
        <f aca="false">INDEX(ImgG,ROUND($C$5+Q$7*SIN(2*PI()*$B110/n_ang),0)-ImgG_y0+1,ROUND($C$4+Q$7*COS(2*PI()*$B110/n_ang),0)-ImgG_x0+1)</f>
        <v>205</v>
      </c>
      <c r="R110" s="18" t="n">
        <f aca="false">INDEX(ImgG,ROUND($C$5+R$7*SIN(2*PI()*$B110/n_ang),0)-ImgG_y0+1,ROUND($C$4+R$7*COS(2*PI()*$B110/n_ang),0)-ImgG_x0+1)</f>
        <v>171</v>
      </c>
      <c r="S110" s="18" t="n">
        <f aca="false">INDEX(ImgG,ROUND($C$5+S$7*SIN(2*PI()*$B110/n_ang),0)-ImgG_y0+1,ROUND($C$4+S$7*COS(2*PI()*$B110/n_ang),0)-ImgG_x0+1)</f>
        <v>187</v>
      </c>
      <c r="T110" s="18" t="n">
        <f aca="false">INDEX(ImgG,ROUND($C$5+T$7*SIN(2*PI()*$B110/n_ang),0)-ImgG_y0+1,ROUND($C$4+T$7*COS(2*PI()*$B110/n_ang),0)-ImgG_x0+1)</f>
        <v>152</v>
      </c>
      <c r="U110" s="18" t="n">
        <f aca="false">INDEX(ImgG,ROUND($C$5+U$7*SIN(2*PI()*$B110/n_ang),0)-ImgG_y0+1,ROUND($C$4+U$7*COS(2*PI()*$B110/n_ang),0)-ImgG_x0+1)</f>
        <v>252</v>
      </c>
      <c r="V110" s="18" t="n">
        <f aca="false">INDEX(ImgG,ROUND($C$5+V$7*SIN(2*PI()*$B110/n_ang),0)-ImgG_y0+1,ROUND($C$4+V$7*COS(2*PI()*$B110/n_ang),0)-ImgG_x0+1)</f>
        <v>247</v>
      </c>
      <c r="W110" s="18" t="n">
        <f aca="false">INDEX(ImgG,ROUND($C$5+W$7*SIN(2*PI()*$B110/n_ang),0)-ImgG_y0+1,ROUND($C$4+W$7*COS(2*PI()*$B110/n_ang),0)-ImgG_x0+1)</f>
        <v>84</v>
      </c>
      <c r="X110" s="18" t="n">
        <f aca="false">INDEX(ImgG,ROUND($C$5+X$7*SIN(2*PI()*$B110/n_ang),0)-ImgG_y0+1,ROUND($C$4+X$7*COS(2*PI()*$B110/n_ang),0)-ImgG_x0+1)</f>
        <v>35</v>
      </c>
      <c r="Y110" s="18" t="n">
        <f aca="false">INDEX(ImgG,ROUND($C$5+Y$7*SIN(2*PI()*$B110/n_ang),0)-ImgG_y0+1,ROUND($C$4+Y$7*COS(2*PI()*$B110/n_ang),0)-ImgG_x0+1)</f>
        <v>59</v>
      </c>
      <c r="Z110" s="18" t="n">
        <f aca="false">INDEX(ImgG,ROUND($C$5+Z$7*SIN(2*PI()*$B110/n_ang),0)-ImgG_y0+1,ROUND($C$4+Z$7*COS(2*PI()*$B110/n_ang),0)-ImgG_x0+1)</f>
        <v>58</v>
      </c>
      <c r="AA110" s="18" t="n">
        <f aca="false">INDEX(ImgG,ROUND($C$5+AA$7*SIN(2*PI()*$B110/n_ang),0)-ImgG_y0+1,ROUND($C$4+AA$7*COS(2*PI()*$B110/n_ang),0)-ImgG_x0+1)</f>
        <v>43</v>
      </c>
      <c r="AB110" s="18" t="n">
        <f aca="false">INDEX(ImgG,ROUND($C$5+AB$7*SIN(2*PI()*$B110/n_ang),0)-ImgG_y0+1,ROUND($C$4+AB$7*COS(2*PI()*$B110/n_ang),0)-ImgG_x0+1)</f>
        <v>0</v>
      </c>
      <c r="AD110" s="18" t="n">
        <f aca="false">INDEX(ImgG,ROUND($C$5+AD$7*SIN(2*PI()*$B110/n_ang),0)-ImgG_y0+1,ROUND($C$4+AD$7*COS(2*PI()*$B110/n_ang),0)-ImgG_x0+1)</f>
        <v>90</v>
      </c>
      <c r="AE110" s="18" t="n">
        <f aca="false">INDEX(ImgG,ROUND($C$5+AE$7*SIN(2*PI()*$B110/n_ang),0)-ImgG_y0+1,ROUND($C$4+AE$7*COS(2*PI()*$B110/n_ang),0)-ImgG_x0+1)</f>
        <v>58</v>
      </c>
      <c r="AF110" s="18" t="n">
        <f aca="false">INDEX(ImgG,ROUND($C$5+AF$7*SIN(2*PI()*$B110/n_ang),0)-ImgG_y0+1,ROUND($C$4+AF$7*COS(2*PI()*$B110/n_ang),0)-ImgG_x0+1)</f>
        <v>81</v>
      </c>
      <c r="AG110" s="18" t="n">
        <f aca="false">INDEX(ImgG,ROUND($C$5+AG$7*SIN(2*PI()*$B110/n_ang),0)-ImgG_y0+1,ROUND($C$4+AG$7*COS(2*PI()*$B110/n_ang),0)-ImgG_x0+1)</f>
        <v>173</v>
      </c>
      <c r="AH110" s="18" t="n">
        <f aca="false">INDEX(ImgG,ROUND($C$5+AH$7*SIN(2*PI()*$B110/n_ang),0)-ImgG_y0+1,ROUND($C$4+AH$7*COS(2*PI()*$B110/n_ang),0)-ImgG_x0+1)</f>
        <v>189</v>
      </c>
      <c r="AI110" s="18" t="n">
        <f aca="false">INDEX(ImgG,ROUND($C$5+AI$7*SIN(2*PI()*$B110/n_ang),0)-ImgG_y0+1,ROUND($C$4+AI$7*COS(2*PI()*$B110/n_ang),0)-ImgG_x0+1)</f>
        <v>157</v>
      </c>
      <c r="AJ110" s="18" t="n">
        <f aca="false">INDEX(ImgG,ROUND($C$5+AJ$7*SIN(2*PI()*$B110/n_ang),0)-ImgG_y0+1,ROUND($C$4+AJ$7*COS(2*PI()*$B110/n_ang),0)-ImgG_x0+1)</f>
        <v>208</v>
      </c>
      <c r="AK110" s="18" t="n">
        <f aca="false">INDEX(ImgG,ROUND($C$5+AK$7*SIN(2*PI()*$B110/n_ang),0)-ImgG_y0+1,ROUND($C$4+AK$7*COS(2*PI()*$B110/n_ang),0)-ImgG_x0+1)</f>
        <v>198</v>
      </c>
      <c r="AL110" s="18" t="n">
        <f aca="false">INDEX(ImgG,ROUND($C$5+AL$7*SIN(2*PI()*$B110/n_ang),0)-ImgG_y0+1,ROUND($C$4+AL$7*COS(2*PI()*$B110/n_ang),0)-ImgG_x0+1)</f>
        <v>198</v>
      </c>
      <c r="AN110" s="35" t="n">
        <f aca="false">AVERAGE(D110:AB110)-AVERAGE(D136:AB136)</f>
        <v>11.894375</v>
      </c>
      <c r="AO110" s="36" t="n">
        <f aca="false">(AN110-AVERAGE(AN$8:AN$135))/STDEVP(AN$8:AN$135)</f>
        <v>0.434456616734789</v>
      </c>
      <c r="AP110" s="35" t="n">
        <f aca="false">AVERAGE(AD110:AL110)-AVERAGE(AD136:AL136)</f>
        <v>75.1527777777778</v>
      </c>
      <c r="AQ110" s="36" t="n">
        <f aca="false">(AP110-AVERAGE(AP$8:AP$135))/STDEVP(AP$8:AP$135)</f>
        <v>1.60830190404596</v>
      </c>
    </row>
    <row r="111" customFormat="false" ht="10.5" hidden="false" customHeight="true" outlineLevel="0" collapsed="false">
      <c r="B111" s="22" t="n">
        <v>103</v>
      </c>
      <c r="C111" s="34" t="n">
        <f aca="false">B111*360/n_ang</f>
        <v>289.6875</v>
      </c>
      <c r="D111" s="18" t="n">
        <f aca="false">INDEX(ImgG,ROUND($C$5+D$7*SIN(2*PI()*$B111/n_ang),0)-ImgG_y0+1,ROUND($C$4+D$7*COS(2*PI()*$B111/n_ang),0)-ImgG_x0+1)</f>
        <v>172</v>
      </c>
      <c r="E111" s="18" t="n">
        <f aca="false">INDEX(ImgG,ROUND($C$5+E$7*SIN(2*PI()*$B111/n_ang),0)-ImgG_y0+1,ROUND($C$4+E$7*COS(2*PI()*$B111/n_ang),0)-ImgG_x0+1)</f>
        <v>178</v>
      </c>
      <c r="F111" s="18" t="n">
        <f aca="false">INDEX(ImgG,ROUND($C$5+F$7*SIN(2*PI()*$B111/n_ang),0)-ImgG_y0+1,ROUND($C$4+F$7*COS(2*PI()*$B111/n_ang),0)-ImgG_x0+1)</f>
        <v>179</v>
      </c>
      <c r="G111" s="18" t="n">
        <f aca="false">INDEX(ImgG,ROUND($C$5+G$7*SIN(2*PI()*$B111/n_ang),0)-ImgG_y0+1,ROUND($C$4+G$7*COS(2*PI()*$B111/n_ang),0)-ImgG_x0+1)</f>
        <v>194</v>
      </c>
      <c r="H111" s="18" t="n">
        <f aca="false">INDEX(ImgG,ROUND($C$5+H$7*SIN(2*PI()*$B111/n_ang),0)-ImgG_y0+1,ROUND($C$4+H$7*COS(2*PI()*$B111/n_ang),0)-ImgG_x0+1)</f>
        <v>171</v>
      </c>
      <c r="I111" s="18" t="n">
        <f aca="false">INDEX(ImgG,ROUND($C$5+I$7*SIN(2*PI()*$B111/n_ang),0)-ImgG_y0+1,ROUND($C$4+I$7*COS(2*PI()*$B111/n_ang),0)-ImgG_x0+1)</f>
        <v>178</v>
      </c>
      <c r="J111" s="18" t="n">
        <f aca="false">INDEX(ImgG,ROUND($C$5+J$7*SIN(2*PI()*$B111/n_ang),0)-ImgG_y0+1,ROUND($C$4+J$7*COS(2*PI()*$B111/n_ang),0)-ImgG_x0+1)</f>
        <v>163</v>
      </c>
      <c r="K111" s="18" t="n">
        <f aca="false">INDEX(ImgG,ROUND($C$5+K$7*SIN(2*PI()*$B111/n_ang),0)-ImgG_y0+1,ROUND($C$4+K$7*COS(2*PI()*$B111/n_ang),0)-ImgG_x0+1)</f>
        <v>179</v>
      </c>
      <c r="L111" s="18" t="n">
        <f aca="false">INDEX(ImgG,ROUND($C$5+L$7*SIN(2*PI()*$B111/n_ang),0)-ImgG_y0+1,ROUND($C$4+L$7*COS(2*PI()*$B111/n_ang),0)-ImgG_x0+1)</f>
        <v>212</v>
      </c>
      <c r="M111" s="18" t="n">
        <f aca="false">INDEX(ImgG,ROUND($C$5+M$7*SIN(2*PI()*$B111/n_ang),0)-ImgG_y0+1,ROUND($C$4+M$7*COS(2*PI()*$B111/n_ang),0)-ImgG_x0+1)</f>
        <v>182</v>
      </c>
      <c r="N111" s="18" t="n">
        <f aca="false">INDEX(ImgG,ROUND($C$5+N$7*SIN(2*PI()*$B111/n_ang),0)-ImgG_y0+1,ROUND($C$4+N$7*COS(2*PI()*$B111/n_ang),0)-ImgG_x0+1)</f>
        <v>172</v>
      </c>
      <c r="O111" s="18" t="n">
        <f aca="false">INDEX(ImgG,ROUND($C$5+O$7*SIN(2*PI()*$B111/n_ang),0)-ImgG_y0+1,ROUND($C$4+O$7*COS(2*PI()*$B111/n_ang),0)-ImgG_x0+1)</f>
        <v>169</v>
      </c>
      <c r="P111" s="18" t="n">
        <f aca="false">INDEX(ImgG,ROUND($C$5+P$7*SIN(2*PI()*$B111/n_ang),0)-ImgG_y0+1,ROUND($C$4+P$7*COS(2*PI()*$B111/n_ang),0)-ImgG_x0+1)</f>
        <v>198</v>
      </c>
      <c r="Q111" s="18" t="n">
        <f aca="false">INDEX(ImgG,ROUND($C$5+Q$7*SIN(2*PI()*$B111/n_ang),0)-ImgG_y0+1,ROUND($C$4+Q$7*COS(2*PI()*$B111/n_ang),0)-ImgG_x0+1)</f>
        <v>185</v>
      </c>
      <c r="R111" s="18" t="n">
        <f aca="false">INDEX(ImgG,ROUND($C$5+R$7*SIN(2*PI()*$B111/n_ang),0)-ImgG_y0+1,ROUND($C$4+R$7*COS(2*PI()*$B111/n_ang),0)-ImgG_x0+1)</f>
        <v>184</v>
      </c>
      <c r="S111" s="18" t="n">
        <f aca="false">INDEX(ImgG,ROUND($C$5+S$7*SIN(2*PI()*$B111/n_ang),0)-ImgG_y0+1,ROUND($C$4+S$7*COS(2*PI()*$B111/n_ang),0)-ImgG_x0+1)</f>
        <v>179</v>
      </c>
      <c r="T111" s="18" t="n">
        <f aca="false">INDEX(ImgG,ROUND($C$5+T$7*SIN(2*PI()*$B111/n_ang),0)-ImgG_y0+1,ROUND($C$4+T$7*COS(2*PI()*$B111/n_ang),0)-ImgG_x0+1)</f>
        <v>174</v>
      </c>
      <c r="U111" s="18" t="n">
        <f aca="false">INDEX(ImgG,ROUND($C$5+U$7*SIN(2*PI()*$B111/n_ang),0)-ImgG_y0+1,ROUND($C$4+U$7*COS(2*PI()*$B111/n_ang),0)-ImgG_x0+1)</f>
        <v>249</v>
      </c>
      <c r="V111" s="18" t="n">
        <f aca="false">INDEX(ImgG,ROUND($C$5+V$7*SIN(2*PI()*$B111/n_ang),0)-ImgG_y0+1,ROUND($C$4+V$7*COS(2*PI()*$B111/n_ang),0)-ImgG_x0+1)</f>
        <v>231</v>
      </c>
      <c r="W111" s="18" t="n">
        <f aca="false">INDEX(ImgG,ROUND($C$5+W$7*SIN(2*PI()*$B111/n_ang),0)-ImgG_y0+1,ROUND($C$4+W$7*COS(2*PI()*$B111/n_ang),0)-ImgG_x0+1)</f>
        <v>43</v>
      </c>
      <c r="X111" s="18" t="n">
        <f aca="false">INDEX(ImgG,ROUND($C$5+X$7*SIN(2*PI()*$B111/n_ang),0)-ImgG_y0+1,ROUND($C$4+X$7*COS(2*PI()*$B111/n_ang),0)-ImgG_x0+1)</f>
        <v>45</v>
      </c>
      <c r="Y111" s="18" t="n">
        <f aca="false">INDEX(ImgG,ROUND($C$5+Y$7*SIN(2*PI()*$B111/n_ang),0)-ImgG_y0+1,ROUND($C$4+Y$7*COS(2*PI()*$B111/n_ang),0)-ImgG_x0+1)</f>
        <v>56</v>
      </c>
      <c r="Z111" s="18" t="n">
        <f aca="false">INDEX(ImgG,ROUND($C$5+Z$7*SIN(2*PI()*$B111/n_ang),0)-ImgG_y0+1,ROUND($C$4+Z$7*COS(2*PI()*$B111/n_ang),0)-ImgG_x0+1)</f>
        <v>56</v>
      </c>
      <c r="AA111" s="18" t="n">
        <f aca="false">INDEX(ImgG,ROUND($C$5+AA$7*SIN(2*PI()*$B111/n_ang),0)-ImgG_y0+1,ROUND($C$4+AA$7*COS(2*PI()*$B111/n_ang),0)-ImgG_x0+1)</f>
        <v>27</v>
      </c>
      <c r="AB111" s="18" t="n">
        <f aca="false">INDEX(ImgG,ROUND($C$5+AB$7*SIN(2*PI()*$B111/n_ang),0)-ImgG_y0+1,ROUND($C$4+AB$7*COS(2*PI()*$B111/n_ang),0)-ImgG_x0+1)</f>
        <v>0</v>
      </c>
      <c r="AD111" s="18" t="n">
        <f aca="false">INDEX(ImgG,ROUND($C$5+AD$7*SIN(2*PI()*$B111/n_ang),0)-ImgG_y0+1,ROUND($C$4+AD$7*COS(2*PI()*$B111/n_ang),0)-ImgG_x0+1)</f>
        <v>100</v>
      </c>
      <c r="AE111" s="18" t="n">
        <f aca="false">INDEX(ImgG,ROUND($C$5+AE$7*SIN(2*PI()*$B111/n_ang),0)-ImgG_y0+1,ROUND($C$4+AE$7*COS(2*PI()*$B111/n_ang),0)-ImgG_x0+1)</f>
        <v>79</v>
      </c>
      <c r="AF111" s="18" t="n">
        <f aca="false">INDEX(ImgG,ROUND($C$5+AF$7*SIN(2*PI()*$B111/n_ang),0)-ImgG_y0+1,ROUND($C$4+AF$7*COS(2*PI()*$B111/n_ang),0)-ImgG_x0+1)</f>
        <v>35</v>
      </c>
      <c r="AG111" s="18" t="n">
        <f aca="false">INDEX(ImgG,ROUND($C$5+AG$7*SIN(2*PI()*$B111/n_ang),0)-ImgG_y0+1,ROUND($C$4+AG$7*COS(2*PI()*$B111/n_ang),0)-ImgG_x0+1)</f>
        <v>130</v>
      </c>
      <c r="AH111" s="18" t="n">
        <f aca="false">INDEX(ImgG,ROUND($C$5+AH$7*SIN(2*PI()*$B111/n_ang),0)-ImgG_y0+1,ROUND($C$4+AH$7*COS(2*PI()*$B111/n_ang),0)-ImgG_x0+1)</f>
        <v>195</v>
      </c>
      <c r="AI111" s="18" t="n">
        <f aca="false">INDEX(ImgG,ROUND($C$5+AI$7*SIN(2*PI()*$B111/n_ang),0)-ImgG_y0+1,ROUND($C$4+AI$7*COS(2*PI()*$B111/n_ang),0)-ImgG_x0+1)</f>
        <v>202</v>
      </c>
      <c r="AJ111" s="18" t="n">
        <f aca="false">INDEX(ImgG,ROUND($C$5+AJ$7*SIN(2*PI()*$B111/n_ang),0)-ImgG_y0+1,ROUND($C$4+AJ$7*COS(2*PI()*$B111/n_ang),0)-ImgG_x0+1)</f>
        <v>157</v>
      </c>
      <c r="AK111" s="18" t="n">
        <f aca="false">INDEX(ImgG,ROUND($C$5+AK$7*SIN(2*PI()*$B111/n_ang),0)-ImgG_y0+1,ROUND($C$4+AK$7*COS(2*PI()*$B111/n_ang),0)-ImgG_x0+1)</f>
        <v>172</v>
      </c>
      <c r="AL111" s="18" t="n">
        <f aca="false">INDEX(ImgG,ROUND($C$5+AL$7*SIN(2*PI()*$B111/n_ang),0)-ImgG_y0+1,ROUND($C$4+AL$7*COS(2*PI()*$B111/n_ang),0)-ImgG_x0+1)</f>
        <v>194</v>
      </c>
      <c r="AN111" s="35" t="n">
        <f aca="false">AVERAGE(D111:AB111)-AVERAGE(D136:AB136)</f>
        <v>9.41437499999998</v>
      </c>
      <c r="AO111" s="36" t="n">
        <f aca="false">(AN111-AVERAGE(AN$8:AN$135))/STDEVP(AN$8:AN$135)</f>
        <v>0.343871578891079</v>
      </c>
      <c r="AP111" s="35" t="n">
        <f aca="false">AVERAGE(AD111:AL111)-AVERAGE(AD136:AL136)</f>
        <v>65.375</v>
      </c>
      <c r="AQ111" s="36" t="n">
        <f aca="false">(AP111-AVERAGE(AP$8:AP$135))/STDEVP(AP$8:AP$135)</f>
        <v>1.399053236434</v>
      </c>
    </row>
    <row r="112" customFormat="false" ht="10.5" hidden="false" customHeight="true" outlineLevel="0" collapsed="false">
      <c r="B112" s="22" t="n">
        <v>104</v>
      </c>
      <c r="C112" s="34" t="n">
        <f aca="false">B112*360/n_ang</f>
        <v>292.5</v>
      </c>
      <c r="D112" s="18" t="n">
        <f aca="false">INDEX(ImgG,ROUND($C$5+D$7*SIN(2*PI()*$B112/n_ang),0)-ImgG_y0+1,ROUND($C$4+D$7*COS(2*PI()*$B112/n_ang),0)-ImgG_x0+1)</f>
        <v>172</v>
      </c>
      <c r="E112" s="18" t="n">
        <f aca="false">INDEX(ImgG,ROUND($C$5+E$7*SIN(2*PI()*$B112/n_ang),0)-ImgG_y0+1,ROUND($C$4+E$7*COS(2*PI()*$B112/n_ang),0)-ImgG_x0+1)</f>
        <v>194</v>
      </c>
      <c r="F112" s="18" t="n">
        <f aca="false">INDEX(ImgG,ROUND($C$5+F$7*SIN(2*PI()*$B112/n_ang),0)-ImgG_y0+1,ROUND($C$4+F$7*COS(2*PI()*$B112/n_ang),0)-ImgG_x0+1)</f>
        <v>179</v>
      </c>
      <c r="G112" s="18" t="n">
        <f aca="false">INDEX(ImgG,ROUND($C$5+G$7*SIN(2*PI()*$B112/n_ang),0)-ImgG_y0+1,ROUND($C$4+G$7*COS(2*PI()*$B112/n_ang),0)-ImgG_x0+1)</f>
        <v>212</v>
      </c>
      <c r="H112" s="18" t="n">
        <f aca="false">INDEX(ImgG,ROUND($C$5+H$7*SIN(2*PI()*$B112/n_ang),0)-ImgG_y0+1,ROUND($C$4+H$7*COS(2*PI()*$B112/n_ang),0)-ImgG_x0+1)</f>
        <v>212</v>
      </c>
      <c r="I112" s="18" t="n">
        <f aca="false">INDEX(ImgG,ROUND($C$5+I$7*SIN(2*PI()*$B112/n_ang),0)-ImgG_y0+1,ROUND($C$4+I$7*COS(2*PI()*$B112/n_ang),0)-ImgG_x0+1)</f>
        <v>164</v>
      </c>
      <c r="J112" s="18" t="n">
        <f aca="false">INDEX(ImgG,ROUND($C$5+J$7*SIN(2*PI()*$B112/n_ang),0)-ImgG_y0+1,ROUND($C$4+J$7*COS(2*PI()*$B112/n_ang),0)-ImgG_x0+1)</f>
        <v>171</v>
      </c>
      <c r="K112" s="18" t="n">
        <f aca="false">INDEX(ImgG,ROUND($C$5+K$7*SIN(2*PI()*$B112/n_ang),0)-ImgG_y0+1,ROUND($C$4+K$7*COS(2*PI()*$B112/n_ang),0)-ImgG_x0+1)</f>
        <v>151</v>
      </c>
      <c r="L112" s="18" t="n">
        <f aca="false">INDEX(ImgG,ROUND($C$5+L$7*SIN(2*PI()*$B112/n_ang),0)-ImgG_y0+1,ROUND($C$4+L$7*COS(2*PI()*$B112/n_ang),0)-ImgG_x0+1)</f>
        <v>199</v>
      </c>
      <c r="M112" s="18" t="n">
        <f aca="false">INDEX(ImgG,ROUND($C$5+M$7*SIN(2*PI()*$B112/n_ang),0)-ImgG_y0+1,ROUND($C$4+M$7*COS(2*PI()*$B112/n_ang),0)-ImgG_x0+1)</f>
        <v>159</v>
      </c>
      <c r="N112" s="18" t="n">
        <f aca="false">INDEX(ImgG,ROUND($C$5+N$7*SIN(2*PI()*$B112/n_ang),0)-ImgG_y0+1,ROUND($C$4+N$7*COS(2*PI()*$B112/n_ang),0)-ImgG_x0+1)</f>
        <v>189</v>
      </c>
      <c r="O112" s="18" t="n">
        <f aca="false">INDEX(ImgG,ROUND($C$5+O$7*SIN(2*PI()*$B112/n_ang),0)-ImgG_y0+1,ROUND($C$4+O$7*COS(2*PI()*$B112/n_ang),0)-ImgG_x0+1)</f>
        <v>170</v>
      </c>
      <c r="P112" s="18" t="n">
        <f aca="false">INDEX(ImgG,ROUND($C$5+P$7*SIN(2*PI()*$B112/n_ang),0)-ImgG_y0+1,ROUND($C$4+P$7*COS(2*PI()*$B112/n_ang),0)-ImgG_x0+1)</f>
        <v>196</v>
      </c>
      <c r="Q112" s="18" t="n">
        <f aca="false">INDEX(ImgG,ROUND($C$5+Q$7*SIN(2*PI()*$B112/n_ang),0)-ImgG_y0+1,ROUND($C$4+Q$7*COS(2*PI()*$B112/n_ang),0)-ImgG_x0+1)</f>
        <v>185</v>
      </c>
      <c r="R112" s="18" t="n">
        <f aca="false">INDEX(ImgG,ROUND($C$5+R$7*SIN(2*PI()*$B112/n_ang),0)-ImgG_y0+1,ROUND($C$4+R$7*COS(2*PI()*$B112/n_ang),0)-ImgG_x0+1)</f>
        <v>194</v>
      </c>
      <c r="S112" s="18" t="n">
        <f aca="false">INDEX(ImgG,ROUND($C$5+S$7*SIN(2*PI()*$B112/n_ang),0)-ImgG_y0+1,ROUND($C$4+S$7*COS(2*PI()*$B112/n_ang),0)-ImgG_x0+1)</f>
        <v>172</v>
      </c>
      <c r="T112" s="18" t="n">
        <f aca="false">INDEX(ImgG,ROUND($C$5+T$7*SIN(2*PI()*$B112/n_ang),0)-ImgG_y0+1,ROUND($C$4+T$7*COS(2*PI()*$B112/n_ang),0)-ImgG_x0+1)</f>
        <v>208</v>
      </c>
      <c r="U112" s="18" t="n">
        <f aca="false">INDEX(ImgG,ROUND($C$5+U$7*SIN(2*PI()*$B112/n_ang),0)-ImgG_y0+1,ROUND($C$4+U$7*COS(2*PI()*$B112/n_ang),0)-ImgG_x0+1)</f>
        <v>255</v>
      </c>
      <c r="V112" s="18" t="n">
        <f aca="false">INDEX(ImgG,ROUND($C$5+V$7*SIN(2*PI()*$B112/n_ang),0)-ImgG_y0+1,ROUND($C$4+V$7*COS(2*PI()*$B112/n_ang),0)-ImgG_x0+1)</f>
        <v>255</v>
      </c>
      <c r="W112" s="18" t="n">
        <f aca="false">INDEX(ImgG,ROUND($C$5+W$7*SIN(2*PI()*$B112/n_ang),0)-ImgG_y0+1,ROUND($C$4+W$7*COS(2*PI()*$B112/n_ang),0)-ImgG_x0+1)</f>
        <v>212</v>
      </c>
      <c r="X112" s="18" t="n">
        <f aca="false">INDEX(ImgG,ROUND($C$5+X$7*SIN(2*PI()*$B112/n_ang),0)-ImgG_y0+1,ROUND($C$4+X$7*COS(2*PI()*$B112/n_ang),0)-ImgG_x0+1)</f>
        <v>32</v>
      </c>
      <c r="Y112" s="18" t="n">
        <f aca="false">INDEX(ImgG,ROUND($C$5+Y$7*SIN(2*PI()*$B112/n_ang),0)-ImgG_y0+1,ROUND($C$4+Y$7*COS(2*PI()*$B112/n_ang),0)-ImgG_x0+1)</f>
        <v>46</v>
      </c>
      <c r="Z112" s="18" t="n">
        <f aca="false">INDEX(ImgG,ROUND($C$5+Z$7*SIN(2*PI()*$B112/n_ang),0)-ImgG_y0+1,ROUND($C$4+Z$7*COS(2*PI()*$B112/n_ang),0)-ImgG_x0+1)</f>
        <v>73</v>
      </c>
      <c r="AA112" s="18" t="n">
        <f aca="false">INDEX(ImgG,ROUND($C$5+AA$7*SIN(2*PI()*$B112/n_ang),0)-ImgG_y0+1,ROUND($C$4+AA$7*COS(2*PI()*$B112/n_ang),0)-ImgG_x0+1)</f>
        <v>57</v>
      </c>
      <c r="AB112" s="18" t="n">
        <f aca="false">INDEX(ImgG,ROUND($C$5+AB$7*SIN(2*PI()*$B112/n_ang),0)-ImgG_y0+1,ROUND($C$4+AB$7*COS(2*PI()*$B112/n_ang),0)-ImgG_x0+1)</f>
        <v>17</v>
      </c>
      <c r="AD112" s="18" t="n">
        <f aca="false">INDEX(ImgG,ROUND($C$5+AD$7*SIN(2*PI()*$B112/n_ang),0)-ImgG_y0+1,ROUND($C$4+AD$7*COS(2*PI()*$B112/n_ang),0)-ImgG_x0+1)</f>
        <v>88</v>
      </c>
      <c r="AE112" s="18" t="n">
        <f aca="false">INDEX(ImgG,ROUND($C$5+AE$7*SIN(2*PI()*$B112/n_ang),0)-ImgG_y0+1,ROUND($C$4+AE$7*COS(2*PI()*$B112/n_ang),0)-ImgG_x0+1)</f>
        <v>40</v>
      </c>
      <c r="AF112" s="18" t="n">
        <f aca="false">INDEX(ImgG,ROUND($C$5+AF$7*SIN(2*PI()*$B112/n_ang),0)-ImgG_y0+1,ROUND($C$4+AF$7*COS(2*PI()*$B112/n_ang),0)-ImgG_x0+1)</f>
        <v>77</v>
      </c>
      <c r="AG112" s="18" t="n">
        <f aca="false">INDEX(ImgG,ROUND($C$5+AG$7*SIN(2*PI()*$B112/n_ang),0)-ImgG_y0+1,ROUND($C$4+AG$7*COS(2*PI()*$B112/n_ang),0)-ImgG_x0+1)</f>
        <v>77</v>
      </c>
      <c r="AH112" s="18" t="n">
        <f aca="false">INDEX(ImgG,ROUND($C$5+AH$7*SIN(2*PI()*$B112/n_ang),0)-ImgG_y0+1,ROUND($C$4+AH$7*COS(2*PI()*$B112/n_ang),0)-ImgG_x0+1)</f>
        <v>208</v>
      </c>
      <c r="AI112" s="18" t="n">
        <f aca="false">INDEX(ImgG,ROUND($C$5+AI$7*SIN(2*PI()*$B112/n_ang),0)-ImgG_y0+1,ROUND($C$4+AI$7*COS(2*PI()*$B112/n_ang),0)-ImgG_x0+1)</f>
        <v>171</v>
      </c>
      <c r="AJ112" s="18" t="n">
        <f aca="false">INDEX(ImgG,ROUND($C$5+AJ$7*SIN(2*PI()*$B112/n_ang),0)-ImgG_y0+1,ROUND($C$4+AJ$7*COS(2*PI()*$B112/n_ang),0)-ImgG_x0+1)</f>
        <v>156</v>
      </c>
      <c r="AK112" s="18" t="n">
        <f aca="false">INDEX(ImgG,ROUND($C$5+AK$7*SIN(2*PI()*$B112/n_ang),0)-ImgG_y0+1,ROUND($C$4+AK$7*COS(2*PI()*$B112/n_ang),0)-ImgG_x0+1)</f>
        <v>190</v>
      </c>
      <c r="AL112" s="18" t="n">
        <f aca="false">INDEX(ImgG,ROUND($C$5+AL$7*SIN(2*PI()*$B112/n_ang),0)-ImgG_y0+1,ROUND($C$4+AL$7*COS(2*PI()*$B112/n_ang),0)-ImgG_x0+1)</f>
        <v>192</v>
      </c>
      <c r="AN112" s="35" t="n">
        <f aca="false">AVERAGE(D112:AB112)-AVERAGE(D136:AB136)</f>
        <v>21.334375</v>
      </c>
      <c r="AO112" s="36" t="n">
        <f aca="false">(AN112-AVERAGE(AN$8:AN$135))/STDEVP(AN$8:AN$135)</f>
        <v>0.779264180139878</v>
      </c>
      <c r="AP112" s="35" t="n">
        <f aca="false">AVERAGE(AD112:AL112)-AVERAGE(AD136:AL136)</f>
        <v>58.1527777777778</v>
      </c>
      <c r="AQ112" s="36" t="n">
        <f aca="false">(AP112-AVERAGE(AP$8:AP$135))/STDEVP(AP$8:AP$135)</f>
        <v>1.24449456149334</v>
      </c>
    </row>
    <row r="113" customFormat="false" ht="10.5" hidden="false" customHeight="true" outlineLevel="0" collapsed="false">
      <c r="B113" s="22" t="n">
        <v>105</v>
      </c>
      <c r="C113" s="34" t="n">
        <f aca="false">B113*360/n_ang</f>
        <v>295.3125</v>
      </c>
      <c r="D113" s="18" t="n">
        <f aca="false">INDEX(ImgG,ROUND($C$5+D$7*SIN(2*PI()*$B113/n_ang),0)-ImgG_y0+1,ROUND($C$4+D$7*COS(2*PI()*$B113/n_ang),0)-ImgG_x0+1)</f>
        <v>164</v>
      </c>
      <c r="E113" s="18" t="n">
        <f aca="false">INDEX(ImgG,ROUND($C$5+E$7*SIN(2*PI()*$B113/n_ang),0)-ImgG_y0+1,ROUND($C$4+E$7*COS(2*PI()*$B113/n_ang),0)-ImgG_x0+1)</f>
        <v>194</v>
      </c>
      <c r="F113" s="18" t="n">
        <f aca="false">INDEX(ImgG,ROUND($C$5+F$7*SIN(2*PI()*$B113/n_ang),0)-ImgG_y0+1,ROUND($C$4+F$7*COS(2*PI()*$B113/n_ang),0)-ImgG_x0+1)</f>
        <v>193</v>
      </c>
      <c r="G113" s="18" t="n">
        <f aca="false">INDEX(ImgG,ROUND($C$5+G$7*SIN(2*PI()*$B113/n_ang),0)-ImgG_y0+1,ROUND($C$4+G$7*COS(2*PI()*$B113/n_ang),0)-ImgG_x0+1)</f>
        <v>169</v>
      </c>
      <c r="H113" s="18" t="n">
        <f aca="false">INDEX(ImgG,ROUND($C$5+H$7*SIN(2*PI()*$B113/n_ang),0)-ImgG_y0+1,ROUND($C$4+H$7*COS(2*PI()*$B113/n_ang),0)-ImgG_x0+1)</f>
        <v>212</v>
      </c>
      <c r="I113" s="18" t="n">
        <f aca="false">INDEX(ImgG,ROUND($C$5+I$7*SIN(2*PI()*$B113/n_ang),0)-ImgG_y0+1,ROUND($C$4+I$7*COS(2*PI()*$B113/n_ang),0)-ImgG_x0+1)</f>
        <v>166</v>
      </c>
      <c r="J113" s="18" t="n">
        <f aca="false">INDEX(ImgG,ROUND($C$5+J$7*SIN(2*PI()*$B113/n_ang),0)-ImgG_y0+1,ROUND($C$4+J$7*COS(2*PI()*$B113/n_ang),0)-ImgG_x0+1)</f>
        <v>171</v>
      </c>
      <c r="K113" s="18" t="n">
        <f aca="false">INDEX(ImgG,ROUND($C$5+K$7*SIN(2*PI()*$B113/n_ang),0)-ImgG_y0+1,ROUND($C$4+K$7*COS(2*PI()*$B113/n_ang),0)-ImgG_x0+1)</f>
        <v>155</v>
      </c>
      <c r="L113" s="18" t="n">
        <f aca="false">INDEX(ImgG,ROUND($C$5+L$7*SIN(2*PI()*$B113/n_ang),0)-ImgG_y0+1,ROUND($C$4+L$7*COS(2*PI()*$B113/n_ang),0)-ImgG_x0+1)</f>
        <v>199</v>
      </c>
      <c r="M113" s="18" t="n">
        <f aca="false">INDEX(ImgG,ROUND($C$5+M$7*SIN(2*PI()*$B113/n_ang),0)-ImgG_y0+1,ROUND($C$4+M$7*COS(2*PI()*$B113/n_ang),0)-ImgG_x0+1)</f>
        <v>170</v>
      </c>
      <c r="N113" s="18" t="n">
        <f aca="false">INDEX(ImgG,ROUND($C$5+N$7*SIN(2*PI()*$B113/n_ang),0)-ImgG_y0+1,ROUND($C$4+N$7*COS(2*PI()*$B113/n_ang),0)-ImgG_x0+1)</f>
        <v>207</v>
      </c>
      <c r="O113" s="18" t="n">
        <f aca="false">INDEX(ImgG,ROUND($C$5+O$7*SIN(2*PI()*$B113/n_ang),0)-ImgG_y0+1,ROUND($C$4+O$7*COS(2*PI()*$B113/n_ang),0)-ImgG_x0+1)</f>
        <v>170</v>
      </c>
      <c r="P113" s="18" t="n">
        <f aca="false">INDEX(ImgG,ROUND($C$5+P$7*SIN(2*PI()*$B113/n_ang),0)-ImgG_y0+1,ROUND($C$4+P$7*COS(2*PI()*$B113/n_ang),0)-ImgG_x0+1)</f>
        <v>208</v>
      </c>
      <c r="Q113" s="18" t="n">
        <f aca="false">INDEX(ImgG,ROUND($C$5+Q$7*SIN(2*PI()*$B113/n_ang),0)-ImgG_y0+1,ROUND($C$4+Q$7*COS(2*PI()*$B113/n_ang),0)-ImgG_x0+1)</f>
        <v>208</v>
      </c>
      <c r="R113" s="18" t="n">
        <f aca="false">INDEX(ImgG,ROUND($C$5+R$7*SIN(2*PI()*$B113/n_ang),0)-ImgG_y0+1,ROUND($C$4+R$7*COS(2*PI()*$B113/n_ang),0)-ImgG_x0+1)</f>
        <v>159</v>
      </c>
      <c r="S113" s="18" t="n">
        <f aca="false">INDEX(ImgG,ROUND($C$5+S$7*SIN(2*PI()*$B113/n_ang),0)-ImgG_y0+1,ROUND($C$4+S$7*COS(2*PI()*$B113/n_ang),0)-ImgG_x0+1)</f>
        <v>207</v>
      </c>
      <c r="T113" s="18" t="n">
        <f aca="false">INDEX(ImgG,ROUND($C$5+T$7*SIN(2*PI()*$B113/n_ang),0)-ImgG_y0+1,ROUND($C$4+T$7*COS(2*PI()*$B113/n_ang),0)-ImgG_x0+1)</f>
        <v>149</v>
      </c>
      <c r="U113" s="18" t="n">
        <f aca="false">INDEX(ImgG,ROUND($C$5+U$7*SIN(2*PI()*$B113/n_ang),0)-ImgG_y0+1,ROUND($C$4+U$7*COS(2*PI()*$B113/n_ang),0)-ImgG_x0+1)</f>
        <v>213</v>
      </c>
      <c r="V113" s="18" t="n">
        <f aca="false">INDEX(ImgG,ROUND($C$5+V$7*SIN(2*PI()*$B113/n_ang),0)-ImgG_y0+1,ROUND($C$4+V$7*COS(2*PI()*$B113/n_ang),0)-ImgG_x0+1)</f>
        <v>253</v>
      </c>
      <c r="W113" s="18" t="n">
        <f aca="false">INDEX(ImgG,ROUND($C$5+W$7*SIN(2*PI()*$B113/n_ang),0)-ImgG_y0+1,ROUND($C$4+W$7*COS(2*PI()*$B113/n_ang),0)-ImgG_x0+1)</f>
        <v>189</v>
      </c>
      <c r="X113" s="18" t="n">
        <f aca="false">INDEX(ImgG,ROUND($C$5+X$7*SIN(2*PI()*$B113/n_ang),0)-ImgG_y0+1,ROUND($C$4+X$7*COS(2*PI()*$B113/n_ang),0)-ImgG_x0+1)</f>
        <v>22</v>
      </c>
      <c r="Y113" s="18" t="n">
        <f aca="false">INDEX(ImgG,ROUND($C$5+Y$7*SIN(2*PI()*$B113/n_ang),0)-ImgG_y0+1,ROUND($C$4+Y$7*COS(2*PI()*$B113/n_ang),0)-ImgG_x0+1)</f>
        <v>53</v>
      </c>
      <c r="Z113" s="18" t="n">
        <f aca="false">INDEX(ImgG,ROUND($C$5+Z$7*SIN(2*PI()*$B113/n_ang),0)-ImgG_y0+1,ROUND($C$4+Z$7*COS(2*PI()*$B113/n_ang),0)-ImgG_x0+1)</f>
        <v>66</v>
      </c>
      <c r="AA113" s="18" t="n">
        <f aca="false">INDEX(ImgG,ROUND($C$5+AA$7*SIN(2*PI()*$B113/n_ang),0)-ImgG_y0+1,ROUND($C$4+AA$7*COS(2*PI()*$B113/n_ang),0)-ImgG_x0+1)</f>
        <v>58</v>
      </c>
      <c r="AB113" s="18" t="n">
        <f aca="false">INDEX(ImgG,ROUND($C$5+AB$7*SIN(2*PI()*$B113/n_ang),0)-ImgG_y0+1,ROUND($C$4+AB$7*COS(2*PI()*$B113/n_ang),0)-ImgG_x0+1)</f>
        <v>47</v>
      </c>
      <c r="AD113" s="18" t="n">
        <f aca="false">INDEX(ImgG,ROUND($C$5+AD$7*SIN(2*PI()*$B113/n_ang),0)-ImgG_y0+1,ROUND($C$4+AD$7*COS(2*PI()*$B113/n_ang),0)-ImgG_x0+1)</f>
        <v>62</v>
      </c>
      <c r="AE113" s="18" t="n">
        <f aca="false">INDEX(ImgG,ROUND($C$5+AE$7*SIN(2*PI()*$B113/n_ang),0)-ImgG_y0+1,ROUND($C$4+AE$7*COS(2*PI()*$B113/n_ang),0)-ImgG_x0+1)</f>
        <v>57</v>
      </c>
      <c r="AF113" s="18" t="n">
        <f aca="false">INDEX(ImgG,ROUND($C$5+AF$7*SIN(2*PI()*$B113/n_ang),0)-ImgG_y0+1,ROUND($C$4+AF$7*COS(2*PI()*$B113/n_ang),0)-ImgG_x0+1)</f>
        <v>58</v>
      </c>
      <c r="AG113" s="18" t="n">
        <f aca="false">INDEX(ImgG,ROUND($C$5+AG$7*SIN(2*PI()*$B113/n_ang),0)-ImgG_y0+1,ROUND($C$4+AG$7*COS(2*PI()*$B113/n_ang),0)-ImgG_x0+1)</f>
        <v>142</v>
      </c>
      <c r="AH113" s="18" t="n">
        <f aca="false">INDEX(ImgG,ROUND($C$5+AH$7*SIN(2*PI()*$B113/n_ang),0)-ImgG_y0+1,ROUND($C$4+AH$7*COS(2*PI()*$B113/n_ang),0)-ImgG_x0+1)</f>
        <v>214</v>
      </c>
      <c r="AI113" s="18" t="n">
        <f aca="false">INDEX(ImgG,ROUND($C$5+AI$7*SIN(2*PI()*$B113/n_ang),0)-ImgG_y0+1,ROUND($C$4+AI$7*COS(2*PI()*$B113/n_ang),0)-ImgG_x0+1)</f>
        <v>174</v>
      </c>
      <c r="AJ113" s="18" t="n">
        <f aca="false">INDEX(ImgG,ROUND($C$5+AJ$7*SIN(2*PI()*$B113/n_ang),0)-ImgG_y0+1,ROUND($C$4+AJ$7*COS(2*PI()*$B113/n_ang),0)-ImgG_x0+1)</f>
        <v>203</v>
      </c>
      <c r="AK113" s="18" t="n">
        <f aca="false">INDEX(ImgG,ROUND($C$5+AK$7*SIN(2*PI()*$B113/n_ang),0)-ImgG_y0+1,ROUND($C$4+AK$7*COS(2*PI()*$B113/n_ang),0)-ImgG_x0+1)</f>
        <v>157</v>
      </c>
      <c r="AL113" s="18" t="n">
        <f aca="false">INDEX(ImgG,ROUND($C$5+AL$7*SIN(2*PI()*$B113/n_ang),0)-ImgG_y0+1,ROUND($C$4+AL$7*COS(2*PI()*$B113/n_ang),0)-ImgG_x0+1)</f>
        <v>191</v>
      </c>
      <c r="AN113" s="35" t="n">
        <f aca="false">AVERAGE(D113:AB113)-AVERAGE(D136:AB136)</f>
        <v>18.454375</v>
      </c>
      <c r="AO113" s="36" t="n">
        <f aca="false">(AN113-AVERAGE(AN$8:AN$135))/STDEVP(AN$8:AN$135)</f>
        <v>0.674068652321377</v>
      </c>
      <c r="AP113" s="35" t="n">
        <f aca="false">AVERAGE(AD113:AL113)-AVERAGE(AD136:AL136)</f>
        <v>64.7083333333333</v>
      </c>
      <c r="AQ113" s="36" t="n">
        <f aca="false">(AP113-AVERAGE(AP$8:AP$135))/STDEVP(AP$8:AP$135)</f>
        <v>1.38478628182409</v>
      </c>
    </row>
    <row r="114" customFormat="false" ht="10.5" hidden="false" customHeight="true" outlineLevel="0" collapsed="false">
      <c r="B114" s="22" t="n">
        <v>106</v>
      </c>
      <c r="C114" s="34" t="n">
        <f aca="false">B114*360/n_ang</f>
        <v>298.125</v>
      </c>
      <c r="D114" s="18" t="n">
        <f aca="false">INDEX(ImgG,ROUND($C$5+D$7*SIN(2*PI()*$B114/n_ang),0)-ImgG_y0+1,ROUND($C$4+D$7*COS(2*PI()*$B114/n_ang),0)-ImgG_x0+1)</f>
        <v>164</v>
      </c>
      <c r="E114" s="18" t="n">
        <f aca="false">INDEX(ImgG,ROUND($C$5+E$7*SIN(2*PI()*$B114/n_ang),0)-ImgG_y0+1,ROUND($C$4+E$7*COS(2*PI()*$B114/n_ang),0)-ImgG_x0+1)</f>
        <v>165</v>
      </c>
      <c r="F114" s="18" t="n">
        <f aca="false">INDEX(ImgG,ROUND($C$5+F$7*SIN(2*PI()*$B114/n_ang),0)-ImgG_y0+1,ROUND($C$4+F$7*COS(2*PI()*$B114/n_ang),0)-ImgG_x0+1)</f>
        <v>193</v>
      </c>
      <c r="G114" s="18" t="n">
        <f aca="false">INDEX(ImgG,ROUND($C$5+G$7*SIN(2*PI()*$B114/n_ang),0)-ImgG_y0+1,ROUND($C$4+G$7*COS(2*PI()*$B114/n_ang),0)-ImgG_x0+1)</f>
        <v>169</v>
      </c>
      <c r="H114" s="18" t="n">
        <f aca="false">INDEX(ImgG,ROUND($C$5+H$7*SIN(2*PI()*$B114/n_ang),0)-ImgG_y0+1,ROUND($C$4+H$7*COS(2*PI()*$B114/n_ang),0)-ImgG_x0+1)</f>
        <v>203</v>
      </c>
      <c r="I114" s="18" t="n">
        <f aca="false">INDEX(ImgG,ROUND($C$5+I$7*SIN(2*PI()*$B114/n_ang),0)-ImgG_y0+1,ROUND($C$4+I$7*COS(2*PI()*$B114/n_ang),0)-ImgG_x0+1)</f>
        <v>166</v>
      </c>
      <c r="J114" s="18" t="n">
        <f aca="false">INDEX(ImgG,ROUND($C$5+J$7*SIN(2*PI()*$B114/n_ang),0)-ImgG_y0+1,ROUND($C$4+J$7*COS(2*PI()*$B114/n_ang),0)-ImgG_x0+1)</f>
        <v>169</v>
      </c>
      <c r="K114" s="18" t="n">
        <f aca="false">INDEX(ImgG,ROUND($C$5+K$7*SIN(2*PI()*$B114/n_ang),0)-ImgG_y0+1,ROUND($C$4+K$7*COS(2*PI()*$B114/n_ang),0)-ImgG_x0+1)</f>
        <v>155</v>
      </c>
      <c r="L114" s="18" t="n">
        <f aca="false">INDEX(ImgG,ROUND($C$5+L$7*SIN(2*PI()*$B114/n_ang),0)-ImgG_y0+1,ROUND($C$4+L$7*COS(2*PI()*$B114/n_ang),0)-ImgG_x0+1)</f>
        <v>208</v>
      </c>
      <c r="M114" s="18" t="n">
        <f aca="false">INDEX(ImgG,ROUND($C$5+M$7*SIN(2*PI()*$B114/n_ang),0)-ImgG_y0+1,ROUND($C$4+M$7*COS(2*PI()*$B114/n_ang),0)-ImgG_x0+1)</f>
        <v>208</v>
      </c>
      <c r="N114" s="18" t="n">
        <f aca="false">INDEX(ImgG,ROUND($C$5+N$7*SIN(2*PI()*$B114/n_ang),0)-ImgG_y0+1,ROUND($C$4+N$7*COS(2*PI()*$B114/n_ang),0)-ImgG_x0+1)</f>
        <v>164</v>
      </c>
      <c r="O114" s="18" t="n">
        <f aca="false">INDEX(ImgG,ROUND($C$5+O$7*SIN(2*PI()*$B114/n_ang),0)-ImgG_y0+1,ROUND($C$4+O$7*COS(2*PI()*$B114/n_ang),0)-ImgG_x0+1)</f>
        <v>201</v>
      </c>
      <c r="P114" s="18" t="n">
        <f aca="false">INDEX(ImgG,ROUND($C$5+P$7*SIN(2*PI()*$B114/n_ang),0)-ImgG_y0+1,ROUND($C$4+P$7*COS(2*PI()*$B114/n_ang),0)-ImgG_x0+1)</f>
        <v>167</v>
      </c>
      <c r="Q114" s="18" t="n">
        <f aca="false">INDEX(ImgG,ROUND($C$5+Q$7*SIN(2*PI()*$B114/n_ang),0)-ImgG_y0+1,ROUND($C$4+Q$7*COS(2*PI()*$B114/n_ang),0)-ImgG_x0+1)</f>
        <v>209</v>
      </c>
      <c r="R114" s="18" t="n">
        <f aca="false">INDEX(ImgG,ROUND($C$5+R$7*SIN(2*PI()*$B114/n_ang),0)-ImgG_y0+1,ROUND($C$4+R$7*COS(2*PI()*$B114/n_ang),0)-ImgG_x0+1)</f>
        <v>164</v>
      </c>
      <c r="S114" s="18" t="n">
        <f aca="false">INDEX(ImgG,ROUND($C$5+S$7*SIN(2*PI()*$B114/n_ang),0)-ImgG_y0+1,ROUND($C$4+S$7*COS(2*PI()*$B114/n_ang),0)-ImgG_x0+1)</f>
        <v>202</v>
      </c>
      <c r="T114" s="18" t="n">
        <f aca="false">INDEX(ImgG,ROUND($C$5+T$7*SIN(2*PI()*$B114/n_ang),0)-ImgG_y0+1,ROUND($C$4+T$7*COS(2*PI()*$B114/n_ang),0)-ImgG_x0+1)</f>
        <v>159</v>
      </c>
      <c r="U114" s="18" t="n">
        <f aca="false">INDEX(ImgG,ROUND($C$5+U$7*SIN(2*PI()*$B114/n_ang),0)-ImgG_y0+1,ROUND($C$4+U$7*COS(2*PI()*$B114/n_ang),0)-ImgG_x0+1)</f>
        <v>159</v>
      </c>
      <c r="V114" s="18" t="n">
        <f aca="false">INDEX(ImgG,ROUND($C$5+V$7*SIN(2*PI()*$B114/n_ang),0)-ImgG_y0+1,ROUND($C$4+V$7*COS(2*PI()*$B114/n_ang),0)-ImgG_x0+1)</f>
        <v>249</v>
      </c>
      <c r="W114" s="18" t="n">
        <f aca="false">INDEX(ImgG,ROUND($C$5+W$7*SIN(2*PI()*$B114/n_ang),0)-ImgG_y0+1,ROUND($C$4+W$7*COS(2*PI()*$B114/n_ang),0)-ImgG_x0+1)</f>
        <v>251</v>
      </c>
      <c r="X114" s="18" t="n">
        <f aca="false">INDEX(ImgG,ROUND($C$5+X$7*SIN(2*PI()*$B114/n_ang),0)-ImgG_y0+1,ROUND($C$4+X$7*COS(2*PI()*$B114/n_ang),0)-ImgG_x0+1)</f>
        <v>122</v>
      </c>
      <c r="Y114" s="18" t="n">
        <f aca="false">INDEX(ImgG,ROUND($C$5+Y$7*SIN(2*PI()*$B114/n_ang),0)-ImgG_y0+1,ROUND($C$4+Y$7*COS(2*PI()*$B114/n_ang),0)-ImgG_x0+1)</f>
        <v>40</v>
      </c>
      <c r="Z114" s="18" t="n">
        <f aca="false">INDEX(ImgG,ROUND($C$5+Z$7*SIN(2*PI()*$B114/n_ang),0)-ImgG_y0+1,ROUND($C$4+Z$7*COS(2*PI()*$B114/n_ang),0)-ImgG_x0+1)</f>
        <v>59</v>
      </c>
      <c r="AA114" s="18" t="n">
        <f aca="false">INDEX(ImgG,ROUND($C$5+AA$7*SIN(2*PI()*$B114/n_ang),0)-ImgG_y0+1,ROUND($C$4+AA$7*COS(2*PI()*$B114/n_ang),0)-ImgG_x0+1)</f>
        <v>52</v>
      </c>
      <c r="AB114" s="18" t="n">
        <f aca="false">INDEX(ImgG,ROUND($C$5+AB$7*SIN(2*PI()*$B114/n_ang),0)-ImgG_y0+1,ROUND($C$4+AB$7*COS(2*PI()*$B114/n_ang),0)-ImgG_x0+1)</f>
        <v>21</v>
      </c>
      <c r="AD114" s="18" t="n">
        <f aca="false">INDEX(ImgG,ROUND($C$5+AD$7*SIN(2*PI()*$B114/n_ang),0)-ImgG_y0+1,ROUND($C$4+AD$7*COS(2*PI()*$B114/n_ang),0)-ImgG_x0+1)</f>
        <v>44</v>
      </c>
      <c r="AE114" s="18" t="n">
        <f aca="false">INDEX(ImgG,ROUND($C$5+AE$7*SIN(2*PI()*$B114/n_ang),0)-ImgG_y0+1,ROUND($C$4+AE$7*COS(2*PI()*$B114/n_ang),0)-ImgG_x0+1)</f>
        <v>41</v>
      </c>
      <c r="AF114" s="18" t="n">
        <f aca="false">INDEX(ImgG,ROUND($C$5+AF$7*SIN(2*PI()*$B114/n_ang),0)-ImgG_y0+1,ROUND($C$4+AF$7*COS(2*PI()*$B114/n_ang),0)-ImgG_x0+1)</f>
        <v>40</v>
      </c>
      <c r="AG114" s="18" t="n">
        <f aca="false">INDEX(ImgG,ROUND($C$5+AG$7*SIN(2*PI()*$B114/n_ang),0)-ImgG_y0+1,ROUND($C$4+AG$7*COS(2*PI()*$B114/n_ang),0)-ImgG_x0+1)</f>
        <v>52</v>
      </c>
      <c r="AH114" s="18" t="n">
        <f aca="false">INDEX(ImgG,ROUND($C$5+AH$7*SIN(2*PI()*$B114/n_ang),0)-ImgG_y0+1,ROUND($C$4+AH$7*COS(2*PI()*$B114/n_ang),0)-ImgG_x0+1)</f>
        <v>86</v>
      </c>
      <c r="AI114" s="18" t="n">
        <f aca="false">INDEX(ImgG,ROUND($C$5+AI$7*SIN(2*PI()*$B114/n_ang),0)-ImgG_y0+1,ROUND($C$4+AI$7*COS(2*PI()*$B114/n_ang),0)-ImgG_x0+1)</f>
        <v>74</v>
      </c>
      <c r="AJ114" s="18" t="n">
        <f aca="false">INDEX(ImgG,ROUND($C$5+AJ$7*SIN(2*PI()*$B114/n_ang),0)-ImgG_y0+1,ROUND($C$4+AJ$7*COS(2*PI()*$B114/n_ang),0)-ImgG_x0+1)</f>
        <v>74</v>
      </c>
      <c r="AK114" s="18" t="n">
        <f aca="false">INDEX(ImgG,ROUND($C$5+AK$7*SIN(2*PI()*$B114/n_ang),0)-ImgG_y0+1,ROUND($C$4+AK$7*COS(2*PI()*$B114/n_ang),0)-ImgG_x0+1)</f>
        <v>66</v>
      </c>
      <c r="AL114" s="18" t="n">
        <f aca="false">INDEX(ImgG,ROUND($C$5+AL$7*SIN(2*PI()*$B114/n_ang),0)-ImgG_y0+1,ROUND($C$4+AL$7*COS(2*PI()*$B114/n_ang),0)-ImgG_x0+1)</f>
        <v>75</v>
      </c>
      <c r="AN114" s="35" t="n">
        <f aca="false">AVERAGE(D114:AB114)-AVERAGE(D136:AB136)</f>
        <v>19.134375</v>
      </c>
      <c r="AO114" s="36" t="n">
        <f aca="false">(AN114-AVERAGE(AN$8:AN$135))/STDEVP(AN$8:AN$135)</f>
        <v>0.698906485278522</v>
      </c>
      <c r="AP114" s="35" t="n">
        <f aca="false">AVERAGE(AD114:AL114)-AVERAGE(AD136:AL136)</f>
        <v>-13.7361111111111</v>
      </c>
      <c r="AQ114" s="36" t="n">
        <f aca="false">(AP114-AVERAGE(AP$8:AP$135))/STDEVP(AP$8:AP$135)</f>
        <v>-0.29395871060829</v>
      </c>
    </row>
    <row r="115" customFormat="false" ht="10.5" hidden="false" customHeight="true" outlineLevel="0" collapsed="false">
      <c r="B115" s="22" t="n">
        <v>107</v>
      </c>
      <c r="C115" s="34" t="n">
        <f aca="false">B115*360/n_ang</f>
        <v>300.9375</v>
      </c>
      <c r="D115" s="18" t="n">
        <f aca="false">INDEX(ImgG,ROUND($C$5+D$7*SIN(2*PI()*$B115/n_ang),0)-ImgG_y0+1,ROUND($C$4+D$7*COS(2*PI()*$B115/n_ang),0)-ImgG_x0+1)</f>
        <v>193</v>
      </c>
      <c r="E115" s="18" t="n">
        <f aca="false">INDEX(ImgG,ROUND($C$5+E$7*SIN(2*PI()*$B115/n_ang),0)-ImgG_y0+1,ROUND($C$4+E$7*COS(2*PI()*$B115/n_ang),0)-ImgG_x0+1)</f>
        <v>165</v>
      </c>
      <c r="F115" s="18" t="n">
        <f aca="false">INDEX(ImgG,ROUND($C$5+F$7*SIN(2*PI()*$B115/n_ang),0)-ImgG_y0+1,ROUND($C$4+F$7*COS(2*PI()*$B115/n_ang),0)-ImgG_x0+1)</f>
        <v>193</v>
      </c>
      <c r="G115" s="18" t="n">
        <f aca="false">INDEX(ImgG,ROUND($C$5+G$7*SIN(2*PI()*$B115/n_ang),0)-ImgG_y0+1,ROUND($C$4+G$7*COS(2*PI()*$B115/n_ang),0)-ImgG_x0+1)</f>
        <v>169</v>
      </c>
      <c r="H115" s="18" t="n">
        <f aca="false">INDEX(ImgG,ROUND($C$5+H$7*SIN(2*PI()*$B115/n_ang),0)-ImgG_y0+1,ROUND($C$4+H$7*COS(2*PI()*$B115/n_ang),0)-ImgG_x0+1)</f>
        <v>203</v>
      </c>
      <c r="I115" s="18" t="n">
        <f aca="false">INDEX(ImgG,ROUND($C$5+I$7*SIN(2*PI()*$B115/n_ang),0)-ImgG_y0+1,ROUND($C$4+I$7*COS(2*PI()*$B115/n_ang),0)-ImgG_x0+1)</f>
        <v>163</v>
      </c>
      <c r="J115" s="18" t="n">
        <f aca="false">INDEX(ImgG,ROUND($C$5+J$7*SIN(2*PI()*$B115/n_ang),0)-ImgG_y0+1,ROUND($C$4+J$7*COS(2*PI()*$B115/n_ang),0)-ImgG_x0+1)</f>
        <v>163</v>
      </c>
      <c r="K115" s="18" t="n">
        <f aca="false">INDEX(ImgG,ROUND($C$5+K$7*SIN(2*PI()*$B115/n_ang),0)-ImgG_y0+1,ROUND($C$4+K$7*COS(2*PI()*$B115/n_ang),0)-ImgG_x0+1)</f>
        <v>171</v>
      </c>
      <c r="L115" s="18" t="n">
        <f aca="false">INDEX(ImgG,ROUND($C$5+L$7*SIN(2*PI()*$B115/n_ang),0)-ImgG_y0+1,ROUND($C$4+L$7*COS(2*PI()*$B115/n_ang),0)-ImgG_x0+1)</f>
        <v>162</v>
      </c>
      <c r="M115" s="18" t="n">
        <f aca="false">INDEX(ImgG,ROUND($C$5+M$7*SIN(2*PI()*$B115/n_ang),0)-ImgG_y0+1,ROUND($C$4+M$7*COS(2*PI()*$B115/n_ang),0)-ImgG_x0+1)</f>
        <v>206</v>
      </c>
      <c r="N115" s="18" t="n">
        <f aca="false">INDEX(ImgG,ROUND($C$5+N$7*SIN(2*PI()*$B115/n_ang),0)-ImgG_y0+1,ROUND($C$4+N$7*COS(2*PI()*$B115/n_ang),0)-ImgG_x0+1)</f>
        <v>159</v>
      </c>
      <c r="O115" s="18" t="n">
        <f aca="false">INDEX(ImgG,ROUND($C$5+O$7*SIN(2*PI()*$B115/n_ang),0)-ImgG_y0+1,ROUND($C$4+O$7*COS(2*PI()*$B115/n_ang),0)-ImgG_x0+1)</f>
        <v>182</v>
      </c>
      <c r="P115" s="18" t="n">
        <f aca="false">INDEX(ImgG,ROUND($C$5+P$7*SIN(2*PI()*$B115/n_ang),0)-ImgG_y0+1,ROUND($C$4+P$7*COS(2*PI()*$B115/n_ang),0)-ImgG_x0+1)</f>
        <v>170</v>
      </c>
      <c r="Q115" s="18" t="n">
        <f aca="false">INDEX(ImgG,ROUND($C$5+Q$7*SIN(2*PI()*$B115/n_ang),0)-ImgG_y0+1,ROUND($C$4+Q$7*COS(2*PI()*$B115/n_ang),0)-ImgG_x0+1)</f>
        <v>170</v>
      </c>
      <c r="R115" s="18" t="n">
        <f aca="false">INDEX(ImgG,ROUND($C$5+R$7*SIN(2*PI()*$B115/n_ang),0)-ImgG_y0+1,ROUND($C$4+R$7*COS(2*PI()*$B115/n_ang),0)-ImgG_x0+1)</f>
        <v>164</v>
      </c>
      <c r="S115" s="18" t="n">
        <f aca="false">INDEX(ImgG,ROUND($C$5+S$7*SIN(2*PI()*$B115/n_ang),0)-ImgG_y0+1,ROUND($C$4+S$7*COS(2*PI()*$B115/n_ang),0)-ImgG_x0+1)</f>
        <v>185</v>
      </c>
      <c r="T115" s="18" t="n">
        <f aca="false">INDEX(ImgG,ROUND($C$5+T$7*SIN(2*PI()*$B115/n_ang),0)-ImgG_y0+1,ROUND($C$4+T$7*COS(2*PI()*$B115/n_ang),0)-ImgG_x0+1)</f>
        <v>173</v>
      </c>
      <c r="U115" s="18" t="n">
        <f aca="false">INDEX(ImgG,ROUND($C$5+U$7*SIN(2*PI()*$B115/n_ang),0)-ImgG_y0+1,ROUND($C$4+U$7*COS(2*PI()*$B115/n_ang),0)-ImgG_x0+1)</f>
        <v>171</v>
      </c>
      <c r="V115" s="18" t="n">
        <f aca="false">INDEX(ImgG,ROUND($C$5+V$7*SIN(2*PI()*$B115/n_ang),0)-ImgG_y0+1,ROUND($C$4+V$7*COS(2*PI()*$B115/n_ang),0)-ImgG_x0+1)</f>
        <v>255</v>
      </c>
      <c r="W115" s="18" t="n">
        <f aca="false">INDEX(ImgG,ROUND($C$5+W$7*SIN(2*PI()*$B115/n_ang),0)-ImgG_y0+1,ROUND($C$4+W$7*COS(2*PI()*$B115/n_ang),0)-ImgG_x0+1)</f>
        <v>245</v>
      </c>
      <c r="X115" s="18" t="n">
        <f aca="false">INDEX(ImgG,ROUND($C$5+X$7*SIN(2*PI()*$B115/n_ang),0)-ImgG_y0+1,ROUND($C$4+X$7*COS(2*PI()*$B115/n_ang),0)-ImgG_x0+1)</f>
        <v>221</v>
      </c>
      <c r="Y115" s="18" t="n">
        <f aca="false">INDEX(ImgG,ROUND($C$5+Y$7*SIN(2*PI()*$B115/n_ang),0)-ImgG_y0+1,ROUND($C$4+Y$7*COS(2*PI()*$B115/n_ang),0)-ImgG_x0+1)</f>
        <v>38</v>
      </c>
      <c r="Z115" s="18" t="n">
        <f aca="false">INDEX(ImgG,ROUND($C$5+Z$7*SIN(2*PI()*$B115/n_ang),0)-ImgG_y0+1,ROUND($C$4+Z$7*COS(2*PI()*$B115/n_ang),0)-ImgG_x0+1)</f>
        <v>53</v>
      </c>
      <c r="AA115" s="18" t="n">
        <f aca="false">INDEX(ImgG,ROUND($C$5+AA$7*SIN(2*PI()*$B115/n_ang),0)-ImgG_y0+1,ROUND($C$4+AA$7*COS(2*PI()*$B115/n_ang),0)-ImgG_x0+1)</f>
        <v>64</v>
      </c>
      <c r="AB115" s="18" t="n">
        <f aca="false">INDEX(ImgG,ROUND($C$5+AB$7*SIN(2*PI()*$B115/n_ang),0)-ImgG_y0+1,ROUND($C$4+AB$7*COS(2*PI()*$B115/n_ang),0)-ImgG_x0+1)</f>
        <v>38</v>
      </c>
      <c r="AD115" s="18" t="n">
        <f aca="false">INDEX(ImgG,ROUND($C$5+AD$7*SIN(2*PI()*$B115/n_ang),0)-ImgG_y0+1,ROUND($C$4+AD$7*COS(2*PI()*$B115/n_ang),0)-ImgG_x0+1)</f>
        <v>59</v>
      </c>
      <c r="AE115" s="18" t="n">
        <f aca="false">INDEX(ImgG,ROUND($C$5+AE$7*SIN(2*PI()*$B115/n_ang),0)-ImgG_y0+1,ROUND($C$4+AE$7*COS(2*PI()*$B115/n_ang),0)-ImgG_x0+1)</f>
        <v>43</v>
      </c>
      <c r="AF115" s="18" t="n">
        <f aca="false">INDEX(ImgG,ROUND($C$5+AF$7*SIN(2*PI()*$B115/n_ang),0)-ImgG_y0+1,ROUND($C$4+AF$7*COS(2*PI()*$B115/n_ang),0)-ImgG_x0+1)</f>
        <v>25</v>
      </c>
      <c r="AG115" s="18" t="n">
        <f aca="false">INDEX(ImgG,ROUND($C$5+AG$7*SIN(2*PI()*$B115/n_ang),0)-ImgG_y0+1,ROUND($C$4+AG$7*COS(2*PI()*$B115/n_ang),0)-ImgG_x0+1)</f>
        <v>40</v>
      </c>
      <c r="AH115" s="18" t="n">
        <f aca="false">INDEX(ImgG,ROUND($C$5+AH$7*SIN(2*PI()*$B115/n_ang),0)-ImgG_y0+1,ROUND($C$4+AH$7*COS(2*PI()*$B115/n_ang),0)-ImgG_x0+1)</f>
        <v>38</v>
      </c>
      <c r="AI115" s="18" t="n">
        <f aca="false">INDEX(ImgG,ROUND($C$5+AI$7*SIN(2*PI()*$B115/n_ang),0)-ImgG_y0+1,ROUND($C$4+AI$7*COS(2*PI()*$B115/n_ang),0)-ImgG_x0+1)</f>
        <v>47</v>
      </c>
      <c r="AJ115" s="18" t="n">
        <f aca="false">INDEX(ImgG,ROUND($C$5+AJ$7*SIN(2*PI()*$B115/n_ang),0)-ImgG_y0+1,ROUND($C$4+AJ$7*COS(2*PI()*$B115/n_ang),0)-ImgG_x0+1)</f>
        <v>27</v>
      </c>
      <c r="AK115" s="18" t="n">
        <f aca="false">INDEX(ImgG,ROUND($C$5+AK$7*SIN(2*PI()*$B115/n_ang),0)-ImgG_y0+1,ROUND($C$4+AK$7*COS(2*PI()*$B115/n_ang),0)-ImgG_x0+1)</f>
        <v>36</v>
      </c>
      <c r="AL115" s="18" t="n">
        <f aca="false">INDEX(ImgG,ROUND($C$5+AL$7*SIN(2*PI()*$B115/n_ang),0)-ImgG_y0+1,ROUND($C$4+AL$7*COS(2*PI()*$B115/n_ang),0)-ImgG_x0+1)</f>
        <v>15</v>
      </c>
      <c r="AN115" s="35" t="n">
        <f aca="false">AVERAGE(D115:AB115)-AVERAGE(D136:AB136)</f>
        <v>21.414375</v>
      </c>
      <c r="AO115" s="36" t="n">
        <f aca="false">(AN115-AVERAGE(AN$8:AN$135))/STDEVP(AN$8:AN$135)</f>
        <v>0.782186278134836</v>
      </c>
      <c r="AP115" s="35" t="n">
        <f aca="false">AVERAGE(AD115:AL115)-AVERAGE(AD136:AL136)</f>
        <v>-38.4027777777778</v>
      </c>
      <c r="AQ115" s="36" t="n">
        <f aca="false">(AP115-AVERAGE(AP$8:AP$135))/STDEVP(AP$8:AP$135)</f>
        <v>-0.821836031174845</v>
      </c>
    </row>
    <row r="116" customFormat="false" ht="10.5" hidden="false" customHeight="true" outlineLevel="0" collapsed="false">
      <c r="B116" s="22" t="n">
        <v>108</v>
      </c>
      <c r="C116" s="34" t="n">
        <f aca="false">B116*360/n_ang</f>
        <v>303.75</v>
      </c>
      <c r="D116" s="18" t="n">
        <f aca="false">INDEX(ImgG,ROUND($C$5+D$7*SIN(2*PI()*$B116/n_ang),0)-ImgG_y0+1,ROUND($C$4+D$7*COS(2*PI()*$B116/n_ang),0)-ImgG_x0+1)</f>
        <v>188</v>
      </c>
      <c r="E116" s="18" t="n">
        <f aca="false">INDEX(ImgG,ROUND($C$5+E$7*SIN(2*PI()*$B116/n_ang),0)-ImgG_y0+1,ROUND($C$4+E$7*COS(2*PI()*$B116/n_ang),0)-ImgG_x0+1)</f>
        <v>165</v>
      </c>
      <c r="F116" s="18" t="n">
        <f aca="false">INDEX(ImgG,ROUND($C$5+F$7*SIN(2*PI()*$B116/n_ang),0)-ImgG_y0+1,ROUND($C$4+F$7*COS(2*PI()*$B116/n_ang),0)-ImgG_x0+1)</f>
        <v>195</v>
      </c>
      <c r="G116" s="18" t="n">
        <f aca="false">INDEX(ImgG,ROUND($C$5+G$7*SIN(2*PI()*$B116/n_ang),0)-ImgG_y0+1,ROUND($C$4+G$7*COS(2*PI()*$B116/n_ang),0)-ImgG_x0+1)</f>
        <v>169</v>
      </c>
      <c r="H116" s="18" t="n">
        <f aca="false">INDEX(ImgG,ROUND($C$5+H$7*SIN(2*PI()*$B116/n_ang),0)-ImgG_y0+1,ROUND($C$4+H$7*COS(2*PI()*$B116/n_ang),0)-ImgG_x0+1)</f>
        <v>179</v>
      </c>
      <c r="I116" s="18" t="n">
        <f aca="false">INDEX(ImgG,ROUND($C$5+I$7*SIN(2*PI()*$B116/n_ang),0)-ImgG_y0+1,ROUND($C$4+I$7*COS(2*PI()*$B116/n_ang),0)-ImgG_x0+1)</f>
        <v>186</v>
      </c>
      <c r="J116" s="18" t="n">
        <f aca="false">INDEX(ImgG,ROUND($C$5+J$7*SIN(2*PI()*$B116/n_ang),0)-ImgG_y0+1,ROUND($C$4+J$7*COS(2*PI()*$B116/n_ang),0)-ImgG_x0+1)</f>
        <v>187</v>
      </c>
      <c r="K116" s="18" t="n">
        <f aca="false">INDEX(ImgG,ROUND($C$5+K$7*SIN(2*PI()*$B116/n_ang),0)-ImgG_y0+1,ROUND($C$4+K$7*COS(2*PI()*$B116/n_ang),0)-ImgG_x0+1)</f>
        <v>153</v>
      </c>
      <c r="L116" s="18" t="n">
        <f aca="false">INDEX(ImgG,ROUND($C$5+L$7*SIN(2*PI()*$B116/n_ang),0)-ImgG_y0+1,ROUND($C$4+L$7*COS(2*PI()*$B116/n_ang),0)-ImgG_x0+1)</f>
        <v>182</v>
      </c>
      <c r="M116" s="18" t="n">
        <f aca="false">INDEX(ImgG,ROUND($C$5+M$7*SIN(2*PI()*$B116/n_ang),0)-ImgG_y0+1,ROUND($C$4+M$7*COS(2*PI()*$B116/n_ang),0)-ImgG_x0+1)</f>
        <v>181</v>
      </c>
      <c r="N116" s="18" t="n">
        <f aca="false">INDEX(ImgG,ROUND($C$5+N$7*SIN(2*PI()*$B116/n_ang),0)-ImgG_y0+1,ROUND($C$4+N$7*COS(2*PI()*$B116/n_ang),0)-ImgG_x0+1)</f>
        <v>181</v>
      </c>
      <c r="O116" s="18" t="n">
        <f aca="false">INDEX(ImgG,ROUND($C$5+O$7*SIN(2*PI()*$B116/n_ang),0)-ImgG_y0+1,ROUND($C$4+O$7*COS(2*PI()*$B116/n_ang),0)-ImgG_x0+1)</f>
        <v>170</v>
      </c>
      <c r="P116" s="18" t="n">
        <f aca="false">INDEX(ImgG,ROUND($C$5+P$7*SIN(2*PI()*$B116/n_ang),0)-ImgG_y0+1,ROUND($C$4+P$7*COS(2*PI()*$B116/n_ang),0)-ImgG_x0+1)</f>
        <v>163</v>
      </c>
      <c r="Q116" s="18" t="n">
        <f aca="false">INDEX(ImgG,ROUND($C$5+Q$7*SIN(2*PI()*$B116/n_ang),0)-ImgG_y0+1,ROUND($C$4+Q$7*COS(2*PI()*$B116/n_ang),0)-ImgG_x0+1)</f>
        <v>182</v>
      </c>
      <c r="R116" s="18" t="n">
        <f aca="false">INDEX(ImgG,ROUND($C$5+R$7*SIN(2*PI()*$B116/n_ang),0)-ImgG_y0+1,ROUND($C$4+R$7*COS(2*PI()*$B116/n_ang),0)-ImgG_x0+1)</f>
        <v>164</v>
      </c>
      <c r="S116" s="18" t="n">
        <f aca="false">INDEX(ImgG,ROUND($C$5+S$7*SIN(2*PI()*$B116/n_ang),0)-ImgG_y0+1,ROUND($C$4+S$7*COS(2*PI()*$B116/n_ang),0)-ImgG_x0+1)</f>
        <v>213</v>
      </c>
      <c r="T116" s="18" t="n">
        <f aca="false">INDEX(ImgG,ROUND($C$5+T$7*SIN(2*PI()*$B116/n_ang),0)-ImgG_y0+1,ROUND($C$4+T$7*COS(2*PI()*$B116/n_ang),0)-ImgG_x0+1)</f>
        <v>214</v>
      </c>
      <c r="U116" s="18" t="n">
        <f aca="false">INDEX(ImgG,ROUND($C$5+U$7*SIN(2*PI()*$B116/n_ang),0)-ImgG_y0+1,ROUND($C$4+U$7*COS(2*PI()*$B116/n_ang),0)-ImgG_x0+1)</f>
        <v>159</v>
      </c>
      <c r="V116" s="18" t="n">
        <f aca="false">INDEX(ImgG,ROUND($C$5+V$7*SIN(2*PI()*$B116/n_ang),0)-ImgG_y0+1,ROUND($C$4+V$7*COS(2*PI()*$B116/n_ang),0)-ImgG_x0+1)</f>
        <v>219</v>
      </c>
      <c r="W116" s="18" t="n">
        <f aca="false">INDEX(ImgG,ROUND($C$5+W$7*SIN(2*PI()*$B116/n_ang),0)-ImgG_y0+1,ROUND($C$4+W$7*COS(2*PI()*$B116/n_ang),0)-ImgG_x0+1)</f>
        <v>251</v>
      </c>
      <c r="X116" s="18" t="n">
        <f aca="false">INDEX(ImgG,ROUND($C$5+X$7*SIN(2*PI()*$B116/n_ang),0)-ImgG_y0+1,ROUND($C$4+X$7*COS(2*PI()*$B116/n_ang),0)-ImgG_x0+1)</f>
        <v>134</v>
      </c>
      <c r="Y116" s="18" t="n">
        <f aca="false">INDEX(ImgG,ROUND($C$5+Y$7*SIN(2*PI()*$B116/n_ang),0)-ImgG_y0+1,ROUND($C$4+Y$7*COS(2*PI()*$B116/n_ang),0)-ImgG_x0+1)</f>
        <v>38</v>
      </c>
      <c r="Z116" s="18" t="n">
        <f aca="false">INDEX(ImgG,ROUND($C$5+Z$7*SIN(2*PI()*$B116/n_ang),0)-ImgG_y0+1,ROUND($C$4+Z$7*COS(2*PI()*$B116/n_ang),0)-ImgG_x0+1)</f>
        <v>40</v>
      </c>
      <c r="AA116" s="18" t="n">
        <f aca="false">INDEX(ImgG,ROUND($C$5+AA$7*SIN(2*PI()*$B116/n_ang),0)-ImgG_y0+1,ROUND($C$4+AA$7*COS(2*PI()*$B116/n_ang),0)-ImgG_x0+1)</f>
        <v>61</v>
      </c>
      <c r="AB116" s="18" t="n">
        <f aca="false">INDEX(ImgG,ROUND($C$5+AB$7*SIN(2*PI()*$B116/n_ang),0)-ImgG_y0+1,ROUND($C$4+AB$7*COS(2*PI()*$B116/n_ang),0)-ImgG_x0+1)</f>
        <v>44</v>
      </c>
      <c r="AD116" s="18" t="n">
        <f aca="false">INDEX(ImgG,ROUND($C$5+AD$7*SIN(2*PI()*$B116/n_ang),0)-ImgG_y0+1,ROUND($C$4+AD$7*COS(2*PI()*$B116/n_ang),0)-ImgG_x0+1)</f>
        <v>51</v>
      </c>
      <c r="AE116" s="18" t="n">
        <f aca="false">INDEX(ImgG,ROUND($C$5+AE$7*SIN(2*PI()*$B116/n_ang),0)-ImgG_y0+1,ROUND($C$4+AE$7*COS(2*PI()*$B116/n_ang),0)-ImgG_x0+1)</f>
        <v>67</v>
      </c>
      <c r="AF116" s="18" t="n">
        <f aca="false">INDEX(ImgG,ROUND($C$5+AF$7*SIN(2*PI()*$B116/n_ang),0)-ImgG_y0+1,ROUND($C$4+AF$7*COS(2*PI()*$B116/n_ang),0)-ImgG_x0+1)</f>
        <v>36</v>
      </c>
      <c r="AG116" s="18" t="n">
        <f aca="false">INDEX(ImgG,ROUND($C$5+AG$7*SIN(2*PI()*$B116/n_ang),0)-ImgG_y0+1,ROUND($C$4+AG$7*COS(2*PI()*$B116/n_ang),0)-ImgG_x0+1)</f>
        <v>19</v>
      </c>
      <c r="AH116" s="18" t="n">
        <f aca="false">INDEX(ImgG,ROUND($C$5+AH$7*SIN(2*PI()*$B116/n_ang),0)-ImgG_y0+1,ROUND($C$4+AH$7*COS(2*PI()*$B116/n_ang),0)-ImgG_x0+1)</f>
        <v>26</v>
      </c>
      <c r="AI116" s="18" t="n">
        <f aca="false">INDEX(ImgG,ROUND($C$5+AI$7*SIN(2*PI()*$B116/n_ang),0)-ImgG_y0+1,ROUND($C$4+AI$7*COS(2*PI()*$B116/n_ang),0)-ImgG_x0+1)</f>
        <v>25</v>
      </c>
      <c r="AJ116" s="18" t="n">
        <f aca="false">INDEX(ImgG,ROUND($C$5+AJ$7*SIN(2*PI()*$B116/n_ang),0)-ImgG_y0+1,ROUND($C$4+AJ$7*COS(2*PI()*$B116/n_ang),0)-ImgG_x0+1)</f>
        <v>22</v>
      </c>
      <c r="AK116" s="18" t="n">
        <f aca="false">INDEX(ImgG,ROUND($C$5+AK$7*SIN(2*PI()*$B116/n_ang),0)-ImgG_y0+1,ROUND($C$4+AK$7*COS(2*PI()*$B116/n_ang),0)-ImgG_x0+1)</f>
        <v>12</v>
      </c>
      <c r="AL116" s="18" t="n">
        <f aca="false">INDEX(ImgG,ROUND($C$5+AL$7*SIN(2*PI()*$B116/n_ang),0)-ImgG_y0+1,ROUND($C$4+AL$7*COS(2*PI()*$B116/n_ang),0)-ImgG_x0+1)</f>
        <v>12</v>
      </c>
      <c r="AN116" s="35" t="n">
        <f aca="false">AVERAGE(D116:AB116)-AVERAGE(D136:AB136)</f>
        <v>19.094375</v>
      </c>
      <c r="AO116" s="36" t="n">
        <f aca="false">(AN116-AVERAGE(AN$8:AN$135))/STDEVP(AN$8:AN$135)</f>
        <v>0.697445436281043</v>
      </c>
      <c r="AP116" s="35" t="n">
        <f aca="false">AVERAGE(AD116:AL116)-AVERAGE(AD136:AL136)</f>
        <v>-45.0694444444444</v>
      </c>
      <c r="AQ116" s="36" t="n">
        <f aca="false">(AP116-AVERAGE(AP$8:AP$135))/STDEVP(AP$8:AP$135)</f>
        <v>-0.964505577273914</v>
      </c>
    </row>
    <row r="117" customFormat="false" ht="10.5" hidden="false" customHeight="true" outlineLevel="0" collapsed="false">
      <c r="B117" s="22" t="n">
        <v>109</v>
      </c>
      <c r="C117" s="34" t="n">
        <f aca="false">B117*360/n_ang</f>
        <v>306.5625</v>
      </c>
      <c r="D117" s="18" t="n">
        <f aca="false">INDEX(ImgG,ROUND($C$5+D$7*SIN(2*PI()*$B117/n_ang),0)-ImgG_y0+1,ROUND($C$4+D$7*COS(2*PI()*$B117/n_ang),0)-ImgG_x0+1)</f>
        <v>188</v>
      </c>
      <c r="E117" s="18" t="n">
        <f aca="false">INDEX(ImgG,ROUND($C$5+E$7*SIN(2*PI()*$B117/n_ang),0)-ImgG_y0+1,ROUND($C$4+E$7*COS(2*PI()*$B117/n_ang),0)-ImgG_x0+1)</f>
        <v>182</v>
      </c>
      <c r="F117" s="18" t="n">
        <f aca="false">INDEX(ImgG,ROUND($C$5+F$7*SIN(2*PI()*$B117/n_ang),0)-ImgG_y0+1,ROUND($C$4+F$7*COS(2*PI()*$B117/n_ang),0)-ImgG_x0+1)</f>
        <v>195</v>
      </c>
      <c r="G117" s="18" t="n">
        <f aca="false">INDEX(ImgG,ROUND($C$5+G$7*SIN(2*PI()*$B117/n_ang),0)-ImgG_y0+1,ROUND($C$4+G$7*COS(2*PI()*$B117/n_ang),0)-ImgG_x0+1)</f>
        <v>180</v>
      </c>
      <c r="H117" s="18" t="n">
        <f aca="false">INDEX(ImgG,ROUND($C$5+H$7*SIN(2*PI()*$B117/n_ang),0)-ImgG_y0+1,ROUND($C$4+H$7*COS(2*PI()*$B117/n_ang),0)-ImgG_x0+1)</f>
        <v>179</v>
      </c>
      <c r="I117" s="18" t="n">
        <f aca="false">INDEX(ImgG,ROUND($C$5+I$7*SIN(2*PI()*$B117/n_ang),0)-ImgG_y0+1,ROUND($C$4+I$7*COS(2*PI()*$B117/n_ang),0)-ImgG_x0+1)</f>
        <v>178</v>
      </c>
      <c r="J117" s="18" t="n">
        <f aca="false">INDEX(ImgG,ROUND($C$5+J$7*SIN(2*PI()*$B117/n_ang),0)-ImgG_y0+1,ROUND($C$4+J$7*COS(2*PI()*$B117/n_ang),0)-ImgG_x0+1)</f>
        <v>191</v>
      </c>
      <c r="K117" s="18" t="n">
        <f aca="false">INDEX(ImgG,ROUND($C$5+K$7*SIN(2*PI()*$B117/n_ang),0)-ImgG_y0+1,ROUND($C$4+K$7*COS(2*PI()*$B117/n_ang),0)-ImgG_x0+1)</f>
        <v>153</v>
      </c>
      <c r="L117" s="18" t="n">
        <f aca="false">INDEX(ImgG,ROUND($C$5+L$7*SIN(2*PI()*$B117/n_ang),0)-ImgG_y0+1,ROUND($C$4+L$7*COS(2*PI()*$B117/n_ang),0)-ImgG_x0+1)</f>
        <v>169</v>
      </c>
      <c r="M117" s="18" t="n">
        <f aca="false">INDEX(ImgG,ROUND($C$5+M$7*SIN(2*PI()*$B117/n_ang),0)-ImgG_y0+1,ROUND($C$4+M$7*COS(2*PI()*$B117/n_ang),0)-ImgG_x0+1)</f>
        <v>188</v>
      </c>
      <c r="N117" s="18" t="n">
        <f aca="false">INDEX(ImgG,ROUND($C$5+N$7*SIN(2*PI()*$B117/n_ang),0)-ImgG_y0+1,ROUND($C$4+N$7*COS(2*PI()*$B117/n_ang),0)-ImgG_x0+1)</f>
        <v>156</v>
      </c>
      <c r="O117" s="18" t="n">
        <f aca="false">INDEX(ImgG,ROUND($C$5+O$7*SIN(2*PI()*$B117/n_ang),0)-ImgG_y0+1,ROUND($C$4+O$7*COS(2*PI()*$B117/n_ang),0)-ImgG_x0+1)</f>
        <v>170</v>
      </c>
      <c r="P117" s="18" t="n">
        <f aca="false">INDEX(ImgG,ROUND($C$5+P$7*SIN(2*PI()*$B117/n_ang),0)-ImgG_y0+1,ROUND($C$4+P$7*COS(2*PI()*$B117/n_ang),0)-ImgG_x0+1)</f>
        <v>155</v>
      </c>
      <c r="Q117" s="18" t="n">
        <f aca="false">INDEX(ImgG,ROUND($C$5+Q$7*SIN(2*PI()*$B117/n_ang),0)-ImgG_y0+1,ROUND($C$4+Q$7*COS(2*PI()*$B117/n_ang),0)-ImgG_x0+1)</f>
        <v>149</v>
      </c>
      <c r="R117" s="18" t="n">
        <f aca="false">INDEX(ImgG,ROUND($C$5+R$7*SIN(2*PI()*$B117/n_ang),0)-ImgG_y0+1,ROUND($C$4+R$7*COS(2*PI()*$B117/n_ang),0)-ImgG_x0+1)</f>
        <v>195</v>
      </c>
      <c r="S117" s="18" t="n">
        <f aca="false">INDEX(ImgG,ROUND($C$5+S$7*SIN(2*PI()*$B117/n_ang),0)-ImgG_y0+1,ROUND($C$4+S$7*COS(2*PI()*$B117/n_ang),0)-ImgG_x0+1)</f>
        <v>160</v>
      </c>
      <c r="T117" s="18" t="n">
        <f aca="false">INDEX(ImgG,ROUND($C$5+T$7*SIN(2*PI()*$B117/n_ang),0)-ImgG_y0+1,ROUND($C$4+T$7*COS(2*PI()*$B117/n_ang),0)-ImgG_x0+1)</f>
        <v>214</v>
      </c>
      <c r="U117" s="18" t="n">
        <f aca="false">INDEX(ImgG,ROUND($C$5+U$7*SIN(2*PI()*$B117/n_ang),0)-ImgG_y0+1,ROUND($C$4+U$7*COS(2*PI()*$B117/n_ang),0)-ImgG_x0+1)</f>
        <v>145</v>
      </c>
      <c r="V117" s="18" t="n">
        <f aca="false">INDEX(ImgG,ROUND($C$5+V$7*SIN(2*PI()*$B117/n_ang),0)-ImgG_y0+1,ROUND($C$4+V$7*COS(2*PI()*$B117/n_ang),0)-ImgG_x0+1)</f>
        <v>156</v>
      </c>
      <c r="W117" s="18" t="n">
        <f aca="false">INDEX(ImgG,ROUND($C$5+W$7*SIN(2*PI()*$B117/n_ang),0)-ImgG_y0+1,ROUND($C$4+W$7*COS(2*PI()*$B117/n_ang),0)-ImgG_x0+1)</f>
        <v>242</v>
      </c>
      <c r="X117" s="18" t="n">
        <f aca="false">INDEX(ImgG,ROUND($C$5+X$7*SIN(2*PI()*$B117/n_ang),0)-ImgG_y0+1,ROUND($C$4+X$7*COS(2*PI()*$B117/n_ang),0)-ImgG_x0+1)</f>
        <v>206</v>
      </c>
      <c r="Y117" s="18" t="n">
        <f aca="false">INDEX(ImgG,ROUND($C$5+Y$7*SIN(2*PI()*$B117/n_ang),0)-ImgG_y0+1,ROUND($C$4+Y$7*COS(2*PI()*$B117/n_ang),0)-ImgG_x0+1)</f>
        <v>60</v>
      </c>
      <c r="Z117" s="18" t="n">
        <f aca="false">INDEX(ImgG,ROUND($C$5+Z$7*SIN(2*PI()*$B117/n_ang),0)-ImgG_y0+1,ROUND($C$4+Z$7*COS(2*PI()*$B117/n_ang),0)-ImgG_x0+1)</f>
        <v>45</v>
      </c>
      <c r="AA117" s="18" t="n">
        <f aca="false">INDEX(ImgG,ROUND($C$5+AA$7*SIN(2*PI()*$B117/n_ang),0)-ImgG_y0+1,ROUND($C$4+AA$7*COS(2*PI()*$B117/n_ang),0)-ImgG_x0+1)</f>
        <v>58</v>
      </c>
      <c r="AB117" s="18" t="n">
        <f aca="false">INDEX(ImgG,ROUND($C$5+AB$7*SIN(2*PI()*$B117/n_ang),0)-ImgG_y0+1,ROUND($C$4+AB$7*COS(2*PI()*$B117/n_ang),0)-ImgG_x0+1)</f>
        <v>58</v>
      </c>
      <c r="AD117" s="18" t="n">
        <f aca="false">INDEX(ImgG,ROUND($C$5+AD$7*SIN(2*PI()*$B117/n_ang),0)-ImgG_y0+1,ROUND($C$4+AD$7*COS(2*PI()*$B117/n_ang),0)-ImgG_x0+1)</f>
        <v>63</v>
      </c>
      <c r="AE117" s="18" t="n">
        <f aca="false">INDEX(ImgG,ROUND($C$5+AE$7*SIN(2*PI()*$B117/n_ang),0)-ImgG_y0+1,ROUND($C$4+AE$7*COS(2*PI()*$B117/n_ang),0)-ImgG_x0+1)</f>
        <v>66</v>
      </c>
      <c r="AF117" s="18" t="n">
        <f aca="false">INDEX(ImgG,ROUND($C$5+AF$7*SIN(2*PI()*$B117/n_ang),0)-ImgG_y0+1,ROUND($C$4+AF$7*COS(2*PI()*$B117/n_ang),0)-ImgG_x0+1)</f>
        <v>41</v>
      </c>
      <c r="AG117" s="18" t="n">
        <f aca="false">INDEX(ImgG,ROUND($C$5+AG$7*SIN(2*PI()*$B117/n_ang),0)-ImgG_y0+1,ROUND($C$4+AG$7*COS(2*PI()*$B117/n_ang),0)-ImgG_x0+1)</f>
        <v>19</v>
      </c>
      <c r="AH117" s="18" t="n">
        <f aca="false">INDEX(ImgG,ROUND($C$5+AH$7*SIN(2*PI()*$B117/n_ang),0)-ImgG_y0+1,ROUND($C$4+AH$7*COS(2*PI()*$B117/n_ang),0)-ImgG_x0+1)</f>
        <v>21</v>
      </c>
      <c r="AI117" s="18" t="n">
        <f aca="false">INDEX(ImgG,ROUND($C$5+AI$7*SIN(2*PI()*$B117/n_ang),0)-ImgG_y0+1,ROUND($C$4+AI$7*COS(2*PI()*$B117/n_ang),0)-ImgG_x0+1)</f>
        <v>18</v>
      </c>
      <c r="AJ117" s="18" t="n">
        <f aca="false">INDEX(ImgG,ROUND($C$5+AJ$7*SIN(2*PI()*$B117/n_ang),0)-ImgG_y0+1,ROUND($C$4+AJ$7*COS(2*PI()*$B117/n_ang),0)-ImgG_x0+1)</f>
        <v>33</v>
      </c>
      <c r="AK117" s="18" t="n">
        <f aca="false">INDEX(ImgG,ROUND($C$5+AK$7*SIN(2*PI()*$B117/n_ang),0)-ImgG_y0+1,ROUND($C$4+AK$7*COS(2*PI()*$B117/n_ang),0)-ImgG_x0+1)</f>
        <v>14</v>
      </c>
      <c r="AL117" s="18" t="n">
        <f aca="false">INDEX(ImgG,ROUND($C$5+AL$7*SIN(2*PI()*$B117/n_ang),0)-ImgG_y0+1,ROUND($C$4+AL$7*COS(2*PI()*$B117/n_ang),0)-ImgG_x0+1)</f>
        <v>10</v>
      </c>
      <c r="AN117" s="35" t="n">
        <f aca="false">AVERAGE(D117:AB117)-AVERAGE(D136:AB136)</f>
        <v>17.254375</v>
      </c>
      <c r="AO117" s="36" t="n">
        <f aca="false">(AN117-AVERAGE(AN$8:AN$135))/STDEVP(AN$8:AN$135)</f>
        <v>0.630237182397</v>
      </c>
      <c r="AP117" s="35" t="n">
        <f aca="false">AVERAGE(AD117:AL117)-AVERAGE(AD136:AL136)</f>
        <v>-43.4027777777778</v>
      </c>
      <c r="AQ117" s="36" t="n">
        <f aca="false">(AP117-AVERAGE(AP$8:AP$135))/STDEVP(AP$8:AP$135)</f>
        <v>-0.928838190749147</v>
      </c>
    </row>
    <row r="118" customFormat="false" ht="10.5" hidden="false" customHeight="true" outlineLevel="0" collapsed="false">
      <c r="B118" s="22" t="n">
        <v>110</v>
      </c>
      <c r="C118" s="34" t="n">
        <f aca="false">B118*360/n_ang</f>
        <v>309.375</v>
      </c>
      <c r="D118" s="18" t="n">
        <f aca="false">INDEX(ImgG,ROUND($C$5+D$7*SIN(2*PI()*$B118/n_ang),0)-ImgG_y0+1,ROUND($C$4+D$7*COS(2*PI()*$B118/n_ang),0)-ImgG_x0+1)</f>
        <v>188</v>
      </c>
      <c r="E118" s="18" t="n">
        <f aca="false">INDEX(ImgG,ROUND($C$5+E$7*SIN(2*PI()*$B118/n_ang),0)-ImgG_y0+1,ROUND($C$4+E$7*COS(2*PI()*$B118/n_ang),0)-ImgG_x0+1)</f>
        <v>182</v>
      </c>
      <c r="F118" s="18" t="n">
        <f aca="false">INDEX(ImgG,ROUND($C$5+F$7*SIN(2*PI()*$B118/n_ang),0)-ImgG_y0+1,ROUND($C$4+F$7*COS(2*PI()*$B118/n_ang),0)-ImgG_x0+1)</f>
        <v>182</v>
      </c>
      <c r="G118" s="18" t="n">
        <f aca="false">INDEX(ImgG,ROUND($C$5+G$7*SIN(2*PI()*$B118/n_ang),0)-ImgG_y0+1,ROUND($C$4+G$7*COS(2*PI()*$B118/n_ang),0)-ImgG_x0+1)</f>
        <v>180</v>
      </c>
      <c r="H118" s="18" t="n">
        <f aca="false">INDEX(ImgG,ROUND($C$5+H$7*SIN(2*PI()*$B118/n_ang),0)-ImgG_y0+1,ROUND($C$4+H$7*COS(2*PI()*$B118/n_ang),0)-ImgG_x0+1)</f>
        <v>178</v>
      </c>
      <c r="I118" s="18" t="n">
        <f aca="false">INDEX(ImgG,ROUND($C$5+I$7*SIN(2*PI()*$B118/n_ang),0)-ImgG_y0+1,ROUND($C$4+I$7*COS(2*PI()*$B118/n_ang),0)-ImgG_x0+1)</f>
        <v>178</v>
      </c>
      <c r="J118" s="18" t="n">
        <f aca="false">INDEX(ImgG,ROUND($C$5+J$7*SIN(2*PI()*$B118/n_ang),0)-ImgG_y0+1,ROUND($C$4+J$7*COS(2*PI()*$B118/n_ang),0)-ImgG_x0+1)</f>
        <v>157</v>
      </c>
      <c r="K118" s="18" t="n">
        <f aca="false">INDEX(ImgG,ROUND($C$5+K$7*SIN(2*PI()*$B118/n_ang),0)-ImgG_y0+1,ROUND($C$4+K$7*COS(2*PI()*$B118/n_ang),0)-ImgG_x0+1)</f>
        <v>184</v>
      </c>
      <c r="L118" s="18" t="n">
        <f aca="false">INDEX(ImgG,ROUND($C$5+L$7*SIN(2*PI()*$B118/n_ang),0)-ImgG_y0+1,ROUND($C$4+L$7*COS(2*PI()*$B118/n_ang),0)-ImgG_x0+1)</f>
        <v>169</v>
      </c>
      <c r="M118" s="18" t="n">
        <f aca="false">INDEX(ImgG,ROUND($C$5+M$7*SIN(2*PI()*$B118/n_ang),0)-ImgG_y0+1,ROUND($C$4+M$7*COS(2*PI()*$B118/n_ang),0)-ImgG_x0+1)</f>
        <v>200</v>
      </c>
      <c r="N118" s="18" t="n">
        <f aca="false">INDEX(ImgG,ROUND($C$5+N$7*SIN(2*PI()*$B118/n_ang),0)-ImgG_y0+1,ROUND($C$4+N$7*COS(2*PI()*$B118/n_ang),0)-ImgG_x0+1)</f>
        <v>205</v>
      </c>
      <c r="O118" s="18" t="n">
        <f aca="false">INDEX(ImgG,ROUND($C$5+O$7*SIN(2*PI()*$B118/n_ang),0)-ImgG_y0+1,ROUND($C$4+O$7*COS(2*PI()*$B118/n_ang),0)-ImgG_x0+1)</f>
        <v>155</v>
      </c>
      <c r="P118" s="18" t="n">
        <f aca="false">INDEX(ImgG,ROUND($C$5+P$7*SIN(2*PI()*$B118/n_ang),0)-ImgG_y0+1,ROUND($C$4+P$7*COS(2*PI()*$B118/n_ang),0)-ImgG_x0+1)</f>
        <v>200</v>
      </c>
      <c r="Q118" s="18" t="n">
        <f aca="false">INDEX(ImgG,ROUND($C$5+Q$7*SIN(2*PI()*$B118/n_ang),0)-ImgG_y0+1,ROUND($C$4+Q$7*COS(2*PI()*$B118/n_ang),0)-ImgG_x0+1)</f>
        <v>149</v>
      </c>
      <c r="R118" s="18" t="n">
        <f aca="false">INDEX(ImgG,ROUND($C$5+R$7*SIN(2*PI()*$B118/n_ang),0)-ImgG_y0+1,ROUND($C$4+R$7*COS(2*PI()*$B118/n_ang),0)-ImgG_x0+1)</f>
        <v>203</v>
      </c>
      <c r="S118" s="18" t="n">
        <f aca="false">INDEX(ImgG,ROUND($C$5+S$7*SIN(2*PI()*$B118/n_ang),0)-ImgG_y0+1,ROUND($C$4+S$7*COS(2*PI()*$B118/n_ang),0)-ImgG_x0+1)</f>
        <v>205</v>
      </c>
      <c r="T118" s="18" t="n">
        <f aca="false">INDEX(ImgG,ROUND($C$5+T$7*SIN(2*PI()*$B118/n_ang),0)-ImgG_y0+1,ROUND($C$4+T$7*COS(2*PI()*$B118/n_ang),0)-ImgG_x0+1)</f>
        <v>165</v>
      </c>
      <c r="U118" s="18" t="n">
        <f aca="false">INDEX(ImgG,ROUND($C$5+U$7*SIN(2*PI()*$B118/n_ang),0)-ImgG_y0+1,ROUND($C$4+U$7*COS(2*PI()*$B118/n_ang),0)-ImgG_x0+1)</f>
        <v>188</v>
      </c>
      <c r="V118" s="18" t="n">
        <f aca="false">INDEX(ImgG,ROUND($C$5+V$7*SIN(2*PI()*$B118/n_ang),0)-ImgG_y0+1,ROUND($C$4+V$7*COS(2*PI()*$B118/n_ang),0)-ImgG_x0+1)</f>
        <v>181</v>
      </c>
      <c r="W118" s="18" t="n">
        <f aca="false">INDEX(ImgG,ROUND($C$5+W$7*SIN(2*PI()*$B118/n_ang),0)-ImgG_y0+1,ROUND($C$4+W$7*COS(2*PI()*$B118/n_ang),0)-ImgG_x0+1)</f>
        <v>181</v>
      </c>
      <c r="X118" s="18" t="n">
        <f aca="false">INDEX(ImgG,ROUND($C$5+X$7*SIN(2*PI()*$B118/n_ang),0)-ImgG_y0+1,ROUND($C$4+X$7*COS(2*PI()*$B118/n_ang),0)-ImgG_x0+1)</f>
        <v>253</v>
      </c>
      <c r="Y118" s="18" t="n">
        <f aca="false">INDEX(ImgG,ROUND($C$5+Y$7*SIN(2*PI()*$B118/n_ang),0)-ImgG_y0+1,ROUND($C$4+Y$7*COS(2*PI()*$B118/n_ang),0)-ImgG_x0+1)</f>
        <v>101</v>
      </c>
      <c r="Z118" s="18" t="n">
        <f aca="false">INDEX(ImgG,ROUND($C$5+Z$7*SIN(2*PI()*$B118/n_ang),0)-ImgG_y0+1,ROUND($C$4+Z$7*COS(2*PI()*$B118/n_ang),0)-ImgG_x0+1)</f>
        <v>36</v>
      </c>
      <c r="AA118" s="18" t="n">
        <f aca="false">INDEX(ImgG,ROUND($C$5+AA$7*SIN(2*PI()*$B118/n_ang),0)-ImgG_y0+1,ROUND($C$4+AA$7*COS(2*PI()*$B118/n_ang),0)-ImgG_x0+1)</f>
        <v>57</v>
      </c>
      <c r="AB118" s="18" t="n">
        <f aca="false">INDEX(ImgG,ROUND($C$5+AB$7*SIN(2*PI()*$B118/n_ang),0)-ImgG_y0+1,ROUND($C$4+AB$7*COS(2*PI()*$B118/n_ang),0)-ImgG_x0+1)</f>
        <v>57</v>
      </c>
      <c r="AD118" s="18" t="n">
        <f aca="false">INDEX(ImgG,ROUND($C$5+AD$7*SIN(2*PI()*$B118/n_ang),0)-ImgG_y0+1,ROUND($C$4+AD$7*COS(2*PI()*$B118/n_ang),0)-ImgG_x0+1)</f>
        <v>51</v>
      </c>
      <c r="AE118" s="18" t="n">
        <f aca="false">INDEX(ImgG,ROUND($C$5+AE$7*SIN(2*PI()*$B118/n_ang),0)-ImgG_y0+1,ROUND($C$4+AE$7*COS(2*PI()*$B118/n_ang),0)-ImgG_x0+1)</f>
        <v>51</v>
      </c>
      <c r="AF118" s="18" t="n">
        <f aca="false">INDEX(ImgG,ROUND($C$5+AF$7*SIN(2*PI()*$B118/n_ang),0)-ImgG_y0+1,ROUND($C$4+AF$7*COS(2*PI()*$B118/n_ang),0)-ImgG_x0+1)</f>
        <v>44</v>
      </c>
      <c r="AG118" s="18" t="n">
        <f aca="false">INDEX(ImgG,ROUND($C$5+AG$7*SIN(2*PI()*$B118/n_ang),0)-ImgG_y0+1,ROUND($C$4+AG$7*COS(2*PI()*$B118/n_ang),0)-ImgG_x0+1)</f>
        <v>12</v>
      </c>
      <c r="AH118" s="18" t="n">
        <f aca="false">INDEX(ImgG,ROUND($C$5+AH$7*SIN(2*PI()*$B118/n_ang),0)-ImgG_y0+1,ROUND($C$4+AH$7*COS(2*PI()*$B118/n_ang),0)-ImgG_x0+1)</f>
        <v>8</v>
      </c>
      <c r="AI118" s="18" t="n">
        <f aca="false">INDEX(ImgG,ROUND($C$5+AI$7*SIN(2*PI()*$B118/n_ang),0)-ImgG_y0+1,ROUND($C$4+AI$7*COS(2*PI()*$B118/n_ang),0)-ImgG_x0+1)</f>
        <v>12</v>
      </c>
      <c r="AJ118" s="18" t="n">
        <f aca="false">INDEX(ImgG,ROUND($C$5+AJ$7*SIN(2*PI()*$B118/n_ang),0)-ImgG_y0+1,ROUND($C$4+AJ$7*COS(2*PI()*$B118/n_ang),0)-ImgG_x0+1)</f>
        <v>4</v>
      </c>
      <c r="AK118" s="18" t="n">
        <f aca="false">INDEX(ImgG,ROUND($C$5+AK$7*SIN(2*PI()*$B118/n_ang),0)-ImgG_y0+1,ROUND($C$4+AK$7*COS(2*PI()*$B118/n_ang),0)-ImgG_x0+1)</f>
        <v>8</v>
      </c>
      <c r="AL118" s="18" t="n">
        <f aca="false">INDEX(ImgG,ROUND($C$5+AL$7*SIN(2*PI()*$B118/n_ang),0)-ImgG_y0+1,ROUND($C$4+AL$7*COS(2*PI()*$B118/n_ang),0)-ImgG_x0+1)</f>
        <v>8</v>
      </c>
      <c r="AN118" s="35" t="n">
        <f aca="false">AVERAGE(D118:AB118)-AVERAGE(D136:AB136)</f>
        <v>23.734375</v>
      </c>
      <c r="AO118" s="36" t="n">
        <f aca="false">(AN118-AVERAGE(AN$8:AN$135))/STDEVP(AN$8:AN$135)</f>
        <v>0.86692711998863</v>
      </c>
      <c r="AP118" s="35" t="n">
        <f aca="false">AVERAGE(AD118:AL118)-AVERAGE(AD136:AL136)</f>
        <v>-53.0694444444444</v>
      </c>
      <c r="AQ118" s="36" t="n">
        <f aca="false">(AP118-AVERAGE(AP$8:AP$135))/STDEVP(AP$8:AP$135)</f>
        <v>-1.1357090325928</v>
      </c>
    </row>
    <row r="119" customFormat="false" ht="10.5" hidden="false" customHeight="true" outlineLevel="0" collapsed="false">
      <c r="B119" s="22" t="n">
        <v>111</v>
      </c>
      <c r="C119" s="34" t="n">
        <f aca="false">B119*360/n_ang</f>
        <v>312.1875</v>
      </c>
      <c r="D119" s="18" t="n">
        <f aca="false">INDEX(ImgG,ROUND($C$5+D$7*SIN(2*PI()*$B119/n_ang),0)-ImgG_y0+1,ROUND($C$4+D$7*COS(2*PI()*$B119/n_ang),0)-ImgG_x0+1)</f>
        <v>188</v>
      </c>
      <c r="E119" s="18" t="n">
        <f aca="false">INDEX(ImgG,ROUND($C$5+E$7*SIN(2*PI()*$B119/n_ang),0)-ImgG_y0+1,ROUND($C$4+E$7*COS(2*PI()*$B119/n_ang),0)-ImgG_x0+1)</f>
        <v>179</v>
      </c>
      <c r="F119" s="18" t="n">
        <f aca="false">INDEX(ImgG,ROUND($C$5+F$7*SIN(2*PI()*$B119/n_ang),0)-ImgG_y0+1,ROUND($C$4+F$7*COS(2*PI()*$B119/n_ang),0)-ImgG_x0+1)</f>
        <v>191</v>
      </c>
      <c r="G119" s="18" t="n">
        <f aca="false">INDEX(ImgG,ROUND($C$5+G$7*SIN(2*PI()*$B119/n_ang),0)-ImgG_y0+1,ROUND($C$4+G$7*COS(2*PI()*$B119/n_ang),0)-ImgG_x0+1)</f>
        <v>180</v>
      </c>
      <c r="H119" s="18" t="n">
        <f aca="false">INDEX(ImgG,ROUND($C$5+H$7*SIN(2*PI()*$B119/n_ang),0)-ImgG_y0+1,ROUND($C$4+H$7*COS(2*PI()*$B119/n_ang),0)-ImgG_x0+1)</f>
        <v>160</v>
      </c>
      <c r="I119" s="18" t="n">
        <f aca="false">INDEX(ImgG,ROUND($C$5+I$7*SIN(2*PI()*$B119/n_ang),0)-ImgG_y0+1,ROUND($C$4+I$7*COS(2*PI()*$B119/n_ang),0)-ImgG_x0+1)</f>
        <v>203</v>
      </c>
      <c r="J119" s="18" t="n">
        <f aca="false">INDEX(ImgG,ROUND($C$5+J$7*SIN(2*PI()*$B119/n_ang),0)-ImgG_y0+1,ROUND($C$4+J$7*COS(2*PI()*$B119/n_ang),0)-ImgG_x0+1)</f>
        <v>151</v>
      </c>
      <c r="K119" s="18" t="n">
        <f aca="false">INDEX(ImgG,ROUND($C$5+K$7*SIN(2*PI()*$B119/n_ang),0)-ImgG_y0+1,ROUND($C$4+K$7*COS(2*PI()*$B119/n_ang),0)-ImgG_x0+1)</f>
        <v>184</v>
      </c>
      <c r="L119" s="18" t="n">
        <f aca="false">INDEX(ImgG,ROUND($C$5+L$7*SIN(2*PI()*$B119/n_ang),0)-ImgG_y0+1,ROUND($C$4+L$7*COS(2*PI()*$B119/n_ang),0)-ImgG_x0+1)</f>
        <v>194</v>
      </c>
      <c r="M119" s="18" t="n">
        <f aca="false">INDEX(ImgG,ROUND($C$5+M$7*SIN(2*PI()*$B119/n_ang),0)-ImgG_y0+1,ROUND($C$4+M$7*COS(2*PI()*$B119/n_ang),0)-ImgG_x0+1)</f>
        <v>167</v>
      </c>
      <c r="N119" s="18" t="n">
        <f aca="false">INDEX(ImgG,ROUND($C$5+N$7*SIN(2*PI()*$B119/n_ang),0)-ImgG_y0+1,ROUND($C$4+N$7*COS(2*PI()*$B119/n_ang),0)-ImgG_x0+1)</f>
        <v>205</v>
      </c>
      <c r="O119" s="18" t="n">
        <f aca="false">INDEX(ImgG,ROUND($C$5+O$7*SIN(2*PI()*$B119/n_ang),0)-ImgG_y0+1,ROUND($C$4+O$7*COS(2*PI()*$B119/n_ang),0)-ImgG_x0+1)</f>
        <v>157</v>
      </c>
      <c r="P119" s="18" t="n">
        <f aca="false">INDEX(ImgG,ROUND($C$5+P$7*SIN(2*PI()*$B119/n_ang),0)-ImgG_y0+1,ROUND($C$4+P$7*COS(2*PI()*$B119/n_ang),0)-ImgG_x0+1)</f>
        <v>160</v>
      </c>
      <c r="Q119" s="18" t="n">
        <f aca="false">INDEX(ImgG,ROUND($C$5+Q$7*SIN(2*PI()*$B119/n_ang),0)-ImgG_y0+1,ROUND($C$4+Q$7*COS(2*PI()*$B119/n_ang),0)-ImgG_x0+1)</f>
        <v>195</v>
      </c>
      <c r="R119" s="18" t="n">
        <f aca="false">INDEX(ImgG,ROUND($C$5+R$7*SIN(2*PI()*$B119/n_ang),0)-ImgG_y0+1,ROUND($C$4+R$7*COS(2*PI()*$B119/n_ang),0)-ImgG_x0+1)</f>
        <v>171</v>
      </c>
      <c r="S119" s="18" t="n">
        <f aca="false">INDEX(ImgG,ROUND($C$5+S$7*SIN(2*PI()*$B119/n_ang),0)-ImgG_y0+1,ROUND($C$4+S$7*COS(2*PI()*$B119/n_ang),0)-ImgG_x0+1)</f>
        <v>178</v>
      </c>
      <c r="T119" s="18" t="n">
        <f aca="false">INDEX(ImgG,ROUND($C$5+T$7*SIN(2*PI()*$B119/n_ang),0)-ImgG_y0+1,ROUND($C$4+T$7*COS(2*PI()*$B119/n_ang),0)-ImgG_x0+1)</f>
        <v>178</v>
      </c>
      <c r="U119" s="18" t="n">
        <f aca="false">INDEX(ImgG,ROUND($C$5+U$7*SIN(2*PI()*$B119/n_ang),0)-ImgG_y0+1,ROUND($C$4+U$7*COS(2*PI()*$B119/n_ang),0)-ImgG_x0+1)</f>
        <v>189</v>
      </c>
      <c r="V119" s="18" t="n">
        <f aca="false">INDEX(ImgG,ROUND($C$5+V$7*SIN(2*PI()*$B119/n_ang),0)-ImgG_y0+1,ROUND($C$4+V$7*COS(2*PI()*$B119/n_ang),0)-ImgG_x0+1)</f>
        <v>159</v>
      </c>
      <c r="W119" s="18" t="n">
        <f aca="false">INDEX(ImgG,ROUND($C$5+W$7*SIN(2*PI()*$B119/n_ang),0)-ImgG_y0+1,ROUND($C$4+W$7*COS(2*PI()*$B119/n_ang),0)-ImgG_x0+1)</f>
        <v>206</v>
      </c>
      <c r="X119" s="18" t="n">
        <f aca="false">INDEX(ImgG,ROUND($C$5+X$7*SIN(2*PI()*$B119/n_ang),0)-ImgG_y0+1,ROUND($C$4+X$7*COS(2*PI()*$B119/n_ang),0)-ImgG_x0+1)</f>
        <v>249</v>
      </c>
      <c r="Y119" s="18" t="n">
        <f aca="false">INDEX(ImgG,ROUND($C$5+Y$7*SIN(2*PI()*$B119/n_ang),0)-ImgG_y0+1,ROUND($C$4+Y$7*COS(2*PI()*$B119/n_ang),0)-ImgG_x0+1)</f>
        <v>175</v>
      </c>
      <c r="Z119" s="18" t="n">
        <f aca="false">INDEX(ImgG,ROUND($C$5+Z$7*SIN(2*PI()*$B119/n_ang),0)-ImgG_y0+1,ROUND($C$4+Z$7*COS(2*PI()*$B119/n_ang),0)-ImgG_x0+1)</f>
        <v>54</v>
      </c>
      <c r="AA119" s="18" t="n">
        <f aca="false">INDEX(ImgG,ROUND($C$5+AA$7*SIN(2*PI()*$B119/n_ang),0)-ImgG_y0+1,ROUND($C$4+AA$7*COS(2*PI()*$B119/n_ang),0)-ImgG_x0+1)</f>
        <v>93</v>
      </c>
      <c r="AB119" s="18" t="n">
        <f aca="false">INDEX(ImgG,ROUND($C$5+AB$7*SIN(2*PI()*$B119/n_ang),0)-ImgG_y0+1,ROUND($C$4+AB$7*COS(2*PI()*$B119/n_ang),0)-ImgG_x0+1)</f>
        <v>81</v>
      </c>
      <c r="AD119" s="18" t="n">
        <f aca="false">INDEX(ImgG,ROUND($C$5+AD$7*SIN(2*PI()*$B119/n_ang),0)-ImgG_y0+1,ROUND($C$4+AD$7*COS(2*PI()*$B119/n_ang),0)-ImgG_x0+1)</f>
        <v>24</v>
      </c>
      <c r="AE119" s="18" t="n">
        <f aca="false">INDEX(ImgG,ROUND($C$5+AE$7*SIN(2*PI()*$B119/n_ang),0)-ImgG_y0+1,ROUND($C$4+AE$7*COS(2*PI()*$B119/n_ang),0)-ImgG_x0+1)</f>
        <v>51</v>
      </c>
      <c r="AF119" s="18" t="n">
        <f aca="false">INDEX(ImgG,ROUND($C$5+AF$7*SIN(2*PI()*$B119/n_ang),0)-ImgG_y0+1,ROUND($C$4+AF$7*COS(2*PI()*$B119/n_ang),0)-ImgG_x0+1)</f>
        <v>42</v>
      </c>
      <c r="AG119" s="18" t="n">
        <f aca="false">INDEX(ImgG,ROUND($C$5+AG$7*SIN(2*PI()*$B119/n_ang),0)-ImgG_y0+1,ROUND($C$4+AG$7*COS(2*PI()*$B119/n_ang),0)-ImgG_x0+1)</f>
        <v>42</v>
      </c>
      <c r="AH119" s="18" t="n">
        <f aca="false">INDEX(ImgG,ROUND($C$5+AH$7*SIN(2*PI()*$B119/n_ang),0)-ImgG_y0+1,ROUND($C$4+AH$7*COS(2*PI()*$B119/n_ang),0)-ImgG_x0+1)</f>
        <v>7</v>
      </c>
      <c r="AI119" s="18" t="n">
        <f aca="false">INDEX(ImgG,ROUND($C$5+AI$7*SIN(2*PI()*$B119/n_ang),0)-ImgG_y0+1,ROUND($C$4+AI$7*COS(2*PI()*$B119/n_ang),0)-ImgG_x0+1)</f>
        <v>9</v>
      </c>
      <c r="AJ119" s="18" t="n">
        <f aca="false">INDEX(ImgG,ROUND($C$5+AJ$7*SIN(2*PI()*$B119/n_ang),0)-ImgG_y0+1,ROUND($C$4+AJ$7*COS(2*PI()*$B119/n_ang),0)-ImgG_x0+1)</f>
        <v>7</v>
      </c>
      <c r="AK119" s="18" t="n">
        <f aca="false">INDEX(ImgG,ROUND($C$5+AK$7*SIN(2*PI()*$B119/n_ang),0)-ImgG_y0+1,ROUND($C$4+AK$7*COS(2*PI()*$B119/n_ang),0)-ImgG_x0+1)</f>
        <v>28</v>
      </c>
      <c r="AL119" s="18" t="n">
        <f aca="false">INDEX(ImgG,ROUND($C$5+AL$7*SIN(2*PI()*$B119/n_ang),0)-ImgG_y0+1,ROUND($C$4+AL$7*COS(2*PI()*$B119/n_ang),0)-ImgG_x0+1)</f>
        <v>79</v>
      </c>
      <c r="AN119" s="35" t="n">
        <f aca="false">AVERAGE(D119:AB119)-AVERAGE(D136:AB136)</f>
        <v>28.254375</v>
      </c>
      <c r="AO119" s="36" t="n">
        <f aca="false">(AN119-AVERAGE(AN$8:AN$135))/STDEVP(AN$8:AN$135)</f>
        <v>1.03202565670378</v>
      </c>
      <c r="AP119" s="35" t="n">
        <f aca="false">AVERAGE(AD119:AL119)-AVERAGE(AD136:AL136)</f>
        <v>-42.9583333333333</v>
      </c>
      <c r="AQ119" s="36" t="n">
        <f aca="false">(AP119-AVERAGE(AP$8:AP$135))/STDEVP(AP$8:AP$135)</f>
        <v>-0.919326887675876</v>
      </c>
    </row>
    <row r="120" customFormat="false" ht="10.5" hidden="false" customHeight="true" outlineLevel="0" collapsed="false">
      <c r="B120" s="22" t="n">
        <v>112</v>
      </c>
      <c r="C120" s="34" t="n">
        <f aca="false">B120*360/n_ang</f>
        <v>315</v>
      </c>
      <c r="D120" s="18" t="n">
        <f aca="false">INDEX(ImgG,ROUND($C$5+D$7*SIN(2*PI()*$B120/n_ang),0)-ImgG_y0+1,ROUND($C$4+D$7*COS(2*PI()*$B120/n_ang),0)-ImgG_x0+1)</f>
        <v>203</v>
      </c>
      <c r="E120" s="18" t="n">
        <f aca="false">INDEX(ImgG,ROUND($C$5+E$7*SIN(2*PI()*$B120/n_ang),0)-ImgG_y0+1,ROUND($C$4+E$7*COS(2*PI()*$B120/n_ang),0)-ImgG_x0+1)</f>
        <v>179</v>
      </c>
      <c r="F120" s="18" t="n">
        <f aca="false">INDEX(ImgG,ROUND($C$5+F$7*SIN(2*PI()*$B120/n_ang),0)-ImgG_y0+1,ROUND($C$4+F$7*COS(2*PI()*$B120/n_ang),0)-ImgG_x0+1)</f>
        <v>191</v>
      </c>
      <c r="G120" s="18" t="n">
        <f aca="false">INDEX(ImgG,ROUND($C$5+G$7*SIN(2*PI()*$B120/n_ang),0)-ImgG_y0+1,ROUND($C$4+G$7*COS(2*PI()*$B120/n_ang),0)-ImgG_x0+1)</f>
        <v>207</v>
      </c>
      <c r="H120" s="18" t="n">
        <f aca="false">INDEX(ImgG,ROUND($C$5+H$7*SIN(2*PI()*$B120/n_ang),0)-ImgG_y0+1,ROUND($C$4+H$7*COS(2*PI()*$B120/n_ang),0)-ImgG_x0+1)</f>
        <v>157</v>
      </c>
      <c r="I120" s="18" t="n">
        <f aca="false">INDEX(ImgG,ROUND($C$5+I$7*SIN(2*PI()*$B120/n_ang),0)-ImgG_y0+1,ROUND($C$4+I$7*COS(2*PI()*$B120/n_ang),0)-ImgG_x0+1)</f>
        <v>203</v>
      </c>
      <c r="J120" s="18" t="n">
        <f aca="false">INDEX(ImgG,ROUND($C$5+J$7*SIN(2*PI()*$B120/n_ang),0)-ImgG_y0+1,ROUND($C$4+J$7*COS(2*PI()*$B120/n_ang),0)-ImgG_x0+1)</f>
        <v>151</v>
      </c>
      <c r="K120" s="18" t="n">
        <f aca="false">INDEX(ImgG,ROUND($C$5+K$7*SIN(2*PI()*$B120/n_ang),0)-ImgG_y0+1,ROUND($C$4+K$7*COS(2*PI()*$B120/n_ang),0)-ImgG_x0+1)</f>
        <v>160</v>
      </c>
      <c r="L120" s="18" t="n">
        <f aca="false">INDEX(ImgG,ROUND($C$5+L$7*SIN(2*PI()*$B120/n_ang),0)-ImgG_y0+1,ROUND($C$4+L$7*COS(2*PI()*$B120/n_ang),0)-ImgG_x0+1)</f>
        <v>194</v>
      </c>
      <c r="M120" s="18" t="n">
        <f aca="false">INDEX(ImgG,ROUND($C$5+M$7*SIN(2*PI()*$B120/n_ang),0)-ImgG_y0+1,ROUND($C$4+M$7*COS(2*PI()*$B120/n_ang),0)-ImgG_x0+1)</f>
        <v>167</v>
      </c>
      <c r="N120" s="18" t="n">
        <f aca="false">INDEX(ImgG,ROUND($C$5+N$7*SIN(2*PI()*$B120/n_ang),0)-ImgG_y0+1,ROUND($C$4+N$7*COS(2*PI()*$B120/n_ang),0)-ImgG_x0+1)</f>
        <v>179</v>
      </c>
      <c r="O120" s="18" t="n">
        <f aca="false">INDEX(ImgG,ROUND($C$5+O$7*SIN(2*PI()*$B120/n_ang),0)-ImgG_y0+1,ROUND($C$4+O$7*COS(2*PI()*$B120/n_ang),0)-ImgG_x0+1)</f>
        <v>207</v>
      </c>
      <c r="P120" s="18" t="n">
        <f aca="false">INDEX(ImgG,ROUND($C$5+P$7*SIN(2*PI()*$B120/n_ang),0)-ImgG_y0+1,ROUND($C$4+P$7*COS(2*PI()*$B120/n_ang),0)-ImgG_x0+1)</f>
        <v>160</v>
      </c>
      <c r="Q120" s="18" t="n">
        <f aca="false">INDEX(ImgG,ROUND($C$5+Q$7*SIN(2*PI()*$B120/n_ang),0)-ImgG_y0+1,ROUND($C$4+Q$7*COS(2*PI()*$B120/n_ang),0)-ImgG_x0+1)</f>
        <v>181</v>
      </c>
      <c r="R120" s="18" t="n">
        <f aca="false">INDEX(ImgG,ROUND($C$5+R$7*SIN(2*PI()*$B120/n_ang),0)-ImgG_y0+1,ROUND($C$4+R$7*COS(2*PI()*$B120/n_ang),0)-ImgG_x0+1)</f>
        <v>170</v>
      </c>
      <c r="S120" s="18" t="n">
        <f aca="false">INDEX(ImgG,ROUND($C$5+S$7*SIN(2*PI()*$B120/n_ang),0)-ImgG_y0+1,ROUND($C$4+S$7*COS(2*PI()*$B120/n_ang),0)-ImgG_x0+1)</f>
        <v>184</v>
      </c>
      <c r="T120" s="18" t="n">
        <f aca="false">INDEX(ImgG,ROUND($C$5+T$7*SIN(2*PI()*$B120/n_ang),0)-ImgG_y0+1,ROUND($C$4+T$7*COS(2*PI()*$B120/n_ang),0)-ImgG_x0+1)</f>
        <v>165</v>
      </c>
      <c r="U120" s="18" t="n">
        <f aca="false">INDEX(ImgG,ROUND($C$5+U$7*SIN(2*PI()*$B120/n_ang),0)-ImgG_y0+1,ROUND($C$4+U$7*COS(2*PI()*$B120/n_ang),0)-ImgG_x0+1)</f>
        <v>171</v>
      </c>
      <c r="V120" s="18" t="n">
        <f aca="false">INDEX(ImgG,ROUND($C$5+V$7*SIN(2*PI()*$B120/n_ang),0)-ImgG_y0+1,ROUND($C$4+V$7*COS(2*PI()*$B120/n_ang),0)-ImgG_x0+1)</f>
        <v>201</v>
      </c>
      <c r="W120" s="18" t="n">
        <f aca="false">INDEX(ImgG,ROUND($C$5+W$7*SIN(2*PI()*$B120/n_ang),0)-ImgG_y0+1,ROUND($C$4+W$7*COS(2*PI()*$B120/n_ang),0)-ImgG_x0+1)</f>
        <v>165</v>
      </c>
      <c r="X120" s="18" t="n">
        <f aca="false">INDEX(ImgG,ROUND($C$5+X$7*SIN(2*PI()*$B120/n_ang),0)-ImgG_y0+1,ROUND($C$4+X$7*COS(2*PI()*$B120/n_ang),0)-ImgG_x0+1)</f>
        <v>152</v>
      </c>
      <c r="Y120" s="18" t="n">
        <f aca="false">INDEX(ImgG,ROUND($C$5+Y$7*SIN(2*PI()*$B120/n_ang),0)-ImgG_y0+1,ROUND($C$4+Y$7*COS(2*PI()*$B120/n_ang),0)-ImgG_x0+1)</f>
        <v>206</v>
      </c>
      <c r="Z120" s="18" t="n">
        <f aca="false">INDEX(ImgG,ROUND($C$5+Z$7*SIN(2*PI()*$B120/n_ang),0)-ImgG_y0+1,ROUND($C$4+Z$7*COS(2*PI()*$B120/n_ang),0)-ImgG_x0+1)</f>
        <v>81</v>
      </c>
      <c r="AA120" s="18" t="n">
        <f aca="false">INDEX(ImgG,ROUND($C$5+AA$7*SIN(2*PI()*$B120/n_ang),0)-ImgG_y0+1,ROUND($C$4+AA$7*COS(2*PI()*$B120/n_ang),0)-ImgG_x0+1)</f>
        <v>64</v>
      </c>
      <c r="AB120" s="18" t="n">
        <f aca="false">INDEX(ImgG,ROUND($C$5+AB$7*SIN(2*PI()*$B120/n_ang),0)-ImgG_y0+1,ROUND($C$4+AB$7*COS(2*PI()*$B120/n_ang),0)-ImgG_x0+1)</f>
        <v>60</v>
      </c>
      <c r="AD120" s="18" t="n">
        <f aca="false">INDEX(ImgG,ROUND($C$5+AD$7*SIN(2*PI()*$B120/n_ang),0)-ImgG_y0+1,ROUND($C$4+AD$7*COS(2*PI()*$B120/n_ang),0)-ImgG_x0+1)</f>
        <v>22</v>
      </c>
      <c r="AE120" s="18" t="n">
        <f aca="false">INDEX(ImgG,ROUND($C$5+AE$7*SIN(2*PI()*$B120/n_ang),0)-ImgG_y0+1,ROUND($C$4+AE$7*COS(2*PI()*$B120/n_ang),0)-ImgG_x0+1)</f>
        <v>50</v>
      </c>
      <c r="AF120" s="18" t="n">
        <f aca="false">INDEX(ImgG,ROUND($C$5+AF$7*SIN(2*PI()*$B120/n_ang),0)-ImgG_y0+1,ROUND($C$4+AF$7*COS(2*PI()*$B120/n_ang),0)-ImgG_x0+1)</f>
        <v>52</v>
      </c>
      <c r="AG120" s="18" t="n">
        <f aca="false">INDEX(ImgG,ROUND($C$5+AG$7*SIN(2*PI()*$B120/n_ang),0)-ImgG_y0+1,ROUND($C$4+AG$7*COS(2*PI()*$B120/n_ang),0)-ImgG_x0+1)</f>
        <v>38</v>
      </c>
      <c r="AH120" s="18" t="n">
        <f aca="false">INDEX(ImgG,ROUND($C$5+AH$7*SIN(2*PI()*$B120/n_ang),0)-ImgG_y0+1,ROUND($C$4+AH$7*COS(2*PI()*$B120/n_ang),0)-ImgG_x0+1)</f>
        <v>9</v>
      </c>
      <c r="AI120" s="18" t="n">
        <f aca="false">INDEX(ImgG,ROUND($C$5+AI$7*SIN(2*PI()*$B120/n_ang),0)-ImgG_y0+1,ROUND($C$4+AI$7*COS(2*PI()*$B120/n_ang),0)-ImgG_x0+1)</f>
        <v>14</v>
      </c>
      <c r="AJ120" s="18" t="n">
        <f aca="false">INDEX(ImgG,ROUND($C$5+AJ$7*SIN(2*PI()*$B120/n_ang),0)-ImgG_y0+1,ROUND($C$4+AJ$7*COS(2*PI()*$B120/n_ang),0)-ImgG_x0+1)</f>
        <v>19</v>
      </c>
      <c r="AK120" s="18" t="n">
        <f aca="false">INDEX(ImgG,ROUND($C$5+AK$7*SIN(2*PI()*$B120/n_ang),0)-ImgG_y0+1,ROUND($C$4+AK$7*COS(2*PI()*$B120/n_ang),0)-ImgG_x0+1)</f>
        <v>29</v>
      </c>
      <c r="AL120" s="18" t="n">
        <f aca="false">INDEX(ImgG,ROUND($C$5+AL$7*SIN(2*PI()*$B120/n_ang),0)-ImgG_y0+1,ROUND($C$4+AL$7*COS(2*PI()*$B120/n_ang),0)-ImgG_x0+1)</f>
        <v>52</v>
      </c>
      <c r="AN120" s="35" t="n">
        <f aca="false">AVERAGE(D120:AB120)-AVERAGE(D136:AB136)</f>
        <v>24.694375</v>
      </c>
      <c r="AO120" s="36" t="n">
        <f aca="false">(AN120-AVERAGE(AN$8:AN$135))/STDEVP(AN$8:AN$135)</f>
        <v>0.90199229592813</v>
      </c>
      <c r="AP120" s="35" t="n">
        <f aca="false">AVERAGE(AD120:AL120)-AVERAGE(AD136:AL136)</f>
        <v>-43.4027777777778</v>
      </c>
      <c r="AQ120" s="36" t="n">
        <f aca="false">(AP120-AVERAGE(AP$8:AP$135))/STDEVP(AP$8:AP$135)</f>
        <v>-0.928838190749147</v>
      </c>
    </row>
    <row r="121" customFormat="false" ht="10.5" hidden="false" customHeight="true" outlineLevel="0" collapsed="false">
      <c r="B121" s="22" t="n">
        <v>113</v>
      </c>
      <c r="C121" s="34" t="n">
        <f aca="false">B121*360/n_ang</f>
        <v>317.8125</v>
      </c>
      <c r="D121" s="18" t="n">
        <f aca="false">INDEX(ImgG,ROUND($C$5+D$7*SIN(2*PI()*$B121/n_ang),0)-ImgG_y0+1,ROUND($C$4+D$7*COS(2*PI()*$B121/n_ang),0)-ImgG_x0+1)</f>
        <v>203</v>
      </c>
      <c r="E121" s="18" t="n">
        <f aca="false">INDEX(ImgG,ROUND($C$5+E$7*SIN(2*PI()*$B121/n_ang),0)-ImgG_y0+1,ROUND($C$4+E$7*COS(2*PI()*$B121/n_ang),0)-ImgG_x0+1)</f>
        <v>170</v>
      </c>
      <c r="F121" s="18" t="n">
        <f aca="false">INDEX(ImgG,ROUND($C$5+F$7*SIN(2*PI()*$B121/n_ang),0)-ImgG_y0+1,ROUND($C$4+F$7*COS(2*PI()*$B121/n_ang),0)-ImgG_x0+1)</f>
        <v>170</v>
      </c>
      <c r="G121" s="18" t="n">
        <f aca="false">INDEX(ImgG,ROUND($C$5+G$7*SIN(2*PI()*$B121/n_ang),0)-ImgG_y0+1,ROUND($C$4+G$7*COS(2*PI()*$B121/n_ang),0)-ImgG_x0+1)</f>
        <v>207</v>
      </c>
      <c r="H121" s="18" t="n">
        <f aca="false">INDEX(ImgG,ROUND($C$5+H$7*SIN(2*PI()*$B121/n_ang),0)-ImgG_y0+1,ROUND($C$4+H$7*COS(2*PI()*$B121/n_ang),0)-ImgG_x0+1)</f>
        <v>157</v>
      </c>
      <c r="I121" s="18" t="n">
        <f aca="false">INDEX(ImgG,ROUND($C$5+I$7*SIN(2*PI()*$B121/n_ang),0)-ImgG_y0+1,ROUND($C$4+I$7*COS(2*PI()*$B121/n_ang),0)-ImgG_x0+1)</f>
        <v>167</v>
      </c>
      <c r="J121" s="18" t="n">
        <f aca="false">INDEX(ImgG,ROUND($C$5+J$7*SIN(2*PI()*$B121/n_ang),0)-ImgG_y0+1,ROUND($C$4+J$7*COS(2*PI()*$B121/n_ang),0)-ImgG_x0+1)</f>
        <v>208</v>
      </c>
      <c r="K121" s="18" t="n">
        <f aca="false">INDEX(ImgG,ROUND($C$5+K$7*SIN(2*PI()*$B121/n_ang),0)-ImgG_y0+1,ROUND($C$4+K$7*COS(2*PI()*$B121/n_ang),0)-ImgG_x0+1)</f>
        <v>160</v>
      </c>
      <c r="L121" s="18" t="n">
        <f aca="false">INDEX(ImgG,ROUND($C$5+L$7*SIN(2*PI()*$B121/n_ang),0)-ImgG_y0+1,ROUND($C$4+L$7*COS(2*PI()*$B121/n_ang),0)-ImgG_x0+1)</f>
        <v>163</v>
      </c>
      <c r="M121" s="18" t="n">
        <f aca="false">INDEX(ImgG,ROUND($C$5+M$7*SIN(2*PI()*$B121/n_ang),0)-ImgG_y0+1,ROUND($C$4+M$7*COS(2*PI()*$B121/n_ang),0)-ImgG_x0+1)</f>
        <v>177</v>
      </c>
      <c r="N121" s="18" t="n">
        <f aca="false">INDEX(ImgG,ROUND($C$5+N$7*SIN(2*PI()*$B121/n_ang),0)-ImgG_y0+1,ROUND($C$4+N$7*COS(2*PI()*$B121/n_ang),0)-ImgG_x0+1)</f>
        <v>179</v>
      </c>
      <c r="O121" s="18" t="n">
        <f aca="false">INDEX(ImgG,ROUND($C$5+O$7*SIN(2*PI()*$B121/n_ang),0)-ImgG_y0+1,ROUND($C$4+O$7*COS(2*PI()*$B121/n_ang),0)-ImgG_x0+1)</f>
        <v>188</v>
      </c>
      <c r="P121" s="18" t="n">
        <f aca="false">INDEX(ImgG,ROUND($C$5+P$7*SIN(2*PI()*$B121/n_ang),0)-ImgG_y0+1,ROUND($C$4+P$7*COS(2*PI()*$B121/n_ang),0)-ImgG_x0+1)</f>
        <v>162</v>
      </c>
      <c r="Q121" s="18" t="n">
        <f aca="false">INDEX(ImgG,ROUND($C$5+Q$7*SIN(2*PI()*$B121/n_ang),0)-ImgG_y0+1,ROUND($C$4+Q$7*COS(2*PI()*$B121/n_ang),0)-ImgG_x0+1)</f>
        <v>202</v>
      </c>
      <c r="R121" s="18" t="n">
        <f aca="false">INDEX(ImgG,ROUND($C$5+R$7*SIN(2*PI()*$B121/n_ang),0)-ImgG_y0+1,ROUND($C$4+R$7*COS(2*PI()*$B121/n_ang),0)-ImgG_x0+1)</f>
        <v>202</v>
      </c>
      <c r="S121" s="18" t="n">
        <f aca="false">INDEX(ImgG,ROUND($C$5+S$7*SIN(2*PI()*$B121/n_ang),0)-ImgG_y0+1,ROUND($C$4+S$7*COS(2*PI()*$B121/n_ang),0)-ImgG_x0+1)</f>
        <v>153</v>
      </c>
      <c r="T121" s="18" t="n">
        <f aca="false">INDEX(ImgG,ROUND($C$5+T$7*SIN(2*PI()*$B121/n_ang),0)-ImgG_y0+1,ROUND($C$4+T$7*COS(2*PI()*$B121/n_ang),0)-ImgG_x0+1)</f>
        <v>196</v>
      </c>
      <c r="U121" s="18" t="n">
        <f aca="false">INDEX(ImgG,ROUND($C$5+U$7*SIN(2*PI()*$B121/n_ang),0)-ImgG_y0+1,ROUND($C$4+U$7*COS(2*PI()*$B121/n_ang),0)-ImgG_x0+1)</f>
        <v>178</v>
      </c>
      <c r="V121" s="18" t="n">
        <f aca="false">INDEX(ImgG,ROUND($C$5+V$7*SIN(2*PI()*$B121/n_ang),0)-ImgG_y0+1,ROUND($C$4+V$7*COS(2*PI()*$B121/n_ang),0)-ImgG_x0+1)</f>
        <v>166</v>
      </c>
      <c r="W121" s="18" t="n">
        <f aca="false">INDEX(ImgG,ROUND($C$5+W$7*SIN(2*PI()*$B121/n_ang),0)-ImgG_y0+1,ROUND($C$4+W$7*COS(2*PI()*$B121/n_ang),0)-ImgG_x0+1)</f>
        <v>199</v>
      </c>
      <c r="X121" s="18" t="n">
        <f aca="false">INDEX(ImgG,ROUND($C$5+X$7*SIN(2*PI()*$B121/n_ang),0)-ImgG_y0+1,ROUND($C$4+X$7*COS(2*PI()*$B121/n_ang),0)-ImgG_x0+1)</f>
        <v>212</v>
      </c>
      <c r="Y121" s="18" t="n">
        <f aca="false">INDEX(ImgG,ROUND($C$5+Y$7*SIN(2*PI()*$B121/n_ang),0)-ImgG_y0+1,ROUND($C$4+Y$7*COS(2*PI()*$B121/n_ang),0)-ImgG_x0+1)</f>
        <v>244</v>
      </c>
      <c r="Z121" s="18" t="n">
        <f aca="false">INDEX(ImgG,ROUND($C$5+Z$7*SIN(2*PI()*$B121/n_ang),0)-ImgG_y0+1,ROUND($C$4+Z$7*COS(2*PI()*$B121/n_ang),0)-ImgG_x0+1)</f>
        <v>156</v>
      </c>
      <c r="AA121" s="18" t="n">
        <f aca="false">INDEX(ImgG,ROUND($C$5+AA$7*SIN(2*PI()*$B121/n_ang),0)-ImgG_y0+1,ROUND($C$4+AA$7*COS(2*PI()*$B121/n_ang),0)-ImgG_x0+1)</f>
        <v>86</v>
      </c>
      <c r="AB121" s="18" t="n">
        <f aca="false">INDEX(ImgG,ROUND($C$5+AB$7*SIN(2*PI()*$B121/n_ang),0)-ImgG_y0+1,ROUND($C$4+AB$7*COS(2*PI()*$B121/n_ang),0)-ImgG_x0+1)</f>
        <v>46</v>
      </c>
      <c r="AD121" s="18" t="n">
        <f aca="false">INDEX(ImgG,ROUND($C$5+AD$7*SIN(2*PI()*$B121/n_ang),0)-ImgG_y0+1,ROUND($C$4+AD$7*COS(2*PI()*$B121/n_ang),0)-ImgG_x0+1)</f>
        <v>18</v>
      </c>
      <c r="AE121" s="18" t="n">
        <f aca="false">INDEX(ImgG,ROUND($C$5+AE$7*SIN(2*PI()*$B121/n_ang),0)-ImgG_y0+1,ROUND($C$4+AE$7*COS(2*PI()*$B121/n_ang),0)-ImgG_x0+1)</f>
        <v>43</v>
      </c>
      <c r="AF121" s="18" t="n">
        <f aca="false">INDEX(ImgG,ROUND($C$5+AF$7*SIN(2*PI()*$B121/n_ang),0)-ImgG_y0+1,ROUND($C$4+AF$7*COS(2*PI()*$B121/n_ang),0)-ImgG_x0+1)</f>
        <v>57</v>
      </c>
      <c r="AG121" s="18" t="n">
        <f aca="false">INDEX(ImgG,ROUND($C$5+AG$7*SIN(2*PI()*$B121/n_ang),0)-ImgG_y0+1,ROUND($C$4+AG$7*COS(2*PI()*$B121/n_ang),0)-ImgG_x0+1)</f>
        <v>46</v>
      </c>
      <c r="AH121" s="18" t="n">
        <f aca="false">INDEX(ImgG,ROUND($C$5+AH$7*SIN(2*PI()*$B121/n_ang),0)-ImgG_y0+1,ROUND($C$4+AH$7*COS(2*PI()*$B121/n_ang),0)-ImgG_x0+1)</f>
        <v>11</v>
      </c>
      <c r="AI121" s="18" t="n">
        <f aca="false">INDEX(ImgG,ROUND($C$5+AI$7*SIN(2*PI()*$B121/n_ang),0)-ImgG_y0+1,ROUND($C$4+AI$7*COS(2*PI()*$B121/n_ang),0)-ImgG_x0+1)</f>
        <v>11</v>
      </c>
      <c r="AJ121" s="18" t="n">
        <f aca="false">INDEX(ImgG,ROUND($C$5+AJ$7*SIN(2*PI()*$B121/n_ang),0)-ImgG_y0+1,ROUND($C$4+AJ$7*COS(2*PI()*$B121/n_ang),0)-ImgG_x0+1)</f>
        <v>11</v>
      </c>
      <c r="AK121" s="18" t="n">
        <f aca="false">INDEX(ImgG,ROUND($C$5+AK$7*SIN(2*PI()*$B121/n_ang),0)-ImgG_y0+1,ROUND($C$4+AK$7*COS(2*PI()*$B121/n_ang),0)-ImgG_x0+1)</f>
        <v>22</v>
      </c>
      <c r="AL121" s="18" t="n">
        <f aca="false">INDEX(ImgG,ROUND($C$5+AL$7*SIN(2*PI()*$B121/n_ang),0)-ImgG_y0+1,ROUND($C$4+AL$7*COS(2*PI()*$B121/n_ang),0)-ImgG_x0+1)</f>
        <v>18</v>
      </c>
      <c r="AN121" s="35" t="n">
        <f aca="false">AVERAGE(D121:AB121)-AVERAGE(D136:AB136)</f>
        <v>32.414375</v>
      </c>
      <c r="AO121" s="36" t="n">
        <f aca="false">(AN121-AVERAGE(AN$8:AN$135))/STDEVP(AN$8:AN$135)</f>
        <v>1.18397475244161</v>
      </c>
      <c r="AP121" s="35" t="n">
        <f aca="false">AVERAGE(AD121:AL121)-AVERAGE(AD136:AL136)</f>
        <v>-48.7361111111111</v>
      </c>
      <c r="AQ121" s="36" t="n">
        <f aca="false">(AP121-AVERAGE(AP$8:AP$135))/STDEVP(AP$8:AP$135)</f>
        <v>-1.0429738276284</v>
      </c>
    </row>
    <row r="122" customFormat="false" ht="10.5" hidden="false" customHeight="true" outlineLevel="0" collapsed="false">
      <c r="B122" s="22" t="n">
        <v>114</v>
      </c>
      <c r="C122" s="34" t="n">
        <f aca="false">B122*360/n_ang</f>
        <v>320.625</v>
      </c>
      <c r="D122" s="18" t="n">
        <f aca="false">INDEX(ImgG,ROUND($C$5+D$7*SIN(2*PI()*$B122/n_ang),0)-ImgG_y0+1,ROUND($C$4+D$7*COS(2*PI()*$B122/n_ang),0)-ImgG_x0+1)</f>
        <v>203</v>
      </c>
      <c r="E122" s="18" t="n">
        <f aca="false">INDEX(ImgG,ROUND($C$5+E$7*SIN(2*PI()*$B122/n_ang),0)-ImgG_y0+1,ROUND($C$4+E$7*COS(2*PI()*$B122/n_ang),0)-ImgG_x0+1)</f>
        <v>203</v>
      </c>
      <c r="F122" s="18" t="n">
        <f aca="false">INDEX(ImgG,ROUND($C$5+F$7*SIN(2*PI()*$B122/n_ang),0)-ImgG_y0+1,ROUND($C$4+F$7*COS(2*PI()*$B122/n_ang),0)-ImgG_x0+1)</f>
        <v>165</v>
      </c>
      <c r="G122" s="18" t="n">
        <f aca="false">INDEX(ImgG,ROUND($C$5+G$7*SIN(2*PI()*$B122/n_ang),0)-ImgG_y0+1,ROUND($C$4+G$7*COS(2*PI()*$B122/n_ang),0)-ImgG_x0+1)</f>
        <v>207</v>
      </c>
      <c r="H122" s="18" t="n">
        <f aca="false">INDEX(ImgG,ROUND($C$5+H$7*SIN(2*PI()*$B122/n_ang),0)-ImgG_y0+1,ROUND($C$4+H$7*COS(2*PI()*$B122/n_ang),0)-ImgG_x0+1)</f>
        <v>207</v>
      </c>
      <c r="I122" s="18" t="n">
        <f aca="false">INDEX(ImgG,ROUND($C$5+I$7*SIN(2*PI()*$B122/n_ang),0)-ImgG_y0+1,ROUND($C$4+I$7*COS(2*PI()*$B122/n_ang),0)-ImgG_x0+1)</f>
        <v>167</v>
      </c>
      <c r="J122" s="18" t="n">
        <f aca="false">INDEX(ImgG,ROUND($C$5+J$7*SIN(2*PI()*$B122/n_ang),0)-ImgG_y0+1,ROUND($C$4+J$7*COS(2*PI()*$B122/n_ang),0)-ImgG_x0+1)</f>
        <v>187</v>
      </c>
      <c r="K122" s="18" t="n">
        <f aca="false">INDEX(ImgG,ROUND($C$5+K$7*SIN(2*PI()*$B122/n_ang),0)-ImgG_y0+1,ROUND($C$4+K$7*COS(2*PI()*$B122/n_ang),0)-ImgG_x0+1)</f>
        <v>183</v>
      </c>
      <c r="L122" s="18" t="n">
        <f aca="false">INDEX(ImgG,ROUND($C$5+L$7*SIN(2*PI()*$B122/n_ang),0)-ImgG_y0+1,ROUND($C$4+L$7*COS(2*PI()*$B122/n_ang),0)-ImgG_x0+1)</f>
        <v>163</v>
      </c>
      <c r="M122" s="18" t="n">
        <f aca="false">INDEX(ImgG,ROUND($C$5+M$7*SIN(2*PI()*$B122/n_ang),0)-ImgG_y0+1,ROUND($C$4+M$7*COS(2*PI()*$B122/n_ang),0)-ImgG_x0+1)</f>
        <v>183</v>
      </c>
      <c r="N122" s="18" t="n">
        <f aca="false">INDEX(ImgG,ROUND($C$5+N$7*SIN(2*PI()*$B122/n_ang),0)-ImgG_y0+1,ROUND($C$4+N$7*COS(2*PI()*$B122/n_ang),0)-ImgG_x0+1)</f>
        <v>173</v>
      </c>
      <c r="O122" s="18" t="n">
        <f aca="false">INDEX(ImgG,ROUND($C$5+O$7*SIN(2*PI()*$B122/n_ang),0)-ImgG_y0+1,ROUND($C$4+O$7*COS(2*PI()*$B122/n_ang),0)-ImgG_x0+1)</f>
        <v>203</v>
      </c>
      <c r="P122" s="18" t="n">
        <f aca="false">INDEX(ImgG,ROUND($C$5+P$7*SIN(2*PI()*$B122/n_ang),0)-ImgG_y0+1,ROUND($C$4+P$7*COS(2*PI()*$B122/n_ang),0)-ImgG_x0+1)</f>
        <v>203</v>
      </c>
      <c r="Q122" s="18" t="n">
        <f aca="false">INDEX(ImgG,ROUND($C$5+Q$7*SIN(2*PI()*$B122/n_ang),0)-ImgG_y0+1,ROUND($C$4+Q$7*COS(2*PI()*$B122/n_ang),0)-ImgG_x0+1)</f>
        <v>163</v>
      </c>
      <c r="R122" s="18" t="n">
        <f aca="false">INDEX(ImgG,ROUND($C$5+R$7*SIN(2*PI()*$B122/n_ang),0)-ImgG_y0+1,ROUND($C$4+R$7*COS(2*PI()*$B122/n_ang),0)-ImgG_x0+1)</f>
        <v>199</v>
      </c>
      <c r="S122" s="18" t="n">
        <f aca="false">INDEX(ImgG,ROUND($C$5+S$7*SIN(2*PI()*$B122/n_ang),0)-ImgG_y0+1,ROUND($C$4+S$7*COS(2*PI()*$B122/n_ang),0)-ImgG_x0+1)</f>
        <v>196</v>
      </c>
      <c r="T122" s="18" t="n">
        <f aca="false">INDEX(ImgG,ROUND($C$5+T$7*SIN(2*PI()*$B122/n_ang),0)-ImgG_y0+1,ROUND($C$4+T$7*COS(2*PI()*$B122/n_ang),0)-ImgG_x0+1)</f>
        <v>167</v>
      </c>
      <c r="U122" s="18" t="n">
        <f aca="false">INDEX(ImgG,ROUND($C$5+U$7*SIN(2*PI()*$B122/n_ang),0)-ImgG_y0+1,ROUND($C$4+U$7*COS(2*PI()*$B122/n_ang),0)-ImgG_x0+1)</f>
        <v>178</v>
      </c>
      <c r="V122" s="18" t="n">
        <f aca="false">INDEX(ImgG,ROUND($C$5+V$7*SIN(2*PI()*$B122/n_ang),0)-ImgG_y0+1,ROUND($C$4+V$7*COS(2*PI()*$B122/n_ang),0)-ImgG_x0+1)</f>
        <v>189</v>
      </c>
      <c r="W122" s="18" t="n">
        <f aca="false">INDEX(ImgG,ROUND($C$5+W$7*SIN(2*PI()*$B122/n_ang),0)-ImgG_y0+1,ROUND($C$4+W$7*COS(2*PI()*$B122/n_ang),0)-ImgG_x0+1)</f>
        <v>200</v>
      </c>
      <c r="X122" s="18" t="n">
        <f aca="false">INDEX(ImgG,ROUND($C$5+X$7*SIN(2*PI()*$B122/n_ang),0)-ImgG_y0+1,ROUND($C$4+X$7*COS(2*PI()*$B122/n_ang),0)-ImgG_x0+1)</f>
        <v>198</v>
      </c>
      <c r="Y122" s="18" t="n">
        <f aca="false">INDEX(ImgG,ROUND($C$5+Y$7*SIN(2*PI()*$B122/n_ang),0)-ImgG_y0+1,ROUND($C$4+Y$7*COS(2*PI()*$B122/n_ang),0)-ImgG_x0+1)</f>
        <v>212</v>
      </c>
      <c r="Z122" s="18" t="n">
        <f aca="false">INDEX(ImgG,ROUND($C$5+Z$7*SIN(2*PI()*$B122/n_ang),0)-ImgG_y0+1,ROUND($C$4+Z$7*COS(2*PI()*$B122/n_ang),0)-ImgG_x0+1)</f>
        <v>206</v>
      </c>
      <c r="AA122" s="18" t="n">
        <f aca="false">INDEX(ImgG,ROUND($C$5+AA$7*SIN(2*PI()*$B122/n_ang),0)-ImgG_y0+1,ROUND($C$4+AA$7*COS(2*PI()*$B122/n_ang),0)-ImgG_x0+1)</f>
        <v>135</v>
      </c>
      <c r="AB122" s="18" t="n">
        <f aca="false">INDEX(ImgG,ROUND($C$5+AB$7*SIN(2*PI()*$B122/n_ang),0)-ImgG_y0+1,ROUND($C$4+AB$7*COS(2*PI()*$B122/n_ang),0)-ImgG_x0+1)</f>
        <v>28</v>
      </c>
      <c r="AD122" s="18" t="n">
        <f aca="false">INDEX(ImgG,ROUND($C$5+AD$7*SIN(2*PI()*$B122/n_ang),0)-ImgG_y0+1,ROUND($C$4+AD$7*COS(2*PI()*$B122/n_ang),0)-ImgG_x0+1)</f>
        <v>8</v>
      </c>
      <c r="AE122" s="18" t="n">
        <f aca="false">INDEX(ImgG,ROUND($C$5+AE$7*SIN(2*PI()*$B122/n_ang),0)-ImgG_y0+1,ROUND($C$4+AE$7*COS(2*PI()*$B122/n_ang),0)-ImgG_x0+1)</f>
        <v>31</v>
      </c>
      <c r="AF122" s="18" t="n">
        <f aca="false">INDEX(ImgG,ROUND($C$5+AF$7*SIN(2*PI()*$B122/n_ang),0)-ImgG_y0+1,ROUND($C$4+AF$7*COS(2*PI()*$B122/n_ang),0)-ImgG_x0+1)</f>
        <v>50</v>
      </c>
      <c r="AG122" s="18" t="n">
        <f aca="false">INDEX(ImgG,ROUND($C$5+AG$7*SIN(2*PI()*$B122/n_ang),0)-ImgG_y0+1,ROUND($C$4+AG$7*COS(2*PI()*$B122/n_ang),0)-ImgG_x0+1)</f>
        <v>53</v>
      </c>
      <c r="AH122" s="18" t="n">
        <f aca="false">INDEX(ImgG,ROUND($C$5+AH$7*SIN(2*PI()*$B122/n_ang),0)-ImgG_y0+1,ROUND($C$4+AH$7*COS(2*PI()*$B122/n_ang),0)-ImgG_x0+1)</f>
        <v>25</v>
      </c>
      <c r="AI122" s="18" t="n">
        <f aca="false">INDEX(ImgG,ROUND($C$5+AI$7*SIN(2*PI()*$B122/n_ang),0)-ImgG_y0+1,ROUND($C$4+AI$7*COS(2*PI()*$B122/n_ang),0)-ImgG_x0+1)</f>
        <v>0</v>
      </c>
      <c r="AJ122" s="18" t="n">
        <f aca="false">INDEX(ImgG,ROUND($C$5+AJ$7*SIN(2*PI()*$B122/n_ang),0)-ImgG_y0+1,ROUND($C$4+AJ$7*COS(2*PI()*$B122/n_ang),0)-ImgG_x0+1)</f>
        <v>0</v>
      </c>
      <c r="AK122" s="18" t="n">
        <f aca="false">INDEX(ImgG,ROUND($C$5+AK$7*SIN(2*PI()*$B122/n_ang),0)-ImgG_y0+1,ROUND($C$4+AK$7*COS(2*PI()*$B122/n_ang),0)-ImgG_x0+1)</f>
        <v>24</v>
      </c>
      <c r="AL122" s="18" t="n">
        <f aca="false">INDEX(ImgG,ROUND($C$5+AL$7*SIN(2*PI()*$B122/n_ang),0)-ImgG_y0+1,ROUND($C$4+AL$7*COS(2*PI()*$B122/n_ang),0)-ImgG_x0+1)</f>
        <v>30</v>
      </c>
      <c r="AN122" s="35" t="n">
        <f aca="false">AVERAGE(D122:AB122)-AVERAGE(D136:AB136)</f>
        <v>39.094375</v>
      </c>
      <c r="AO122" s="36" t="n">
        <f aca="false">(AN122-AVERAGE(AN$8:AN$135))/STDEVP(AN$8:AN$135)</f>
        <v>1.42796993502064</v>
      </c>
      <c r="AP122" s="35" t="n">
        <f aca="false">AVERAGE(AD122:AL122)-AVERAGE(AD136:AL136)</f>
        <v>-50.5138888888889</v>
      </c>
      <c r="AQ122" s="36" t="n">
        <f aca="false">(AP122-AVERAGE(AP$8:AP$135))/STDEVP(AP$8:AP$135)</f>
        <v>-1.08101903992149</v>
      </c>
    </row>
    <row r="123" customFormat="false" ht="10.5" hidden="false" customHeight="true" outlineLevel="0" collapsed="false">
      <c r="B123" s="22" t="n">
        <v>115</v>
      </c>
      <c r="C123" s="34" t="n">
        <f aca="false">B123*360/n_ang</f>
        <v>323.4375</v>
      </c>
      <c r="D123" s="18" t="n">
        <f aca="false">INDEX(ImgG,ROUND($C$5+D$7*SIN(2*PI()*$B123/n_ang),0)-ImgG_y0+1,ROUND($C$4+D$7*COS(2*PI()*$B123/n_ang),0)-ImgG_x0+1)</f>
        <v>203</v>
      </c>
      <c r="E123" s="18" t="n">
        <f aca="false">INDEX(ImgG,ROUND($C$5+E$7*SIN(2*PI()*$B123/n_ang),0)-ImgG_y0+1,ROUND($C$4+E$7*COS(2*PI()*$B123/n_ang),0)-ImgG_x0+1)</f>
        <v>203</v>
      </c>
      <c r="F123" s="18" t="n">
        <f aca="false">INDEX(ImgG,ROUND($C$5+F$7*SIN(2*PI()*$B123/n_ang),0)-ImgG_y0+1,ROUND($C$4+F$7*COS(2*PI()*$B123/n_ang),0)-ImgG_x0+1)</f>
        <v>165</v>
      </c>
      <c r="G123" s="18" t="n">
        <f aca="false">INDEX(ImgG,ROUND($C$5+G$7*SIN(2*PI()*$B123/n_ang),0)-ImgG_y0+1,ROUND($C$4+G$7*COS(2*PI()*$B123/n_ang),0)-ImgG_x0+1)</f>
        <v>173</v>
      </c>
      <c r="H123" s="18" t="n">
        <f aca="false">INDEX(ImgG,ROUND($C$5+H$7*SIN(2*PI()*$B123/n_ang),0)-ImgG_y0+1,ROUND($C$4+H$7*COS(2*PI()*$B123/n_ang),0)-ImgG_x0+1)</f>
        <v>194</v>
      </c>
      <c r="I123" s="18" t="n">
        <f aca="false">INDEX(ImgG,ROUND($C$5+I$7*SIN(2*PI()*$B123/n_ang),0)-ImgG_y0+1,ROUND($C$4+I$7*COS(2*PI()*$B123/n_ang),0)-ImgG_x0+1)</f>
        <v>194</v>
      </c>
      <c r="J123" s="18" t="n">
        <f aca="false">INDEX(ImgG,ROUND($C$5+J$7*SIN(2*PI()*$B123/n_ang),0)-ImgG_y0+1,ROUND($C$4+J$7*COS(2*PI()*$B123/n_ang),0)-ImgG_x0+1)</f>
        <v>174</v>
      </c>
      <c r="K123" s="18" t="n">
        <f aca="false">INDEX(ImgG,ROUND($C$5+K$7*SIN(2*PI()*$B123/n_ang),0)-ImgG_y0+1,ROUND($C$4+K$7*COS(2*PI()*$B123/n_ang),0)-ImgG_x0+1)</f>
        <v>183</v>
      </c>
      <c r="L123" s="18" t="n">
        <f aca="false">INDEX(ImgG,ROUND($C$5+L$7*SIN(2*PI()*$B123/n_ang),0)-ImgG_y0+1,ROUND($C$4+L$7*COS(2*PI()*$B123/n_ang),0)-ImgG_x0+1)</f>
        <v>164</v>
      </c>
      <c r="M123" s="18" t="n">
        <f aca="false">INDEX(ImgG,ROUND($C$5+M$7*SIN(2*PI()*$B123/n_ang),0)-ImgG_y0+1,ROUND($C$4+M$7*COS(2*PI()*$B123/n_ang),0)-ImgG_x0+1)</f>
        <v>185</v>
      </c>
      <c r="N123" s="18" t="n">
        <f aca="false">INDEX(ImgG,ROUND($C$5+N$7*SIN(2*PI()*$B123/n_ang),0)-ImgG_y0+1,ROUND($C$4+N$7*COS(2*PI()*$B123/n_ang),0)-ImgG_x0+1)</f>
        <v>185</v>
      </c>
      <c r="O123" s="18" t="n">
        <f aca="false">INDEX(ImgG,ROUND($C$5+O$7*SIN(2*PI()*$B123/n_ang),0)-ImgG_y0+1,ROUND($C$4+O$7*COS(2*PI()*$B123/n_ang),0)-ImgG_x0+1)</f>
        <v>149</v>
      </c>
      <c r="P123" s="18" t="n">
        <f aca="false">INDEX(ImgG,ROUND($C$5+P$7*SIN(2*PI()*$B123/n_ang),0)-ImgG_y0+1,ROUND($C$4+P$7*COS(2*PI()*$B123/n_ang),0)-ImgG_x0+1)</f>
        <v>210</v>
      </c>
      <c r="Q123" s="18" t="n">
        <f aca="false">INDEX(ImgG,ROUND($C$5+Q$7*SIN(2*PI()*$B123/n_ang),0)-ImgG_y0+1,ROUND($C$4+Q$7*COS(2*PI()*$B123/n_ang),0)-ImgG_x0+1)</f>
        <v>192</v>
      </c>
      <c r="R123" s="18" t="n">
        <f aca="false">INDEX(ImgG,ROUND($C$5+R$7*SIN(2*PI()*$B123/n_ang),0)-ImgG_y0+1,ROUND($C$4+R$7*COS(2*PI()*$B123/n_ang),0)-ImgG_x0+1)</f>
        <v>167</v>
      </c>
      <c r="S123" s="18" t="n">
        <f aca="false">INDEX(ImgG,ROUND($C$5+S$7*SIN(2*PI()*$B123/n_ang),0)-ImgG_y0+1,ROUND($C$4+S$7*COS(2*PI()*$B123/n_ang),0)-ImgG_x0+1)</f>
        <v>167</v>
      </c>
      <c r="T123" s="18" t="n">
        <f aca="false">INDEX(ImgG,ROUND($C$5+T$7*SIN(2*PI()*$B123/n_ang),0)-ImgG_y0+1,ROUND($C$4+T$7*COS(2*PI()*$B123/n_ang),0)-ImgG_x0+1)</f>
        <v>184</v>
      </c>
      <c r="U123" s="18" t="n">
        <f aca="false">INDEX(ImgG,ROUND($C$5+U$7*SIN(2*PI()*$B123/n_ang),0)-ImgG_y0+1,ROUND($C$4+U$7*COS(2*PI()*$B123/n_ang),0)-ImgG_x0+1)</f>
        <v>170</v>
      </c>
      <c r="V123" s="18" t="n">
        <f aca="false">INDEX(ImgG,ROUND($C$5+V$7*SIN(2*PI()*$B123/n_ang),0)-ImgG_y0+1,ROUND($C$4+V$7*COS(2*PI()*$B123/n_ang),0)-ImgG_x0+1)</f>
        <v>176</v>
      </c>
      <c r="W123" s="18" t="n">
        <f aca="false">INDEX(ImgG,ROUND($C$5+W$7*SIN(2*PI()*$B123/n_ang),0)-ImgG_y0+1,ROUND($C$4+W$7*COS(2*PI()*$B123/n_ang),0)-ImgG_x0+1)</f>
        <v>153</v>
      </c>
      <c r="X123" s="18" t="n">
        <f aca="false">INDEX(ImgG,ROUND($C$5+X$7*SIN(2*PI()*$B123/n_ang),0)-ImgG_y0+1,ROUND($C$4+X$7*COS(2*PI()*$B123/n_ang),0)-ImgG_x0+1)</f>
        <v>153</v>
      </c>
      <c r="Y123" s="18" t="n">
        <f aca="false">INDEX(ImgG,ROUND($C$5+Y$7*SIN(2*PI()*$B123/n_ang),0)-ImgG_y0+1,ROUND($C$4+Y$7*COS(2*PI()*$B123/n_ang),0)-ImgG_x0+1)</f>
        <v>212</v>
      </c>
      <c r="Z123" s="18" t="n">
        <f aca="false">INDEX(ImgG,ROUND($C$5+Z$7*SIN(2*PI()*$B123/n_ang),0)-ImgG_y0+1,ROUND($C$4+Z$7*COS(2*PI()*$B123/n_ang),0)-ImgG_x0+1)</f>
        <v>252</v>
      </c>
      <c r="AA123" s="18" t="n">
        <f aca="false">INDEX(ImgG,ROUND($C$5+AA$7*SIN(2*PI()*$B123/n_ang),0)-ImgG_y0+1,ROUND($C$4+AA$7*COS(2*PI()*$B123/n_ang),0)-ImgG_x0+1)</f>
        <v>205</v>
      </c>
      <c r="AB123" s="18" t="n">
        <f aca="false">INDEX(ImgG,ROUND($C$5+AB$7*SIN(2*PI()*$B123/n_ang),0)-ImgG_y0+1,ROUND($C$4+AB$7*COS(2*PI()*$B123/n_ang),0)-ImgG_x0+1)</f>
        <v>30</v>
      </c>
      <c r="AD123" s="18" t="n">
        <f aca="false">INDEX(ImgG,ROUND($C$5+AD$7*SIN(2*PI()*$B123/n_ang),0)-ImgG_y0+1,ROUND($C$4+AD$7*COS(2*PI()*$B123/n_ang),0)-ImgG_x0+1)</f>
        <v>16</v>
      </c>
      <c r="AE123" s="18" t="n">
        <f aca="false">INDEX(ImgG,ROUND($C$5+AE$7*SIN(2*PI()*$B123/n_ang),0)-ImgG_y0+1,ROUND($C$4+AE$7*COS(2*PI()*$B123/n_ang),0)-ImgG_x0+1)</f>
        <v>19</v>
      </c>
      <c r="AF123" s="18" t="n">
        <f aca="false">INDEX(ImgG,ROUND($C$5+AF$7*SIN(2*PI()*$B123/n_ang),0)-ImgG_y0+1,ROUND($C$4+AF$7*COS(2*PI()*$B123/n_ang),0)-ImgG_x0+1)</f>
        <v>19</v>
      </c>
      <c r="AG123" s="18" t="n">
        <f aca="false">INDEX(ImgG,ROUND($C$5+AG$7*SIN(2*PI()*$B123/n_ang),0)-ImgG_y0+1,ROUND($C$4+AG$7*COS(2*PI()*$B123/n_ang),0)-ImgG_x0+1)</f>
        <v>54</v>
      </c>
      <c r="AH123" s="18" t="n">
        <f aca="false">INDEX(ImgG,ROUND($C$5+AH$7*SIN(2*PI()*$B123/n_ang),0)-ImgG_y0+1,ROUND($C$4+AH$7*COS(2*PI()*$B123/n_ang),0)-ImgG_x0+1)</f>
        <v>33</v>
      </c>
      <c r="AI123" s="18" t="n">
        <f aca="false">INDEX(ImgG,ROUND($C$5+AI$7*SIN(2*PI()*$B123/n_ang),0)-ImgG_y0+1,ROUND($C$4+AI$7*COS(2*PI()*$B123/n_ang),0)-ImgG_x0+1)</f>
        <v>15</v>
      </c>
      <c r="AJ123" s="18" t="n">
        <f aca="false">INDEX(ImgG,ROUND($C$5+AJ$7*SIN(2*PI()*$B123/n_ang),0)-ImgG_y0+1,ROUND($C$4+AJ$7*COS(2*PI()*$B123/n_ang),0)-ImgG_x0+1)</f>
        <v>3</v>
      </c>
      <c r="AK123" s="18" t="n">
        <f aca="false">INDEX(ImgG,ROUND($C$5+AK$7*SIN(2*PI()*$B123/n_ang),0)-ImgG_y0+1,ROUND($C$4+AK$7*COS(2*PI()*$B123/n_ang),0)-ImgG_x0+1)</f>
        <v>37</v>
      </c>
      <c r="AL123" s="18" t="n">
        <f aca="false">INDEX(ImgG,ROUND($C$5+AL$7*SIN(2*PI()*$B123/n_ang),0)-ImgG_y0+1,ROUND($C$4+AL$7*COS(2*PI()*$B123/n_ang),0)-ImgG_x0+1)</f>
        <v>42</v>
      </c>
      <c r="AN123" s="35" t="n">
        <f aca="false">AVERAGE(D123:AB123)-AVERAGE(D136:AB136)</f>
        <v>36.094375</v>
      </c>
      <c r="AO123" s="36" t="n">
        <f aca="false">(AN123-AVERAGE(AN$8:AN$135))/STDEVP(AN$8:AN$135)</f>
        <v>1.3183912602097</v>
      </c>
      <c r="AP123" s="35" t="n">
        <f aca="false">AVERAGE(AD123:AL123)-AVERAGE(AD136:AL136)</f>
        <v>-48.625</v>
      </c>
      <c r="AQ123" s="36" t="n">
        <f aca="false">(AP123-AVERAGE(AP$8:AP$135))/STDEVP(AP$8:AP$135)</f>
        <v>-1.04059600186008</v>
      </c>
    </row>
    <row r="124" customFormat="false" ht="10.5" hidden="false" customHeight="true" outlineLevel="0" collapsed="false">
      <c r="B124" s="22" t="n">
        <v>116</v>
      </c>
      <c r="C124" s="34" t="n">
        <f aca="false">B124*360/n_ang</f>
        <v>326.25</v>
      </c>
      <c r="D124" s="18" t="n">
        <f aca="false">INDEX(ImgG,ROUND($C$5+D$7*SIN(2*PI()*$B124/n_ang),0)-ImgG_y0+1,ROUND($C$4+D$7*COS(2*PI()*$B124/n_ang),0)-ImgG_x0+1)</f>
        <v>139</v>
      </c>
      <c r="E124" s="18" t="n">
        <f aca="false">INDEX(ImgG,ROUND($C$5+E$7*SIN(2*PI()*$B124/n_ang),0)-ImgG_y0+1,ROUND($C$4+E$7*COS(2*PI()*$B124/n_ang),0)-ImgG_x0+1)</f>
        <v>203</v>
      </c>
      <c r="F124" s="18" t="n">
        <f aca="false">INDEX(ImgG,ROUND($C$5+F$7*SIN(2*PI()*$B124/n_ang),0)-ImgG_y0+1,ROUND($C$4+F$7*COS(2*PI()*$B124/n_ang),0)-ImgG_x0+1)</f>
        <v>186</v>
      </c>
      <c r="G124" s="18" t="n">
        <f aca="false">INDEX(ImgG,ROUND($C$5+G$7*SIN(2*PI()*$B124/n_ang),0)-ImgG_y0+1,ROUND($C$4+G$7*COS(2*PI()*$B124/n_ang),0)-ImgG_x0+1)</f>
        <v>173</v>
      </c>
      <c r="H124" s="18" t="n">
        <f aca="false">INDEX(ImgG,ROUND($C$5+H$7*SIN(2*PI()*$B124/n_ang),0)-ImgG_y0+1,ROUND($C$4+H$7*COS(2*PI()*$B124/n_ang),0)-ImgG_x0+1)</f>
        <v>186</v>
      </c>
      <c r="I124" s="18" t="n">
        <f aca="false">INDEX(ImgG,ROUND($C$5+I$7*SIN(2*PI()*$B124/n_ang),0)-ImgG_y0+1,ROUND($C$4+I$7*COS(2*PI()*$B124/n_ang),0)-ImgG_x0+1)</f>
        <v>181</v>
      </c>
      <c r="J124" s="18" t="n">
        <f aca="false">INDEX(ImgG,ROUND($C$5+J$7*SIN(2*PI()*$B124/n_ang),0)-ImgG_y0+1,ROUND($C$4+J$7*COS(2*PI()*$B124/n_ang),0)-ImgG_x0+1)</f>
        <v>180</v>
      </c>
      <c r="K124" s="18" t="n">
        <f aca="false">INDEX(ImgG,ROUND($C$5+K$7*SIN(2*PI()*$B124/n_ang),0)-ImgG_y0+1,ROUND($C$4+K$7*COS(2*PI()*$B124/n_ang),0)-ImgG_x0+1)</f>
        <v>180</v>
      </c>
      <c r="L124" s="18" t="n">
        <f aca="false">INDEX(ImgG,ROUND($C$5+L$7*SIN(2*PI()*$B124/n_ang),0)-ImgG_y0+1,ROUND($C$4+L$7*COS(2*PI()*$B124/n_ang),0)-ImgG_x0+1)</f>
        <v>164</v>
      </c>
      <c r="M124" s="18" t="n">
        <f aca="false">INDEX(ImgG,ROUND($C$5+M$7*SIN(2*PI()*$B124/n_ang),0)-ImgG_y0+1,ROUND($C$4+M$7*COS(2*PI()*$B124/n_ang),0)-ImgG_x0+1)</f>
        <v>142</v>
      </c>
      <c r="N124" s="18" t="n">
        <f aca="false">INDEX(ImgG,ROUND($C$5+N$7*SIN(2*PI()*$B124/n_ang),0)-ImgG_y0+1,ROUND($C$4+N$7*COS(2*PI()*$B124/n_ang),0)-ImgG_x0+1)</f>
        <v>186</v>
      </c>
      <c r="O124" s="18" t="n">
        <f aca="false">INDEX(ImgG,ROUND($C$5+O$7*SIN(2*PI()*$B124/n_ang),0)-ImgG_y0+1,ROUND($C$4+O$7*COS(2*PI()*$B124/n_ang),0)-ImgG_x0+1)</f>
        <v>194</v>
      </c>
      <c r="P124" s="18" t="n">
        <f aca="false">INDEX(ImgG,ROUND($C$5+P$7*SIN(2*PI()*$B124/n_ang),0)-ImgG_y0+1,ROUND($C$4+P$7*COS(2*PI()*$B124/n_ang),0)-ImgG_x0+1)</f>
        <v>173</v>
      </c>
      <c r="Q124" s="18" t="n">
        <f aca="false">INDEX(ImgG,ROUND($C$5+Q$7*SIN(2*PI()*$B124/n_ang),0)-ImgG_y0+1,ROUND($C$4+Q$7*COS(2*PI()*$B124/n_ang),0)-ImgG_x0+1)</f>
        <v>173</v>
      </c>
      <c r="R124" s="18" t="n">
        <f aca="false">INDEX(ImgG,ROUND($C$5+R$7*SIN(2*PI()*$B124/n_ang),0)-ImgG_y0+1,ROUND($C$4+R$7*COS(2*PI()*$B124/n_ang),0)-ImgG_x0+1)</f>
        <v>180</v>
      </c>
      <c r="S124" s="18" t="n">
        <f aca="false">INDEX(ImgG,ROUND($C$5+S$7*SIN(2*PI()*$B124/n_ang),0)-ImgG_y0+1,ROUND($C$4+S$7*COS(2*PI()*$B124/n_ang),0)-ImgG_x0+1)</f>
        <v>198</v>
      </c>
      <c r="T124" s="18" t="n">
        <f aca="false">INDEX(ImgG,ROUND($C$5+T$7*SIN(2*PI()*$B124/n_ang),0)-ImgG_y0+1,ROUND($C$4+T$7*COS(2*PI()*$B124/n_ang),0)-ImgG_x0+1)</f>
        <v>207</v>
      </c>
      <c r="U124" s="18" t="n">
        <f aca="false">INDEX(ImgG,ROUND($C$5+U$7*SIN(2*PI()*$B124/n_ang),0)-ImgG_y0+1,ROUND($C$4+U$7*COS(2*PI()*$B124/n_ang),0)-ImgG_x0+1)</f>
        <v>165</v>
      </c>
      <c r="V124" s="18" t="n">
        <f aca="false">INDEX(ImgG,ROUND($C$5+V$7*SIN(2*PI()*$B124/n_ang),0)-ImgG_y0+1,ROUND($C$4+V$7*COS(2*PI()*$B124/n_ang),0)-ImgG_x0+1)</f>
        <v>182</v>
      </c>
      <c r="W124" s="18" t="n">
        <f aca="false">INDEX(ImgG,ROUND($C$5+W$7*SIN(2*PI()*$B124/n_ang),0)-ImgG_y0+1,ROUND($C$4+W$7*COS(2*PI()*$B124/n_ang),0)-ImgG_x0+1)</f>
        <v>203</v>
      </c>
      <c r="X124" s="18" t="n">
        <f aca="false">INDEX(ImgG,ROUND($C$5+X$7*SIN(2*PI()*$B124/n_ang),0)-ImgG_y0+1,ROUND($C$4+X$7*COS(2*PI()*$B124/n_ang),0)-ImgG_x0+1)</f>
        <v>193</v>
      </c>
      <c r="Y124" s="18" t="n">
        <f aca="false">INDEX(ImgG,ROUND($C$5+Y$7*SIN(2*PI()*$B124/n_ang),0)-ImgG_y0+1,ROUND($C$4+Y$7*COS(2*PI()*$B124/n_ang),0)-ImgG_x0+1)</f>
        <v>175</v>
      </c>
      <c r="Z124" s="18" t="n">
        <f aca="false">INDEX(ImgG,ROUND($C$5+Z$7*SIN(2*PI()*$B124/n_ang),0)-ImgG_y0+1,ROUND($C$4+Z$7*COS(2*PI()*$B124/n_ang),0)-ImgG_x0+1)</f>
        <v>188</v>
      </c>
      <c r="AA124" s="18" t="n">
        <f aca="false">INDEX(ImgG,ROUND($C$5+AA$7*SIN(2*PI()*$B124/n_ang),0)-ImgG_y0+1,ROUND($C$4+AA$7*COS(2*PI()*$B124/n_ang),0)-ImgG_x0+1)</f>
        <v>213</v>
      </c>
      <c r="AB124" s="18" t="n">
        <f aca="false">INDEX(ImgG,ROUND($C$5+AB$7*SIN(2*PI()*$B124/n_ang),0)-ImgG_y0+1,ROUND($C$4+AB$7*COS(2*PI()*$B124/n_ang),0)-ImgG_x0+1)</f>
        <v>14</v>
      </c>
      <c r="AD124" s="18" t="n">
        <f aca="false">INDEX(ImgG,ROUND($C$5+AD$7*SIN(2*PI()*$B124/n_ang),0)-ImgG_y0+1,ROUND($C$4+AD$7*COS(2*PI()*$B124/n_ang),0)-ImgG_x0+1)</f>
        <v>13</v>
      </c>
      <c r="AE124" s="18" t="n">
        <f aca="false">INDEX(ImgG,ROUND($C$5+AE$7*SIN(2*PI()*$B124/n_ang),0)-ImgG_y0+1,ROUND($C$4+AE$7*COS(2*PI()*$B124/n_ang),0)-ImgG_x0+1)</f>
        <v>11</v>
      </c>
      <c r="AF124" s="18" t="n">
        <f aca="false">INDEX(ImgG,ROUND($C$5+AF$7*SIN(2*PI()*$B124/n_ang),0)-ImgG_y0+1,ROUND($C$4+AF$7*COS(2*PI()*$B124/n_ang),0)-ImgG_x0+1)</f>
        <v>39</v>
      </c>
      <c r="AG124" s="18" t="n">
        <f aca="false">INDEX(ImgG,ROUND($C$5+AG$7*SIN(2*PI()*$B124/n_ang),0)-ImgG_y0+1,ROUND($C$4+AG$7*COS(2*PI()*$B124/n_ang),0)-ImgG_x0+1)</f>
        <v>39</v>
      </c>
      <c r="AH124" s="18" t="n">
        <f aca="false">INDEX(ImgG,ROUND($C$5+AH$7*SIN(2*PI()*$B124/n_ang),0)-ImgG_y0+1,ROUND($C$4+AH$7*COS(2*PI()*$B124/n_ang),0)-ImgG_x0+1)</f>
        <v>46</v>
      </c>
      <c r="AI124" s="18" t="n">
        <f aca="false">INDEX(ImgG,ROUND($C$5+AI$7*SIN(2*PI()*$B124/n_ang),0)-ImgG_y0+1,ROUND($C$4+AI$7*COS(2*PI()*$B124/n_ang),0)-ImgG_x0+1)</f>
        <v>18</v>
      </c>
      <c r="AJ124" s="18" t="n">
        <f aca="false">INDEX(ImgG,ROUND($C$5+AJ$7*SIN(2*PI()*$B124/n_ang),0)-ImgG_y0+1,ROUND($C$4+AJ$7*COS(2*PI()*$B124/n_ang),0)-ImgG_x0+1)</f>
        <v>8</v>
      </c>
      <c r="AK124" s="18" t="n">
        <f aca="false">INDEX(ImgG,ROUND($C$5+AK$7*SIN(2*PI()*$B124/n_ang),0)-ImgG_y0+1,ROUND($C$4+AK$7*COS(2*PI()*$B124/n_ang),0)-ImgG_x0+1)</f>
        <v>43</v>
      </c>
      <c r="AL124" s="18" t="n">
        <f aca="false">INDEX(ImgG,ROUND($C$5+AL$7*SIN(2*PI()*$B124/n_ang),0)-ImgG_y0+1,ROUND($C$4+AL$7*COS(2*PI()*$B124/n_ang),0)-ImgG_x0+1)</f>
        <v>92</v>
      </c>
      <c r="AN124" s="35" t="n">
        <f aca="false">AVERAGE(D124:AB124)-AVERAGE(D136:AB136)</f>
        <v>33.494375</v>
      </c>
      <c r="AO124" s="36" t="n">
        <f aca="false">(AN124-AVERAGE(AN$8:AN$135))/STDEVP(AN$8:AN$135)</f>
        <v>1.22342307537355</v>
      </c>
      <c r="AP124" s="35" t="n">
        <f aca="false">AVERAGE(AD124:AL124)-AVERAGE(AD136:AL136)</f>
        <v>-40.7361111111111</v>
      </c>
      <c r="AQ124" s="36" t="n">
        <f aca="false">(AP124-AVERAGE(AP$8:AP$135))/STDEVP(AP$8:AP$135)</f>
        <v>-0.871770372309519</v>
      </c>
    </row>
    <row r="125" customFormat="false" ht="10.5" hidden="false" customHeight="true" outlineLevel="0" collapsed="false">
      <c r="B125" s="22" t="n">
        <v>117</v>
      </c>
      <c r="C125" s="34" t="n">
        <f aca="false">B125*360/n_ang</f>
        <v>329.0625</v>
      </c>
      <c r="D125" s="18" t="n">
        <f aca="false">INDEX(ImgG,ROUND($C$5+D$7*SIN(2*PI()*$B125/n_ang),0)-ImgG_y0+1,ROUND($C$4+D$7*COS(2*PI()*$B125/n_ang),0)-ImgG_x0+1)</f>
        <v>139</v>
      </c>
      <c r="E125" s="18" t="n">
        <f aca="false">INDEX(ImgG,ROUND($C$5+E$7*SIN(2*PI()*$B125/n_ang),0)-ImgG_y0+1,ROUND($C$4+E$7*COS(2*PI()*$B125/n_ang),0)-ImgG_x0+1)</f>
        <v>200</v>
      </c>
      <c r="F125" s="18" t="n">
        <f aca="false">INDEX(ImgG,ROUND($C$5+F$7*SIN(2*PI()*$B125/n_ang),0)-ImgG_y0+1,ROUND($C$4+F$7*COS(2*PI()*$B125/n_ang),0)-ImgG_x0+1)</f>
        <v>186</v>
      </c>
      <c r="G125" s="18" t="n">
        <f aca="false">INDEX(ImgG,ROUND($C$5+G$7*SIN(2*PI()*$B125/n_ang),0)-ImgG_y0+1,ROUND($C$4+G$7*COS(2*PI()*$B125/n_ang),0)-ImgG_x0+1)</f>
        <v>185</v>
      </c>
      <c r="H125" s="18" t="n">
        <f aca="false">INDEX(ImgG,ROUND($C$5+H$7*SIN(2*PI()*$B125/n_ang),0)-ImgG_y0+1,ROUND($C$4+H$7*COS(2*PI()*$B125/n_ang),0)-ImgG_x0+1)</f>
        <v>186</v>
      </c>
      <c r="I125" s="18" t="n">
        <f aca="false">INDEX(ImgG,ROUND($C$5+I$7*SIN(2*PI()*$B125/n_ang),0)-ImgG_y0+1,ROUND($C$4+I$7*COS(2*PI()*$B125/n_ang),0)-ImgG_x0+1)</f>
        <v>181</v>
      </c>
      <c r="J125" s="18" t="n">
        <f aca="false">INDEX(ImgG,ROUND($C$5+J$7*SIN(2*PI()*$B125/n_ang),0)-ImgG_y0+1,ROUND($C$4+J$7*COS(2*PI()*$B125/n_ang),0)-ImgG_x0+1)</f>
        <v>181</v>
      </c>
      <c r="K125" s="18" t="n">
        <f aca="false">INDEX(ImgG,ROUND($C$5+K$7*SIN(2*PI()*$B125/n_ang),0)-ImgG_y0+1,ROUND($C$4+K$7*COS(2*PI()*$B125/n_ang),0)-ImgG_x0+1)</f>
        <v>192</v>
      </c>
      <c r="L125" s="18" t="n">
        <f aca="false">INDEX(ImgG,ROUND($C$5+L$7*SIN(2*PI()*$B125/n_ang),0)-ImgG_y0+1,ROUND($C$4+L$7*COS(2*PI()*$B125/n_ang),0)-ImgG_x0+1)</f>
        <v>205</v>
      </c>
      <c r="M125" s="18" t="n">
        <f aca="false">INDEX(ImgG,ROUND($C$5+M$7*SIN(2*PI()*$B125/n_ang),0)-ImgG_y0+1,ROUND($C$4+M$7*COS(2*PI()*$B125/n_ang),0)-ImgG_x0+1)</f>
        <v>142</v>
      </c>
      <c r="N125" s="18" t="n">
        <f aca="false">INDEX(ImgG,ROUND($C$5+N$7*SIN(2*PI()*$B125/n_ang),0)-ImgG_y0+1,ROUND($C$4+N$7*COS(2*PI()*$B125/n_ang),0)-ImgG_x0+1)</f>
        <v>160</v>
      </c>
      <c r="O125" s="18" t="n">
        <f aca="false">INDEX(ImgG,ROUND($C$5+O$7*SIN(2*PI()*$B125/n_ang),0)-ImgG_y0+1,ROUND($C$4+O$7*COS(2*PI()*$B125/n_ang),0)-ImgG_x0+1)</f>
        <v>194</v>
      </c>
      <c r="P125" s="18" t="n">
        <f aca="false">INDEX(ImgG,ROUND($C$5+P$7*SIN(2*PI()*$B125/n_ang),0)-ImgG_y0+1,ROUND($C$4+P$7*COS(2*PI()*$B125/n_ang),0)-ImgG_x0+1)</f>
        <v>185</v>
      </c>
      <c r="Q125" s="18" t="n">
        <f aca="false">INDEX(ImgG,ROUND($C$5+Q$7*SIN(2*PI()*$B125/n_ang),0)-ImgG_y0+1,ROUND($C$4+Q$7*COS(2*PI()*$B125/n_ang),0)-ImgG_x0+1)</f>
        <v>188</v>
      </c>
      <c r="R125" s="18" t="n">
        <f aca="false">INDEX(ImgG,ROUND($C$5+R$7*SIN(2*PI()*$B125/n_ang),0)-ImgG_y0+1,ROUND($C$4+R$7*COS(2*PI()*$B125/n_ang),0)-ImgG_x0+1)</f>
        <v>208</v>
      </c>
      <c r="S125" s="18" t="n">
        <f aca="false">INDEX(ImgG,ROUND($C$5+S$7*SIN(2*PI()*$B125/n_ang),0)-ImgG_y0+1,ROUND($C$4+S$7*COS(2*PI()*$B125/n_ang),0)-ImgG_x0+1)</f>
        <v>162</v>
      </c>
      <c r="T125" s="18" t="n">
        <f aca="false">INDEX(ImgG,ROUND($C$5+T$7*SIN(2*PI()*$B125/n_ang),0)-ImgG_y0+1,ROUND($C$4+T$7*COS(2*PI()*$B125/n_ang),0)-ImgG_x0+1)</f>
        <v>162</v>
      </c>
      <c r="U125" s="18" t="n">
        <f aca="false">INDEX(ImgG,ROUND($C$5+U$7*SIN(2*PI()*$B125/n_ang),0)-ImgG_y0+1,ROUND($C$4+U$7*COS(2*PI()*$B125/n_ang),0)-ImgG_x0+1)</f>
        <v>213</v>
      </c>
      <c r="V125" s="18" t="n">
        <f aca="false">INDEX(ImgG,ROUND($C$5+V$7*SIN(2*PI()*$B125/n_ang),0)-ImgG_y0+1,ROUND($C$4+V$7*COS(2*PI()*$B125/n_ang),0)-ImgG_x0+1)</f>
        <v>207</v>
      </c>
      <c r="W125" s="18" t="n">
        <f aca="false">INDEX(ImgG,ROUND($C$5+W$7*SIN(2*PI()*$B125/n_ang),0)-ImgG_y0+1,ROUND($C$4+W$7*COS(2*PI()*$B125/n_ang),0)-ImgG_x0+1)</f>
        <v>180</v>
      </c>
      <c r="X125" s="18" t="n">
        <f aca="false">INDEX(ImgG,ROUND($C$5+X$7*SIN(2*PI()*$B125/n_ang),0)-ImgG_y0+1,ROUND($C$4+X$7*COS(2*PI()*$B125/n_ang),0)-ImgG_x0+1)</f>
        <v>178</v>
      </c>
      <c r="Y125" s="18" t="n">
        <f aca="false">INDEX(ImgG,ROUND($C$5+Y$7*SIN(2*PI()*$B125/n_ang),0)-ImgG_y0+1,ROUND($C$4+Y$7*COS(2*PI()*$B125/n_ang),0)-ImgG_x0+1)</f>
        <v>181</v>
      </c>
      <c r="Z125" s="18" t="n">
        <f aca="false">INDEX(ImgG,ROUND($C$5+Z$7*SIN(2*PI()*$B125/n_ang),0)-ImgG_y0+1,ROUND($C$4+Z$7*COS(2*PI()*$B125/n_ang),0)-ImgG_x0+1)</f>
        <v>194</v>
      </c>
      <c r="AA125" s="18" t="n">
        <f aca="false">INDEX(ImgG,ROUND($C$5+AA$7*SIN(2*PI()*$B125/n_ang),0)-ImgG_y0+1,ROUND($C$4+AA$7*COS(2*PI()*$B125/n_ang),0)-ImgG_x0+1)</f>
        <v>223</v>
      </c>
      <c r="AB125" s="18" t="n">
        <f aca="false">INDEX(ImgG,ROUND($C$5+AB$7*SIN(2*PI()*$B125/n_ang),0)-ImgG_y0+1,ROUND($C$4+AB$7*COS(2*PI()*$B125/n_ang),0)-ImgG_x0+1)</f>
        <v>223</v>
      </c>
      <c r="AD125" s="18" t="n">
        <f aca="false">INDEX(ImgG,ROUND($C$5+AD$7*SIN(2*PI()*$B125/n_ang),0)-ImgG_y0+1,ROUND($C$4+AD$7*COS(2*PI()*$B125/n_ang),0)-ImgG_x0+1)</f>
        <v>19</v>
      </c>
      <c r="AE125" s="18" t="n">
        <f aca="false">INDEX(ImgG,ROUND($C$5+AE$7*SIN(2*PI()*$B125/n_ang),0)-ImgG_y0+1,ROUND($C$4+AE$7*COS(2*PI()*$B125/n_ang),0)-ImgG_x0+1)</f>
        <v>14</v>
      </c>
      <c r="AF125" s="18" t="n">
        <f aca="false">INDEX(ImgG,ROUND($C$5+AF$7*SIN(2*PI()*$B125/n_ang),0)-ImgG_y0+1,ROUND($C$4+AF$7*COS(2*PI()*$B125/n_ang),0)-ImgG_x0+1)</f>
        <v>24</v>
      </c>
      <c r="AG125" s="18" t="n">
        <f aca="false">INDEX(ImgG,ROUND($C$5+AG$7*SIN(2*PI()*$B125/n_ang),0)-ImgG_y0+1,ROUND($C$4+AG$7*COS(2*PI()*$B125/n_ang),0)-ImgG_x0+1)</f>
        <v>49</v>
      </c>
      <c r="AH125" s="18" t="n">
        <f aca="false">INDEX(ImgG,ROUND($C$5+AH$7*SIN(2*PI()*$B125/n_ang),0)-ImgG_y0+1,ROUND($C$4+AH$7*COS(2*PI()*$B125/n_ang),0)-ImgG_x0+1)</f>
        <v>53</v>
      </c>
      <c r="AI125" s="18" t="n">
        <f aca="false">INDEX(ImgG,ROUND($C$5+AI$7*SIN(2*PI()*$B125/n_ang),0)-ImgG_y0+1,ROUND($C$4+AI$7*COS(2*PI()*$B125/n_ang),0)-ImgG_x0+1)</f>
        <v>31</v>
      </c>
      <c r="AJ125" s="18" t="n">
        <f aca="false">INDEX(ImgG,ROUND($C$5+AJ$7*SIN(2*PI()*$B125/n_ang),0)-ImgG_y0+1,ROUND($C$4+AJ$7*COS(2*PI()*$B125/n_ang),0)-ImgG_x0+1)</f>
        <v>21</v>
      </c>
      <c r="AK125" s="18" t="n">
        <f aca="false">INDEX(ImgG,ROUND($C$5+AK$7*SIN(2*PI()*$B125/n_ang),0)-ImgG_y0+1,ROUND($C$4+AK$7*COS(2*PI()*$B125/n_ang),0)-ImgG_x0+1)</f>
        <v>21</v>
      </c>
      <c r="AL125" s="18" t="n">
        <f aca="false">INDEX(ImgG,ROUND($C$5+AL$7*SIN(2*PI()*$B125/n_ang),0)-ImgG_y0+1,ROUND($C$4+AL$7*COS(2*PI()*$B125/n_ang),0)-ImgG_x0+1)</f>
        <v>38</v>
      </c>
      <c r="AN125" s="35" t="n">
        <f aca="false">AVERAGE(D125:AB125)-AVERAGE(D136:AB136)</f>
        <v>44.574375</v>
      </c>
      <c r="AO125" s="36" t="n">
        <f aca="false">(AN125-AVERAGE(AN$8:AN$135))/STDEVP(AN$8:AN$135)</f>
        <v>1.62813364767529</v>
      </c>
      <c r="AP125" s="35" t="n">
        <f aca="false">AVERAGE(AD125:AL125)-AVERAGE(AD136:AL136)</f>
        <v>-45.0694444444444</v>
      </c>
      <c r="AQ125" s="36" t="n">
        <f aca="false">(AP125-AVERAGE(AP$8:AP$135))/STDEVP(AP$8:AP$135)</f>
        <v>-0.964505577273914</v>
      </c>
    </row>
    <row r="126" customFormat="false" ht="10.5" hidden="false" customHeight="true" outlineLevel="0" collapsed="false">
      <c r="B126" s="22" t="n">
        <v>118</v>
      </c>
      <c r="C126" s="34" t="n">
        <f aca="false">B126*360/n_ang</f>
        <v>331.875</v>
      </c>
      <c r="D126" s="18" t="n">
        <f aca="false">INDEX(ImgG,ROUND($C$5+D$7*SIN(2*PI()*$B126/n_ang),0)-ImgG_y0+1,ROUND($C$4+D$7*COS(2*PI()*$B126/n_ang),0)-ImgG_x0+1)</f>
        <v>139</v>
      </c>
      <c r="E126" s="18" t="n">
        <f aca="false">INDEX(ImgG,ROUND($C$5+E$7*SIN(2*PI()*$B126/n_ang),0)-ImgG_y0+1,ROUND($C$4+E$7*COS(2*PI()*$B126/n_ang),0)-ImgG_x0+1)</f>
        <v>200</v>
      </c>
      <c r="F126" s="18" t="n">
        <f aca="false">INDEX(ImgG,ROUND($C$5+F$7*SIN(2*PI()*$B126/n_ang),0)-ImgG_y0+1,ROUND($C$4+F$7*COS(2*PI()*$B126/n_ang),0)-ImgG_x0+1)</f>
        <v>185</v>
      </c>
      <c r="G126" s="18" t="n">
        <f aca="false">INDEX(ImgG,ROUND($C$5+G$7*SIN(2*PI()*$B126/n_ang),0)-ImgG_y0+1,ROUND($C$4+G$7*COS(2*PI()*$B126/n_ang),0)-ImgG_x0+1)</f>
        <v>190</v>
      </c>
      <c r="H126" s="18" t="n">
        <f aca="false">INDEX(ImgG,ROUND($C$5+H$7*SIN(2*PI()*$B126/n_ang),0)-ImgG_y0+1,ROUND($C$4+H$7*COS(2*PI()*$B126/n_ang),0)-ImgG_x0+1)</f>
        <v>186</v>
      </c>
      <c r="I126" s="18" t="n">
        <f aca="false">INDEX(ImgG,ROUND($C$5+I$7*SIN(2*PI()*$B126/n_ang),0)-ImgG_y0+1,ROUND($C$4+I$7*COS(2*PI()*$B126/n_ang),0)-ImgG_x0+1)</f>
        <v>200</v>
      </c>
      <c r="J126" s="18" t="n">
        <f aca="false">INDEX(ImgG,ROUND($C$5+J$7*SIN(2*PI()*$B126/n_ang),0)-ImgG_y0+1,ROUND($C$4+J$7*COS(2*PI()*$B126/n_ang),0)-ImgG_x0+1)</f>
        <v>206</v>
      </c>
      <c r="K126" s="18" t="n">
        <f aca="false">INDEX(ImgG,ROUND($C$5+K$7*SIN(2*PI()*$B126/n_ang),0)-ImgG_y0+1,ROUND($C$4+K$7*COS(2*PI()*$B126/n_ang),0)-ImgG_x0+1)</f>
        <v>175</v>
      </c>
      <c r="L126" s="18" t="n">
        <f aca="false">INDEX(ImgG,ROUND($C$5+L$7*SIN(2*PI()*$B126/n_ang),0)-ImgG_y0+1,ROUND($C$4+L$7*COS(2*PI()*$B126/n_ang),0)-ImgG_x0+1)</f>
        <v>150</v>
      </c>
      <c r="M126" s="18" t="n">
        <f aca="false">INDEX(ImgG,ROUND($C$5+M$7*SIN(2*PI()*$B126/n_ang),0)-ImgG_y0+1,ROUND($C$4+M$7*COS(2*PI()*$B126/n_ang),0)-ImgG_x0+1)</f>
        <v>200</v>
      </c>
      <c r="N126" s="18" t="n">
        <f aca="false">INDEX(ImgG,ROUND($C$5+N$7*SIN(2*PI()*$B126/n_ang),0)-ImgG_y0+1,ROUND($C$4+N$7*COS(2*PI()*$B126/n_ang),0)-ImgG_x0+1)</f>
        <v>162</v>
      </c>
      <c r="O126" s="18" t="n">
        <f aca="false">INDEX(ImgG,ROUND($C$5+O$7*SIN(2*PI()*$B126/n_ang),0)-ImgG_y0+1,ROUND($C$4+O$7*COS(2*PI()*$B126/n_ang),0)-ImgG_x0+1)</f>
        <v>172</v>
      </c>
      <c r="P126" s="18" t="n">
        <f aca="false">INDEX(ImgG,ROUND($C$5+P$7*SIN(2*PI()*$B126/n_ang),0)-ImgG_y0+1,ROUND($C$4+P$7*COS(2*PI()*$B126/n_ang),0)-ImgG_x0+1)</f>
        <v>185</v>
      </c>
      <c r="Q126" s="18" t="n">
        <f aca="false">INDEX(ImgG,ROUND($C$5+Q$7*SIN(2*PI()*$B126/n_ang),0)-ImgG_y0+1,ROUND($C$4+Q$7*COS(2*PI()*$B126/n_ang),0)-ImgG_x0+1)</f>
        <v>171</v>
      </c>
      <c r="R126" s="18" t="n">
        <f aca="false">INDEX(ImgG,ROUND($C$5+R$7*SIN(2*PI()*$B126/n_ang),0)-ImgG_y0+1,ROUND($C$4+R$7*COS(2*PI()*$B126/n_ang),0)-ImgG_x0+1)</f>
        <v>156</v>
      </c>
      <c r="S126" s="18" t="n">
        <f aca="false">INDEX(ImgG,ROUND($C$5+S$7*SIN(2*PI()*$B126/n_ang),0)-ImgG_y0+1,ROUND($C$4+S$7*COS(2*PI()*$B126/n_ang),0)-ImgG_x0+1)</f>
        <v>201</v>
      </c>
      <c r="T126" s="18" t="n">
        <f aca="false">INDEX(ImgG,ROUND($C$5+T$7*SIN(2*PI()*$B126/n_ang),0)-ImgG_y0+1,ROUND($C$4+T$7*COS(2*PI()*$B126/n_ang),0)-ImgG_x0+1)</f>
        <v>194</v>
      </c>
      <c r="U126" s="18" t="n">
        <f aca="false">INDEX(ImgG,ROUND($C$5+U$7*SIN(2*PI()*$B126/n_ang),0)-ImgG_y0+1,ROUND($C$4+U$7*COS(2*PI()*$B126/n_ang),0)-ImgG_x0+1)</f>
        <v>164</v>
      </c>
      <c r="V126" s="18" t="n">
        <f aca="false">INDEX(ImgG,ROUND($C$5+V$7*SIN(2*PI()*$B126/n_ang),0)-ImgG_y0+1,ROUND($C$4+V$7*COS(2*PI()*$B126/n_ang),0)-ImgG_x0+1)</f>
        <v>186</v>
      </c>
      <c r="W126" s="18" t="n">
        <f aca="false">INDEX(ImgG,ROUND($C$5+W$7*SIN(2*PI()*$B126/n_ang),0)-ImgG_y0+1,ROUND($C$4+W$7*COS(2*PI()*$B126/n_ang),0)-ImgG_x0+1)</f>
        <v>177</v>
      </c>
      <c r="X126" s="18" t="n">
        <f aca="false">INDEX(ImgG,ROUND($C$5+X$7*SIN(2*PI()*$B126/n_ang),0)-ImgG_y0+1,ROUND($C$4+X$7*COS(2*PI()*$B126/n_ang),0)-ImgG_x0+1)</f>
        <v>166</v>
      </c>
      <c r="Y126" s="18" t="n">
        <f aca="false">INDEX(ImgG,ROUND($C$5+Y$7*SIN(2*PI()*$B126/n_ang),0)-ImgG_y0+1,ROUND($C$4+Y$7*COS(2*PI()*$B126/n_ang),0)-ImgG_x0+1)</f>
        <v>194</v>
      </c>
      <c r="Z126" s="18" t="n">
        <f aca="false">INDEX(ImgG,ROUND($C$5+Z$7*SIN(2*PI()*$B126/n_ang),0)-ImgG_y0+1,ROUND($C$4+Z$7*COS(2*PI()*$B126/n_ang),0)-ImgG_x0+1)</f>
        <v>214</v>
      </c>
      <c r="AA126" s="18" t="n">
        <f aca="false">INDEX(ImgG,ROUND($C$5+AA$7*SIN(2*PI()*$B126/n_ang),0)-ImgG_y0+1,ROUND($C$4+AA$7*COS(2*PI()*$B126/n_ang),0)-ImgG_x0+1)</f>
        <v>223</v>
      </c>
      <c r="AB126" s="18" t="n">
        <f aca="false">INDEX(ImgG,ROUND($C$5+AB$7*SIN(2*PI()*$B126/n_ang),0)-ImgG_y0+1,ROUND($C$4+AB$7*COS(2*PI()*$B126/n_ang),0)-ImgG_x0+1)</f>
        <v>247</v>
      </c>
      <c r="AD126" s="18" t="n">
        <f aca="false">INDEX(ImgG,ROUND($C$5+AD$7*SIN(2*PI()*$B126/n_ang),0)-ImgG_y0+1,ROUND($C$4+AD$7*COS(2*PI()*$B126/n_ang),0)-ImgG_x0+1)</f>
        <v>22</v>
      </c>
      <c r="AE126" s="18" t="n">
        <f aca="false">INDEX(ImgG,ROUND($C$5+AE$7*SIN(2*PI()*$B126/n_ang),0)-ImgG_y0+1,ROUND($C$4+AE$7*COS(2*PI()*$B126/n_ang),0)-ImgG_x0+1)</f>
        <v>14</v>
      </c>
      <c r="AF126" s="18" t="n">
        <f aca="false">INDEX(ImgG,ROUND($C$5+AF$7*SIN(2*PI()*$B126/n_ang),0)-ImgG_y0+1,ROUND($C$4+AF$7*COS(2*PI()*$B126/n_ang),0)-ImgG_x0+1)</f>
        <v>10</v>
      </c>
      <c r="AG126" s="18" t="n">
        <f aca="false">INDEX(ImgG,ROUND($C$5+AG$7*SIN(2*PI()*$B126/n_ang),0)-ImgG_y0+1,ROUND($C$4+AG$7*COS(2*PI()*$B126/n_ang),0)-ImgG_x0+1)</f>
        <v>25</v>
      </c>
      <c r="AH126" s="18" t="n">
        <f aca="false">INDEX(ImgG,ROUND($C$5+AH$7*SIN(2*PI()*$B126/n_ang),0)-ImgG_y0+1,ROUND($C$4+AH$7*COS(2*PI()*$B126/n_ang),0)-ImgG_x0+1)</f>
        <v>45</v>
      </c>
      <c r="AI126" s="18" t="n">
        <f aca="false">INDEX(ImgG,ROUND($C$5+AI$7*SIN(2*PI()*$B126/n_ang),0)-ImgG_y0+1,ROUND($C$4+AI$7*COS(2*PI()*$B126/n_ang),0)-ImgG_x0+1)</f>
        <v>39</v>
      </c>
      <c r="AJ126" s="18" t="n">
        <f aca="false">INDEX(ImgG,ROUND($C$5+AJ$7*SIN(2*PI()*$B126/n_ang),0)-ImgG_y0+1,ROUND($C$4+AJ$7*COS(2*PI()*$B126/n_ang),0)-ImgG_x0+1)</f>
        <v>18</v>
      </c>
      <c r="AK126" s="18" t="n">
        <f aca="false">INDEX(ImgG,ROUND($C$5+AK$7*SIN(2*PI()*$B126/n_ang),0)-ImgG_y0+1,ROUND($C$4+AK$7*COS(2*PI()*$B126/n_ang),0)-ImgG_x0+1)</f>
        <v>4</v>
      </c>
      <c r="AL126" s="18" t="n">
        <f aca="false">INDEX(ImgG,ROUND($C$5+AL$7*SIN(2*PI()*$B126/n_ang),0)-ImgG_y0+1,ROUND($C$4+AL$7*COS(2*PI()*$B126/n_ang),0)-ImgG_x0+1)</f>
        <v>25</v>
      </c>
      <c r="AN126" s="35" t="n">
        <f aca="false">AVERAGE(D126:AB126)-AVERAGE(D136:AB136)</f>
        <v>44.094375</v>
      </c>
      <c r="AO126" s="36" t="n">
        <f aca="false">(AN126-AVERAGE(AN$8:AN$135))/STDEVP(AN$8:AN$135)</f>
        <v>1.61060105970554</v>
      </c>
      <c r="AP126" s="35" t="n">
        <f aca="false">AVERAGE(AD126:AL126)-AVERAGE(AD136:AL136)</f>
        <v>-52.625</v>
      </c>
      <c r="AQ126" s="36" t="n">
        <f aca="false">(AP126-AVERAGE(AP$8:AP$135))/STDEVP(AP$8:AP$135)</f>
        <v>-1.12619772951953</v>
      </c>
    </row>
    <row r="127" customFormat="false" ht="10.5" hidden="false" customHeight="true" outlineLevel="0" collapsed="false">
      <c r="B127" s="22" t="n">
        <v>119</v>
      </c>
      <c r="C127" s="34" t="n">
        <f aca="false">B127*360/n_ang</f>
        <v>334.6875</v>
      </c>
      <c r="D127" s="18" t="n">
        <f aca="false">INDEX(ImgG,ROUND($C$5+D$7*SIN(2*PI()*$B127/n_ang),0)-ImgG_y0+1,ROUND($C$4+D$7*COS(2*PI()*$B127/n_ang),0)-ImgG_x0+1)</f>
        <v>155</v>
      </c>
      <c r="E127" s="18" t="n">
        <f aca="false">INDEX(ImgG,ROUND($C$5+E$7*SIN(2*PI()*$B127/n_ang),0)-ImgG_y0+1,ROUND($C$4+E$7*COS(2*PI()*$B127/n_ang),0)-ImgG_x0+1)</f>
        <v>200</v>
      </c>
      <c r="F127" s="18" t="n">
        <f aca="false">INDEX(ImgG,ROUND($C$5+F$7*SIN(2*PI()*$B127/n_ang),0)-ImgG_y0+1,ROUND($C$4+F$7*COS(2*PI()*$B127/n_ang),0)-ImgG_x0+1)</f>
        <v>170</v>
      </c>
      <c r="G127" s="18" t="n">
        <f aca="false">INDEX(ImgG,ROUND($C$5+G$7*SIN(2*PI()*$B127/n_ang),0)-ImgG_y0+1,ROUND($C$4+G$7*COS(2*PI()*$B127/n_ang),0)-ImgG_x0+1)</f>
        <v>190</v>
      </c>
      <c r="H127" s="18" t="n">
        <f aca="false">INDEX(ImgG,ROUND($C$5+H$7*SIN(2*PI()*$B127/n_ang),0)-ImgG_y0+1,ROUND($C$4+H$7*COS(2*PI()*$B127/n_ang),0)-ImgG_x0+1)</f>
        <v>172</v>
      </c>
      <c r="I127" s="18" t="n">
        <f aca="false">INDEX(ImgG,ROUND($C$5+I$7*SIN(2*PI()*$B127/n_ang),0)-ImgG_y0+1,ROUND($C$4+I$7*COS(2*PI()*$B127/n_ang),0)-ImgG_x0+1)</f>
        <v>157</v>
      </c>
      <c r="J127" s="18" t="n">
        <f aca="false">INDEX(ImgG,ROUND($C$5+J$7*SIN(2*PI()*$B127/n_ang),0)-ImgG_y0+1,ROUND($C$4+J$7*COS(2*PI()*$B127/n_ang),0)-ImgG_x0+1)</f>
        <v>206</v>
      </c>
      <c r="K127" s="18" t="n">
        <f aca="false">INDEX(ImgG,ROUND($C$5+K$7*SIN(2*PI()*$B127/n_ang),0)-ImgG_y0+1,ROUND($C$4+K$7*COS(2*PI()*$B127/n_ang),0)-ImgG_x0+1)</f>
        <v>206</v>
      </c>
      <c r="L127" s="18" t="n">
        <f aca="false">INDEX(ImgG,ROUND($C$5+L$7*SIN(2*PI()*$B127/n_ang),0)-ImgG_y0+1,ROUND($C$4+L$7*COS(2*PI()*$B127/n_ang),0)-ImgG_x0+1)</f>
        <v>150</v>
      </c>
      <c r="M127" s="18" t="n">
        <f aca="false">INDEX(ImgG,ROUND($C$5+M$7*SIN(2*PI()*$B127/n_ang),0)-ImgG_y0+1,ROUND($C$4+M$7*COS(2*PI()*$B127/n_ang),0)-ImgG_x0+1)</f>
        <v>155</v>
      </c>
      <c r="N127" s="18" t="n">
        <f aca="false">INDEX(ImgG,ROUND($C$5+N$7*SIN(2*PI()*$B127/n_ang),0)-ImgG_y0+1,ROUND($C$4+N$7*COS(2*PI()*$B127/n_ang),0)-ImgG_x0+1)</f>
        <v>162</v>
      </c>
      <c r="O127" s="18" t="n">
        <f aca="false">INDEX(ImgG,ROUND($C$5+O$7*SIN(2*PI()*$B127/n_ang),0)-ImgG_y0+1,ROUND($C$4+O$7*COS(2*PI()*$B127/n_ang),0)-ImgG_x0+1)</f>
        <v>162</v>
      </c>
      <c r="P127" s="18" t="n">
        <f aca="false">INDEX(ImgG,ROUND($C$5+P$7*SIN(2*PI()*$B127/n_ang),0)-ImgG_y0+1,ROUND($C$4+P$7*COS(2*PI()*$B127/n_ang),0)-ImgG_x0+1)</f>
        <v>160</v>
      </c>
      <c r="Q127" s="18" t="n">
        <f aca="false">INDEX(ImgG,ROUND($C$5+Q$7*SIN(2*PI()*$B127/n_ang),0)-ImgG_y0+1,ROUND($C$4+Q$7*COS(2*PI()*$B127/n_ang),0)-ImgG_x0+1)</f>
        <v>202</v>
      </c>
      <c r="R127" s="18" t="n">
        <f aca="false">INDEX(ImgG,ROUND($C$5+R$7*SIN(2*PI()*$B127/n_ang),0)-ImgG_y0+1,ROUND($C$4+R$7*COS(2*PI()*$B127/n_ang),0)-ImgG_x0+1)</f>
        <v>210</v>
      </c>
      <c r="S127" s="18" t="n">
        <f aca="false">INDEX(ImgG,ROUND($C$5+S$7*SIN(2*PI()*$B127/n_ang),0)-ImgG_y0+1,ROUND($C$4+S$7*COS(2*PI()*$B127/n_ang),0)-ImgG_x0+1)</f>
        <v>155</v>
      </c>
      <c r="T127" s="18" t="n">
        <f aca="false">INDEX(ImgG,ROUND($C$5+T$7*SIN(2*PI()*$B127/n_ang),0)-ImgG_y0+1,ROUND($C$4+T$7*COS(2*PI()*$B127/n_ang),0)-ImgG_x0+1)</f>
        <v>178</v>
      </c>
      <c r="U127" s="18" t="n">
        <f aca="false">INDEX(ImgG,ROUND($C$5+U$7*SIN(2*PI()*$B127/n_ang),0)-ImgG_y0+1,ROUND($C$4+U$7*COS(2*PI()*$B127/n_ang),0)-ImgG_x0+1)</f>
        <v>187</v>
      </c>
      <c r="V127" s="18" t="n">
        <f aca="false">INDEX(ImgG,ROUND($C$5+V$7*SIN(2*PI()*$B127/n_ang),0)-ImgG_y0+1,ROUND($C$4+V$7*COS(2*PI()*$B127/n_ang),0)-ImgG_x0+1)</f>
        <v>175</v>
      </c>
      <c r="W127" s="18" t="n">
        <f aca="false">INDEX(ImgG,ROUND($C$5+W$7*SIN(2*PI()*$B127/n_ang),0)-ImgG_y0+1,ROUND($C$4+W$7*COS(2*PI()*$B127/n_ang),0)-ImgG_x0+1)</f>
        <v>157</v>
      </c>
      <c r="X127" s="18" t="n">
        <f aca="false">INDEX(ImgG,ROUND($C$5+X$7*SIN(2*PI()*$B127/n_ang),0)-ImgG_y0+1,ROUND($C$4+X$7*COS(2*PI()*$B127/n_ang),0)-ImgG_x0+1)</f>
        <v>201</v>
      </c>
      <c r="Y127" s="18" t="n">
        <f aca="false">INDEX(ImgG,ROUND($C$5+Y$7*SIN(2*PI()*$B127/n_ang),0)-ImgG_y0+1,ROUND($C$4+Y$7*COS(2*PI()*$B127/n_ang),0)-ImgG_x0+1)</f>
        <v>195</v>
      </c>
      <c r="Z127" s="18" t="n">
        <f aca="false">INDEX(ImgG,ROUND($C$5+Z$7*SIN(2*PI()*$B127/n_ang),0)-ImgG_y0+1,ROUND($C$4+Z$7*COS(2*PI()*$B127/n_ang),0)-ImgG_x0+1)</f>
        <v>164</v>
      </c>
      <c r="AA127" s="18" t="n">
        <f aca="false">INDEX(ImgG,ROUND($C$5+AA$7*SIN(2*PI()*$B127/n_ang),0)-ImgG_y0+1,ROUND($C$4+AA$7*COS(2*PI()*$B127/n_ang),0)-ImgG_x0+1)</f>
        <v>177</v>
      </c>
      <c r="AB127" s="18" t="n">
        <f aca="false">INDEX(ImgG,ROUND($C$5+AB$7*SIN(2*PI()*$B127/n_ang),0)-ImgG_y0+1,ROUND($C$4+AB$7*COS(2*PI()*$B127/n_ang),0)-ImgG_x0+1)</f>
        <v>241</v>
      </c>
      <c r="AD127" s="18" t="n">
        <f aca="false">INDEX(ImgG,ROUND($C$5+AD$7*SIN(2*PI()*$B127/n_ang),0)-ImgG_y0+1,ROUND($C$4+AD$7*COS(2*PI()*$B127/n_ang),0)-ImgG_x0+1)</f>
        <v>38</v>
      </c>
      <c r="AE127" s="18" t="n">
        <f aca="false">INDEX(ImgG,ROUND($C$5+AE$7*SIN(2*PI()*$B127/n_ang),0)-ImgG_y0+1,ROUND($C$4+AE$7*COS(2*PI()*$B127/n_ang),0)-ImgG_x0+1)</f>
        <v>18</v>
      </c>
      <c r="AF127" s="18" t="n">
        <f aca="false">INDEX(ImgG,ROUND($C$5+AF$7*SIN(2*PI()*$B127/n_ang),0)-ImgG_y0+1,ROUND($C$4+AF$7*COS(2*PI()*$B127/n_ang),0)-ImgG_x0+1)</f>
        <v>5</v>
      </c>
      <c r="AG127" s="18" t="n">
        <f aca="false">INDEX(ImgG,ROUND($C$5+AG$7*SIN(2*PI()*$B127/n_ang),0)-ImgG_y0+1,ROUND($C$4+AG$7*COS(2*PI()*$B127/n_ang),0)-ImgG_x0+1)</f>
        <v>28</v>
      </c>
      <c r="AH127" s="18" t="n">
        <f aca="false">INDEX(ImgG,ROUND($C$5+AH$7*SIN(2*PI()*$B127/n_ang),0)-ImgG_y0+1,ROUND($C$4+AH$7*COS(2*PI()*$B127/n_ang),0)-ImgG_x0+1)</f>
        <v>50</v>
      </c>
      <c r="AI127" s="18" t="n">
        <f aca="false">INDEX(ImgG,ROUND($C$5+AI$7*SIN(2*PI()*$B127/n_ang),0)-ImgG_y0+1,ROUND($C$4+AI$7*COS(2*PI()*$B127/n_ang),0)-ImgG_x0+1)</f>
        <v>51</v>
      </c>
      <c r="AJ127" s="18" t="n">
        <f aca="false">INDEX(ImgG,ROUND($C$5+AJ$7*SIN(2*PI()*$B127/n_ang),0)-ImgG_y0+1,ROUND($C$4+AJ$7*COS(2*PI()*$B127/n_ang),0)-ImgG_x0+1)</f>
        <v>24</v>
      </c>
      <c r="AK127" s="18" t="n">
        <f aca="false">INDEX(ImgG,ROUND($C$5+AK$7*SIN(2*PI()*$B127/n_ang),0)-ImgG_y0+1,ROUND($C$4+AK$7*COS(2*PI()*$B127/n_ang),0)-ImgG_x0+1)</f>
        <v>12</v>
      </c>
      <c r="AL127" s="18" t="n">
        <f aca="false">INDEX(ImgG,ROUND($C$5+AL$7*SIN(2*PI()*$B127/n_ang),0)-ImgG_y0+1,ROUND($C$4+AL$7*COS(2*PI()*$B127/n_ang),0)-ImgG_x0+1)</f>
        <v>10</v>
      </c>
      <c r="AN127" s="35" t="n">
        <f aca="false">AVERAGE(D127:AB127)-AVERAGE(D136:AB136)</f>
        <v>37.854375</v>
      </c>
      <c r="AO127" s="36" t="n">
        <f aca="false">(AN127-AVERAGE(AN$8:AN$135))/STDEVP(AN$8:AN$135)</f>
        <v>1.38267741609878</v>
      </c>
      <c r="AP127" s="35" t="n">
        <f aca="false">AVERAGE(AD127:AL127)-AVERAGE(AD136:AL136)</f>
        <v>-48.8472222222222</v>
      </c>
      <c r="AQ127" s="36" t="n">
        <f aca="false">(AP127-AVERAGE(AP$8:AP$135))/STDEVP(AP$8:AP$135)</f>
        <v>-1.04535165339672</v>
      </c>
    </row>
    <row r="128" customFormat="false" ht="10.5" hidden="false" customHeight="true" outlineLevel="0" collapsed="false">
      <c r="B128" s="22" t="n">
        <v>120</v>
      </c>
      <c r="C128" s="34" t="n">
        <f aca="false">B128*360/n_ang</f>
        <v>337.5</v>
      </c>
      <c r="D128" s="18" t="n">
        <f aca="false">INDEX(ImgG,ROUND($C$5+D$7*SIN(2*PI()*$B128/n_ang),0)-ImgG_y0+1,ROUND($C$4+D$7*COS(2*PI()*$B128/n_ang),0)-ImgG_x0+1)</f>
        <v>155</v>
      </c>
      <c r="E128" s="18" t="n">
        <f aca="false">INDEX(ImgG,ROUND($C$5+E$7*SIN(2*PI()*$B128/n_ang),0)-ImgG_y0+1,ROUND($C$4+E$7*COS(2*PI()*$B128/n_ang),0)-ImgG_x0+1)</f>
        <v>209</v>
      </c>
      <c r="F128" s="18" t="n">
        <f aca="false">INDEX(ImgG,ROUND($C$5+F$7*SIN(2*PI()*$B128/n_ang),0)-ImgG_y0+1,ROUND($C$4+F$7*COS(2*PI()*$B128/n_ang),0)-ImgG_x0+1)</f>
        <v>170</v>
      </c>
      <c r="G128" s="18" t="n">
        <f aca="false">INDEX(ImgG,ROUND($C$5+G$7*SIN(2*PI()*$B128/n_ang),0)-ImgG_y0+1,ROUND($C$4+G$7*COS(2*PI()*$B128/n_ang),0)-ImgG_x0+1)</f>
        <v>198</v>
      </c>
      <c r="H128" s="18" t="n">
        <f aca="false">INDEX(ImgG,ROUND($C$5+H$7*SIN(2*PI()*$B128/n_ang),0)-ImgG_y0+1,ROUND($C$4+H$7*COS(2*PI()*$B128/n_ang),0)-ImgG_x0+1)</f>
        <v>172</v>
      </c>
      <c r="I128" s="18" t="n">
        <f aca="false">INDEX(ImgG,ROUND($C$5+I$7*SIN(2*PI()*$B128/n_ang),0)-ImgG_y0+1,ROUND($C$4+I$7*COS(2*PI()*$B128/n_ang),0)-ImgG_x0+1)</f>
        <v>157</v>
      </c>
      <c r="J128" s="18" t="n">
        <f aca="false">INDEX(ImgG,ROUND($C$5+J$7*SIN(2*PI()*$B128/n_ang),0)-ImgG_y0+1,ROUND($C$4+J$7*COS(2*PI()*$B128/n_ang),0)-ImgG_x0+1)</f>
        <v>152</v>
      </c>
      <c r="K128" s="18" t="n">
        <f aca="false">INDEX(ImgG,ROUND($C$5+K$7*SIN(2*PI()*$B128/n_ang),0)-ImgG_y0+1,ROUND($C$4+K$7*COS(2*PI()*$B128/n_ang),0)-ImgG_x0+1)</f>
        <v>187</v>
      </c>
      <c r="L128" s="18" t="n">
        <f aca="false">INDEX(ImgG,ROUND($C$5+L$7*SIN(2*PI()*$B128/n_ang),0)-ImgG_y0+1,ROUND($C$4+L$7*COS(2*PI()*$B128/n_ang),0)-ImgG_x0+1)</f>
        <v>180</v>
      </c>
      <c r="M128" s="18" t="n">
        <f aca="false">INDEX(ImgG,ROUND($C$5+M$7*SIN(2*PI()*$B128/n_ang),0)-ImgG_y0+1,ROUND($C$4+M$7*COS(2*PI()*$B128/n_ang),0)-ImgG_x0+1)</f>
        <v>167</v>
      </c>
      <c r="N128" s="18" t="n">
        <f aca="false">INDEX(ImgG,ROUND($C$5+N$7*SIN(2*PI()*$B128/n_ang),0)-ImgG_y0+1,ROUND($C$4+N$7*COS(2*PI()*$B128/n_ang),0)-ImgG_x0+1)</f>
        <v>156</v>
      </c>
      <c r="O128" s="18" t="n">
        <f aca="false">INDEX(ImgG,ROUND($C$5+O$7*SIN(2*PI()*$B128/n_ang),0)-ImgG_y0+1,ROUND($C$4+O$7*COS(2*PI()*$B128/n_ang),0)-ImgG_x0+1)</f>
        <v>185</v>
      </c>
      <c r="P128" s="18" t="n">
        <f aca="false">INDEX(ImgG,ROUND($C$5+P$7*SIN(2*PI()*$B128/n_ang),0)-ImgG_y0+1,ROUND($C$4+P$7*COS(2*PI()*$B128/n_ang),0)-ImgG_x0+1)</f>
        <v>160</v>
      </c>
      <c r="Q128" s="18" t="n">
        <f aca="false">INDEX(ImgG,ROUND($C$5+Q$7*SIN(2*PI()*$B128/n_ang),0)-ImgG_y0+1,ROUND($C$4+Q$7*COS(2*PI()*$B128/n_ang),0)-ImgG_x0+1)</f>
        <v>161</v>
      </c>
      <c r="R128" s="18" t="n">
        <f aca="false">INDEX(ImgG,ROUND($C$5+R$7*SIN(2*PI()*$B128/n_ang),0)-ImgG_y0+1,ROUND($C$4+R$7*COS(2*PI()*$B128/n_ang),0)-ImgG_x0+1)</f>
        <v>167</v>
      </c>
      <c r="S128" s="18" t="n">
        <f aca="false">INDEX(ImgG,ROUND($C$5+S$7*SIN(2*PI()*$B128/n_ang),0)-ImgG_y0+1,ROUND($C$4+S$7*COS(2*PI()*$B128/n_ang),0)-ImgG_x0+1)</f>
        <v>201</v>
      </c>
      <c r="T128" s="18" t="n">
        <f aca="false">INDEX(ImgG,ROUND($C$5+T$7*SIN(2*PI()*$B128/n_ang),0)-ImgG_y0+1,ROUND($C$4+T$7*COS(2*PI()*$B128/n_ang),0)-ImgG_x0+1)</f>
        <v>182</v>
      </c>
      <c r="U128" s="18" t="n">
        <f aca="false">INDEX(ImgG,ROUND($C$5+U$7*SIN(2*PI()*$B128/n_ang),0)-ImgG_y0+1,ROUND($C$4+U$7*COS(2*PI()*$B128/n_ang),0)-ImgG_x0+1)</f>
        <v>201</v>
      </c>
      <c r="V128" s="18" t="n">
        <f aca="false">INDEX(ImgG,ROUND($C$5+V$7*SIN(2*PI()*$B128/n_ang),0)-ImgG_y0+1,ROUND($C$4+V$7*COS(2*PI()*$B128/n_ang),0)-ImgG_x0+1)</f>
        <v>189</v>
      </c>
      <c r="W128" s="18" t="n">
        <f aca="false">INDEX(ImgG,ROUND($C$5+W$7*SIN(2*PI()*$B128/n_ang),0)-ImgG_y0+1,ROUND($C$4+W$7*COS(2*PI()*$B128/n_ang),0)-ImgG_x0+1)</f>
        <v>191</v>
      </c>
      <c r="X128" s="18" t="n">
        <f aca="false">INDEX(ImgG,ROUND($C$5+X$7*SIN(2*PI()*$B128/n_ang),0)-ImgG_y0+1,ROUND($C$4+X$7*COS(2*PI()*$B128/n_ang),0)-ImgG_x0+1)</f>
        <v>164</v>
      </c>
      <c r="Y128" s="18" t="n">
        <f aca="false">INDEX(ImgG,ROUND($C$5+Y$7*SIN(2*PI()*$B128/n_ang),0)-ImgG_y0+1,ROUND($C$4+Y$7*COS(2*PI()*$B128/n_ang),0)-ImgG_x0+1)</f>
        <v>180</v>
      </c>
      <c r="Z128" s="18" t="n">
        <f aca="false">INDEX(ImgG,ROUND($C$5+Z$7*SIN(2*PI()*$B128/n_ang),0)-ImgG_y0+1,ROUND($C$4+Z$7*COS(2*PI()*$B128/n_ang),0)-ImgG_x0+1)</f>
        <v>204</v>
      </c>
      <c r="AA128" s="18" t="n">
        <f aca="false">INDEX(ImgG,ROUND($C$5+AA$7*SIN(2*PI()*$B128/n_ang),0)-ImgG_y0+1,ROUND($C$4+AA$7*COS(2*PI()*$B128/n_ang),0)-ImgG_x0+1)</f>
        <v>192</v>
      </c>
      <c r="AB128" s="18" t="n">
        <f aca="false">INDEX(ImgG,ROUND($C$5+AB$7*SIN(2*PI()*$B128/n_ang),0)-ImgG_y0+1,ROUND($C$4+AB$7*COS(2*PI()*$B128/n_ang),0)-ImgG_x0+1)</f>
        <v>195</v>
      </c>
      <c r="AD128" s="18" t="n">
        <f aca="false">INDEX(ImgG,ROUND($C$5+AD$7*SIN(2*PI()*$B128/n_ang),0)-ImgG_y0+1,ROUND($C$4+AD$7*COS(2*PI()*$B128/n_ang),0)-ImgG_x0+1)</f>
        <v>42</v>
      </c>
      <c r="AE128" s="18" t="n">
        <f aca="false">INDEX(ImgG,ROUND($C$5+AE$7*SIN(2*PI()*$B128/n_ang),0)-ImgG_y0+1,ROUND($C$4+AE$7*COS(2*PI()*$B128/n_ang),0)-ImgG_x0+1)</f>
        <v>35</v>
      </c>
      <c r="AF128" s="18" t="n">
        <f aca="false">INDEX(ImgG,ROUND($C$5+AF$7*SIN(2*PI()*$B128/n_ang),0)-ImgG_y0+1,ROUND($C$4+AF$7*COS(2*PI()*$B128/n_ang),0)-ImgG_x0+1)</f>
        <v>31</v>
      </c>
      <c r="AG128" s="18" t="n">
        <f aca="false">INDEX(ImgG,ROUND($C$5+AG$7*SIN(2*PI()*$B128/n_ang),0)-ImgG_y0+1,ROUND($C$4+AG$7*COS(2*PI()*$B128/n_ang),0)-ImgG_x0+1)</f>
        <v>23</v>
      </c>
      <c r="AH128" s="18" t="n">
        <f aca="false">INDEX(ImgG,ROUND($C$5+AH$7*SIN(2*PI()*$B128/n_ang),0)-ImgG_y0+1,ROUND($C$4+AH$7*COS(2*PI()*$B128/n_ang),0)-ImgG_x0+1)</f>
        <v>40</v>
      </c>
      <c r="AI128" s="18" t="n">
        <f aca="false">INDEX(ImgG,ROUND($C$5+AI$7*SIN(2*PI()*$B128/n_ang),0)-ImgG_y0+1,ROUND($C$4+AI$7*COS(2*PI()*$B128/n_ang),0)-ImgG_x0+1)</f>
        <v>54</v>
      </c>
      <c r="AJ128" s="18" t="n">
        <f aca="false">INDEX(ImgG,ROUND($C$5+AJ$7*SIN(2*PI()*$B128/n_ang),0)-ImgG_y0+1,ROUND($C$4+AJ$7*COS(2*PI()*$B128/n_ang),0)-ImgG_x0+1)</f>
        <v>40</v>
      </c>
      <c r="AK128" s="18" t="n">
        <f aca="false">INDEX(ImgG,ROUND($C$5+AK$7*SIN(2*PI()*$B128/n_ang),0)-ImgG_y0+1,ROUND($C$4+AK$7*COS(2*PI()*$B128/n_ang),0)-ImgG_x0+1)</f>
        <v>19</v>
      </c>
      <c r="AL128" s="18" t="n">
        <f aca="false">INDEX(ImgG,ROUND($C$5+AL$7*SIN(2*PI()*$B128/n_ang),0)-ImgG_y0+1,ROUND($C$4+AL$7*COS(2*PI()*$B128/n_ang),0)-ImgG_x0+1)</f>
        <v>15</v>
      </c>
      <c r="AN128" s="35" t="n">
        <f aca="false">AVERAGE(D128:AB128)-AVERAGE(D136:AB136)</f>
        <v>37.374375</v>
      </c>
      <c r="AO128" s="36" t="n">
        <f aca="false">(AN128-AVERAGE(AN$8:AN$135))/STDEVP(AN$8:AN$135)</f>
        <v>1.36514482812903</v>
      </c>
      <c r="AP128" s="35" t="n">
        <f aca="false">AVERAGE(AD128:AL128)-AVERAGE(AD136:AL136)</f>
        <v>-41.8472222222222</v>
      </c>
      <c r="AQ128" s="36" t="n">
        <f aca="false">(AP128-AVERAGE(AP$8:AP$135))/STDEVP(AP$8:AP$135)</f>
        <v>-0.895548629992698</v>
      </c>
    </row>
    <row r="129" customFormat="false" ht="10.5" hidden="false" customHeight="true" outlineLevel="0" collapsed="false">
      <c r="B129" s="22" t="n">
        <v>121</v>
      </c>
      <c r="C129" s="34" t="n">
        <f aca="false">B129*360/n_ang</f>
        <v>340.3125</v>
      </c>
      <c r="D129" s="18" t="n">
        <f aca="false">INDEX(ImgG,ROUND($C$5+D$7*SIN(2*PI()*$B129/n_ang),0)-ImgG_y0+1,ROUND($C$4+D$7*COS(2*PI()*$B129/n_ang),0)-ImgG_x0+1)</f>
        <v>155</v>
      </c>
      <c r="E129" s="18" t="n">
        <f aca="false">INDEX(ImgG,ROUND($C$5+E$7*SIN(2*PI()*$B129/n_ang),0)-ImgG_y0+1,ROUND($C$4+E$7*COS(2*PI()*$B129/n_ang),0)-ImgG_x0+1)</f>
        <v>209</v>
      </c>
      <c r="F129" s="18" t="n">
        <f aca="false">INDEX(ImgG,ROUND($C$5+F$7*SIN(2*PI()*$B129/n_ang),0)-ImgG_y0+1,ROUND($C$4+F$7*COS(2*PI()*$B129/n_ang),0)-ImgG_x0+1)</f>
        <v>180</v>
      </c>
      <c r="G129" s="18" t="n">
        <f aca="false">INDEX(ImgG,ROUND($C$5+G$7*SIN(2*PI()*$B129/n_ang),0)-ImgG_y0+1,ROUND($C$4+G$7*COS(2*PI()*$B129/n_ang),0)-ImgG_x0+1)</f>
        <v>198</v>
      </c>
      <c r="H129" s="18" t="n">
        <f aca="false">INDEX(ImgG,ROUND($C$5+H$7*SIN(2*PI()*$B129/n_ang),0)-ImgG_y0+1,ROUND($C$4+H$7*COS(2*PI()*$B129/n_ang),0)-ImgG_x0+1)</f>
        <v>210</v>
      </c>
      <c r="I129" s="18" t="n">
        <f aca="false">INDEX(ImgG,ROUND($C$5+I$7*SIN(2*PI()*$B129/n_ang),0)-ImgG_y0+1,ROUND($C$4+I$7*COS(2*PI()*$B129/n_ang),0)-ImgG_x0+1)</f>
        <v>207</v>
      </c>
      <c r="J129" s="18" t="n">
        <f aca="false">INDEX(ImgG,ROUND($C$5+J$7*SIN(2*PI()*$B129/n_ang),0)-ImgG_y0+1,ROUND($C$4+J$7*COS(2*PI()*$B129/n_ang),0)-ImgG_x0+1)</f>
        <v>152</v>
      </c>
      <c r="K129" s="18" t="n">
        <f aca="false">INDEX(ImgG,ROUND($C$5+K$7*SIN(2*PI()*$B129/n_ang),0)-ImgG_y0+1,ROUND($C$4+K$7*COS(2*PI()*$B129/n_ang),0)-ImgG_x0+1)</f>
        <v>155</v>
      </c>
      <c r="L129" s="18" t="n">
        <f aca="false">INDEX(ImgG,ROUND($C$5+L$7*SIN(2*PI()*$B129/n_ang),0)-ImgG_y0+1,ROUND($C$4+L$7*COS(2*PI()*$B129/n_ang),0)-ImgG_x0+1)</f>
        <v>162</v>
      </c>
      <c r="M129" s="18" t="n">
        <f aca="false">INDEX(ImgG,ROUND($C$5+M$7*SIN(2*PI()*$B129/n_ang),0)-ImgG_y0+1,ROUND($C$4+M$7*COS(2*PI()*$B129/n_ang),0)-ImgG_x0+1)</f>
        <v>167</v>
      </c>
      <c r="N129" s="18" t="n">
        <f aca="false">INDEX(ImgG,ROUND($C$5+N$7*SIN(2*PI()*$B129/n_ang),0)-ImgG_y0+1,ROUND($C$4+N$7*COS(2*PI()*$B129/n_ang),0)-ImgG_x0+1)</f>
        <v>160</v>
      </c>
      <c r="O129" s="18" t="n">
        <f aca="false">INDEX(ImgG,ROUND($C$5+O$7*SIN(2*PI()*$B129/n_ang),0)-ImgG_y0+1,ROUND($C$4+O$7*COS(2*PI()*$B129/n_ang),0)-ImgG_x0+1)</f>
        <v>158</v>
      </c>
      <c r="P129" s="18" t="n">
        <f aca="false">INDEX(ImgG,ROUND($C$5+P$7*SIN(2*PI()*$B129/n_ang),0)-ImgG_y0+1,ROUND($C$4+P$7*COS(2*PI()*$B129/n_ang),0)-ImgG_x0+1)</f>
        <v>189</v>
      </c>
      <c r="Q129" s="18" t="n">
        <f aca="false">INDEX(ImgG,ROUND($C$5+Q$7*SIN(2*PI()*$B129/n_ang),0)-ImgG_y0+1,ROUND($C$4+Q$7*COS(2*PI()*$B129/n_ang),0)-ImgG_x0+1)</f>
        <v>159</v>
      </c>
      <c r="R129" s="18" t="n">
        <f aca="false">INDEX(ImgG,ROUND($C$5+R$7*SIN(2*PI()*$B129/n_ang),0)-ImgG_y0+1,ROUND($C$4+R$7*COS(2*PI()*$B129/n_ang),0)-ImgG_x0+1)</f>
        <v>159</v>
      </c>
      <c r="S129" s="18" t="n">
        <f aca="false">INDEX(ImgG,ROUND($C$5+S$7*SIN(2*PI()*$B129/n_ang),0)-ImgG_y0+1,ROUND($C$4+S$7*COS(2*PI()*$B129/n_ang),0)-ImgG_x0+1)</f>
        <v>181</v>
      </c>
      <c r="T129" s="18" t="n">
        <f aca="false">INDEX(ImgG,ROUND($C$5+T$7*SIN(2*PI()*$B129/n_ang),0)-ImgG_y0+1,ROUND($C$4+T$7*COS(2*PI()*$B129/n_ang),0)-ImgG_x0+1)</f>
        <v>198</v>
      </c>
      <c r="U129" s="18" t="n">
        <f aca="false">INDEX(ImgG,ROUND($C$5+U$7*SIN(2*PI()*$B129/n_ang),0)-ImgG_y0+1,ROUND($C$4+U$7*COS(2*PI()*$B129/n_ang),0)-ImgG_x0+1)</f>
        <v>208</v>
      </c>
      <c r="V129" s="18" t="n">
        <f aca="false">INDEX(ImgG,ROUND($C$5+V$7*SIN(2*PI()*$B129/n_ang),0)-ImgG_y0+1,ROUND($C$4+V$7*COS(2*PI()*$B129/n_ang),0)-ImgG_x0+1)</f>
        <v>149</v>
      </c>
      <c r="W129" s="18" t="n">
        <f aca="false">INDEX(ImgG,ROUND($C$5+W$7*SIN(2*PI()*$B129/n_ang),0)-ImgG_y0+1,ROUND($C$4+W$7*COS(2*PI()*$B129/n_ang),0)-ImgG_x0+1)</f>
        <v>164</v>
      </c>
      <c r="X129" s="18" t="n">
        <f aca="false">INDEX(ImgG,ROUND($C$5+X$7*SIN(2*PI()*$B129/n_ang),0)-ImgG_y0+1,ROUND($C$4+X$7*COS(2*PI()*$B129/n_ang),0)-ImgG_x0+1)</f>
        <v>160</v>
      </c>
      <c r="Y129" s="18" t="n">
        <f aca="false">INDEX(ImgG,ROUND($C$5+Y$7*SIN(2*PI()*$B129/n_ang),0)-ImgG_y0+1,ROUND($C$4+Y$7*COS(2*PI()*$B129/n_ang),0)-ImgG_x0+1)</f>
        <v>178</v>
      </c>
      <c r="Z129" s="18" t="n">
        <f aca="false">INDEX(ImgG,ROUND($C$5+Z$7*SIN(2*PI()*$B129/n_ang),0)-ImgG_y0+1,ROUND($C$4+Z$7*COS(2*PI()*$B129/n_ang),0)-ImgG_x0+1)</f>
        <v>172</v>
      </c>
      <c r="AA129" s="18" t="n">
        <f aca="false">INDEX(ImgG,ROUND($C$5+AA$7*SIN(2*PI()*$B129/n_ang),0)-ImgG_y0+1,ROUND($C$4+AA$7*COS(2*PI()*$B129/n_ang),0)-ImgG_x0+1)</f>
        <v>165</v>
      </c>
      <c r="AB129" s="18" t="n">
        <f aca="false">INDEX(ImgG,ROUND($C$5+AB$7*SIN(2*PI()*$B129/n_ang),0)-ImgG_y0+1,ROUND($C$4+AB$7*COS(2*PI()*$B129/n_ang),0)-ImgG_x0+1)</f>
        <v>245</v>
      </c>
      <c r="AD129" s="18" t="n">
        <f aca="false">INDEX(ImgG,ROUND($C$5+AD$7*SIN(2*PI()*$B129/n_ang),0)-ImgG_y0+1,ROUND($C$4+AD$7*COS(2*PI()*$B129/n_ang),0)-ImgG_x0+1)</f>
        <v>42</v>
      </c>
      <c r="AE129" s="18" t="n">
        <f aca="false">INDEX(ImgG,ROUND($C$5+AE$7*SIN(2*PI()*$B129/n_ang),0)-ImgG_y0+1,ROUND($C$4+AE$7*COS(2*PI()*$B129/n_ang),0)-ImgG_x0+1)</f>
        <v>32</v>
      </c>
      <c r="AF129" s="18" t="n">
        <f aca="false">INDEX(ImgG,ROUND($C$5+AF$7*SIN(2*PI()*$B129/n_ang),0)-ImgG_y0+1,ROUND($C$4+AF$7*COS(2*PI()*$B129/n_ang),0)-ImgG_x0+1)</f>
        <v>17</v>
      </c>
      <c r="AG129" s="18" t="n">
        <f aca="false">INDEX(ImgG,ROUND($C$5+AG$7*SIN(2*PI()*$B129/n_ang),0)-ImgG_y0+1,ROUND($C$4+AG$7*COS(2*PI()*$B129/n_ang),0)-ImgG_x0+1)</f>
        <v>10</v>
      </c>
      <c r="AH129" s="18" t="n">
        <f aca="false">INDEX(ImgG,ROUND($C$5+AH$7*SIN(2*PI()*$B129/n_ang),0)-ImgG_y0+1,ROUND($C$4+AH$7*COS(2*PI()*$B129/n_ang),0)-ImgG_x0+1)</f>
        <v>10</v>
      </c>
      <c r="AI129" s="18" t="n">
        <f aca="false">INDEX(ImgG,ROUND($C$5+AI$7*SIN(2*PI()*$B129/n_ang),0)-ImgG_y0+1,ROUND($C$4+AI$7*COS(2*PI()*$B129/n_ang),0)-ImgG_x0+1)</f>
        <v>38</v>
      </c>
      <c r="AJ129" s="18" t="n">
        <f aca="false">INDEX(ImgG,ROUND($C$5+AJ$7*SIN(2*PI()*$B129/n_ang),0)-ImgG_y0+1,ROUND($C$4+AJ$7*COS(2*PI()*$B129/n_ang),0)-ImgG_x0+1)</f>
        <v>37</v>
      </c>
      <c r="AK129" s="18" t="n">
        <f aca="false">INDEX(ImgG,ROUND($C$5+AK$7*SIN(2*PI()*$B129/n_ang),0)-ImgG_y0+1,ROUND($C$4+AK$7*COS(2*PI()*$B129/n_ang),0)-ImgG_x0+1)</f>
        <v>43</v>
      </c>
      <c r="AL129" s="18" t="n">
        <f aca="false">INDEX(ImgG,ROUND($C$5+AL$7*SIN(2*PI()*$B129/n_ang),0)-ImgG_y0+1,ROUND($C$4+AL$7*COS(2*PI()*$B129/n_ang),0)-ImgG_x0+1)</f>
        <v>19</v>
      </c>
      <c r="AN129" s="35" t="n">
        <f aca="false">AVERAGE(D129:AB129)-AVERAGE(D136:AB136)</f>
        <v>35.974375</v>
      </c>
      <c r="AO129" s="36" t="n">
        <f aca="false">(AN129-AVERAGE(AN$8:AN$135))/STDEVP(AN$8:AN$135)</f>
        <v>1.31400811321726</v>
      </c>
      <c r="AP129" s="35" t="n">
        <f aca="false">AVERAGE(AD129:AL129)-AVERAGE(AD136:AL136)</f>
        <v>-47.5138888888889</v>
      </c>
      <c r="AQ129" s="36" t="n">
        <f aca="false">(AP129-AVERAGE(AP$8:AP$135))/STDEVP(AP$8:AP$135)</f>
        <v>-1.01681774417691</v>
      </c>
    </row>
    <row r="130" customFormat="false" ht="10.5" hidden="false" customHeight="true" outlineLevel="0" collapsed="false">
      <c r="B130" s="22" t="n">
        <v>122</v>
      </c>
      <c r="C130" s="34" t="n">
        <f aca="false">B130*360/n_ang</f>
        <v>343.125</v>
      </c>
      <c r="D130" s="18" t="n">
        <f aca="false">INDEX(ImgG,ROUND($C$5+D$7*SIN(2*PI()*$B130/n_ang),0)-ImgG_y0+1,ROUND($C$4+D$7*COS(2*PI()*$B130/n_ang),0)-ImgG_x0+1)</f>
        <v>65</v>
      </c>
      <c r="E130" s="18" t="n">
        <f aca="false">INDEX(ImgG,ROUND($C$5+E$7*SIN(2*PI()*$B130/n_ang),0)-ImgG_y0+1,ROUND($C$4+E$7*COS(2*PI()*$B130/n_ang),0)-ImgG_x0+1)</f>
        <v>209</v>
      </c>
      <c r="F130" s="18" t="n">
        <f aca="false">INDEX(ImgG,ROUND($C$5+F$7*SIN(2*PI()*$B130/n_ang),0)-ImgG_y0+1,ROUND($C$4+F$7*COS(2*PI()*$B130/n_ang),0)-ImgG_x0+1)</f>
        <v>180</v>
      </c>
      <c r="G130" s="18" t="n">
        <f aca="false">INDEX(ImgG,ROUND($C$5+G$7*SIN(2*PI()*$B130/n_ang),0)-ImgG_y0+1,ROUND($C$4+G$7*COS(2*PI()*$B130/n_ang),0)-ImgG_x0+1)</f>
        <v>173</v>
      </c>
      <c r="H130" s="18" t="n">
        <f aca="false">INDEX(ImgG,ROUND($C$5+H$7*SIN(2*PI()*$B130/n_ang),0)-ImgG_y0+1,ROUND($C$4+H$7*COS(2*PI()*$B130/n_ang),0)-ImgG_x0+1)</f>
        <v>210</v>
      </c>
      <c r="I130" s="18" t="n">
        <f aca="false">INDEX(ImgG,ROUND($C$5+I$7*SIN(2*PI()*$B130/n_ang),0)-ImgG_y0+1,ROUND($C$4+I$7*COS(2*PI()*$B130/n_ang),0)-ImgG_x0+1)</f>
        <v>207</v>
      </c>
      <c r="J130" s="18" t="n">
        <f aca="false">INDEX(ImgG,ROUND($C$5+J$7*SIN(2*PI()*$B130/n_ang),0)-ImgG_y0+1,ROUND($C$4+J$7*COS(2*PI()*$B130/n_ang),0)-ImgG_x0+1)</f>
        <v>192</v>
      </c>
      <c r="K130" s="18" t="n">
        <f aca="false">INDEX(ImgG,ROUND($C$5+K$7*SIN(2*PI()*$B130/n_ang),0)-ImgG_y0+1,ROUND($C$4+K$7*COS(2*PI()*$B130/n_ang),0)-ImgG_x0+1)</f>
        <v>173</v>
      </c>
      <c r="L130" s="18" t="n">
        <f aca="false">INDEX(ImgG,ROUND($C$5+L$7*SIN(2*PI()*$B130/n_ang),0)-ImgG_y0+1,ROUND($C$4+L$7*COS(2*PI()*$B130/n_ang),0)-ImgG_x0+1)</f>
        <v>162</v>
      </c>
      <c r="M130" s="18" t="n">
        <f aca="false">INDEX(ImgG,ROUND($C$5+M$7*SIN(2*PI()*$B130/n_ang),0)-ImgG_y0+1,ROUND($C$4+M$7*COS(2*PI()*$B130/n_ang),0)-ImgG_x0+1)</f>
        <v>210</v>
      </c>
      <c r="N130" s="18" t="n">
        <f aca="false">INDEX(ImgG,ROUND($C$5+N$7*SIN(2*PI()*$B130/n_ang),0)-ImgG_y0+1,ROUND($C$4+N$7*COS(2*PI()*$B130/n_ang),0)-ImgG_x0+1)</f>
        <v>206</v>
      </c>
      <c r="O130" s="18" t="n">
        <f aca="false">INDEX(ImgG,ROUND($C$5+O$7*SIN(2*PI()*$B130/n_ang),0)-ImgG_y0+1,ROUND($C$4+O$7*COS(2*PI()*$B130/n_ang),0)-ImgG_x0+1)</f>
        <v>158</v>
      </c>
      <c r="P130" s="18" t="n">
        <f aca="false">INDEX(ImgG,ROUND($C$5+P$7*SIN(2*PI()*$B130/n_ang),0)-ImgG_y0+1,ROUND($C$4+P$7*COS(2*PI()*$B130/n_ang),0)-ImgG_x0+1)</f>
        <v>156</v>
      </c>
      <c r="Q130" s="18" t="n">
        <f aca="false">INDEX(ImgG,ROUND($C$5+Q$7*SIN(2*PI()*$B130/n_ang),0)-ImgG_y0+1,ROUND($C$4+Q$7*COS(2*PI()*$B130/n_ang),0)-ImgG_x0+1)</f>
        <v>172</v>
      </c>
      <c r="R130" s="18" t="n">
        <f aca="false">INDEX(ImgG,ROUND($C$5+R$7*SIN(2*PI()*$B130/n_ang),0)-ImgG_y0+1,ROUND($C$4+R$7*COS(2*PI()*$B130/n_ang),0)-ImgG_x0+1)</f>
        <v>195</v>
      </c>
      <c r="S130" s="18" t="n">
        <f aca="false">INDEX(ImgG,ROUND($C$5+S$7*SIN(2*PI()*$B130/n_ang),0)-ImgG_y0+1,ROUND($C$4+S$7*COS(2*PI()*$B130/n_ang),0)-ImgG_x0+1)</f>
        <v>164</v>
      </c>
      <c r="T130" s="18" t="n">
        <f aca="false">INDEX(ImgG,ROUND($C$5+T$7*SIN(2*PI()*$B130/n_ang),0)-ImgG_y0+1,ROUND($C$4+T$7*COS(2*PI()*$B130/n_ang),0)-ImgG_x0+1)</f>
        <v>150</v>
      </c>
      <c r="U130" s="18" t="n">
        <f aca="false">INDEX(ImgG,ROUND($C$5+U$7*SIN(2*PI()*$B130/n_ang),0)-ImgG_y0+1,ROUND($C$4+U$7*COS(2*PI()*$B130/n_ang),0)-ImgG_x0+1)</f>
        <v>158</v>
      </c>
      <c r="V130" s="18" t="n">
        <f aca="false">INDEX(ImgG,ROUND($C$5+V$7*SIN(2*PI()*$B130/n_ang),0)-ImgG_y0+1,ROUND($C$4+V$7*COS(2*PI()*$B130/n_ang),0)-ImgG_x0+1)</f>
        <v>198</v>
      </c>
      <c r="W130" s="18" t="n">
        <f aca="false">INDEX(ImgG,ROUND($C$5+W$7*SIN(2*PI()*$B130/n_ang),0)-ImgG_y0+1,ROUND($C$4+W$7*COS(2*PI()*$B130/n_ang),0)-ImgG_x0+1)</f>
        <v>156</v>
      </c>
      <c r="X130" s="18" t="n">
        <f aca="false">INDEX(ImgG,ROUND($C$5+X$7*SIN(2*PI()*$B130/n_ang),0)-ImgG_y0+1,ROUND($C$4+X$7*COS(2*PI()*$B130/n_ang),0)-ImgG_x0+1)</f>
        <v>145</v>
      </c>
      <c r="Y130" s="18" t="n">
        <f aca="false">INDEX(ImgG,ROUND($C$5+Y$7*SIN(2*PI()*$B130/n_ang),0)-ImgG_y0+1,ROUND($C$4+Y$7*COS(2*PI()*$B130/n_ang),0)-ImgG_x0+1)</f>
        <v>132</v>
      </c>
      <c r="Z130" s="18" t="n">
        <f aca="false">INDEX(ImgG,ROUND($C$5+Z$7*SIN(2*PI()*$B130/n_ang),0)-ImgG_y0+1,ROUND($C$4+Z$7*COS(2*PI()*$B130/n_ang),0)-ImgG_x0+1)</f>
        <v>195</v>
      </c>
      <c r="AA130" s="18" t="n">
        <f aca="false">INDEX(ImgG,ROUND($C$5+AA$7*SIN(2*PI()*$B130/n_ang),0)-ImgG_y0+1,ROUND($C$4+AA$7*COS(2*PI()*$B130/n_ang),0)-ImgG_x0+1)</f>
        <v>195</v>
      </c>
      <c r="AB130" s="18" t="n">
        <f aca="false">INDEX(ImgG,ROUND($C$5+AB$7*SIN(2*PI()*$B130/n_ang),0)-ImgG_y0+1,ROUND($C$4+AB$7*COS(2*PI()*$B130/n_ang),0)-ImgG_x0+1)</f>
        <v>183</v>
      </c>
      <c r="AD130" s="18" t="n">
        <f aca="false">INDEX(ImgG,ROUND($C$5+AD$7*SIN(2*PI()*$B130/n_ang),0)-ImgG_y0+1,ROUND($C$4+AD$7*COS(2*PI()*$B130/n_ang),0)-ImgG_x0+1)</f>
        <v>31</v>
      </c>
      <c r="AE130" s="18" t="n">
        <f aca="false">INDEX(ImgG,ROUND($C$5+AE$7*SIN(2*PI()*$B130/n_ang),0)-ImgG_y0+1,ROUND($C$4+AE$7*COS(2*PI()*$B130/n_ang),0)-ImgG_x0+1)</f>
        <v>39</v>
      </c>
      <c r="AF130" s="18" t="n">
        <f aca="false">INDEX(ImgG,ROUND($C$5+AF$7*SIN(2*PI()*$B130/n_ang),0)-ImgG_y0+1,ROUND($C$4+AF$7*COS(2*PI()*$B130/n_ang),0)-ImgG_x0+1)</f>
        <v>23</v>
      </c>
      <c r="AG130" s="18" t="n">
        <f aca="false">INDEX(ImgG,ROUND($C$5+AG$7*SIN(2*PI()*$B130/n_ang),0)-ImgG_y0+1,ROUND($C$4+AG$7*COS(2*PI()*$B130/n_ang),0)-ImgG_x0+1)</f>
        <v>24</v>
      </c>
      <c r="AH130" s="18" t="n">
        <f aca="false">INDEX(ImgG,ROUND($C$5+AH$7*SIN(2*PI()*$B130/n_ang),0)-ImgG_y0+1,ROUND($C$4+AH$7*COS(2*PI()*$B130/n_ang),0)-ImgG_x0+1)</f>
        <v>11</v>
      </c>
      <c r="AI130" s="18" t="n">
        <f aca="false">INDEX(ImgG,ROUND($C$5+AI$7*SIN(2*PI()*$B130/n_ang),0)-ImgG_y0+1,ROUND($C$4+AI$7*COS(2*PI()*$B130/n_ang),0)-ImgG_x0+1)</f>
        <v>35</v>
      </c>
      <c r="AJ130" s="18" t="n">
        <f aca="false">INDEX(ImgG,ROUND($C$5+AJ$7*SIN(2*PI()*$B130/n_ang),0)-ImgG_y0+1,ROUND($C$4+AJ$7*COS(2*PI()*$B130/n_ang),0)-ImgG_x0+1)</f>
        <v>53</v>
      </c>
      <c r="AK130" s="18" t="n">
        <f aca="false">INDEX(ImgG,ROUND($C$5+AK$7*SIN(2*PI()*$B130/n_ang),0)-ImgG_y0+1,ROUND($C$4+AK$7*COS(2*PI()*$B130/n_ang),0)-ImgG_x0+1)</f>
        <v>42</v>
      </c>
      <c r="AL130" s="18" t="n">
        <f aca="false">INDEX(ImgG,ROUND($C$5+AL$7*SIN(2*PI()*$B130/n_ang),0)-ImgG_y0+1,ROUND($C$4+AL$7*COS(2*PI()*$B130/n_ang),0)-ImgG_x0+1)</f>
        <v>28</v>
      </c>
      <c r="AN130" s="35" t="n">
        <f aca="false">AVERAGE(D130:AB130)-AVERAGE(D136:AB136)</f>
        <v>32.134375</v>
      </c>
      <c r="AO130" s="36" t="n">
        <f aca="false">(AN130-AVERAGE(AN$8:AN$135))/STDEVP(AN$8:AN$135)</f>
        <v>1.17374740945926</v>
      </c>
      <c r="AP130" s="35" t="n">
        <f aca="false">AVERAGE(AD130:AL130)-AVERAGE(AD136:AL136)</f>
        <v>-43.2916666666667</v>
      </c>
      <c r="AQ130" s="36" t="n">
        <f aca="false">(AP130-AVERAGE(AP$8:AP$135))/STDEVP(AP$8:AP$135)</f>
        <v>-0.926460364980829</v>
      </c>
    </row>
    <row r="131" customFormat="false" ht="10.5" hidden="false" customHeight="true" outlineLevel="0" collapsed="false">
      <c r="B131" s="22" t="n">
        <v>123</v>
      </c>
      <c r="C131" s="34" t="n">
        <f aca="false">B131*360/n_ang</f>
        <v>345.9375</v>
      </c>
      <c r="D131" s="18" t="n">
        <f aca="false">INDEX(ImgG,ROUND($C$5+D$7*SIN(2*PI()*$B131/n_ang),0)-ImgG_y0+1,ROUND($C$4+D$7*COS(2*PI()*$B131/n_ang),0)-ImgG_x0+1)</f>
        <v>130</v>
      </c>
      <c r="E131" s="18" t="n">
        <f aca="false">INDEX(ImgG,ROUND($C$5+E$7*SIN(2*PI()*$B131/n_ang),0)-ImgG_y0+1,ROUND($C$4+E$7*COS(2*PI()*$B131/n_ang),0)-ImgG_x0+1)</f>
        <v>179</v>
      </c>
      <c r="F131" s="18" t="n">
        <f aca="false">INDEX(ImgG,ROUND($C$5+F$7*SIN(2*PI()*$B131/n_ang),0)-ImgG_y0+1,ROUND($C$4+F$7*COS(2*PI()*$B131/n_ang),0)-ImgG_x0+1)</f>
        <v>173</v>
      </c>
      <c r="G131" s="18" t="n">
        <f aca="false">INDEX(ImgG,ROUND($C$5+G$7*SIN(2*PI()*$B131/n_ang),0)-ImgG_y0+1,ROUND($C$4+G$7*COS(2*PI()*$B131/n_ang),0)-ImgG_x0+1)</f>
        <v>173</v>
      </c>
      <c r="H131" s="18" t="n">
        <f aca="false">INDEX(ImgG,ROUND($C$5+H$7*SIN(2*PI()*$B131/n_ang),0)-ImgG_y0+1,ROUND($C$4+H$7*COS(2*PI()*$B131/n_ang),0)-ImgG_x0+1)</f>
        <v>163</v>
      </c>
      <c r="I131" s="18" t="n">
        <f aca="false">INDEX(ImgG,ROUND($C$5+I$7*SIN(2*PI()*$B131/n_ang),0)-ImgG_y0+1,ROUND($C$4+I$7*COS(2*PI()*$B131/n_ang),0)-ImgG_x0+1)</f>
        <v>160</v>
      </c>
      <c r="J131" s="18" t="n">
        <f aca="false">INDEX(ImgG,ROUND($C$5+J$7*SIN(2*PI()*$B131/n_ang),0)-ImgG_y0+1,ROUND($C$4+J$7*COS(2*PI()*$B131/n_ang),0)-ImgG_x0+1)</f>
        <v>170</v>
      </c>
      <c r="K131" s="18" t="n">
        <f aca="false">INDEX(ImgG,ROUND($C$5+K$7*SIN(2*PI()*$B131/n_ang),0)-ImgG_y0+1,ROUND($C$4+K$7*COS(2*PI()*$B131/n_ang),0)-ImgG_x0+1)</f>
        <v>173</v>
      </c>
      <c r="L131" s="18" t="n">
        <f aca="false">INDEX(ImgG,ROUND($C$5+L$7*SIN(2*PI()*$B131/n_ang),0)-ImgG_y0+1,ROUND($C$4+L$7*COS(2*PI()*$B131/n_ang),0)-ImgG_x0+1)</f>
        <v>160</v>
      </c>
      <c r="M131" s="18" t="n">
        <f aca="false">INDEX(ImgG,ROUND($C$5+M$7*SIN(2*PI()*$B131/n_ang),0)-ImgG_y0+1,ROUND($C$4+M$7*COS(2*PI()*$B131/n_ang),0)-ImgG_x0+1)</f>
        <v>151</v>
      </c>
      <c r="N131" s="18" t="n">
        <f aca="false">INDEX(ImgG,ROUND($C$5+N$7*SIN(2*PI()*$B131/n_ang),0)-ImgG_y0+1,ROUND($C$4+N$7*COS(2*PI()*$B131/n_ang),0)-ImgG_x0+1)</f>
        <v>165</v>
      </c>
      <c r="O131" s="18" t="n">
        <f aca="false">INDEX(ImgG,ROUND($C$5+O$7*SIN(2*PI()*$B131/n_ang),0)-ImgG_y0+1,ROUND($C$4+O$7*COS(2*PI()*$B131/n_ang),0)-ImgG_x0+1)</f>
        <v>200</v>
      </c>
      <c r="P131" s="18" t="n">
        <f aca="false">INDEX(ImgG,ROUND($C$5+P$7*SIN(2*PI()*$B131/n_ang),0)-ImgG_y0+1,ROUND($C$4+P$7*COS(2*PI()*$B131/n_ang),0)-ImgG_x0+1)</f>
        <v>193</v>
      </c>
      <c r="Q131" s="18" t="n">
        <f aca="false">INDEX(ImgG,ROUND($C$5+Q$7*SIN(2*PI()*$B131/n_ang),0)-ImgG_y0+1,ROUND($C$4+Q$7*COS(2*PI()*$B131/n_ang),0)-ImgG_x0+1)</f>
        <v>175</v>
      </c>
      <c r="R131" s="18" t="n">
        <f aca="false">INDEX(ImgG,ROUND($C$5+R$7*SIN(2*PI()*$B131/n_ang),0)-ImgG_y0+1,ROUND($C$4+R$7*COS(2*PI()*$B131/n_ang),0)-ImgG_x0+1)</f>
        <v>152</v>
      </c>
      <c r="S131" s="18" t="n">
        <f aca="false">INDEX(ImgG,ROUND($C$5+S$7*SIN(2*PI()*$B131/n_ang),0)-ImgG_y0+1,ROUND($C$4+S$7*COS(2*PI()*$B131/n_ang),0)-ImgG_x0+1)</f>
        <v>200</v>
      </c>
      <c r="T131" s="18" t="n">
        <f aca="false">INDEX(ImgG,ROUND($C$5+T$7*SIN(2*PI()*$B131/n_ang),0)-ImgG_y0+1,ROUND($C$4+T$7*COS(2*PI()*$B131/n_ang),0)-ImgG_x0+1)</f>
        <v>196</v>
      </c>
      <c r="U131" s="18" t="n">
        <f aca="false">INDEX(ImgG,ROUND($C$5+U$7*SIN(2*PI()*$B131/n_ang),0)-ImgG_y0+1,ROUND($C$4+U$7*COS(2*PI()*$B131/n_ang),0)-ImgG_x0+1)</f>
        <v>184</v>
      </c>
      <c r="V131" s="18" t="n">
        <f aca="false">INDEX(ImgG,ROUND($C$5+V$7*SIN(2*PI()*$B131/n_ang),0)-ImgG_y0+1,ROUND($C$4+V$7*COS(2*PI()*$B131/n_ang),0)-ImgG_x0+1)</f>
        <v>169</v>
      </c>
      <c r="W131" s="18" t="n">
        <f aca="false">INDEX(ImgG,ROUND($C$5+W$7*SIN(2*PI()*$B131/n_ang),0)-ImgG_y0+1,ROUND($C$4+W$7*COS(2*PI()*$B131/n_ang),0)-ImgG_x0+1)</f>
        <v>175</v>
      </c>
      <c r="X131" s="18" t="n">
        <f aca="false">INDEX(ImgG,ROUND($C$5+X$7*SIN(2*PI()*$B131/n_ang),0)-ImgG_y0+1,ROUND($C$4+X$7*COS(2*PI()*$B131/n_ang),0)-ImgG_x0+1)</f>
        <v>199</v>
      </c>
      <c r="Y131" s="18" t="n">
        <f aca="false">INDEX(ImgG,ROUND($C$5+Y$7*SIN(2*PI()*$B131/n_ang),0)-ImgG_y0+1,ROUND($C$4+Y$7*COS(2*PI()*$B131/n_ang),0)-ImgG_x0+1)</f>
        <v>192</v>
      </c>
      <c r="Z131" s="18" t="n">
        <f aca="false">INDEX(ImgG,ROUND($C$5+Z$7*SIN(2*PI()*$B131/n_ang),0)-ImgG_y0+1,ROUND($C$4+Z$7*COS(2*PI()*$B131/n_ang),0)-ImgG_x0+1)</f>
        <v>189</v>
      </c>
      <c r="AA131" s="18" t="n">
        <f aca="false">INDEX(ImgG,ROUND($C$5+AA$7*SIN(2*PI()*$B131/n_ang),0)-ImgG_y0+1,ROUND($C$4+AA$7*COS(2*PI()*$B131/n_ang),0)-ImgG_x0+1)</f>
        <v>142</v>
      </c>
      <c r="AB131" s="18" t="n">
        <f aca="false">INDEX(ImgG,ROUND($C$5+AB$7*SIN(2*PI()*$B131/n_ang),0)-ImgG_y0+1,ROUND($C$4+AB$7*COS(2*PI()*$B131/n_ang),0)-ImgG_x0+1)</f>
        <v>168</v>
      </c>
      <c r="AD131" s="18" t="n">
        <f aca="false">INDEX(ImgG,ROUND($C$5+AD$7*SIN(2*PI()*$B131/n_ang),0)-ImgG_y0+1,ROUND($C$4+AD$7*COS(2*PI()*$B131/n_ang),0)-ImgG_x0+1)</f>
        <v>51</v>
      </c>
      <c r="AE131" s="18" t="n">
        <f aca="false">INDEX(ImgG,ROUND($C$5+AE$7*SIN(2*PI()*$B131/n_ang),0)-ImgG_y0+1,ROUND($C$4+AE$7*COS(2*PI()*$B131/n_ang),0)-ImgG_x0+1)</f>
        <v>56</v>
      </c>
      <c r="AF131" s="18" t="n">
        <f aca="false">INDEX(ImgG,ROUND($C$5+AF$7*SIN(2*PI()*$B131/n_ang),0)-ImgG_y0+1,ROUND($C$4+AF$7*COS(2*PI()*$B131/n_ang),0)-ImgG_x0+1)</f>
        <v>25</v>
      </c>
      <c r="AG131" s="18" t="n">
        <f aca="false">INDEX(ImgG,ROUND($C$5+AG$7*SIN(2*PI()*$B131/n_ang),0)-ImgG_y0+1,ROUND($C$4+AG$7*COS(2*PI()*$B131/n_ang),0)-ImgG_x0+1)</f>
        <v>18</v>
      </c>
      <c r="AH131" s="18" t="n">
        <f aca="false">INDEX(ImgG,ROUND($C$5+AH$7*SIN(2*PI()*$B131/n_ang),0)-ImgG_y0+1,ROUND($C$4+AH$7*COS(2*PI()*$B131/n_ang),0)-ImgG_x0+1)</f>
        <v>9</v>
      </c>
      <c r="AI131" s="18" t="n">
        <f aca="false">INDEX(ImgG,ROUND($C$5+AI$7*SIN(2*PI()*$B131/n_ang),0)-ImgG_y0+1,ROUND($C$4+AI$7*COS(2*PI()*$B131/n_ang),0)-ImgG_x0+1)</f>
        <v>29</v>
      </c>
      <c r="AJ131" s="18" t="n">
        <f aca="false">INDEX(ImgG,ROUND($C$5+AJ$7*SIN(2*PI()*$B131/n_ang),0)-ImgG_y0+1,ROUND($C$4+AJ$7*COS(2*PI()*$B131/n_ang),0)-ImgG_x0+1)</f>
        <v>44</v>
      </c>
      <c r="AK131" s="18" t="n">
        <f aca="false">INDEX(ImgG,ROUND($C$5+AK$7*SIN(2*PI()*$B131/n_ang),0)-ImgG_y0+1,ROUND($C$4+AK$7*COS(2*PI()*$B131/n_ang),0)-ImgG_x0+1)</f>
        <v>45</v>
      </c>
      <c r="AL131" s="18" t="n">
        <f aca="false">INDEX(ImgG,ROUND($C$5+AL$7*SIN(2*PI()*$B131/n_ang),0)-ImgG_y0+1,ROUND($C$4+AL$7*COS(2*PI()*$B131/n_ang),0)-ImgG_x0+1)</f>
        <v>45</v>
      </c>
      <c r="AN131" s="35" t="n">
        <f aca="false">AVERAGE(D131:AB131)-AVERAGE(D136:AB136)</f>
        <v>31.614375</v>
      </c>
      <c r="AO131" s="36" t="n">
        <f aca="false">(AN131-AVERAGE(AN$8:AN$135))/STDEVP(AN$8:AN$135)</f>
        <v>1.15475377249203</v>
      </c>
      <c r="AP131" s="35" t="n">
        <f aca="false">AVERAGE(AD131:AL131)-AVERAGE(AD136:AL136)</f>
        <v>-39.2916666666667</v>
      </c>
      <c r="AQ131" s="36" t="n">
        <f aca="false">(AP131-AVERAGE(AP$8:AP$135))/STDEVP(AP$8:AP$135)</f>
        <v>-0.840858637321388</v>
      </c>
    </row>
    <row r="132" customFormat="false" ht="10.5" hidden="false" customHeight="true" outlineLevel="0" collapsed="false">
      <c r="B132" s="22" t="n">
        <v>124</v>
      </c>
      <c r="C132" s="34" t="n">
        <f aca="false">B132*360/n_ang</f>
        <v>348.75</v>
      </c>
      <c r="D132" s="18" t="n">
        <f aca="false">INDEX(ImgG,ROUND($C$5+D$7*SIN(2*PI()*$B132/n_ang),0)-ImgG_y0+1,ROUND($C$4+D$7*COS(2*PI()*$B132/n_ang),0)-ImgG_x0+1)</f>
        <v>130</v>
      </c>
      <c r="E132" s="18" t="n">
        <f aca="false">INDEX(ImgG,ROUND($C$5+E$7*SIN(2*PI()*$B132/n_ang),0)-ImgG_y0+1,ROUND($C$4+E$7*COS(2*PI()*$B132/n_ang),0)-ImgG_x0+1)</f>
        <v>179</v>
      </c>
      <c r="F132" s="18" t="n">
        <f aca="false">INDEX(ImgG,ROUND($C$5+F$7*SIN(2*PI()*$B132/n_ang),0)-ImgG_y0+1,ROUND($C$4+F$7*COS(2*PI()*$B132/n_ang),0)-ImgG_x0+1)</f>
        <v>206</v>
      </c>
      <c r="G132" s="18" t="n">
        <f aca="false">INDEX(ImgG,ROUND($C$5+G$7*SIN(2*PI()*$B132/n_ang),0)-ImgG_y0+1,ROUND($C$4+G$7*COS(2*PI()*$B132/n_ang),0)-ImgG_x0+1)</f>
        <v>212</v>
      </c>
      <c r="H132" s="18" t="n">
        <f aca="false">INDEX(ImgG,ROUND($C$5+H$7*SIN(2*PI()*$B132/n_ang),0)-ImgG_y0+1,ROUND($C$4+H$7*COS(2*PI()*$B132/n_ang),0)-ImgG_x0+1)</f>
        <v>210</v>
      </c>
      <c r="I132" s="18" t="n">
        <f aca="false">INDEX(ImgG,ROUND($C$5+I$7*SIN(2*PI()*$B132/n_ang),0)-ImgG_y0+1,ROUND($C$4+I$7*COS(2*PI()*$B132/n_ang),0)-ImgG_x0+1)</f>
        <v>170</v>
      </c>
      <c r="J132" s="18" t="n">
        <f aca="false">INDEX(ImgG,ROUND($C$5+J$7*SIN(2*PI()*$B132/n_ang),0)-ImgG_y0+1,ROUND($C$4+J$7*COS(2*PI()*$B132/n_ang),0)-ImgG_x0+1)</f>
        <v>185</v>
      </c>
      <c r="K132" s="18" t="n">
        <f aca="false">INDEX(ImgG,ROUND($C$5+K$7*SIN(2*PI()*$B132/n_ang),0)-ImgG_y0+1,ROUND($C$4+K$7*COS(2*PI()*$B132/n_ang),0)-ImgG_x0+1)</f>
        <v>205</v>
      </c>
      <c r="L132" s="18" t="n">
        <f aca="false">INDEX(ImgG,ROUND($C$5+L$7*SIN(2*PI()*$B132/n_ang),0)-ImgG_y0+1,ROUND($C$4+L$7*COS(2*PI()*$B132/n_ang),0)-ImgG_x0+1)</f>
        <v>205</v>
      </c>
      <c r="M132" s="18" t="n">
        <f aca="false">INDEX(ImgG,ROUND($C$5+M$7*SIN(2*PI()*$B132/n_ang),0)-ImgG_y0+1,ROUND($C$4+M$7*COS(2*PI()*$B132/n_ang),0)-ImgG_x0+1)</f>
        <v>199</v>
      </c>
      <c r="N132" s="18" t="n">
        <f aca="false">INDEX(ImgG,ROUND($C$5+N$7*SIN(2*PI()*$B132/n_ang),0)-ImgG_y0+1,ROUND($C$4+N$7*COS(2*PI()*$B132/n_ang),0)-ImgG_x0+1)</f>
        <v>165</v>
      </c>
      <c r="O132" s="18" t="n">
        <f aca="false">INDEX(ImgG,ROUND($C$5+O$7*SIN(2*PI()*$B132/n_ang),0)-ImgG_y0+1,ROUND($C$4+O$7*COS(2*PI()*$B132/n_ang),0)-ImgG_x0+1)</f>
        <v>161</v>
      </c>
      <c r="P132" s="18" t="n">
        <f aca="false">INDEX(ImgG,ROUND($C$5+P$7*SIN(2*PI()*$B132/n_ang),0)-ImgG_y0+1,ROUND($C$4+P$7*COS(2*PI()*$B132/n_ang),0)-ImgG_x0+1)</f>
        <v>183</v>
      </c>
      <c r="Q132" s="18" t="n">
        <f aca="false">INDEX(ImgG,ROUND($C$5+Q$7*SIN(2*PI()*$B132/n_ang),0)-ImgG_y0+1,ROUND($C$4+Q$7*COS(2*PI()*$B132/n_ang),0)-ImgG_x0+1)</f>
        <v>192</v>
      </c>
      <c r="R132" s="18" t="n">
        <f aca="false">INDEX(ImgG,ROUND($C$5+R$7*SIN(2*PI()*$B132/n_ang),0)-ImgG_y0+1,ROUND($C$4+R$7*COS(2*PI()*$B132/n_ang),0)-ImgG_x0+1)</f>
        <v>184</v>
      </c>
      <c r="S132" s="18" t="n">
        <f aca="false">INDEX(ImgG,ROUND($C$5+S$7*SIN(2*PI()*$B132/n_ang),0)-ImgG_y0+1,ROUND($C$4+S$7*COS(2*PI()*$B132/n_ang),0)-ImgG_x0+1)</f>
        <v>146</v>
      </c>
      <c r="T132" s="18" t="n">
        <f aca="false">INDEX(ImgG,ROUND($C$5+T$7*SIN(2*PI()*$B132/n_ang),0)-ImgG_y0+1,ROUND($C$4+T$7*COS(2*PI()*$B132/n_ang),0)-ImgG_x0+1)</f>
        <v>153</v>
      </c>
      <c r="U132" s="18" t="n">
        <f aca="false">INDEX(ImgG,ROUND($C$5+U$7*SIN(2*PI()*$B132/n_ang),0)-ImgG_y0+1,ROUND($C$4+U$7*COS(2*PI()*$B132/n_ang),0)-ImgG_x0+1)</f>
        <v>153</v>
      </c>
      <c r="V132" s="18" t="n">
        <f aca="false">INDEX(ImgG,ROUND($C$5+V$7*SIN(2*PI()*$B132/n_ang),0)-ImgG_y0+1,ROUND($C$4+V$7*COS(2*PI()*$B132/n_ang),0)-ImgG_x0+1)</f>
        <v>174</v>
      </c>
      <c r="W132" s="18" t="n">
        <f aca="false">INDEX(ImgG,ROUND($C$5+W$7*SIN(2*PI()*$B132/n_ang),0)-ImgG_y0+1,ROUND($C$4+W$7*COS(2*PI()*$B132/n_ang),0)-ImgG_x0+1)</f>
        <v>193</v>
      </c>
      <c r="X132" s="18" t="n">
        <f aca="false">INDEX(ImgG,ROUND($C$5+X$7*SIN(2*PI()*$B132/n_ang),0)-ImgG_y0+1,ROUND($C$4+X$7*COS(2*PI()*$B132/n_ang),0)-ImgG_x0+1)</f>
        <v>163</v>
      </c>
      <c r="Y132" s="18" t="n">
        <f aca="false">INDEX(ImgG,ROUND($C$5+Y$7*SIN(2*PI()*$B132/n_ang),0)-ImgG_y0+1,ROUND($C$4+Y$7*COS(2*PI()*$B132/n_ang),0)-ImgG_x0+1)</f>
        <v>164</v>
      </c>
      <c r="Z132" s="18" t="n">
        <f aca="false">INDEX(ImgG,ROUND($C$5+Z$7*SIN(2*PI()*$B132/n_ang),0)-ImgG_y0+1,ROUND($C$4+Z$7*COS(2*PI()*$B132/n_ang),0)-ImgG_x0+1)</f>
        <v>170</v>
      </c>
      <c r="AA132" s="18" t="n">
        <f aca="false">INDEX(ImgG,ROUND($C$5+AA$7*SIN(2*PI()*$B132/n_ang),0)-ImgG_y0+1,ROUND($C$4+AA$7*COS(2*PI()*$B132/n_ang),0)-ImgG_x0+1)</f>
        <v>177</v>
      </c>
      <c r="AB132" s="18" t="n">
        <f aca="false">INDEX(ImgG,ROUND($C$5+AB$7*SIN(2*PI()*$B132/n_ang),0)-ImgG_y0+1,ROUND($C$4+AB$7*COS(2*PI()*$B132/n_ang),0)-ImgG_x0+1)</f>
        <v>193</v>
      </c>
      <c r="AD132" s="18" t="n">
        <f aca="false">INDEX(ImgG,ROUND($C$5+AD$7*SIN(2*PI()*$B132/n_ang),0)-ImgG_y0+1,ROUND($C$4+AD$7*COS(2*PI()*$B132/n_ang),0)-ImgG_x0+1)</f>
        <v>102</v>
      </c>
      <c r="AE132" s="18" t="n">
        <f aca="false">INDEX(ImgG,ROUND($C$5+AE$7*SIN(2*PI()*$B132/n_ang),0)-ImgG_y0+1,ROUND($C$4+AE$7*COS(2*PI()*$B132/n_ang),0)-ImgG_x0+1)</f>
        <v>79</v>
      </c>
      <c r="AF132" s="18" t="n">
        <f aca="false">INDEX(ImgG,ROUND($C$5+AF$7*SIN(2*PI()*$B132/n_ang),0)-ImgG_y0+1,ROUND($C$4+AF$7*COS(2*PI()*$B132/n_ang),0)-ImgG_x0+1)</f>
        <v>60</v>
      </c>
      <c r="AG132" s="18" t="n">
        <f aca="false">INDEX(ImgG,ROUND($C$5+AG$7*SIN(2*PI()*$B132/n_ang),0)-ImgG_y0+1,ROUND($C$4+AG$7*COS(2*PI()*$B132/n_ang),0)-ImgG_x0+1)</f>
        <v>25</v>
      </c>
      <c r="AH132" s="18" t="n">
        <f aca="false">INDEX(ImgG,ROUND($C$5+AH$7*SIN(2*PI()*$B132/n_ang),0)-ImgG_y0+1,ROUND($C$4+AH$7*COS(2*PI()*$B132/n_ang),0)-ImgG_x0+1)</f>
        <v>23</v>
      </c>
      <c r="AI132" s="18" t="n">
        <f aca="false">INDEX(ImgG,ROUND($C$5+AI$7*SIN(2*PI()*$B132/n_ang),0)-ImgG_y0+1,ROUND($C$4+AI$7*COS(2*PI()*$B132/n_ang),0)-ImgG_x0+1)</f>
        <v>12</v>
      </c>
      <c r="AJ132" s="18" t="n">
        <f aca="false">INDEX(ImgG,ROUND($C$5+AJ$7*SIN(2*PI()*$B132/n_ang),0)-ImgG_y0+1,ROUND($C$4+AJ$7*COS(2*PI()*$B132/n_ang),0)-ImgG_x0+1)</f>
        <v>31</v>
      </c>
      <c r="AK132" s="18" t="n">
        <f aca="false">INDEX(ImgG,ROUND($C$5+AK$7*SIN(2*PI()*$B132/n_ang),0)-ImgG_y0+1,ROUND($C$4+AK$7*COS(2*PI()*$B132/n_ang),0)-ImgG_x0+1)</f>
        <v>42</v>
      </c>
      <c r="AL132" s="18" t="n">
        <f aca="false">INDEX(ImgG,ROUND($C$5+AL$7*SIN(2*PI()*$B132/n_ang),0)-ImgG_y0+1,ROUND($C$4+AL$7*COS(2*PI()*$B132/n_ang),0)-ImgG_x0+1)</f>
        <v>33</v>
      </c>
      <c r="AN132" s="35" t="n">
        <f aca="false">AVERAGE(D132:AB132)-AVERAGE(D136:AB136)</f>
        <v>37.254375</v>
      </c>
      <c r="AO132" s="36" t="n">
        <f aca="false">(AN132-AVERAGE(AN$8:AN$135))/STDEVP(AN$8:AN$135)</f>
        <v>1.3607616811366</v>
      </c>
      <c r="AP132" s="35" t="n">
        <f aca="false">AVERAGE(AD132:AL132)-AVERAGE(AD136:AL136)</f>
        <v>-29.8472222222222</v>
      </c>
      <c r="AQ132" s="36" t="n">
        <f aca="false">(AP132-AVERAGE(AP$8:AP$135))/STDEVP(AP$8:AP$135)</f>
        <v>-0.638743447014373</v>
      </c>
    </row>
    <row r="133" customFormat="false" ht="10.5" hidden="false" customHeight="true" outlineLevel="0" collapsed="false">
      <c r="B133" s="22" t="n">
        <v>125</v>
      </c>
      <c r="C133" s="34" t="n">
        <f aca="false">B133*360/n_ang</f>
        <v>351.5625</v>
      </c>
      <c r="D133" s="18" t="n">
        <f aca="false">INDEX(ImgG,ROUND($C$5+D$7*SIN(2*PI()*$B133/n_ang),0)-ImgG_y0+1,ROUND($C$4+D$7*COS(2*PI()*$B133/n_ang),0)-ImgG_x0+1)</f>
        <v>39</v>
      </c>
      <c r="E133" s="18" t="n">
        <f aca="false">INDEX(ImgG,ROUND($C$5+E$7*SIN(2*PI()*$B133/n_ang),0)-ImgG_y0+1,ROUND($C$4+E$7*COS(2*PI()*$B133/n_ang),0)-ImgG_x0+1)</f>
        <v>179</v>
      </c>
      <c r="F133" s="18" t="n">
        <f aca="false">INDEX(ImgG,ROUND($C$5+F$7*SIN(2*PI()*$B133/n_ang),0)-ImgG_y0+1,ROUND($C$4+F$7*COS(2*PI()*$B133/n_ang),0)-ImgG_x0+1)</f>
        <v>206</v>
      </c>
      <c r="G133" s="18" t="n">
        <f aca="false">INDEX(ImgG,ROUND($C$5+G$7*SIN(2*PI()*$B133/n_ang),0)-ImgG_y0+1,ROUND($C$4+G$7*COS(2*PI()*$B133/n_ang),0)-ImgG_x0+1)</f>
        <v>212</v>
      </c>
      <c r="H133" s="18" t="n">
        <f aca="false">INDEX(ImgG,ROUND($C$5+H$7*SIN(2*PI()*$B133/n_ang),0)-ImgG_y0+1,ROUND($C$4+H$7*COS(2*PI()*$B133/n_ang),0)-ImgG_x0+1)</f>
        <v>210</v>
      </c>
      <c r="I133" s="18" t="n">
        <f aca="false">INDEX(ImgG,ROUND($C$5+I$7*SIN(2*PI()*$B133/n_ang),0)-ImgG_y0+1,ROUND($C$4+I$7*COS(2*PI()*$B133/n_ang),0)-ImgG_x0+1)</f>
        <v>195</v>
      </c>
      <c r="J133" s="18" t="n">
        <f aca="false">INDEX(ImgG,ROUND($C$5+J$7*SIN(2*PI()*$B133/n_ang),0)-ImgG_y0+1,ROUND($C$4+J$7*COS(2*PI()*$B133/n_ang),0)-ImgG_x0+1)</f>
        <v>165</v>
      </c>
      <c r="K133" s="18" t="n">
        <f aca="false">INDEX(ImgG,ROUND($C$5+K$7*SIN(2*PI()*$B133/n_ang),0)-ImgG_y0+1,ROUND($C$4+K$7*COS(2*PI()*$B133/n_ang),0)-ImgG_x0+1)</f>
        <v>158</v>
      </c>
      <c r="L133" s="18" t="n">
        <f aca="false">INDEX(ImgG,ROUND($C$5+L$7*SIN(2*PI()*$B133/n_ang),0)-ImgG_y0+1,ROUND($C$4+L$7*COS(2*PI()*$B133/n_ang),0)-ImgG_x0+1)</f>
        <v>199</v>
      </c>
      <c r="M133" s="18" t="n">
        <f aca="false">INDEX(ImgG,ROUND($C$5+M$7*SIN(2*PI()*$B133/n_ang),0)-ImgG_y0+1,ROUND($C$4+M$7*COS(2*PI()*$B133/n_ang),0)-ImgG_x0+1)</f>
        <v>201</v>
      </c>
      <c r="N133" s="18" t="n">
        <f aca="false">INDEX(ImgG,ROUND($C$5+N$7*SIN(2*PI()*$B133/n_ang),0)-ImgG_y0+1,ROUND($C$4+N$7*COS(2*PI()*$B133/n_ang),0)-ImgG_x0+1)</f>
        <v>179</v>
      </c>
      <c r="O133" s="18" t="n">
        <f aca="false">INDEX(ImgG,ROUND($C$5+O$7*SIN(2*PI()*$B133/n_ang),0)-ImgG_y0+1,ROUND($C$4+O$7*COS(2*PI()*$B133/n_ang),0)-ImgG_x0+1)</f>
        <v>152</v>
      </c>
      <c r="P133" s="18" t="n">
        <f aca="false">INDEX(ImgG,ROUND($C$5+P$7*SIN(2*PI()*$B133/n_ang),0)-ImgG_y0+1,ROUND($C$4+P$7*COS(2*PI()*$B133/n_ang),0)-ImgG_x0+1)</f>
        <v>144</v>
      </c>
      <c r="Q133" s="18" t="n">
        <f aca="false">INDEX(ImgG,ROUND($C$5+Q$7*SIN(2*PI()*$B133/n_ang),0)-ImgG_y0+1,ROUND($C$4+Q$7*COS(2*PI()*$B133/n_ang),0)-ImgG_x0+1)</f>
        <v>138</v>
      </c>
      <c r="R133" s="18" t="n">
        <f aca="false">INDEX(ImgG,ROUND($C$5+R$7*SIN(2*PI()*$B133/n_ang),0)-ImgG_y0+1,ROUND($C$4+R$7*COS(2*PI()*$B133/n_ang),0)-ImgG_x0+1)</f>
        <v>152</v>
      </c>
      <c r="S133" s="18" t="n">
        <f aca="false">INDEX(ImgG,ROUND($C$5+S$7*SIN(2*PI()*$B133/n_ang),0)-ImgG_y0+1,ROUND($C$4+S$7*COS(2*PI()*$B133/n_ang),0)-ImgG_x0+1)</f>
        <v>179</v>
      </c>
      <c r="T133" s="18" t="n">
        <f aca="false">INDEX(ImgG,ROUND($C$5+T$7*SIN(2*PI()*$B133/n_ang),0)-ImgG_y0+1,ROUND($C$4+T$7*COS(2*PI()*$B133/n_ang),0)-ImgG_x0+1)</f>
        <v>180</v>
      </c>
      <c r="U133" s="18" t="n">
        <f aca="false">INDEX(ImgG,ROUND($C$5+U$7*SIN(2*PI()*$B133/n_ang),0)-ImgG_y0+1,ROUND($C$4+U$7*COS(2*PI()*$B133/n_ang),0)-ImgG_x0+1)</f>
        <v>166</v>
      </c>
      <c r="V133" s="18" t="n">
        <f aca="false">INDEX(ImgG,ROUND($C$5+V$7*SIN(2*PI()*$B133/n_ang),0)-ImgG_y0+1,ROUND($C$4+V$7*COS(2*PI()*$B133/n_ang),0)-ImgG_x0+1)</f>
        <v>162</v>
      </c>
      <c r="W133" s="18" t="n">
        <f aca="false">INDEX(ImgG,ROUND($C$5+W$7*SIN(2*PI()*$B133/n_ang),0)-ImgG_y0+1,ROUND($C$4+W$7*COS(2*PI()*$B133/n_ang),0)-ImgG_x0+1)</f>
        <v>162</v>
      </c>
      <c r="X133" s="18" t="n">
        <f aca="false">INDEX(ImgG,ROUND($C$5+X$7*SIN(2*PI()*$B133/n_ang),0)-ImgG_y0+1,ROUND($C$4+X$7*COS(2*PI()*$B133/n_ang),0)-ImgG_x0+1)</f>
        <v>148</v>
      </c>
      <c r="Y133" s="18" t="n">
        <f aca="false">INDEX(ImgG,ROUND($C$5+Y$7*SIN(2*PI()*$B133/n_ang),0)-ImgG_y0+1,ROUND($C$4+Y$7*COS(2*PI()*$B133/n_ang),0)-ImgG_x0+1)</f>
        <v>155</v>
      </c>
      <c r="Z133" s="18" t="n">
        <f aca="false">INDEX(ImgG,ROUND($C$5+Z$7*SIN(2*PI()*$B133/n_ang),0)-ImgG_y0+1,ROUND($C$4+Z$7*COS(2*PI()*$B133/n_ang),0)-ImgG_x0+1)</f>
        <v>184</v>
      </c>
      <c r="AA133" s="18" t="n">
        <f aca="false">INDEX(ImgG,ROUND($C$5+AA$7*SIN(2*PI()*$B133/n_ang),0)-ImgG_y0+1,ROUND($C$4+AA$7*COS(2*PI()*$B133/n_ang),0)-ImgG_x0+1)</f>
        <v>167</v>
      </c>
      <c r="AB133" s="18" t="n">
        <f aca="false">INDEX(ImgG,ROUND($C$5+AB$7*SIN(2*PI()*$B133/n_ang),0)-ImgG_y0+1,ROUND($C$4+AB$7*COS(2*PI()*$B133/n_ang),0)-ImgG_x0+1)</f>
        <v>164</v>
      </c>
      <c r="AD133" s="18" t="n">
        <f aca="false">INDEX(ImgG,ROUND($C$5+AD$7*SIN(2*PI()*$B133/n_ang),0)-ImgG_y0+1,ROUND($C$4+AD$7*COS(2*PI()*$B133/n_ang),0)-ImgG_x0+1)</f>
        <v>202</v>
      </c>
      <c r="AE133" s="18" t="n">
        <f aca="false">INDEX(ImgG,ROUND($C$5+AE$7*SIN(2*PI()*$B133/n_ang),0)-ImgG_y0+1,ROUND($C$4+AE$7*COS(2*PI()*$B133/n_ang),0)-ImgG_x0+1)</f>
        <v>78</v>
      </c>
      <c r="AF133" s="18" t="n">
        <f aca="false">INDEX(ImgG,ROUND($C$5+AF$7*SIN(2*PI()*$B133/n_ang),0)-ImgG_y0+1,ROUND($C$4+AF$7*COS(2*PI()*$B133/n_ang),0)-ImgG_x0+1)</f>
        <v>102</v>
      </c>
      <c r="AG133" s="18" t="n">
        <f aca="false">INDEX(ImgG,ROUND($C$5+AG$7*SIN(2*PI()*$B133/n_ang),0)-ImgG_y0+1,ROUND($C$4+AG$7*COS(2*PI()*$B133/n_ang),0)-ImgG_x0+1)</f>
        <v>63</v>
      </c>
      <c r="AH133" s="18" t="n">
        <f aca="false">INDEX(ImgG,ROUND($C$5+AH$7*SIN(2*PI()*$B133/n_ang),0)-ImgG_y0+1,ROUND($C$4+AH$7*COS(2*PI()*$B133/n_ang),0)-ImgG_x0+1)</f>
        <v>21</v>
      </c>
      <c r="AI133" s="18" t="n">
        <f aca="false">INDEX(ImgG,ROUND($C$5+AI$7*SIN(2*PI()*$B133/n_ang),0)-ImgG_y0+1,ROUND($C$4+AI$7*COS(2*PI()*$B133/n_ang),0)-ImgG_x0+1)</f>
        <v>2</v>
      </c>
      <c r="AJ133" s="18" t="n">
        <f aca="false">INDEX(ImgG,ROUND($C$5+AJ$7*SIN(2*PI()*$B133/n_ang),0)-ImgG_y0+1,ROUND($C$4+AJ$7*COS(2*PI()*$B133/n_ang),0)-ImgG_x0+1)</f>
        <v>22</v>
      </c>
      <c r="AK133" s="18" t="n">
        <f aca="false">INDEX(ImgG,ROUND($C$5+AK$7*SIN(2*PI()*$B133/n_ang),0)-ImgG_y0+1,ROUND($C$4+AK$7*COS(2*PI()*$B133/n_ang),0)-ImgG_x0+1)</f>
        <v>43</v>
      </c>
      <c r="AL133" s="18" t="n">
        <f aca="false">INDEX(ImgG,ROUND($C$5+AL$7*SIN(2*PI()*$B133/n_ang),0)-ImgG_y0+1,ROUND($C$4+AL$7*COS(2*PI()*$B133/n_ang),0)-ImgG_x0+1)</f>
        <v>42</v>
      </c>
      <c r="AN133" s="35" t="n">
        <f aca="false">AVERAGE(D133:AB133)-AVERAGE(D136:AB136)</f>
        <v>26.214375</v>
      </c>
      <c r="AO133" s="36" t="n">
        <f aca="false">(AN133-AVERAGE(AN$8:AN$135))/STDEVP(AN$8:AN$135)</f>
        <v>0.957512157832339</v>
      </c>
      <c r="AP133" s="35" t="n">
        <f aca="false">AVERAGE(AD133:AL133)-AVERAGE(AD136:AL136)</f>
        <v>-11.1805555555556</v>
      </c>
      <c r="AQ133" s="36" t="n">
        <f aca="false">(AP133-AVERAGE(AP$8:AP$135))/STDEVP(AP$8:AP$135)</f>
        <v>-0.23926871793698</v>
      </c>
    </row>
    <row r="134" customFormat="false" ht="10.5" hidden="false" customHeight="true" outlineLevel="0" collapsed="false">
      <c r="B134" s="22" t="n">
        <v>126</v>
      </c>
      <c r="C134" s="34" t="n">
        <f aca="false">B134*360/n_ang</f>
        <v>354.375</v>
      </c>
      <c r="D134" s="18" t="n">
        <f aca="false">INDEX(ImgG,ROUND($C$5+D$7*SIN(2*PI()*$B134/n_ang),0)-ImgG_y0+1,ROUND($C$4+D$7*COS(2*PI()*$B134/n_ang),0)-ImgG_x0+1)</f>
        <v>39</v>
      </c>
      <c r="E134" s="18" t="n">
        <f aca="false">INDEX(ImgG,ROUND($C$5+E$7*SIN(2*PI()*$B134/n_ang),0)-ImgG_y0+1,ROUND($C$4+E$7*COS(2*PI()*$B134/n_ang),0)-ImgG_x0+1)</f>
        <v>103</v>
      </c>
      <c r="F134" s="18" t="n">
        <f aca="false">INDEX(ImgG,ROUND($C$5+F$7*SIN(2*PI()*$B134/n_ang),0)-ImgG_y0+1,ROUND($C$4+F$7*COS(2*PI()*$B134/n_ang),0)-ImgG_x0+1)</f>
        <v>159</v>
      </c>
      <c r="G134" s="18" t="n">
        <f aca="false">INDEX(ImgG,ROUND($C$5+G$7*SIN(2*PI()*$B134/n_ang),0)-ImgG_y0+1,ROUND($C$4+G$7*COS(2*PI()*$B134/n_ang),0)-ImgG_x0+1)</f>
        <v>177</v>
      </c>
      <c r="H134" s="18" t="n">
        <f aca="false">INDEX(ImgG,ROUND($C$5+H$7*SIN(2*PI()*$B134/n_ang),0)-ImgG_y0+1,ROUND($C$4+H$7*COS(2*PI()*$B134/n_ang),0)-ImgG_x0+1)</f>
        <v>167</v>
      </c>
      <c r="I134" s="18" t="n">
        <f aca="false">INDEX(ImgG,ROUND($C$5+I$7*SIN(2*PI()*$B134/n_ang),0)-ImgG_y0+1,ROUND($C$4+I$7*COS(2*PI()*$B134/n_ang),0)-ImgG_x0+1)</f>
        <v>195</v>
      </c>
      <c r="J134" s="18" t="n">
        <f aca="false">INDEX(ImgG,ROUND($C$5+J$7*SIN(2*PI()*$B134/n_ang),0)-ImgG_y0+1,ROUND($C$4+J$7*COS(2*PI()*$B134/n_ang),0)-ImgG_x0+1)</f>
        <v>165</v>
      </c>
      <c r="K134" s="18" t="n">
        <f aca="false">INDEX(ImgG,ROUND($C$5+K$7*SIN(2*PI()*$B134/n_ang),0)-ImgG_y0+1,ROUND($C$4+K$7*COS(2*PI()*$B134/n_ang),0)-ImgG_x0+1)</f>
        <v>158</v>
      </c>
      <c r="L134" s="18" t="n">
        <f aca="false">INDEX(ImgG,ROUND($C$5+L$7*SIN(2*PI()*$B134/n_ang),0)-ImgG_y0+1,ROUND($C$4+L$7*COS(2*PI()*$B134/n_ang),0)-ImgG_x0+1)</f>
        <v>150</v>
      </c>
      <c r="M134" s="18" t="n">
        <f aca="false">INDEX(ImgG,ROUND($C$5+M$7*SIN(2*PI()*$B134/n_ang),0)-ImgG_y0+1,ROUND($C$4+M$7*COS(2*PI()*$B134/n_ang),0)-ImgG_x0+1)</f>
        <v>159</v>
      </c>
      <c r="N134" s="18" t="n">
        <f aca="false">INDEX(ImgG,ROUND($C$5+N$7*SIN(2*PI()*$B134/n_ang),0)-ImgG_y0+1,ROUND($C$4+N$7*COS(2*PI()*$B134/n_ang),0)-ImgG_x0+1)</f>
        <v>174</v>
      </c>
      <c r="O134" s="18" t="n">
        <f aca="false">INDEX(ImgG,ROUND($C$5+O$7*SIN(2*PI()*$B134/n_ang),0)-ImgG_y0+1,ROUND($C$4+O$7*COS(2*PI()*$B134/n_ang),0)-ImgG_x0+1)</f>
        <v>179</v>
      </c>
      <c r="P134" s="18" t="n">
        <f aca="false">INDEX(ImgG,ROUND($C$5+P$7*SIN(2*PI()*$B134/n_ang),0)-ImgG_y0+1,ROUND($C$4+P$7*COS(2*PI()*$B134/n_ang),0)-ImgG_x0+1)</f>
        <v>190</v>
      </c>
      <c r="Q134" s="18" t="n">
        <f aca="false">INDEX(ImgG,ROUND($C$5+Q$7*SIN(2*PI()*$B134/n_ang),0)-ImgG_y0+1,ROUND($C$4+Q$7*COS(2*PI()*$B134/n_ang),0)-ImgG_x0+1)</f>
        <v>197</v>
      </c>
      <c r="R134" s="18" t="n">
        <f aca="false">INDEX(ImgG,ROUND($C$5+R$7*SIN(2*PI()*$B134/n_ang),0)-ImgG_y0+1,ROUND($C$4+R$7*COS(2*PI()*$B134/n_ang),0)-ImgG_x0+1)</f>
        <v>187</v>
      </c>
      <c r="S134" s="18" t="n">
        <f aca="false">INDEX(ImgG,ROUND($C$5+S$7*SIN(2*PI()*$B134/n_ang),0)-ImgG_y0+1,ROUND($C$4+S$7*COS(2*PI()*$B134/n_ang),0)-ImgG_x0+1)</f>
        <v>163</v>
      </c>
      <c r="T134" s="18" t="n">
        <f aca="false">INDEX(ImgG,ROUND($C$5+T$7*SIN(2*PI()*$B134/n_ang),0)-ImgG_y0+1,ROUND($C$4+T$7*COS(2*PI()*$B134/n_ang),0)-ImgG_x0+1)</f>
        <v>198</v>
      </c>
      <c r="U134" s="18" t="n">
        <f aca="false">INDEX(ImgG,ROUND($C$5+U$7*SIN(2*PI()*$B134/n_ang),0)-ImgG_y0+1,ROUND($C$4+U$7*COS(2*PI()*$B134/n_ang),0)-ImgG_x0+1)</f>
        <v>196</v>
      </c>
      <c r="V134" s="18" t="n">
        <f aca="false">INDEX(ImgG,ROUND($C$5+V$7*SIN(2*PI()*$B134/n_ang),0)-ImgG_y0+1,ROUND($C$4+V$7*COS(2*PI()*$B134/n_ang),0)-ImgG_x0+1)</f>
        <v>207</v>
      </c>
      <c r="W134" s="18" t="n">
        <f aca="false">INDEX(ImgG,ROUND($C$5+W$7*SIN(2*PI()*$B134/n_ang),0)-ImgG_y0+1,ROUND($C$4+W$7*COS(2*PI()*$B134/n_ang),0)-ImgG_x0+1)</f>
        <v>193</v>
      </c>
      <c r="X134" s="18" t="n">
        <f aca="false">INDEX(ImgG,ROUND($C$5+X$7*SIN(2*PI()*$B134/n_ang),0)-ImgG_y0+1,ROUND($C$4+X$7*COS(2*PI()*$B134/n_ang),0)-ImgG_x0+1)</f>
        <v>174</v>
      </c>
      <c r="Y134" s="18" t="n">
        <f aca="false">INDEX(ImgG,ROUND($C$5+Y$7*SIN(2*PI()*$B134/n_ang),0)-ImgG_y0+1,ROUND($C$4+Y$7*COS(2*PI()*$B134/n_ang),0)-ImgG_x0+1)</f>
        <v>152</v>
      </c>
      <c r="Z134" s="18" t="n">
        <f aca="false">INDEX(ImgG,ROUND($C$5+Z$7*SIN(2*PI()*$B134/n_ang),0)-ImgG_y0+1,ROUND($C$4+Z$7*COS(2*PI()*$B134/n_ang),0)-ImgG_x0+1)</f>
        <v>135</v>
      </c>
      <c r="AA134" s="18" t="n">
        <f aca="false">INDEX(ImgG,ROUND($C$5+AA$7*SIN(2*PI()*$B134/n_ang),0)-ImgG_y0+1,ROUND($C$4+AA$7*COS(2*PI()*$B134/n_ang),0)-ImgG_x0+1)</f>
        <v>138</v>
      </c>
      <c r="AB134" s="18" t="n">
        <f aca="false">INDEX(ImgG,ROUND($C$5+AB$7*SIN(2*PI()*$B134/n_ang),0)-ImgG_y0+1,ROUND($C$4+AB$7*COS(2*PI()*$B134/n_ang),0)-ImgG_x0+1)</f>
        <v>164</v>
      </c>
      <c r="AD134" s="18" t="n">
        <f aca="false">INDEX(ImgG,ROUND($C$5+AD$7*SIN(2*PI()*$B134/n_ang),0)-ImgG_y0+1,ROUND($C$4+AD$7*COS(2*PI()*$B134/n_ang),0)-ImgG_x0+1)</f>
        <v>128</v>
      </c>
      <c r="AE134" s="18" t="n">
        <f aca="false">INDEX(ImgG,ROUND($C$5+AE$7*SIN(2*PI()*$B134/n_ang),0)-ImgG_y0+1,ROUND($C$4+AE$7*COS(2*PI()*$B134/n_ang),0)-ImgG_x0+1)</f>
        <v>89</v>
      </c>
      <c r="AF134" s="18" t="n">
        <f aca="false">INDEX(ImgG,ROUND($C$5+AF$7*SIN(2*PI()*$B134/n_ang),0)-ImgG_y0+1,ROUND($C$4+AF$7*COS(2*PI()*$B134/n_ang),0)-ImgG_x0+1)</f>
        <v>103</v>
      </c>
      <c r="AG134" s="18" t="n">
        <f aca="false">INDEX(ImgG,ROUND($C$5+AG$7*SIN(2*PI()*$B134/n_ang),0)-ImgG_y0+1,ROUND($C$4+AG$7*COS(2*PI()*$B134/n_ang),0)-ImgG_x0+1)</f>
        <v>31</v>
      </c>
      <c r="AH134" s="18" t="n">
        <f aca="false">INDEX(ImgG,ROUND($C$5+AH$7*SIN(2*PI()*$B134/n_ang),0)-ImgG_y0+1,ROUND($C$4+AH$7*COS(2*PI()*$B134/n_ang),0)-ImgG_x0+1)</f>
        <v>22</v>
      </c>
      <c r="AI134" s="18" t="n">
        <f aca="false">INDEX(ImgG,ROUND($C$5+AI$7*SIN(2*PI()*$B134/n_ang),0)-ImgG_y0+1,ROUND($C$4+AI$7*COS(2*PI()*$B134/n_ang),0)-ImgG_x0+1)</f>
        <v>18</v>
      </c>
      <c r="AJ134" s="18" t="n">
        <f aca="false">INDEX(ImgG,ROUND($C$5+AJ$7*SIN(2*PI()*$B134/n_ang),0)-ImgG_y0+1,ROUND($C$4+AJ$7*COS(2*PI()*$B134/n_ang),0)-ImgG_x0+1)</f>
        <v>21</v>
      </c>
      <c r="AK134" s="18" t="n">
        <f aca="false">INDEX(ImgG,ROUND($C$5+AK$7*SIN(2*PI()*$B134/n_ang),0)-ImgG_y0+1,ROUND($C$4+AK$7*COS(2*PI()*$B134/n_ang),0)-ImgG_x0+1)</f>
        <v>37</v>
      </c>
      <c r="AL134" s="18" t="n">
        <f aca="false">INDEX(ImgG,ROUND($C$5+AL$7*SIN(2*PI()*$B134/n_ang),0)-ImgG_y0+1,ROUND($C$4+AL$7*COS(2*PI()*$B134/n_ang),0)-ImgG_x0+1)</f>
        <v>39</v>
      </c>
      <c r="AN134" s="35" t="n">
        <f aca="false">AVERAGE(D134:AB134)-AVERAGE(D136:AB136)</f>
        <v>23.134375</v>
      </c>
      <c r="AO134" s="36" t="n">
        <f aca="false">(AN134-AVERAGE(AN$8:AN$135))/STDEVP(AN$8:AN$135)</f>
        <v>0.845011385026441</v>
      </c>
      <c r="AP134" s="35" t="n">
        <f aca="false">AVERAGE(AD134:AL134)-AVERAGE(AD136:AL136)</f>
        <v>-20.8472222222222</v>
      </c>
      <c r="AQ134" s="36" t="n">
        <f aca="false">(AP134-AVERAGE(AP$8:AP$135))/STDEVP(AP$8:AP$135)</f>
        <v>-0.44613955978063</v>
      </c>
    </row>
    <row r="135" customFormat="false" ht="10.5" hidden="false" customHeight="true" outlineLevel="0" collapsed="false">
      <c r="B135" s="22" t="n">
        <v>127</v>
      </c>
      <c r="C135" s="34" t="n">
        <f aca="false">B135*360/n_ang</f>
        <v>357.1875</v>
      </c>
      <c r="D135" s="18" t="n">
        <f aca="false">INDEX(ImgG,ROUND($C$5+D$7*SIN(2*PI()*$B135/n_ang),0)-ImgG_y0+1,ROUND($C$4+D$7*COS(2*PI()*$B135/n_ang),0)-ImgG_x0+1)</f>
        <v>39</v>
      </c>
      <c r="E135" s="18" t="n">
        <f aca="false">INDEX(ImgG,ROUND($C$5+E$7*SIN(2*PI()*$B135/n_ang),0)-ImgG_y0+1,ROUND($C$4+E$7*COS(2*PI()*$B135/n_ang),0)-ImgG_x0+1)</f>
        <v>103</v>
      </c>
      <c r="F135" s="18" t="n">
        <f aca="false">INDEX(ImgG,ROUND($C$5+F$7*SIN(2*PI()*$B135/n_ang),0)-ImgG_y0+1,ROUND($C$4+F$7*COS(2*PI()*$B135/n_ang),0)-ImgG_x0+1)</f>
        <v>159</v>
      </c>
      <c r="G135" s="18" t="n">
        <f aca="false">INDEX(ImgG,ROUND($C$5+G$7*SIN(2*PI()*$B135/n_ang),0)-ImgG_y0+1,ROUND($C$4+G$7*COS(2*PI()*$B135/n_ang),0)-ImgG_x0+1)</f>
        <v>177</v>
      </c>
      <c r="H135" s="18" t="n">
        <f aca="false">INDEX(ImgG,ROUND($C$5+H$7*SIN(2*PI()*$B135/n_ang),0)-ImgG_y0+1,ROUND($C$4+H$7*COS(2*PI()*$B135/n_ang),0)-ImgG_x0+1)</f>
        <v>167</v>
      </c>
      <c r="I135" s="18" t="n">
        <f aca="false">INDEX(ImgG,ROUND($C$5+I$7*SIN(2*PI()*$B135/n_ang),0)-ImgG_y0+1,ROUND($C$4+I$7*COS(2*PI()*$B135/n_ang),0)-ImgG_x0+1)</f>
        <v>175</v>
      </c>
      <c r="J135" s="18" t="n">
        <f aca="false">INDEX(ImgG,ROUND($C$5+J$7*SIN(2*PI()*$B135/n_ang),0)-ImgG_y0+1,ROUND($C$4+J$7*COS(2*PI()*$B135/n_ang),0)-ImgG_x0+1)</f>
        <v>183</v>
      </c>
      <c r="K135" s="18" t="n">
        <f aca="false">INDEX(ImgG,ROUND($C$5+K$7*SIN(2*PI()*$B135/n_ang),0)-ImgG_y0+1,ROUND($C$4+K$7*COS(2*PI()*$B135/n_ang),0)-ImgG_x0+1)</f>
        <v>202</v>
      </c>
      <c r="L135" s="18" t="n">
        <f aca="false">INDEX(ImgG,ROUND($C$5+L$7*SIN(2*PI()*$B135/n_ang),0)-ImgG_y0+1,ROUND($C$4+L$7*COS(2*PI()*$B135/n_ang),0)-ImgG_x0+1)</f>
        <v>191</v>
      </c>
      <c r="M135" s="18" t="n">
        <f aca="false">INDEX(ImgG,ROUND($C$5+M$7*SIN(2*PI()*$B135/n_ang),0)-ImgG_y0+1,ROUND($C$4+M$7*COS(2*PI()*$B135/n_ang),0)-ImgG_x0+1)</f>
        <v>175</v>
      </c>
      <c r="N135" s="18" t="n">
        <f aca="false">INDEX(ImgG,ROUND($C$5+N$7*SIN(2*PI()*$B135/n_ang),0)-ImgG_y0+1,ROUND($C$4+N$7*COS(2*PI()*$B135/n_ang),0)-ImgG_x0+1)</f>
        <v>178</v>
      </c>
      <c r="O135" s="18" t="n">
        <f aca="false">INDEX(ImgG,ROUND($C$5+O$7*SIN(2*PI()*$B135/n_ang),0)-ImgG_y0+1,ROUND($C$4+O$7*COS(2*PI()*$B135/n_ang),0)-ImgG_x0+1)</f>
        <v>165</v>
      </c>
      <c r="P135" s="18" t="n">
        <f aca="false">INDEX(ImgG,ROUND($C$5+P$7*SIN(2*PI()*$B135/n_ang),0)-ImgG_y0+1,ROUND($C$4+P$7*COS(2*PI()*$B135/n_ang),0)-ImgG_x0+1)</f>
        <v>144</v>
      </c>
      <c r="Q135" s="18" t="n">
        <f aca="false">INDEX(ImgG,ROUND($C$5+Q$7*SIN(2*PI()*$B135/n_ang),0)-ImgG_y0+1,ROUND($C$4+Q$7*COS(2*PI()*$B135/n_ang),0)-ImgG_x0+1)</f>
        <v>154</v>
      </c>
      <c r="R135" s="18" t="n">
        <f aca="false">INDEX(ImgG,ROUND($C$5+R$7*SIN(2*PI()*$B135/n_ang),0)-ImgG_y0+1,ROUND($C$4+R$7*COS(2*PI()*$B135/n_ang),0)-ImgG_x0+1)</f>
        <v>177</v>
      </c>
      <c r="S135" s="18" t="n">
        <f aca="false">INDEX(ImgG,ROUND($C$5+S$7*SIN(2*PI()*$B135/n_ang),0)-ImgG_y0+1,ROUND($C$4+S$7*COS(2*PI()*$B135/n_ang),0)-ImgG_x0+1)</f>
        <v>177</v>
      </c>
      <c r="T135" s="18" t="n">
        <f aca="false">INDEX(ImgG,ROUND($C$5+T$7*SIN(2*PI()*$B135/n_ang),0)-ImgG_y0+1,ROUND($C$4+T$7*COS(2*PI()*$B135/n_ang),0)-ImgG_x0+1)</f>
        <v>169</v>
      </c>
      <c r="U135" s="18" t="n">
        <f aca="false">INDEX(ImgG,ROUND($C$5+U$7*SIN(2*PI()*$B135/n_ang),0)-ImgG_y0+1,ROUND($C$4+U$7*COS(2*PI()*$B135/n_ang),0)-ImgG_x0+1)</f>
        <v>157</v>
      </c>
      <c r="V135" s="18" t="n">
        <f aca="false">INDEX(ImgG,ROUND($C$5+V$7*SIN(2*PI()*$B135/n_ang),0)-ImgG_y0+1,ROUND($C$4+V$7*COS(2*PI()*$B135/n_ang),0)-ImgG_x0+1)</f>
        <v>162</v>
      </c>
      <c r="W135" s="18" t="n">
        <f aca="false">INDEX(ImgG,ROUND($C$5+W$7*SIN(2*PI()*$B135/n_ang),0)-ImgG_y0+1,ROUND($C$4+W$7*COS(2*PI()*$B135/n_ang),0)-ImgG_x0+1)</f>
        <v>167</v>
      </c>
      <c r="X135" s="18" t="n">
        <f aca="false">INDEX(ImgG,ROUND($C$5+X$7*SIN(2*PI()*$B135/n_ang),0)-ImgG_y0+1,ROUND($C$4+X$7*COS(2*PI()*$B135/n_ang),0)-ImgG_x0+1)</f>
        <v>164</v>
      </c>
      <c r="Y135" s="18" t="n">
        <f aca="false">INDEX(ImgG,ROUND($C$5+Y$7*SIN(2*PI()*$B135/n_ang),0)-ImgG_y0+1,ROUND($C$4+Y$7*COS(2*PI()*$B135/n_ang),0)-ImgG_x0+1)</f>
        <v>180</v>
      </c>
      <c r="Z135" s="18" t="n">
        <f aca="false">INDEX(ImgG,ROUND($C$5+Z$7*SIN(2*PI()*$B135/n_ang),0)-ImgG_y0+1,ROUND($C$4+Z$7*COS(2*PI()*$B135/n_ang),0)-ImgG_x0+1)</f>
        <v>182</v>
      </c>
      <c r="AA135" s="18" t="n">
        <f aca="false">INDEX(ImgG,ROUND($C$5+AA$7*SIN(2*PI()*$B135/n_ang),0)-ImgG_y0+1,ROUND($C$4+AA$7*COS(2*PI()*$B135/n_ang),0)-ImgG_x0+1)</f>
        <v>166</v>
      </c>
      <c r="AB135" s="18" t="n">
        <f aca="false">INDEX(ImgG,ROUND($C$5+AB$7*SIN(2*PI()*$B135/n_ang),0)-ImgG_y0+1,ROUND($C$4+AB$7*COS(2*PI()*$B135/n_ang),0)-ImgG_x0+1)</f>
        <v>169</v>
      </c>
      <c r="AD135" s="18" t="n">
        <f aca="false">INDEX(ImgG,ROUND($C$5+AD$7*SIN(2*PI()*$B135/n_ang),0)-ImgG_y0+1,ROUND($C$4+AD$7*COS(2*PI()*$B135/n_ang),0)-ImgG_x0+1)</f>
        <v>148</v>
      </c>
      <c r="AE135" s="18" t="n">
        <f aca="false">INDEX(ImgG,ROUND($C$5+AE$7*SIN(2*PI()*$B135/n_ang),0)-ImgG_y0+1,ROUND($C$4+AE$7*COS(2*PI()*$B135/n_ang),0)-ImgG_x0+1)</f>
        <v>63</v>
      </c>
      <c r="AF135" s="18" t="n">
        <f aca="false">INDEX(ImgG,ROUND($C$5+AF$7*SIN(2*PI()*$B135/n_ang),0)-ImgG_y0+1,ROUND($C$4+AF$7*COS(2*PI()*$B135/n_ang),0)-ImgG_x0+1)</f>
        <v>67</v>
      </c>
      <c r="AG135" s="18" t="n">
        <f aca="false">INDEX(ImgG,ROUND($C$5+AG$7*SIN(2*PI()*$B135/n_ang),0)-ImgG_y0+1,ROUND($C$4+AG$7*COS(2*PI()*$B135/n_ang),0)-ImgG_x0+1)</f>
        <v>70</v>
      </c>
      <c r="AH135" s="18" t="n">
        <f aca="false">INDEX(ImgG,ROUND($C$5+AH$7*SIN(2*PI()*$B135/n_ang),0)-ImgG_y0+1,ROUND($C$4+AH$7*COS(2*PI()*$B135/n_ang),0)-ImgG_x0+1)</f>
        <v>24</v>
      </c>
      <c r="AI135" s="18" t="n">
        <f aca="false">INDEX(ImgG,ROUND($C$5+AI$7*SIN(2*PI()*$B135/n_ang),0)-ImgG_y0+1,ROUND($C$4+AI$7*COS(2*PI()*$B135/n_ang),0)-ImgG_x0+1)</f>
        <v>11</v>
      </c>
      <c r="AJ135" s="18" t="n">
        <f aca="false">INDEX(ImgG,ROUND($C$5+AJ$7*SIN(2*PI()*$B135/n_ang),0)-ImgG_y0+1,ROUND($C$4+AJ$7*COS(2*PI()*$B135/n_ang),0)-ImgG_x0+1)</f>
        <v>11</v>
      </c>
      <c r="AK135" s="18" t="n">
        <f aca="false">INDEX(ImgG,ROUND($C$5+AK$7*SIN(2*PI()*$B135/n_ang),0)-ImgG_y0+1,ROUND($C$4+AK$7*COS(2*PI()*$B135/n_ang),0)-ImgG_x0+1)</f>
        <v>32</v>
      </c>
      <c r="AL135" s="18" t="n">
        <f aca="false">INDEX(ImgG,ROUND($C$5+AL$7*SIN(2*PI()*$B135/n_ang),0)-ImgG_y0+1,ROUND($C$4+AL$7*COS(2*PI()*$B135/n_ang),0)-ImgG_x0+1)</f>
        <v>47</v>
      </c>
      <c r="AN135" s="35" t="n">
        <f aca="false">AVERAGE(D135:AB135)-AVERAGE(D136:AB136)</f>
        <v>21.654375</v>
      </c>
      <c r="AO135" s="36" t="n">
        <f aca="false">(AN135-AVERAGE(AN$8:AN$135))/STDEVP(AN$8:AN$135)</f>
        <v>0.790952572119711</v>
      </c>
      <c r="AP135" s="35" t="n">
        <f aca="false">AVERAGE(AD135:AL135)-AVERAGE(AD136:AL136)</f>
        <v>-22.5138888888889</v>
      </c>
      <c r="AQ135" s="36" t="n">
        <f aca="false">(AP135-AVERAGE(AP$8:AP$135))/STDEVP(AP$8:AP$135)</f>
        <v>-0.481806946305397</v>
      </c>
    </row>
    <row r="136" customFormat="false" ht="15" hidden="false" customHeight="false" outlineLevel="0" collapsed="false">
      <c r="C136" s="14" t="s">
        <v>194</v>
      </c>
      <c r="D136" s="23" t="n">
        <f aca="false">AVERAGE(D8:D135)</f>
        <v>150.6640625</v>
      </c>
      <c r="E136" s="23" t="n">
        <f aca="false">AVERAGE(E8:E135)</f>
        <v>159.15625</v>
      </c>
      <c r="F136" s="23" t="n">
        <f aca="false">AVERAGE(F8:F135)</f>
        <v>157.1328125</v>
      </c>
      <c r="G136" s="23" t="n">
        <f aca="false">AVERAGE(G8:G135)</f>
        <v>148.0546875</v>
      </c>
      <c r="H136" s="23" t="n">
        <f aca="false">AVERAGE(H8:H135)</f>
        <v>140.921875</v>
      </c>
      <c r="I136" s="23" t="n">
        <f aca="false">AVERAGE(I8:I135)</f>
        <v>142.234375</v>
      </c>
      <c r="J136" s="23" t="n">
        <f aca="false">AVERAGE(J8:J135)</f>
        <v>144</v>
      </c>
      <c r="K136" s="23" t="n">
        <f aca="false">AVERAGE(K8:K135)</f>
        <v>150.15625</v>
      </c>
      <c r="L136" s="23" t="n">
        <f aca="false">AVERAGE(L8:L135)</f>
        <v>149.796875</v>
      </c>
      <c r="M136" s="23" t="n">
        <f aca="false">AVERAGE(M8:M135)</f>
        <v>145</v>
      </c>
      <c r="N136" s="23" t="n">
        <f aca="false">AVERAGE(N8:N135)</f>
        <v>145.96875</v>
      </c>
      <c r="O136" s="23" t="n">
        <f aca="false">AVERAGE(O8:O135)</f>
        <v>150.3125</v>
      </c>
      <c r="P136" s="23" t="n">
        <f aca="false">AVERAGE(P8:P135)</f>
        <v>151.015625</v>
      </c>
      <c r="Q136" s="23" t="n">
        <f aca="false">AVERAGE(Q8:Q135)</f>
        <v>150.1796875</v>
      </c>
      <c r="R136" s="23" t="n">
        <f aca="false">AVERAGE(R8:R135)</f>
        <v>148.859375</v>
      </c>
      <c r="S136" s="23" t="n">
        <f aca="false">AVERAGE(S8:S135)</f>
        <v>156.8203125</v>
      </c>
      <c r="T136" s="23" t="n">
        <f aca="false">AVERAGE(T8:T135)</f>
        <v>155.5625</v>
      </c>
      <c r="U136" s="23" t="n">
        <f aca="false">AVERAGE(U8:U135)</f>
        <v>145.359375</v>
      </c>
      <c r="V136" s="23" t="n">
        <f aca="false">AVERAGE(V8:V135)</f>
        <v>139.0625</v>
      </c>
      <c r="W136" s="23" t="n">
        <f aca="false">AVERAGE(W8:W135)</f>
        <v>140.1875</v>
      </c>
      <c r="X136" s="23" t="n">
        <f aca="false">AVERAGE(X8:X135)</f>
        <v>133.25</v>
      </c>
      <c r="Y136" s="23" t="n">
        <f aca="false">AVERAGE(Y8:Y135)</f>
        <v>121.484375</v>
      </c>
      <c r="Z136" s="23" t="n">
        <f aca="false">AVERAGE(Z8:Z135)</f>
        <v>111.0859375</v>
      </c>
      <c r="AA136" s="23" t="n">
        <f aca="false">AVERAGE(AA8:AA135)</f>
        <v>104.4453125</v>
      </c>
      <c r="AB136" s="23" t="n">
        <f aca="false">AVERAGE(AB8:AB135)</f>
        <v>99.9296875</v>
      </c>
      <c r="AD136" s="23" t="n">
        <f aca="false">AVERAGE(AD8:AD135)</f>
        <v>86.6796875</v>
      </c>
      <c r="AE136" s="23" t="n">
        <f aca="false">AVERAGE(AE8:AE135)</f>
        <v>81.5859375</v>
      </c>
      <c r="AF136" s="23" t="n">
        <f aca="false">AVERAGE(AF8:AF135)</f>
        <v>80.6015625</v>
      </c>
      <c r="AG136" s="23" t="n">
        <f aca="false">AVERAGE(AG8:AG135)</f>
        <v>82.6015625</v>
      </c>
      <c r="AH136" s="23" t="n">
        <f aca="false">AVERAGE(AH8:AH135)</f>
        <v>80.53125</v>
      </c>
      <c r="AI136" s="23" t="n">
        <f aca="false">AVERAGE(AI8:AI135)</f>
        <v>80.65625</v>
      </c>
      <c r="AJ136" s="23" t="n">
        <f aca="false">AVERAGE(AJ8:AJ135)</f>
        <v>71.7265625</v>
      </c>
      <c r="AK136" s="23" t="n">
        <f aca="false">AVERAGE(AK8:AK135)</f>
        <v>56.2109375</v>
      </c>
      <c r="AL136" s="23" t="n">
        <f aca="false">AVERAGE(AL8:AL135)</f>
        <v>55.03125</v>
      </c>
    </row>
  </sheetData>
  <conditionalFormatting sqref="D8:AL135">
    <cfRule type="colorScale" priority="2">
      <colorScale>
        <cfvo type="num" val="0"/>
        <cfvo type="num" val="255"/>
        <color rgb="FF000000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12" min="4" style="0" width="9"/>
    <col collapsed="false" customWidth="true" hidden="false" outlineLevel="0" max="15" min="15" style="0" width="8"/>
    <col collapsed="false" customWidth="true" hidden="false" outlineLevel="0" max="16" min="16" style="0" width="9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15" hidden="false" customHeight="false" outlineLevel="0" collapsed="false">
      <c r="B4" s="14" t="s">
        <v>198</v>
      </c>
      <c r="C4" s="8" t="n">
        <v>1</v>
      </c>
      <c r="D4" s="2" t="s">
        <v>199</v>
      </c>
    </row>
    <row r="6" customFormat="false" ht="15" hidden="false" customHeight="false" outlineLevel="0" collapsed="false">
      <c r="B6" s="6" t="s">
        <v>183</v>
      </c>
      <c r="C6" s="6" t="s">
        <v>200</v>
      </c>
      <c r="D6" s="6" t="s">
        <v>201</v>
      </c>
      <c r="E6" s="6" t="s">
        <v>202</v>
      </c>
      <c r="F6" s="6" t="s">
        <v>203</v>
      </c>
      <c r="G6" s="6" t="s">
        <v>204</v>
      </c>
      <c r="H6" s="6" t="s">
        <v>205</v>
      </c>
      <c r="I6" s="6" t="s">
        <v>206</v>
      </c>
      <c r="J6" s="6" t="s">
        <v>207</v>
      </c>
      <c r="K6" s="6" t="s">
        <v>208</v>
      </c>
      <c r="L6" s="6" t="s">
        <v>209</v>
      </c>
    </row>
    <row r="7" customFormat="false" ht="15" hidden="false" customHeight="false" outlineLevel="0" collapsed="false">
      <c r="B7" s="7" t="n">
        <v>1</v>
      </c>
      <c r="C7" s="37" t="n">
        <f aca="false">CHOOSE($C$4,Firma_6034!AT8,Firma_6034!AX8)</f>
        <v>-0.051216342798414</v>
      </c>
      <c r="D7" s="37" t="n">
        <f aca="false">CHOOSE($C$4,Firma_6034!AU8,Firma_6034!AY8)</f>
        <v>0.274509954494858</v>
      </c>
      <c r="E7" s="37" t="n">
        <f aca="false">CHOOSE($C$4,Firma_6034!AV8,Firma_6034!AZ8)</f>
        <v>0.140369195348562</v>
      </c>
      <c r="F7" s="37" t="n">
        <f aca="false">CHOOSE($C$4,Firma_6034!AW8,Firma_6034!BA8)</f>
        <v>-0.141613684110192</v>
      </c>
      <c r="G7" s="37" t="n">
        <f aca="false">CHOOSE($C$4,Firma_6035!AT8,Firma_6035!AX8)</f>
        <v>-0.00505626140267791</v>
      </c>
      <c r="H7" s="37" t="n">
        <f aca="false">CHOOSE($C$4,Firma_6035!AU8,Firma_6035!AY8)</f>
        <v>0.313059266750625</v>
      </c>
      <c r="I7" s="37" t="n">
        <f aca="false">CHOOSE($C$4,Firma_6035!AV8,Firma_6035!AZ8)</f>
        <v>0.121973813989245</v>
      </c>
      <c r="J7" s="37" t="n">
        <f aca="false">CHOOSE($C$4,Firma_6035!AW8,Firma_6035!BA8)</f>
        <v>-0.132512248699239</v>
      </c>
      <c r="K7" s="37" t="n">
        <f aca="false">G7*C7+H7*D7+I7*E7+J7*F7</f>
        <v>0.122083762138476</v>
      </c>
      <c r="L7" s="37" t="n">
        <f aca="false">H7*C7-G7*D7+J7*E7-I7*F7</f>
        <v>-0.0159732331943093</v>
      </c>
      <c r="O7" s="6" t="s">
        <v>210</v>
      </c>
      <c r="P7" s="6" t="s">
        <v>211</v>
      </c>
    </row>
    <row r="8" customFormat="false" ht="15" hidden="false" customHeight="false" outlineLevel="0" collapsed="false">
      <c r="B8" s="7" t="n">
        <v>2</v>
      </c>
      <c r="C8" s="37" t="n">
        <f aca="false">CHOOSE($C$4,Firma_6034!AT9,Firma_6034!AX9)</f>
        <v>0.229087298263005</v>
      </c>
      <c r="D8" s="37" t="n">
        <f aca="false">CHOOSE($C$4,Firma_6034!AU9,Firma_6034!AY9)</f>
        <v>0.324287655918672</v>
      </c>
      <c r="E8" s="37" t="n">
        <f aca="false">CHOOSE($C$4,Firma_6034!AV9,Firma_6034!AZ9)</f>
        <v>-0.235316355445401</v>
      </c>
      <c r="F8" s="37" t="n">
        <f aca="false">CHOOSE($C$4,Firma_6034!AW9,Firma_6034!BA9)</f>
        <v>-0.395977287300285</v>
      </c>
      <c r="G8" s="37" t="n">
        <f aca="false">CHOOSE($C$4,Firma_6035!AT9,Firma_6035!AX9)</f>
        <v>0.210271462649514</v>
      </c>
      <c r="H8" s="37" t="n">
        <f aca="false">CHOOSE($C$4,Firma_6035!AU9,Firma_6035!AY9)</f>
        <v>0.340905571539672</v>
      </c>
      <c r="I8" s="37" t="n">
        <f aca="false">CHOOSE($C$4,Firma_6035!AV9,Firma_6035!AZ9)</f>
        <v>-0.273472024503735</v>
      </c>
      <c r="J8" s="37" t="n">
        <f aca="false">CHOOSE($C$4,Firma_6035!AW9,Firma_6035!BA9)</f>
        <v>-0.382757280074409</v>
      </c>
      <c r="K8" s="37" t="n">
        <f aca="false">G8*C8+H8*D8+I8*E8+J8*F8</f>
        <v>0.374637619545197</v>
      </c>
      <c r="L8" s="37" t="n">
        <f aca="false">H8*C8-G8*D8+J8*E8-I8*F8</f>
        <v>-0.00831096563057407</v>
      </c>
      <c r="O8" s="39" t="n">
        <v>-180</v>
      </c>
      <c r="P8" s="40" t="n">
        <f aca="false">SUMPRODUCT(ReC,COS(kk*RADIANS(O8)))-SUMPRODUCT(ImC,SIN(kk*RADIANS(O8)))</f>
        <v>0.273707875594054</v>
      </c>
    </row>
    <row r="9" customFormat="false" ht="15" hidden="false" customHeight="false" outlineLevel="0" collapsed="false">
      <c r="B9" s="7" t="n">
        <v>3</v>
      </c>
      <c r="C9" s="37" t="n">
        <f aca="false">CHOOSE($C$4,Firma_6034!AT10,Firma_6034!AX10)</f>
        <v>0.125815061969236</v>
      </c>
      <c r="D9" s="37" t="n">
        <f aca="false">CHOOSE($C$4,Firma_6034!AU10,Firma_6034!AY10)</f>
        <v>0.186172798768929</v>
      </c>
      <c r="E9" s="37" t="n">
        <f aca="false">CHOOSE($C$4,Firma_6034!AV10,Firma_6034!AZ10)</f>
        <v>-0.0919462430777058</v>
      </c>
      <c r="F9" s="37" t="n">
        <f aca="false">CHOOSE($C$4,Firma_6034!AW10,Firma_6034!BA10)</f>
        <v>-0.064296311472611</v>
      </c>
      <c r="G9" s="37" t="n">
        <f aca="false">CHOOSE($C$4,Firma_6035!AT10,Firma_6035!AX10)</f>
        <v>0.154872013131652</v>
      </c>
      <c r="H9" s="37" t="n">
        <f aca="false">CHOOSE($C$4,Firma_6035!AU10,Firma_6035!AY10)</f>
        <v>0.13551907776338</v>
      </c>
      <c r="I9" s="37" t="n">
        <f aca="false">CHOOSE($C$4,Firma_6035!AV10,Firma_6035!AZ10)</f>
        <v>-0.100209252270941</v>
      </c>
      <c r="J9" s="37" t="n">
        <f aca="false">CHOOSE($C$4,Firma_6035!AW10,Firma_6035!BA10)</f>
        <v>-0.042578325497179</v>
      </c>
      <c r="K9" s="37" t="n">
        <f aca="false">G9*C9+H9*D9+I9*E9+J9*F9</f>
        <v>0.0566666914693395</v>
      </c>
      <c r="L9" s="37" t="n">
        <f aca="false">H9*C9-G9*D9+J9*E9-I9*F9</f>
        <v>-0.0143107831993291</v>
      </c>
      <c r="O9" s="39" t="n">
        <v>-179.9</v>
      </c>
      <c r="P9" s="40" t="n">
        <f aca="false">SUMPRODUCT(ReC,COS(kk*RADIANS(O9)))-SUMPRODUCT(ImC,SIN(kk*RADIANS(O9)))</f>
        <v>0.274458679814008</v>
      </c>
    </row>
    <row r="10" customFormat="false" ht="15" hidden="false" customHeight="false" outlineLevel="0" collapsed="false">
      <c r="B10" s="7" t="n">
        <v>4</v>
      </c>
      <c r="C10" s="37" t="n">
        <f aca="false">CHOOSE($C$4,Firma_6034!AT11,Firma_6034!AX11)</f>
        <v>-0.145988770814886</v>
      </c>
      <c r="D10" s="37" t="n">
        <f aca="false">CHOOSE($C$4,Firma_6034!AU11,Firma_6034!AY11)</f>
        <v>-0.0936745642363975</v>
      </c>
      <c r="E10" s="37" t="n">
        <f aca="false">CHOOSE($C$4,Firma_6034!AV11,Firma_6034!AZ11)</f>
        <v>0.0370912859680128</v>
      </c>
      <c r="F10" s="37" t="n">
        <f aca="false">CHOOSE($C$4,Firma_6034!AW11,Firma_6034!BA11)</f>
        <v>-0.120638454865857</v>
      </c>
      <c r="G10" s="37" t="n">
        <f aca="false">CHOOSE($C$4,Firma_6035!AT11,Firma_6035!AX11)</f>
        <v>-0.147341054035692</v>
      </c>
      <c r="H10" s="37" t="n">
        <f aca="false">CHOOSE($C$4,Firma_6035!AU11,Firma_6035!AY11)</f>
        <v>-0.0206946484316154</v>
      </c>
      <c r="I10" s="37" t="n">
        <f aca="false">CHOOSE($C$4,Firma_6035!AV11,Firma_6035!AZ11)</f>
        <v>-0.0177011522211938</v>
      </c>
      <c r="J10" s="37" t="n">
        <f aca="false">CHOOSE($C$4,Firma_6035!AW11,Firma_6035!BA11)</f>
        <v>-0.129099144429044</v>
      </c>
      <c r="K10" s="37" t="n">
        <f aca="false">G10*C10+H10*D10+I10*E10+J10*F10</f>
        <v>0.0383664643525218</v>
      </c>
      <c r="L10" s="37" t="n">
        <f aca="false">H10*C10-G10*D10+J10*E10-I10*F10</f>
        <v>-0.0177048156815008</v>
      </c>
      <c r="O10" s="39" t="n">
        <v>-179.8</v>
      </c>
      <c r="P10" s="40" t="n">
        <f aca="false">SUMPRODUCT(ReC,COS(kk*RADIANS(O10)))-SUMPRODUCT(ImC,SIN(kk*RADIANS(O10)))</f>
        <v>0.275184536637511</v>
      </c>
    </row>
    <row r="11" customFormat="false" ht="15" hidden="false" customHeight="false" outlineLevel="0" collapsed="false">
      <c r="B11" s="7" t="n">
        <v>5</v>
      </c>
      <c r="C11" s="37" t="n">
        <f aca="false">CHOOSE($C$4,Firma_6034!AT12,Firma_6034!AX12)</f>
        <v>0.161272317853997</v>
      </c>
      <c r="D11" s="37" t="n">
        <f aca="false">CHOOSE($C$4,Firma_6034!AU12,Firma_6034!AY12)</f>
        <v>0.171235215861257</v>
      </c>
      <c r="E11" s="37" t="n">
        <f aca="false">CHOOSE($C$4,Firma_6034!AV12,Firma_6034!AZ12)</f>
        <v>0.00438599603469568</v>
      </c>
      <c r="F11" s="37" t="n">
        <f aca="false">CHOOSE($C$4,Firma_6034!AW12,Firma_6034!BA12)</f>
        <v>0.125328892557801</v>
      </c>
      <c r="G11" s="37" t="n">
        <f aca="false">CHOOSE($C$4,Firma_6035!AT12,Firma_6035!AX12)</f>
        <v>0.225759394770559</v>
      </c>
      <c r="H11" s="37" t="n">
        <f aca="false">CHOOSE($C$4,Firma_6035!AU12,Firma_6035!AY12)</f>
        <v>0.0521016928904211</v>
      </c>
      <c r="I11" s="37" t="n">
        <f aca="false">CHOOSE($C$4,Firma_6035!AV12,Firma_6035!AZ12)</f>
        <v>0.0551565223665899</v>
      </c>
      <c r="J11" s="37" t="n">
        <f aca="false">CHOOSE($C$4,Firma_6035!AW12,Firma_6035!BA12)</f>
        <v>0.116209038832185</v>
      </c>
      <c r="K11" s="37" t="n">
        <f aca="false">G11*C11+H11*D11+I11*E11+J11*F11</f>
        <v>0.0601366519312233</v>
      </c>
      <c r="L11" s="37" t="n">
        <f aca="false">H11*C11-G11*D11+J11*E11-I11*F11</f>
        <v>-0.0366584114017185</v>
      </c>
      <c r="O11" s="39" t="n">
        <v>-179.7</v>
      </c>
      <c r="P11" s="40" t="n">
        <f aca="false">SUMPRODUCT(ReC,COS(kk*RADIANS(O11)))-SUMPRODUCT(ImC,SIN(kk*RADIANS(O11)))</f>
        <v>0.275885169610661</v>
      </c>
    </row>
    <row r="12" customFormat="false" ht="15" hidden="false" customHeight="false" outlineLevel="0" collapsed="false">
      <c r="B12" s="7" t="n">
        <v>6</v>
      </c>
      <c r="C12" s="37" t="n">
        <f aca="false">CHOOSE($C$4,Firma_6034!AT13,Firma_6034!AX13)</f>
        <v>-0.109993110166809</v>
      </c>
      <c r="D12" s="37" t="n">
        <f aca="false">CHOOSE($C$4,Firma_6034!AU13,Firma_6034!AY13)</f>
        <v>-0.111609018149958</v>
      </c>
      <c r="E12" s="37" t="n">
        <f aca="false">CHOOSE($C$4,Firma_6034!AV13,Firma_6034!AZ13)</f>
        <v>-0.0979347983333591</v>
      </c>
      <c r="F12" s="37" t="n">
        <f aca="false">CHOOSE($C$4,Firma_6034!AW13,Firma_6034!BA13)</f>
        <v>-0.00659060142103495</v>
      </c>
      <c r="G12" s="37" t="n">
        <f aca="false">CHOOSE($C$4,Firma_6035!AT13,Firma_6035!AX13)</f>
        <v>-0.155271690975323</v>
      </c>
      <c r="H12" s="37" t="n">
        <f aca="false">CHOOSE($C$4,Firma_6035!AU13,Firma_6035!AY13)</f>
        <v>-0.0499965201356284</v>
      </c>
      <c r="I12" s="37" t="n">
        <f aca="false">CHOOSE($C$4,Firma_6035!AV13,Firma_6035!AZ13)</f>
        <v>-0.111162932193767</v>
      </c>
      <c r="J12" s="37" t="n">
        <f aca="false">CHOOSE($C$4,Firma_6035!AW13,Firma_6035!BA13)</f>
        <v>0.0411962503151887</v>
      </c>
      <c r="K12" s="37" t="n">
        <f aca="false">G12*C12+H12*D12+I12*E12+J12*F12</f>
        <v>0.0332740900151604</v>
      </c>
      <c r="L12" s="37" t="n">
        <f aca="false">H12*C12-G12*D12+J12*E12-I12*F12</f>
        <v>-0.0165976252745955</v>
      </c>
      <c r="O12" s="39" t="n">
        <v>-179.6</v>
      </c>
      <c r="P12" s="40" t="n">
        <f aca="false">SUMPRODUCT(ReC,COS(kk*RADIANS(O12)))-SUMPRODUCT(ImC,SIN(kk*RADIANS(O12)))</f>
        <v>0.276560309839442</v>
      </c>
    </row>
    <row r="13" customFormat="false" ht="15" hidden="false" customHeight="false" outlineLevel="0" collapsed="false">
      <c r="B13" s="7" t="n">
        <v>7</v>
      </c>
      <c r="C13" s="37" t="n">
        <f aca="false">CHOOSE($C$4,Firma_6034!AT14,Firma_6034!AX14)</f>
        <v>0.0839969725388107</v>
      </c>
      <c r="D13" s="37" t="n">
        <f aca="false">CHOOSE($C$4,Firma_6034!AU14,Firma_6034!AY14)</f>
        <v>-0.0380222289950086</v>
      </c>
      <c r="E13" s="37" t="n">
        <f aca="false">CHOOSE($C$4,Firma_6034!AV14,Firma_6034!AZ14)</f>
        <v>0.101789666414484</v>
      </c>
      <c r="F13" s="37" t="n">
        <f aca="false">CHOOSE($C$4,Firma_6034!AW14,Firma_6034!BA14)</f>
        <v>0.0326744816450516</v>
      </c>
      <c r="G13" s="37" t="n">
        <f aca="false">CHOOSE($C$4,Firma_6035!AT14,Firma_6035!AX14)</f>
        <v>0.00591897554119691</v>
      </c>
      <c r="H13" s="37" t="n">
        <f aca="false">CHOOSE($C$4,Firma_6035!AU14,Firma_6035!AY14)</f>
        <v>-0.0835733023436789</v>
      </c>
      <c r="I13" s="37" t="n">
        <f aca="false">CHOOSE($C$4,Firma_6035!AV14,Firma_6035!AZ14)</f>
        <v>0.103029759783552</v>
      </c>
      <c r="J13" s="37" t="n">
        <f aca="false">CHOOSE($C$4,Firma_6035!AW14,Firma_6035!BA14)</f>
        <v>-0.0146202959584833</v>
      </c>
      <c r="K13" s="37" t="n">
        <f aca="false">G13*C13+H13*D13+I13*E13+J13*F13</f>
        <v>0.0136844735527637</v>
      </c>
      <c r="L13" s="37" t="n">
        <f aca="false">H13*C13-G13*D13+J13*E13-I13*F13</f>
        <v>-0.0116494907819333</v>
      </c>
      <c r="O13" s="39" t="n">
        <v>-179.5</v>
      </c>
      <c r="P13" s="40" t="n">
        <f aca="false">SUMPRODUCT(ReC,COS(kk*RADIANS(O13)))-SUMPRODUCT(ImC,SIN(kk*RADIANS(O13)))</f>
        <v>0.277209696085689</v>
      </c>
    </row>
    <row r="14" customFormat="false" ht="15" hidden="false" customHeight="false" outlineLevel="0" collapsed="false">
      <c r="B14" s="7" t="n">
        <v>8</v>
      </c>
      <c r="C14" s="37" t="n">
        <f aca="false">CHOOSE($C$4,Firma_6034!AT15,Firma_6034!AX15)</f>
        <v>-0.125340575887389</v>
      </c>
      <c r="D14" s="37" t="n">
        <f aca="false">CHOOSE($C$4,Firma_6034!AU15,Firma_6034!AY15)</f>
        <v>-0.00118951616836701</v>
      </c>
      <c r="E14" s="37" t="n">
        <f aca="false">CHOOSE($C$4,Firma_6034!AV15,Firma_6034!AZ15)</f>
        <v>-0.142891961224794</v>
      </c>
      <c r="F14" s="37" t="n">
        <f aca="false">CHOOSE($C$4,Firma_6034!AW15,Firma_6034!BA15)</f>
        <v>0.0938725988157445</v>
      </c>
      <c r="G14" s="37" t="n">
        <f aca="false">CHOOSE($C$4,Firma_6035!AT15,Firma_6035!AX15)</f>
        <v>-0.121755286408031</v>
      </c>
      <c r="H14" s="37" t="n">
        <f aca="false">CHOOSE($C$4,Firma_6035!AU15,Firma_6035!AY15)</f>
        <v>0.0684274733905508</v>
      </c>
      <c r="I14" s="37" t="n">
        <f aca="false">CHOOSE($C$4,Firma_6035!AV15,Firma_6035!AZ15)</f>
        <v>-0.0701313885138412</v>
      </c>
      <c r="J14" s="37" t="n">
        <f aca="false">CHOOSE($C$4,Firma_6035!AW15,Firma_6035!BA15)</f>
        <v>0.161260042885128</v>
      </c>
      <c r="K14" s="37" t="n">
        <f aca="false">G14*C14+H14*D14+I14*E14+J14*F14</f>
        <v>0.0403385930886841</v>
      </c>
      <c r="L14" s="37" t="n">
        <f aca="false">H14*C14-G14*D14+J14*E14-I14*F14</f>
        <v>-0.0251809168997566</v>
      </c>
      <c r="O14" s="39" t="n">
        <v>-179.4</v>
      </c>
      <c r="P14" s="40" t="n">
        <f aca="false">SUMPRODUCT(ReC,COS(kk*RADIANS(O14)))-SUMPRODUCT(ImC,SIN(kk*RADIANS(O14)))</f>
        <v>0.277833074860284</v>
      </c>
    </row>
    <row r="15" customFormat="false" ht="15" hidden="false" customHeight="false" outlineLevel="0" collapsed="false">
      <c r="B15" s="7" t="n">
        <v>9</v>
      </c>
      <c r="C15" s="37" t="n">
        <f aca="false">CHOOSE($C$4,Firma_6034!AT16,Firma_6034!AX16)</f>
        <v>-0.0782355152457592</v>
      </c>
      <c r="D15" s="37" t="n">
        <f aca="false">CHOOSE($C$4,Firma_6034!AU16,Firma_6034!AY16)</f>
        <v>0.00647420418040742</v>
      </c>
      <c r="E15" s="37" t="n">
        <f aca="false">CHOOSE($C$4,Firma_6034!AV16,Firma_6034!AZ16)</f>
        <v>-0.0639802731540221</v>
      </c>
      <c r="F15" s="37" t="n">
        <f aca="false">CHOOSE($C$4,Firma_6034!AW16,Firma_6034!BA16)</f>
        <v>-0.049326553825894</v>
      </c>
      <c r="G15" s="37" t="n">
        <f aca="false">CHOOSE($C$4,Firma_6035!AT16,Firma_6035!AX16)</f>
        <v>-0.0612974484467002</v>
      </c>
      <c r="H15" s="37" t="n">
        <f aca="false">CHOOSE($C$4,Firma_6035!AU16,Firma_6035!AY16)</f>
        <v>0.0671399916076445</v>
      </c>
      <c r="I15" s="37" t="n">
        <f aca="false">CHOOSE($C$4,Firma_6035!AV16,Firma_6035!AZ16)</f>
        <v>-0.0785637338916548</v>
      </c>
      <c r="J15" s="37" t="n">
        <f aca="false">CHOOSE($C$4,Firma_6035!AW16,Firma_6035!BA16)</f>
        <v>-0.0204215125508691</v>
      </c>
      <c r="K15" s="37" t="n">
        <f aca="false">G15*C15+H15*D15+I15*E15+J15*F15</f>
        <v>0.0112641674692513</v>
      </c>
      <c r="L15" s="37" t="n">
        <f aca="false">H15*C15-G15*D15+J15*E15-I15*F15</f>
        <v>-0.00742458393738511</v>
      </c>
      <c r="O15" s="39" t="n">
        <v>-179.3</v>
      </c>
      <c r="P15" s="40" t="n">
        <f aca="false">SUMPRODUCT(ReC,COS(kk*RADIANS(O15)))-SUMPRODUCT(ImC,SIN(kk*RADIANS(O15)))</f>
        <v>0.278430200513537</v>
      </c>
    </row>
    <row r="16" customFormat="false" ht="15" hidden="false" customHeight="false" outlineLevel="0" collapsed="false">
      <c r="B16" s="7" t="n">
        <v>10</v>
      </c>
      <c r="C16" s="37" t="n">
        <f aca="false">CHOOSE($C$4,Firma_6034!AT17,Firma_6034!AX17)</f>
        <v>-0.0257930367188933</v>
      </c>
      <c r="D16" s="37" t="n">
        <f aca="false">CHOOSE($C$4,Firma_6034!AU17,Firma_6034!AY17)</f>
        <v>0.109297776204577</v>
      </c>
      <c r="E16" s="37" t="n">
        <f aca="false">CHOOSE($C$4,Firma_6034!AV17,Firma_6034!AZ17)</f>
        <v>0.206664787810094</v>
      </c>
      <c r="F16" s="37" t="n">
        <f aca="false">CHOOSE($C$4,Firma_6034!AW17,Firma_6034!BA17)</f>
        <v>0.0128592658987859</v>
      </c>
      <c r="G16" s="37" t="n">
        <f aca="false">CHOOSE($C$4,Firma_6035!AT17,Firma_6035!AX17)</f>
        <v>0.0620352616032441</v>
      </c>
      <c r="H16" s="37" t="n">
        <f aca="false">CHOOSE($C$4,Firma_6035!AU17,Firma_6035!AY17)</f>
        <v>0.0820809359854154</v>
      </c>
      <c r="I16" s="37" t="n">
        <f aca="false">CHOOSE($C$4,Firma_6035!AV17,Firma_6035!AZ17)</f>
        <v>0.158667463255775</v>
      </c>
      <c r="J16" s="37" t="n">
        <f aca="false">CHOOSE($C$4,Firma_6035!AW17,Firma_6035!BA17)</f>
        <v>-0.111937525854506</v>
      </c>
      <c r="K16" s="37" t="n">
        <f aca="false">G16*C16+H16*D16+I16*E16+J16*F16</f>
        <v>0.0387227292087028</v>
      </c>
      <c r="L16" s="37" t="n">
        <f aca="false">H16*C16-G16*D16+J16*E16-I16*F16</f>
        <v>-0.0340713248634969</v>
      </c>
      <c r="O16" s="39" t="n">
        <v>-179.2</v>
      </c>
      <c r="P16" s="40" t="n">
        <f aca="false">SUMPRODUCT(ReC,COS(kk*RADIANS(O16)))-SUMPRODUCT(ImC,SIN(kk*RADIANS(O16)))</f>
        <v>0.279000835322718</v>
      </c>
    </row>
    <row r="17" customFormat="false" ht="15" hidden="false" customHeight="false" outlineLevel="0" collapsed="false">
      <c r="B17" s="7" t="n">
        <v>11</v>
      </c>
      <c r="C17" s="37" t="n">
        <f aca="false">CHOOSE($C$4,Firma_6034!AT18,Firma_6034!AX18)</f>
        <v>0.0235370815329339</v>
      </c>
      <c r="D17" s="37" t="n">
        <f aca="false">CHOOSE($C$4,Firma_6034!AU18,Firma_6034!AY18)</f>
        <v>0.0673548374292018</v>
      </c>
      <c r="E17" s="37" t="n">
        <f aca="false">CHOOSE($C$4,Firma_6034!AV18,Firma_6034!AZ18)</f>
        <v>0.0872264326235311</v>
      </c>
      <c r="F17" s="37" t="n">
        <f aca="false">CHOOSE($C$4,Firma_6034!AW18,Firma_6034!BA18)</f>
        <v>0.0840634257942093</v>
      </c>
      <c r="G17" s="37" t="n">
        <f aca="false">CHOOSE($C$4,Firma_6035!AT18,Firma_6035!AX18)</f>
        <v>0.0475660089149212</v>
      </c>
      <c r="H17" s="37" t="n">
        <f aca="false">CHOOSE($C$4,Firma_6035!AU18,Firma_6035!AY18)</f>
        <v>0.0273260051596365</v>
      </c>
      <c r="I17" s="37" t="n">
        <f aca="false">CHOOSE($C$4,Firma_6035!AV18,Firma_6035!AZ18)</f>
        <v>0.101056874323035</v>
      </c>
      <c r="J17" s="37" t="n">
        <f aca="false">CHOOSE($C$4,Firma_6035!AW18,Firma_6035!BA18)</f>
        <v>0.0117613470350682</v>
      </c>
      <c r="K17" s="37" t="n">
        <f aca="false">G17*C17+H17*D17+I17*E17+J17*F17</f>
        <v>0.0127636334281488</v>
      </c>
      <c r="L17" s="37" t="n">
        <f aca="false">H17*C17-G17*D17+J17*E17-I17*F17</f>
        <v>-0.0100299130971416</v>
      </c>
      <c r="O17" s="39" t="n">
        <v>-179.1</v>
      </c>
      <c r="P17" s="40" t="n">
        <f aca="false">SUMPRODUCT(ReC,COS(kk*RADIANS(O17)))-SUMPRODUCT(ImC,SIN(kk*RADIANS(O17)))</f>
        <v>0.27954474957671</v>
      </c>
    </row>
    <row r="18" customFormat="false" ht="15" hidden="false" customHeight="false" outlineLevel="0" collapsed="false">
      <c r="B18" s="7" t="n">
        <v>12</v>
      </c>
      <c r="C18" s="37" t="n">
        <f aca="false">CHOOSE($C$4,Firma_6034!AT19,Firma_6034!AX19)</f>
        <v>-0.00913314781516157</v>
      </c>
      <c r="D18" s="37" t="n">
        <f aca="false">CHOOSE($C$4,Firma_6034!AU19,Firma_6034!AY19)</f>
        <v>0.0667516503805238</v>
      </c>
      <c r="E18" s="37" t="n">
        <f aca="false">CHOOSE($C$4,Firma_6034!AV19,Firma_6034!AZ19)</f>
        <v>-0.137963036191388</v>
      </c>
      <c r="F18" s="37" t="n">
        <f aca="false">CHOOSE($C$4,Firma_6034!AW19,Firma_6034!BA19)</f>
        <v>0.0772002635233402</v>
      </c>
      <c r="G18" s="37" t="n">
        <f aca="false">CHOOSE($C$4,Firma_6035!AT19,Firma_6035!AX19)</f>
        <v>0.033920778774378</v>
      </c>
      <c r="H18" s="37" t="n">
        <f aca="false">CHOOSE($C$4,Firma_6035!AU19,Firma_6035!AY19)</f>
        <v>0.0712378744561081</v>
      </c>
      <c r="I18" s="37" t="n">
        <f aca="false">CHOOSE($C$4,Firma_6035!AV19,Firma_6035!AZ19)</f>
        <v>-0.0684939377276235</v>
      </c>
      <c r="J18" s="37" t="n">
        <f aca="false">CHOOSE($C$4,Firma_6035!AW19,Firma_6035!BA19)</f>
        <v>0.143428079841229</v>
      </c>
      <c r="K18" s="37" t="n">
        <f aca="false">G18*C18+H18*D18+I18*E18+J18*F18</f>
        <v>0.0249677593729904</v>
      </c>
      <c r="L18" s="37" t="n">
        <f aca="false">H18*C18-G18*D18+J18*E18-I18*F18</f>
        <v>-0.0174149173305009</v>
      </c>
      <c r="O18" s="39" t="n">
        <v>-179</v>
      </c>
      <c r="P18" s="40" t="n">
        <f aca="false">SUMPRODUCT(ReC,COS(kk*RADIANS(O18)))-SUMPRODUCT(ImC,SIN(kk*RADIANS(O18)))</f>
        <v>0.280061721657755</v>
      </c>
    </row>
    <row r="19" customFormat="false" ht="15" hidden="false" customHeight="false" outlineLevel="0" collapsed="false">
      <c r="O19" s="39" t="n">
        <v>-178.9</v>
      </c>
      <c r="P19" s="40" t="n">
        <f aca="false">SUMPRODUCT(ReC,COS(kk*RADIANS(O19)))-SUMPRODUCT(ImC,SIN(kk*RADIANS(O19)))</f>
        <v>0.280551538120256</v>
      </c>
    </row>
    <row r="20" customFormat="false" ht="15" hidden="false" customHeight="false" outlineLevel="0" collapsed="false">
      <c r="O20" s="39" t="n">
        <v>-178.8</v>
      </c>
      <c r="P20" s="40" t="n">
        <f aca="false">SUMPRODUCT(ReC,COS(kk*RADIANS(O20)))-SUMPRODUCT(ImC,SIN(kk*RADIANS(O20)))</f>
        <v>0.281013993766605</v>
      </c>
    </row>
    <row r="21" customFormat="false" ht="15" hidden="false" customHeight="false" outlineLevel="0" collapsed="false">
      <c r="B21" s="14" t="s">
        <v>212</v>
      </c>
      <c r="C21" s="41" t="n">
        <f aca="false">INDEX(O8:O3608,MATCH(MAX(P8:P3608),P8:P3608,0))</f>
        <v>3.9</v>
      </c>
      <c r="O21" s="39" t="n">
        <v>-178.7</v>
      </c>
      <c r="P21" s="40" t="n">
        <f aca="false">SUMPRODUCT(ReC,COS(kk*RADIANS(O21)))-SUMPRODUCT(ImC,SIN(kk*RADIANS(O21)))</f>
        <v>0.281448891720022</v>
      </c>
    </row>
    <row r="22" customFormat="false" ht="15" hidden="false" customHeight="false" outlineLevel="0" collapsed="false">
      <c r="B22" s="14" t="s">
        <v>213</v>
      </c>
      <c r="C22" s="25" t="n">
        <f aca="false">C21+0.1*(INDEX(P8:P3608,MATCH(C21,O8:O3608,0)-1)-INDEX(P8:P3608,MATCH(C21,O8:O3608,0)+1))/(2*(INDEX(P8:P3608,MATCH(C21,O8:O3608,0)-1)-2*MAX(P8:P3608)+INDEX(P8:P3608,MATCH(C21,O8:O3608,0)+1)))</f>
        <v>3.90636414356724</v>
      </c>
      <c r="O22" s="39" t="n">
        <v>-178.6</v>
      </c>
      <c r="P22" s="40" t="n">
        <f aca="false">SUMPRODUCT(ReC,COS(kk*RADIANS(O22)))-SUMPRODUCT(ImC,SIN(kk*RADIANS(O22)))</f>
        <v>0.281856043494362</v>
      </c>
    </row>
    <row r="23" customFormat="false" ht="15" hidden="false" customHeight="false" outlineLevel="0" collapsed="false">
      <c r="B23" s="14" t="s">
        <v>214</v>
      </c>
      <c r="C23" s="11" t="n">
        <f aca="false">MAX(P8:P3608)/SQRT(SUMSQ(C7:F18)*SUMSQ(G7:J18))</f>
        <v>0.987543495600177</v>
      </c>
      <c r="O23" s="39" t="n">
        <v>-178.5</v>
      </c>
      <c r="P23" s="40" t="n">
        <f aca="false">SUMPRODUCT(ReC,COS(kk*RADIANS(O23)))-SUMPRODUCT(ImC,SIN(kk*RADIANS(O23)))</f>
        <v>0.282235269060874</v>
      </c>
    </row>
    <row r="24" customFormat="false" ht="15" hidden="false" customHeight="false" outlineLevel="0" collapsed="false">
      <c r="B24" s="14" t="s">
        <v>215</v>
      </c>
      <c r="C24" s="25" t="n">
        <f aca="false">-C22</f>
        <v>-3.90636414356724</v>
      </c>
      <c r="O24" s="39" t="n">
        <v>-178.4</v>
      </c>
      <c r="P24" s="40" t="n">
        <f aca="false">SUMPRODUCT(ReC,COS(kk*RADIANS(O24)))-SUMPRODUCT(ImC,SIN(kk*RADIANS(O24)))</f>
        <v>0.282586396911883</v>
      </c>
    </row>
    <row r="25" customFormat="false" ht="15" hidden="false" customHeight="false" outlineLevel="0" collapsed="false">
      <c r="B25" s="14" t="s">
        <v>216</v>
      </c>
      <c r="C25" s="25" t="n">
        <f aca="false">C22</f>
        <v>3.90636414356724</v>
      </c>
      <c r="O25" s="39" t="n">
        <v>-178.3</v>
      </c>
      <c r="P25" s="40" t="n">
        <f aca="false">SUMPRODUCT(ReC,COS(kk*RADIANS(O25)))-SUMPRODUCT(ImC,SIN(kk*RADIANS(O25)))</f>
        <v>0.282909264121377</v>
      </c>
    </row>
    <row r="26" customFormat="false" ht="15" hidden="false" customHeight="false" outlineLevel="0" collapsed="false">
      <c r="B26" s="14" t="s">
        <v>217</v>
      </c>
      <c r="C26" s="26" t="n">
        <v>-4.0698</v>
      </c>
      <c r="O26" s="39" t="n">
        <v>-178.2</v>
      </c>
      <c r="P26" s="40" t="n">
        <f aca="false">SUMPRODUCT(ReC,COS(kk*RADIANS(O26)))-SUMPRODUCT(ImC,SIN(kk*RADIANS(O26)))</f>
        <v>0.283203716402472</v>
      </c>
    </row>
    <row r="27" customFormat="false" ht="15" hidden="false" customHeight="false" outlineLevel="0" collapsed="false">
      <c r="B27" s="14" t="s">
        <v>218</v>
      </c>
      <c r="C27" s="20" t="n">
        <f aca="false">Rotacion!C42-Rotacion!C41</f>
        <v>4.11999999999989</v>
      </c>
      <c r="O27" s="39" t="n">
        <v>-178.1</v>
      </c>
      <c r="P27" s="40" t="n">
        <f aca="false">SUMPRODUCT(ReC,COS(kk*RADIANS(O27)))-SUMPRODUCT(ImC,SIN(kk*RADIANS(O27)))</f>
        <v>0.283469608161732</v>
      </c>
    </row>
    <row r="28" customFormat="false" ht="15" hidden="false" customHeight="false" outlineLevel="0" collapsed="false">
      <c r="B28" s="14" t="s">
        <v>219</v>
      </c>
      <c r="C28" s="42" t="n">
        <f aca="false">C25*f_r</f>
        <v>11.7190924307017</v>
      </c>
      <c r="O28" s="39" t="n">
        <v>-178</v>
      </c>
      <c r="P28" s="40" t="n">
        <f aca="false">SUMPRODUCT(ReC,COS(kk*RADIANS(O28)))-SUMPRODUCT(ImC,SIN(kk*RADIANS(O28)))</f>
        <v>0.283706802550339</v>
      </c>
    </row>
    <row r="29" customFormat="false" ht="15" hidden="false" customHeight="false" outlineLevel="0" collapsed="false">
      <c r="B29" s="14" t="s">
        <v>220</v>
      </c>
      <c r="C29" s="20" t="n">
        <f aca="false">Rotacion!E41</f>
        <v>-0.647387</v>
      </c>
      <c r="O29" s="39" t="n">
        <v>-177.9</v>
      </c>
      <c r="P29" s="40" t="n">
        <f aca="false">SUMPRODUCT(ReC,COS(kk*RADIANS(O29)))-SUMPRODUCT(ImC,SIN(kk*RADIANS(O29)))</f>
        <v>0.283915171512068</v>
      </c>
    </row>
    <row r="30" customFormat="false" ht="15" hidden="false" customHeight="false" outlineLevel="0" collapsed="false">
      <c r="O30" s="39" t="n">
        <v>-177.8</v>
      </c>
      <c r="P30" s="40" t="n">
        <f aca="false">SUMPRODUCT(ReC,COS(kk*RADIANS(O30)))-SUMPRODUCT(ImC,SIN(kk*RADIANS(O30)))</f>
        <v>0.284094595828081</v>
      </c>
    </row>
    <row r="31" customFormat="false" ht="15" hidden="false" customHeight="false" outlineLevel="0" collapsed="false">
      <c r="B31" s="2" t="s">
        <v>221</v>
      </c>
      <c r="O31" s="39" t="n">
        <v>-177.7</v>
      </c>
      <c r="P31" s="40" t="n">
        <f aca="false">SUMPRODUCT(ReC,COS(kk*RADIANS(O31)))-SUMPRODUCT(ImC,SIN(kk*RADIANS(O31)))</f>
        <v>0.284244965158498</v>
      </c>
    </row>
    <row r="32" customFormat="false" ht="15" hidden="false" customHeight="false" outlineLevel="0" collapsed="false">
      <c r="B32" s="2" t="s">
        <v>222</v>
      </c>
      <c r="O32" s="39" t="n">
        <v>-177.6</v>
      </c>
      <c r="P32" s="40" t="n">
        <f aca="false">SUMPRODUCT(ReC,COS(kk*RADIANS(O32)))-SUMPRODUCT(ImC,SIN(kk*RADIANS(O32)))</f>
        <v>0.284366178080746</v>
      </c>
    </row>
    <row r="33" customFormat="false" ht="15" hidden="false" customHeight="false" outlineLevel="0" collapsed="false">
      <c r="B33" s="2" t="s">
        <v>223</v>
      </c>
      <c r="O33" s="39" t="n">
        <v>-177.5</v>
      </c>
      <c r="P33" s="40" t="n">
        <f aca="false">SUMPRODUCT(ReC,COS(kk*RADIANS(O33)))-SUMPRODUCT(ImC,SIN(kk*RADIANS(O33)))</f>
        <v>0.284458142124667</v>
      </c>
    </row>
    <row r="34" customFormat="false" ht="15" hidden="false" customHeight="false" outlineLevel="0" collapsed="false">
      <c r="O34" s="39" t="n">
        <v>-177.4</v>
      </c>
      <c r="P34" s="40" t="n">
        <f aca="false">SUMPRODUCT(ReC,COS(kk*RADIANS(O34)))-SUMPRODUCT(ImC,SIN(kk*RADIANS(O34)))</f>
        <v>0.284520773804372</v>
      </c>
    </row>
    <row r="35" customFormat="false" ht="15" hidden="false" customHeight="false" outlineLevel="0" collapsed="false">
      <c r="O35" s="39" t="n">
        <v>-177.3</v>
      </c>
      <c r="P35" s="40" t="n">
        <f aca="false">SUMPRODUCT(ReC,COS(kk*RADIANS(O35)))-SUMPRODUCT(ImC,SIN(kk*RADIANS(O35)))</f>
        <v>0.284553998646831</v>
      </c>
    </row>
    <row r="36" customFormat="false" ht="15" hidden="false" customHeight="false" outlineLevel="0" collapsed="false">
      <c r="O36" s="39" t="n">
        <v>-177.2</v>
      </c>
      <c r="P36" s="40" t="n">
        <f aca="false">SUMPRODUCT(ReC,COS(kk*RADIANS(O36)))-SUMPRODUCT(ImC,SIN(kk*RADIANS(O36)))</f>
        <v>0.284557751217194</v>
      </c>
    </row>
    <row r="37" customFormat="false" ht="15" hidden="false" customHeight="false" outlineLevel="0" collapsed="false">
      <c r="O37" s="39" t="n">
        <v>-177.1</v>
      </c>
      <c r="P37" s="40" t="n">
        <f aca="false">SUMPRODUCT(ReC,COS(kk*RADIANS(O37)))-SUMPRODUCT(ImC,SIN(kk*RADIANS(O37)))</f>
        <v>0.284531975140824</v>
      </c>
    </row>
    <row r="38" customFormat="false" ht="15" hidden="false" customHeight="false" outlineLevel="0" collapsed="false">
      <c r="O38" s="39" t="n">
        <v>-177</v>
      </c>
      <c r="P38" s="40" t="n">
        <f aca="false">SUMPRODUCT(ReC,COS(kk*RADIANS(O38)))-SUMPRODUCT(ImC,SIN(kk*RADIANS(O38)))</f>
        <v>0.284476623122046</v>
      </c>
    </row>
    <row r="39" customFormat="false" ht="15" hidden="false" customHeight="false" outlineLevel="0" collapsed="false">
      <c r="O39" s="39" t="n">
        <v>-176.9</v>
      </c>
      <c r="P39" s="40" t="n">
        <f aca="false">SUMPRODUCT(ReC,COS(kk*RADIANS(O39)))-SUMPRODUCT(ImC,SIN(kk*RADIANS(O39)))</f>
        <v>0.2843916569596</v>
      </c>
    </row>
    <row r="40" customFormat="false" ht="15" hidden="false" customHeight="false" outlineLevel="0" collapsed="false">
      <c r="O40" s="39" t="n">
        <v>-176.8</v>
      </c>
      <c r="P40" s="40" t="n">
        <f aca="false">SUMPRODUCT(ReC,COS(kk*RADIANS(O40)))-SUMPRODUCT(ImC,SIN(kk*RADIANS(O40)))</f>
        <v>0.284277047558795</v>
      </c>
    </row>
    <row r="41" customFormat="false" ht="15" hidden="false" customHeight="false" outlineLevel="0" collapsed="false">
      <c r="O41" s="39" t="n">
        <v>-176.7</v>
      </c>
      <c r="P41" s="40" t="n">
        <f aca="false">SUMPRODUCT(ReC,COS(kk*RADIANS(O41)))-SUMPRODUCT(ImC,SIN(kk*RADIANS(O41)))</f>
        <v>0.284132774940361</v>
      </c>
    </row>
    <row r="42" customFormat="false" ht="15" hidden="false" customHeight="false" outlineLevel="0" collapsed="false">
      <c r="O42" s="39" t="n">
        <v>-176.6</v>
      </c>
      <c r="P42" s="40" t="n">
        <f aca="false">SUMPRODUCT(ReC,COS(kk*RADIANS(O42)))-SUMPRODUCT(ImC,SIN(kk*RADIANS(O42)))</f>
        <v>0.283958828245994</v>
      </c>
    </row>
    <row r="43" customFormat="false" ht="15" hidden="false" customHeight="false" outlineLevel="0" collapsed="false">
      <c r="O43" s="39" t="n">
        <v>-176.5</v>
      </c>
      <c r="P43" s="40" t="n">
        <f aca="false">SUMPRODUCT(ReC,COS(kk*RADIANS(O43)))-SUMPRODUCT(ImC,SIN(kk*RADIANS(O43)))</f>
        <v>0.2837552057406</v>
      </c>
    </row>
    <row r="44" customFormat="false" ht="15" hidden="false" customHeight="false" outlineLevel="0" collapsed="false">
      <c r="O44" s="39" t="n">
        <v>-176.4</v>
      </c>
      <c r="P44" s="40" t="n">
        <f aca="false">SUMPRODUCT(ReC,COS(kk*RADIANS(O44)))-SUMPRODUCT(ImC,SIN(kk*RADIANS(O44)))</f>
        <v>0.283521914811232</v>
      </c>
    </row>
    <row r="45" customFormat="false" ht="15" hidden="false" customHeight="false" outlineLevel="0" collapsed="false">
      <c r="O45" s="39" t="n">
        <v>-176.3</v>
      </c>
      <c r="P45" s="40" t="n">
        <f aca="false">SUMPRODUCT(ReC,COS(kk*RADIANS(O45)))-SUMPRODUCT(ImC,SIN(kk*RADIANS(O45)))</f>
        <v>0.28325897196272</v>
      </c>
    </row>
    <row r="46" customFormat="false" ht="15" hidden="false" customHeight="false" outlineLevel="0" collapsed="false">
      <c r="O46" s="39" t="n">
        <v>-176.2</v>
      </c>
      <c r="P46" s="40" t="n">
        <f aca="false">SUMPRODUCT(ReC,COS(kk*RADIANS(O46)))-SUMPRODUCT(ImC,SIN(kk*RADIANS(O46)))</f>
        <v>0.282966402810014</v>
      </c>
    </row>
    <row r="47" customFormat="false" ht="15" hidden="false" customHeight="false" outlineLevel="0" collapsed="false">
      <c r="O47" s="39" t="n">
        <v>-176.1</v>
      </c>
      <c r="P47" s="40" t="n">
        <f aca="false">SUMPRODUCT(ReC,COS(kk*RADIANS(O47)))-SUMPRODUCT(ImC,SIN(kk*RADIANS(O47)))</f>
        <v>0.282644242067214</v>
      </c>
    </row>
    <row r="48" customFormat="false" ht="15" hidden="false" customHeight="false" outlineLevel="0" collapsed="false">
      <c r="O48" s="39" t="n">
        <v>-176</v>
      </c>
      <c r="P48" s="40" t="n">
        <f aca="false">SUMPRODUCT(ReC,COS(kk*RADIANS(O48)))-SUMPRODUCT(ImC,SIN(kk*RADIANS(O48)))</f>
        <v>0.282292533533327</v>
      </c>
    </row>
    <row r="49" customFormat="false" ht="15" hidden="false" customHeight="false" outlineLevel="0" collapsed="false">
      <c r="O49" s="39" t="n">
        <v>-175.9</v>
      </c>
      <c r="P49" s="40" t="n">
        <f aca="false">SUMPRODUCT(ReC,COS(kk*RADIANS(O49)))-SUMPRODUCT(ImC,SIN(kk*RADIANS(O49)))</f>
        <v>0.281911330074727</v>
      </c>
    </row>
    <row r="50" customFormat="false" ht="15" hidden="false" customHeight="false" outlineLevel="0" collapsed="false">
      <c r="O50" s="39" t="n">
        <v>-175.8</v>
      </c>
      <c r="P50" s="40" t="n">
        <f aca="false">SUMPRODUCT(ReC,COS(kk*RADIANS(O50)))-SUMPRODUCT(ImC,SIN(kk*RADIANS(O50)))</f>
        <v>0.281500693604353</v>
      </c>
    </row>
    <row r="51" customFormat="false" ht="15" hidden="false" customHeight="false" outlineLevel="0" collapsed="false">
      <c r="O51" s="39" t="n">
        <v>-175.7</v>
      </c>
      <c r="P51" s="40" t="n">
        <f aca="false">SUMPRODUCT(ReC,COS(kk*RADIANS(O51)))-SUMPRODUCT(ImC,SIN(kk*RADIANS(O51)))</f>
        <v>0.281060695057631</v>
      </c>
    </row>
    <row r="52" customFormat="false" ht="15" hidden="false" customHeight="false" outlineLevel="0" collapsed="false">
      <c r="O52" s="39" t="n">
        <v>-175.6</v>
      </c>
      <c r="P52" s="40" t="n">
        <f aca="false">SUMPRODUCT(ReC,COS(kk*RADIANS(O52)))-SUMPRODUCT(ImC,SIN(kk*RADIANS(O52)))</f>
        <v>0.280591414365147</v>
      </c>
    </row>
    <row r="53" customFormat="false" ht="15" hidden="false" customHeight="false" outlineLevel="0" collapsed="false">
      <c r="O53" s="39" t="n">
        <v>-175.5</v>
      </c>
      <c r="P53" s="40" t="n">
        <f aca="false">SUMPRODUCT(ReC,COS(kk*RADIANS(O53)))-SUMPRODUCT(ImC,SIN(kk*RADIANS(O53)))</f>
        <v>0.280092940422079</v>
      </c>
    </row>
    <row r="54" customFormat="false" ht="15" hidden="false" customHeight="false" outlineLevel="0" collapsed="false">
      <c r="O54" s="39" t="n">
        <v>-175.4</v>
      </c>
      <c r="P54" s="40" t="n">
        <f aca="false">SUMPRODUCT(ReC,COS(kk*RADIANS(O54)))-SUMPRODUCT(ImC,SIN(kk*RADIANS(O54)))</f>
        <v>0.279565371054392</v>
      </c>
    </row>
    <row r="55" customFormat="false" ht="15" hidden="false" customHeight="false" outlineLevel="0" collapsed="false">
      <c r="O55" s="39" t="n">
        <v>-175.3</v>
      </c>
      <c r="P55" s="40" t="n">
        <f aca="false">SUMPRODUCT(ReC,COS(kk*RADIANS(O55)))-SUMPRODUCT(ImC,SIN(kk*RADIANS(O55)))</f>
        <v>0.27900881298183</v>
      </c>
    </row>
    <row r="56" customFormat="false" ht="15" hidden="false" customHeight="false" outlineLevel="0" collapsed="false">
      <c r="O56" s="39" t="n">
        <v>-175.2</v>
      </c>
      <c r="P56" s="40" t="n">
        <f aca="false">SUMPRODUCT(ReC,COS(kk*RADIANS(O56)))-SUMPRODUCT(ImC,SIN(kk*RADIANS(O56)))</f>
        <v>0.278423381777692</v>
      </c>
    </row>
    <row r="57" customFormat="false" ht="15" hidden="false" customHeight="false" outlineLevel="0" collapsed="false">
      <c r="O57" s="39" t="n">
        <v>-175.1</v>
      </c>
      <c r="P57" s="40" t="n">
        <f aca="false">SUMPRODUCT(ReC,COS(kk*RADIANS(O57)))-SUMPRODUCT(ImC,SIN(kk*RADIANS(O57)))</f>
        <v>0.277809201825444</v>
      </c>
    </row>
    <row r="58" customFormat="false" ht="15" hidden="false" customHeight="false" outlineLevel="0" collapsed="false">
      <c r="O58" s="39" t="n">
        <v>-175</v>
      </c>
      <c r="P58" s="40" t="n">
        <f aca="false">SUMPRODUCT(ReC,COS(kk*RADIANS(O58)))-SUMPRODUCT(ImC,SIN(kk*RADIANS(O58)))</f>
        <v>0.277166406272151</v>
      </c>
    </row>
    <row r="59" customFormat="false" ht="15" hidden="false" customHeight="false" outlineLevel="0" collapsed="false">
      <c r="O59" s="39" t="n">
        <v>-174.9</v>
      </c>
      <c r="P59" s="40" t="n">
        <f aca="false">SUMPRODUCT(ReC,COS(kk*RADIANS(O59)))-SUMPRODUCT(ImC,SIN(kk*RADIANS(O59)))</f>
        <v>0.276495136978775</v>
      </c>
    </row>
    <row r="60" customFormat="false" ht="15" hidden="false" customHeight="false" outlineLevel="0" collapsed="false">
      <c r="O60" s="39" t="n">
        <v>-174.8</v>
      </c>
      <c r="P60" s="40" t="n">
        <f aca="false">SUMPRODUCT(ReC,COS(kk*RADIANS(O60)))-SUMPRODUCT(ImC,SIN(kk*RADIANS(O60)))</f>
        <v>0.27579554446734</v>
      </c>
    </row>
    <row r="61" customFormat="false" ht="15" hidden="false" customHeight="false" outlineLevel="0" collapsed="false">
      <c r="O61" s="39" t="n">
        <v>-174.7</v>
      </c>
      <c r="P61" s="40" t="n">
        <f aca="false">SUMPRODUCT(ReC,COS(kk*RADIANS(O61)))-SUMPRODUCT(ImC,SIN(kk*RADIANS(O61)))</f>
        <v>0.275067787865001</v>
      </c>
    </row>
    <row r="62" customFormat="false" ht="15" hidden="false" customHeight="false" outlineLevel="0" collapsed="false">
      <c r="O62" s="39" t="n">
        <v>-174.6</v>
      </c>
      <c r="P62" s="40" t="n">
        <f aca="false">SUMPRODUCT(ReC,COS(kk*RADIANS(O62)))-SUMPRODUCT(ImC,SIN(kk*RADIANS(O62)))</f>
        <v>0.27431203484503</v>
      </c>
    </row>
    <row r="63" customFormat="false" ht="15" hidden="false" customHeight="false" outlineLevel="0" collapsed="false">
      <c r="O63" s="39" t="n">
        <v>-174.5</v>
      </c>
      <c r="P63" s="40" t="n">
        <f aca="false">SUMPRODUCT(ReC,COS(kk*RADIANS(O63)))-SUMPRODUCT(ImC,SIN(kk*RADIANS(O63)))</f>
        <v>0.273528461564742</v>
      </c>
    </row>
    <row r="64" customFormat="false" ht="15" hidden="false" customHeight="false" outlineLevel="0" collapsed="false">
      <c r="O64" s="39" t="n">
        <v>-174.4</v>
      </c>
      <c r="P64" s="40" t="n">
        <f aca="false">SUMPRODUCT(ReC,COS(kk*RADIANS(O64)))-SUMPRODUCT(ImC,SIN(kk*RADIANS(O64)))</f>
        <v>0.272717252600402</v>
      </c>
    </row>
    <row r="65" customFormat="false" ht="15" hidden="false" customHeight="false" outlineLevel="0" collapsed="false">
      <c r="O65" s="39" t="n">
        <v>-174.3</v>
      </c>
      <c r="P65" s="40" t="n">
        <f aca="false">SUMPRODUCT(ReC,COS(kk*RADIANS(O65)))-SUMPRODUCT(ImC,SIN(kk*RADIANS(O65)))</f>
        <v>0.271878600879112</v>
      </c>
    </row>
    <row r="66" customFormat="false" ht="15" hidden="false" customHeight="false" outlineLevel="0" collapsed="false">
      <c r="O66" s="39" t="n">
        <v>-174.2</v>
      </c>
      <c r="P66" s="40" t="n">
        <f aca="false">SUMPRODUCT(ReC,COS(kk*RADIANS(O66)))-SUMPRODUCT(ImC,SIN(kk*RADIANS(O66)))</f>
        <v>0.271012707607738</v>
      </c>
    </row>
    <row r="67" customFormat="false" ht="15" hidden="false" customHeight="false" outlineLevel="0" collapsed="false">
      <c r="O67" s="39" t="n">
        <v>-174.1</v>
      </c>
      <c r="P67" s="40" t="n">
        <f aca="false">SUMPRODUCT(ReC,COS(kk*RADIANS(O67)))-SUMPRODUCT(ImC,SIN(kk*RADIANS(O67)))</f>
        <v>0.270119782198873</v>
      </c>
    </row>
    <row r="68" customFormat="false" ht="15" hidden="false" customHeight="false" outlineLevel="0" collapsed="false">
      <c r="O68" s="39" t="n">
        <v>-174</v>
      </c>
      <c r="P68" s="40" t="n">
        <f aca="false">SUMPRODUCT(ReC,COS(kk*RADIANS(O68)))-SUMPRODUCT(ImC,SIN(kk*RADIANS(O68)))</f>
        <v>0.269200042193896</v>
      </c>
    </row>
    <row r="69" customFormat="false" ht="15" hidden="false" customHeight="false" outlineLevel="0" collapsed="false">
      <c r="O69" s="39" t="n">
        <v>-173.9</v>
      </c>
      <c r="P69" s="40" t="n">
        <f aca="false">SUMPRODUCT(ReC,COS(kk*RADIANS(O69)))-SUMPRODUCT(ImC,SIN(kk*RADIANS(O69)))</f>
        <v>0.268253713183131</v>
      </c>
    </row>
    <row r="70" customFormat="false" ht="15" hidden="false" customHeight="false" outlineLevel="0" collapsed="false">
      <c r="O70" s="39" t="n">
        <v>-173.8</v>
      </c>
      <c r="P70" s="40" t="n">
        <f aca="false">SUMPRODUCT(ReC,COS(kk*RADIANS(O70)))-SUMPRODUCT(ImC,SIN(kk*RADIANS(O70)))</f>
        <v>0.267281028723163</v>
      </c>
    </row>
    <row r="71" customFormat="false" ht="15" hidden="false" customHeight="false" outlineLevel="0" collapsed="false">
      <c r="O71" s="39" t="n">
        <v>-173.7</v>
      </c>
      <c r="P71" s="40" t="n">
        <f aca="false">SUMPRODUCT(ReC,COS(kk*RADIANS(O71)))-SUMPRODUCT(ImC,SIN(kk*RADIANS(O71)))</f>
        <v>0.266282230251321</v>
      </c>
    </row>
    <row r="72" customFormat="false" ht="15" hidden="false" customHeight="false" outlineLevel="0" collapsed="false">
      <c r="O72" s="39" t="n">
        <v>-173.6</v>
      </c>
      <c r="P72" s="40" t="n">
        <f aca="false">SUMPRODUCT(ReC,COS(kk*RADIANS(O72)))-SUMPRODUCT(ImC,SIN(kk*RADIANS(O72)))</f>
        <v>0.265257566997381</v>
      </c>
    </row>
    <row r="73" customFormat="false" ht="15" hidden="false" customHeight="false" outlineLevel="0" collapsed="false">
      <c r="O73" s="39" t="n">
        <v>-173.5</v>
      </c>
      <c r="P73" s="40" t="n">
        <f aca="false">SUMPRODUCT(ReC,COS(kk*RADIANS(O73)))-SUMPRODUCT(ImC,SIN(kk*RADIANS(O73)))</f>
        <v>0.26420729589251</v>
      </c>
    </row>
    <row r="74" customFormat="false" ht="15" hidden="false" customHeight="false" outlineLevel="0" collapsed="false">
      <c r="O74" s="39" t="n">
        <v>-173.4</v>
      </c>
      <c r="P74" s="40" t="n">
        <f aca="false">SUMPRODUCT(ReC,COS(kk*RADIANS(O74)))-SUMPRODUCT(ImC,SIN(kk*RADIANS(O74)))</f>
        <v>0.263131681475497</v>
      </c>
    </row>
    <row r="75" customFormat="false" ht="15" hidden="false" customHeight="false" outlineLevel="0" collapsed="false">
      <c r="O75" s="39" t="n">
        <v>-173.3</v>
      </c>
      <c r="P75" s="40" t="n">
        <f aca="false">SUMPRODUCT(ReC,COS(kk*RADIANS(O75)))-SUMPRODUCT(ImC,SIN(kk*RADIANS(O75)))</f>
        <v>0.262030995796304</v>
      </c>
    </row>
    <row r="76" customFormat="false" ht="15" hidden="false" customHeight="false" outlineLevel="0" collapsed="false">
      <c r="O76" s="39" t="n">
        <v>-173.2</v>
      </c>
      <c r="P76" s="40" t="n">
        <f aca="false">SUMPRODUCT(ReC,COS(kk*RADIANS(O76)))-SUMPRODUCT(ImC,SIN(kk*RADIANS(O76)))</f>
        <v>0.260905518316978</v>
      </c>
    </row>
    <row r="77" customFormat="false" ht="15" hidden="false" customHeight="false" outlineLevel="0" collapsed="false">
      <c r="O77" s="39" t="n">
        <v>-173.1</v>
      </c>
      <c r="P77" s="40" t="n">
        <f aca="false">SUMPRODUCT(ReC,COS(kk*RADIANS(O77)))-SUMPRODUCT(ImC,SIN(kk*RADIANS(O77)))</f>
        <v>0.259755535809954</v>
      </c>
    </row>
    <row r="78" customFormat="false" ht="15" hidden="false" customHeight="false" outlineLevel="0" collapsed="false">
      <c r="O78" s="39" t="n">
        <v>-173</v>
      </c>
      <c r="P78" s="40" t="n">
        <f aca="false">SUMPRODUCT(ReC,COS(kk*RADIANS(O78)))-SUMPRODUCT(ImC,SIN(kk*RADIANS(O78)))</f>
        <v>0.258581342253805</v>
      </c>
    </row>
    <row r="79" customFormat="false" ht="15" hidden="false" customHeight="false" outlineLevel="0" collapsed="false">
      <c r="O79" s="39" t="n">
        <v>-172.9</v>
      </c>
      <c r="P79" s="40" t="n">
        <f aca="false">SUMPRODUCT(ReC,COS(kk*RADIANS(O79)))-SUMPRODUCT(ImC,SIN(kk*RADIANS(O79)))</f>
        <v>0.257383238726467</v>
      </c>
    </row>
    <row r="80" customFormat="false" ht="15" hidden="false" customHeight="false" outlineLevel="0" collapsed="false">
      <c r="O80" s="39" t="n">
        <v>-172.8</v>
      </c>
      <c r="P80" s="40" t="n">
        <f aca="false">SUMPRODUCT(ReC,COS(kk*RADIANS(O80)))-SUMPRODUCT(ImC,SIN(kk*RADIANS(O80)))</f>
        <v>0.256161533295987</v>
      </c>
    </row>
    <row r="81" customFormat="false" ht="15" hidden="false" customHeight="false" outlineLevel="0" collapsed="false">
      <c r="O81" s="39" t="n">
        <v>-172.7</v>
      </c>
      <c r="P81" s="40" t="n">
        <f aca="false">SUMPRODUCT(ReC,COS(kk*RADIANS(O81)))-SUMPRODUCT(ImC,SIN(kk*RADIANS(O81)))</f>
        <v>0.254916540908835</v>
      </c>
    </row>
    <row r="82" customFormat="false" ht="15" hidden="false" customHeight="false" outlineLevel="0" collapsed="false">
      <c r="O82" s="39" t="n">
        <v>-172.6</v>
      </c>
      <c r="P82" s="40" t="n">
        <f aca="false">SUMPRODUCT(ReC,COS(kk*RADIANS(O82)))-SUMPRODUCT(ImC,SIN(kk*RADIANS(O82)))</f>
        <v>0.253648583275826</v>
      </c>
    </row>
    <row r="83" customFormat="false" ht="15" hidden="false" customHeight="false" outlineLevel="0" collapsed="false">
      <c r="O83" s="39" t="n">
        <v>-172.5</v>
      </c>
      <c r="P83" s="40" t="n">
        <f aca="false">SUMPRODUCT(ReC,COS(kk*RADIANS(O83)))-SUMPRODUCT(ImC,SIN(kk*RADIANS(O83)))</f>
        <v>0.252357988755696</v>
      </c>
    </row>
    <row r="84" customFormat="false" ht="15" hidden="false" customHeight="false" outlineLevel="0" collapsed="false">
      <c r="O84" s="39" t="n">
        <v>-172.4</v>
      </c>
      <c r="P84" s="40" t="n">
        <f aca="false">SUMPRODUCT(ReC,COS(kk*RADIANS(O84)))-SUMPRODUCT(ImC,SIN(kk*RADIANS(O84)))</f>
        <v>0.251045092236375</v>
      </c>
    </row>
    <row r="85" customFormat="false" ht="15" hidden="false" customHeight="false" outlineLevel="0" collapsed="false">
      <c r="O85" s="39" t="n">
        <v>-172.3</v>
      </c>
      <c r="P85" s="40" t="n">
        <f aca="false">SUMPRODUCT(ReC,COS(kk*RADIANS(O85)))-SUMPRODUCT(ImC,SIN(kk*RADIANS(O85)))</f>
        <v>0.249710235014009</v>
      </c>
    </row>
    <row r="86" customFormat="false" ht="15" hidden="false" customHeight="false" outlineLevel="0" collapsed="false">
      <c r="O86" s="39" t="n">
        <v>-172.2</v>
      </c>
      <c r="P86" s="40" t="n">
        <f aca="false">SUMPRODUCT(ReC,COS(kk*RADIANS(O86)))-SUMPRODUCT(ImC,SIN(kk*RADIANS(O86)))</f>
        <v>0.248353764669772</v>
      </c>
    </row>
    <row r="87" customFormat="false" ht="15" hidden="false" customHeight="false" outlineLevel="0" collapsed="false">
      <c r="O87" s="39" t="n">
        <v>-172.1</v>
      </c>
      <c r="P87" s="40" t="n">
        <f aca="false">SUMPRODUCT(ReC,COS(kk*RADIANS(O87)))-SUMPRODUCT(ImC,SIN(kk*RADIANS(O87)))</f>
        <v>0.246976034944528</v>
      </c>
    </row>
    <row r="88" customFormat="false" ht="15" hidden="false" customHeight="false" outlineLevel="0" collapsed="false">
      <c r="O88" s="39" t="n">
        <v>-172</v>
      </c>
      <c r="P88" s="40" t="n">
        <f aca="false">SUMPRODUCT(ReC,COS(kk*RADIANS(O88)))-SUMPRODUCT(ImC,SIN(kk*RADIANS(O88)))</f>
        <v>0.245577405611368</v>
      </c>
    </row>
    <row r="89" customFormat="false" ht="15" hidden="false" customHeight="false" outlineLevel="0" collapsed="false">
      <c r="O89" s="39" t="n">
        <v>-171.9</v>
      </c>
      <c r="P89" s="40" t="n">
        <f aca="false">SUMPRODUCT(ReC,COS(kk*RADIANS(O89)))-SUMPRODUCT(ImC,SIN(kk*RADIANS(O89)))</f>
        <v>0.244158242346106</v>
      </c>
    </row>
    <row r="90" customFormat="false" ht="15" hidden="false" customHeight="false" outlineLevel="0" collapsed="false">
      <c r="O90" s="39" t="n">
        <v>-171.8</v>
      </c>
      <c r="P90" s="40" t="n">
        <f aca="false">SUMPRODUCT(ReC,COS(kk*RADIANS(O90)))-SUMPRODUCT(ImC,SIN(kk*RADIANS(O90)))</f>
        <v>0.242718916595752</v>
      </c>
    </row>
    <row r="91" customFormat="false" ht="15" hidden="false" customHeight="false" outlineLevel="0" collapsed="false">
      <c r="O91" s="39" t="n">
        <v>-171.7</v>
      </c>
      <c r="P91" s="40" t="n">
        <f aca="false">SUMPRODUCT(ReC,COS(kk*RADIANS(O91)))-SUMPRODUCT(ImC,SIN(kk*RADIANS(O91)))</f>
        <v>0.241259805445037</v>
      </c>
    </row>
    <row r="92" customFormat="false" ht="15" hidden="false" customHeight="false" outlineLevel="0" collapsed="false">
      <c r="O92" s="39" t="n">
        <v>-171.6</v>
      </c>
      <c r="P92" s="40" t="n">
        <f aca="false">SUMPRODUCT(ReC,COS(kk*RADIANS(O92)))-SUMPRODUCT(ImC,SIN(kk*RADIANS(O92)))</f>
        <v>0.239781291481023</v>
      </c>
    </row>
    <row r="93" customFormat="false" ht="15" hidden="false" customHeight="false" outlineLevel="0" collapsed="false">
      <c r="O93" s="39" t="n">
        <v>-171.5</v>
      </c>
      <c r="P93" s="40" t="n">
        <f aca="false">SUMPRODUCT(ReC,COS(kk*RADIANS(O93)))-SUMPRODUCT(ImC,SIN(kk*RADIANS(O93)))</f>
        <v>0.238283762655872</v>
      </c>
    </row>
    <row r="94" customFormat="false" ht="15" hidden="false" customHeight="false" outlineLevel="0" collapsed="false">
      <c r="O94" s="39" t="n">
        <v>-171.4</v>
      </c>
      <c r="P94" s="40" t="n">
        <f aca="false">SUMPRODUCT(ReC,COS(kk*RADIANS(O94)))-SUMPRODUCT(ImC,SIN(kk*RADIANS(O94)))</f>
        <v>0.2367676121478</v>
      </c>
    </row>
    <row r="95" customFormat="false" ht="15" hidden="false" customHeight="false" outlineLevel="0" collapsed="false">
      <c r="O95" s="39" t="n">
        <v>-171.3</v>
      </c>
      <c r="P95" s="40" t="n">
        <f aca="false">SUMPRODUCT(ReC,COS(kk*RADIANS(O95)))-SUMPRODUCT(ImC,SIN(kk*RADIANS(O95)))</f>
        <v>0.2352332382203</v>
      </c>
    </row>
    <row r="96" customFormat="false" ht="15" hidden="false" customHeight="false" outlineLevel="0" collapsed="false">
      <c r="O96" s="39" t="n">
        <v>-171.2</v>
      </c>
      <c r="P96" s="40" t="n">
        <f aca="false">SUMPRODUCT(ReC,COS(kk*RADIANS(O96)))-SUMPRODUCT(ImC,SIN(kk*RADIANS(O96)))</f>
        <v>0.233681044079671</v>
      </c>
    </row>
    <row r="97" customFormat="false" ht="15" hidden="false" customHeight="false" outlineLevel="0" collapsed="false">
      <c r="O97" s="39" t="n">
        <v>-171.1</v>
      </c>
      <c r="P97" s="40" t="n">
        <f aca="false">SUMPRODUCT(ReC,COS(kk*RADIANS(O97)))-SUMPRODUCT(ImC,SIN(kk*RADIANS(O97)))</f>
        <v>0.232111437730902</v>
      </c>
    </row>
    <row r="98" customFormat="false" ht="15" hidden="false" customHeight="false" outlineLevel="0" collapsed="false">
      <c r="O98" s="39" t="n">
        <v>-171</v>
      </c>
      <c r="P98" s="40" t="n">
        <f aca="false">SUMPRODUCT(ReC,COS(kk*RADIANS(O98)))-SUMPRODUCT(ImC,SIN(kk*RADIANS(O98)))</f>
        <v>0.230524831831986</v>
      </c>
    </row>
    <row r="99" customFormat="false" ht="15" hidden="false" customHeight="false" outlineLevel="0" collapsed="false">
      <c r="O99" s="39" t="n">
        <v>-170.9</v>
      </c>
      <c r="P99" s="40" t="n">
        <f aca="false">SUMPRODUCT(ReC,COS(kk*RADIANS(O99)))-SUMPRODUCT(ImC,SIN(kk*RADIANS(O99)))</f>
        <v>0.228921643546707</v>
      </c>
    </row>
    <row r="100" customFormat="false" ht="15" hidden="false" customHeight="false" outlineLevel="0" collapsed="false">
      <c r="O100" s="39" t="n">
        <v>-170.8</v>
      </c>
      <c r="P100" s="40" t="n">
        <f aca="false">SUMPRODUCT(ReC,COS(kk*RADIANS(O100)))-SUMPRODUCT(ImC,SIN(kk*RADIANS(O100)))</f>
        <v>0.227302294395963</v>
      </c>
    </row>
    <row r="101" customFormat="false" ht="15" hidden="false" customHeight="false" outlineLevel="0" collapsed="false">
      <c r="O101" s="39" t="n">
        <v>-170.7</v>
      </c>
      <c r="P101" s="40" t="n">
        <f aca="false">SUMPRODUCT(ReC,COS(kk*RADIANS(O101)))-SUMPRODUCT(ImC,SIN(kk*RADIANS(O101)))</f>
        <v>0.225667210107673</v>
      </c>
    </row>
    <row r="102" customFormat="false" ht="15" hidden="false" customHeight="false" outlineLevel="0" collapsed="false">
      <c r="O102" s="39" t="n">
        <v>-170.6</v>
      </c>
      <c r="P102" s="40" t="n">
        <f aca="false">SUMPRODUCT(ReC,COS(kk*RADIANS(O102)))-SUMPRODUCT(ImC,SIN(kk*RADIANS(O102)))</f>
        <v>0.224016820465341</v>
      </c>
    </row>
    <row r="103" customFormat="false" ht="15" hidden="false" customHeight="false" outlineLevel="0" collapsed="false">
      <c r="O103" s="39" t="n">
        <v>-170.5</v>
      </c>
      <c r="P103" s="40" t="n">
        <f aca="false">SUMPRODUCT(ReC,COS(kk*RADIANS(O103)))-SUMPRODUCT(ImC,SIN(kk*RADIANS(O103)))</f>
        <v>0.222351559155326</v>
      </c>
    </row>
    <row r="104" customFormat="false" ht="15" hidden="false" customHeight="false" outlineLevel="0" collapsed="false">
      <c r="O104" s="39" t="n">
        <v>-170.4</v>
      </c>
      <c r="P104" s="40" t="n">
        <f aca="false">SUMPRODUCT(ReC,COS(kk*RADIANS(O104)))-SUMPRODUCT(ImC,SIN(kk*RADIANS(O104)))</f>
        <v>0.220671863612868</v>
      </c>
    </row>
    <row r="105" customFormat="false" ht="15" hidden="false" customHeight="false" outlineLevel="0" collapsed="false">
      <c r="O105" s="39" t="n">
        <v>-170.3</v>
      </c>
      <c r="P105" s="40" t="n">
        <f aca="false">SUMPRODUCT(ReC,COS(kk*RADIANS(O105)))-SUMPRODUCT(ImC,SIN(kk*RADIANS(O105)))</f>
        <v>0.218978174866955</v>
      </c>
    </row>
    <row r="106" customFormat="false" ht="15" hidden="false" customHeight="false" outlineLevel="0" collapsed="false">
      <c r="O106" s="39" t="n">
        <v>-170.2</v>
      </c>
      <c r="P106" s="40" t="n">
        <f aca="false">SUMPRODUCT(ReC,COS(kk*RADIANS(O106)))-SUMPRODUCT(ImC,SIN(kk*RADIANS(O106)))</f>
        <v>0.21727093738406</v>
      </c>
    </row>
    <row r="107" customFormat="false" ht="15" hidden="false" customHeight="false" outlineLevel="0" collapsed="false">
      <c r="O107" s="39" t="n">
        <v>-170.1</v>
      </c>
      <c r="P107" s="40" t="n">
        <f aca="false">SUMPRODUCT(ReC,COS(kk*RADIANS(O107)))-SUMPRODUCT(ImC,SIN(kk*RADIANS(O107)))</f>
        <v>0.215550598910836</v>
      </c>
    </row>
    <row r="108" customFormat="false" ht="15" hidden="false" customHeight="false" outlineLevel="0" collapsed="false">
      <c r="O108" s="39" t="n">
        <v>-170</v>
      </c>
      <c r="P108" s="40" t="n">
        <f aca="false">SUMPRODUCT(ReC,COS(kk*RADIANS(O108)))-SUMPRODUCT(ImC,SIN(kk*RADIANS(O108)))</f>
        <v>0.213817610315803</v>
      </c>
    </row>
    <row r="109" customFormat="false" ht="15" hidden="false" customHeight="false" outlineLevel="0" collapsed="false">
      <c r="O109" s="39" t="n">
        <v>-169.9</v>
      </c>
      <c r="P109" s="40" t="n">
        <f aca="false">SUMPRODUCT(ReC,COS(kk*RADIANS(O109)))-SUMPRODUCT(ImC,SIN(kk*RADIANS(O109)))</f>
        <v>0.212072425430113</v>
      </c>
    </row>
    <row r="110" customFormat="false" ht="15" hidden="false" customHeight="false" outlineLevel="0" collapsed="false">
      <c r="O110" s="39" t="n">
        <v>-169.8</v>
      </c>
      <c r="P110" s="40" t="n">
        <f aca="false">SUMPRODUCT(ReC,COS(kk*RADIANS(O110)))-SUMPRODUCT(ImC,SIN(kk*RADIANS(O110)))</f>
        <v>0.210315500887434</v>
      </c>
    </row>
    <row r="111" customFormat="false" ht="15" hidden="false" customHeight="false" outlineLevel="0" collapsed="false">
      <c r="O111" s="39" t="n">
        <v>-169.7</v>
      </c>
      <c r="P111" s="40" t="n">
        <f aca="false">SUMPRODUCT(ReC,COS(kk*RADIANS(O111)))-SUMPRODUCT(ImC,SIN(kk*RADIANS(O111)))</f>
        <v>0.208547295963022</v>
      </c>
    </row>
    <row r="112" customFormat="false" ht="15" hidden="false" customHeight="false" outlineLevel="0" collapsed="false">
      <c r="O112" s="39" t="n">
        <v>-169.6</v>
      </c>
      <c r="P112" s="40" t="n">
        <f aca="false">SUMPRODUCT(ReC,COS(kk*RADIANS(O112)))-SUMPRODUCT(ImC,SIN(kk*RADIANS(O112)))</f>
        <v>0.20676827241205</v>
      </c>
    </row>
    <row r="113" customFormat="false" ht="15" hidden="false" customHeight="false" outlineLevel="0" collapsed="false">
      <c r="O113" s="39" t="n">
        <v>-169.5</v>
      </c>
      <c r="P113" s="40" t="n">
        <f aca="false">SUMPRODUCT(ReC,COS(kk*RADIANS(O113)))-SUMPRODUCT(ImC,SIN(kk*RADIANS(O113)))</f>
        <v>0.20497889430724</v>
      </c>
    </row>
    <row r="114" customFormat="false" ht="15" hidden="false" customHeight="false" outlineLevel="0" collapsed="false">
      <c r="O114" s="39" t="n">
        <v>-169.4</v>
      </c>
      <c r="P114" s="40" t="n">
        <f aca="false">SUMPRODUCT(ReC,COS(kk*RADIANS(O114)))-SUMPRODUCT(ImC,SIN(kk*RADIANS(O114)))</f>
        <v>0.203179627875868</v>
      </c>
    </row>
    <row r="115" customFormat="false" ht="15" hidden="false" customHeight="false" outlineLevel="0" collapsed="false">
      <c r="O115" s="39" t="n">
        <v>-169.3</v>
      </c>
      <c r="P115" s="40" t="n">
        <f aca="false">SUMPRODUCT(ReC,COS(kk*RADIANS(O115)))-SUMPRODUCT(ImC,SIN(kk*RADIANS(O115)))</f>
        <v>0.201370941336213</v>
      </c>
    </row>
    <row r="116" customFormat="false" ht="15" hidden="false" customHeight="false" outlineLevel="0" collapsed="false">
      <c r="O116" s="39" t="n">
        <v>-169.2</v>
      </c>
      <c r="P116" s="40" t="n">
        <f aca="false">SUMPRODUCT(ReC,COS(kk*RADIANS(O116)))-SUMPRODUCT(ImC,SIN(kk*RADIANS(O116)))</f>
        <v>0.199553304733495</v>
      </c>
    </row>
    <row r="117" customFormat="false" ht="15" hidden="false" customHeight="false" outlineLevel="0" collapsed="false">
      <c r="O117" s="39" t="n">
        <v>-169.1</v>
      </c>
      <c r="P117" s="40" t="n">
        <f aca="false">SUMPRODUCT(ReC,COS(kk*RADIANS(O117)))-SUMPRODUCT(ImC,SIN(kk*RADIANS(O117)))</f>
        <v>0.197727189775375</v>
      </c>
    </row>
    <row r="118" customFormat="false" ht="15" hidden="false" customHeight="false" outlineLevel="0" collapsed="false">
      <c r="O118" s="39" t="n">
        <v>-169</v>
      </c>
      <c r="P118" s="40" t="n">
        <f aca="false">SUMPRODUCT(ReC,COS(kk*RADIANS(O118)))-SUMPRODUCT(ImC,SIN(kk*RADIANS(O118)))</f>
        <v>0.195893069667078</v>
      </c>
    </row>
    <row r="119" customFormat="false" ht="15" hidden="false" customHeight="false" outlineLevel="0" collapsed="false">
      <c r="O119" s="39" t="n">
        <v>-168.9</v>
      </c>
      <c r="P119" s="40" t="n">
        <f aca="false">SUMPRODUCT(ReC,COS(kk*RADIANS(O119)))-SUMPRODUCT(ImC,SIN(kk*RADIANS(O119)))</f>
        <v>0.194051418946197</v>
      </c>
    </row>
    <row r="120" customFormat="false" ht="15" hidden="false" customHeight="false" outlineLevel="0" collapsed="false">
      <c r="O120" s="39" t="n">
        <v>-168.8</v>
      </c>
      <c r="P120" s="40" t="n">
        <f aca="false">SUMPRODUCT(ReC,COS(kk*RADIANS(O120)))-SUMPRODUCT(ImC,SIN(kk*RADIANS(O120)))</f>
        <v>0.192202713317255</v>
      </c>
    </row>
    <row r="121" customFormat="false" ht="15" hidden="false" customHeight="false" outlineLevel="0" collapsed="false">
      <c r="O121" s="39" t="n">
        <v>-168.7</v>
      </c>
      <c r="P121" s="40" t="n">
        <f aca="false">SUMPRODUCT(ReC,COS(kk*RADIANS(O121)))-SUMPRODUCT(ImC,SIN(kk*RADIANS(O121)))</f>
        <v>0.190347429486058</v>
      </c>
    </row>
    <row r="122" customFormat="false" ht="15" hidden="false" customHeight="false" outlineLevel="0" collapsed="false">
      <c r="O122" s="39" t="n">
        <v>-168.6</v>
      </c>
      <c r="P122" s="40" t="n">
        <f aca="false">SUMPRODUCT(ReC,COS(kk*RADIANS(O122)))-SUMPRODUCT(ImC,SIN(kk*RADIANS(O122)))</f>
        <v>0.188486044993942</v>
      </c>
    </row>
    <row r="123" customFormat="false" ht="15" hidden="false" customHeight="false" outlineLevel="0" collapsed="false">
      <c r="O123" s="39" t="n">
        <v>-168.5</v>
      </c>
      <c r="P123" s="40" t="n">
        <f aca="false">SUMPRODUCT(ReC,COS(kk*RADIANS(O123)))-SUMPRODUCT(ImC,SIN(kk*RADIANS(O123)))</f>
        <v>0.186619038051939</v>
      </c>
    </row>
    <row r="124" customFormat="false" ht="15" hidden="false" customHeight="false" outlineLevel="0" collapsed="false">
      <c r="O124" s="39" t="n">
        <v>-168.4</v>
      </c>
      <c r="P124" s="40" t="n">
        <f aca="false">SUMPRODUCT(ReC,COS(kk*RADIANS(O124)))-SUMPRODUCT(ImC,SIN(kk*RADIANS(O124)))</f>
        <v>0.184746887374943</v>
      </c>
    </row>
    <row r="125" customFormat="false" ht="15" hidden="false" customHeight="false" outlineLevel="0" collapsed="false">
      <c r="O125" s="39" t="n">
        <v>-168.3</v>
      </c>
      <c r="P125" s="40" t="n">
        <f aca="false">SUMPRODUCT(ReC,COS(kk*RADIANS(O125)))-SUMPRODUCT(ImC,SIN(kk*RADIANS(O125)))</f>
        <v>0.182870072015946</v>
      </c>
    </row>
    <row r="126" customFormat="false" ht="15" hidden="false" customHeight="false" outlineLevel="0" collapsed="false">
      <c r="O126" s="39" t="n">
        <v>-168.2</v>
      </c>
      <c r="P126" s="40" t="n">
        <f aca="false">SUMPRODUCT(ReC,COS(kk*RADIANS(O126)))-SUMPRODUCT(ImC,SIN(kk*RADIANS(O126)))</f>
        <v>0.180989071200382</v>
      </c>
    </row>
    <row r="127" customFormat="false" ht="15" hidden="false" customHeight="false" outlineLevel="0" collapsed="false">
      <c r="O127" s="39" t="n">
        <v>-168.1</v>
      </c>
      <c r="P127" s="40" t="n">
        <f aca="false">SUMPRODUCT(ReC,COS(kk*RADIANS(O127)))-SUMPRODUCT(ImC,SIN(kk*RADIANS(O127)))</f>
        <v>0.179104364160664</v>
      </c>
    </row>
    <row r="128" customFormat="false" ht="15" hidden="false" customHeight="false" outlineLevel="0" collapsed="false">
      <c r="O128" s="39" t="n">
        <v>-168</v>
      </c>
      <c r="P128" s="40" t="n">
        <f aca="false">SUMPRODUCT(ReC,COS(kk*RADIANS(O128)))-SUMPRODUCT(ImC,SIN(kk*RADIANS(O128)))</f>
        <v>0.177216429970968</v>
      </c>
    </row>
    <row r="129" customFormat="false" ht="15" hidden="false" customHeight="false" outlineLevel="0" collapsed="false">
      <c r="O129" s="39" t="n">
        <v>-167.9</v>
      </c>
      <c r="P129" s="40" t="n">
        <f aca="false">SUMPRODUCT(ReC,COS(kk*RADIANS(O129)))-SUMPRODUCT(ImC,SIN(kk*RADIANS(O129)))</f>
        <v>0.175325747382318</v>
      </c>
    </row>
    <row r="130" customFormat="false" ht="15" hidden="false" customHeight="false" outlineLevel="0" collapsed="false">
      <c r="O130" s="39" t="n">
        <v>-167.8</v>
      </c>
      <c r="P130" s="40" t="n">
        <f aca="false">SUMPRODUCT(ReC,COS(kk*RADIANS(O130)))-SUMPRODUCT(ImC,SIN(kk*RADIANS(O130)))</f>
        <v>0.173432794658049</v>
      </c>
    </row>
    <row r="131" customFormat="false" ht="15" hidden="false" customHeight="false" outlineLevel="0" collapsed="false">
      <c r="O131" s="39" t="n">
        <v>-167.7</v>
      </c>
      <c r="P131" s="40" t="n">
        <f aca="false">SUMPRODUCT(ReC,COS(kk*RADIANS(O131)))-SUMPRODUCT(ImC,SIN(kk*RADIANS(O131)))</f>
        <v>0.171538049409693</v>
      </c>
    </row>
    <row r="132" customFormat="false" ht="15" hidden="false" customHeight="false" outlineLevel="0" collapsed="false">
      <c r="O132" s="39" t="n">
        <v>-167.6</v>
      </c>
      <c r="P132" s="40" t="n">
        <f aca="false">SUMPRODUCT(ReC,COS(kk*RADIANS(O132)))-SUMPRODUCT(ImC,SIN(kk*RADIANS(O132)))</f>
        <v>0.169641988433372</v>
      </c>
    </row>
    <row r="133" customFormat="false" ht="15" hidden="false" customHeight="false" outlineLevel="0" collapsed="false">
      <c r="O133" s="39" t="n">
        <v>-167.5</v>
      </c>
      <c r="P133" s="40" t="n">
        <f aca="false">SUMPRODUCT(ReC,COS(kk*RADIANS(O133)))-SUMPRODUCT(ImC,SIN(kk*RADIANS(O133)))</f>
        <v>0.167745087546722</v>
      </c>
    </row>
    <row r="134" customFormat="false" ht="15" hidden="false" customHeight="false" outlineLevel="0" collapsed="false">
      <c r="O134" s="39" t="n">
        <v>-167.4</v>
      </c>
      <c r="P134" s="40" t="n">
        <f aca="false">SUMPRODUCT(ReC,COS(kk*RADIANS(O134)))-SUMPRODUCT(ImC,SIN(kk*RADIANS(O134)))</f>
        <v>0.165847821426455</v>
      </c>
    </row>
    <row r="135" customFormat="false" ht="15" hidden="false" customHeight="false" outlineLevel="0" collapsed="false">
      <c r="O135" s="39" t="n">
        <v>-167.3</v>
      </c>
      <c r="P135" s="40" t="n">
        <f aca="false">SUMPRODUCT(ReC,COS(kk*RADIANS(O135)))-SUMPRODUCT(ImC,SIN(kk*RADIANS(O135)))</f>
        <v>0.163950663446573</v>
      </c>
    </row>
    <row r="136" customFormat="false" ht="15" hidden="false" customHeight="false" outlineLevel="0" collapsed="false">
      <c r="O136" s="39" t="n">
        <v>-167.2</v>
      </c>
      <c r="P136" s="40" t="n">
        <f aca="false">SUMPRODUCT(ReC,COS(kk*RADIANS(O136)))-SUMPRODUCT(ImC,SIN(kk*RADIANS(O136)))</f>
        <v>0.162054085517341</v>
      </c>
    </row>
    <row r="137" customFormat="false" ht="15" hidden="false" customHeight="false" outlineLevel="0" collapsed="false">
      <c r="O137" s="39" t="n">
        <v>-167.1</v>
      </c>
      <c r="P137" s="40" t="n">
        <f aca="false">SUMPRODUCT(ReC,COS(kk*RADIANS(O137)))-SUMPRODUCT(ImC,SIN(kk*RADIANS(O137)))</f>
        <v>0.160158557925026</v>
      </c>
    </row>
    <row r="138" customFormat="false" ht="15" hidden="false" customHeight="false" outlineLevel="0" collapsed="false">
      <c r="O138" s="39" t="n">
        <v>-167</v>
      </c>
      <c r="P138" s="40" t="n">
        <f aca="false">SUMPRODUCT(ReC,COS(kk*RADIANS(O138)))-SUMPRODUCT(ImC,SIN(kk*RADIANS(O138)))</f>
        <v>0.158264549172515</v>
      </c>
    </row>
    <row r="139" customFormat="false" ht="15" hidden="false" customHeight="false" outlineLevel="0" collapsed="false">
      <c r="O139" s="39" t="n">
        <v>-166.9</v>
      </c>
      <c r="P139" s="40" t="n">
        <f aca="false">SUMPRODUCT(ReC,COS(kk*RADIANS(O139)))-SUMPRODUCT(ImC,SIN(kk*RADIANS(O139)))</f>
        <v>0.156372525820825</v>
      </c>
    </row>
    <row r="140" customFormat="false" ht="15" hidden="false" customHeight="false" outlineLevel="0" collapsed="false">
      <c r="O140" s="39" t="n">
        <v>-166.8</v>
      </c>
      <c r="P140" s="40" t="n">
        <f aca="false">SUMPRODUCT(ReC,COS(kk*RADIANS(O140)))-SUMPRODUCT(ImC,SIN(kk*RADIANS(O140)))</f>
        <v>0.154482952331596</v>
      </c>
    </row>
    <row r="141" customFormat="false" ht="15" hidden="false" customHeight="false" outlineLevel="0" collapsed="false">
      <c r="O141" s="39" t="n">
        <v>-166.7</v>
      </c>
      <c r="P141" s="40" t="n">
        <f aca="false">SUMPRODUCT(ReC,COS(kk*RADIANS(O141)))-SUMPRODUCT(ImC,SIN(kk*RADIANS(O141)))</f>
        <v>0.152596290910606</v>
      </c>
    </row>
    <row r="142" customFormat="false" ht="15" hidden="false" customHeight="false" outlineLevel="0" collapsed="false">
      <c r="O142" s="39" t="n">
        <v>-166.6</v>
      </c>
      <c r="P142" s="40" t="n">
        <f aca="false">SUMPRODUCT(ReC,COS(kk*RADIANS(O142)))-SUMPRODUCT(ImC,SIN(kk*RADIANS(O142)))</f>
        <v>0.150713001352372</v>
      </c>
    </row>
    <row r="143" customFormat="false" ht="15" hidden="false" customHeight="false" outlineLevel="0" collapsed="false">
      <c r="O143" s="39" t="n">
        <v>-166.5</v>
      </c>
      <c r="P143" s="40" t="n">
        <f aca="false">SUMPRODUCT(ReC,COS(kk*RADIANS(O143)))-SUMPRODUCT(ImC,SIN(kk*RADIANS(O143)))</f>
        <v>0.148833540885895</v>
      </c>
    </row>
    <row r="144" customFormat="false" ht="15" hidden="false" customHeight="false" outlineLevel="0" collapsed="false">
      <c r="O144" s="39" t="n">
        <v>-166.4</v>
      </c>
      <c r="P144" s="40" t="n">
        <f aca="false">SUMPRODUCT(ReC,COS(kk*RADIANS(O144)))-SUMPRODUCT(ImC,SIN(kk*RADIANS(O144)))</f>
        <v>0.146958364021605</v>
      </c>
    </row>
    <row r="145" customFormat="false" ht="15" hidden="false" customHeight="false" outlineLevel="0" collapsed="false">
      <c r="O145" s="39" t="n">
        <v>-166.3</v>
      </c>
      <c r="P145" s="40" t="n">
        <f aca="false">SUMPRODUCT(ReC,COS(kk*RADIANS(O145)))-SUMPRODUCT(ImC,SIN(kk*RADIANS(O145)))</f>
        <v>0.145087922399553</v>
      </c>
    </row>
    <row r="146" customFormat="false" ht="15" hidden="false" customHeight="false" outlineLevel="0" collapsed="false">
      <c r="O146" s="39" t="n">
        <v>-166.2</v>
      </c>
      <c r="P146" s="40" t="n">
        <f aca="false">SUMPRODUCT(ReC,COS(kk*RADIANS(O146)))-SUMPRODUCT(ImC,SIN(kk*RADIANS(O146)))</f>
        <v>0.143222664638925</v>
      </c>
    </row>
    <row r="147" customFormat="false" ht="15" hidden="false" customHeight="false" outlineLevel="0" collapsed="false">
      <c r="O147" s="39" t="n">
        <v>-166.1</v>
      </c>
      <c r="P147" s="40" t="n">
        <f aca="false">SUMPRODUCT(ReC,COS(kk*RADIANS(O147)))-SUMPRODUCT(ImC,SIN(kk*RADIANS(O147)))</f>
        <v>0.141363036188907</v>
      </c>
    </row>
    <row r="148" customFormat="false" ht="15" hidden="false" customHeight="false" outlineLevel="0" collapsed="false">
      <c r="O148" s="39" t="n">
        <v>-166</v>
      </c>
      <c r="P148" s="40" t="n">
        <f aca="false">SUMPRODUCT(ReC,COS(kk*RADIANS(O148)))-SUMPRODUCT(ImC,SIN(kk*RADIANS(O148)))</f>
        <v>0.139509479180981</v>
      </c>
    </row>
    <row r="149" customFormat="false" ht="15" hidden="false" customHeight="false" outlineLevel="0" collapsed="false">
      <c r="O149" s="39" t="n">
        <v>-165.9</v>
      </c>
      <c r="P149" s="40" t="n">
        <f aca="false">SUMPRODUCT(ReC,COS(kk*RADIANS(O149)))-SUMPRODUCT(ImC,SIN(kk*RADIANS(O149)))</f>
        <v>0.137662432282681</v>
      </c>
    </row>
    <row r="150" customFormat="false" ht="15" hidden="false" customHeight="false" outlineLevel="0" collapsed="false">
      <c r="O150" s="39" t="n">
        <v>-165.8</v>
      </c>
      <c r="P150" s="40" t="n">
        <f aca="false">SUMPRODUCT(ReC,COS(kk*RADIANS(O150)))-SUMPRODUCT(ImC,SIN(kk*RADIANS(O150)))</f>
        <v>0.135822330552885</v>
      </c>
    </row>
    <row r="151" customFormat="false" ht="15" hidden="false" customHeight="false" outlineLevel="0" collapsed="false">
      <c r="O151" s="39" t="n">
        <v>-165.7</v>
      </c>
      <c r="P151" s="40" t="n">
        <f aca="false">SUMPRODUCT(ReC,COS(kk*RADIANS(O151)))-SUMPRODUCT(ImC,SIN(kk*RADIANS(O151)))</f>
        <v>0.133989605298673</v>
      </c>
    </row>
    <row r="152" customFormat="false" ht="15" hidden="false" customHeight="false" outlineLevel="0" collapsed="false">
      <c r="O152" s="39" t="n">
        <v>-165.6</v>
      </c>
      <c r="P152" s="40" t="n">
        <f aca="false">SUMPRODUCT(ReC,COS(kk*RADIANS(O152)))-SUMPRODUCT(ImC,SIN(kk*RADIANS(O152)))</f>
        <v>0.132164683933823</v>
      </c>
    </row>
    <row r="153" customFormat="false" ht="15" hidden="false" customHeight="false" outlineLevel="0" collapsed="false">
      <c r="O153" s="39" t="n">
        <v>-165.5</v>
      </c>
      <c r="P153" s="40" t="n">
        <f aca="false">SUMPRODUCT(ReC,COS(kk*RADIANS(O153)))-SUMPRODUCT(ImC,SIN(kk*RADIANS(O153)))</f>
        <v>0.130347989838977</v>
      </c>
    </row>
    <row r="154" customFormat="false" ht="15" hidden="false" customHeight="false" outlineLevel="0" collapsed="false">
      <c r="O154" s="39" t="n">
        <v>-165.4</v>
      </c>
      <c r="P154" s="40" t="n">
        <f aca="false">SUMPRODUCT(ReC,COS(kk*RADIANS(O154)))-SUMPRODUCT(ImC,SIN(kk*RADIANS(O154)))</f>
        <v>0.128539942223539</v>
      </c>
    </row>
    <row r="155" customFormat="false" ht="15" hidden="false" customHeight="false" outlineLevel="0" collapsed="false">
      <c r="O155" s="39" t="n">
        <v>-165.3</v>
      </c>
      <c r="P155" s="40" t="n">
        <f aca="false">SUMPRODUCT(ReC,COS(kk*RADIANS(O155)))-SUMPRODUCT(ImC,SIN(kk*RADIANS(O155)))</f>
        <v>0.126740955989354</v>
      </c>
    </row>
    <row r="156" customFormat="false" ht="15" hidden="false" customHeight="false" outlineLevel="0" collapsed="false">
      <c r="O156" s="39" t="n">
        <v>-165.2</v>
      </c>
      <c r="P156" s="40" t="n">
        <f aca="false">SUMPRODUCT(ReC,COS(kk*RADIANS(O156)))-SUMPRODUCT(ImC,SIN(kk*RADIANS(O156)))</f>
        <v>0.124951441596207</v>
      </c>
    </row>
    <row r="157" customFormat="false" ht="15" hidden="false" customHeight="false" outlineLevel="0" collapsed="false">
      <c r="O157" s="39" t="n">
        <v>-165.1</v>
      </c>
      <c r="P157" s="40" t="n">
        <f aca="false">SUMPRODUCT(ReC,COS(kk*RADIANS(O157)))-SUMPRODUCT(ImC,SIN(kk*RADIANS(O157)))</f>
        <v>0.123171804929203</v>
      </c>
    </row>
    <row r="158" customFormat="false" ht="15" hidden="false" customHeight="false" outlineLevel="0" collapsed="false">
      <c r="O158" s="39" t="n">
        <v>-165</v>
      </c>
      <c r="P158" s="40" t="n">
        <f aca="false">SUMPRODUCT(ReC,COS(kk*RADIANS(O158)))-SUMPRODUCT(ImC,SIN(kk*RADIANS(O158)))</f>
        <v>0.12140244716806</v>
      </c>
    </row>
    <row r="159" customFormat="false" ht="15" hidden="false" customHeight="false" outlineLevel="0" collapsed="false">
      <c r="O159" s="39" t="n">
        <v>-164.9</v>
      </c>
      <c r="P159" s="40" t="n">
        <f aca="false">SUMPRODUCT(ReC,COS(kk*RADIANS(O159)))-SUMPRODUCT(ImC,SIN(kk*RADIANS(O159)))</f>
        <v>0.11964376465837</v>
      </c>
    </row>
    <row r="160" customFormat="false" ht="15" hidden="false" customHeight="false" outlineLevel="0" collapsed="false">
      <c r="O160" s="39" t="n">
        <v>-164.8</v>
      </c>
      <c r="P160" s="40" t="n">
        <f aca="false">SUMPRODUCT(ReC,COS(kk*RADIANS(O160)))-SUMPRODUCT(ImC,SIN(kk*RADIANS(O160)))</f>
        <v>0.117896148784881</v>
      </c>
    </row>
    <row r="161" customFormat="false" ht="15" hidden="false" customHeight="false" outlineLevel="0" collapsed="false">
      <c r="O161" s="39" t="n">
        <v>-164.7</v>
      </c>
      <c r="P161" s="40" t="n">
        <f aca="false">SUMPRODUCT(ReC,COS(kk*RADIANS(O161)))-SUMPRODUCT(ImC,SIN(kk*RADIANS(O161)))</f>
        <v>0.116159985846819</v>
      </c>
    </row>
    <row r="162" customFormat="false" ht="15" hidden="false" customHeight="false" outlineLevel="0" collapsed="false">
      <c r="O162" s="39" t="n">
        <v>-164.6</v>
      </c>
      <c r="P162" s="40" t="n">
        <f aca="false">SUMPRODUCT(ReC,COS(kk*RADIANS(O162)))-SUMPRODUCT(ImC,SIN(kk*RADIANS(O162)))</f>
        <v>0.114435656935324</v>
      </c>
    </row>
    <row r="163" customFormat="false" ht="15" hidden="false" customHeight="false" outlineLevel="0" collapsed="false">
      <c r="O163" s="39" t="n">
        <v>-164.5</v>
      </c>
      <c r="P163" s="40" t="n">
        <f aca="false">SUMPRODUCT(ReC,COS(kk*RADIANS(O163)))-SUMPRODUCT(ImC,SIN(kk*RADIANS(O163)))</f>
        <v>0.112723537813018</v>
      </c>
    </row>
    <row r="164" customFormat="false" ht="15" hidden="false" customHeight="false" outlineLevel="0" collapsed="false">
      <c r="O164" s="39" t="n">
        <v>-164.4</v>
      </c>
      <c r="P164" s="40" t="n">
        <f aca="false">SUMPRODUCT(ReC,COS(kk*RADIANS(O164)))-SUMPRODUCT(ImC,SIN(kk*RADIANS(O164)))</f>
        <v>0.111023998795762</v>
      </c>
    </row>
    <row r="165" customFormat="false" ht="15" hidden="false" customHeight="false" outlineLevel="0" collapsed="false">
      <c r="O165" s="39" t="n">
        <v>-164.3</v>
      </c>
      <c r="P165" s="40" t="n">
        <f aca="false">SUMPRODUCT(ReC,COS(kk*RADIANS(O165)))-SUMPRODUCT(ImC,SIN(kk*RADIANS(O165)))</f>
        <v>0.109337404636633</v>
      </c>
    </row>
    <row r="166" customFormat="false" ht="15" hidden="false" customHeight="false" outlineLevel="0" collapsed="false">
      <c r="O166" s="39" t="n">
        <v>-164.2</v>
      </c>
      <c r="P166" s="40" t="n">
        <f aca="false">SUMPRODUCT(ReC,COS(kk*RADIANS(O166)))-SUMPRODUCT(ImC,SIN(kk*RADIANS(O166)))</f>
        <v>0.107664114412168</v>
      </c>
    </row>
    <row r="167" customFormat="false" ht="15" hidden="false" customHeight="false" outlineLevel="0" collapsed="false">
      <c r="O167" s="39" t="n">
        <v>-164.1</v>
      </c>
      <c r="P167" s="40" t="n">
        <f aca="false">SUMPRODUCT(ReC,COS(kk*RADIANS(O167)))-SUMPRODUCT(ImC,SIN(kk*RADIANS(O167)))</f>
        <v>0.106004481410909</v>
      </c>
    </row>
    <row r="168" customFormat="false" ht="15" hidden="false" customHeight="false" outlineLevel="0" collapsed="false">
      <c r="O168" s="39" t="n">
        <v>-164</v>
      </c>
      <c r="P168" s="40" t="n">
        <f aca="false">SUMPRODUCT(ReC,COS(kk*RADIANS(O168)))-SUMPRODUCT(ImC,SIN(kk*RADIANS(O168)))</f>
        <v>0.104358853024287</v>
      </c>
    </row>
    <row r="169" customFormat="false" ht="15" hidden="false" customHeight="false" outlineLevel="0" collapsed="false">
      <c r="O169" s="39" t="n">
        <v>-163.9</v>
      </c>
      <c r="P169" s="40" t="n">
        <f aca="false">SUMPRODUCT(ReC,COS(kk*RADIANS(O169)))-SUMPRODUCT(ImC,SIN(kk*RADIANS(O169)))</f>
        <v>0.102727570639887</v>
      </c>
    </row>
    <row r="170" customFormat="false" ht="15" hidden="false" customHeight="false" outlineLevel="0" collapsed="false">
      <c r="O170" s="39" t="n">
        <v>-163.8</v>
      </c>
      <c r="P170" s="40" t="n">
        <f aca="false">SUMPRODUCT(ReC,COS(kk*RADIANS(O170)))-SUMPRODUCT(ImC,SIN(kk*RADIANS(O170)))</f>
        <v>0.101110969537122</v>
      </c>
    </row>
    <row r="171" customFormat="false" ht="15" hidden="false" customHeight="false" outlineLevel="0" collapsed="false">
      <c r="O171" s="39" t="n">
        <v>-163.7</v>
      </c>
      <c r="P171" s="40" t="n">
        <f aca="false">SUMPRODUCT(ReC,COS(kk*RADIANS(O171)))-SUMPRODUCT(ImC,SIN(kk*RADIANS(O171)))</f>
        <v>0.0995093787853562</v>
      </c>
    </row>
    <row r="172" customFormat="false" ht="15" hidden="false" customHeight="false" outlineLevel="0" collapsed="false">
      <c r="O172" s="39" t="n">
        <v>-163.6</v>
      </c>
      <c r="P172" s="40" t="n">
        <f aca="false">SUMPRODUCT(ReC,COS(kk*RADIANS(O172)))-SUMPRODUCT(ImC,SIN(kk*RADIANS(O172)))</f>
        <v>0.0979231211445096</v>
      </c>
    </row>
    <row r="173" customFormat="false" ht="15" hidden="false" customHeight="false" outlineLevel="0" collapsed="false">
      <c r="O173" s="39" t="n">
        <v>-163.5</v>
      </c>
      <c r="P173" s="40" t="n">
        <f aca="false">SUMPRODUCT(ReC,COS(kk*RADIANS(O173)))-SUMPRODUCT(ImC,SIN(kk*RADIANS(O173)))</f>
        <v>0.0963525129681778</v>
      </c>
    </row>
    <row r="174" customFormat="false" ht="15" hidden="false" customHeight="false" outlineLevel="0" collapsed="false">
      <c r="O174" s="39" t="n">
        <v>-163.4</v>
      </c>
      <c r="P174" s="40" t="n">
        <f aca="false">SUMPRODUCT(ReC,COS(kk*RADIANS(O174)))-SUMPRODUCT(ImC,SIN(kk*RADIANS(O174)))</f>
        <v>0.094797864109297</v>
      </c>
    </row>
    <row r="175" customFormat="false" ht="15" hidden="false" customHeight="false" outlineLevel="0" collapsed="false">
      <c r="O175" s="39" t="n">
        <v>-163.3</v>
      </c>
      <c r="P175" s="40" t="n">
        <f aca="false">SUMPRODUCT(ReC,COS(kk*RADIANS(O175)))-SUMPRODUCT(ImC,SIN(kk*RADIANS(O175)))</f>
        <v>0.0932594778283844</v>
      </c>
    </row>
    <row r="176" customFormat="false" ht="15" hidden="false" customHeight="false" outlineLevel="0" collapsed="false">
      <c r="O176" s="39" t="n">
        <v>-163.2</v>
      </c>
      <c r="P176" s="40" t="n">
        <f aca="false">SUMPRODUCT(ReC,COS(kk*RADIANS(O176)))-SUMPRODUCT(ImC,SIN(kk*RADIANS(O176)))</f>
        <v>0.091737650704389</v>
      </c>
    </row>
    <row r="177" customFormat="false" ht="15" hidden="false" customHeight="false" outlineLevel="0" collapsed="false">
      <c r="O177" s="39" t="n">
        <v>-163.1</v>
      </c>
      <c r="P177" s="40" t="n">
        <f aca="false">SUMPRODUCT(ReC,COS(kk*RADIANS(O177)))-SUMPRODUCT(ImC,SIN(kk*RADIANS(O177)))</f>
        <v>0.0902326725481711</v>
      </c>
    </row>
    <row r="178" customFormat="false" ht="15" hidden="false" customHeight="false" outlineLevel="0" collapsed="false">
      <c r="O178" s="39" t="n">
        <v>-163</v>
      </c>
      <c r="P178" s="40" t="n">
        <f aca="false">SUMPRODUCT(ReC,COS(kk*RADIANS(O178)))-SUMPRODUCT(ImC,SIN(kk*RADIANS(O178)))</f>
        <v>0.0887448263186487</v>
      </c>
    </row>
    <row r="179" customFormat="false" ht="15" hidden="false" customHeight="false" outlineLevel="0" collapsed="false">
      <c r="O179" s="39" t="n">
        <v>-162.9</v>
      </c>
      <c r="P179" s="40" t="n">
        <f aca="false">SUMPRODUCT(ReC,COS(kk*RADIANS(O179)))-SUMPRODUCT(ImC,SIN(kk*RADIANS(O179)))</f>
        <v>0.0872743880416325</v>
      </c>
    </row>
    <row r="180" customFormat="false" ht="15" hidden="false" customHeight="false" outlineLevel="0" collapsed="false">
      <c r="O180" s="39" t="n">
        <v>-162.8</v>
      </c>
      <c r="P180" s="40" t="n">
        <f aca="false">SUMPRODUCT(ReC,COS(kk*RADIANS(O180)))-SUMPRODUCT(ImC,SIN(kk*RADIANS(O180)))</f>
        <v>0.0858216267313699</v>
      </c>
    </row>
    <row r="181" customFormat="false" ht="15" hidden="false" customHeight="false" outlineLevel="0" collapsed="false">
      <c r="O181" s="39" t="n">
        <v>-162.7</v>
      </c>
      <c r="P181" s="40" t="n">
        <f aca="false">SUMPRODUCT(ReC,COS(kk*RADIANS(O181)))-SUMPRODUCT(ImC,SIN(kk*RADIANS(O181)))</f>
        <v>0.0843868043148325</v>
      </c>
    </row>
    <row r="182" customFormat="false" ht="15" hidden="false" customHeight="false" outlineLevel="0" collapsed="false">
      <c r="O182" s="39" t="n">
        <v>-162.6</v>
      </c>
      <c r="P182" s="40" t="n">
        <f aca="false">SUMPRODUCT(ReC,COS(kk*RADIANS(O182)))-SUMPRODUCT(ImC,SIN(kk*RADIANS(O182)))</f>
        <v>0.0829701755587619</v>
      </c>
    </row>
    <row r="183" customFormat="false" ht="15" hidden="false" customHeight="false" outlineLevel="0" collapsed="false">
      <c r="O183" s="39" t="n">
        <v>-162.5</v>
      </c>
      <c r="P183" s="40" t="n">
        <f aca="false">SUMPRODUCT(ReC,COS(kk*RADIANS(O183)))-SUMPRODUCT(ImC,SIN(kk*RADIANS(O183)))</f>
        <v>0.081571987999497</v>
      </c>
    </row>
    <row r="184" customFormat="false" ht="15" hidden="false" customHeight="false" outlineLevel="0" collapsed="false">
      <c r="O184" s="39" t="n">
        <v>-162.4</v>
      </c>
      <c r="P184" s="40" t="n">
        <f aca="false">SUMPRODUCT(ReC,COS(kk*RADIANS(O184)))-SUMPRODUCT(ImC,SIN(kk*RADIANS(O184)))</f>
        <v>0.0801924818756074</v>
      </c>
    </row>
    <row r="185" customFormat="false" ht="15" hidden="false" customHeight="false" outlineLevel="0" collapsed="false">
      <c r="O185" s="39" t="n">
        <v>-162.3</v>
      </c>
      <c r="P185" s="40" t="n">
        <f aca="false">SUMPRODUCT(ReC,COS(kk*RADIANS(O185)))-SUMPRODUCT(ImC,SIN(kk*RADIANS(O185)))</f>
        <v>0.0788318900633479</v>
      </c>
    </row>
    <row r="186" customFormat="false" ht="15" hidden="false" customHeight="false" outlineLevel="0" collapsed="false">
      <c r="O186" s="39" t="n">
        <v>-162.2</v>
      </c>
      <c r="P186" s="40" t="n">
        <f aca="false">SUMPRODUCT(ReC,COS(kk*RADIANS(O186)))-SUMPRODUCT(ImC,SIN(kk*RADIANS(O186)))</f>
        <v>0.0774904380149549</v>
      </c>
    </row>
    <row r="187" customFormat="false" ht="15" hidden="false" customHeight="false" outlineLevel="0" collapsed="false">
      <c r="O187" s="39" t="n">
        <v>-162.1</v>
      </c>
      <c r="P187" s="40" t="n">
        <f aca="false">SUMPRODUCT(ReC,COS(kk*RADIANS(O187)))-SUMPRODUCT(ImC,SIN(kk*RADIANS(O187)))</f>
        <v>0.0761683436998037</v>
      </c>
    </row>
    <row r="188" customFormat="false" ht="15" hidden="false" customHeight="false" outlineLevel="0" collapsed="false">
      <c r="O188" s="39" t="n">
        <v>-162</v>
      </c>
      <c r="P188" s="40" t="n">
        <f aca="false">SUMPRODUCT(ReC,COS(kk*RADIANS(O188)))-SUMPRODUCT(ImC,SIN(kk*RADIANS(O188)))</f>
        <v>0.0748658175484357</v>
      </c>
    </row>
    <row r="189" customFormat="false" ht="15" hidden="false" customHeight="false" outlineLevel="0" collapsed="false">
      <c r="O189" s="39" t="n">
        <v>-161.9</v>
      </c>
      <c r="P189" s="40" t="n">
        <f aca="false">SUMPRODUCT(ReC,COS(kk*RADIANS(O189)))-SUMPRODUCT(ImC,SIN(kk*RADIANS(O189)))</f>
        <v>0.0735830623994808</v>
      </c>
    </row>
    <row r="190" customFormat="false" ht="15" hidden="false" customHeight="false" outlineLevel="0" collapsed="false">
      <c r="O190" s="39" t="n">
        <v>-161.8</v>
      </c>
      <c r="P190" s="40" t="n">
        <f aca="false">SUMPRODUCT(ReC,COS(kk*RADIANS(O190)))-SUMPRODUCT(ImC,SIN(kk*RADIANS(O190)))</f>
        <v>0.0723202734494802</v>
      </c>
    </row>
    <row r="191" customFormat="false" ht="15" hidden="false" customHeight="false" outlineLevel="0" collapsed="false">
      <c r="O191" s="39" t="n">
        <v>-161.7</v>
      </c>
      <c r="P191" s="40" t="n">
        <f aca="false">SUMPRODUCT(ReC,COS(kk*RADIANS(O191)))-SUMPRODUCT(ImC,SIN(kk*RADIANS(O191)))</f>
        <v>0.0710776382056263</v>
      </c>
    </row>
    <row r="192" customFormat="false" ht="15" hidden="false" customHeight="false" outlineLevel="0" collapsed="false">
      <c r="O192" s="39" t="n">
        <v>-161.6</v>
      </c>
      <c r="P192" s="40" t="n">
        <f aca="false">SUMPRODUCT(ReC,COS(kk*RADIANS(O192)))-SUMPRODUCT(ImC,SIN(kk*RADIANS(O192)))</f>
        <v>0.069855336441432</v>
      </c>
    </row>
    <row r="193" customFormat="false" ht="15" hidden="false" customHeight="false" outlineLevel="0" collapsed="false">
      <c r="O193" s="39" t="n">
        <v>-161.5</v>
      </c>
      <c r="P193" s="40" t="n">
        <f aca="false">SUMPRODUCT(ReC,COS(kk*RADIANS(O193)))-SUMPRODUCT(ImC,SIN(kk*RADIANS(O193)))</f>
        <v>0.0686535401553336</v>
      </c>
    </row>
    <row r="194" customFormat="false" ht="15" hidden="false" customHeight="false" outlineLevel="0" collapsed="false">
      <c r="O194" s="39" t="n">
        <v>-161.4</v>
      </c>
      <c r="P194" s="40" t="n">
        <f aca="false">SUMPRODUCT(ReC,COS(kk*RADIANS(O194)))-SUMPRODUCT(ImC,SIN(kk*RADIANS(O194)))</f>
        <v>0.0674724135322457</v>
      </c>
    </row>
    <row r="195" customFormat="false" ht="15" hidden="false" customHeight="false" outlineLevel="0" collapsed="false">
      <c r="O195" s="39" t="n">
        <v>-161.3</v>
      </c>
      <c r="P195" s="40" t="n">
        <f aca="false">SUMPRODUCT(ReC,COS(kk*RADIANS(O195)))-SUMPRODUCT(ImC,SIN(kk*RADIANS(O195)))</f>
        <v>0.0663121129080682</v>
      </c>
    </row>
    <row r="196" customFormat="false" ht="15" hidden="false" customHeight="false" outlineLevel="0" collapsed="false">
      <c r="O196" s="39" t="n">
        <v>-161.2</v>
      </c>
      <c r="P196" s="40" t="n">
        <f aca="false">SUMPRODUCT(ReC,COS(kk*RADIANS(O196)))-SUMPRODUCT(ImC,SIN(kk*RADIANS(O196)))</f>
        <v>0.0651727867371552</v>
      </c>
    </row>
    <row r="197" customFormat="false" ht="15" hidden="false" customHeight="false" outlineLevel="0" collapsed="false">
      <c r="O197" s="39" t="n">
        <v>-161.1</v>
      </c>
      <c r="P197" s="40" t="n">
        <f aca="false">SUMPRODUCT(ReC,COS(kk*RADIANS(O197)))-SUMPRODUCT(ImC,SIN(kk*RADIANS(O197)))</f>
        <v>0.0640545755627542</v>
      </c>
    </row>
    <row r="198" customFormat="false" ht="15" hidden="false" customHeight="false" outlineLevel="0" collapsed="false">
      <c r="O198" s="39" t="n">
        <v>-161</v>
      </c>
      <c r="P198" s="40" t="n">
        <f aca="false">SUMPRODUCT(ReC,COS(kk*RADIANS(O198)))-SUMPRODUCT(ImC,SIN(kk*RADIANS(O198)))</f>
        <v>0.0629576119904101</v>
      </c>
    </row>
    <row r="199" customFormat="false" ht="15" hidden="false" customHeight="false" outlineLevel="0" collapsed="false">
      <c r="O199" s="39" t="n">
        <v>-160.9</v>
      </c>
      <c r="P199" s="40" t="n">
        <f aca="false">SUMPRODUCT(ReC,COS(kk*RADIANS(O199)))-SUMPRODUCT(ImC,SIN(kk*RADIANS(O199)))</f>
        <v>0.0618820206643521</v>
      </c>
    </row>
    <row r="200" customFormat="false" ht="15" hidden="false" customHeight="false" outlineLevel="0" collapsed="false">
      <c r="O200" s="39" t="n">
        <v>-160.8</v>
      </c>
      <c r="P200" s="40" t="n">
        <f aca="false">SUMPRODUCT(ReC,COS(kk*RADIANS(O200)))-SUMPRODUCT(ImC,SIN(kk*RADIANS(O200)))</f>
        <v>0.060827918246852</v>
      </c>
    </row>
    <row r="201" customFormat="false" ht="15" hidden="false" customHeight="false" outlineLevel="0" collapsed="false">
      <c r="O201" s="39" t="n">
        <v>-160.7</v>
      </c>
      <c r="P201" s="40" t="n">
        <f aca="false">SUMPRODUCT(ReC,COS(kk*RADIANS(O201)))-SUMPRODUCT(ImC,SIN(kk*RADIANS(O201)))</f>
        <v>0.059795413400561</v>
      </c>
    </row>
    <row r="202" customFormat="false" ht="15" hidden="false" customHeight="false" outlineLevel="0" collapsed="false">
      <c r="O202" s="39" t="n">
        <v>-160.6</v>
      </c>
      <c r="P202" s="40" t="n">
        <f aca="false">SUMPRODUCT(ReC,COS(kk*RADIANS(O202)))-SUMPRODUCT(ImC,SIN(kk*RADIANS(O202)))</f>
        <v>0.0587846067738275</v>
      </c>
    </row>
    <row r="203" customFormat="false" ht="15" hidden="false" customHeight="false" outlineLevel="0" collapsed="false">
      <c r="O203" s="39" t="n">
        <v>-160.5</v>
      </c>
      <c r="P203" s="40" t="n">
        <f aca="false">SUMPRODUCT(ReC,COS(kk*RADIANS(O203)))-SUMPRODUCT(ImC,SIN(kk*RADIANS(O203)))</f>
        <v>0.0577955909889841</v>
      </c>
    </row>
    <row r="204" customFormat="false" ht="15" hidden="false" customHeight="false" outlineLevel="0" collapsed="false">
      <c r="O204" s="39" t="n">
        <v>-160.4</v>
      </c>
      <c r="P204" s="40" t="n">
        <f aca="false">SUMPRODUCT(ReC,COS(kk*RADIANS(O204)))-SUMPRODUCT(ImC,SIN(kk*RADIANS(O204)))</f>
        <v>0.0568284506336121</v>
      </c>
    </row>
    <row r="205" customFormat="false" ht="15" hidden="false" customHeight="false" outlineLevel="0" collapsed="false">
      <c r="O205" s="39" t="n">
        <v>-160.3</v>
      </c>
      <c r="P205" s="40" t="n">
        <f aca="false">SUMPRODUCT(ReC,COS(kk*RADIANS(O205)))-SUMPRODUCT(ImC,SIN(kk*RADIANS(O205)))</f>
        <v>0.0558832622547756</v>
      </c>
    </row>
    <row r="206" customFormat="false" ht="15" hidden="false" customHeight="false" outlineLevel="0" collapsed="false">
      <c r="O206" s="39" t="n">
        <v>-160.2</v>
      </c>
      <c r="P206" s="40" t="n">
        <f aca="false">SUMPRODUCT(ReC,COS(kk*RADIANS(O206)))-SUMPRODUCT(ImC,SIN(kk*RADIANS(O206)))</f>
        <v>0.0549600943562164</v>
      </c>
    </row>
    <row r="207" customFormat="false" ht="15" hidden="false" customHeight="false" outlineLevel="0" collapsed="false">
      <c r="O207" s="39" t="n">
        <v>-160.1</v>
      </c>
      <c r="P207" s="40" t="n">
        <f aca="false">SUMPRODUCT(ReC,COS(kk*RADIANS(O207)))-SUMPRODUCT(ImC,SIN(kk*RADIANS(O207)))</f>
        <v>0.0540590073985111</v>
      </c>
    </row>
    <row r="208" customFormat="false" ht="15" hidden="false" customHeight="false" outlineLevel="0" collapsed="false">
      <c r="O208" s="39" t="n">
        <v>-160</v>
      </c>
      <c r="P208" s="40" t="n">
        <f aca="false">SUMPRODUCT(ReC,COS(kk*RADIANS(O208)))-SUMPRODUCT(ImC,SIN(kk*RADIANS(O208)))</f>
        <v>0.0531800538021727</v>
      </c>
    </row>
    <row r="209" customFormat="false" ht="15" hidden="false" customHeight="false" outlineLevel="0" collapsed="false">
      <c r="O209" s="39" t="n">
        <v>-159.9</v>
      </c>
      <c r="P209" s="40" t="n">
        <f aca="false">SUMPRODUCT(ReC,COS(kk*RADIANS(O209)))-SUMPRODUCT(ImC,SIN(kk*RADIANS(O209)))</f>
        <v>0.0523232779537005</v>
      </c>
    </row>
    <row r="210" customFormat="false" ht="15" hidden="false" customHeight="false" outlineLevel="0" collapsed="false">
      <c r="O210" s="39" t="n">
        <v>-159.8</v>
      </c>
      <c r="P210" s="40" t="n">
        <f aca="false">SUMPRODUCT(ReC,COS(kk*RADIANS(O210)))-SUMPRODUCT(ImC,SIN(kk*RADIANS(O210)))</f>
        <v>0.0514887162145581</v>
      </c>
    </row>
    <row r="211" customFormat="false" ht="15" hidden="false" customHeight="false" outlineLevel="0" collapsed="false">
      <c r="O211" s="39" t="n">
        <v>-159.7</v>
      </c>
      <c r="P211" s="40" t="n">
        <f aca="false">SUMPRODUCT(ReC,COS(kk*RADIANS(O211)))-SUMPRODUCT(ImC,SIN(kk*RADIANS(O211)))</f>
        <v>0.050676396933075</v>
      </c>
    </row>
    <row r="212" customFormat="false" ht="15" hidden="false" customHeight="false" outlineLevel="0" collapsed="false">
      <c r="O212" s="39" t="n">
        <v>-159.6</v>
      </c>
      <c r="P212" s="40" t="n">
        <f aca="false">SUMPRODUCT(ReC,COS(kk*RADIANS(O212)))-SUMPRODUCT(ImC,SIN(kk*RADIANS(O212)))</f>
        <v>0.0498863404592571</v>
      </c>
    </row>
    <row r="213" customFormat="false" ht="15" hidden="false" customHeight="false" outlineLevel="0" collapsed="false">
      <c r="O213" s="39" t="n">
        <v>-159.5</v>
      </c>
      <c r="P213" s="40" t="n">
        <f aca="false">SUMPRODUCT(ReC,COS(kk*RADIANS(O213)))-SUMPRODUCT(ImC,SIN(kk*RADIANS(O213)))</f>
        <v>0.0491185591624932</v>
      </c>
    </row>
    <row r="214" customFormat="false" ht="15" hidden="false" customHeight="false" outlineLevel="0" collapsed="false">
      <c r="O214" s="39" t="n">
        <v>-159.4</v>
      </c>
      <c r="P214" s="40" t="n">
        <f aca="false">SUMPRODUCT(ReC,COS(kk*RADIANS(O214)))-SUMPRODUCT(ImC,SIN(kk*RADIANS(O214)))</f>
        <v>0.0483730574521445</v>
      </c>
    </row>
    <row r="215" customFormat="false" ht="15" hidden="false" customHeight="false" outlineLevel="0" collapsed="false">
      <c r="O215" s="39" t="n">
        <v>-159.3</v>
      </c>
      <c r="P215" s="40" t="n">
        <f aca="false">SUMPRODUCT(ReC,COS(kk*RADIANS(O215)))-SUMPRODUCT(ImC,SIN(kk*RADIANS(O215)))</f>
        <v>0.0476498318010004</v>
      </c>
    </row>
    <row r="216" customFormat="false" ht="15" hidden="false" customHeight="false" outlineLevel="0" collapsed="false">
      <c r="O216" s="39" t="n">
        <v>-159.2</v>
      </c>
      <c r="P216" s="40" t="n">
        <f aca="false">SUMPRODUCT(ReC,COS(kk*RADIANS(O216)))-SUMPRODUCT(ImC,SIN(kk*RADIANS(O216)))</f>
        <v>0.0469488707715868</v>
      </c>
    </row>
    <row r="217" customFormat="false" ht="15" hidden="false" customHeight="false" outlineLevel="0" collapsed="false">
      <c r="O217" s="39" t="n">
        <v>-159.1</v>
      </c>
      <c r="P217" s="40" t="n">
        <f aca="false">SUMPRODUCT(ReC,COS(kk*RADIANS(O217)))-SUMPRODUCT(ImC,SIN(kk*RADIANS(O217)))</f>
        <v>0.0462701550453039</v>
      </c>
    </row>
    <row r="218" customFormat="false" ht="15" hidden="false" customHeight="false" outlineLevel="0" collapsed="false">
      <c r="O218" s="39" t="n">
        <v>-159</v>
      </c>
      <c r="P218" s="40" t="n">
        <f aca="false">SUMPRODUCT(ReC,COS(kk*RADIANS(O218)))-SUMPRODUCT(ImC,SIN(kk*RADIANS(O218)))</f>
        <v>0.0456136574543823</v>
      </c>
    </row>
    <row r="219" customFormat="false" ht="15" hidden="false" customHeight="false" outlineLevel="0" collapsed="false">
      <c r="O219" s="39" t="n">
        <v>-158.9</v>
      </c>
      <c r="P219" s="40" t="n">
        <f aca="false">SUMPRODUCT(ReC,COS(kk*RADIANS(O219)))-SUMPRODUCT(ImC,SIN(kk*RADIANS(O219)))</f>
        <v>0.0449793430166317</v>
      </c>
    </row>
    <row r="220" customFormat="false" ht="15" hidden="false" customHeight="false" outlineLevel="0" collapsed="false">
      <c r="O220" s="39" t="n">
        <v>-158.8</v>
      </c>
      <c r="P220" s="40" t="n">
        <f aca="false">SUMPRODUCT(ReC,COS(kk*RADIANS(O220)))-SUMPRODUCT(ImC,SIN(kk*RADIANS(O220)))</f>
        <v>0.0443671689729635</v>
      </c>
    </row>
    <row r="221" customFormat="false" ht="15" hidden="false" customHeight="false" outlineLevel="0" collapsed="false">
      <c r="O221" s="39" t="n">
        <v>-158.7</v>
      </c>
      <c r="P221" s="40" t="n">
        <f aca="false">SUMPRODUCT(ReC,COS(kk*RADIANS(O221)))-SUMPRODUCT(ImC,SIN(kk*RADIANS(O221)))</f>
        <v>0.0437770848276674</v>
      </c>
    </row>
    <row r="222" customFormat="false" ht="15" hidden="false" customHeight="false" outlineLevel="0" collapsed="false">
      <c r="O222" s="39" t="n">
        <v>-158.6</v>
      </c>
      <c r="P222" s="40" t="n">
        <f aca="false">SUMPRODUCT(ReC,COS(kk*RADIANS(O222)))-SUMPRODUCT(ImC,SIN(kk*RADIANS(O222)))</f>
        <v>0.0432090323914162</v>
      </c>
    </row>
    <row r="223" customFormat="false" ht="15" hidden="false" customHeight="false" outlineLevel="0" collapsed="false">
      <c r="O223" s="39" t="n">
        <v>-158.5</v>
      </c>
      <c r="P223" s="40" t="n">
        <f aca="false">SUMPRODUCT(ReC,COS(kk*RADIANS(O223)))-SUMPRODUCT(ImC,SIN(kk*RADIANS(O223)))</f>
        <v>0.0426629458269762</v>
      </c>
    </row>
    <row r="224" customFormat="false" ht="15" hidden="false" customHeight="false" outlineLevel="0" collapsed="false">
      <c r="O224" s="39" t="n">
        <v>-158.4</v>
      </c>
      <c r="P224" s="40" t="n">
        <f aca="false">SUMPRODUCT(ReC,COS(kk*RADIANS(O224)))-SUMPRODUCT(ImC,SIN(kk*RADIANS(O224)))</f>
        <v>0.0421387516975986</v>
      </c>
    </row>
    <row r="225" customFormat="false" ht="15" hidden="false" customHeight="false" outlineLevel="0" collapsed="false">
      <c r="O225" s="39" t="n">
        <v>-158.3</v>
      </c>
      <c r="P225" s="40" t="n">
        <f aca="false">SUMPRODUCT(ReC,COS(kk*RADIANS(O225)))-SUMPRODUCT(ImC,SIN(kk*RADIANS(O225)))</f>
        <v>0.041636369018066</v>
      </c>
    </row>
    <row r="226" customFormat="false" ht="15" hidden="false" customHeight="false" outlineLevel="0" collapsed="false">
      <c r="O226" s="39" t="n">
        <v>-158.2</v>
      </c>
      <c r="P226" s="40" t="n">
        <f aca="false">SUMPRODUCT(ReC,COS(kk*RADIANS(O226)))-SUMPRODUCT(ImC,SIN(kk*RADIANS(O226)))</f>
        <v>0.0411557093083661</v>
      </c>
    </row>
    <row r="227" customFormat="false" ht="15" hidden="false" customHeight="false" outlineLevel="0" collapsed="false">
      <c r="O227" s="39" t="n">
        <v>-158.1</v>
      </c>
      <c r="P227" s="40" t="n">
        <f aca="false">SUMPRODUCT(ReC,COS(kk*RADIANS(O227)))-SUMPRODUCT(ImC,SIN(kk*RADIANS(O227)))</f>
        <v>0.0406966766499664</v>
      </c>
    </row>
    <row r="228" customFormat="false" ht="15" hidden="false" customHeight="false" outlineLevel="0" collapsed="false">
      <c r="O228" s="39" t="n">
        <v>-158</v>
      </c>
      <c r="P228" s="40" t="n">
        <f aca="false">SUMPRODUCT(ReC,COS(kk*RADIANS(O228)))-SUMPRODUCT(ImC,SIN(kk*RADIANS(O228)))</f>
        <v>0.0402591677446589</v>
      </c>
    </row>
    <row r="229" customFormat="false" ht="15" hidden="false" customHeight="false" outlineLevel="0" collapsed="false">
      <c r="O229" s="39" t="n">
        <v>-157.9</v>
      </c>
      <c r="P229" s="40" t="n">
        <f aca="false">SUMPRODUCT(ReC,COS(kk*RADIANS(O229)))-SUMPRODUCT(ImC,SIN(kk*RADIANS(O229)))</f>
        <v>0.0398430719759471</v>
      </c>
    </row>
    <row r="230" customFormat="false" ht="15" hidden="false" customHeight="false" outlineLevel="0" collapsed="false">
      <c r="O230" s="39" t="n">
        <v>-157.8</v>
      </c>
      <c r="P230" s="40" t="n">
        <f aca="false">SUMPRODUCT(ReC,COS(kk*RADIANS(O230)))-SUMPRODUCT(ImC,SIN(kk*RADIANS(O230)))</f>
        <v>0.0394482714729435</v>
      </c>
    </row>
    <row r="231" customFormat="false" ht="15" hidden="false" customHeight="false" outlineLevel="0" collapsed="false">
      <c r="O231" s="39" t="n">
        <v>-157.7</v>
      </c>
      <c r="P231" s="40" t="n">
        <f aca="false">SUMPRODUCT(ReC,COS(kk*RADIANS(O231)))-SUMPRODUCT(ImC,SIN(kk*RADIANS(O231)))</f>
        <v>0.0390746411767455</v>
      </c>
    </row>
    <row r="232" customFormat="false" ht="15" hidden="false" customHeight="false" outlineLevel="0" collapsed="false">
      <c r="O232" s="39" t="n">
        <v>-157.6</v>
      </c>
      <c r="P232" s="40" t="n">
        <f aca="false">SUMPRODUCT(ReC,COS(kk*RADIANS(O232)))-SUMPRODUCT(ImC,SIN(kk*RADIANS(O232)))</f>
        <v>0.0387220489092584</v>
      </c>
    </row>
    <row r="233" customFormat="false" ht="15" hidden="false" customHeight="false" outlineLevel="0" collapsed="false">
      <c r="O233" s="39" t="n">
        <v>-157.5</v>
      </c>
      <c r="P233" s="40" t="n">
        <f aca="false">SUMPRODUCT(ReC,COS(kk*RADIANS(O233)))-SUMPRODUCT(ImC,SIN(kk*RADIANS(O233)))</f>
        <v>0.0383903554444311</v>
      </c>
    </row>
    <row r="234" customFormat="false" ht="15" hidden="false" customHeight="false" outlineLevel="0" collapsed="false">
      <c r="O234" s="39" t="n">
        <v>-157.4</v>
      </c>
      <c r="P234" s="40" t="n">
        <f aca="false">SUMPRODUCT(ReC,COS(kk*RADIANS(O234)))-SUMPRODUCT(ImC,SIN(kk*RADIANS(O234)))</f>
        <v>0.0380794145818692</v>
      </c>
    </row>
    <row r="235" customFormat="false" ht="15" hidden="false" customHeight="false" outlineLevel="0" collapsed="false">
      <c r="O235" s="39" t="n">
        <v>-157.3</v>
      </c>
      <c r="P235" s="40" t="n">
        <f aca="false">SUMPRODUCT(ReC,COS(kk*RADIANS(O235)))-SUMPRODUCT(ImC,SIN(kk*RADIANS(O235)))</f>
        <v>0.0377890732227936</v>
      </c>
    </row>
    <row r="236" customFormat="false" ht="15" hidden="false" customHeight="false" outlineLevel="0" collapsed="false">
      <c r="O236" s="39" t="n">
        <v>-157.2</v>
      </c>
      <c r="P236" s="40" t="n">
        <f aca="false">SUMPRODUCT(ReC,COS(kk*RADIANS(O236)))-SUMPRODUCT(ImC,SIN(kk*RADIANS(O236)))</f>
        <v>0.0375191714483039</v>
      </c>
    </row>
    <row r="237" customFormat="false" ht="15" hidden="false" customHeight="false" outlineLevel="0" collapsed="false">
      <c r="O237" s="39" t="n">
        <v>-157.1</v>
      </c>
      <c r="P237" s="40" t="n">
        <f aca="false">SUMPRODUCT(ReC,COS(kk*RADIANS(O237)))-SUMPRODUCT(ImC,SIN(kk*RADIANS(O237)))</f>
        <v>0.037269542599914</v>
      </c>
    </row>
    <row r="238" customFormat="false" ht="15" hidden="false" customHeight="false" outlineLevel="0" collapsed="false">
      <c r="O238" s="39" t="n">
        <v>-157</v>
      </c>
      <c r="P238" s="40" t="n">
        <f aca="false">SUMPRODUCT(ReC,COS(kk*RADIANS(O238)))-SUMPRODUCT(ImC,SIN(kk*RADIANS(O238)))</f>
        <v>0.0370400133623188</v>
      </c>
    </row>
    <row r="239" customFormat="false" ht="15" hidden="false" customHeight="false" outlineLevel="0" collapsed="false">
      <c r="O239" s="39" t="n">
        <v>-156.9</v>
      </c>
      <c r="P239" s="40" t="n">
        <f aca="false">SUMPRODUCT(ReC,COS(kk*RADIANS(O239)))-SUMPRODUCT(ImC,SIN(kk*RADIANS(O239)))</f>
        <v>0.0368304038483556</v>
      </c>
    </row>
    <row r="240" customFormat="false" ht="15" hidden="false" customHeight="false" outlineLevel="0" collapsed="false">
      <c r="O240" s="39" t="n">
        <v>-156.8</v>
      </c>
      <c r="P240" s="40" t="n">
        <f aca="false">SUMPRODUCT(ReC,COS(kk*RADIANS(O240)))-SUMPRODUCT(ImC,SIN(kk*RADIANS(O240)))</f>
        <v>0.0366405276861201</v>
      </c>
    </row>
    <row r="241" customFormat="false" ht="15" hidden="false" customHeight="false" outlineLevel="0" collapsed="false">
      <c r="O241" s="39" t="n">
        <v>-156.7</v>
      </c>
      <c r="P241" s="40" t="n">
        <f aca="false">SUMPRODUCT(ReC,COS(kk*RADIANS(O241)))-SUMPRODUCT(ImC,SIN(kk*RADIANS(O241)))</f>
        <v>0.0364701921081966</v>
      </c>
    </row>
    <row r="242" customFormat="false" ht="15" hidden="false" customHeight="false" outlineLevel="0" collapsed="false">
      <c r="O242" s="39" t="n">
        <v>-156.6</v>
      </c>
      <c r="P242" s="40" t="n">
        <f aca="false">SUMPRODUCT(ReC,COS(kk*RADIANS(O242)))-SUMPRODUCT(ImC,SIN(kk*RADIANS(O242)))</f>
        <v>0.0363191980429629</v>
      </c>
    </row>
    <row r="243" customFormat="false" ht="15" hidden="false" customHeight="false" outlineLevel="0" collapsed="false">
      <c r="O243" s="39" t="n">
        <v>-156.5</v>
      </c>
      <c r="P243" s="40" t="n">
        <f aca="false">SUMPRODUCT(ReC,COS(kk*RADIANS(O243)))-SUMPRODUCT(ImC,SIN(kk*RADIANS(O243)))</f>
        <v>0.036187340207926</v>
      </c>
    </row>
    <row r="244" customFormat="false" ht="15" hidden="false" customHeight="false" outlineLevel="0" collapsed="false">
      <c r="O244" s="39" t="n">
        <v>-156.4</v>
      </c>
      <c r="P244" s="40" t="n">
        <f aca="false">SUMPRODUCT(ReC,COS(kk*RADIANS(O244)))-SUMPRODUCT(ImC,SIN(kk*RADIANS(O244)))</f>
        <v>0.0360744072050489</v>
      </c>
    </row>
    <row r="245" customFormat="false" ht="15" hidden="false" customHeight="false" outlineLevel="0" collapsed="false">
      <c r="O245" s="39" t="n">
        <v>-156.3</v>
      </c>
      <c r="P245" s="40" t="n">
        <f aca="false">SUMPRODUCT(ReC,COS(kk*RADIANS(O245)))-SUMPRODUCT(ImC,SIN(kk*RADIANS(O245)))</f>
        <v>0.0359801816180235</v>
      </c>
    </row>
    <row r="246" customFormat="false" ht="15" hidden="false" customHeight="false" outlineLevel="0" collapsed="false">
      <c r="O246" s="39" t="n">
        <v>-156.2</v>
      </c>
      <c r="P246" s="40" t="n">
        <f aca="false">SUMPRODUCT(ReC,COS(kk*RADIANS(O246)))-SUMPRODUCT(ImC,SIN(kk*RADIANS(O246)))</f>
        <v>0.035904440111448</v>
      </c>
    </row>
    <row r="247" customFormat="false" ht="15" hidden="false" customHeight="false" outlineLevel="0" collapsed="false">
      <c r="O247" s="39" t="n">
        <v>-156.1</v>
      </c>
      <c r="P247" s="40" t="n">
        <f aca="false">SUMPRODUCT(ReC,COS(kk*RADIANS(O247)))-SUMPRODUCT(ImC,SIN(kk*RADIANS(O247)))</f>
        <v>0.0358469535318614</v>
      </c>
    </row>
    <row r="248" customFormat="false" ht="15" hidden="false" customHeight="false" outlineLevel="0" collapsed="false">
      <c r="O248" s="39" t="n">
        <v>-156</v>
      </c>
      <c r="P248" s="40" t="n">
        <f aca="false">SUMPRODUCT(ReC,COS(kk*RADIANS(O248)))-SUMPRODUCT(ImC,SIN(kk*RADIANS(O248)))</f>
        <v>0.0358074870105947</v>
      </c>
    </row>
    <row r="249" customFormat="false" ht="15" hidden="false" customHeight="false" outlineLevel="0" collapsed="false">
      <c r="O249" s="39" t="n">
        <v>-155.9</v>
      </c>
      <c r="P249" s="40" t="n">
        <f aca="false">SUMPRODUCT(ReC,COS(kk*RADIANS(O249)))-SUMPRODUCT(ImC,SIN(kk*RADIANS(O249)))</f>
        <v>0.0357858000683884</v>
      </c>
    </row>
    <row r="250" customFormat="false" ht="15" hidden="false" customHeight="false" outlineLevel="0" collapsed="false">
      <c r="O250" s="39" t="n">
        <v>-155.8</v>
      </c>
      <c r="P250" s="40" t="n">
        <f aca="false">SUMPRODUCT(ReC,COS(kk*RADIANS(O250)))-SUMPRODUCT(ImC,SIN(kk*RADIANS(O250)))</f>
        <v>0.0357816467217336</v>
      </c>
    </row>
    <row r="251" customFormat="false" ht="15" hidden="false" customHeight="false" outlineLevel="0" collapsed="false">
      <c r="O251" s="39" t="n">
        <v>-155.7</v>
      </c>
      <c r="P251" s="40" t="n">
        <f aca="false">SUMPRODUCT(ReC,COS(kk*RADIANS(O251)))-SUMPRODUCT(ImC,SIN(kk*RADIANS(O251)))</f>
        <v>0.0357947755908893</v>
      </c>
    </row>
    <row r="252" customFormat="false" ht="15" hidden="false" customHeight="false" outlineLevel="0" collapsed="false">
      <c r="O252" s="39" t="n">
        <v>-155.6</v>
      </c>
      <c r="P252" s="40" t="n">
        <f aca="false">SUMPRODUCT(ReC,COS(kk*RADIANS(O252)))-SUMPRODUCT(ImC,SIN(kk*RADIANS(O252)))</f>
        <v>0.035824930009527</v>
      </c>
    </row>
    <row r="253" customFormat="false" ht="15" hidden="false" customHeight="false" outlineLevel="0" collapsed="false">
      <c r="O253" s="39" t="n">
        <v>-155.5</v>
      </c>
      <c r="P253" s="40" t="n">
        <f aca="false">SUMPRODUCT(ReC,COS(kk*RADIANS(O253)))-SUMPRODUCT(ImC,SIN(kk*RADIANS(O253)))</f>
        <v>0.0358718481359573</v>
      </c>
    </row>
    <row r="254" customFormat="false" ht="15" hidden="false" customHeight="false" outlineLevel="0" collapsed="false">
      <c r="O254" s="39" t="n">
        <v>-155.4</v>
      </c>
      <c r="P254" s="40" t="n">
        <f aca="false">SUMPRODUCT(ReC,COS(kk*RADIANS(O254)))-SUMPRODUCT(ImC,SIN(kk*RADIANS(O254)))</f>
        <v>0.0359352630658884</v>
      </c>
    </row>
    <row r="255" customFormat="false" ht="15" hidden="false" customHeight="false" outlineLevel="0" collapsed="false">
      <c r="O255" s="39" t="n">
        <v>-155.3</v>
      </c>
      <c r="P255" s="40" t="n">
        <f aca="false">SUMPRODUCT(ReC,COS(kk*RADIANS(O255)))-SUMPRODUCT(ImC,SIN(kk*RADIANS(O255)))</f>
        <v>0.0360149029466686</v>
      </c>
    </row>
    <row r="256" customFormat="false" ht="15" hidden="false" customHeight="false" outlineLevel="0" collapsed="false">
      <c r="O256" s="39" t="n">
        <v>-155.2</v>
      </c>
      <c r="P256" s="40" t="n">
        <f aca="false">SUMPRODUCT(ReC,COS(kk*RADIANS(O256)))-SUMPRODUCT(ImC,SIN(kk*RADIANS(O256)))</f>
        <v>0.0361104910929629</v>
      </c>
    </row>
    <row r="257" customFormat="false" ht="15" hidden="false" customHeight="false" outlineLevel="0" collapsed="false">
      <c r="O257" s="39" t="n">
        <v>-155.1</v>
      </c>
      <c r="P257" s="40" t="n">
        <f aca="false">SUMPRODUCT(ReC,COS(kk*RADIANS(O257)))-SUMPRODUCT(ImC,SIN(kk*RADIANS(O257)))</f>
        <v>0.0362217461038154</v>
      </c>
    </row>
    <row r="258" customFormat="false" ht="15" hidden="false" customHeight="false" outlineLevel="0" collapsed="false">
      <c r="O258" s="39" t="n">
        <v>-155</v>
      </c>
      <c r="P258" s="40" t="n">
        <f aca="false">SUMPRODUCT(ReC,COS(kk*RADIANS(O258)))-SUMPRODUCT(ImC,SIN(kk*RADIANS(O258)))</f>
        <v>0.036348381981045</v>
      </c>
    </row>
    <row r="259" customFormat="false" ht="15" hidden="false" customHeight="false" outlineLevel="0" collapsed="false">
      <c r="O259" s="39" t="n">
        <v>-154.9</v>
      </c>
      <c r="P259" s="40" t="n">
        <f aca="false">SUMPRODUCT(ReC,COS(kk*RADIANS(O259)))-SUMPRODUCT(ImC,SIN(kk*RADIANS(O259)))</f>
        <v>0.0364901082489268</v>
      </c>
    </row>
    <row r="260" customFormat="false" ht="15" hidden="false" customHeight="false" outlineLevel="0" collapsed="false">
      <c r="O260" s="39" t="n">
        <v>-154.8</v>
      </c>
      <c r="P260" s="40" t="n">
        <f aca="false">SUMPRODUCT(ReC,COS(kk*RADIANS(O260)))-SUMPRODUCT(ImC,SIN(kk*RADIANS(O260)))</f>
        <v>0.0366466300751056</v>
      </c>
    </row>
    <row r="261" customFormat="false" ht="15" hidden="false" customHeight="false" outlineLevel="0" collapsed="false">
      <c r="O261" s="39" t="n">
        <v>-154.7</v>
      </c>
      <c r="P261" s="40" t="n">
        <f aca="false">SUMPRODUCT(ReC,COS(kk*RADIANS(O261)))-SUMPRODUCT(ImC,SIN(kk*RADIANS(O261)))</f>
        <v>0.0368176483926926</v>
      </c>
    </row>
    <row r="262" customFormat="false" ht="15" hidden="false" customHeight="false" outlineLevel="0" collapsed="false">
      <c r="O262" s="39" t="n">
        <v>-154.6</v>
      </c>
      <c r="P262" s="40" t="n">
        <f aca="false">SUMPRODUCT(ReC,COS(kk*RADIANS(O262)))-SUMPRODUCT(ImC,SIN(kk*RADIANS(O262)))</f>
        <v>0.037002860023491</v>
      </c>
    </row>
    <row r="263" customFormat="false" ht="15" hidden="false" customHeight="false" outlineLevel="0" collapsed="false">
      <c r="O263" s="39" t="n">
        <v>-154.5</v>
      </c>
      <c r="P263" s="40" t="n">
        <f aca="false">SUMPRODUCT(ReC,COS(kk*RADIANS(O263)))-SUMPRODUCT(ImC,SIN(kk*RADIANS(O263)))</f>
        <v>0.0372019578023029</v>
      </c>
    </row>
    <row r="264" customFormat="false" ht="15" hidden="false" customHeight="false" outlineLevel="0" collapsed="false">
      <c r="O264" s="39" t="n">
        <v>-154.4</v>
      </c>
      <c r="P264" s="40" t="n">
        <f aca="false">SUMPRODUCT(ReC,COS(kk*RADIANS(O264)))-SUMPRODUCT(ImC,SIN(kk*RADIANS(O264)))</f>
        <v>0.0374146307022593</v>
      </c>
    </row>
    <row r="265" customFormat="false" ht="15" hidden="false" customHeight="false" outlineLevel="0" collapsed="false">
      <c r="O265" s="39" t="n">
        <v>-154.3</v>
      </c>
      <c r="P265" s="40" t="n">
        <f aca="false">SUMPRODUCT(ReC,COS(kk*RADIANS(O265)))-SUMPRODUCT(ImC,SIN(kk*RADIANS(O265)))</f>
        <v>0.0376405639611265</v>
      </c>
    </row>
    <row r="266" customFormat="false" ht="15" hidden="false" customHeight="false" outlineLevel="0" collapsed="false">
      <c r="O266" s="39" t="n">
        <v>-154.2</v>
      </c>
      <c r="P266" s="40" t="n">
        <f aca="false">SUMPRODUCT(ReC,COS(kk*RADIANS(O266)))-SUMPRODUCT(ImC,SIN(kk*RADIANS(O266)))</f>
        <v>0.0378794392085332</v>
      </c>
    </row>
    <row r="267" customFormat="false" ht="15" hidden="false" customHeight="false" outlineLevel="0" collapsed="false">
      <c r="O267" s="39" t="n">
        <v>-154.1</v>
      </c>
      <c r="P267" s="40" t="n">
        <f aca="false">SUMPRODUCT(ReC,COS(kk*RADIANS(O267)))-SUMPRODUCT(ImC,SIN(kk*RADIANS(O267)))</f>
        <v>0.0381309345940647</v>
      </c>
    </row>
    <row r="268" customFormat="false" ht="15" hidden="false" customHeight="false" outlineLevel="0" collapsed="false">
      <c r="O268" s="39" t="n">
        <v>-154</v>
      </c>
      <c r="P268" s="40" t="n">
        <f aca="false">SUMPRODUCT(ReC,COS(kk*RADIANS(O268)))-SUMPRODUCT(ImC,SIN(kk*RADIANS(O268)))</f>
        <v>0.0383947249161741</v>
      </c>
    </row>
    <row r="269" customFormat="false" ht="15" hidden="false" customHeight="false" outlineLevel="0" collapsed="false">
      <c r="O269" s="39" t="n">
        <v>-153.9</v>
      </c>
      <c r="P269" s="40" t="n">
        <f aca="false">SUMPRODUCT(ReC,COS(kk*RADIANS(O269)))-SUMPRODUCT(ImC,SIN(kk*RADIANS(O269)))</f>
        <v>0.0386704817518544</v>
      </c>
    </row>
    <row r="270" customFormat="false" ht="15" hidden="false" customHeight="false" outlineLevel="0" collapsed="false">
      <c r="O270" s="39" t="n">
        <v>-153.8</v>
      </c>
      <c r="P270" s="40" t="n">
        <f aca="false">SUMPRODUCT(ReC,COS(kk*RADIANS(O270)))-SUMPRODUCT(ImC,SIN(kk*RADIANS(O270)))</f>
        <v>0.0389578735870184</v>
      </c>
    </row>
    <row r="271" customFormat="false" ht="15" hidden="false" customHeight="false" outlineLevel="0" collapsed="false">
      <c r="O271" s="39" t="n">
        <v>-153.7</v>
      </c>
      <c r="P271" s="40" t="n">
        <f aca="false">SUMPRODUCT(ReC,COS(kk*RADIANS(O271)))-SUMPRODUCT(ImC,SIN(kk*RADIANS(O271)))</f>
        <v>0.0392565659475353</v>
      </c>
    </row>
    <row r="272" customFormat="false" ht="15" hidden="false" customHeight="false" outlineLevel="0" collapsed="false">
      <c r="O272" s="39" t="n">
        <v>-153.6</v>
      </c>
      <c r="P272" s="40" t="n">
        <f aca="false">SUMPRODUCT(ReC,COS(kk*RADIANS(O272)))-SUMPRODUCT(ImC,SIN(kk*RADIANS(O272)))</f>
        <v>0.0395662215308655</v>
      </c>
    </row>
    <row r="273" customFormat="false" ht="15" hidden="false" customHeight="false" outlineLevel="0" collapsed="false">
      <c r="O273" s="39" t="n">
        <v>-153.5</v>
      </c>
      <c r="P273" s="40" t="n">
        <f aca="false">SUMPRODUCT(ReC,COS(kk*RADIANS(O273)))-SUMPRODUCT(ImC,SIN(kk*RADIANS(O273)))</f>
        <v>0.0398865003382453</v>
      </c>
    </row>
    <row r="274" customFormat="false" ht="15" hidden="false" customHeight="false" outlineLevel="0" collapsed="false">
      <c r="O274" s="39" t="n">
        <v>-153.4</v>
      </c>
      <c r="P274" s="40" t="n">
        <f aca="false">SUMPRODUCT(ReC,COS(kk*RADIANS(O274)))-SUMPRODUCT(ImC,SIN(kk*RADIANS(O274)))</f>
        <v>0.0402170598073642</v>
      </c>
    </row>
    <row r="275" customFormat="false" ht="15" hidden="false" customHeight="false" outlineLevel="0" collapsed="false">
      <c r="O275" s="39" t="n">
        <v>-153.3</v>
      </c>
      <c r="P275" s="40" t="n">
        <f aca="false">SUMPRODUCT(ReC,COS(kk*RADIANS(O275)))-SUMPRODUCT(ImC,SIN(kk*RADIANS(O275)))</f>
        <v>0.0405575549454801</v>
      </c>
    </row>
    <row r="276" customFormat="false" ht="15" hidden="false" customHeight="false" outlineLevel="0" collapsed="false">
      <c r="O276" s="39" t="n">
        <v>-153.2</v>
      </c>
      <c r="P276" s="40" t="n">
        <f aca="false">SUMPRODUCT(ReC,COS(kk*RADIANS(O276)))-SUMPRODUCT(ImC,SIN(kk*RADIANS(O276)))</f>
        <v>0.040907638462923</v>
      </c>
    </row>
    <row r="277" customFormat="false" ht="15" hidden="false" customHeight="false" outlineLevel="0" collapsed="false">
      <c r="O277" s="39" t="n">
        <v>-153.1</v>
      </c>
      <c r="P277" s="40" t="n">
        <f aca="false">SUMPRODUCT(ReC,COS(kk*RADIANS(O277)))-SUMPRODUCT(ImC,SIN(kk*RADIANS(O277)))</f>
        <v>0.0412669609069268</v>
      </c>
    </row>
    <row r="278" customFormat="false" ht="15" hidden="false" customHeight="false" outlineLevel="0" collapsed="false">
      <c r="O278" s="39" t="n">
        <v>-153</v>
      </c>
      <c r="P278" s="40" t="n">
        <f aca="false">SUMPRODUCT(ReC,COS(kk*RADIANS(O278)))-SUMPRODUCT(ImC,SIN(kk*RADIANS(O278)))</f>
        <v>0.0416351707957415</v>
      </c>
    </row>
    <row r="279" customFormat="false" ht="15" hidden="false" customHeight="false" outlineLevel="0" collapsed="false">
      <c r="O279" s="39" t="n">
        <v>-152.9</v>
      </c>
      <c r="P279" s="40" t="n">
        <f aca="false">SUMPRODUCT(ReC,COS(kk*RADIANS(O279)))-SUMPRODUCT(ImC,SIN(kk*RADIANS(O279)))</f>
        <v>0.0420119147529683</v>
      </c>
    </row>
    <row r="280" customFormat="false" ht="15" hidden="false" customHeight="false" outlineLevel="0" collapsed="false">
      <c r="O280" s="39" t="n">
        <v>-152.8</v>
      </c>
      <c r="P280" s="40" t="n">
        <f aca="false">SUMPRODUCT(ReC,COS(kk*RADIANS(O280)))-SUMPRODUCT(ImC,SIN(kk*RADIANS(O280)))</f>
        <v>0.0423968376420638</v>
      </c>
    </row>
    <row r="281" customFormat="false" ht="15" hidden="false" customHeight="false" outlineLevel="0" collapsed="false">
      <c r="O281" s="39" t="n">
        <v>-152.7</v>
      </c>
      <c r="P281" s="40" t="n">
        <f aca="false">SUMPRODUCT(ReC,COS(kk*RADIANS(O281)))-SUMPRODUCT(ImC,SIN(kk*RADIANS(O281)))</f>
        <v>0.0427895827009619</v>
      </c>
    </row>
    <row r="282" customFormat="false" ht="15" hidden="false" customHeight="false" outlineLevel="0" collapsed="false">
      <c r="O282" s="39" t="n">
        <v>-152.6</v>
      </c>
      <c r="P282" s="40" t="n">
        <f aca="false">SUMPRODUCT(ReC,COS(kk*RADIANS(O282)))-SUMPRODUCT(ImC,SIN(kk*RADIANS(O282)))</f>
        <v>0.0431897916767569</v>
      </c>
    </row>
    <row r="283" customFormat="false" ht="15" hidden="false" customHeight="false" outlineLevel="0" collapsed="false">
      <c r="O283" s="39" t="n">
        <v>-152.5</v>
      </c>
      <c r="P283" s="40" t="n">
        <f aca="false">SUMPRODUCT(ReC,COS(kk*RADIANS(O283)))-SUMPRODUCT(ImC,SIN(kk*RADIANS(O283)))</f>
        <v>0.0435971049603973</v>
      </c>
    </row>
    <row r="284" customFormat="false" ht="15" hidden="false" customHeight="false" outlineLevel="0" collapsed="false">
      <c r="O284" s="39" t="n">
        <v>-152.4</v>
      </c>
      <c r="P284" s="40" t="n">
        <f aca="false">SUMPRODUCT(ReC,COS(kk*RADIANS(O284)))-SUMPRODUCT(ImC,SIN(kk*RADIANS(O284)))</f>
        <v>0.0440111617213343</v>
      </c>
    </row>
    <row r="285" customFormat="false" ht="15" hidden="false" customHeight="false" outlineLevel="0" collapsed="false">
      <c r="O285" s="39" t="n">
        <v>-152.3</v>
      </c>
      <c r="P285" s="40" t="n">
        <f aca="false">SUMPRODUCT(ReC,COS(kk*RADIANS(O285)))-SUMPRODUCT(ImC,SIN(kk*RADIANS(O285)))</f>
        <v>0.0444316000420733</v>
      </c>
    </row>
    <row r="286" customFormat="false" ht="15" hidden="false" customHeight="false" outlineLevel="0" collapsed="false">
      <c r="O286" s="39" t="n">
        <v>-152.2</v>
      </c>
      <c r="P286" s="40" t="n">
        <f aca="false">SUMPRODUCT(ReC,COS(kk*RADIANS(O286)))-SUMPRODUCT(ImC,SIN(kk*RADIANS(O286)))</f>
        <v>0.0448580570525758</v>
      </c>
    </row>
    <row r="287" customFormat="false" ht="15" hidden="false" customHeight="false" outlineLevel="0" collapsed="false">
      <c r="O287" s="39" t="n">
        <v>-152.1</v>
      </c>
      <c r="P287" s="40" t="n">
        <f aca="false">SUMPRODUCT(ReC,COS(kk*RADIANS(O287)))-SUMPRODUCT(ImC,SIN(kk*RADIANS(O287)))</f>
        <v>0.0452901690644575</v>
      </c>
    </row>
    <row r="288" customFormat="false" ht="15" hidden="false" customHeight="false" outlineLevel="0" collapsed="false">
      <c r="O288" s="39" t="n">
        <v>-152</v>
      </c>
      <c r="P288" s="40" t="n">
        <f aca="false">SUMPRODUCT(ReC,COS(kk*RADIANS(O288)))-SUMPRODUCT(ImC,SIN(kk*RADIANS(O288)))</f>
        <v>0.0457275717049319</v>
      </c>
    </row>
    <row r="289" customFormat="false" ht="15" hidden="false" customHeight="false" outlineLevel="0" collapsed="false">
      <c r="O289" s="39" t="n">
        <v>-151.9</v>
      </c>
      <c r="P289" s="40" t="n">
        <f aca="false">SUMPRODUCT(ReC,COS(kk*RADIANS(O289)))-SUMPRODUCT(ImC,SIN(kk*RADIANS(O289)))</f>
        <v>0.0461699000504461</v>
      </c>
    </row>
    <row r="290" customFormat="false" ht="15" hidden="false" customHeight="false" outlineLevel="0" collapsed="false">
      <c r="O290" s="39" t="n">
        <v>-151.8</v>
      </c>
      <c r="P290" s="40" t="n">
        <f aca="false">SUMPRODUCT(ReC,COS(kk*RADIANS(O290)))-SUMPRODUCT(ImC,SIN(kk*RADIANS(O290)))</f>
        <v>0.046616788759956</v>
      </c>
    </row>
    <row r="291" customFormat="false" ht="15" hidden="false" customHeight="false" outlineLevel="0" collapsed="false">
      <c r="O291" s="39" t="n">
        <v>-151.7</v>
      </c>
      <c r="P291" s="40" t="n">
        <f aca="false">SUMPRODUCT(ReC,COS(kk*RADIANS(O291)))-SUMPRODUCT(ImC,SIN(kk*RADIANS(O291)))</f>
        <v>0.047067872207793</v>
      </c>
    </row>
    <row r="292" customFormat="false" ht="15" hidden="false" customHeight="false" outlineLevel="0" collapsed="false">
      <c r="O292" s="39" t="n">
        <v>-151.6</v>
      </c>
      <c r="P292" s="40" t="n">
        <f aca="false">SUMPRODUCT(ReC,COS(kk*RADIANS(O292)))-SUMPRODUCT(ImC,SIN(kk*RADIANS(O292)))</f>
        <v>0.0475227846160659</v>
      </c>
    </row>
    <row r="293" customFormat="false" ht="15" hidden="false" customHeight="false" outlineLevel="0" collapsed="false">
      <c r="O293" s="39" t="n">
        <v>-151.5</v>
      </c>
      <c r="P293" s="40" t="n">
        <f aca="false">SUMPRODUCT(ReC,COS(kk*RADIANS(O293)))-SUMPRODUCT(ImC,SIN(kk*RADIANS(O293)))</f>
        <v>0.0479811601865494</v>
      </c>
    </row>
    <row r="294" customFormat="false" ht="15" hidden="false" customHeight="false" outlineLevel="0" collapsed="false">
      <c r="O294" s="39" t="n">
        <v>-151.4</v>
      </c>
      <c r="P294" s="40" t="n">
        <f aca="false">SUMPRODUCT(ReC,COS(kk*RADIANS(O294)))-SUMPRODUCT(ImC,SIN(kk*RADIANS(O294)))</f>
        <v>0.0484426332320129</v>
      </c>
    </row>
    <row r="295" customFormat="false" ht="15" hidden="false" customHeight="false" outlineLevel="0" collapsed="false">
      <c r="O295" s="39" t="n">
        <v>-151.3</v>
      </c>
      <c r="P295" s="40" t="n">
        <f aca="false">SUMPRODUCT(ReC,COS(kk*RADIANS(O295)))-SUMPRODUCT(ImC,SIN(kk*RADIANS(O295)))</f>
        <v>0.0489068383069282</v>
      </c>
    </row>
    <row r="296" customFormat="false" ht="15" hidden="false" customHeight="false" outlineLevel="0" collapsed="false">
      <c r="O296" s="39" t="n">
        <v>-151.2</v>
      </c>
      <c r="P296" s="40" t="n">
        <f aca="false">SUMPRODUCT(ReC,COS(kk*RADIANS(O296)))-SUMPRODUCT(ImC,SIN(kk*RADIANS(O296)))</f>
        <v>0.0493734103375214</v>
      </c>
    </row>
    <row r="297" customFormat="false" ht="15" hidden="false" customHeight="false" outlineLevel="0" collapsed="false">
      <c r="O297" s="39" t="n">
        <v>-151.1</v>
      </c>
      <c r="P297" s="40" t="n">
        <f aca="false">SUMPRODUCT(ReC,COS(kk*RADIANS(O297)))-SUMPRODUCT(ImC,SIN(kk*RADIANS(O297)))</f>
        <v>0.0498419847511044</v>
      </c>
    </row>
    <row r="298" customFormat="false" ht="15" hidden="false" customHeight="false" outlineLevel="0" collapsed="false">
      <c r="O298" s="39" t="n">
        <v>-151</v>
      </c>
      <c r="P298" s="40" t="n">
        <f aca="false">SUMPRODUCT(ReC,COS(kk*RADIANS(O298)))-SUMPRODUCT(ImC,SIN(kk*RADIANS(O298)))</f>
        <v>0.05031219760465</v>
      </c>
    </row>
    <row r="299" customFormat="false" ht="15" hidden="false" customHeight="false" outlineLevel="0" collapsed="false">
      <c r="O299" s="39" t="n">
        <v>-150.9</v>
      </c>
      <c r="P299" s="40" t="n">
        <f aca="false">SUMPRODUCT(ReC,COS(kk*RADIANS(O299)))-SUMPRODUCT(ImC,SIN(kk*RADIANS(O299)))</f>
        <v>0.0507836857125542</v>
      </c>
    </row>
    <row r="300" customFormat="false" ht="15" hidden="false" customHeight="false" outlineLevel="0" collapsed="false">
      <c r="O300" s="39" t="n">
        <v>-150.8</v>
      </c>
      <c r="P300" s="40" t="n">
        <f aca="false">SUMPRODUCT(ReC,COS(kk*RADIANS(O300)))-SUMPRODUCT(ImC,SIN(kk*RADIANS(O300)))</f>
        <v>0.0512560867735394</v>
      </c>
    </row>
    <row r="301" customFormat="false" ht="15" hidden="false" customHeight="false" outlineLevel="0" collapsed="false">
      <c r="O301" s="39" t="n">
        <v>-150.7</v>
      </c>
      <c r="P301" s="40" t="n">
        <f aca="false">SUMPRODUCT(ReC,COS(kk*RADIANS(O301)))-SUMPRODUCT(ImC,SIN(kk*RADIANS(O301)))</f>
        <v>0.0517290394966546</v>
      </c>
    </row>
    <row r="302" customFormat="false" ht="15" hidden="false" customHeight="false" outlineLevel="0" collapsed="false">
      <c r="O302" s="39" t="n">
        <v>-150.6</v>
      </c>
      <c r="P302" s="40" t="n">
        <f aca="false">SUMPRODUCT(ReC,COS(kk*RADIANS(O302)))-SUMPRODUCT(ImC,SIN(kk*RADIANS(O302)))</f>
        <v>0.0522021837263201</v>
      </c>
    </row>
    <row r="303" customFormat="false" ht="15" hidden="false" customHeight="false" outlineLevel="0" collapsed="false">
      <c r="O303" s="39" t="n">
        <v>-150.5</v>
      </c>
      <c r="P303" s="40" t="n">
        <f aca="false">SUMPRODUCT(ReC,COS(kk*RADIANS(O303)))-SUMPRODUCT(ImC,SIN(kk*RADIANS(O303)))</f>
        <v>0.0526751605663756</v>
      </c>
    </row>
    <row r="304" customFormat="false" ht="15" hidden="false" customHeight="false" outlineLevel="0" collapsed="false">
      <c r="O304" s="39" t="n">
        <v>-150.4</v>
      </c>
      <c r="P304" s="40" t="n">
        <f aca="false">SUMPRODUCT(ReC,COS(kk*RADIANS(O304)))-SUMPRODUCT(ImC,SIN(kk*RADIANS(O304)))</f>
        <v>0.0531476125030821</v>
      </c>
    </row>
    <row r="305" customFormat="false" ht="15" hidden="false" customHeight="false" outlineLevel="0" collapsed="false">
      <c r="O305" s="39" t="n">
        <v>-150.3</v>
      </c>
      <c r="P305" s="40" t="n">
        <f aca="false">SUMPRODUCT(ReC,COS(kk*RADIANS(O305)))-SUMPRODUCT(ImC,SIN(kk*RADIANS(O305)))</f>
        <v>0.053619183527035</v>
      </c>
    </row>
    <row r="306" customFormat="false" ht="15" hidden="false" customHeight="false" outlineLevel="0" collapsed="false">
      <c r="O306" s="39" t="n">
        <v>-150.2</v>
      </c>
      <c r="P306" s="40" t="n">
        <f aca="false">SUMPRODUCT(ReC,COS(kk*RADIANS(O306)))-SUMPRODUCT(ImC,SIN(kk*RADIANS(O306)))</f>
        <v>0.0540895192539419</v>
      </c>
    </row>
    <row r="307" customFormat="false" ht="15" hidden="false" customHeight="false" outlineLevel="0" collapsed="false">
      <c r="O307" s="39" t="n">
        <v>-150.1</v>
      </c>
      <c r="P307" s="40" t="n">
        <f aca="false">SUMPRODUCT(ReC,COS(kk*RADIANS(O307)))-SUMPRODUCT(ImC,SIN(kk*RADIANS(O307)))</f>
        <v>0.0545582670442218</v>
      </c>
    </row>
    <row r="308" customFormat="false" ht="15" hidden="false" customHeight="false" outlineLevel="0" collapsed="false">
      <c r="O308" s="39" t="n">
        <v>-150</v>
      </c>
      <c r="P308" s="40" t="n">
        <f aca="false">SUMPRODUCT(ReC,COS(kk*RADIANS(O308)))-SUMPRODUCT(ImC,SIN(kk*RADIANS(O308)))</f>
        <v>0.0550250761213841</v>
      </c>
    </row>
    <row r="309" customFormat="false" ht="15" hidden="false" customHeight="false" outlineLevel="0" collapsed="false">
      <c r="O309" s="39" t="n">
        <v>-149.9</v>
      </c>
      <c r="P309" s="40" t="n">
        <f aca="false">SUMPRODUCT(ReC,COS(kk*RADIANS(O309)))-SUMPRODUCT(ImC,SIN(kk*RADIANS(O309)))</f>
        <v>0.0554895976891408</v>
      </c>
    </row>
    <row r="310" customFormat="false" ht="15" hidden="false" customHeight="false" outlineLevel="0" collapsed="false">
      <c r="O310" s="39" t="n">
        <v>-149.8</v>
      </c>
      <c r="P310" s="40" t="n">
        <f aca="false">SUMPRODUCT(ReC,COS(kk*RADIANS(O310)))-SUMPRODUCT(ImC,SIN(kk*RADIANS(O310)))</f>
        <v>0.0559514850472139</v>
      </c>
    </row>
    <row r="311" customFormat="false" ht="15" hidden="false" customHeight="false" outlineLevel="0" collapsed="false">
      <c r="O311" s="39" t="n">
        <v>-149.7</v>
      </c>
      <c r="P311" s="40" t="n">
        <f aca="false">SUMPRODUCT(ReC,COS(kk*RADIANS(O311)))-SUMPRODUCT(ImC,SIN(kk*RADIANS(O311)))</f>
        <v>0.0564103937057943</v>
      </c>
    </row>
    <row r="312" customFormat="false" ht="15" hidden="false" customHeight="false" outlineLevel="0" collapsed="false">
      <c r="O312" s="39" t="n">
        <v>-149.6</v>
      </c>
      <c r="P312" s="40" t="n">
        <f aca="false">SUMPRODUCT(ReC,COS(kk*RADIANS(O312)))-SUMPRODUCT(ImC,SIN(kk*RADIANS(O312)))</f>
        <v>0.0568659814986109</v>
      </c>
    </row>
    <row r="313" customFormat="false" ht="15" hidden="false" customHeight="false" outlineLevel="0" collapsed="false">
      <c r="O313" s="39" t="n">
        <v>-149.5</v>
      </c>
      <c r="P313" s="40" t="n">
        <f aca="false">SUMPRODUCT(ReC,COS(kk*RADIANS(O313)))-SUMPRODUCT(ImC,SIN(kk*RADIANS(O313)))</f>
        <v>0.0573179086945751</v>
      </c>
    </row>
    <row r="314" customFormat="false" ht="15" hidden="false" customHeight="false" outlineLevel="0" collapsed="false">
      <c r="O314" s="39" t="n">
        <v>-149.4</v>
      </c>
      <c r="P314" s="40" t="n">
        <f aca="false">SUMPRODUCT(ReC,COS(kk*RADIANS(O314)))-SUMPRODUCT(ImC,SIN(kk*RADIANS(O314)))</f>
        <v>0.0577658381079512</v>
      </c>
    </row>
    <row r="315" customFormat="false" ht="15" hidden="false" customHeight="false" outlineLevel="0" collapsed="false">
      <c r="O315" s="39" t="n">
        <v>-149.3</v>
      </c>
      <c r="P315" s="40" t="n">
        <f aca="false">SUMPRODUCT(ReC,COS(kk*RADIANS(O315)))-SUMPRODUCT(ImC,SIN(kk*RADIANS(O315)))</f>
        <v>0.0582094352070284</v>
      </c>
    </row>
    <row r="316" customFormat="false" ht="15" hidden="false" customHeight="false" outlineLevel="0" collapsed="false">
      <c r="O316" s="39" t="n">
        <v>-149.2</v>
      </c>
      <c r="P316" s="40" t="n">
        <f aca="false">SUMPRODUCT(ReC,COS(kk*RADIANS(O316)))-SUMPRODUCT(ImC,SIN(kk*RADIANS(O316)))</f>
        <v>0.0586483682212408</v>
      </c>
    </row>
    <row r="317" customFormat="false" ht="15" hidden="false" customHeight="false" outlineLevel="0" collapsed="false">
      <c r="O317" s="39" t="n">
        <v>-149.1</v>
      </c>
      <c r="P317" s="40" t="n">
        <f aca="false">SUMPRODUCT(ReC,COS(kk*RADIANS(O317)))-SUMPRODUCT(ImC,SIN(kk*RADIANS(O317)))</f>
        <v>0.0590823082467132</v>
      </c>
    </row>
    <row r="318" customFormat="false" ht="15" hidden="false" customHeight="false" outlineLevel="0" collapsed="false">
      <c r="O318" s="39" t="n">
        <v>-149</v>
      </c>
      <c r="P318" s="40" t="n">
        <f aca="false">SUMPRODUCT(ReC,COS(kk*RADIANS(O318)))-SUMPRODUCT(ImC,SIN(kk*RADIANS(O318)))</f>
        <v>0.0595109293501864</v>
      </c>
    </row>
    <row r="319" customFormat="false" ht="15" hidden="false" customHeight="false" outlineLevel="0" collapsed="false">
      <c r="O319" s="39" t="n">
        <v>-148.9</v>
      </c>
      <c r="P319" s="40" t="n">
        <f aca="false">SUMPRODUCT(ReC,COS(kk*RADIANS(O319)))-SUMPRODUCT(ImC,SIN(kk*RADIANS(O319)))</f>
        <v>0.0599339086712909</v>
      </c>
    </row>
    <row r="320" customFormat="false" ht="15" hidden="false" customHeight="false" outlineLevel="0" collapsed="false">
      <c r="O320" s="39" t="n">
        <v>-148.8</v>
      </c>
      <c r="P320" s="40" t="n">
        <f aca="false">SUMPRODUCT(ReC,COS(kk*RADIANS(O320)))-SUMPRODUCT(ImC,SIN(kk*RADIANS(O320)))</f>
        <v>0.0603509265231339</v>
      </c>
    </row>
    <row r="321" customFormat="false" ht="15" hidden="false" customHeight="false" outlineLevel="0" collapsed="false">
      <c r="O321" s="39" t="n">
        <v>-148.7</v>
      </c>
      <c r="P321" s="40" t="n">
        <f aca="false">SUMPRODUCT(ReC,COS(kk*RADIANS(O321)))-SUMPRODUCT(ImC,SIN(kk*RADIANS(O321)))</f>
        <v>0.0607616664911649</v>
      </c>
    </row>
    <row r="322" customFormat="false" ht="15" hidden="false" customHeight="false" outlineLevel="0" collapsed="false">
      <c r="O322" s="39" t="n">
        <v>-148.6</v>
      </c>
      <c r="P322" s="40" t="n">
        <f aca="false">SUMPRODUCT(ReC,COS(kk*RADIANS(O322)))-SUMPRODUCT(ImC,SIN(kk*RADIANS(O322)))</f>
        <v>0.0611658155302887</v>
      </c>
    </row>
    <row r="323" customFormat="false" ht="15" hidden="false" customHeight="false" outlineLevel="0" collapsed="false">
      <c r="O323" s="39" t="n">
        <v>-148.5</v>
      </c>
      <c r="P323" s="40" t="n">
        <f aca="false">SUMPRODUCT(ReC,COS(kk*RADIANS(O323)))-SUMPRODUCT(ImC,SIN(kk*RADIANS(O323)))</f>
        <v>0.061563064060193</v>
      </c>
    </row>
    <row r="324" customFormat="false" ht="15" hidden="false" customHeight="false" outlineLevel="0" collapsed="false">
      <c r="O324" s="39" t="n">
        <v>-148.4</v>
      </c>
      <c r="P324" s="40" t="n">
        <f aca="false">SUMPRODUCT(ReC,COS(kk*RADIANS(O324)))-SUMPRODUCT(ImC,SIN(kk*RADIANS(O324)))</f>
        <v>0.0619531060588571</v>
      </c>
    </row>
    <row r="325" customFormat="false" ht="15" hidden="false" customHeight="false" outlineLevel="0" collapsed="false">
      <c r="O325" s="39" t="n">
        <v>-148.3</v>
      </c>
      <c r="P325" s="40" t="n">
        <f aca="false">SUMPRODUCT(ReC,COS(kk*RADIANS(O325)))-SUMPRODUCT(ImC,SIN(kk*RADIANS(O325)))</f>
        <v>0.0623356391542169</v>
      </c>
    </row>
    <row r="326" customFormat="false" ht="15" hidden="false" customHeight="false" outlineLevel="0" collapsed="false">
      <c r="O326" s="39" t="n">
        <v>-148.2</v>
      </c>
      <c r="P326" s="40" t="n">
        <f aca="false">SUMPRODUCT(ReC,COS(kk*RADIANS(O326)))-SUMPRODUCT(ImC,SIN(kk*RADIANS(O326)))</f>
        <v>0.0627103647139499</v>
      </c>
    </row>
    <row r="327" customFormat="false" ht="15" hidden="false" customHeight="false" outlineLevel="0" collapsed="false">
      <c r="O327" s="39" t="n">
        <v>-148.1</v>
      </c>
      <c r="P327" s="40" t="n">
        <f aca="false">SUMPRODUCT(ReC,COS(kk*RADIANS(O327)))-SUMPRODUCT(ImC,SIN(kk*RADIANS(O327)))</f>
        <v>0.0630769879333568</v>
      </c>
    </row>
    <row r="328" customFormat="false" ht="15" hidden="false" customHeight="false" outlineLevel="0" collapsed="false">
      <c r="O328" s="39" t="n">
        <v>-148</v>
      </c>
      <c r="P328" s="40" t="n">
        <f aca="false">SUMPRODUCT(ReC,COS(kk*RADIANS(O328)))-SUMPRODUCT(ImC,SIN(kk*RADIANS(O328)))</f>
        <v>0.0634352179213121</v>
      </c>
    </row>
    <row r="329" customFormat="false" ht="15" hidden="false" customHeight="false" outlineLevel="0" collapsed="false">
      <c r="O329" s="39" t="n">
        <v>-147.9</v>
      </c>
      <c r="P329" s="40" t="n">
        <f aca="false">SUMPRODUCT(ReC,COS(kk*RADIANS(O329)))-SUMPRODUCT(ImC,SIN(kk*RADIANS(O329)))</f>
        <v>0.0637847677842506</v>
      </c>
    </row>
    <row r="330" customFormat="false" ht="15" hidden="false" customHeight="false" outlineLevel="0" collapsed="false">
      <c r="O330" s="39" t="n">
        <v>-147.8</v>
      </c>
      <c r="P330" s="40" t="n">
        <f aca="false">SUMPRODUCT(ReC,COS(kk*RADIANS(O330)))-SUMPRODUCT(ImC,SIN(kk*RADIANS(O330)))</f>
        <v>0.0641253547081734</v>
      </c>
    </row>
    <row r="331" customFormat="false" ht="15" hidden="false" customHeight="false" outlineLevel="0" collapsed="false">
      <c r="O331" s="39" t="n">
        <v>-147.7</v>
      </c>
      <c r="P331" s="40" t="n">
        <f aca="false">SUMPRODUCT(ReC,COS(kk*RADIANS(O331)))-SUMPRODUCT(ImC,SIN(kk*RADIANS(O331)))</f>
        <v>0.0644567000386413</v>
      </c>
    </row>
    <row r="332" customFormat="false" ht="15" hidden="false" customHeight="false" outlineLevel="0" collapsed="false">
      <c r="O332" s="39" t="n">
        <v>-147.6</v>
      </c>
      <c r="P332" s="40" t="n">
        <f aca="false">SUMPRODUCT(ReC,COS(kk*RADIANS(O332)))-SUMPRODUCT(ImC,SIN(kk*RADIANS(O332)))</f>
        <v>0.0647785293587336</v>
      </c>
    </row>
    <row r="333" customFormat="false" ht="15" hidden="false" customHeight="false" outlineLevel="0" collapsed="false">
      <c r="O333" s="39" t="n">
        <v>-147.5</v>
      </c>
      <c r="P333" s="40" t="n">
        <f aca="false">SUMPRODUCT(ReC,COS(kk*RADIANS(O333)))-SUMPRODUCT(ImC,SIN(kk*RADIANS(O333)))</f>
        <v>0.0650905725649517</v>
      </c>
    </row>
    <row r="334" customFormat="false" ht="15" hidden="false" customHeight="false" outlineLevel="0" collapsed="false">
      <c r="O334" s="39" t="n">
        <v>-147.4</v>
      </c>
      <c r="P334" s="40" t="n">
        <f aca="false">SUMPRODUCT(ReC,COS(kk*RADIANS(O334)))-SUMPRODUCT(ImC,SIN(kk*RADIANS(O334)))</f>
        <v>0.0653925639410414</v>
      </c>
    </row>
    <row r="335" customFormat="false" ht="15" hidden="false" customHeight="false" outlineLevel="0" collapsed="false">
      <c r="O335" s="39" t="n">
        <v>-147.3</v>
      </c>
      <c r="P335" s="40" t="n">
        <f aca="false">SUMPRODUCT(ReC,COS(kk*RADIANS(O335)))-SUMPRODUCT(ImC,SIN(kk*RADIANS(O335)))</f>
        <v>0.0656842422297168</v>
      </c>
    </row>
    <row r="336" customFormat="false" ht="15" hidden="false" customHeight="false" outlineLevel="0" collapsed="false">
      <c r="O336" s="39" t="n">
        <v>-147.2</v>
      </c>
      <c r="P336" s="40" t="n">
        <f aca="false">SUMPRODUCT(ReC,COS(kk*RADIANS(O336)))-SUMPRODUCT(ImC,SIN(kk*RADIANS(O336)))</f>
        <v>0.0659653507022619</v>
      </c>
    </row>
    <row r="337" customFormat="false" ht="15" hidden="false" customHeight="false" outlineLevel="0" collapsed="false">
      <c r="O337" s="39" t="n">
        <v>-147.1</v>
      </c>
      <c r="P337" s="40" t="n">
        <f aca="false">SUMPRODUCT(ReC,COS(kk*RADIANS(O337)))-SUMPRODUCT(ImC,SIN(kk*RADIANS(O337)))</f>
        <v>0.0662356372259934</v>
      </c>
    </row>
    <row r="338" customFormat="false" ht="15" hidden="false" customHeight="false" outlineLevel="0" collapsed="false">
      <c r="O338" s="39" t="n">
        <v>-147</v>
      </c>
      <c r="P338" s="40" t="n">
        <f aca="false">SUMPRODUCT(ReC,COS(kk*RADIANS(O338)))-SUMPRODUCT(ImC,SIN(kk*RADIANS(O338)))</f>
        <v>0.0664948543295666</v>
      </c>
    </row>
    <row r="339" customFormat="false" ht="15" hidden="false" customHeight="false" outlineLevel="0" collapsed="false">
      <c r="O339" s="39" t="n">
        <v>-146.9</v>
      </c>
      <c r="P339" s="40" t="n">
        <f aca="false">SUMPRODUCT(ReC,COS(kk*RADIANS(O339)))-SUMPRODUCT(ImC,SIN(kk*RADIANS(O339)))</f>
        <v>0.0667427592661037</v>
      </c>
    </row>
    <row r="340" customFormat="false" ht="15" hidden="false" customHeight="false" outlineLevel="0" collapsed="false">
      <c r="O340" s="39" t="n">
        <v>-146.8</v>
      </c>
      <c r="P340" s="40" t="n">
        <f aca="false">SUMPRODUCT(ReC,COS(kk*RADIANS(O340)))-SUMPRODUCT(ImC,SIN(kk*RADIANS(O340)))</f>
        <v>0.0669791140741338</v>
      </c>
    </row>
    <row r="341" customFormat="false" ht="15" hidden="false" customHeight="false" outlineLevel="0" collapsed="false">
      <c r="O341" s="39" t="n">
        <v>-146.7</v>
      </c>
      <c r="P341" s="40" t="n">
        <f aca="false">SUMPRODUCT(ReC,COS(kk*RADIANS(O341)))-SUMPRODUCT(ImC,SIN(kk*RADIANS(O341)))</f>
        <v>0.0672036856363239</v>
      </c>
    </row>
    <row r="342" customFormat="false" ht="15" hidden="false" customHeight="false" outlineLevel="0" collapsed="false">
      <c r="O342" s="39" t="n">
        <v>-146.6</v>
      </c>
      <c r="P342" s="40" t="n">
        <f aca="false">SUMPRODUCT(ReC,COS(kk*RADIANS(O342)))-SUMPRODUCT(ImC,SIN(kk*RADIANS(O342)))</f>
        <v>0.0674162457359894</v>
      </c>
    </row>
    <row r="343" customFormat="false" ht="15" hidden="false" customHeight="false" outlineLevel="0" collapsed="false">
      <c r="O343" s="39" t="n">
        <v>-146.5</v>
      </c>
      <c r="P343" s="40" t="n">
        <f aca="false">SUMPRODUCT(ReC,COS(kk*RADIANS(O343)))-SUMPRODUCT(ImC,SIN(kk*RADIANS(O343)))</f>
        <v>0.0676165711113737</v>
      </c>
    </row>
    <row r="344" customFormat="false" ht="15" hidden="false" customHeight="false" outlineLevel="0" collapsed="false">
      <c r="O344" s="39" t="n">
        <v>-146.4</v>
      </c>
      <c r="P344" s="40" t="n">
        <f aca="false">SUMPRODUCT(ReC,COS(kk*RADIANS(O344)))-SUMPRODUCT(ImC,SIN(kk*RADIANS(O344)))</f>
        <v>0.0678044435076749</v>
      </c>
    </row>
    <row r="345" customFormat="false" ht="15" hidden="false" customHeight="false" outlineLevel="0" collapsed="false">
      <c r="O345" s="39" t="n">
        <v>-146.3</v>
      </c>
      <c r="P345" s="40" t="n">
        <f aca="false">SUMPRODUCT(ReC,COS(kk*RADIANS(O345)))-SUMPRODUCT(ImC,SIN(kk*RADIANS(O345)))</f>
        <v>0.0679796497268228</v>
      </c>
    </row>
    <row r="346" customFormat="false" ht="15" hidden="false" customHeight="false" outlineLevel="0" collapsed="false">
      <c r="O346" s="39" t="n">
        <v>-146.2</v>
      </c>
      <c r="P346" s="40" t="n">
        <f aca="false">SUMPRODUCT(ReC,COS(kk*RADIANS(O346)))-SUMPRODUCT(ImC,SIN(kk*RADIANS(O346)))</f>
        <v>0.0681419816749807</v>
      </c>
    </row>
    <row r="347" customFormat="false" ht="15" hidden="false" customHeight="false" outlineLevel="0" collapsed="false">
      <c r="O347" s="39" t="n">
        <v>-146.1</v>
      </c>
      <c r="P347" s="40" t="n">
        <f aca="false">SUMPRODUCT(ReC,COS(kk*RADIANS(O347)))-SUMPRODUCT(ImC,SIN(kk*RADIANS(O347)))</f>
        <v>0.0682912364077751</v>
      </c>
    </row>
    <row r="348" customFormat="false" ht="15" hidden="false" customHeight="false" outlineLevel="0" collapsed="false">
      <c r="O348" s="39" t="n">
        <v>-146</v>
      </c>
      <c r="P348" s="40" t="n">
        <f aca="false">SUMPRODUCT(ReC,COS(kk*RADIANS(O348)))-SUMPRODUCT(ImC,SIN(kk*RADIANS(O348)))</f>
        <v>0.0684272161732382</v>
      </c>
    </row>
    <row r="349" customFormat="false" ht="15" hidden="false" customHeight="false" outlineLevel="0" collapsed="false">
      <c r="O349" s="39" t="n">
        <v>-145.9</v>
      </c>
      <c r="P349" s="40" t="n">
        <f aca="false">SUMPRODUCT(ReC,COS(kk*RADIANS(O349)))-SUMPRODUCT(ImC,SIN(kk*RADIANS(O349)))</f>
        <v>0.0685497284524571</v>
      </c>
    </row>
    <row r="350" customFormat="false" ht="15" hidden="false" customHeight="false" outlineLevel="0" collapsed="false">
      <c r="O350" s="39" t="n">
        <v>-145.8</v>
      </c>
      <c r="P350" s="40" t="n">
        <f aca="false">SUMPRODUCT(ReC,COS(kk*RADIANS(O350)))-SUMPRODUCT(ImC,SIN(kk*RADIANS(O350)))</f>
        <v>0.0686585859979253</v>
      </c>
    </row>
    <row r="351" customFormat="false" ht="15" hidden="false" customHeight="false" outlineLevel="0" collapsed="false">
      <c r="O351" s="39" t="n">
        <v>-145.7</v>
      </c>
      <c r="P351" s="40" t="n">
        <f aca="false">SUMPRODUCT(ReC,COS(kk*RADIANS(O351)))-SUMPRODUCT(ImC,SIN(kk*RADIANS(O351)))</f>
        <v>0.0687536068695892</v>
      </c>
    </row>
    <row r="352" customFormat="false" ht="15" hidden="false" customHeight="false" outlineLevel="0" collapsed="false">
      <c r="O352" s="39" t="n">
        <v>-145.6</v>
      </c>
      <c r="P352" s="40" t="n">
        <f aca="false">SUMPRODUCT(ReC,COS(kk*RADIANS(O352)))-SUMPRODUCT(ImC,SIN(kk*RADIANS(O352)))</f>
        <v>0.0688346144685872</v>
      </c>
    </row>
    <row r="353" customFormat="false" ht="15" hidden="false" customHeight="false" outlineLevel="0" collapsed="false">
      <c r="O353" s="39" t="n">
        <v>-145.5</v>
      </c>
      <c r="P353" s="40" t="n">
        <f aca="false">SUMPRODUCT(ReC,COS(kk*RADIANS(O353)))-SUMPRODUCT(ImC,SIN(kk*RADIANS(O353)))</f>
        <v>0.0689014375686759</v>
      </c>
    </row>
    <row r="354" customFormat="false" ht="15" hidden="false" customHeight="false" outlineLevel="0" collapsed="false">
      <c r="O354" s="39" t="n">
        <v>-145.4</v>
      </c>
      <c r="P354" s="40" t="n">
        <f aca="false">SUMPRODUCT(ReC,COS(kk*RADIANS(O354)))-SUMPRODUCT(ImC,SIN(kk*RADIANS(O354)))</f>
        <v>0.068953910345344</v>
      </c>
    </row>
    <row r="355" customFormat="false" ht="15" hidden="false" customHeight="false" outlineLevel="0" collapsed="false">
      <c r="O355" s="39" t="n">
        <v>-145.3</v>
      </c>
      <c r="P355" s="40" t="n">
        <f aca="false">SUMPRODUCT(ReC,COS(kk*RADIANS(O355)))-SUMPRODUCT(ImC,SIN(kk*RADIANS(O355)))</f>
        <v>0.0689918724026099</v>
      </c>
    </row>
    <row r="356" customFormat="false" ht="15" hidden="false" customHeight="false" outlineLevel="0" collapsed="false">
      <c r="O356" s="39" t="n">
        <v>-145.2</v>
      </c>
      <c r="P356" s="40" t="n">
        <f aca="false">SUMPRODUCT(ReC,COS(kk*RADIANS(O356)))-SUMPRODUCT(ImC,SIN(kk*RADIANS(O356)))</f>
        <v>0.0690151687975046</v>
      </c>
    </row>
    <row r="357" customFormat="false" ht="15" hidden="false" customHeight="false" outlineLevel="0" collapsed="false">
      <c r="O357" s="39" t="n">
        <v>-145.1</v>
      </c>
      <c r="P357" s="40" t="n">
        <f aca="false">SUMPRODUCT(ReC,COS(kk*RADIANS(O357)))-SUMPRODUCT(ImC,SIN(kk*RADIANS(O357)))</f>
        <v>0.0690236500622408</v>
      </c>
    </row>
    <row r="358" customFormat="false" ht="15" hidden="false" customHeight="false" outlineLevel="0" collapsed="false">
      <c r="O358" s="39" t="n">
        <v>-145</v>
      </c>
      <c r="P358" s="40" t="n">
        <f aca="false">SUMPRODUCT(ReC,COS(kk*RADIANS(O358)))-SUMPRODUCT(ImC,SIN(kk*RADIANS(O358)))</f>
        <v>0.0690171722240675</v>
      </c>
    </row>
    <row r="359" customFormat="false" ht="15" hidden="false" customHeight="false" outlineLevel="0" collapsed="false">
      <c r="O359" s="39" t="n">
        <v>-144.9</v>
      </c>
      <c r="P359" s="40" t="n">
        <f aca="false">SUMPRODUCT(ReC,COS(kk*RADIANS(O359)))-SUMPRODUCT(ImC,SIN(kk*RADIANS(O359)))</f>
        <v>0.068995596822817</v>
      </c>
    </row>
    <row r="360" customFormat="false" ht="15" hidden="false" customHeight="false" outlineLevel="0" collapsed="false">
      <c r="O360" s="39" t="n">
        <v>-144.8</v>
      </c>
      <c r="P360" s="40" t="n">
        <f aca="false">SUMPRODUCT(ReC,COS(kk*RADIANS(O360)))-SUMPRODUCT(ImC,SIN(kk*RADIANS(O360)))</f>
        <v>0.0689587909261434</v>
      </c>
    </row>
    <row r="361" customFormat="false" ht="15" hidden="false" customHeight="false" outlineLevel="0" collapsed="false">
      <c r="O361" s="39" t="n">
        <v>-144.7</v>
      </c>
      <c r="P361" s="40" t="n">
        <f aca="false">SUMPRODUCT(ReC,COS(kk*RADIANS(O361)))-SUMPRODUCT(ImC,SIN(kk*RADIANS(O361)))</f>
        <v>0.0689066271424609</v>
      </c>
    </row>
    <row r="362" customFormat="false" ht="15" hidden="false" customHeight="false" outlineLevel="0" collapsed="false">
      <c r="O362" s="39" t="n">
        <v>-144.6</v>
      </c>
      <c r="P362" s="40" t="n">
        <f aca="false">SUMPRODUCT(ReC,COS(kk*RADIANS(O362)))-SUMPRODUCT(ImC,SIN(kk*RADIANS(O362)))</f>
        <v>0.0688389836315874</v>
      </c>
    </row>
    <row r="363" customFormat="false" ht="15" hidden="false" customHeight="false" outlineLevel="0" collapsed="false">
      <c r="O363" s="39" t="n">
        <v>-144.5</v>
      </c>
      <c r="P363" s="40" t="n">
        <f aca="false">SUMPRODUCT(ReC,COS(kk*RADIANS(O363)))-SUMPRODUCT(ImC,SIN(kk*RADIANS(O363)))</f>
        <v>0.068755744113095</v>
      </c>
    </row>
    <row r="364" customFormat="false" ht="15" hidden="false" customHeight="false" outlineLevel="0" collapsed="false">
      <c r="O364" s="39" t="n">
        <v>-144.4</v>
      </c>
      <c r="P364" s="40" t="n">
        <f aca="false">SUMPRODUCT(ReC,COS(kk*RADIANS(O364)))-SUMPRODUCT(ImC,SIN(kk*RADIANS(O364)))</f>
        <v>0.0686567978723843</v>
      </c>
    </row>
    <row r="365" customFormat="false" ht="15" hidden="false" customHeight="false" outlineLevel="0" collapsed="false">
      <c r="O365" s="39" t="n">
        <v>-144.3</v>
      </c>
      <c r="P365" s="40" t="n">
        <f aca="false">SUMPRODUCT(ReC,COS(kk*RADIANS(O365)))-SUMPRODUCT(ImC,SIN(kk*RADIANS(O365)))</f>
        <v>0.0685420397644813</v>
      </c>
    </row>
    <row r="366" customFormat="false" ht="15" hidden="false" customHeight="false" outlineLevel="0" collapsed="false">
      <c r="O366" s="39" t="n">
        <v>-144.2</v>
      </c>
      <c r="P366" s="40" t="n">
        <f aca="false">SUMPRODUCT(ReC,COS(kk*RADIANS(O366)))-SUMPRODUCT(ImC,SIN(kk*RADIANS(O366)))</f>
        <v>0.0684113702155734</v>
      </c>
    </row>
    <row r="367" customFormat="false" ht="15" hidden="false" customHeight="false" outlineLevel="0" collapsed="false">
      <c r="O367" s="39" t="n">
        <v>-144.1</v>
      </c>
      <c r="P367" s="40" t="n">
        <f aca="false">SUMPRODUCT(ReC,COS(kk*RADIANS(O367)))-SUMPRODUCT(ImC,SIN(kk*RADIANS(O367)))</f>
        <v>0.0682646952222919</v>
      </c>
    </row>
    <row r="368" customFormat="false" ht="15" hidden="false" customHeight="false" outlineLevel="0" collapsed="false">
      <c r="O368" s="39" t="n">
        <v>-144</v>
      </c>
      <c r="P368" s="40" t="n">
        <f aca="false">SUMPRODUCT(ReC,COS(kk*RADIANS(O368)))-SUMPRODUCT(ImC,SIN(kk*RADIANS(O368)))</f>
        <v>0.0681019263487523</v>
      </c>
    </row>
    <row r="369" customFormat="false" ht="15" hidden="false" customHeight="false" outlineLevel="0" collapsed="false">
      <c r="O369" s="39" t="n">
        <v>-143.9</v>
      </c>
      <c r="P369" s="40" t="n">
        <f aca="false">SUMPRODUCT(ReC,COS(kk*RADIANS(O369)))-SUMPRODUCT(ImC,SIN(kk*RADIANS(O369)))</f>
        <v>0.0679229807213665</v>
      </c>
    </row>
    <row r="370" customFormat="false" ht="15" hidden="false" customHeight="false" outlineLevel="0" collapsed="false">
      <c r="O370" s="39" t="n">
        <v>-143.8</v>
      </c>
      <c r="P370" s="40" t="n">
        <f aca="false">SUMPRODUCT(ReC,COS(kk*RADIANS(O370)))-SUMPRODUCT(ImC,SIN(kk*RADIANS(O370)))</f>
        <v>0.0677277810214384</v>
      </c>
    </row>
    <row r="371" customFormat="false" ht="15" hidden="false" customHeight="false" outlineLevel="0" collapsed="false">
      <c r="O371" s="39" t="n">
        <v>-143.7</v>
      </c>
      <c r="P371" s="40" t="n">
        <f aca="false">SUMPRODUCT(ReC,COS(kk*RADIANS(O371)))-SUMPRODUCT(ImC,SIN(kk*RADIANS(O371)))</f>
        <v>0.0675162554755581</v>
      </c>
    </row>
    <row r="372" customFormat="false" ht="15" hidden="false" customHeight="false" outlineLevel="0" collapsed="false">
      <c r="O372" s="39" t="n">
        <v>-143.6</v>
      </c>
      <c r="P372" s="40" t="n">
        <f aca="false">SUMPRODUCT(ReC,COS(kk*RADIANS(O372)))-SUMPRODUCT(ImC,SIN(kk*RADIANS(O372)))</f>
        <v>0.0672883378438091</v>
      </c>
    </row>
    <row r="373" customFormat="false" ht="15" hidden="false" customHeight="false" outlineLevel="0" collapsed="false">
      <c r="O373" s="39" t="n">
        <v>-143.5</v>
      </c>
      <c r="P373" s="40" t="n">
        <f aca="false">SUMPRODUCT(ReC,COS(kk*RADIANS(O373)))-SUMPRODUCT(ImC,SIN(kk*RADIANS(O373)))</f>
        <v>0.0670439674058057</v>
      </c>
    </row>
    <row r="374" customFormat="false" ht="15" hidden="false" customHeight="false" outlineLevel="0" collapsed="false">
      <c r="O374" s="39" t="n">
        <v>-143.4</v>
      </c>
      <c r="P374" s="40" t="n">
        <f aca="false">SUMPRODUCT(ReC,COS(kk*RADIANS(O374)))-SUMPRODUCT(ImC,SIN(kk*RADIANS(O374)))</f>
        <v>0.0667830889445749</v>
      </c>
    </row>
    <row r="375" customFormat="false" ht="15" hidden="false" customHeight="false" outlineLevel="0" collapsed="false">
      <c r="O375" s="39" t="n">
        <v>-143.3</v>
      </c>
      <c r="P375" s="40" t="n">
        <f aca="false">SUMPRODUCT(ReC,COS(kk*RADIANS(O375)))-SUMPRODUCT(ImC,SIN(kk*RADIANS(O375)))</f>
        <v>0.0665056527283043</v>
      </c>
    </row>
    <row r="376" customFormat="false" ht="15" hidden="false" customHeight="false" outlineLevel="0" collapsed="false">
      <c r="O376" s="39" t="n">
        <v>-143.2</v>
      </c>
      <c r="P376" s="40" t="n">
        <f aca="false">SUMPRODUCT(ReC,COS(kk*RADIANS(O376)))-SUMPRODUCT(ImC,SIN(kk*RADIANS(O376)))</f>
        <v>0.0662116144899707</v>
      </c>
    </row>
    <row r="377" customFormat="false" ht="15" hidden="false" customHeight="false" outlineLevel="0" collapsed="false">
      <c r="O377" s="39" t="n">
        <v>-143.1</v>
      </c>
      <c r="P377" s="40" t="n">
        <f aca="false">SUMPRODUCT(ReC,COS(kk*RADIANS(O377)))-SUMPRODUCT(ImC,SIN(kk*RADIANS(O377)))</f>
        <v>0.0659009354048721</v>
      </c>
    </row>
    <row r="378" customFormat="false" ht="15" hidden="false" customHeight="false" outlineLevel="0" collapsed="false">
      <c r="O378" s="39" t="n">
        <v>-143</v>
      </c>
      <c r="P378" s="40" t="n">
        <f aca="false">SUMPRODUCT(ReC,COS(kk*RADIANS(O378)))-SUMPRODUCT(ImC,SIN(kk*RADIANS(O378)))</f>
        <v>0.0655735820660807</v>
      </c>
    </row>
    <row r="379" customFormat="false" ht="15" hidden="false" customHeight="false" outlineLevel="0" collapsed="false">
      <c r="O379" s="39" t="n">
        <v>-142.9</v>
      </c>
      <c r="P379" s="40" t="n">
        <f aca="false">SUMPRODUCT(ReC,COS(kk*RADIANS(O379)))-SUMPRODUCT(ImC,SIN(kk*RADIANS(O379)))</f>
        <v>0.0652295264578399</v>
      </c>
    </row>
    <row r="380" customFormat="false" ht="15" hidden="false" customHeight="false" outlineLevel="0" collapsed="false">
      <c r="O380" s="39" t="n">
        <v>-142.8</v>
      </c>
      <c r="P380" s="40" t="n">
        <f aca="false">SUMPRODUCT(ReC,COS(kk*RADIANS(O380)))-SUMPRODUCT(ImC,SIN(kk*RADIANS(O380)))</f>
        <v>0.0648687459269265</v>
      </c>
    </row>
    <row r="381" customFormat="false" ht="15" hidden="false" customHeight="false" outlineLevel="0" collapsed="false">
      <c r="O381" s="39" t="n">
        <v>-142.7</v>
      </c>
      <c r="P381" s="40" t="n">
        <f aca="false">SUMPRODUCT(ReC,COS(kk*RADIANS(O381)))-SUMPRODUCT(ImC,SIN(kk*RADIANS(O381)))</f>
        <v>0.0644912231520009</v>
      </c>
    </row>
    <row r="382" customFormat="false" ht="15" hidden="false" customHeight="false" outlineLevel="0" collapsed="false">
      <c r="O382" s="39" t="n">
        <v>-142.6</v>
      </c>
      <c r="P382" s="40" t="n">
        <f aca="false">SUMPRODUCT(ReC,COS(kk*RADIANS(O382)))-SUMPRODUCT(ImC,SIN(kk*RADIANS(O382)))</f>
        <v>0.0640969461109691</v>
      </c>
    </row>
    <row r="383" customFormat="false" ht="15" hidden="false" customHeight="false" outlineLevel="0" collapsed="false">
      <c r="O383" s="39" t="n">
        <v>-142.5</v>
      </c>
      <c r="P383" s="40" t="n">
        <f aca="false">SUMPRODUCT(ReC,COS(kk*RADIANS(O383)))-SUMPRODUCT(ImC,SIN(kk*RADIANS(O383)))</f>
        <v>0.0636859080463796</v>
      </c>
    </row>
    <row r="384" customFormat="false" ht="15" hidden="false" customHeight="false" outlineLevel="0" collapsed="false">
      <c r="O384" s="39" t="n">
        <v>-142.4</v>
      </c>
      <c r="P384" s="40" t="n">
        <f aca="false">SUMPRODUCT(ReC,COS(kk*RADIANS(O384)))-SUMPRODUCT(ImC,SIN(kk*RADIANS(O384)))</f>
        <v>0.0632581074288823</v>
      </c>
    </row>
    <row r="385" customFormat="false" ht="15" hidden="false" customHeight="false" outlineLevel="0" collapsed="false">
      <c r="O385" s="39" t="n">
        <v>-142.3</v>
      </c>
      <c r="P385" s="40" t="n">
        <f aca="false">SUMPRODUCT(ReC,COS(kk*RADIANS(O385)))-SUMPRODUCT(ImC,SIN(kk*RADIANS(O385)))</f>
        <v>0.0628135479187739</v>
      </c>
    </row>
    <row r="386" customFormat="false" ht="15" hidden="false" customHeight="false" outlineLevel="0" collapsed="false">
      <c r="O386" s="39" t="n">
        <v>-142.2</v>
      </c>
      <c r="P386" s="40" t="n">
        <f aca="false">SUMPRODUCT(ReC,COS(kk*RADIANS(O386)))-SUMPRODUCT(ImC,SIN(kk*RADIANS(O386)))</f>
        <v>0.0623522383256559</v>
      </c>
    </row>
    <row r="387" customFormat="false" ht="15" hidden="false" customHeight="false" outlineLevel="0" collapsed="false">
      <c r="O387" s="39" t="n">
        <v>-142.1</v>
      </c>
      <c r="P387" s="40" t="n">
        <f aca="false">SUMPRODUCT(ReC,COS(kk*RADIANS(O387)))-SUMPRODUCT(ImC,SIN(kk*RADIANS(O387)))</f>
        <v>0.0618741925662347</v>
      </c>
    </row>
    <row r="388" customFormat="false" ht="15" hidden="false" customHeight="false" outlineLevel="0" collapsed="false">
      <c r="O388" s="39" t="n">
        <v>-142</v>
      </c>
      <c r="P388" s="40" t="n">
        <f aca="false">SUMPRODUCT(ReC,COS(kk*RADIANS(O388)))-SUMPRODUCT(ImC,SIN(kk*RADIANS(O388)))</f>
        <v>0.0613794296202889</v>
      </c>
    </row>
    <row r="389" customFormat="false" ht="15" hidden="false" customHeight="false" outlineLevel="0" collapsed="false">
      <c r="O389" s="39" t="n">
        <v>-141.9</v>
      </c>
      <c r="P389" s="40" t="n">
        <f aca="false">SUMPRODUCT(ReC,COS(kk*RADIANS(O389)))-SUMPRODUCT(ImC,SIN(kk*RADIANS(O389)))</f>
        <v>0.060867973484834</v>
      </c>
    </row>
    <row r="390" customFormat="false" ht="15" hidden="false" customHeight="false" outlineLevel="0" collapsed="false">
      <c r="O390" s="39" t="n">
        <v>-141.8</v>
      </c>
      <c r="P390" s="40" t="n">
        <f aca="false">SUMPRODUCT(ReC,COS(kk*RADIANS(O390)))-SUMPRODUCT(ImC,SIN(kk*RADIANS(O390)))</f>
        <v>0.0603398531265154</v>
      </c>
    </row>
    <row r="391" customFormat="false" ht="15" hidden="false" customHeight="false" outlineLevel="0" collapsed="false">
      <c r="O391" s="39" t="n">
        <v>-141.7</v>
      </c>
      <c r="P391" s="40" t="n">
        <f aca="false">SUMPRODUCT(ReC,COS(kk*RADIANS(O391)))-SUMPRODUCT(ImC,SIN(kk*RADIANS(O391)))</f>
        <v>0.059795102432256</v>
      </c>
    </row>
    <row r="392" customFormat="false" ht="15" hidden="false" customHeight="false" outlineLevel="0" collapsed="false">
      <c r="O392" s="39" t="n">
        <v>-141.6</v>
      </c>
      <c r="P392" s="40" t="n">
        <f aca="false">SUMPRODUCT(ReC,COS(kk*RADIANS(O392)))-SUMPRODUCT(ImC,SIN(kk*RADIANS(O392)))</f>
        <v>0.0592337601581937</v>
      </c>
    </row>
    <row r="393" customFormat="false" ht="15" hidden="false" customHeight="false" outlineLevel="0" collapsed="false">
      <c r="O393" s="39" t="n">
        <v>-141.5</v>
      </c>
      <c r="P393" s="40" t="n">
        <f aca="false">SUMPRODUCT(ReC,COS(kk*RADIANS(O393)))-SUMPRODUCT(ImC,SIN(kk*RADIANS(O393)))</f>
        <v>0.0586558698769344</v>
      </c>
    </row>
    <row r="394" customFormat="false" ht="15" hidden="false" customHeight="false" outlineLevel="0" collapsed="false">
      <c r="O394" s="39" t="n">
        <v>-141.4</v>
      </c>
      <c r="P394" s="40" t="n">
        <f aca="false">SUMPRODUCT(ReC,COS(kk*RADIANS(O394)))-SUMPRODUCT(ImC,SIN(kk*RADIANS(O394)))</f>
        <v>0.0580614799231596</v>
      </c>
    </row>
    <row r="395" customFormat="false" ht="15" hidden="false" customHeight="false" outlineLevel="0" collapsed="false">
      <c r="O395" s="39" t="n">
        <v>-141.3</v>
      </c>
      <c r="P395" s="40" t="n">
        <f aca="false">SUMPRODUCT(ReC,COS(kk*RADIANS(O395)))-SUMPRODUCT(ImC,SIN(kk*RADIANS(O395)))</f>
        <v>0.0574506433376142</v>
      </c>
    </row>
    <row r="396" customFormat="false" ht="15" hidden="false" customHeight="false" outlineLevel="0" collapsed="false">
      <c r="O396" s="39" t="n">
        <v>-141.2</v>
      </c>
      <c r="P396" s="40" t="n">
        <f aca="false">SUMPRODUCT(ReC,COS(kk*RADIANS(O396)))-SUMPRODUCT(ImC,SIN(kk*RADIANS(O396)))</f>
        <v>0.0568234178095127</v>
      </c>
    </row>
    <row r="397" customFormat="false" ht="15" hidden="false" customHeight="false" outlineLevel="0" collapsed="false">
      <c r="O397" s="39" t="n">
        <v>-141.1</v>
      </c>
      <c r="P397" s="40" t="n">
        <f aca="false">SUMPRODUCT(ReC,COS(kk*RADIANS(O397)))-SUMPRODUCT(ImC,SIN(kk*RADIANS(O397)))</f>
        <v>0.0561798656173948</v>
      </c>
    </row>
    <row r="398" customFormat="false" ht="15" hidden="false" customHeight="false" outlineLevel="0" collapsed="false">
      <c r="O398" s="39" t="n">
        <v>-141</v>
      </c>
      <c r="P398" s="40" t="n">
        <f aca="false">SUMPRODUCT(ReC,COS(kk*RADIANS(O398)))-SUMPRODUCT(ImC,SIN(kk*RADIANS(O398)))</f>
        <v>0.0555200535684651</v>
      </c>
    </row>
    <row r="399" customFormat="false" ht="15" hidden="false" customHeight="false" outlineLevel="0" collapsed="false">
      <c r="O399" s="39" t="n">
        <v>-140.9</v>
      </c>
      <c r="P399" s="40" t="n">
        <f aca="false">SUMPRODUCT(ReC,COS(kk*RADIANS(O399)))-SUMPRODUCT(ImC,SIN(kk*RADIANS(O399)))</f>
        <v>0.0548440529364531</v>
      </c>
    </row>
    <row r="400" customFormat="false" ht="15" hidden="false" customHeight="false" outlineLevel="0" collapsed="false">
      <c r="O400" s="39" t="n">
        <v>-140.8</v>
      </c>
      <c r="P400" s="40" t="n">
        <f aca="false">SUMPRODUCT(ReC,COS(kk*RADIANS(O400)))-SUMPRODUCT(ImC,SIN(kk*RADIANS(O400)))</f>
        <v>0.0541519393980266</v>
      </c>
    </row>
    <row r="401" customFormat="false" ht="15" hidden="false" customHeight="false" outlineLevel="0" collapsed="false">
      <c r="O401" s="39" t="n">
        <v>-140.7</v>
      </c>
      <c r="P401" s="40" t="n">
        <f aca="false">SUMPRODUCT(ReC,COS(kk*RADIANS(O401)))-SUMPRODUCT(ImC,SIN(kk*RADIANS(O401)))</f>
        <v>0.0534437929677971</v>
      </c>
    </row>
    <row r="402" customFormat="false" ht="15" hidden="false" customHeight="false" outlineLevel="0" collapsed="false">
      <c r="O402" s="39" t="n">
        <v>-140.6</v>
      </c>
      <c r="P402" s="40" t="n">
        <f aca="false">SUMPRODUCT(ReC,COS(kk*RADIANS(O402)))-SUMPRODUCT(ImC,SIN(kk*RADIANS(O402)))</f>
        <v>0.0527196979319496</v>
      </c>
    </row>
    <row r="403" customFormat="false" ht="15" hidden="false" customHeight="false" outlineLevel="0" collapsed="false">
      <c r="O403" s="39" t="n">
        <v>-140.5</v>
      </c>
      <c r="P403" s="40" t="n">
        <f aca="false">SUMPRODUCT(ReC,COS(kk*RADIANS(O403)))-SUMPRODUCT(ImC,SIN(kk*RADIANS(O403)))</f>
        <v>0.0519797427805378</v>
      </c>
    </row>
    <row r="404" customFormat="false" ht="15" hidden="false" customHeight="false" outlineLevel="0" collapsed="false">
      <c r="O404" s="39" t="n">
        <v>-140.4</v>
      </c>
      <c r="P404" s="40" t="n">
        <f aca="false">SUMPRODUCT(ReC,COS(kk*RADIANS(O404)))-SUMPRODUCT(ImC,SIN(kk*RADIANS(O404)))</f>
        <v>0.0512240201384802</v>
      </c>
    </row>
    <row r="405" customFormat="false" ht="15" hidden="false" customHeight="false" outlineLevel="0" collapsed="false">
      <c r="O405" s="39" t="n">
        <v>-140.3</v>
      </c>
      <c r="P405" s="40" t="n">
        <f aca="false">SUMPRODUCT(ReC,COS(kk*RADIANS(O405)))-SUMPRODUCT(ImC,SIN(kk*RADIANS(O405)))</f>
        <v>0.0504526266952925</v>
      </c>
    </row>
    <row r="406" customFormat="false" ht="15" hidden="false" customHeight="false" outlineLevel="0" collapsed="false">
      <c r="O406" s="39" t="n">
        <v>-140.2</v>
      </c>
      <c r="P406" s="40" t="n">
        <f aca="false">SUMPRODUCT(ReC,COS(kk*RADIANS(O406)))-SUMPRODUCT(ImC,SIN(kk*RADIANS(O406)))</f>
        <v>0.0496656631335978</v>
      </c>
    </row>
    <row r="407" customFormat="false" ht="15" hidden="false" customHeight="false" outlineLevel="0" collapsed="false">
      <c r="O407" s="39" t="n">
        <v>-140.1</v>
      </c>
      <c r="P407" s="40" t="n">
        <f aca="false">SUMPRODUCT(ReC,COS(kk*RADIANS(O407)))-SUMPRODUCT(ImC,SIN(kk*RADIANS(O407)))</f>
        <v>0.0488632340564531</v>
      </c>
    </row>
    <row r="408" customFormat="false" ht="15" hidden="false" customHeight="false" outlineLevel="0" collapsed="false">
      <c r="O408" s="39" t="n">
        <v>-140</v>
      </c>
      <c r="P408" s="40" t="n">
        <f aca="false">SUMPRODUCT(ReC,COS(kk*RADIANS(O408)))-SUMPRODUCT(ImC,SIN(kk*RADIANS(O408)))</f>
        <v>0.0480454479135258</v>
      </c>
    </row>
    <row r="409" customFormat="false" ht="15" hidden="false" customHeight="false" outlineLevel="0" collapsed="false">
      <c r="O409" s="39" t="n">
        <v>-139.9</v>
      </c>
      <c r="P409" s="40" t="n">
        <f aca="false">SUMPRODUCT(ReC,COS(kk*RADIANS(O409)))-SUMPRODUCT(ImC,SIN(kk*RADIANS(O409)))</f>
        <v>0.0472124169261668</v>
      </c>
    </row>
    <row r="410" customFormat="false" ht="15" hidden="false" customHeight="false" outlineLevel="0" collapsed="false">
      <c r="O410" s="39" t="n">
        <v>-139.8</v>
      </c>
      <c r="P410" s="40" t="n">
        <f aca="false">SUMPRODUCT(ReC,COS(kk*RADIANS(O410)))-SUMPRODUCT(ImC,SIN(kk*RADIANS(O410)))</f>
        <v>0.0463642570114135</v>
      </c>
    </row>
    <row r="411" customFormat="false" ht="15" hidden="false" customHeight="false" outlineLevel="0" collapsed="false">
      <c r="O411" s="39" t="n">
        <v>-139.7</v>
      </c>
      <c r="P411" s="40" t="n">
        <f aca="false">SUMPRODUCT(ReC,COS(kk*RADIANS(O411)))-SUMPRODUCT(ImC,SIN(kk*RADIANS(O411)))</f>
        <v>0.0455010877049668</v>
      </c>
    </row>
    <row r="412" customFormat="false" ht="15" hidden="false" customHeight="false" outlineLevel="0" collapsed="false">
      <c r="O412" s="39" t="n">
        <v>-139.6</v>
      </c>
      <c r="P412" s="40" t="n">
        <f aca="false">SUMPRODUCT(ReC,COS(kk*RADIANS(O412)))-SUMPRODUCT(ImC,SIN(kk*RADIANS(O412)))</f>
        <v>0.0446230320831792</v>
      </c>
    </row>
    <row r="413" customFormat="false" ht="15" hidden="false" customHeight="false" outlineLevel="0" collapsed="false">
      <c r="O413" s="39" t="n">
        <v>-139.5</v>
      </c>
      <c r="P413" s="40" t="n">
        <f aca="false">SUMPRODUCT(ReC,COS(kk*RADIANS(O413)))-SUMPRODUCT(ImC,SIN(kk*RADIANS(O413)))</f>
        <v>0.0437302166840963</v>
      </c>
    </row>
    <row r="414" customFormat="false" ht="15" hidden="false" customHeight="false" outlineLevel="0" collapsed="false">
      <c r="O414" s="39" t="n">
        <v>-139.4</v>
      </c>
      <c r="P414" s="40" t="n">
        <f aca="false">SUMPRODUCT(ReC,COS(kk*RADIANS(O414)))-SUMPRODUCT(ImC,SIN(kk*RADIANS(O414)))</f>
        <v>0.0428227714275912</v>
      </c>
    </row>
    <row r="415" customFormat="false" ht="15" hidden="false" customHeight="false" outlineLevel="0" collapsed="false">
      <c r="O415" s="39" t="n">
        <v>-139.3</v>
      </c>
      <c r="P415" s="40" t="n">
        <f aca="false">SUMPRODUCT(ReC,COS(kk*RADIANS(O415)))-SUMPRODUCT(ImC,SIN(kk*RADIANS(O415)))</f>
        <v>0.0419008295346346</v>
      </c>
    </row>
    <row r="416" customFormat="false" ht="15" hidden="false" customHeight="false" outlineLevel="0" collapsed="false">
      <c r="O416" s="39" t="n">
        <v>-139.2</v>
      </c>
      <c r="P416" s="40" t="n">
        <f aca="false">SUMPRODUCT(ReC,COS(kk*RADIANS(O416)))-SUMPRODUCT(ImC,SIN(kk*RADIANS(O416)))</f>
        <v>0.0409645274457384</v>
      </c>
    </row>
    <row r="417" customFormat="false" ht="15" hidden="false" customHeight="false" outlineLevel="0" collapsed="false">
      <c r="O417" s="39" t="n">
        <v>-139.1</v>
      </c>
      <c r="P417" s="40" t="n">
        <f aca="false">SUMPRODUCT(ReC,COS(kk*RADIANS(O417)))-SUMPRODUCT(ImC,SIN(kk*RADIANS(O417)))</f>
        <v>0.0400140047386189</v>
      </c>
    </row>
    <row r="418" customFormat="false" ht="15" hidden="false" customHeight="false" outlineLevel="0" collapsed="false">
      <c r="O418" s="39" t="n">
        <v>-139</v>
      </c>
      <c r="P418" s="40" t="n">
        <f aca="false">SUMPRODUCT(ReC,COS(kk*RADIANS(O418)))-SUMPRODUCT(ImC,SIN(kk*RADIANS(O418)))</f>
        <v>0.0390494040451152</v>
      </c>
    </row>
    <row r="419" customFormat="false" ht="15" hidden="false" customHeight="false" outlineLevel="0" collapsed="false">
      <c r="O419" s="39" t="n">
        <v>-138.9</v>
      </c>
      <c r="P419" s="40" t="n">
        <f aca="false">SUMPRODUCT(ReC,COS(kk*RADIANS(O419)))-SUMPRODUCT(ImC,SIN(kk*RADIANS(O419)))</f>
        <v>0.0380708709674101</v>
      </c>
    </row>
    <row r="420" customFormat="false" ht="15" hidden="false" customHeight="false" outlineLevel="0" collapsed="false">
      <c r="O420" s="39" t="n">
        <v>-138.8</v>
      </c>
      <c r="P420" s="40" t="n">
        <f aca="false">SUMPRODUCT(ReC,COS(kk*RADIANS(O420)))-SUMPRODUCT(ImC,SIN(kk*RADIANS(O420)))</f>
        <v>0.0370785539935922</v>
      </c>
    </row>
    <row r="421" customFormat="false" ht="15" hidden="false" customHeight="false" outlineLevel="0" collapsed="false">
      <c r="O421" s="39" t="n">
        <v>-138.7</v>
      </c>
      <c r="P421" s="40" t="n">
        <f aca="false">SUMPRODUCT(ReC,COS(kk*RADIANS(O421)))-SUMPRODUCT(ImC,SIN(kk*RADIANS(O421)))</f>
        <v>0.0360726044126009</v>
      </c>
    </row>
    <row r="422" customFormat="false" ht="15" hidden="false" customHeight="false" outlineLevel="0" collapsed="false">
      <c r="O422" s="39" t="n">
        <v>-138.6</v>
      </c>
      <c r="P422" s="40" t="n">
        <f aca="false">SUMPRODUCT(ReC,COS(kk*RADIANS(O422)))-SUMPRODUCT(ImC,SIN(kk*RADIANS(O422)))</f>
        <v>0.0350531762286005</v>
      </c>
    </row>
    <row r="423" customFormat="false" ht="15" hidden="false" customHeight="false" outlineLevel="0" collapsed="false">
      <c r="O423" s="39" t="n">
        <v>-138.5</v>
      </c>
      <c r="P423" s="40" t="n">
        <f aca="false">SUMPRODUCT(ReC,COS(kk*RADIANS(O423)))-SUMPRODUCT(ImC,SIN(kk*RADIANS(O423)))</f>
        <v>0.0340204260748164</v>
      </c>
    </row>
    <row r="424" customFormat="false" ht="15" hidden="false" customHeight="false" outlineLevel="0" collapsed="false">
      <c r="O424" s="39" t="n">
        <v>-138.4</v>
      </c>
      <c r="P424" s="40" t="n">
        <f aca="false">SUMPRODUCT(ReC,COS(kk*RADIANS(O424)))-SUMPRODUCT(ImC,SIN(kk*RADIANS(O424)))</f>
        <v>0.0329745131268887</v>
      </c>
    </row>
    <row r="425" customFormat="false" ht="15" hidden="false" customHeight="false" outlineLevel="0" collapsed="false">
      <c r="O425" s="39" t="n">
        <v>-138.3</v>
      </c>
      <c r="P425" s="40" t="n">
        <f aca="false">SUMPRODUCT(ReC,COS(kk*RADIANS(O425)))-SUMPRODUCT(ImC,SIN(kk*RADIANS(O425)))</f>
        <v>0.0319155990157728</v>
      </c>
    </row>
    <row r="426" customFormat="false" ht="15" hidden="false" customHeight="false" outlineLevel="0" collapsed="false">
      <c r="O426" s="39" t="n">
        <v>-138.2</v>
      </c>
      <c r="P426" s="40" t="n">
        <f aca="false">SUMPRODUCT(ReC,COS(kk*RADIANS(O426)))-SUMPRODUCT(ImC,SIN(kk*RADIANS(O426)))</f>
        <v>0.0308438477402375</v>
      </c>
    </row>
    <row r="427" customFormat="false" ht="15" hidden="false" customHeight="false" outlineLevel="0" collapsed="false">
      <c r="O427" s="39" t="n">
        <v>-138.1</v>
      </c>
      <c r="P427" s="40" t="n">
        <f aca="false">SUMPRODUCT(ReC,COS(kk*RADIANS(O427)))-SUMPRODUCT(ImC,SIN(kk*RADIANS(O427)))</f>
        <v>0.0297594255790013</v>
      </c>
    </row>
    <row r="428" customFormat="false" ht="15" hidden="false" customHeight="false" outlineLevel="0" collapsed="false">
      <c r="O428" s="39" t="n">
        <v>-138</v>
      </c>
      <c r="P428" s="40" t="n">
        <f aca="false">SUMPRODUCT(ReC,COS(kk*RADIANS(O428)))-SUMPRODUCT(ImC,SIN(kk*RADIANS(O428)))</f>
        <v>0.0286625010025436</v>
      </c>
    </row>
    <row r="429" customFormat="false" ht="15" hidden="false" customHeight="false" outlineLevel="0" collapsed="false">
      <c r="O429" s="39" t="n">
        <v>-137.9</v>
      </c>
      <c r="P429" s="40" t="n">
        <f aca="false">SUMPRODUCT(ReC,COS(kk*RADIANS(O429)))-SUMPRODUCT(ImC,SIN(kk*RADIANS(O429)))</f>
        <v>0.0275532445846417</v>
      </c>
    </row>
    <row r="430" customFormat="false" ht="15" hidden="false" customHeight="false" outlineLevel="0" collapsed="false">
      <c r="O430" s="39" t="n">
        <v>-137.8</v>
      </c>
      <c r="P430" s="40" t="n">
        <f aca="false">SUMPRODUCT(ReC,COS(kk*RADIANS(O430)))-SUMPRODUCT(ImC,SIN(kk*RADIANS(O430)))</f>
        <v>0.0264318289136708</v>
      </c>
    </row>
    <row r="431" customFormat="false" ht="15" hidden="false" customHeight="false" outlineLevel="0" collapsed="false">
      <c r="O431" s="39" t="n">
        <v>-137.7</v>
      </c>
      <c r="P431" s="40" t="n">
        <f aca="false">SUMPRODUCT(ReC,COS(kk*RADIANS(O431)))-SUMPRODUCT(ImC,SIN(kk*RADIANS(O431)))</f>
        <v>0.0252984285037089</v>
      </c>
    </row>
    <row r="432" customFormat="false" ht="15" hidden="false" customHeight="false" outlineLevel="0" collapsed="false">
      <c r="O432" s="39" t="n">
        <v>-137.6</v>
      </c>
      <c r="P432" s="40" t="n">
        <f aca="false">SUMPRODUCT(ReC,COS(kk*RADIANS(O432)))-SUMPRODUCT(ImC,SIN(kk*RADIANS(O432)))</f>
        <v>0.0241532197054919</v>
      </c>
    </row>
    <row r="433" customFormat="false" ht="15" hidden="false" customHeight="false" outlineLevel="0" collapsed="false">
      <c r="O433" s="39" t="n">
        <v>-137.5</v>
      </c>
      <c r="P433" s="40" t="n">
        <f aca="false">SUMPRODUCT(ReC,COS(kk*RADIANS(O433)))-SUMPRODUCT(ImC,SIN(kk*RADIANS(O433)))</f>
        <v>0.0229963806172544</v>
      </c>
    </row>
    <row r="434" customFormat="false" ht="15" hidden="false" customHeight="false" outlineLevel="0" collapsed="false">
      <c r="O434" s="39" t="n">
        <v>-137.4</v>
      </c>
      <c r="P434" s="40" t="n">
        <f aca="false">SUMPRODUCT(ReC,COS(kk*RADIANS(O434)))-SUMPRODUCT(ImC,SIN(kk*RADIANS(O434)))</f>
        <v>0.0218280909955068</v>
      </c>
    </row>
    <row r="435" customFormat="false" ht="15" hidden="false" customHeight="false" outlineLevel="0" collapsed="false">
      <c r="O435" s="39" t="n">
        <v>-137.3</v>
      </c>
      <c r="P435" s="40" t="n">
        <f aca="false">SUMPRODUCT(ReC,COS(kk*RADIANS(O435)))-SUMPRODUCT(ImC,SIN(kk*RADIANS(O435)))</f>
        <v>0.0206485321657835</v>
      </c>
    </row>
    <row r="436" customFormat="false" ht="15" hidden="false" customHeight="false" outlineLevel="0" collapsed="false">
      <c r="O436" s="39" t="n">
        <v>-137.2</v>
      </c>
      <c r="P436" s="40" t="n">
        <f aca="false">SUMPRODUCT(ReC,COS(kk*RADIANS(O436)))-SUMPRODUCT(ImC,SIN(kk*RADIANS(O436)))</f>
        <v>0.0194578869334065</v>
      </c>
    </row>
    <row r="437" customFormat="false" ht="15" hidden="false" customHeight="false" outlineLevel="0" collapsed="false">
      <c r="O437" s="39" t="n">
        <v>-137.1</v>
      </c>
      <c r="P437" s="40" t="n">
        <f aca="false">SUMPRODUCT(ReC,COS(kk*RADIANS(O437)))-SUMPRODUCT(ImC,SIN(kk*RADIANS(O437)))</f>
        <v>0.0182563394943059</v>
      </c>
    </row>
    <row r="438" customFormat="false" ht="15" hidden="false" customHeight="false" outlineLevel="0" collapsed="false">
      <c r="O438" s="39" t="n">
        <v>-137</v>
      </c>
      <c r="P438" s="40" t="n">
        <f aca="false">SUMPRODUCT(ReC,COS(kk*RADIANS(O438)))-SUMPRODUCT(ImC,SIN(kk*RADIANS(O438)))</f>
        <v>0.0170440753459355</v>
      </c>
    </row>
    <row r="439" customFormat="false" ht="15" hidden="false" customHeight="false" outlineLevel="0" collapsed="false">
      <c r="O439" s="39" t="n">
        <v>-136.9</v>
      </c>
      <c r="P439" s="40" t="n">
        <f aca="false">SUMPRODUCT(ReC,COS(kk*RADIANS(O439)))-SUMPRODUCT(ImC,SIN(kk*RADIANS(O439)))</f>
        <v>0.0158212811983292</v>
      </c>
    </row>
    <row r="440" customFormat="false" ht="15" hidden="false" customHeight="false" outlineLevel="0" collapsed="false">
      <c r="O440" s="39" t="n">
        <v>-136.8</v>
      </c>
      <c r="P440" s="40" t="n">
        <f aca="false">SUMPRODUCT(ReC,COS(kk*RADIANS(O440)))-SUMPRODUCT(ImC,SIN(kk*RADIANS(O440)))</f>
        <v>0.0145881448853347</v>
      </c>
    </row>
    <row r="441" customFormat="false" ht="15" hidden="false" customHeight="false" outlineLevel="0" collapsed="false">
      <c r="O441" s="39" t="n">
        <v>-136.7</v>
      </c>
      <c r="P441" s="40" t="n">
        <f aca="false">SUMPRODUCT(ReC,COS(kk*RADIANS(O441)))-SUMPRODUCT(ImC,SIN(kk*RADIANS(O441)))</f>
        <v>0.0133448552760681</v>
      </c>
    </row>
    <row r="442" customFormat="false" ht="15" hidden="false" customHeight="false" outlineLevel="0" collapsed="false">
      <c r="O442" s="39" t="n">
        <v>-136.6</v>
      </c>
      <c r="P442" s="40" t="n">
        <f aca="false">SUMPRODUCT(ReC,COS(kk*RADIANS(O442)))-SUMPRODUCT(ImC,SIN(kk*RADIANS(O442)))</f>
        <v>0.0120916021866251</v>
      </c>
    </row>
    <row r="443" customFormat="false" ht="15" hidden="false" customHeight="false" outlineLevel="0" collapsed="false">
      <c r="O443" s="39" t="n">
        <v>-136.5</v>
      </c>
      <c r="P443" s="40" t="n">
        <f aca="false">SUMPRODUCT(ReC,COS(kk*RADIANS(O443)))-SUMPRODUCT(ImC,SIN(kk*RADIANS(O443)))</f>
        <v>0.0108285762920934</v>
      </c>
    </row>
    <row r="444" customFormat="false" ht="15" hidden="false" customHeight="false" outlineLevel="0" collapsed="false">
      <c r="O444" s="39" t="n">
        <v>-136.4</v>
      </c>
      <c r="P444" s="40" t="n">
        <f aca="false">SUMPRODUCT(ReC,COS(kk*RADIANS(O444)))-SUMPRODUCT(ImC,SIN(kk*RADIANS(O444)))</f>
        <v>0.00955596903890508</v>
      </c>
    </row>
    <row r="445" customFormat="false" ht="15" hidden="false" customHeight="false" outlineLevel="0" collapsed="false">
      <c r="O445" s="39" t="n">
        <v>-136.3</v>
      </c>
      <c r="P445" s="40" t="n">
        <f aca="false">SUMPRODUCT(ReC,COS(kk*RADIANS(O445)))-SUMPRODUCT(ImC,SIN(kk*RADIANS(O445)))</f>
        <v>0.00827397255756322</v>
      </c>
    </row>
    <row r="446" customFormat="false" ht="15" hidden="false" customHeight="false" outlineLevel="0" collapsed="false">
      <c r="O446" s="39" t="n">
        <v>-136.2</v>
      </c>
      <c r="P446" s="40" t="n">
        <f aca="false">SUMPRODUCT(ReC,COS(kk*RADIANS(O446)))-SUMPRODUCT(ImC,SIN(kk*RADIANS(O446)))</f>
        <v>0.00698277957578785</v>
      </c>
    </row>
    <row r="447" customFormat="false" ht="15" hidden="false" customHeight="false" outlineLevel="0" collapsed="false">
      <c r="O447" s="39" t="n">
        <v>-136.1</v>
      </c>
      <c r="P447" s="40" t="n">
        <f aca="false">SUMPRODUCT(ReC,COS(kk*RADIANS(O447)))-SUMPRODUCT(ImC,SIN(kk*RADIANS(O447)))</f>
        <v>0.00568258333211808</v>
      </c>
    </row>
    <row r="448" customFormat="false" ht="15" hidden="false" customHeight="false" outlineLevel="0" collapsed="false">
      <c r="O448" s="39" t="n">
        <v>-136</v>
      </c>
      <c r="P448" s="40" t="n">
        <f aca="false">SUMPRODUCT(ReC,COS(kk*RADIANS(O448)))-SUMPRODUCT(ImC,SIN(kk*RADIANS(O448)))</f>
        <v>0.00437357749000421</v>
      </c>
    </row>
    <row r="449" customFormat="false" ht="15" hidden="false" customHeight="false" outlineLevel="0" collapsed="false">
      <c r="O449" s="39" t="n">
        <v>-135.9</v>
      </c>
      <c r="P449" s="40" t="n">
        <f aca="false">SUMPRODUCT(ReC,COS(kk*RADIANS(O449)))-SUMPRODUCT(ImC,SIN(kk*RADIANS(O449)))</f>
        <v>0.003055956052434</v>
      </c>
    </row>
    <row r="450" customFormat="false" ht="15" hidden="false" customHeight="false" outlineLevel="0" collapsed="false">
      <c r="O450" s="39" t="n">
        <v>-135.8</v>
      </c>
      <c r="P450" s="40" t="n">
        <f aca="false">SUMPRODUCT(ReC,COS(kk*RADIANS(O450)))-SUMPRODUCT(ImC,SIN(kk*RADIANS(O450)))</f>
        <v>0.00172991327712589</v>
      </c>
    </row>
    <row r="451" customFormat="false" ht="15" hidden="false" customHeight="false" outlineLevel="0" collapsed="false">
      <c r="O451" s="39" t="n">
        <v>-135.7</v>
      </c>
      <c r="P451" s="40" t="n">
        <f aca="false">SUMPRODUCT(ReC,COS(kk*RADIANS(O451)))-SUMPRODUCT(ImC,SIN(kk*RADIANS(O451)))</f>
        <v>0.000395643592327567</v>
      </c>
    </row>
    <row r="452" customFormat="false" ht="15" hidden="false" customHeight="false" outlineLevel="0" collapsed="false">
      <c r="O452" s="39" t="n">
        <v>-135.6</v>
      </c>
      <c r="P452" s="40" t="n">
        <f aca="false">SUMPRODUCT(ReC,COS(kk*RADIANS(O452)))-SUMPRODUCT(ImC,SIN(kk*RADIANS(O452)))</f>
        <v>-0.000946658486742271</v>
      </c>
    </row>
    <row r="453" customFormat="false" ht="15" hidden="false" customHeight="false" outlineLevel="0" collapsed="false">
      <c r="O453" s="39" t="n">
        <v>-135.5</v>
      </c>
      <c r="P453" s="40" t="n">
        <f aca="false">SUMPRODUCT(ReC,COS(kk*RADIANS(O453)))-SUMPRODUCT(ImC,SIN(kk*RADIANS(O453)))</f>
        <v>-0.00229679844077808</v>
      </c>
    </row>
    <row r="454" customFormat="false" ht="15" hidden="false" customHeight="false" outlineLevel="0" collapsed="false">
      <c r="O454" s="39" t="n">
        <v>-135.4</v>
      </c>
      <c r="P454" s="40" t="n">
        <f aca="false">SUMPRODUCT(ReC,COS(kk*RADIANS(O454)))-SUMPRODUCT(ImC,SIN(kk*RADIANS(O454)))</f>
        <v>-0.00365458182855403</v>
      </c>
    </row>
    <row r="455" customFormat="false" ht="15" hidden="false" customHeight="false" outlineLevel="0" collapsed="false">
      <c r="O455" s="39" t="n">
        <v>-135.3</v>
      </c>
      <c r="P455" s="40" t="n">
        <f aca="false">SUMPRODUCT(ReC,COS(kk*RADIANS(O455)))-SUMPRODUCT(ImC,SIN(kk*RADIANS(O455)))</f>
        <v>-0.00501981436834594</v>
      </c>
    </row>
    <row r="456" customFormat="false" ht="15" hidden="false" customHeight="false" outlineLevel="0" collapsed="false">
      <c r="O456" s="39" t="n">
        <v>-135.2</v>
      </c>
      <c r="P456" s="40" t="n">
        <f aca="false">SUMPRODUCT(ReC,COS(kk*RADIANS(O456)))-SUMPRODUCT(ImC,SIN(kk*RADIANS(O456)))</f>
        <v>-0.00639230201856851</v>
      </c>
    </row>
    <row r="457" customFormat="false" ht="15" hidden="false" customHeight="false" outlineLevel="0" collapsed="false">
      <c r="O457" s="39" t="n">
        <v>-135.1</v>
      </c>
      <c r="P457" s="40" t="n">
        <f aca="false">SUMPRODUCT(ReC,COS(kk*RADIANS(O457)))-SUMPRODUCT(ImC,SIN(kk*RADIANS(O457)))</f>
        <v>-0.00777185105759509</v>
      </c>
    </row>
    <row r="458" customFormat="false" ht="15" hidden="false" customHeight="false" outlineLevel="0" collapsed="false">
      <c r="O458" s="39" t="n">
        <v>-135</v>
      </c>
      <c r="P458" s="40" t="n">
        <f aca="false">SUMPRODUCT(ReC,COS(kk*RADIANS(O458)))-SUMPRODUCT(ImC,SIN(kk*RADIANS(O458)))</f>
        <v>-0.00915826816273203</v>
      </c>
    </row>
    <row r="459" customFormat="false" ht="15" hidden="false" customHeight="false" outlineLevel="0" collapsed="false">
      <c r="O459" s="39" t="n">
        <v>-134.9</v>
      </c>
      <c r="P459" s="40" t="n">
        <f aca="false">SUMPRODUCT(ReC,COS(kk*RADIANS(O459)))-SUMPRODUCT(ImC,SIN(kk*RADIANS(O459)))</f>
        <v>-0.0105513604883029</v>
      </c>
    </row>
    <row r="460" customFormat="false" ht="15" hidden="false" customHeight="false" outlineLevel="0" collapsed="false">
      <c r="O460" s="39" t="n">
        <v>-134.8</v>
      </c>
      <c r="P460" s="40" t="n">
        <f aca="false">SUMPRODUCT(ReC,COS(kk*RADIANS(O460)))-SUMPRODUCT(ImC,SIN(kk*RADIANS(O460)))</f>
        <v>-0.0119509357428241</v>
      </c>
    </row>
    <row r="461" customFormat="false" ht="15" hidden="false" customHeight="false" outlineLevel="0" collapsed="false">
      <c r="O461" s="39" t="n">
        <v>-134.7</v>
      </c>
      <c r="P461" s="40" t="n">
        <f aca="false">SUMPRODUCT(ReC,COS(kk*RADIANS(O461)))-SUMPRODUCT(ImC,SIN(kk*RADIANS(O461)))</f>
        <v>-0.0133568022652278</v>
      </c>
    </row>
    <row r="462" customFormat="false" ht="15" hidden="false" customHeight="false" outlineLevel="0" collapsed="false">
      <c r="O462" s="39" t="n">
        <v>-134.6</v>
      </c>
      <c r="P462" s="40" t="n">
        <f aca="false">SUMPRODUCT(ReC,COS(kk*RADIANS(O462)))-SUMPRODUCT(ImC,SIN(kk*RADIANS(O462)))</f>
        <v>-0.0147687691001093</v>
      </c>
    </row>
    <row r="463" customFormat="false" ht="15" hidden="false" customHeight="false" outlineLevel="0" collapsed="false">
      <c r="O463" s="39" t="n">
        <v>-134.5</v>
      </c>
      <c r="P463" s="40" t="n">
        <f aca="false">SUMPRODUCT(ReC,COS(kk*RADIANS(O463)))-SUMPRODUCT(ImC,SIN(kk*RADIANS(O463)))</f>
        <v>-0.0161866460719669</v>
      </c>
    </row>
    <row r="464" customFormat="false" ht="15" hidden="false" customHeight="false" outlineLevel="0" collapsed="false">
      <c r="O464" s="39" t="n">
        <v>-134.4</v>
      </c>
      <c r="P464" s="40" t="n">
        <f aca="false">SUMPRODUCT(ReC,COS(kk*RADIANS(O464)))-SUMPRODUCT(ImC,SIN(kk*RADIANS(O464)))</f>
        <v>-0.0176102438583984</v>
      </c>
    </row>
    <row r="465" customFormat="false" ht="15" hidden="false" customHeight="false" outlineLevel="0" collapsed="false">
      <c r="O465" s="39" t="n">
        <v>-134.3</v>
      </c>
      <c r="P465" s="40" t="n">
        <f aca="false">SUMPRODUCT(ReC,COS(kk*RADIANS(O465)))-SUMPRODUCT(ImC,SIN(kk*RADIANS(O465)))</f>
        <v>-0.0190393740622337</v>
      </c>
    </row>
    <row r="466" customFormat="false" ht="15" hidden="false" customHeight="false" outlineLevel="0" collapsed="false">
      <c r="O466" s="39" t="n">
        <v>-134.2</v>
      </c>
      <c r="P466" s="40" t="n">
        <f aca="false">SUMPRODUCT(ReC,COS(kk*RADIANS(O466)))-SUMPRODUCT(ImC,SIN(kk*RADIANS(O466)))</f>
        <v>-0.0204738492825673</v>
      </c>
    </row>
    <row r="467" customFormat="false" ht="15" hidden="false" customHeight="false" outlineLevel="0" collapsed="false">
      <c r="O467" s="39" t="n">
        <v>-134.1</v>
      </c>
      <c r="P467" s="40" t="n">
        <f aca="false">SUMPRODUCT(ReC,COS(kk*RADIANS(O467)))-SUMPRODUCT(ImC,SIN(kk*RADIANS(O467)))</f>
        <v>-0.0219134831846667</v>
      </c>
    </row>
    <row r="468" customFormat="false" ht="15" hidden="false" customHeight="false" outlineLevel="0" collapsed="false">
      <c r="O468" s="39" t="n">
        <v>-134</v>
      </c>
      <c r="P468" s="40" t="n">
        <f aca="false">SUMPRODUCT(ReC,COS(kk*RADIANS(O468)))-SUMPRODUCT(ImC,SIN(kk*RADIANS(O468)))</f>
        <v>-0.0233580905687299</v>
      </c>
    </row>
    <row r="469" customFormat="false" ht="15" hidden="false" customHeight="false" outlineLevel="0" collapsed="false">
      <c r="O469" s="39" t="n">
        <v>-133.9</v>
      </c>
      <c r="P469" s="40" t="n">
        <f aca="false">SUMPRODUCT(ReC,COS(kk*RADIANS(O469)))-SUMPRODUCT(ImC,SIN(kk*RADIANS(O469)))</f>
        <v>-0.0248074874374611</v>
      </c>
    </row>
    <row r="470" customFormat="false" ht="15" hidden="false" customHeight="false" outlineLevel="0" collapsed="false">
      <c r="O470" s="39" t="n">
        <v>-133.8</v>
      </c>
      <c r="P470" s="40" t="n">
        <f aca="false">SUMPRODUCT(ReC,COS(kk*RADIANS(O470)))-SUMPRODUCT(ImC,SIN(kk*RADIANS(O470)))</f>
        <v>-0.0262614910624422</v>
      </c>
    </row>
    <row r="471" customFormat="false" ht="15" hidden="false" customHeight="false" outlineLevel="0" collapsed="false">
      <c r="O471" s="39" t="n">
        <v>-133.7</v>
      </c>
      <c r="P471" s="40" t="n">
        <f aca="false">SUMPRODUCT(ReC,COS(kk*RADIANS(O471)))-SUMPRODUCT(ImC,SIN(kk*RADIANS(O471)))</f>
        <v>-0.0277199200492744</v>
      </c>
    </row>
    <row r="472" customFormat="false" ht="15" hidden="false" customHeight="false" outlineLevel="0" collapsed="false">
      <c r="O472" s="39" t="n">
        <v>-133.6</v>
      </c>
      <c r="P472" s="40" t="n">
        <f aca="false">SUMPRODUCT(ReC,COS(kk*RADIANS(O472)))-SUMPRODUCT(ImC,SIN(kk*RADIANS(O472)))</f>
        <v>-0.0291825944014623</v>
      </c>
    </row>
    <row r="473" customFormat="false" ht="15" hidden="false" customHeight="false" outlineLevel="0" collapsed="false">
      <c r="O473" s="39" t="n">
        <v>-133.5</v>
      </c>
      <c r="P473" s="40" t="n">
        <f aca="false">SUMPRODUCT(ReC,COS(kk*RADIANS(O473)))-SUMPRODUCT(ImC,SIN(kk*RADIANS(O473)))</f>
        <v>-0.0306493355830217</v>
      </c>
    </row>
    <row r="474" customFormat="false" ht="15" hidden="false" customHeight="false" outlineLevel="0" collapsed="false">
      <c r="O474" s="39" t="n">
        <v>-133.4</v>
      </c>
      <c r="P474" s="40" t="n">
        <f aca="false">SUMPRODUCT(ReC,COS(kk*RADIANS(O474)))-SUMPRODUCT(ImC,SIN(kk*RADIANS(O474)))</f>
        <v>-0.0321199665797827</v>
      </c>
    </row>
    <row r="475" customFormat="false" ht="15" hidden="false" customHeight="false" outlineLevel="0" collapsed="false">
      <c r="O475" s="39" t="n">
        <v>-133.3</v>
      </c>
      <c r="P475" s="40" t="n">
        <f aca="false">SUMPRODUCT(ReC,COS(kk*RADIANS(O475)))-SUMPRODUCT(ImC,SIN(kk*RADIANS(O475)))</f>
        <v>-0.0335943119593672</v>
      </c>
    </row>
    <row r="476" customFormat="false" ht="15" hidden="false" customHeight="false" outlineLevel="0" collapsed="false">
      <c r="O476" s="39" t="n">
        <v>-133.2</v>
      </c>
      <c r="P476" s="40" t="n">
        <f aca="false">SUMPRODUCT(ReC,COS(kk*RADIANS(O476)))-SUMPRODUCT(ImC,SIN(kk*RADIANS(O476)))</f>
        <v>-0.0350721979298218</v>
      </c>
    </row>
    <row r="477" customFormat="false" ht="15" hidden="false" customHeight="false" outlineLevel="0" collapsed="false">
      <c r="O477" s="39" t="n">
        <v>-133.1</v>
      </c>
      <c r="P477" s="40" t="n">
        <f aca="false">SUMPRODUCT(ReC,COS(kk*RADIANS(O477)))-SUMPRODUCT(ImC,SIN(kk*RADIANS(O477)))</f>
        <v>-0.0365534523968831</v>
      </c>
    </row>
    <row r="478" customFormat="false" ht="15" hidden="false" customHeight="false" outlineLevel="0" collapsed="false">
      <c r="O478" s="39" t="n">
        <v>-133</v>
      </c>
      <c r="P478" s="40" t="n">
        <f aca="false">SUMPRODUCT(ReC,COS(kk*RADIANS(O478)))-SUMPRODUCT(ImC,SIN(kk*RADIANS(O478)))</f>
        <v>-0.0380379050198493</v>
      </c>
    </row>
    <row r="479" customFormat="false" ht="15" hidden="false" customHeight="false" outlineLevel="0" collapsed="false">
      <c r="O479" s="39" t="n">
        <v>-132.9</v>
      </c>
      <c r="P479" s="40" t="n">
        <f aca="false">SUMPRODUCT(ReC,COS(kk*RADIANS(O479)))-SUMPRODUCT(ImC,SIN(kk*RADIANS(O479)))</f>
        <v>-0.0395253872660528</v>
      </c>
    </row>
    <row r="480" customFormat="false" ht="15" hidden="false" customHeight="false" outlineLevel="0" collapsed="false">
      <c r="O480" s="39" t="n">
        <v>-132.8</v>
      </c>
      <c r="P480" s="40" t="n">
        <f aca="false">SUMPRODUCT(ReC,COS(kk*RADIANS(O480)))-SUMPRODUCT(ImC,SIN(kk*RADIANS(O480)))</f>
        <v>-0.0410157324638999</v>
      </c>
    </row>
    <row r="481" customFormat="false" ht="15" hidden="false" customHeight="false" outlineLevel="0" collapsed="false">
      <c r="O481" s="39" t="n">
        <v>-132.7</v>
      </c>
      <c r="P481" s="40" t="n">
        <f aca="false">SUMPRODUCT(ReC,COS(kk*RADIANS(O481)))-SUMPRODUCT(ImC,SIN(kk*RADIANS(O481)))</f>
        <v>-0.0425087758544685</v>
      </c>
    </row>
    <row r="482" customFormat="false" ht="15" hidden="false" customHeight="false" outlineLevel="0" collapsed="false">
      <c r="O482" s="39" t="n">
        <v>-132.6</v>
      </c>
      <c r="P482" s="40" t="n">
        <f aca="false">SUMPRODUCT(ReC,COS(kk*RADIANS(O482)))-SUMPRODUCT(ImC,SIN(kk*RADIANS(O482)))</f>
        <v>-0.0440043546416435</v>
      </c>
    </row>
    <row r="483" customFormat="false" ht="15" hidden="false" customHeight="false" outlineLevel="0" collapsed="false">
      <c r="O483" s="39" t="n">
        <v>-132.5</v>
      </c>
      <c r="P483" s="40" t="n">
        <f aca="false">SUMPRODUCT(ReC,COS(kk*RADIANS(O483)))-SUMPRODUCT(ImC,SIN(kk*RADIANS(O483)))</f>
        <v>-0.0455023080407757</v>
      </c>
    </row>
    <row r="484" customFormat="false" ht="15" hidden="false" customHeight="false" outlineLevel="0" collapsed="false">
      <c r="O484" s="39" t="n">
        <v>-132.4</v>
      </c>
      <c r="P484" s="40" t="n">
        <f aca="false">SUMPRODUCT(ReC,COS(kk*RADIANS(O484)))-SUMPRODUCT(ImC,SIN(kk*RADIANS(O484)))</f>
        <v>-0.0470024773258458</v>
      </c>
    </row>
    <row r="485" customFormat="false" ht="15" hidden="false" customHeight="false" outlineLevel="0" collapsed="false">
      <c r="O485" s="39" t="n">
        <v>-132.3</v>
      </c>
      <c r="P485" s="40" t="n">
        <f aca="false">SUMPRODUCT(ReC,COS(kk*RADIANS(O485)))-SUMPRODUCT(ImC,SIN(kk*RADIANS(O485)))</f>
        <v>-0.0485047058751201</v>
      </c>
    </row>
    <row r="486" customFormat="false" ht="15" hidden="false" customHeight="false" outlineLevel="0" collapsed="false">
      <c r="O486" s="39" t="n">
        <v>-132.2</v>
      </c>
      <c r="P486" s="40" t="n">
        <f aca="false">SUMPRODUCT(ReC,COS(kk*RADIANS(O486)))-SUMPRODUCT(ImC,SIN(kk*RADIANS(O486)))</f>
        <v>-0.0500088392152852</v>
      </c>
    </row>
    <row r="487" customFormat="false" ht="15" hidden="false" customHeight="false" outlineLevel="0" collapsed="false">
      <c r="O487" s="39" t="n">
        <v>-132.1</v>
      </c>
      <c r="P487" s="40" t="n">
        <f aca="false">SUMPRODUCT(ReC,COS(kk*RADIANS(O487)))-SUMPRODUCT(ImC,SIN(kk*RADIANS(O487)))</f>
        <v>-0.0515147250640421</v>
      </c>
    </row>
    <row r="488" customFormat="false" ht="15" hidden="false" customHeight="false" outlineLevel="0" collapsed="false">
      <c r="O488" s="39" t="n">
        <v>-132</v>
      </c>
      <c r="P488" s="40" t="n">
        <f aca="false">SUMPRODUCT(ReC,COS(kk*RADIANS(O488)))-SUMPRODUCT(ImC,SIN(kk*RADIANS(O488)))</f>
        <v>-0.0530222133711627</v>
      </c>
    </row>
    <row r="489" customFormat="false" ht="15" hidden="false" customHeight="false" outlineLevel="0" collapsed="false">
      <c r="O489" s="39" t="n">
        <v>-131.9</v>
      </c>
      <c r="P489" s="40" t="n">
        <f aca="false">SUMPRODUCT(ReC,COS(kk*RADIANS(O489)))-SUMPRODUCT(ImC,SIN(kk*RADIANS(O489)))</f>
        <v>-0.0545311563579735</v>
      </c>
    </row>
    <row r="490" customFormat="false" ht="15" hidden="false" customHeight="false" outlineLevel="0" collapsed="false">
      <c r="O490" s="39" t="n">
        <v>-131.8</v>
      </c>
      <c r="P490" s="40" t="n">
        <f aca="false">SUMPRODUCT(ReC,COS(kk*RADIANS(O490)))-SUMPRODUCT(ImC,SIN(kk*RADIANS(O490)))</f>
        <v>-0.0560414085552814</v>
      </c>
    </row>
    <row r="491" customFormat="false" ht="15" hidden="false" customHeight="false" outlineLevel="0" collapsed="false">
      <c r="O491" s="39" t="n">
        <v>-131.7</v>
      </c>
      <c r="P491" s="40" t="n">
        <f aca="false">SUMPRODUCT(ReC,COS(kk*RADIANS(O491)))-SUMPRODUCT(ImC,SIN(kk*RADIANS(O491)))</f>
        <v>-0.0575528268397093</v>
      </c>
    </row>
    <row r="492" customFormat="false" ht="15" hidden="false" customHeight="false" outlineLevel="0" collapsed="false">
      <c r="O492" s="39" t="n">
        <v>-131.6</v>
      </c>
      <c r="P492" s="40" t="n">
        <f aca="false">SUMPRODUCT(ReC,COS(kk*RADIANS(O492)))-SUMPRODUCT(ImC,SIN(kk*RADIANS(O492)))</f>
        <v>-0.0590652704684449</v>
      </c>
    </row>
    <row r="493" customFormat="false" ht="15" hidden="false" customHeight="false" outlineLevel="0" collapsed="false">
      <c r="O493" s="39" t="n">
        <v>-131.5</v>
      </c>
      <c r="P493" s="40" t="n">
        <f aca="false">SUMPRODUCT(ReC,COS(kk*RADIANS(O493)))-SUMPRODUCT(ImC,SIN(kk*RADIANS(O493)))</f>
        <v>-0.0605786011123987</v>
      </c>
    </row>
    <row r="494" customFormat="false" ht="15" hidden="false" customHeight="false" outlineLevel="0" collapsed="false">
      <c r="O494" s="39" t="n">
        <v>-131.4</v>
      </c>
      <c r="P494" s="40" t="n">
        <f aca="false">SUMPRODUCT(ReC,COS(kk*RADIANS(O494)))-SUMPRODUCT(ImC,SIN(kk*RADIANS(O494)))</f>
        <v>-0.0620926828877466</v>
      </c>
    </row>
    <row r="495" customFormat="false" ht="15" hidden="false" customHeight="false" outlineLevel="0" collapsed="false">
      <c r="O495" s="39" t="n">
        <v>-131.3</v>
      </c>
      <c r="P495" s="40" t="n">
        <f aca="false">SUMPRODUCT(ReC,COS(kk*RADIANS(O495)))-SUMPRODUCT(ImC,SIN(kk*RADIANS(O495)))</f>
        <v>-0.063607382385866</v>
      </c>
    </row>
    <row r="496" customFormat="false" ht="15" hidden="false" customHeight="false" outlineLevel="0" collapsed="false">
      <c r="O496" s="39" t="n">
        <v>-131.2</v>
      </c>
      <c r="P496" s="40" t="n">
        <f aca="false">SUMPRODUCT(ReC,COS(kk*RADIANS(O496)))-SUMPRODUCT(ImC,SIN(kk*RADIANS(O496)))</f>
        <v>-0.0651225687016562</v>
      </c>
    </row>
    <row r="497" customFormat="false" ht="15" hidden="false" customHeight="false" outlineLevel="0" collapsed="false">
      <c r="O497" s="39" t="n">
        <v>-131.1</v>
      </c>
      <c r="P497" s="40" t="n">
        <f aca="false">SUMPRODUCT(ReC,COS(kk*RADIANS(O497)))-SUMPRODUCT(ImC,SIN(kk*RADIANS(O497)))</f>
        <v>-0.0666381134602257</v>
      </c>
    </row>
    <row r="498" customFormat="false" ht="15" hidden="false" customHeight="false" outlineLevel="0" collapsed="false">
      <c r="O498" s="39" t="n">
        <v>-131</v>
      </c>
      <c r="P498" s="40" t="n">
        <f aca="false">SUMPRODUCT(ReC,COS(kk*RADIANS(O498)))-SUMPRODUCT(ImC,SIN(kk*RADIANS(O498)))</f>
        <v>-0.0681538908419681</v>
      </c>
    </row>
    <row r="499" customFormat="false" ht="15" hidden="false" customHeight="false" outlineLevel="0" collapsed="false">
      <c r="O499" s="39" t="n">
        <v>-130.9</v>
      </c>
      <c r="P499" s="40" t="n">
        <f aca="false">SUMPRODUCT(ReC,COS(kk*RADIANS(O499)))-SUMPRODUCT(ImC,SIN(kk*RADIANS(O499)))</f>
        <v>-0.0696697776059949</v>
      </c>
    </row>
    <row r="500" customFormat="false" ht="15" hidden="false" customHeight="false" outlineLevel="0" collapsed="false">
      <c r="O500" s="39" t="n">
        <v>-130.8</v>
      </c>
      <c r="P500" s="40" t="n">
        <f aca="false">SUMPRODUCT(ReC,COS(kk*RADIANS(O500)))-SUMPRODUCT(ImC,SIN(kk*RADIANS(O500)))</f>
        <v>-0.0711856531119411</v>
      </c>
    </row>
    <row r="501" customFormat="false" ht="15" hidden="false" customHeight="false" outlineLevel="0" collapsed="false">
      <c r="O501" s="39" t="n">
        <v>-130.7</v>
      </c>
      <c r="P501" s="40" t="n">
        <f aca="false">SUMPRODUCT(ReC,COS(kk*RADIANS(O501)))-SUMPRODUCT(ImC,SIN(kk*RADIANS(O501)))</f>
        <v>-0.0727013993401356</v>
      </c>
    </row>
    <row r="502" customFormat="false" ht="15" hidden="false" customHeight="false" outlineLevel="0" collapsed="false">
      <c r="O502" s="39" t="n">
        <v>-130.6</v>
      </c>
      <c r="P502" s="40" t="n">
        <f aca="false">SUMPRODUCT(ReC,COS(kk*RADIANS(O502)))-SUMPRODUCT(ImC,SIN(kk*RADIANS(O502)))</f>
        <v>-0.0742169009101347</v>
      </c>
    </row>
    <row r="503" customFormat="false" ht="15" hidden="false" customHeight="false" outlineLevel="0" collapsed="false">
      <c r="O503" s="39" t="n">
        <v>-130.5</v>
      </c>
      <c r="P503" s="40" t="n">
        <f aca="false">SUMPRODUCT(ReC,COS(kk*RADIANS(O503)))-SUMPRODUCT(ImC,SIN(kk*RADIANS(O503)))</f>
        <v>-0.0757320450976228</v>
      </c>
    </row>
    <row r="504" customFormat="false" ht="15" hidden="false" customHeight="false" outlineLevel="0" collapsed="false">
      <c r="O504" s="39" t="n">
        <v>-130.4</v>
      </c>
      <c r="P504" s="40" t="n">
        <f aca="false">SUMPRODUCT(ReC,COS(kk*RADIANS(O504)))-SUMPRODUCT(ImC,SIN(kk*RADIANS(O504)))</f>
        <v>-0.0772467218496759</v>
      </c>
    </row>
    <row r="505" customFormat="false" ht="15" hidden="false" customHeight="false" outlineLevel="0" collapsed="false">
      <c r="O505" s="39" t="n">
        <v>-130.3</v>
      </c>
      <c r="P505" s="40" t="n">
        <f aca="false">SUMPRODUCT(ReC,COS(kk*RADIANS(O505)))-SUMPRODUCT(ImC,SIN(kk*RADIANS(O505)))</f>
        <v>-0.0787608237983932</v>
      </c>
    </row>
    <row r="506" customFormat="false" ht="15" hidden="false" customHeight="false" outlineLevel="0" collapsed="false">
      <c r="O506" s="39" t="n">
        <v>-130.2</v>
      </c>
      <c r="P506" s="40" t="n">
        <f aca="false">SUMPRODUCT(ReC,COS(kk*RADIANS(O506)))-SUMPRODUCT(ImC,SIN(kk*RADIANS(O506)))</f>
        <v>-0.0802742462728982</v>
      </c>
    </row>
    <row r="507" customFormat="false" ht="15" hidden="false" customHeight="false" outlineLevel="0" collapsed="false">
      <c r="O507" s="39" t="n">
        <v>-130.1</v>
      </c>
      <c r="P507" s="40" t="n">
        <f aca="false">SUMPRODUCT(ReC,COS(kk*RADIANS(O507)))-SUMPRODUCT(ImC,SIN(kk*RADIANS(O507)))</f>
        <v>-0.0817868873097102</v>
      </c>
    </row>
    <row r="508" customFormat="false" ht="15" hidden="false" customHeight="false" outlineLevel="0" collapsed="false">
      <c r="O508" s="39" t="n">
        <v>-130</v>
      </c>
      <c r="P508" s="40" t="n">
        <f aca="false">SUMPRODUCT(ReC,COS(kk*RADIANS(O508)))-SUMPRODUCT(ImC,SIN(kk*RADIANS(O508)))</f>
        <v>-0.0832986476614956</v>
      </c>
    </row>
    <row r="509" customFormat="false" ht="15" hidden="false" customHeight="false" outlineLevel="0" collapsed="false">
      <c r="O509" s="39" t="n">
        <v>-129.9</v>
      </c>
      <c r="P509" s="40" t="n">
        <f aca="false">SUMPRODUCT(ReC,COS(kk*RADIANS(O509)))-SUMPRODUCT(ImC,SIN(kk*RADIANS(O509)))</f>
        <v>-0.0848094308041989</v>
      </c>
    </row>
    <row r="510" customFormat="false" ht="15" hidden="false" customHeight="false" outlineLevel="0" collapsed="false">
      <c r="O510" s="39" t="n">
        <v>-129.8</v>
      </c>
      <c r="P510" s="40" t="n">
        <f aca="false">SUMPRODUCT(ReC,COS(kk*RADIANS(O510)))-SUMPRODUCT(ImC,SIN(kk*RADIANS(O510)))</f>
        <v>-0.0863191429425582</v>
      </c>
    </row>
    <row r="511" customFormat="false" ht="15" hidden="false" customHeight="false" outlineLevel="0" collapsed="false">
      <c r="O511" s="39" t="n">
        <v>-129.7</v>
      </c>
      <c r="P511" s="40" t="n">
        <f aca="false">SUMPRODUCT(ReC,COS(kk*RADIANS(O511)))-SUMPRODUCT(ImC,SIN(kk*RADIANS(O511)))</f>
        <v>-0.0878276930140198</v>
      </c>
    </row>
    <row r="512" customFormat="false" ht="15" hidden="false" customHeight="false" outlineLevel="0" collapsed="false">
      <c r="O512" s="39" t="n">
        <v>-129.6</v>
      </c>
      <c r="P512" s="40" t="n">
        <f aca="false">SUMPRODUCT(ReC,COS(kk*RADIANS(O512)))-SUMPRODUCT(ImC,SIN(kk*RADIANS(O512)))</f>
        <v>-0.0893349926910448</v>
      </c>
    </row>
    <row r="513" customFormat="false" ht="15" hidden="false" customHeight="false" outlineLevel="0" collapsed="false">
      <c r="O513" s="39" t="n">
        <v>-129.5</v>
      </c>
      <c r="P513" s="40" t="n">
        <f aca="false">SUMPRODUCT(ReC,COS(kk*RADIANS(O513)))-SUMPRODUCT(ImC,SIN(kk*RADIANS(O513)))</f>
        <v>-0.0908409563818338</v>
      </c>
    </row>
    <row r="514" customFormat="false" ht="15" hidden="false" customHeight="false" outlineLevel="0" collapsed="false">
      <c r="O514" s="39" t="n">
        <v>-129.4</v>
      </c>
      <c r="P514" s="40" t="n">
        <f aca="false">SUMPRODUCT(ReC,COS(kk*RADIANS(O514)))-SUMPRODUCT(ImC,SIN(kk*RADIANS(O514)))</f>
        <v>-0.0923455012294617</v>
      </c>
    </row>
    <row r="515" customFormat="false" ht="15" hidden="false" customHeight="false" outlineLevel="0" collapsed="false">
      <c r="O515" s="39" t="n">
        <v>-129.3</v>
      </c>
      <c r="P515" s="40" t="n">
        <f aca="false">SUMPRODUCT(ReC,COS(kk*RADIANS(O515)))-SUMPRODUCT(ImC,SIN(kk*RADIANS(O515)))</f>
        <v>-0.0938485471094408</v>
      </c>
    </row>
    <row r="516" customFormat="false" ht="15" hidden="false" customHeight="false" outlineLevel="0" collapsed="false">
      <c r="O516" s="39" t="n">
        <v>-129.2</v>
      </c>
      <c r="P516" s="40" t="n">
        <f aca="false">SUMPRODUCT(ReC,COS(kk*RADIANS(O516)))-SUMPRODUCT(ImC,SIN(kk*RADIANS(O516)))</f>
        <v>-0.0953500166257232</v>
      </c>
    </row>
    <row r="517" customFormat="false" ht="15" hidden="false" customHeight="false" outlineLevel="0" collapsed="false">
      <c r="O517" s="39" t="n">
        <v>-129.1</v>
      </c>
      <c r="P517" s="40" t="n">
        <f aca="false">SUMPRODUCT(ReC,COS(kk*RADIANS(O517)))-SUMPRODUCT(ImC,SIN(kk*RADIANS(O517)))</f>
        <v>-0.0968498351051484</v>
      </c>
    </row>
    <row r="518" customFormat="false" ht="15" hidden="false" customHeight="false" outlineLevel="0" collapsed="false">
      <c r="O518" s="39" t="n">
        <v>-129</v>
      </c>
      <c r="P518" s="40" t="n">
        <f aca="false">SUMPRODUCT(ReC,COS(kk*RADIANS(O518)))-SUMPRODUCT(ImC,SIN(kk*RADIANS(O518)))</f>
        <v>-0.0983479305903512</v>
      </c>
    </row>
    <row r="519" customFormat="false" ht="15" hidden="false" customHeight="false" outlineLevel="0" collapsed="false">
      <c r="O519" s="39" t="n">
        <v>-128.9</v>
      </c>
      <c r="P519" s="40" t="n">
        <f aca="false">SUMPRODUCT(ReC,COS(kk*RADIANS(O519)))-SUMPRODUCT(ImC,SIN(kk*RADIANS(O519)))</f>
        <v>-0.0998442338311434</v>
      </c>
    </row>
    <row r="520" customFormat="false" ht="15" hidden="false" customHeight="false" outlineLevel="0" collapsed="false">
      <c r="O520" s="39" t="n">
        <v>-128.8</v>
      </c>
      <c r="P520" s="40" t="n">
        <f aca="false">SUMPRODUCT(ReC,COS(kk*RADIANS(O520)))-SUMPRODUCT(ImC,SIN(kk*RADIANS(O520)))</f>
        <v>-0.101338678274379</v>
      </c>
    </row>
    <row r="521" customFormat="false" ht="15" hidden="false" customHeight="false" outlineLevel="0" collapsed="false">
      <c r="O521" s="39" t="n">
        <v>-128.7</v>
      </c>
      <c r="P521" s="40" t="n">
        <f aca="false">SUMPRODUCT(ReC,COS(kk*RADIANS(O521)))-SUMPRODUCT(ImC,SIN(kk*RADIANS(O521)))</f>
        <v>-0.10283120005232</v>
      </c>
    </row>
    <row r="522" customFormat="false" ht="15" hidden="false" customHeight="false" outlineLevel="0" collapsed="false">
      <c r="O522" s="39" t="n">
        <v>-128.6</v>
      </c>
      <c r="P522" s="40" t="n">
        <f aca="false">SUMPRODUCT(ReC,COS(kk*RADIANS(O522)))-SUMPRODUCT(ImC,SIN(kk*RADIANS(O522)))</f>
        <v>-0.104321737969516</v>
      </c>
    </row>
    <row r="523" customFormat="false" ht="15" hidden="false" customHeight="false" outlineLevel="0" collapsed="false">
      <c r="O523" s="39" t="n">
        <v>-128.5</v>
      </c>
      <c r="P523" s="40" t="n">
        <f aca="false">SUMPRODUCT(ReC,COS(kk*RADIANS(O523)))-SUMPRODUCT(ImC,SIN(kk*RADIANS(O523)))</f>
        <v>-0.105810233488212</v>
      </c>
    </row>
    <row r="524" customFormat="false" ht="15" hidden="false" customHeight="false" outlineLevel="0" collapsed="false">
      <c r="O524" s="39" t="n">
        <v>-128.4</v>
      </c>
      <c r="P524" s="40" t="n">
        <f aca="false">SUMPRODUCT(ReC,COS(kk*RADIANS(O524)))-SUMPRODUCT(ImC,SIN(kk*RADIANS(O524)))</f>
        <v>-0.107296630712306</v>
      </c>
    </row>
    <row r="525" customFormat="false" ht="15" hidden="false" customHeight="false" outlineLevel="0" collapsed="false">
      <c r="O525" s="39" t="n">
        <v>-128.3</v>
      </c>
      <c r="P525" s="40" t="n">
        <f aca="false">SUMPRODUCT(ReC,COS(kk*RADIANS(O525)))-SUMPRODUCT(ImC,SIN(kk*RADIANS(O525)))</f>
        <v>-0.108780876369861</v>
      </c>
    </row>
    <row r="526" customFormat="false" ht="15" hidden="false" customHeight="false" outlineLevel="0" collapsed="false">
      <c r="O526" s="39" t="n">
        <v>-128.2</v>
      </c>
      <c r="P526" s="40" t="n">
        <f aca="false">SUMPRODUCT(ReC,COS(kk*RADIANS(O526)))-SUMPRODUCT(ImC,SIN(kk*RADIANS(O526)))</f>
        <v>-0.110262919794207</v>
      </c>
    </row>
    <row r="527" customFormat="false" ht="15" hidden="false" customHeight="false" outlineLevel="0" collapsed="false">
      <c r="O527" s="39" t="n">
        <v>-128.1</v>
      </c>
      <c r="P527" s="40" t="n">
        <f aca="false">SUMPRODUCT(ReC,COS(kk*RADIANS(O527)))-SUMPRODUCT(ImC,SIN(kk*RADIANS(O527)))</f>
        <v>-0.11174271290363</v>
      </c>
    </row>
    <row r="528" customFormat="false" ht="15" hidden="false" customHeight="false" outlineLevel="0" collapsed="false">
      <c r="O528" s="39" t="n">
        <v>-128</v>
      </c>
      <c r="P528" s="40" t="n">
        <f aca="false">SUMPRODUCT(ReC,COS(kk*RADIANS(O528)))-SUMPRODUCT(ImC,SIN(kk*RADIANS(O528)))</f>
        <v>-0.113220210179688</v>
      </c>
    </row>
    <row r="529" customFormat="false" ht="15" hidden="false" customHeight="false" outlineLevel="0" collapsed="false">
      <c r="O529" s="39" t="n">
        <v>-127.9</v>
      </c>
      <c r="P529" s="40" t="n">
        <f aca="false">SUMPRODUCT(ReC,COS(kk*RADIANS(O529)))-SUMPRODUCT(ImC,SIN(kk*RADIANS(O529)))</f>
        <v>-0.114695368644155</v>
      </c>
    </row>
    <row r="530" customFormat="false" ht="15" hidden="false" customHeight="false" outlineLevel="0" collapsed="false">
      <c r="O530" s="39" t="n">
        <v>-127.8</v>
      </c>
      <c r="P530" s="40" t="n">
        <f aca="false">SUMPRODUCT(ReC,COS(kk*RADIANS(O530)))-SUMPRODUCT(ImC,SIN(kk*RADIANS(O530)))</f>
        <v>-0.116168147834623</v>
      </c>
    </row>
    <row r="531" customFormat="false" ht="15" hidden="false" customHeight="false" outlineLevel="0" collapsed="false">
      <c r="O531" s="39" t="n">
        <v>-127.7</v>
      </c>
      <c r="P531" s="40" t="n">
        <f aca="false">SUMPRODUCT(ReC,COS(kk*RADIANS(O531)))-SUMPRODUCT(ImC,SIN(kk*RADIANS(O531)))</f>
        <v>-0.117638509778784</v>
      </c>
    </row>
    <row r="532" customFormat="false" ht="15" hidden="false" customHeight="false" outlineLevel="0" collapsed="false">
      <c r="O532" s="39" t="n">
        <v>-127.6</v>
      </c>
      <c r="P532" s="40" t="n">
        <f aca="false">SUMPRODUCT(ReC,COS(kk*RADIANS(O532)))-SUMPRODUCT(ImC,SIN(kk*RADIANS(O532)))</f>
        <v>-0.119106418967406</v>
      </c>
    </row>
    <row r="533" customFormat="false" ht="15" hidden="false" customHeight="false" outlineLevel="0" collapsed="false">
      <c r="O533" s="39" t="n">
        <v>-127.5</v>
      </c>
      <c r="P533" s="40" t="n">
        <f aca="false">SUMPRODUCT(ReC,COS(kk*RADIANS(O533)))-SUMPRODUCT(ImC,SIN(kk*RADIANS(O533)))</f>
        <v>-0.120571842326029</v>
      </c>
    </row>
    <row r="534" customFormat="false" ht="15" hidden="false" customHeight="false" outlineLevel="0" collapsed="false">
      <c r="O534" s="39" t="n">
        <v>-127.4</v>
      </c>
      <c r="P534" s="40" t="n">
        <f aca="false">SUMPRODUCT(ReC,COS(kk*RADIANS(O534)))-SUMPRODUCT(ImC,SIN(kk*RADIANS(O534)))</f>
        <v>-0.122034749185407</v>
      </c>
    </row>
    <row r="535" customFormat="false" ht="15" hidden="false" customHeight="false" outlineLevel="0" collapsed="false">
      <c r="O535" s="39" t="n">
        <v>-127.3</v>
      </c>
      <c r="P535" s="40" t="n">
        <f aca="false">SUMPRODUCT(ReC,COS(kk*RADIANS(O535)))-SUMPRODUCT(ImC,SIN(kk*RADIANS(O535)))</f>
        <v>-0.12349511125071</v>
      </c>
    </row>
    <row r="536" customFormat="false" ht="15" hidden="false" customHeight="false" outlineLevel="0" collapsed="false">
      <c r="O536" s="39" t="n">
        <v>-127.2</v>
      </c>
      <c r="P536" s="40" t="n">
        <f aca="false">SUMPRODUCT(ReC,COS(kk*RADIANS(O536)))-SUMPRODUCT(ImC,SIN(kk*RADIANS(O536)))</f>
        <v>-0.124952902569517</v>
      </c>
    </row>
    <row r="537" customFormat="false" ht="15" hidden="false" customHeight="false" outlineLevel="0" collapsed="false">
      <c r="O537" s="39" t="n">
        <v>-127.1</v>
      </c>
      <c r="P537" s="40" t="n">
        <f aca="false">SUMPRODUCT(ReC,COS(kk*RADIANS(O537)))-SUMPRODUCT(ImC,SIN(kk*RADIANS(O537)))</f>
        <v>-0.126408099498624</v>
      </c>
    </row>
    <row r="538" customFormat="false" ht="15" hidden="false" customHeight="false" outlineLevel="0" collapsed="false">
      <c r="O538" s="39" t="n">
        <v>-127</v>
      </c>
      <c r="P538" s="40" t="n">
        <f aca="false">SUMPRODUCT(ReC,COS(kk*RADIANS(O538)))-SUMPRODUCT(ImC,SIN(kk*RADIANS(O538)))</f>
        <v>-0.127860680669685</v>
      </c>
    </row>
    <row r="539" customFormat="false" ht="15" hidden="false" customHeight="false" outlineLevel="0" collapsed="false">
      <c r="O539" s="39" t="n">
        <v>-126.9</v>
      </c>
      <c r="P539" s="40" t="n">
        <f aca="false">SUMPRODUCT(ReC,COS(kk*RADIANS(O539)))-SUMPRODUCT(ImC,SIN(kk*RADIANS(O539)))</f>
        <v>-0.129310626953716</v>
      </c>
    </row>
    <row r="540" customFormat="false" ht="15" hidden="false" customHeight="false" outlineLevel="0" collapsed="false">
      <c r="O540" s="39" t="n">
        <v>-126.8</v>
      </c>
      <c r="P540" s="40" t="n">
        <f aca="false">SUMPRODUCT(ReC,COS(kk*RADIANS(O540)))-SUMPRODUCT(ImC,SIN(kk*RADIANS(O540)))</f>
        <v>-0.130757921424497</v>
      </c>
    </row>
    <row r="541" customFormat="false" ht="15" hidden="false" customHeight="false" outlineLevel="0" collapsed="false">
      <c r="O541" s="39" t="n">
        <v>-126.7</v>
      </c>
      <c r="P541" s="40" t="n">
        <f aca="false">SUMPRODUCT(ReC,COS(kk*RADIANS(O541)))-SUMPRODUCT(ImC,SIN(kk*RADIANS(O541)))</f>
        <v>-0.132202549320869</v>
      </c>
    </row>
    <row r="542" customFormat="false" ht="15" hidden="false" customHeight="false" outlineLevel="0" collapsed="false">
      <c r="O542" s="39" t="n">
        <v>-126.6</v>
      </c>
      <c r="P542" s="40" t="n">
        <f aca="false">SUMPRODUCT(ReC,COS(kk*RADIANS(O542)))-SUMPRODUCT(ImC,SIN(kk*RADIANS(O542)))</f>
        <v>-0.133644498007992</v>
      </c>
    </row>
    <row r="543" customFormat="false" ht="15" hidden="false" customHeight="false" outlineLevel="0" collapsed="false">
      <c r="O543" s="39" t="n">
        <v>-126.5</v>
      </c>
      <c r="P543" s="40" t="n">
        <f aca="false">SUMPRODUCT(ReC,COS(kk*RADIANS(O543)))-SUMPRODUCT(ImC,SIN(kk*RADIANS(O543)))</f>
        <v>-0.135083756937558</v>
      </c>
    </row>
    <row r="544" customFormat="false" ht="15" hidden="false" customHeight="false" outlineLevel="0" collapsed="false">
      <c r="O544" s="39" t="n">
        <v>-126.4</v>
      </c>
      <c r="P544" s="40" t="n">
        <f aca="false">SUMPRODUCT(ReC,COS(kk*RADIANS(O544)))-SUMPRODUCT(ImC,SIN(kk*RADIANS(O544)))</f>
        <v>-0.136520317607009</v>
      </c>
    </row>
    <row r="545" customFormat="false" ht="15" hidden="false" customHeight="false" outlineLevel="0" collapsed="false">
      <c r="O545" s="39" t="n">
        <v>-126.3</v>
      </c>
      <c r="P545" s="40" t="n">
        <f aca="false">SUMPRODUCT(ReC,COS(kk*RADIANS(O545)))-SUMPRODUCT(ImC,SIN(kk*RADIANS(O545)))</f>
        <v>-0.137954173517767</v>
      </c>
    </row>
    <row r="546" customFormat="false" ht="15" hidden="false" customHeight="false" outlineLevel="0" collapsed="false">
      <c r="O546" s="39" t="n">
        <v>-126.2</v>
      </c>
      <c r="P546" s="40" t="n">
        <f aca="false">SUMPRODUCT(ReC,COS(kk*RADIANS(O546)))-SUMPRODUCT(ImC,SIN(kk*RADIANS(O546)))</f>
        <v>-0.139385320132526</v>
      </c>
    </row>
    <row r="547" customFormat="false" ht="15" hidden="false" customHeight="false" outlineLevel="0" collapsed="false">
      <c r="O547" s="39" t="n">
        <v>-126.1</v>
      </c>
      <c r="P547" s="40" t="n">
        <f aca="false">SUMPRODUCT(ReC,COS(kk*RADIANS(O547)))-SUMPRODUCT(ImC,SIN(kk*RADIANS(O547)))</f>
        <v>-0.140813754831621</v>
      </c>
    </row>
    <row r="548" customFormat="false" ht="15" hidden="false" customHeight="false" outlineLevel="0" collapsed="false">
      <c r="O548" s="39" t="n">
        <v>-126</v>
      </c>
      <c r="P548" s="40" t="n">
        <f aca="false">SUMPRODUCT(ReC,COS(kk*RADIANS(O548)))-SUMPRODUCT(ImC,SIN(kk*RADIANS(O548)))</f>
        <v>-0.142239476868507</v>
      </c>
    </row>
    <row r="549" customFormat="false" ht="15" hidden="false" customHeight="false" outlineLevel="0" collapsed="false">
      <c r="O549" s="39" t="n">
        <v>-125.9</v>
      </c>
      <c r="P549" s="40" t="n">
        <f aca="false">SUMPRODUCT(ReC,COS(kk*RADIANS(O549)))-SUMPRODUCT(ImC,SIN(kk*RADIANS(O549)))</f>
        <v>-0.143662487324376</v>
      </c>
    </row>
    <row r="550" customFormat="false" ht="15" hidden="false" customHeight="false" outlineLevel="0" collapsed="false">
      <c r="O550" s="39" t="n">
        <v>-125.8</v>
      </c>
      <c r="P550" s="40" t="n">
        <f aca="false">SUMPRODUCT(ReC,COS(kk*RADIANS(O550)))-SUMPRODUCT(ImC,SIN(kk*RADIANS(O550)))</f>
        <v>-0.145082789061947</v>
      </c>
    </row>
    <row r="551" customFormat="false" ht="15" hidden="false" customHeight="false" outlineLevel="0" collapsed="false">
      <c r="O551" s="39" t="n">
        <v>-125.7</v>
      </c>
      <c r="P551" s="40" t="n">
        <f aca="false">SUMPRODUCT(ReC,COS(kk*RADIANS(O551)))-SUMPRODUCT(ImC,SIN(kk*RADIANS(O551)))</f>
        <v>-0.14650038667845</v>
      </c>
    </row>
    <row r="552" customFormat="false" ht="15" hidden="false" customHeight="false" outlineLevel="0" collapsed="false">
      <c r="O552" s="39" t="n">
        <v>-125.6</v>
      </c>
      <c r="P552" s="40" t="n">
        <f aca="false">SUMPRODUCT(ReC,COS(kk*RADIANS(O552)))-SUMPRODUCT(ImC,SIN(kk*RADIANS(O552)))</f>
        <v>-0.147915286457847</v>
      </c>
    </row>
    <row r="553" customFormat="false" ht="15" hidden="false" customHeight="false" outlineLevel="0" collapsed="false">
      <c r="O553" s="39" t="n">
        <v>-125.5</v>
      </c>
      <c r="P553" s="40" t="n">
        <f aca="false">SUMPRODUCT(ReC,COS(kk*RADIANS(O553)))-SUMPRODUCT(ImC,SIN(kk*RADIANS(O553)))</f>
        <v>-0.149327496322306</v>
      </c>
    </row>
    <row r="554" customFormat="false" ht="15" hidden="false" customHeight="false" outlineLevel="0" collapsed="false">
      <c r="O554" s="39" t="n">
        <v>-125.4</v>
      </c>
      <c r="P554" s="40" t="n">
        <f aca="false">SUMPRODUCT(ReC,COS(kk*RADIANS(O554)))-SUMPRODUCT(ImC,SIN(kk*RADIANS(O554)))</f>
        <v>-0.150737025782973</v>
      </c>
    </row>
    <row r="555" customFormat="false" ht="15" hidden="false" customHeight="false" outlineLevel="0" collapsed="false">
      <c r="O555" s="39" t="n">
        <v>-125.3</v>
      </c>
      <c r="P555" s="40" t="n">
        <f aca="false">SUMPRODUCT(ReC,COS(kk*RADIANS(O555)))-SUMPRODUCT(ImC,SIN(kk*RADIANS(O555)))</f>
        <v>-0.152143885890064</v>
      </c>
    </row>
    <row r="556" customFormat="false" ht="15" hidden="false" customHeight="false" outlineLevel="0" collapsed="false">
      <c r="O556" s="39" t="n">
        <v>-125.2</v>
      </c>
      <c r="P556" s="40" t="n">
        <f aca="false">SUMPRODUCT(ReC,COS(kk*RADIANS(O556)))-SUMPRODUCT(ImC,SIN(kk*RADIANS(O556)))</f>
        <v>-0.153548089182318</v>
      </c>
    </row>
    <row r="557" customFormat="false" ht="15" hidden="false" customHeight="false" outlineLevel="0" collapsed="false">
      <c r="O557" s="39" t="n">
        <v>-125.1</v>
      </c>
      <c r="P557" s="40" t="n">
        <f aca="false">SUMPRODUCT(ReC,COS(kk*RADIANS(O557)))-SUMPRODUCT(ImC,SIN(kk*RADIANS(O557)))</f>
        <v>-0.154949649635827</v>
      </c>
    </row>
    <row r="558" customFormat="false" ht="15" hidden="false" customHeight="false" outlineLevel="0" collapsed="false">
      <c r="O558" s="39" t="n">
        <v>-125</v>
      </c>
      <c r="P558" s="40" t="n">
        <f aca="false">SUMPRODUCT(ReC,COS(kk*RADIANS(O558)))-SUMPRODUCT(ImC,SIN(kk*RADIANS(O558)))</f>
        <v>-0.156348582612292</v>
      </c>
    </row>
    <row r="559" customFormat="false" ht="15" hidden="false" customHeight="false" outlineLevel="0" collapsed="false">
      <c r="O559" s="39" t="n">
        <v>-124.9</v>
      </c>
      <c r="P559" s="40" t="n">
        <f aca="false">SUMPRODUCT(ReC,COS(kk*RADIANS(O559)))-SUMPRODUCT(ImC,SIN(kk*RADIANS(O559)))</f>
        <v>-0.157744904806731</v>
      </c>
    </row>
    <row r="560" customFormat="false" ht="15" hidden="false" customHeight="false" outlineLevel="0" collapsed="false">
      <c r="O560" s="39" t="n">
        <v>-124.8</v>
      </c>
      <c r="P560" s="40" t="n">
        <f aca="false">SUMPRODUCT(ReC,COS(kk*RADIANS(O560)))-SUMPRODUCT(ImC,SIN(kk*RADIANS(O560)))</f>
        <v>-0.15913863419467</v>
      </c>
    </row>
    <row r="561" customFormat="false" ht="15" hidden="false" customHeight="false" outlineLevel="0" collapsed="false">
      <c r="O561" s="39" t="n">
        <v>-124.7</v>
      </c>
      <c r="P561" s="40" t="n">
        <f aca="false">SUMPRODUCT(ReC,COS(kk*RADIANS(O561)))-SUMPRODUCT(ImC,SIN(kk*RADIANS(O561)))</f>
        <v>-0.160529789978845</v>
      </c>
    </row>
    <row r="562" customFormat="false" ht="15" hidden="false" customHeight="false" outlineLevel="0" collapsed="false">
      <c r="O562" s="39" t="n">
        <v>-124.6</v>
      </c>
      <c r="P562" s="40" t="n">
        <f aca="false">SUMPRODUCT(ReC,COS(kk*RADIANS(O562)))-SUMPRODUCT(ImC,SIN(kk*RADIANS(O562)))</f>
        <v>-0.161918392535463</v>
      </c>
    </row>
    <row r="563" customFormat="false" ht="15" hidden="false" customHeight="false" outlineLevel="0" collapsed="false">
      <c r="O563" s="39" t="n">
        <v>-124.5</v>
      </c>
      <c r="P563" s="40" t="n">
        <f aca="false">SUMPRODUCT(ReC,COS(kk*RADIANS(O563)))-SUMPRODUCT(ImC,SIN(kk*RADIANS(O563)))</f>
        <v>-0.163304463360042</v>
      </c>
    </row>
    <row r="564" customFormat="false" ht="15" hidden="false" customHeight="false" outlineLevel="0" collapsed="false">
      <c r="O564" s="39" t="n">
        <v>-124.4</v>
      </c>
      <c r="P564" s="40" t="n">
        <f aca="false">SUMPRODUCT(ReC,COS(kk*RADIANS(O564)))-SUMPRODUCT(ImC,SIN(kk*RADIANS(O564)))</f>
        <v>-0.16468802501286</v>
      </c>
    </row>
    <row r="565" customFormat="false" ht="15" hidden="false" customHeight="false" outlineLevel="0" collapsed="false">
      <c r="O565" s="39" t="n">
        <v>-124.3</v>
      </c>
      <c r="P565" s="40" t="n">
        <f aca="false">SUMPRODUCT(ReC,COS(kk*RADIANS(O565)))-SUMPRODUCT(ImC,SIN(kk*RADIANS(O565)))</f>
        <v>-0.166069101064065</v>
      </c>
    </row>
    <row r="566" customFormat="false" ht="15" hidden="false" customHeight="false" outlineLevel="0" collapsed="false">
      <c r="O566" s="39" t="n">
        <v>-124.2</v>
      </c>
      <c r="P566" s="40" t="n">
        <f aca="false">SUMPRODUCT(ReC,COS(kk*RADIANS(O566)))-SUMPRODUCT(ImC,SIN(kk*RADIANS(O566)))</f>
        <v>-0.167447716038458</v>
      </c>
    </row>
    <row r="567" customFormat="false" ht="15" hidden="false" customHeight="false" outlineLevel="0" collapsed="false">
      <c r="O567" s="39" t="n">
        <v>-124.1</v>
      </c>
      <c r="P567" s="40" t="n">
        <f aca="false">SUMPRODUCT(ReC,COS(kk*RADIANS(O567)))-SUMPRODUCT(ImC,SIN(kk*RADIANS(O567)))</f>
        <v>-0.168823895359998</v>
      </c>
    </row>
    <row r="568" customFormat="false" ht="15" hidden="false" customHeight="false" outlineLevel="0" collapsed="false">
      <c r="O568" s="39" t="n">
        <v>-124</v>
      </c>
      <c r="P568" s="40" t="n">
        <f aca="false">SUMPRODUCT(ReC,COS(kk*RADIANS(O568)))-SUMPRODUCT(ImC,SIN(kk*RADIANS(O568)))</f>
        <v>-0.170197665296046</v>
      </c>
    </row>
    <row r="569" customFormat="false" ht="15" hidden="false" customHeight="false" outlineLevel="0" collapsed="false">
      <c r="O569" s="39" t="n">
        <v>-123.9</v>
      </c>
      <c r="P569" s="40" t="n">
        <f aca="false">SUMPRODUCT(ReC,COS(kk*RADIANS(O569)))-SUMPRODUCT(ImC,SIN(kk*RADIANS(O569)))</f>
        <v>-0.171569052901406</v>
      </c>
    </row>
    <row r="570" customFormat="false" ht="15" hidden="false" customHeight="false" outlineLevel="0" collapsed="false">
      <c r="O570" s="39" t="n">
        <v>-123.8</v>
      </c>
      <c r="P570" s="40" t="n">
        <f aca="false">SUMPRODUCT(ReC,COS(kk*RADIANS(O570)))-SUMPRODUCT(ImC,SIN(kk*RADIANS(O570)))</f>
        <v>-0.172938085962174</v>
      </c>
    </row>
    <row r="571" customFormat="false" ht="15" hidden="false" customHeight="false" outlineLevel="0" collapsed="false">
      <c r="O571" s="39" t="n">
        <v>-123.7</v>
      </c>
      <c r="P571" s="40" t="n">
        <f aca="false">SUMPRODUCT(ReC,COS(kk*RADIANS(O571)))-SUMPRODUCT(ImC,SIN(kk*RADIANS(O571)))</f>
        <v>-0.174304792939431</v>
      </c>
    </row>
    <row r="572" customFormat="false" ht="15" hidden="false" customHeight="false" outlineLevel="0" collapsed="false">
      <c r="O572" s="39" t="n">
        <v>-123.6</v>
      </c>
      <c r="P572" s="40" t="n">
        <f aca="false">SUMPRODUCT(ReC,COS(kk*RADIANS(O572)))-SUMPRODUCT(ImC,SIN(kk*RADIANS(O572)))</f>
        <v>-0.175669202912835</v>
      </c>
    </row>
    <row r="573" customFormat="false" ht="15" hidden="false" customHeight="false" outlineLevel="0" collapsed="false">
      <c r="O573" s="39" t="n">
        <v>-123.5</v>
      </c>
      <c r="P573" s="40" t="n">
        <f aca="false">SUMPRODUCT(ReC,COS(kk*RADIANS(O573)))-SUMPRODUCT(ImC,SIN(kk*RADIANS(O573)))</f>
        <v>-0.177031345524109</v>
      </c>
    </row>
    <row r="574" customFormat="false" ht="15" hidden="false" customHeight="false" outlineLevel="0" collapsed="false">
      <c r="O574" s="39" t="n">
        <v>-123.4</v>
      </c>
      <c r="P574" s="40" t="n">
        <f aca="false">SUMPRODUCT(ReC,COS(kk*RADIANS(O574)))-SUMPRODUCT(ImC,SIN(kk*RADIANS(O574)))</f>
        <v>-0.178391250920502</v>
      </c>
    </row>
    <row r="575" customFormat="false" ht="15" hidden="false" customHeight="false" outlineLevel="0" collapsed="false">
      <c r="O575" s="39" t="n">
        <v>-123.3</v>
      </c>
      <c r="P575" s="40" t="n">
        <f aca="false">SUMPRODUCT(ReC,COS(kk*RADIANS(O575)))-SUMPRODUCT(ImC,SIN(kk*RADIANS(O575)))</f>
        <v>-0.179748949698214</v>
      </c>
    </row>
    <row r="576" customFormat="false" ht="15" hidden="false" customHeight="false" outlineLevel="0" collapsed="false">
      <c r="O576" s="39" t="n">
        <v>-123.2</v>
      </c>
      <c r="P576" s="40" t="n">
        <f aca="false">SUMPRODUCT(ReC,COS(kk*RADIANS(O576)))-SUMPRODUCT(ImC,SIN(kk*RADIANS(O576)))</f>
        <v>-0.181104472845846</v>
      </c>
    </row>
    <row r="577" customFormat="false" ht="15" hidden="false" customHeight="false" outlineLevel="0" collapsed="false">
      <c r="O577" s="39" t="n">
        <v>-123.1</v>
      </c>
      <c r="P577" s="40" t="n">
        <f aca="false">SUMPRODUCT(ReC,COS(kk*RADIANS(O577)))-SUMPRODUCT(ImC,SIN(kk*RADIANS(O577)))</f>
        <v>-0.182457851687901</v>
      </c>
    </row>
    <row r="578" customFormat="false" ht="15" hidden="false" customHeight="false" outlineLevel="0" collapsed="false">
      <c r="O578" s="39" t="n">
        <v>-123</v>
      </c>
      <c r="P578" s="40" t="n">
        <f aca="false">SUMPRODUCT(ReC,COS(kk*RADIANS(O578)))-SUMPRODUCT(ImC,SIN(kk*RADIANS(O578)))</f>
        <v>-0.183809117828367</v>
      </c>
    </row>
    <row r="579" customFormat="false" ht="15" hidden="false" customHeight="false" outlineLevel="0" collapsed="false">
      <c r="O579" s="39" t="n">
        <v>-122.9</v>
      </c>
      <c r="P579" s="40" t="n">
        <f aca="false">SUMPRODUCT(ReC,COS(kk*RADIANS(O579)))-SUMPRODUCT(ImC,SIN(kk*RADIANS(O579)))</f>
        <v>-0.185158303094411</v>
      </c>
    </row>
    <row r="580" customFormat="false" ht="15" hidden="false" customHeight="false" outlineLevel="0" collapsed="false">
      <c r="O580" s="39" t="n">
        <v>-122.8</v>
      </c>
      <c r="P580" s="40" t="n">
        <f aca="false">SUMPRODUCT(ReC,COS(kk*RADIANS(O580)))-SUMPRODUCT(ImC,SIN(kk*RADIANS(O580)))</f>
        <v>-0.186505439480229</v>
      </c>
    </row>
    <row r="581" customFormat="false" ht="15" hidden="false" customHeight="false" outlineLevel="0" collapsed="false">
      <c r="O581" s="39" t="n">
        <v>-122.7</v>
      </c>
      <c r="P581" s="40" t="n">
        <f aca="false">SUMPRODUCT(ReC,COS(kk*RADIANS(O581)))-SUMPRODUCT(ImC,SIN(kk*RADIANS(O581)))</f>
        <v>-0.187850559091071</v>
      </c>
    </row>
    <row r="582" customFormat="false" ht="15" hidden="false" customHeight="false" outlineLevel="0" collapsed="false">
      <c r="O582" s="39" t="n">
        <v>-122.6</v>
      </c>
      <c r="P582" s="40" t="n">
        <f aca="false">SUMPRODUCT(ReC,COS(kk*RADIANS(O582)))-SUMPRODUCT(ImC,SIN(kk*RADIANS(O582)))</f>
        <v>-0.189193694087484</v>
      </c>
    </row>
    <row r="583" customFormat="false" ht="15" hidden="false" customHeight="false" outlineLevel="0" collapsed="false">
      <c r="O583" s="39" t="n">
        <v>-122.5</v>
      </c>
      <c r="P583" s="40" t="n">
        <f aca="false">SUMPRODUCT(ReC,COS(kk*RADIANS(O583)))-SUMPRODUCT(ImC,SIN(kk*RADIANS(O583)))</f>
        <v>-0.190534876629799</v>
      </c>
    </row>
    <row r="584" customFormat="false" ht="15" hidden="false" customHeight="false" outlineLevel="0" collapsed="false">
      <c r="O584" s="39" t="n">
        <v>-122.4</v>
      </c>
      <c r="P584" s="40" t="n">
        <f aca="false">SUMPRODUCT(ReC,COS(kk*RADIANS(O584)))-SUMPRODUCT(ImC,SIN(kk*RADIANS(O584)))</f>
        <v>-0.191874138822897</v>
      </c>
    </row>
    <row r="585" customFormat="false" ht="15" hidden="false" customHeight="false" outlineLevel="0" collapsed="false">
      <c r="O585" s="39" t="n">
        <v>-122.3</v>
      </c>
      <c r="P585" s="40" t="n">
        <f aca="false">SUMPRODUCT(ReC,COS(kk*RADIANS(O585)))-SUMPRODUCT(ImC,SIN(kk*RADIANS(O585)))</f>
        <v>-0.193211512661282</v>
      </c>
    </row>
    <row r="586" customFormat="false" ht="15" hidden="false" customHeight="false" outlineLevel="0" collapsed="false">
      <c r="O586" s="39" t="n">
        <v>-122.2</v>
      </c>
      <c r="P586" s="40" t="n">
        <f aca="false">SUMPRODUCT(ReC,COS(kk*RADIANS(O586)))-SUMPRODUCT(ImC,SIN(kk*RADIANS(O586)))</f>
        <v>-0.194547029974496</v>
      </c>
    </row>
    <row r="587" customFormat="false" ht="15" hidden="false" customHeight="false" outlineLevel="0" collapsed="false">
      <c r="O587" s="39" t="n">
        <v>-122.1</v>
      </c>
      <c r="P587" s="40" t="n">
        <f aca="false">SUMPRODUCT(ReC,COS(kk*RADIANS(O587)))-SUMPRODUCT(ImC,SIN(kk*RADIANS(O587)))</f>
        <v>-0.195880722372912</v>
      </c>
    </row>
    <row r="588" customFormat="false" ht="15" hidden="false" customHeight="false" outlineLevel="0" collapsed="false">
      <c r="O588" s="39" t="n">
        <v>-122</v>
      </c>
      <c r="P588" s="40" t="n">
        <f aca="false">SUMPRODUCT(ReC,COS(kk*RADIANS(O588)))-SUMPRODUCT(ImC,SIN(kk*RADIANS(O588)))</f>
        <v>-0.197212621193925</v>
      </c>
    </row>
    <row r="589" customFormat="false" ht="15" hidden="false" customHeight="false" outlineLevel="0" collapsed="false">
      <c r="O589" s="39" t="n">
        <v>-121.9</v>
      </c>
      <c r="P589" s="40" t="n">
        <f aca="false">SUMPRODUCT(ReC,COS(kk*RADIANS(O589)))-SUMPRODUCT(ImC,SIN(kk*RADIANS(O589)))</f>
        <v>-0.198542757448575</v>
      </c>
    </row>
    <row r="590" customFormat="false" ht="15" hidden="false" customHeight="false" outlineLevel="0" collapsed="false">
      <c r="O590" s="39" t="n">
        <v>-121.8</v>
      </c>
      <c r="P590" s="40" t="n">
        <f aca="false">SUMPRODUCT(ReC,COS(kk*RADIANS(O590)))-SUMPRODUCT(ImC,SIN(kk*RADIANS(O590)))</f>
        <v>-0.199871161768642</v>
      </c>
    </row>
    <row r="591" customFormat="false" ht="15" hidden="false" customHeight="false" outlineLevel="0" collapsed="false">
      <c r="O591" s="39" t="n">
        <v>-121.7</v>
      </c>
      <c r="P591" s="40" t="n">
        <f aca="false">SUMPRODUCT(ReC,COS(kk*RADIANS(O591)))-SUMPRODUCT(ImC,SIN(kk*RADIANS(O591)))</f>
        <v>-0.201197864354233</v>
      </c>
    </row>
    <row r="592" customFormat="false" ht="15" hidden="false" customHeight="false" outlineLevel="0" collapsed="false">
      <c r="O592" s="39" t="n">
        <v>-121.6</v>
      </c>
      <c r="P592" s="40" t="n">
        <f aca="false">SUMPRODUCT(ReC,COS(kk*RADIANS(O592)))-SUMPRODUCT(ImC,SIN(kk*RADIANS(O592)))</f>
        <v>-0.202522894921889</v>
      </c>
    </row>
    <row r="593" customFormat="false" ht="15" hidden="false" customHeight="false" outlineLevel="0" collapsed="false">
      <c r="O593" s="39" t="n">
        <v>-121.5</v>
      </c>
      <c r="P593" s="40" t="n">
        <f aca="false">SUMPRODUCT(ReC,COS(kk*RADIANS(O593)))-SUMPRODUCT(ImC,SIN(kk*RADIANS(O593)))</f>
        <v>-0.203846282653251</v>
      </c>
    </row>
    <row r="594" customFormat="false" ht="15" hidden="false" customHeight="false" outlineLevel="0" collapsed="false">
      <c r="O594" s="39" t="n">
        <v>-121.4</v>
      </c>
      <c r="P594" s="40" t="n">
        <f aca="false">SUMPRODUCT(ReC,COS(kk*RADIANS(O594)))-SUMPRODUCT(ImC,SIN(kk*RADIANS(O594)))</f>
        <v>-0.205168056144311</v>
      </c>
    </row>
    <row r="595" customFormat="false" ht="15" hidden="false" customHeight="false" outlineLevel="0" collapsed="false">
      <c r="O595" s="39" t="n">
        <v>-121.3</v>
      </c>
      <c r="P595" s="40" t="n">
        <f aca="false">SUMPRODUCT(ReC,COS(kk*RADIANS(O595)))-SUMPRODUCT(ImC,SIN(kk*RADIANS(O595)))</f>
        <v>-0.206488243355268</v>
      </c>
    </row>
    <row r="596" customFormat="false" ht="15" hidden="false" customHeight="false" outlineLevel="0" collapsed="false">
      <c r="O596" s="39" t="n">
        <v>-121.2</v>
      </c>
      <c r="P596" s="40" t="n">
        <f aca="false">SUMPRODUCT(ReC,COS(kk*RADIANS(O596)))-SUMPRODUCT(ImC,SIN(kk*RADIANS(O596)))</f>
        <v>-0.207806871561028</v>
      </c>
    </row>
    <row r="597" customFormat="false" ht="15" hidden="false" customHeight="false" outlineLevel="0" collapsed="false">
      <c r="O597" s="39" t="n">
        <v>-121.1</v>
      </c>
      <c r="P597" s="40" t="n">
        <f aca="false">SUMPRODUCT(ReC,COS(kk*RADIANS(O597)))-SUMPRODUCT(ImC,SIN(kk*RADIANS(O597)))</f>
        <v>-0.209123967302371</v>
      </c>
    </row>
    <row r="598" customFormat="false" ht="15" hidden="false" customHeight="false" outlineLevel="0" collapsed="false">
      <c r="O598" s="39" t="n">
        <v>-121</v>
      </c>
      <c r="P598" s="40" t="n">
        <f aca="false">SUMPRODUCT(ReC,COS(kk*RADIANS(O598)))-SUMPRODUCT(ImC,SIN(kk*RADIANS(O598)))</f>
        <v>-0.210439556337815</v>
      </c>
    </row>
    <row r="599" customFormat="false" ht="15" hidden="false" customHeight="false" outlineLevel="0" collapsed="false">
      <c r="O599" s="39" t="n">
        <v>-120.9</v>
      </c>
      <c r="P599" s="40" t="n">
        <f aca="false">SUMPRODUCT(ReC,COS(kk*RADIANS(O599)))-SUMPRODUCT(ImC,SIN(kk*RADIANS(O599)))</f>
        <v>-0.2117536635962</v>
      </c>
    </row>
    <row r="600" customFormat="false" ht="15" hidden="false" customHeight="false" outlineLevel="0" collapsed="false">
      <c r="O600" s="39" t="n">
        <v>-120.8</v>
      </c>
      <c r="P600" s="40" t="n">
        <f aca="false">SUMPRODUCT(ReC,COS(kk*RADIANS(O600)))-SUMPRODUCT(ImC,SIN(kk*RADIANS(O600)))</f>
        <v>-0.213066313130022</v>
      </c>
    </row>
    <row r="601" customFormat="false" ht="15" hidden="false" customHeight="false" outlineLevel="0" collapsed="false">
      <c r="O601" s="39" t="n">
        <v>-120.7</v>
      </c>
      <c r="P601" s="40" t="n">
        <f aca="false">SUMPRODUCT(ReC,COS(kk*RADIANS(O601)))-SUMPRODUCT(ImC,SIN(kk*RADIANS(O601)))</f>
        <v>-0.214377528069538</v>
      </c>
    </row>
    <row r="602" customFormat="false" ht="15" hidden="false" customHeight="false" outlineLevel="0" collapsed="false">
      <c r="O602" s="39" t="n">
        <v>-120.6</v>
      </c>
      <c r="P602" s="40" t="n">
        <f aca="false">SUMPRODUCT(ReC,COS(kk*RADIANS(O602)))-SUMPRODUCT(ImC,SIN(kk*RADIANS(O602)))</f>
        <v>-0.21568733057768</v>
      </c>
    </row>
    <row r="603" customFormat="false" ht="15" hidden="false" customHeight="false" outlineLevel="0" collapsed="false">
      <c r="O603" s="39" t="n">
        <v>-120.5</v>
      </c>
      <c r="P603" s="40" t="n">
        <f aca="false">SUMPRODUCT(ReC,COS(kk*RADIANS(O603)))-SUMPRODUCT(ImC,SIN(kk*RADIANS(O603)))</f>
        <v>-0.216995741805788</v>
      </c>
    </row>
    <row r="604" customFormat="false" ht="15" hidden="false" customHeight="false" outlineLevel="0" collapsed="false">
      <c r="O604" s="39" t="n">
        <v>-120.4</v>
      </c>
      <c r="P604" s="40" t="n">
        <f aca="false">SUMPRODUCT(ReC,COS(kk*RADIANS(O604)))-SUMPRODUCT(ImC,SIN(kk*RADIANS(O604)))</f>
        <v>-0.218302781850192</v>
      </c>
    </row>
    <row r="605" customFormat="false" ht="15" hidden="false" customHeight="false" outlineLevel="0" collapsed="false">
      <c r="O605" s="39" t="n">
        <v>-120.3</v>
      </c>
      <c r="P605" s="40" t="n">
        <f aca="false">SUMPRODUCT(ReC,COS(kk*RADIANS(O605)))-SUMPRODUCT(ImC,SIN(kk*RADIANS(O605)))</f>
        <v>-0.219608469709676</v>
      </c>
    </row>
    <row r="606" customFormat="false" ht="15" hidden="false" customHeight="false" outlineLevel="0" collapsed="false">
      <c r="O606" s="39" t="n">
        <v>-120.2</v>
      </c>
      <c r="P606" s="40" t="n">
        <f aca="false">SUMPRODUCT(ReC,COS(kk*RADIANS(O606)))-SUMPRODUCT(ImC,SIN(kk*RADIANS(O606)))</f>
        <v>-0.22091282324383</v>
      </c>
    </row>
    <row r="607" customFormat="false" ht="15" hidden="false" customHeight="false" outlineLevel="0" collapsed="false">
      <c r="O607" s="39" t="n">
        <v>-120.1</v>
      </c>
      <c r="P607" s="40" t="n">
        <f aca="false">SUMPRODUCT(ReC,COS(kk*RADIANS(O607)))-SUMPRODUCT(ImC,SIN(kk*RADIANS(O607)))</f>
        <v>-0.222215859132335</v>
      </c>
    </row>
    <row r="608" customFormat="false" ht="15" hidden="false" customHeight="false" outlineLevel="0" collapsed="false">
      <c r="O608" s="39" t="n">
        <v>-120</v>
      </c>
      <c r="P608" s="40" t="n">
        <f aca="false">SUMPRODUCT(ReC,COS(kk*RADIANS(O608)))-SUMPRODUCT(ImC,SIN(kk*RADIANS(O608)))</f>
        <v>-0.223517592835176</v>
      </c>
    </row>
    <row r="609" customFormat="false" ht="15" hidden="false" customHeight="false" outlineLevel="0" collapsed="false">
      <c r="O609" s="39" t="n">
        <v>-119.9</v>
      </c>
      <c r="P609" s="40" t="n">
        <f aca="false">SUMPRODUCT(ReC,COS(kk*RADIANS(O609)))-SUMPRODUCT(ImC,SIN(kk*RADIANS(O609)))</f>
        <v>-0.224818038553838</v>
      </c>
    </row>
    <row r="610" customFormat="false" ht="15" hidden="false" customHeight="false" outlineLevel="0" collapsed="false">
      <c r="O610" s="39" t="n">
        <v>-119.8</v>
      </c>
      <c r="P610" s="40" t="n">
        <f aca="false">SUMPRODUCT(ReC,COS(kk*RADIANS(O610)))-SUMPRODUCT(ImC,SIN(kk*RADIANS(O610)))</f>
        <v>-0.226117209193478</v>
      </c>
    </row>
    <row r="611" customFormat="false" ht="15" hidden="false" customHeight="false" outlineLevel="0" collapsed="false">
      <c r="O611" s="39" t="n">
        <v>-119.7</v>
      </c>
      <c r="P611" s="40" t="n">
        <f aca="false">SUMPRODUCT(ReC,COS(kk*RADIANS(O611)))-SUMPRODUCT(ImC,SIN(kk*RADIANS(O611)))</f>
        <v>-0.227415116326102</v>
      </c>
    </row>
    <row r="612" customFormat="false" ht="15" hidden="false" customHeight="false" outlineLevel="0" collapsed="false">
      <c r="O612" s="39" t="n">
        <v>-119.6</v>
      </c>
      <c r="P612" s="40" t="n">
        <f aca="false">SUMPRODUCT(ReC,COS(kk*RADIANS(O612)))-SUMPRODUCT(ImC,SIN(kk*RADIANS(O612)))</f>
        <v>-0.228711770154783</v>
      </c>
    </row>
    <row r="613" customFormat="false" ht="15" hidden="false" customHeight="false" outlineLevel="0" collapsed="false">
      <c r="O613" s="39" t="n">
        <v>-119.5</v>
      </c>
      <c r="P613" s="40" t="n">
        <f aca="false">SUMPRODUCT(ReC,COS(kk*RADIANS(O613)))-SUMPRODUCT(ImC,SIN(kk*RADIANS(O613)))</f>
        <v>-0.230007179478914</v>
      </c>
    </row>
    <row r="614" customFormat="false" ht="15" hidden="false" customHeight="false" outlineLevel="0" collapsed="false">
      <c r="O614" s="39" t="n">
        <v>-119.4</v>
      </c>
      <c r="P614" s="40" t="n">
        <f aca="false">SUMPRODUCT(ReC,COS(kk*RADIANS(O614)))-SUMPRODUCT(ImC,SIN(kk*RADIANS(O614)))</f>
        <v>-0.231301351660533</v>
      </c>
    </row>
    <row r="615" customFormat="false" ht="15" hidden="false" customHeight="false" outlineLevel="0" collapsed="false">
      <c r="O615" s="39" t="n">
        <v>-119.3</v>
      </c>
      <c r="P615" s="40" t="n">
        <f aca="false">SUMPRODUCT(ReC,COS(kk*RADIANS(O615)))-SUMPRODUCT(ImC,SIN(kk*RADIANS(O615)))</f>
        <v>-0.232594292591735</v>
      </c>
    </row>
    <row r="616" customFormat="false" ht="15" hidden="false" customHeight="false" outlineLevel="0" collapsed="false">
      <c r="O616" s="39" t="n">
        <v>-119.2</v>
      </c>
      <c r="P616" s="40" t="n">
        <f aca="false">SUMPRODUCT(ReC,COS(kk*RADIANS(O616)))-SUMPRODUCT(ImC,SIN(kk*RADIANS(O616)))</f>
        <v>-0.233886006663182</v>
      </c>
    </row>
    <row r="617" customFormat="false" ht="15" hidden="false" customHeight="false" outlineLevel="0" collapsed="false">
      <c r="O617" s="39" t="n">
        <v>-119.1</v>
      </c>
      <c r="P617" s="40" t="n">
        <f aca="false">SUMPRODUCT(ReC,COS(kk*RADIANS(O617)))-SUMPRODUCT(ImC,SIN(kk*RADIANS(O617)))</f>
        <v>-0.235176496733735</v>
      </c>
    </row>
    <row r="618" customFormat="false" ht="15" hidden="false" customHeight="false" outlineLevel="0" collapsed="false">
      <c r="O618" s="39" t="n">
        <v>-119</v>
      </c>
      <c r="P618" s="40" t="n">
        <f aca="false">SUMPRODUCT(ReC,COS(kk*RADIANS(O618)))-SUMPRODUCT(ImC,SIN(kk*RADIANS(O618)))</f>
        <v>-0.236465764101228</v>
      </c>
    </row>
    <row r="619" customFormat="false" ht="15" hidden="false" customHeight="false" outlineLevel="0" collapsed="false">
      <c r="O619" s="39" t="n">
        <v>-118.9</v>
      </c>
      <c r="P619" s="40" t="n">
        <f aca="false">SUMPRODUCT(ReC,COS(kk*RADIANS(O619)))-SUMPRODUCT(ImC,SIN(kk*RADIANS(O619)))</f>
        <v>-0.237753808474384</v>
      </c>
    </row>
    <row r="620" customFormat="false" ht="15" hidden="false" customHeight="false" outlineLevel="0" collapsed="false">
      <c r="O620" s="39" t="n">
        <v>-118.8</v>
      </c>
      <c r="P620" s="40" t="n">
        <f aca="false">SUMPRODUCT(ReC,COS(kk*RADIANS(O620)))-SUMPRODUCT(ImC,SIN(kk*RADIANS(O620)))</f>
        <v>-0.239040627945907</v>
      </c>
    </row>
    <row r="621" customFormat="false" ht="15" hidden="false" customHeight="false" outlineLevel="0" collapsed="false">
      <c r="O621" s="39" t="n">
        <v>-118.7</v>
      </c>
      <c r="P621" s="40" t="n">
        <f aca="false">SUMPRODUCT(ReC,COS(kk*RADIANS(O621)))-SUMPRODUCT(ImC,SIN(kk*RADIANS(O621)))</f>
        <v>-0.240326218966754</v>
      </c>
    </row>
    <row r="622" customFormat="false" ht="15" hidden="false" customHeight="false" outlineLevel="0" collapsed="false">
      <c r="O622" s="39" t="n">
        <v>-118.6</v>
      </c>
      <c r="P622" s="40" t="n">
        <f aca="false">SUMPRODUCT(ReC,COS(kk*RADIANS(O622)))-SUMPRODUCT(ImC,SIN(kk*RADIANS(O622)))</f>
        <v>-0.241610576321601</v>
      </c>
    </row>
    <row r="623" customFormat="false" ht="15" hidden="false" customHeight="false" outlineLevel="0" collapsed="false">
      <c r="O623" s="39" t="n">
        <v>-118.5</v>
      </c>
      <c r="P623" s="40" t="n">
        <f aca="false">SUMPRODUCT(ReC,COS(kk*RADIANS(O623)))-SUMPRODUCT(ImC,SIN(kk*RADIANS(O623)))</f>
        <v>-0.242893693105521</v>
      </c>
    </row>
    <row r="624" customFormat="false" ht="15" hidden="false" customHeight="false" outlineLevel="0" collapsed="false">
      <c r="O624" s="39" t="n">
        <v>-118.4</v>
      </c>
      <c r="P624" s="40" t="n">
        <f aca="false">SUMPRODUCT(ReC,COS(kk*RADIANS(O624)))-SUMPRODUCT(ImC,SIN(kk*RADIANS(O624)))</f>
        <v>-0.244175560701886</v>
      </c>
    </row>
    <row r="625" customFormat="false" ht="15" hidden="false" customHeight="false" outlineLevel="0" collapsed="false">
      <c r="O625" s="39" t="n">
        <v>-118.3</v>
      </c>
      <c r="P625" s="40" t="n">
        <f aca="false">SUMPRODUCT(ReC,COS(kk*RADIANS(O625)))-SUMPRODUCT(ImC,SIN(kk*RADIANS(O625)))</f>
        <v>-0.245456168761492</v>
      </c>
    </row>
    <row r="626" customFormat="false" ht="15" hidden="false" customHeight="false" outlineLevel="0" collapsed="false">
      <c r="O626" s="39" t="n">
        <v>-118.2</v>
      </c>
      <c r="P626" s="40" t="n">
        <f aca="false">SUMPRODUCT(ReC,COS(kk*RADIANS(O626)))-SUMPRODUCT(ImC,SIN(kk*RADIANS(O626)))</f>
        <v>-0.246735505182946</v>
      </c>
    </row>
    <row r="627" customFormat="false" ht="15" hidden="false" customHeight="false" outlineLevel="0" collapsed="false">
      <c r="O627" s="39" t="n">
        <v>-118.1</v>
      </c>
      <c r="P627" s="40" t="n">
        <f aca="false">SUMPRODUCT(ReC,COS(kk*RADIANS(O627)))-SUMPRODUCT(ImC,SIN(kk*RADIANS(O627)))</f>
        <v>-0.248013556094291</v>
      </c>
    </row>
    <row r="628" customFormat="false" ht="15" hidden="false" customHeight="false" outlineLevel="0" collapsed="false">
      <c r="O628" s="39" t="n">
        <v>-118</v>
      </c>
      <c r="P628" s="40" t="n">
        <f aca="false">SUMPRODUCT(ReC,COS(kk*RADIANS(O628)))-SUMPRODUCT(ImC,SIN(kk*RADIANS(O628)))</f>
        <v>-0.24929030583591</v>
      </c>
    </row>
    <row r="629" customFormat="false" ht="15" hidden="false" customHeight="false" outlineLevel="0" collapsed="false">
      <c r="O629" s="39" t="n">
        <v>-117.9</v>
      </c>
      <c r="P629" s="40" t="n">
        <f aca="false">SUMPRODUCT(ReC,COS(kk*RADIANS(O629)))-SUMPRODUCT(ImC,SIN(kk*RADIANS(O629)))</f>
        <v>-0.250565736944694</v>
      </c>
    </row>
    <row r="630" customFormat="false" ht="15" hidden="false" customHeight="false" outlineLevel="0" collapsed="false">
      <c r="O630" s="39" t="n">
        <v>-117.8</v>
      </c>
      <c r="P630" s="40" t="n">
        <f aca="false">SUMPRODUCT(ReC,COS(kk*RADIANS(O630)))-SUMPRODUCT(ImC,SIN(kk*RADIANS(O630)))</f>
        <v>-0.251839830139501</v>
      </c>
    </row>
    <row r="631" customFormat="false" ht="15" hidden="false" customHeight="false" outlineLevel="0" collapsed="false">
      <c r="O631" s="39" t="n">
        <v>-117.7</v>
      </c>
      <c r="P631" s="40" t="n">
        <f aca="false">SUMPRODUCT(ReC,COS(kk*RADIANS(O631)))-SUMPRODUCT(ImC,SIN(kk*RADIANS(O631)))</f>
        <v>-0.253112564307896</v>
      </c>
    </row>
    <row r="632" customFormat="false" ht="15" hidden="false" customHeight="false" outlineLevel="0" collapsed="false">
      <c r="O632" s="39" t="n">
        <v>-117.6</v>
      </c>
      <c r="P632" s="40" t="n">
        <f aca="false">SUMPRODUCT(ReC,COS(kk*RADIANS(O632)))-SUMPRODUCT(ImC,SIN(kk*RADIANS(O632)))</f>
        <v>-0.254383916494197</v>
      </c>
    </row>
    <row r="633" customFormat="false" ht="15" hidden="false" customHeight="false" outlineLevel="0" collapsed="false">
      <c r="O633" s="39" t="n">
        <v>-117.5</v>
      </c>
      <c r="P633" s="40" t="n">
        <f aca="false">SUMPRODUCT(ReC,COS(kk*RADIANS(O633)))-SUMPRODUCT(ImC,SIN(kk*RADIANS(O633)))</f>
        <v>-0.25565386188882</v>
      </c>
    </row>
    <row r="634" customFormat="false" ht="15" hidden="false" customHeight="false" outlineLevel="0" collapsed="false">
      <c r="O634" s="39" t="n">
        <v>-117.4</v>
      </c>
      <c r="P634" s="40" t="n">
        <f aca="false">SUMPRODUCT(ReC,COS(kk*RADIANS(O634)))-SUMPRODUCT(ImC,SIN(kk*RADIANS(O634)))</f>
        <v>-0.256922373818929</v>
      </c>
    </row>
    <row r="635" customFormat="false" ht="15" hidden="false" customHeight="false" outlineLevel="0" collapsed="false">
      <c r="O635" s="39" t="n">
        <v>-117.3</v>
      </c>
      <c r="P635" s="40" t="n">
        <f aca="false">SUMPRODUCT(ReC,COS(kk*RADIANS(O635)))-SUMPRODUCT(ImC,SIN(kk*RADIANS(O635)))</f>
        <v>-0.25818942374041</v>
      </c>
    </row>
    <row r="636" customFormat="false" ht="15" hidden="false" customHeight="false" outlineLevel="0" collapsed="false">
      <c r="O636" s="39" t="n">
        <v>-117.2</v>
      </c>
      <c r="P636" s="40" t="n">
        <f aca="false">SUMPRODUCT(ReC,COS(kk*RADIANS(O636)))-SUMPRODUCT(ImC,SIN(kk*RADIANS(O636)))</f>
        <v>-0.25945498123115</v>
      </c>
    </row>
    <row r="637" customFormat="false" ht="15" hidden="false" customHeight="false" outlineLevel="0" collapsed="false">
      <c r="O637" s="39" t="n">
        <v>-117.1</v>
      </c>
      <c r="P637" s="40" t="n">
        <f aca="false">SUMPRODUCT(ReC,COS(kk*RADIANS(O637)))-SUMPRODUCT(ImC,SIN(kk*RADIANS(O637)))</f>
        <v>-0.260719013985644</v>
      </c>
    </row>
    <row r="638" customFormat="false" ht="15" hidden="false" customHeight="false" outlineLevel="0" collapsed="false">
      <c r="O638" s="39" t="n">
        <v>-117</v>
      </c>
      <c r="P638" s="40" t="n">
        <f aca="false">SUMPRODUCT(ReC,COS(kk*RADIANS(O638)))-SUMPRODUCT(ImC,SIN(kk*RADIANS(O638)))</f>
        <v>-0.261981487810928</v>
      </c>
    </row>
    <row r="639" customFormat="false" ht="15" hidden="false" customHeight="false" outlineLevel="0" collapsed="false">
      <c r="O639" s="39" t="n">
        <v>-116.9</v>
      </c>
      <c r="P639" s="40" t="n">
        <f aca="false">SUMPRODUCT(ReC,COS(kk*RADIANS(O639)))-SUMPRODUCT(ImC,SIN(kk*RADIANS(O639)))</f>
        <v>-0.263242366623828</v>
      </c>
    </row>
    <row r="640" customFormat="false" ht="15" hidden="false" customHeight="false" outlineLevel="0" collapsed="false">
      <c r="O640" s="39" t="n">
        <v>-116.8</v>
      </c>
      <c r="P640" s="40" t="n">
        <f aca="false">SUMPRODUCT(ReC,COS(kk*RADIANS(O640)))-SUMPRODUCT(ImC,SIN(kk*RADIANS(O640)))</f>
        <v>-0.264501612449544</v>
      </c>
    </row>
    <row r="641" customFormat="false" ht="15" hidden="false" customHeight="false" outlineLevel="0" collapsed="false">
      <c r="O641" s="39" t="n">
        <v>-116.7</v>
      </c>
      <c r="P641" s="40" t="n">
        <f aca="false">SUMPRODUCT(ReC,COS(kk*RADIANS(O641)))-SUMPRODUCT(ImC,SIN(kk*RADIANS(O641)))</f>
        <v>-0.265759185421553</v>
      </c>
    </row>
    <row r="642" customFormat="false" ht="15" hidden="false" customHeight="false" outlineLevel="0" collapsed="false">
      <c r="O642" s="39" t="n">
        <v>-116.6</v>
      </c>
      <c r="P642" s="40" t="n">
        <f aca="false">SUMPRODUCT(ReC,COS(kk*RADIANS(O642)))-SUMPRODUCT(ImC,SIN(kk*RADIANS(O642)))</f>
        <v>-0.267015043782849</v>
      </c>
    </row>
    <row r="643" customFormat="false" ht="15" hidden="false" customHeight="false" outlineLevel="0" collapsed="false">
      <c r="O643" s="39" t="n">
        <v>-116.5</v>
      </c>
      <c r="P643" s="40" t="n">
        <f aca="false">SUMPRODUCT(ReC,COS(kk*RADIANS(O643)))-SUMPRODUCT(ImC,SIN(kk*RADIANS(O643)))</f>
        <v>-0.268269143888494</v>
      </c>
    </row>
    <row r="644" customFormat="false" ht="15" hidden="false" customHeight="false" outlineLevel="0" collapsed="false">
      <c r="O644" s="39" t="n">
        <v>-116.4</v>
      </c>
      <c r="P644" s="40" t="n">
        <f aca="false">SUMPRODUCT(ReC,COS(kk*RADIANS(O644)))-SUMPRODUCT(ImC,SIN(kk*RADIANS(O644)))</f>
        <v>-0.269521440209507</v>
      </c>
    </row>
    <row r="645" customFormat="false" ht="15" hidden="false" customHeight="false" outlineLevel="0" collapsed="false">
      <c r="O645" s="39" t="n">
        <v>-116.3</v>
      </c>
      <c r="P645" s="40" t="n">
        <f aca="false">SUMPRODUCT(ReC,COS(kk*RADIANS(O645)))-SUMPRODUCT(ImC,SIN(kk*RADIANS(O645)))</f>
        <v>-0.270771885338061</v>
      </c>
    </row>
    <row r="646" customFormat="false" ht="15" hidden="false" customHeight="false" outlineLevel="0" collapsed="false">
      <c r="O646" s="39" t="n">
        <v>-116.2</v>
      </c>
      <c r="P646" s="40" t="n">
        <f aca="false">SUMPRODUCT(ReC,COS(kk*RADIANS(O646)))-SUMPRODUCT(ImC,SIN(kk*RADIANS(O646)))</f>
        <v>-0.272020429994007</v>
      </c>
    </row>
    <row r="647" customFormat="false" ht="15" hidden="false" customHeight="false" outlineLevel="0" collapsed="false">
      <c r="O647" s="39" t="n">
        <v>-116.1</v>
      </c>
      <c r="P647" s="40" t="n">
        <f aca="false">SUMPRODUCT(ReC,COS(kk*RADIANS(O647)))-SUMPRODUCT(ImC,SIN(kk*RADIANS(O647)))</f>
        <v>-0.273267023032708</v>
      </c>
    </row>
    <row r="648" customFormat="false" ht="15" hidden="false" customHeight="false" outlineLevel="0" collapsed="false">
      <c r="O648" s="39" t="n">
        <v>-116</v>
      </c>
      <c r="P648" s="40" t="n">
        <f aca="false">SUMPRODUCT(ReC,COS(kk*RADIANS(O648)))-SUMPRODUCT(ImC,SIN(kk*RADIANS(O648)))</f>
        <v>-0.274511611454178</v>
      </c>
    </row>
    <row r="649" customFormat="false" ht="15" hidden="false" customHeight="false" outlineLevel="0" collapsed="false">
      <c r="O649" s="39" t="n">
        <v>-115.9</v>
      </c>
      <c r="P649" s="40" t="n">
        <f aca="false">SUMPRODUCT(ReC,COS(kk*RADIANS(O649)))-SUMPRODUCT(ImC,SIN(kk*RADIANS(O649)))</f>
        <v>-0.275754140413533</v>
      </c>
    </row>
    <row r="650" customFormat="false" ht="15" hidden="false" customHeight="false" outlineLevel="0" collapsed="false">
      <c r="O650" s="39" t="n">
        <v>-115.8</v>
      </c>
      <c r="P650" s="40" t="n">
        <f aca="false">SUMPRODUCT(ReC,COS(kk*RADIANS(O650)))-SUMPRODUCT(ImC,SIN(kk*RADIANS(O650)))</f>
        <v>-0.276994553232735</v>
      </c>
    </row>
    <row r="651" customFormat="false" ht="15" hidden="false" customHeight="false" outlineLevel="0" collapsed="false">
      <c r="O651" s="39" t="n">
        <v>-115.7</v>
      </c>
      <c r="P651" s="40" t="n">
        <f aca="false">SUMPRODUCT(ReC,COS(kk*RADIANS(O651)))-SUMPRODUCT(ImC,SIN(kk*RADIANS(O651)))</f>
        <v>-0.278232791413621</v>
      </c>
    </row>
    <row r="652" customFormat="false" ht="15" hidden="false" customHeight="false" outlineLevel="0" collapsed="false">
      <c r="O652" s="39" t="n">
        <v>-115.6</v>
      </c>
      <c r="P652" s="40" t="n">
        <f aca="false">SUMPRODUCT(ReC,COS(kk*RADIANS(O652)))-SUMPRODUCT(ImC,SIN(kk*RADIANS(O652)))</f>
        <v>-0.279468794652226</v>
      </c>
    </row>
    <row r="653" customFormat="false" ht="15" hidden="false" customHeight="false" outlineLevel="0" collapsed="false">
      <c r="O653" s="39" t="n">
        <v>-115.5</v>
      </c>
      <c r="P653" s="40" t="n">
        <f aca="false">SUMPRODUCT(ReC,COS(kk*RADIANS(O653)))-SUMPRODUCT(ImC,SIN(kk*RADIANS(O653)))</f>
        <v>-0.28070250085437</v>
      </c>
    </row>
    <row r="654" customFormat="false" ht="15" hidden="false" customHeight="false" outlineLevel="0" collapsed="false">
      <c r="O654" s="39" t="n">
        <v>-115.4</v>
      </c>
      <c r="P654" s="40" t="n">
        <f aca="false">SUMPRODUCT(ReC,COS(kk*RADIANS(O654)))-SUMPRODUCT(ImC,SIN(kk*RADIANS(O654)))</f>
        <v>-0.281933846152521</v>
      </c>
    </row>
    <row r="655" customFormat="false" ht="15" hidden="false" customHeight="false" outlineLevel="0" collapsed="false">
      <c r="O655" s="39" t="n">
        <v>-115.3</v>
      </c>
      <c r="P655" s="40" t="n">
        <f aca="false">SUMPRODUCT(ReC,COS(kk*RADIANS(O655)))-SUMPRODUCT(ImC,SIN(kk*RADIANS(O655)))</f>
        <v>-0.283162764923907</v>
      </c>
    </row>
    <row r="656" customFormat="false" ht="15" hidden="false" customHeight="false" outlineLevel="0" collapsed="false">
      <c r="O656" s="39" t="n">
        <v>-115.2</v>
      </c>
      <c r="P656" s="40" t="n">
        <f aca="false">SUMPRODUCT(ReC,COS(kk*RADIANS(O656)))-SUMPRODUCT(ImC,SIN(kk*RADIANS(O656)))</f>
        <v>-0.28438918980987</v>
      </c>
    </row>
    <row r="657" customFormat="false" ht="15" hidden="false" customHeight="false" outlineLevel="0" collapsed="false">
      <c r="O657" s="39" t="n">
        <v>-115.1</v>
      </c>
      <c r="P657" s="40" t="n">
        <f aca="false">SUMPRODUCT(ReC,COS(kk*RADIANS(O657)))-SUMPRODUCT(ImC,SIN(kk*RADIANS(O657)))</f>
        <v>-0.285613051736472</v>
      </c>
    </row>
    <row r="658" customFormat="false" ht="15" hidden="false" customHeight="false" outlineLevel="0" collapsed="false">
      <c r="O658" s="39" t="n">
        <v>-115</v>
      </c>
      <c r="P658" s="40" t="n">
        <f aca="false">SUMPRODUCT(ReC,COS(kk*RADIANS(O658)))-SUMPRODUCT(ImC,SIN(kk*RADIANS(O658)))</f>
        <v>-0.286834279936302</v>
      </c>
    </row>
    <row r="659" customFormat="false" ht="15" hidden="false" customHeight="false" outlineLevel="0" collapsed="false">
      <c r="O659" s="39" t="n">
        <v>-114.9</v>
      </c>
      <c r="P659" s="40" t="n">
        <f aca="false">SUMPRODUCT(ReC,COS(kk*RADIANS(O659)))-SUMPRODUCT(ImC,SIN(kk*RADIANS(O659)))</f>
        <v>-0.28805280197151</v>
      </c>
    </row>
    <row r="660" customFormat="false" ht="15" hidden="false" customHeight="false" outlineLevel="0" collapsed="false">
      <c r="O660" s="39" t="n">
        <v>-114.8</v>
      </c>
      <c r="P660" s="40" t="n">
        <f aca="false">SUMPRODUCT(ReC,COS(kk*RADIANS(O660)))-SUMPRODUCT(ImC,SIN(kk*RADIANS(O660)))</f>
        <v>-0.289268543758033</v>
      </c>
    </row>
    <row r="661" customFormat="false" ht="15" hidden="false" customHeight="false" outlineLevel="0" collapsed="false">
      <c r="O661" s="39" t="n">
        <v>-114.7</v>
      </c>
      <c r="P661" s="40" t="n">
        <f aca="false">SUMPRODUCT(ReC,COS(kk*RADIANS(O661)))-SUMPRODUCT(ImC,SIN(kk*RADIANS(O661)))</f>
        <v>-0.290481429591002</v>
      </c>
    </row>
    <row r="662" customFormat="false" ht="15" hidden="false" customHeight="false" outlineLevel="0" collapsed="false">
      <c r="O662" s="39" t="n">
        <v>-114.6</v>
      </c>
      <c r="P662" s="40" t="n">
        <f aca="false">SUMPRODUCT(ReC,COS(kk*RADIANS(O662)))-SUMPRODUCT(ImC,SIN(kk*RADIANS(O662)))</f>
        <v>-0.29169138217133</v>
      </c>
    </row>
    <row r="663" customFormat="false" ht="15" hidden="false" customHeight="false" outlineLevel="0" collapsed="false">
      <c r="O663" s="39" t="n">
        <v>-114.5</v>
      </c>
      <c r="P663" s="40" t="n">
        <f aca="false">SUMPRODUCT(ReC,COS(kk*RADIANS(O663)))-SUMPRODUCT(ImC,SIN(kk*RADIANS(O663)))</f>
        <v>-0.292898322633436</v>
      </c>
    </row>
    <row r="664" customFormat="false" ht="15" hidden="false" customHeight="false" outlineLevel="0" collapsed="false">
      <c r="O664" s="39" t="n">
        <v>-114.4</v>
      </c>
      <c r="P664" s="40" t="n">
        <f aca="false">SUMPRODUCT(ReC,COS(kk*RADIANS(O664)))-SUMPRODUCT(ImC,SIN(kk*RADIANS(O664)))</f>
        <v>-0.294102170574132</v>
      </c>
    </row>
    <row r="665" customFormat="false" ht="15" hidden="false" customHeight="false" outlineLevel="0" collapsed="false">
      <c r="O665" s="39" t="n">
        <v>-114.3</v>
      </c>
      <c r="P665" s="40" t="n">
        <f aca="false">SUMPRODUCT(ReC,COS(kk*RADIANS(O665)))-SUMPRODUCT(ImC,SIN(kk*RADIANS(O665)))</f>
        <v>-0.295302844082611</v>
      </c>
    </row>
    <row r="666" customFormat="false" ht="15" hidden="false" customHeight="false" outlineLevel="0" collapsed="false">
      <c r="O666" s="39" t="n">
        <v>-114.2</v>
      </c>
      <c r="P666" s="40" t="n">
        <f aca="false">SUMPRODUCT(ReC,COS(kk*RADIANS(O666)))-SUMPRODUCT(ImC,SIN(kk*RADIANS(O666)))</f>
        <v>-0.296500259771557</v>
      </c>
    </row>
    <row r="667" customFormat="false" ht="15" hidden="false" customHeight="false" outlineLevel="0" collapsed="false">
      <c r="O667" s="39" t="n">
        <v>-114.1</v>
      </c>
      <c r="P667" s="40" t="n">
        <f aca="false">SUMPRODUCT(ReC,COS(kk*RADIANS(O667)))-SUMPRODUCT(ImC,SIN(kk*RADIANS(O667)))</f>
        <v>-0.297694332809334</v>
      </c>
    </row>
    <row r="668" customFormat="false" ht="15" hidden="false" customHeight="false" outlineLevel="0" collapsed="false">
      <c r="O668" s="39" t="n">
        <v>-114</v>
      </c>
      <c r="P668" s="40" t="n">
        <f aca="false">SUMPRODUCT(ReC,COS(kk*RADIANS(O668)))-SUMPRODUCT(ImC,SIN(kk*RADIANS(O668)))</f>
        <v>-0.298884976953254</v>
      </c>
    </row>
    <row r="669" customFormat="false" ht="15" hidden="false" customHeight="false" outlineLevel="0" collapsed="false">
      <c r="O669" s="39" t="n">
        <v>-113.9</v>
      </c>
      <c r="P669" s="40" t="n">
        <f aca="false">SUMPRODUCT(ReC,COS(kk*RADIANS(O669)))-SUMPRODUCT(ImC,SIN(kk*RADIANS(O669)))</f>
        <v>-0.300072104583892</v>
      </c>
    </row>
    <row r="670" customFormat="false" ht="15" hidden="false" customHeight="false" outlineLevel="0" collapsed="false">
      <c r="O670" s="39" t="n">
        <v>-113.8</v>
      </c>
      <c r="P670" s="40" t="n">
        <f aca="false">SUMPRODUCT(ReC,COS(kk*RADIANS(O670)))-SUMPRODUCT(ImC,SIN(kk*RADIANS(O670)))</f>
        <v>-0.301255626740432</v>
      </c>
    </row>
    <row r="671" customFormat="false" ht="15" hidden="false" customHeight="false" outlineLevel="0" collapsed="false">
      <c r="O671" s="39" t="n">
        <v>-113.7</v>
      </c>
      <c r="P671" s="40" t="n">
        <f aca="false">SUMPRODUCT(ReC,COS(kk*RADIANS(O671)))-SUMPRODUCT(ImC,SIN(kk*RADIANS(O671)))</f>
        <v>-0.302435453157038</v>
      </c>
    </row>
    <row r="672" customFormat="false" ht="15" hidden="false" customHeight="false" outlineLevel="0" collapsed="false">
      <c r="O672" s="39" t="n">
        <v>-113.6</v>
      </c>
      <c r="P672" s="40" t="n">
        <f aca="false">SUMPRODUCT(ReC,COS(kk*RADIANS(O672)))-SUMPRODUCT(ImC,SIN(kk*RADIANS(O672)))</f>
        <v>-0.303611492300201</v>
      </c>
    </row>
    <row r="673" customFormat="false" ht="15" hidden="false" customHeight="false" outlineLevel="0" collapsed="false">
      <c r="O673" s="39" t="n">
        <v>-113.5</v>
      </c>
      <c r="P673" s="40" t="n">
        <f aca="false">SUMPRODUCT(ReC,COS(kk*RADIANS(O673)))-SUMPRODUCT(ImC,SIN(kk*RADIANS(O673)))</f>
        <v>-0.304783651407075</v>
      </c>
    </row>
    <row r="674" customFormat="false" ht="15" hidden="false" customHeight="false" outlineLevel="0" collapsed="false">
      <c r="O674" s="39" t="n">
        <v>-113.4</v>
      </c>
      <c r="P674" s="40" t="n">
        <f aca="false">SUMPRODUCT(ReC,COS(kk*RADIANS(O674)))-SUMPRODUCT(ImC,SIN(kk*RADIANS(O674)))</f>
        <v>-0.305951836524753</v>
      </c>
    </row>
    <row r="675" customFormat="false" ht="15" hidden="false" customHeight="false" outlineLevel="0" collapsed="false">
      <c r="O675" s="39" t="n">
        <v>-113.3</v>
      </c>
      <c r="P675" s="40" t="n">
        <f aca="false">SUMPRODUCT(ReC,COS(kk*RADIANS(O675)))-SUMPRODUCT(ImC,SIN(kk*RADIANS(O675)))</f>
        <v>-0.307115952550475</v>
      </c>
    </row>
    <row r="676" customFormat="false" ht="15" hidden="false" customHeight="false" outlineLevel="0" collapsed="false">
      <c r="O676" s="39" t="n">
        <v>-113.2</v>
      </c>
      <c r="P676" s="40" t="n">
        <f aca="false">SUMPRODUCT(ReC,COS(kk*RADIANS(O676)))-SUMPRODUCT(ImC,SIN(kk*RADIANS(O676)))</f>
        <v>-0.308275903272749</v>
      </c>
    </row>
    <row r="677" customFormat="false" ht="15" hidden="false" customHeight="false" outlineLevel="0" collapsed="false">
      <c r="O677" s="39" t="n">
        <v>-113.1</v>
      </c>
      <c r="P677" s="40" t="n">
        <f aca="false">SUMPRODUCT(ReC,COS(kk*RADIANS(O677)))-SUMPRODUCT(ImC,SIN(kk*RADIANS(O677)))</f>
        <v>-0.309431591413341</v>
      </c>
    </row>
    <row r="678" customFormat="false" ht="15" hidden="false" customHeight="false" outlineLevel="0" collapsed="false">
      <c r="O678" s="39" t="n">
        <v>-113</v>
      </c>
      <c r="P678" s="40" t="n">
        <f aca="false">SUMPRODUCT(ReC,COS(kk*RADIANS(O678)))-SUMPRODUCT(ImC,SIN(kk*RADIANS(O678)))</f>
        <v>-0.310582918670142</v>
      </c>
    </row>
    <row r="679" customFormat="false" ht="15" hidden="false" customHeight="false" outlineLevel="0" collapsed="false">
      <c r="O679" s="39" t="n">
        <v>-112.9</v>
      </c>
      <c r="P679" s="40" t="n">
        <f aca="false">SUMPRODUCT(ReC,COS(kk*RADIANS(O679)))-SUMPRODUCT(ImC,SIN(kk*RADIANS(O679)))</f>
        <v>-0.311729785760863</v>
      </c>
    </row>
    <row r="680" customFormat="false" ht="15" hidden="false" customHeight="false" outlineLevel="0" collapsed="false">
      <c r="O680" s="39" t="n">
        <v>-112.8</v>
      </c>
      <c r="P680" s="40" t="n">
        <f aca="false">SUMPRODUCT(ReC,COS(kk*RADIANS(O680)))-SUMPRODUCT(ImC,SIN(kk*RADIANS(O680)))</f>
        <v>-0.312872092467541</v>
      </c>
    </row>
    <row r="681" customFormat="false" ht="15" hidden="false" customHeight="false" outlineLevel="0" collapsed="false">
      <c r="O681" s="39" t="n">
        <v>-112.7</v>
      </c>
      <c r="P681" s="40" t="n">
        <f aca="false">SUMPRODUCT(ReC,COS(kk*RADIANS(O681)))-SUMPRODUCT(ImC,SIN(kk*RADIANS(O681)))</f>
        <v>-0.314009737681837</v>
      </c>
    </row>
    <row r="682" customFormat="false" ht="15" hidden="false" customHeight="false" outlineLevel="0" collapsed="false">
      <c r="O682" s="39" t="n">
        <v>-112.6</v>
      </c>
      <c r="P682" s="40" t="n">
        <f aca="false">SUMPRODUCT(ReC,COS(kk*RADIANS(O682)))-SUMPRODUCT(ImC,SIN(kk*RADIANS(O682)))</f>
        <v>-0.315142619451095</v>
      </c>
    </row>
    <row r="683" customFormat="false" ht="15" hidden="false" customHeight="false" outlineLevel="0" collapsed="false">
      <c r="O683" s="39" t="n">
        <v>-112.5</v>
      </c>
      <c r="P683" s="40" t="n">
        <f aca="false">SUMPRODUCT(ReC,COS(kk*RADIANS(O683)))-SUMPRODUCT(ImC,SIN(kk*RADIANS(O683)))</f>
        <v>-0.316270635025134</v>
      </c>
    </row>
    <row r="684" customFormat="false" ht="15" hidden="false" customHeight="false" outlineLevel="0" collapsed="false">
      <c r="O684" s="39" t="n">
        <v>-112.4</v>
      </c>
      <c r="P684" s="40" t="n">
        <f aca="false">SUMPRODUCT(ReC,COS(kk*RADIANS(O684)))-SUMPRODUCT(ImC,SIN(kk*RADIANS(O684)))</f>
        <v>-0.317393680903756</v>
      </c>
    </row>
    <row r="685" customFormat="false" ht="15" hidden="false" customHeight="false" outlineLevel="0" collapsed="false">
      <c r="O685" s="39" t="n">
        <v>-112.3</v>
      </c>
      <c r="P685" s="40" t="n">
        <f aca="false">SUMPRODUCT(ReC,COS(kk*RADIANS(O685)))-SUMPRODUCT(ImC,SIN(kk*RADIANS(O685)))</f>
        <v>-0.318511652884935</v>
      </c>
    </row>
    <row r="686" customFormat="false" ht="15" hidden="false" customHeight="false" outlineLevel="0" collapsed="false">
      <c r="O686" s="39" t="n">
        <v>-112.2</v>
      </c>
      <c r="P686" s="40" t="n">
        <f aca="false">SUMPRODUCT(ReC,COS(kk*RADIANS(O686)))-SUMPRODUCT(ImC,SIN(kk*RADIANS(O686)))</f>
        <v>-0.319624446113666</v>
      </c>
    </row>
    <row r="687" customFormat="false" ht="15" hidden="false" customHeight="false" outlineLevel="0" collapsed="false">
      <c r="O687" s="39" t="n">
        <v>-112.1</v>
      </c>
      <c r="P687" s="40" t="n">
        <f aca="false">SUMPRODUCT(ReC,COS(kk*RADIANS(O687)))-SUMPRODUCT(ImC,SIN(kk*RADIANS(O687)))</f>
        <v>-0.320731955131439</v>
      </c>
    </row>
    <row r="688" customFormat="false" ht="15" hidden="false" customHeight="false" outlineLevel="0" collapsed="false">
      <c r="O688" s="39" t="n">
        <v>-112</v>
      </c>
      <c r="P688" s="40" t="n">
        <f aca="false">SUMPRODUCT(ReC,COS(kk*RADIANS(O688)))-SUMPRODUCT(ImC,SIN(kk*RADIANS(O688)))</f>
        <v>-0.321834073926323</v>
      </c>
    </row>
    <row r="689" customFormat="false" ht="15" hidden="false" customHeight="false" outlineLevel="0" collapsed="false">
      <c r="O689" s="39" t="n">
        <v>-111.9</v>
      </c>
      <c r="P689" s="40" t="n">
        <f aca="false">SUMPRODUCT(ReC,COS(kk*RADIANS(O689)))-SUMPRODUCT(ImC,SIN(kk*RADIANS(O689)))</f>
        <v>-0.322930695983617</v>
      </c>
    </row>
    <row r="690" customFormat="false" ht="15" hidden="false" customHeight="false" outlineLevel="0" collapsed="false">
      <c r="O690" s="39" t="n">
        <v>-111.8</v>
      </c>
      <c r="P690" s="40" t="n">
        <f aca="false">SUMPRODUCT(ReC,COS(kk*RADIANS(O690)))-SUMPRODUCT(ImC,SIN(kk*RADIANS(O690)))</f>
        <v>-0.324021714337054</v>
      </c>
    </row>
    <row r="691" customFormat="false" ht="15" hidden="false" customHeight="false" outlineLevel="0" collapsed="false">
      <c r="O691" s="39" t="n">
        <v>-111.7</v>
      </c>
      <c r="P691" s="40" t="n">
        <f aca="false">SUMPRODUCT(ReC,COS(kk*RADIANS(O691)))-SUMPRODUCT(ImC,SIN(kk*RADIANS(O691)))</f>
        <v>-0.32510702162052</v>
      </c>
    </row>
    <row r="692" customFormat="false" ht="15" hidden="false" customHeight="false" outlineLevel="0" collapsed="false">
      <c r="O692" s="39" t="n">
        <v>-111.6</v>
      </c>
      <c r="P692" s="40" t="n">
        <f aca="false">SUMPRODUCT(ReC,COS(kk*RADIANS(O692)))-SUMPRODUCT(ImC,SIN(kk*RADIANS(O692)))</f>
        <v>-0.326186510120263</v>
      </c>
    </row>
    <row r="693" customFormat="false" ht="15" hidden="false" customHeight="false" outlineLevel="0" collapsed="false">
      <c r="O693" s="39" t="n">
        <v>-111.5</v>
      </c>
      <c r="P693" s="40" t="n">
        <f aca="false">SUMPRODUCT(ReC,COS(kk*RADIANS(O693)))-SUMPRODUCT(ImC,SIN(kk*RADIANS(O693)))</f>
        <v>-0.327260071827563</v>
      </c>
    </row>
    <row r="694" customFormat="false" ht="15" hidden="false" customHeight="false" outlineLevel="0" collapsed="false">
      <c r="O694" s="39" t="n">
        <v>-111.4</v>
      </c>
      <c r="P694" s="40" t="n">
        <f aca="false">SUMPRODUCT(ReC,COS(kk*RADIANS(O694)))-SUMPRODUCT(ImC,SIN(kk*RADIANS(O694)))</f>
        <v>-0.328327598491826</v>
      </c>
    </row>
    <row r="695" customFormat="false" ht="15" hidden="false" customHeight="false" outlineLevel="0" collapsed="false">
      <c r="O695" s="39" t="n">
        <v>-111.3</v>
      </c>
      <c r="P695" s="40" t="n">
        <f aca="false">SUMPRODUCT(ReC,COS(kk*RADIANS(O695)))-SUMPRODUCT(ImC,SIN(kk*RADIANS(O695)))</f>
        <v>-0.329388981674096</v>
      </c>
    </row>
    <row r="696" customFormat="false" ht="15" hidden="false" customHeight="false" outlineLevel="0" collapsed="false">
      <c r="O696" s="39" t="n">
        <v>-111.2</v>
      </c>
      <c r="P696" s="40" t="n">
        <f aca="false">SUMPRODUCT(ReC,COS(kk*RADIANS(O696)))-SUMPRODUCT(ImC,SIN(kk*RADIANS(O696)))</f>
        <v>-0.330444112800916</v>
      </c>
    </row>
    <row r="697" customFormat="false" ht="15" hidden="false" customHeight="false" outlineLevel="0" collapsed="false">
      <c r="O697" s="39" t="n">
        <v>-111.1</v>
      </c>
      <c r="P697" s="40" t="n">
        <f aca="false">SUMPRODUCT(ReC,COS(kk*RADIANS(O697)))-SUMPRODUCT(ImC,SIN(kk*RADIANS(O697)))</f>
        <v>-0.331492883218549</v>
      </c>
    </row>
    <row r="698" customFormat="false" ht="15" hidden="false" customHeight="false" outlineLevel="0" collapsed="false">
      <c r="O698" s="39" t="n">
        <v>-111</v>
      </c>
      <c r="P698" s="40" t="n">
        <f aca="false">SUMPRODUCT(ReC,COS(kk*RADIANS(O698)))-SUMPRODUCT(ImC,SIN(kk*RADIANS(O698)))</f>
        <v>-0.3325351842475</v>
      </c>
    </row>
    <row r="699" customFormat="false" ht="15" hidden="false" customHeight="false" outlineLevel="0" collapsed="false">
      <c r="O699" s="39" t="n">
        <v>-110.9</v>
      </c>
      <c r="P699" s="40" t="n">
        <f aca="false">SUMPRODUCT(ReC,COS(kk*RADIANS(O699)))-SUMPRODUCT(ImC,SIN(kk*RADIANS(O699)))</f>
        <v>-0.333570907237322</v>
      </c>
    </row>
    <row r="700" customFormat="false" ht="15" hidden="false" customHeight="false" outlineLevel="0" collapsed="false">
      <c r="O700" s="39" t="n">
        <v>-110.8</v>
      </c>
      <c r="P700" s="40" t="n">
        <f aca="false">SUMPRODUCT(ReC,COS(kk*RADIANS(O700)))-SUMPRODUCT(ImC,SIN(kk*RADIANS(O700)))</f>
        <v>-0.334599943621672</v>
      </c>
    </row>
    <row r="701" customFormat="false" ht="15" hidden="false" customHeight="false" outlineLevel="0" collapsed="false">
      <c r="O701" s="39" t="n">
        <v>-110.7</v>
      </c>
      <c r="P701" s="40" t="n">
        <f aca="false">SUMPRODUCT(ReC,COS(kk*RADIANS(O701)))-SUMPRODUCT(ImC,SIN(kk*RADIANS(O701)))</f>
        <v>-0.335622184973581</v>
      </c>
    </row>
    <row r="702" customFormat="false" ht="15" hidden="false" customHeight="false" outlineLevel="0" collapsed="false">
      <c r="O702" s="39" t="n">
        <v>-110.6</v>
      </c>
      <c r="P702" s="40" t="n">
        <f aca="false">SUMPRODUCT(ReC,COS(kk*RADIANS(O702)))-SUMPRODUCT(ImC,SIN(kk*RADIANS(O702)))</f>
        <v>-0.336637523060926</v>
      </c>
    </row>
    <row r="703" customFormat="false" ht="15" hidden="false" customHeight="false" outlineLevel="0" collapsed="false">
      <c r="O703" s="39" t="n">
        <v>-110.5</v>
      </c>
      <c r="P703" s="40" t="n">
        <f aca="false">SUMPRODUCT(ReC,COS(kk*RADIANS(O703)))-SUMPRODUCT(ImC,SIN(kk*RADIANS(O703)))</f>
        <v>-0.337645849902039</v>
      </c>
    </row>
    <row r="704" customFormat="false" ht="15" hidden="false" customHeight="false" outlineLevel="0" collapsed="false">
      <c r="O704" s="39" t="n">
        <v>-110.4</v>
      </c>
      <c r="P704" s="40" t="n">
        <f aca="false">SUMPRODUCT(ReC,COS(kk*RADIANS(O704)))-SUMPRODUCT(ImC,SIN(kk*RADIANS(O704)))</f>
        <v>-0.338647057821461</v>
      </c>
    </row>
    <row r="705" customFormat="false" ht="15" hidden="false" customHeight="false" outlineLevel="0" collapsed="false">
      <c r="O705" s="39" t="n">
        <v>-110.3</v>
      </c>
      <c r="P705" s="40" t="n">
        <f aca="false">SUMPRODUCT(ReC,COS(kk*RADIANS(O705)))-SUMPRODUCT(ImC,SIN(kk*RADIANS(O705)))</f>
        <v>-0.339641039505779</v>
      </c>
    </row>
    <row r="706" customFormat="false" ht="15" hidden="false" customHeight="false" outlineLevel="0" collapsed="false">
      <c r="O706" s="39" t="n">
        <v>-110.2</v>
      </c>
      <c r="P706" s="40" t="n">
        <f aca="false">SUMPRODUCT(ReC,COS(kk*RADIANS(O706)))-SUMPRODUCT(ImC,SIN(kk*RADIANS(O706)))</f>
        <v>-0.34062768805953</v>
      </c>
    </row>
    <row r="707" customFormat="false" ht="15" hidden="false" customHeight="false" outlineLevel="0" collapsed="false">
      <c r="O707" s="39" t="n">
        <v>-110.1</v>
      </c>
      <c r="P707" s="40" t="n">
        <f aca="false">SUMPRODUCT(ReC,COS(kk*RADIANS(O707)))-SUMPRODUCT(ImC,SIN(kk*RADIANS(O707)))</f>
        <v>-0.34160689706114</v>
      </c>
    </row>
    <row r="708" customFormat="false" ht="15" hidden="false" customHeight="false" outlineLevel="0" collapsed="false">
      <c r="O708" s="39" t="n">
        <v>-110</v>
      </c>
      <c r="P708" s="40" t="n">
        <f aca="false">SUMPRODUCT(ReC,COS(kk*RADIANS(O708)))-SUMPRODUCT(ImC,SIN(kk*RADIANS(O708)))</f>
        <v>-0.342578560618856</v>
      </c>
    </row>
    <row r="709" customFormat="false" ht="15" hidden="false" customHeight="false" outlineLevel="0" collapsed="false">
      <c r="O709" s="39" t="n">
        <v>-109.9</v>
      </c>
      <c r="P709" s="40" t="n">
        <f aca="false">SUMPRODUCT(ReC,COS(kk*RADIANS(O709)))-SUMPRODUCT(ImC,SIN(kk*RADIANS(O709)))</f>
        <v>-0.343542573426658</v>
      </c>
    </row>
    <row r="710" customFormat="false" ht="15" hidden="false" customHeight="false" outlineLevel="0" collapsed="false">
      <c r="O710" s="39" t="n">
        <v>-109.8</v>
      </c>
      <c r="P710" s="40" t="n">
        <f aca="false">SUMPRODUCT(ReC,COS(kk*RADIANS(O710)))-SUMPRODUCT(ImC,SIN(kk*RADIANS(O710)))</f>
        <v>-0.344498830820098</v>
      </c>
    </row>
    <row r="711" customFormat="false" ht="15" hidden="false" customHeight="false" outlineLevel="0" collapsed="false">
      <c r="O711" s="39" t="n">
        <v>-109.7</v>
      </c>
      <c r="P711" s="40" t="n">
        <f aca="false">SUMPRODUCT(ReC,COS(kk*RADIANS(O711)))-SUMPRODUCT(ImC,SIN(kk*RADIANS(O711)))</f>
        <v>-0.34544722883205</v>
      </c>
    </row>
    <row r="712" customFormat="false" ht="15" hidden="false" customHeight="false" outlineLevel="0" collapsed="false">
      <c r="O712" s="39" t="n">
        <v>-109.6</v>
      </c>
      <c r="P712" s="40" t="n">
        <f aca="false">SUMPRODUCT(ReC,COS(kk*RADIANS(O712)))-SUMPRODUCT(ImC,SIN(kk*RADIANS(O712)))</f>
        <v>-0.346387664248336</v>
      </c>
    </row>
    <row r="713" customFormat="false" ht="15" hidden="false" customHeight="false" outlineLevel="0" collapsed="false">
      <c r="O713" s="39" t="n">
        <v>-109.5</v>
      </c>
      <c r="P713" s="40" t="n">
        <f aca="false">SUMPRODUCT(ReC,COS(kk*RADIANS(O713)))-SUMPRODUCT(ImC,SIN(kk*RADIANS(O713)))</f>
        <v>-0.347320034663197</v>
      </c>
    </row>
    <row r="714" customFormat="false" ht="15" hidden="false" customHeight="false" outlineLevel="0" collapsed="false">
      <c r="O714" s="39" t="n">
        <v>-109.4</v>
      </c>
      <c r="P714" s="40" t="n">
        <f aca="false">SUMPRODUCT(ReC,COS(kk*RADIANS(O714)))-SUMPRODUCT(ImC,SIN(kk*RADIANS(O714)))</f>
        <v>-0.348244238534565</v>
      </c>
    </row>
    <row r="715" customFormat="false" ht="15" hidden="false" customHeight="false" outlineLevel="0" collapsed="false">
      <c r="O715" s="39" t="n">
        <v>-109.3</v>
      </c>
      <c r="P715" s="40" t="n">
        <f aca="false">SUMPRODUCT(ReC,COS(kk*RADIANS(O715)))-SUMPRODUCT(ImC,SIN(kk*RADIANS(O715)))</f>
        <v>-0.349160175239132</v>
      </c>
    </row>
    <row r="716" customFormat="false" ht="15" hidden="false" customHeight="false" outlineLevel="0" collapsed="false">
      <c r="O716" s="39" t="n">
        <v>-109.2</v>
      </c>
      <c r="P716" s="40" t="n">
        <f aca="false">SUMPRODUCT(ReC,COS(kk*RADIANS(O716)))-SUMPRODUCT(ImC,SIN(kk*RADIANS(O716)))</f>
        <v>-0.350067745127155</v>
      </c>
    </row>
    <row r="717" customFormat="false" ht="15" hidden="false" customHeight="false" outlineLevel="0" collapsed="false">
      <c r="O717" s="39" t="n">
        <v>-109.1</v>
      </c>
      <c r="P717" s="40" t="n">
        <f aca="false">SUMPRODUCT(ReC,COS(kk*RADIANS(O717)))-SUMPRODUCT(ImC,SIN(kk*RADIANS(O717)))</f>
        <v>-0.350966849576984</v>
      </c>
    </row>
    <row r="718" customFormat="false" ht="15" hidden="false" customHeight="false" outlineLevel="0" collapsed="false">
      <c r="O718" s="39" t="n">
        <v>-109</v>
      </c>
      <c r="P718" s="40" t="n">
        <f aca="false">SUMPRODUCT(ReC,COS(kk*RADIANS(O718)))-SUMPRODUCT(ImC,SIN(kk*RADIANS(O718)))</f>
        <v>-0.351857391049284</v>
      </c>
    </row>
    <row r="719" customFormat="false" ht="15" hidden="false" customHeight="false" outlineLevel="0" collapsed="false">
      <c r="O719" s="39" t="n">
        <v>-108.9</v>
      </c>
      <c r="P719" s="40" t="n">
        <f aca="false">SUMPRODUCT(ReC,COS(kk*RADIANS(O719)))-SUMPRODUCT(ImC,SIN(kk*RADIANS(O719)))</f>
        <v>-0.352739273140899</v>
      </c>
    </row>
    <row r="720" customFormat="false" ht="15" hidden="false" customHeight="false" outlineLevel="0" collapsed="false">
      <c r="O720" s="39" t="n">
        <v>-108.8</v>
      </c>
      <c r="P720" s="40" t="n">
        <f aca="false">SUMPRODUCT(ReC,COS(kk*RADIANS(O720)))-SUMPRODUCT(ImC,SIN(kk*RADIANS(O720)))</f>
        <v>-0.353612400638358</v>
      </c>
    </row>
    <row r="721" customFormat="false" ht="15" hidden="false" customHeight="false" outlineLevel="0" collapsed="false">
      <c r="O721" s="39" t="n">
        <v>-108.7</v>
      </c>
      <c r="P721" s="40" t="n">
        <f aca="false">SUMPRODUCT(ReC,COS(kk*RADIANS(O721)))-SUMPRODUCT(ImC,SIN(kk*RADIANS(O721)))</f>
        <v>-0.354476679570965</v>
      </c>
    </row>
    <row r="722" customFormat="false" ht="15" hidden="false" customHeight="false" outlineLevel="0" collapsed="false">
      <c r="O722" s="39" t="n">
        <v>-108.6</v>
      </c>
      <c r="P722" s="40" t="n">
        <f aca="false">SUMPRODUCT(ReC,COS(kk*RADIANS(O722)))-SUMPRODUCT(ImC,SIN(kk*RADIANS(O722)))</f>
        <v>-0.355332017263456</v>
      </c>
    </row>
    <row r="723" customFormat="false" ht="15" hidden="false" customHeight="false" outlineLevel="0" collapsed="false">
      <c r="O723" s="39" t="n">
        <v>-108.5</v>
      </c>
      <c r="P723" s="40" t="n">
        <f aca="false">SUMPRODUCT(ReC,COS(kk*RADIANS(O723)))-SUMPRODUCT(ImC,SIN(kk*RADIANS(O723)))</f>
        <v>-0.356178322388199</v>
      </c>
    </row>
    <row r="724" customFormat="false" ht="15" hidden="false" customHeight="false" outlineLevel="0" collapsed="false">
      <c r="O724" s="39" t="n">
        <v>-108.4</v>
      </c>
      <c r="P724" s="40" t="n">
        <f aca="false">SUMPRODUCT(ReC,COS(kk*RADIANS(O724)))-SUMPRODUCT(ImC,SIN(kk*RADIANS(O724)))</f>
        <v>-0.357015505016885</v>
      </c>
    </row>
    <row r="725" customFormat="false" ht="15" hidden="false" customHeight="false" outlineLevel="0" collapsed="false">
      <c r="O725" s="39" t="n">
        <v>-108.3</v>
      </c>
      <c r="P725" s="40" t="n">
        <f aca="false">SUMPRODUCT(ReC,COS(kk*RADIANS(O725)))-SUMPRODUCT(ImC,SIN(kk*RADIANS(O725)))</f>
        <v>-0.357843476671707</v>
      </c>
    </row>
    <row r="726" customFormat="false" ht="15" hidden="false" customHeight="false" outlineLevel="0" collapsed="false">
      <c r="O726" s="39" t="n">
        <v>-108.2</v>
      </c>
      <c r="P726" s="40" t="n">
        <f aca="false">SUMPRODUCT(ReC,COS(kk*RADIANS(O726)))-SUMPRODUCT(ImC,SIN(kk*RADIANS(O726)))</f>
        <v>-0.358662150375978</v>
      </c>
    </row>
    <row r="727" customFormat="false" ht="15" hidden="false" customHeight="false" outlineLevel="0" collapsed="false">
      <c r="O727" s="39" t="n">
        <v>-108.1</v>
      </c>
      <c r="P727" s="40" t="n">
        <f aca="false">SUMPRODUCT(ReC,COS(kk*RADIANS(O727)))-SUMPRODUCT(ImC,SIN(kk*RADIANS(O727)))</f>
        <v>-0.359471440704168</v>
      </c>
    </row>
    <row r="728" customFormat="false" ht="15" hidden="false" customHeight="false" outlineLevel="0" collapsed="false">
      <c r="O728" s="39" t="n">
        <v>-108</v>
      </c>
      <c r="P728" s="40" t="n">
        <f aca="false">SUMPRODUCT(ReC,COS(kk*RADIANS(O728)))-SUMPRODUCT(ImC,SIN(kk*RADIANS(O728)))</f>
        <v>-0.360271263831325</v>
      </c>
    </row>
    <row r="729" customFormat="false" ht="15" hidden="false" customHeight="false" outlineLevel="0" collapsed="false">
      <c r="O729" s="39" t="n">
        <v>-107.9</v>
      </c>
      <c r="P729" s="40" t="n">
        <f aca="false">SUMPRODUCT(ReC,COS(kk*RADIANS(O729)))-SUMPRODUCT(ImC,SIN(kk*RADIANS(O729)))</f>
        <v>-0.361061537581861</v>
      </c>
    </row>
    <row r="730" customFormat="false" ht="15" hidden="false" customHeight="false" outlineLevel="0" collapsed="false">
      <c r="O730" s="39" t="n">
        <v>-107.8</v>
      </c>
      <c r="P730" s="40" t="n">
        <f aca="false">SUMPRODUCT(ReC,COS(kk*RADIANS(O730)))-SUMPRODUCT(ImC,SIN(kk*RADIANS(O730)))</f>
        <v>-0.361842181477664</v>
      </c>
    </row>
    <row r="731" customFormat="false" ht="15" hidden="false" customHeight="false" outlineLevel="0" collapsed="false">
      <c r="O731" s="39" t="n">
        <v>-107.7</v>
      </c>
      <c r="P731" s="40" t="n">
        <f aca="false">SUMPRODUCT(ReC,COS(kk*RADIANS(O731)))-SUMPRODUCT(ImC,SIN(kk*RADIANS(O731)))</f>
        <v>-0.362613116785515</v>
      </c>
    </row>
    <row r="732" customFormat="false" ht="15" hidden="false" customHeight="false" outlineLevel="0" collapsed="false">
      <c r="O732" s="39" t="n">
        <v>-107.6</v>
      </c>
      <c r="P732" s="40" t="n">
        <f aca="false">SUMPRODUCT(ReC,COS(kk*RADIANS(O732)))-SUMPRODUCT(ImC,SIN(kk*RADIANS(O732)))</f>
        <v>-0.363374266563781</v>
      </c>
    </row>
    <row r="733" customFormat="false" ht="15" hidden="false" customHeight="false" outlineLevel="0" collapsed="false">
      <c r="O733" s="39" t="n">
        <v>-107.5</v>
      </c>
      <c r="P733" s="40" t="n">
        <f aca="false">SUMPRODUCT(ReC,COS(kk*RADIANS(O733)))-SUMPRODUCT(ImC,SIN(kk*RADIANS(O733)))</f>
        <v>-0.364125555708347</v>
      </c>
    </row>
    <row r="734" customFormat="false" ht="15" hidden="false" customHeight="false" outlineLevel="0" collapsed="false">
      <c r="O734" s="39" t="n">
        <v>-107.4</v>
      </c>
      <c r="P734" s="40" t="n">
        <f aca="false">SUMPRODUCT(ReC,COS(kk*RADIANS(O734)))-SUMPRODUCT(ImC,SIN(kk*RADIANS(O734)))</f>
        <v>-0.364866910997786</v>
      </c>
    </row>
    <row r="735" customFormat="false" ht="15" hidden="false" customHeight="false" outlineLevel="0" collapsed="false">
      <c r="O735" s="39" t="n">
        <v>-107.3</v>
      </c>
      <c r="P735" s="40" t="n">
        <f aca="false">SUMPRODUCT(ReC,COS(kk*RADIANS(O735)))-SUMPRODUCT(ImC,SIN(kk*RADIANS(O735)))</f>
        <v>-0.365598261137706</v>
      </c>
    </row>
    <row r="736" customFormat="false" ht="15" hidden="false" customHeight="false" outlineLevel="0" collapsed="false">
      <c r="O736" s="39" t="n">
        <v>-107.2</v>
      </c>
      <c r="P736" s="40" t="n">
        <f aca="false">SUMPRODUCT(ReC,COS(kk*RADIANS(O736)))-SUMPRODUCT(ImC,SIN(kk*RADIANS(O736)))</f>
        <v>-0.366319536804273</v>
      </c>
    </row>
    <row r="737" customFormat="false" ht="15" hidden="false" customHeight="false" outlineLevel="0" collapsed="false">
      <c r="O737" s="39" t="n">
        <v>-107.1</v>
      </c>
      <c r="P737" s="40" t="n">
        <f aca="false">SUMPRODUCT(ReC,COS(kk*RADIANS(O737)))-SUMPRODUCT(ImC,SIN(kk*RADIANS(O737)))</f>
        <v>-0.367030670686877</v>
      </c>
    </row>
    <row r="738" customFormat="false" ht="15" hidden="false" customHeight="false" outlineLevel="0" collapsed="false">
      <c r="O738" s="39" t="n">
        <v>-107</v>
      </c>
      <c r="P738" s="40" t="n">
        <f aca="false">SUMPRODUCT(ReC,COS(kk*RADIANS(O738)))-SUMPRODUCT(ImC,SIN(kk*RADIANS(O738)))</f>
        <v>-0.367731597529912</v>
      </c>
    </row>
    <row r="739" customFormat="false" ht="15" hidden="false" customHeight="false" outlineLevel="0" collapsed="false">
      <c r="O739" s="39" t="n">
        <v>-106.9</v>
      </c>
      <c r="P739" s="40" t="n">
        <f aca="false">SUMPRODUCT(ReC,COS(kk*RADIANS(O739)))-SUMPRODUCT(ImC,SIN(kk*RADIANS(O739)))</f>
        <v>-0.36842225417365</v>
      </c>
    </row>
    <row r="740" customFormat="false" ht="15" hidden="false" customHeight="false" outlineLevel="0" collapsed="false">
      <c r="O740" s="39" t="n">
        <v>-106.8</v>
      </c>
      <c r="P740" s="40" t="n">
        <f aca="false">SUMPRODUCT(ReC,COS(kk*RADIANS(O740)))-SUMPRODUCT(ImC,SIN(kk*RADIANS(O740)))</f>
        <v>-0.369102579594182</v>
      </c>
    </row>
    <row r="741" customFormat="false" ht="15" hidden="false" customHeight="false" outlineLevel="0" collapsed="false">
      <c r="O741" s="39" t="n">
        <v>-106.7</v>
      </c>
      <c r="P741" s="40" t="n">
        <f aca="false">SUMPRODUCT(ReC,COS(kk*RADIANS(O741)))-SUMPRODUCT(ImC,SIN(kk*RADIANS(O741)))</f>
        <v>-0.369772514942399</v>
      </c>
    </row>
    <row r="742" customFormat="false" ht="15" hidden="false" customHeight="false" outlineLevel="0" collapsed="false">
      <c r="O742" s="39" t="n">
        <v>-106.6</v>
      </c>
      <c r="P742" s="40" t="n">
        <f aca="false">SUMPRODUCT(ReC,COS(kk*RADIANS(O742)))-SUMPRODUCT(ImC,SIN(kk*RADIANS(O742)))</f>
        <v>-0.370432003582</v>
      </c>
    </row>
    <row r="743" customFormat="false" ht="15" hidden="false" customHeight="false" outlineLevel="0" collapsed="false">
      <c r="O743" s="39" t="n">
        <v>-106.5</v>
      </c>
      <c r="P743" s="40" t="n">
        <f aca="false">SUMPRODUCT(ReC,COS(kk*RADIANS(O743)))-SUMPRODUCT(ImC,SIN(kk*RADIANS(O743)))</f>
        <v>-0.371080991126491</v>
      </c>
    </row>
    <row r="744" customFormat="false" ht="15" hidden="false" customHeight="false" outlineLevel="0" collapsed="false">
      <c r="O744" s="39" t="n">
        <v>-106.4</v>
      </c>
      <c r="P744" s="40" t="n">
        <f aca="false">SUMPRODUCT(ReC,COS(kk*RADIANS(O744)))-SUMPRODUCT(ImC,SIN(kk*RADIANS(O744)))</f>
        <v>-0.371719425475162</v>
      </c>
    </row>
    <row r="745" customFormat="false" ht="15" hidden="false" customHeight="false" outlineLevel="0" collapsed="false">
      <c r="O745" s="39" t="n">
        <v>-106.3</v>
      </c>
      <c r="P745" s="40" t="n">
        <f aca="false">SUMPRODUCT(ReC,COS(kk*RADIANS(O745)))-SUMPRODUCT(ImC,SIN(kk*RADIANS(O745)))</f>
        <v>-0.37234725684801</v>
      </c>
    </row>
    <row r="746" customFormat="false" ht="15" hidden="false" customHeight="false" outlineLevel="0" collapsed="false">
      <c r="O746" s="39" t="n">
        <v>-106.2</v>
      </c>
      <c r="P746" s="40" t="n">
        <f aca="false">SUMPRODUCT(ReC,COS(kk*RADIANS(O746)))-SUMPRODUCT(ImC,SIN(kk*RADIANS(O746)))</f>
        <v>-0.372964437819604</v>
      </c>
    </row>
    <row r="747" customFormat="false" ht="15" hidden="false" customHeight="false" outlineLevel="0" collapsed="false">
      <c r="O747" s="39" t="n">
        <v>-106.1</v>
      </c>
      <c r="P747" s="40" t="n">
        <f aca="false">SUMPRODUCT(ReC,COS(kk*RADIANS(O747)))-SUMPRODUCT(ImC,SIN(kk*RADIANS(O747)))</f>
        <v>-0.373570923351849</v>
      </c>
    </row>
    <row r="748" customFormat="false" ht="15" hidden="false" customHeight="false" outlineLevel="0" collapsed="false">
      <c r="O748" s="39" t="n">
        <v>-106</v>
      </c>
      <c r="P748" s="40" t="n">
        <f aca="false">SUMPRODUCT(ReC,COS(kk*RADIANS(O748)))-SUMPRODUCT(ImC,SIN(kk*RADIANS(O748)))</f>
        <v>-0.374166670825642</v>
      </c>
    </row>
    <row r="749" customFormat="false" ht="15" hidden="false" customHeight="false" outlineLevel="0" collapsed="false">
      <c r="O749" s="39" t="n">
        <v>-105.9</v>
      </c>
      <c r="P749" s="40" t="n">
        <f aca="false">SUMPRODUCT(ReC,COS(kk*RADIANS(O749)))-SUMPRODUCT(ImC,SIN(kk*RADIANS(O749)))</f>
        <v>-0.374751640071404</v>
      </c>
    </row>
    <row r="750" customFormat="false" ht="15" hidden="false" customHeight="false" outlineLevel="0" collapsed="false">
      <c r="O750" s="39" t="n">
        <v>-105.8</v>
      </c>
      <c r="P750" s="40" t="n">
        <f aca="false">SUMPRODUCT(ReC,COS(kk*RADIANS(O750)))-SUMPRODUCT(ImC,SIN(kk*RADIANS(O750)))</f>
        <v>-0.375325793398452</v>
      </c>
    </row>
    <row r="751" customFormat="false" ht="15" hidden="false" customHeight="false" outlineLevel="0" collapsed="false">
      <c r="O751" s="39" t="n">
        <v>-105.7</v>
      </c>
      <c r="P751" s="40" t="n">
        <f aca="false">SUMPRODUCT(ReC,COS(kk*RADIANS(O751)))-SUMPRODUCT(ImC,SIN(kk*RADIANS(O751)))</f>
        <v>-0.375889095623212</v>
      </c>
    </row>
    <row r="752" customFormat="false" ht="15" hidden="false" customHeight="false" outlineLevel="0" collapsed="false">
      <c r="O752" s="39" t="n">
        <v>-105.6</v>
      </c>
      <c r="P752" s="40" t="n">
        <f aca="false">SUMPRODUCT(ReC,COS(kk*RADIANS(O752)))-SUMPRODUCT(ImC,SIN(kk*RADIANS(O752)))</f>
        <v>-0.376441514096234</v>
      </c>
    </row>
    <row r="753" customFormat="false" ht="15" hidden="false" customHeight="false" outlineLevel="0" collapsed="false">
      <c r="O753" s="39" t="n">
        <v>-105.5</v>
      </c>
      <c r="P753" s="40" t="n">
        <f aca="false">SUMPRODUCT(ReC,COS(kk*RADIANS(O753)))-SUMPRODUCT(ImC,SIN(kk*RADIANS(O753)))</f>
        <v>-0.376983018728016</v>
      </c>
    </row>
    <row r="754" customFormat="false" ht="15" hidden="false" customHeight="false" outlineLevel="0" collapsed="false">
      <c r="O754" s="39" t="n">
        <v>-105.4</v>
      </c>
      <c r="P754" s="40" t="n">
        <f aca="false">SUMPRODUCT(ReC,COS(kk*RADIANS(O754)))-SUMPRODUCT(ImC,SIN(kk*RADIANS(O754)))</f>
        <v>-0.377513582013595</v>
      </c>
    </row>
    <row r="755" customFormat="false" ht="15" hidden="false" customHeight="false" outlineLevel="0" collapsed="false">
      <c r="O755" s="39" t="n">
        <v>-105.3</v>
      </c>
      <c r="P755" s="40" t="n">
        <f aca="false">SUMPRODUCT(ReC,COS(kk*RADIANS(O755)))-SUMPRODUCT(ImC,SIN(kk*RADIANS(O755)))</f>
        <v>-0.378033179055907</v>
      </c>
    </row>
    <row r="756" customFormat="false" ht="15" hidden="false" customHeight="false" outlineLevel="0" collapsed="false">
      <c r="O756" s="39" t="n">
        <v>-105.2</v>
      </c>
      <c r="P756" s="40" t="n">
        <f aca="false">SUMPRODUCT(ReC,COS(kk*RADIANS(O756)))-SUMPRODUCT(ImC,SIN(kk*RADIANS(O756)))</f>
        <v>-0.378541787587891</v>
      </c>
    </row>
    <row r="757" customFormat="false" ht="15" hidden="false" customHeight="false" outlineLevel="0" collapsed="false">
      <c r="O757" s="39" t="n">
        <v>-105.1</v>
      </c>
      <c r="P757" s="40" t="n">
        <f aca="false">SUMPRODUCT(ReC,COS(kk*RADIANS(O757)))-SUMPRODUCT(ImC,SIN(kk*RADIANS(O757)))</f>
        <v>-0.379039387993326</v>
      </c>
    </row>
    <row r="758" customFormat="false" ht="15" hidden="false" customHeight="false" outlineLevel="0" collapsed="false">
      <c r="O758" s="39" t="n">
        <v>-105</v>
      </c>
      <c r="P758" s="40" t="n">
        <f aca="false">SUMPRODUCT(ReC,COS(kk*RADIANS(O758)))-SUMPRODUCT(ImC,SIN(kk*RADIANS(O758)))</f>
        <v>-0.379525963326382</v>
      </c>
    </row>
    <row r="759" customFormat="false" ht="15" hidden="false" customHeight="false" outlineLevel="0" collapsed="false">
      <c r="O759" s="39" t="n">
        <v>-104.9</v>
      </c>
      <c r="P759" s="40" t="n">
        <f aca="false">SUMPRODUCT(ReC,COS(kk*RADIANS(O759)))-SUMPRODUCT(ImC,SIN(kk*RADIANS(O759)))</f>
        <v>-0.380001499329879</v>
      </c>
    </row>
    <row r="760" customFormat="false" ht="15" hidden="false" customHeight="false" outlineLevel="0" collapsed="false">
      <c r="O760" s="39" t="n">
        <v>-104.8</v>
      </c>
      <c r="P760" s="40" t="n">
        <f aca="false">SUMPRODUCT(ReC,COS(kk*RADIANS(O760)))-SUMPRODUCT(ImC,SIN(kk*RADIANS(O760)))</f>
        <v>-0.380465984452229</v>
      </c>
    </row>
    <row r="761" customFormat="false" ht="15" hidden="false" customHeight="false" outlineLevel="0" collapsed="false">
      <c r="O761" s="39" t="n">
        <v>-104.7</v>
      </c>
      <c r="P761" s="40" t="n">
        <f aca="false">SUMPRODUCT(ReC,COS(kk*RADIANS(O761)))-SUMPRODUCT(ImC,SIN(kk*RADIANS(O761)))</f>
        <v>-0.380919409863066</v>
      </c>
    </row>
    <row r="762" customFormat="false" ht="15" hidden="false" customHeight="false" outlineLevel="0" collapsed="false">
      <c r="O762" s="39" t="n">
        <v>-104.6</v>
      </c>
      <c r="P762" s="40" t="n">
        <f aca="false">SUMPRODUCT(ReC,COS(kk*RADIANS(O762)))-SUMPRODUCT(ImC,SIN(kk*RADIANS(O762)))</f>
        <v>-0.381361769467532</v>
      </c>
    </row>
    <row r="763" customFormat="false" ht="15" hidden="false" customHeight="false" outlineLevel="0" collapsed="false">
      <c r="O763" s="39" t="n">
        <v>-104.5</v>
      </c>
      <c r="P763" s="40" t="n">
        <f aca="false">SUMPRODUCT(ReC,COS(kk*RADIANS(O763)))-SUMPRODUCT(ImC,SIN(kk*RADIANS(O763)))</f>
        <v>-0.38179305991922</v>
      </c>
    </row>
    <row r="764" customFormat="false" ht="15" hidden="false" customHeight="false" outlineLevel="0" collapsed="false">
      <c r="O764" s="39" t="n">
        <v>-104.4</v>
      </c>
      <c r="P764" s="40" t="n">
        <f aca="false">SUMPRODUCT(ReC,COS(kk*RADIANS(O764)))-SUMPRODUCT(ImC,SIN(kk*RADIANS(O764)))</f>
        <v>-0.382213280631769</v>
      </c>
    </row>
    <row r="765" customFormat="false" ht="15" hidden="false" customHeight="false" outlineLevel="0" collapsed="false">
      <c r="O765" s="39" t="n">
        <v>-104.3</v>
      </c>
      <c r="P765" s="40" t="n">
        <f aca="false">SUMPRODUCT(ReC,COS(kk*RADIANS(O765)))-SUMPRODUCT(ImC,SIN(kk*RADIANS(O765)))</f>
        <v>-0.382622433789078</v>
      </c>
    </row>
    <row r="766" customFormat="false" ht="15" hidden="false" customHeight="false" outlineLevel="0" collapsed="false">
      <c r="O766" s="39" t="n">
        <v>-104.2</v>
      </c>
      <c r="P766" s="40" t="n">
        <f aca="false">SUMPRODUCT(ReC,COS(kk*RADIANS(O766)))-SUMPRODUCT(ImC,SIN(kk*RADIANS(O766)))</f>
        <v>-0.383020524354163</v>
      </c>
    </row>
    <row r="767" customFormat="false" ht="15" hidden="false" customHeight="false" outlineLevel="0" collapsed="false">
      <c r="O767" s="39" t="n">
        <v>-104.1</v>
      </c>
      <c r="P767" s="40" t="n">
        <f aca="false">SUMPRODUCT(ReC,COS(kk*RADIANS(O767)))-SUMPRODUCT(ImC,SIN(kk*RADIANS(O767)))</f>
        <v>-0.383407560076619</v>
      </c>
    </row>
    <row r="768" customFormat="false" ht="15" hidden="false" customHeight="false" outlineLevel="0" collapsed="false">
      <c r="O768" s="39" t="n">
        <v>-104</v>
      </c>
      <c r="P768" s="40" t="n">
        <f aca="false">SUMPRODUCT(ReC,COS(kk*RADIANS(O768)))-SUMPRODUCT(ImC,SIN(kk*RADIANS(O768)))</f>
        <v>-0.383783551498696</v>
      </c>
    </row>
    <row r="769" customFormat="false" ht="15" hidden="false" customHeight="false" outlineLevel="0" collapsed="false">
      <c r="O769" s="39" t="n">
        <v>-103.9</v>
      </c>
      <c r="P769" s="40" t="n">
        <f aca="false">SUMPRODUCT(ReC,COS(kk*RADIANS(O769)))-SUMPRODUCT(ImC,SIN(kk*RADIANS(O769)))</f>
        <v>-0.384148511959975</v>
      </c>
    </row>
    <row r="770" customFormat="false" ht="15" hidden="false" customHeight="false" outlineLevel="0" collapsed="false">
      <c r="O770" s="39" t="n">
        <v>-103.8</v>
      </c>
      <c r="P770" s="40" t="n">
        <f aca="false">SUMPRODUCT(ReC,COS(kk*RADIANS(O770)))-SUMPRODUCT(ImC,SIN(kk*RADIANS(O770)))</f>
        <v>-0.384502457600644</v>
      </c>
    </row>
    <row r="771" customFormat="false" ht="15" hidden="false" customHeight="false" outlineLevel="0" collapsed="false">
      <c r="O771" s="39" t="n">
        <v>-103.7</v>
      </c>
      <c r="P771" s="40" t="n">
        <f aca="false">SUMPRODUCT(ReC,COS(kk*RADIANS(O771)))-SUMPRODUCT(ImC,SIN(kk*RADIANS(O771)))</f>
        <v>-0.384845407363362</v>
      </c>
    </row>
    <row r="772" customFormat="false" ht="15" hidden="false" customHeight="false" outlineLevel="0" collapsed="false">
      <c r="O772" s="39" t="n">
        <v>-103.6</v>
      </c>
      <c r="P772" s="40" t="n">
        <f aca="false">SUMPRODUCT(ReC,COS(kk*RADIANS(O772)))-SUMPRODUCT(ImC,SIN(kk*RADIANS(O772)))</f>
        <v>-0.385177382993712</v>
      </c>
    </row>
    <row r="773" customFormat="false" ht="15" hidden="false" customHeight="false" outlineLevel="0" collapsed="false">
      <c r="O773" s="39" t="n">
        <v>-103.5</v>
      </c>
      <c r="P773" s="40" t="n">
        <f aca="false">SUMPRODUCT(ReC,COS(kk*RADIANS(O773)))-SUMPRODUCT(ImC,SIN(kk*RADIANS(O773)))</f>
        <v>-0.385498409039229</v>
      </c>
    </row>
    <row r="774" customFormat="false" ht="15" hidden="false" customHeight="false" outlineLevel="0" collapsed="false">
      <c r="O774" s="39" t="n">
        <v>-103.4</v>
      </c>
      <c r="P774" s="40" t="n">
        <f aca="false">SUMPRODUCT(ReC,COS(kk*RADIANS(O774)))-SUMPRODUCT(ImC,SIN(kk*RADIANS(O774)))</f>
        <v>-0.385808512847018</v>
      </c>
    </row>
    <row r="775" customFormat="false" ht="15" hidden="false" customHeight="false" outlineLevel="0" collapsed="false">
      <c r="O775" s="39" t="n">
        <v>-103.3</v>
      </c>
      <c r="P775" s="40" t="n">
        <f aca="false">SUMPRODUCT(ReC,COS(kk*RADIANS(O775)))-SUMPRODUCT(ImC,SIN(kk*RADIANS(O775)))</f>
        <v>-0.386107724559937</v>
      </c>
    </row>
    <row r="776" customFormat="false" ht="15" hidden="false" customHeight="false" outlineLevel="0" collapsed="false">
      <c r="O776" s="39" t="n">
        <v>-103.2</v>
      </c>
      <c r="P776" s="40" t="n">
        <f aca="false">SUMPRODUCT(ReC,COS(kk*RADIANS(O776)))-SUMPRODUCT(ImC,SIN(kk*RADIANS(O776)))</f>
        <v>-0.38639607711136</v>
      </c>
    </row>
    <row r="777" customFormat="false" ht="15" hidden="false" customHeight="false" outlineLevel="0" collapsed="false">
      <c r="O777" s="39" t="n">
        <v>-103.1</v>
      </c>
      <c r="P777" s="40" t="n">
        <f aca="false">SUMPRODUCT(ReC,COS(kk*RADIANS(O777)))-SUMPRODUCT(ImC,SIN(kk*RADIANS(O777)))</f>
        <v>-0.386673606218515</v>
      </c>
    </row>
    <row r="778" customFormat="false" ht="15" hidden="false" customHeight="false" outlineLevel="0" collapsed="false">
      <c r="O778" s="39" t="n">
        <v>-103</v>
      </c>
      <c r="P778" s="40" t="n">
        <f aca="false">SUMPRODUCT(ReC,COS(kk*RADIANS(O778)))-SUMPRODUCT(ImC,SIN(kk*RADIANS(O778)))</f>
        <v>-0.386940350374389</v>
      </c>
    </row>
    <row r="779" customFormat="false" ht="15" hidden="false" customHeight="false" outlineLevel="0" collapsed="false">
      <c r="O779" s="39" t="n">
        <v>-102.9</v>
      </c>
      <c r="P779" s="40" t="n">
        <f aca="false">SUMPRODUCT(ReC,COS(kk*RADIANS(O779)))-SUMPRODUCT(ImC,SIN(kk*RADIANS(O779)))</f>
        <v>-0.387196350838211</v>
      </c>
    </row>
    <row r="780" customFormat="false" ht="15" hidden="false" customHeight="false" outlineLevel="0" collapsed="false">
      <c r="O780" s="39" t="n">
        <v>-102.8</v>
      </c>
      <c r="P780" s="40" t="n">
        <f aca="false">SUMPRODUCT(ReC,COS(kk*RADIANS(O780)))-SUMPRODUCT(ImC,SIN(kk*RADIANS(O780)))</f>
        <v>-0.387441651624508</v>
      </c>
    </row>
    <row r="781" customFormat="false" ht="15" hidden="false" customHeight="false" outlineLevel="0" collapsed="false">
      <c r="O781" s="39" t="n">
        <v>-102.7</v>
      </c>
      <c r="P781" s="40" t="n">
        <f aca="false">SUMPRODUCT(ReC,COS(kk*RADIANS(O781)))-SUMPRODUCT(ImC,SIN(kk*RADIANS(O781)))</f>
        <v>-0.387676299490735</v>
      </c>
    </row>
    <row r="782" customFormat="false" ht="15" hidden="false" customHeight="false" outlineLevel="0" collapsed="false">
      <c r="O782" s="39" t="n">
        <v>-102.6</v>
      </c>
      <c r="P782" s="40" t="n">
        <f aca="false">SUMPRODUCT(ReC,COS(kk*RADIANS(O782)))-SUMPRODUCT(ImC,SIN(kk*RADIANS(O782)))</f>
        <v>-0.38790034392349</v>
      </c>
    </row>
    <row r="783" customFormat="false" ht="15" hidden="false" customHeight="false" outlineLevel="0" collapsed="false">
      <c r="O783" s="39" t="n">
        <v>-102.5</v>
      </c>
      <c r="P783" s="40" t="n">
        <f aca="false">SUMPRODUCT(ReC,COS(kk*RADIANS(O783)))-SUMPRODUCT(ImC,SIN(kk*RADIANS(O783)))</f>
        <v>-0.388113837123304</v>
      </c>
    </row>
    <row r="784" customFormat="false" ht="15" hidden="false" customHeight="false" outlineLevel="0" collapsed="false">
      <c r="O784" s="39" t="n">
        <v>-102.4</v>
      </c>
      <c r="P784" s="40" t="n">
        <f aca="false">SUMPRODUCT(ReC,COS(kk*RADIANS(O784)))-SUMPRODUCT(ImC,SIN(kk*RADIANS(O784)))</f>
        <v>-0.388316833988018</v>
      </c>
    </row>
    <row r="785" customFormat="false" ht="15" hidden="false" customHeight="false" outlineLevel="0" collapsed="false">
      <c r="O785" s="39" t="n">
        <v>-102.3</v>
      </c>
      <c r="P785" s="40" t="n">
        <f aca="false">SUMPRODUCT(ReC,COS(kk*RADIANS(O785)))-SUMPRODUCT(ImC,SIN(kk*RADIANS(O785)))</f>
        <v>-0.388509392094761</v>
      </c>
    </row>
    <row r="786" customFormat="false" ht="15" hidden="false" customHeight="false" outlineLevel="0" collapsed="false">
      <c r="O786" s="39" t="n">
        <v>-102.2</v>
      </c>
      <c r="P786" s="40" t="n">
        <f aca="false">SUMPRODUCT(ReC,COS(kk*RADIANS(O786)))-SUMPRODUCT(ImC,SIN(kk*RADIANS(O786)))</f>
        <v>-0.38869157168051</v>
      </c>
    </row>
    <row r="787" customFormat="false" ht="15" hidden="false" customHeight="false" outlineLevel="0" collapsed="false">
      <c r="O787" s="39" t="n">
        <v>-102.1</v>
      </c>
      <c r="P787" s="40" t="n">
        <f aca="false">SUMPRODUCT(ReC,COS(kk*RADIANS(O787)))-SUMPRODUCT(ImC,SIN(kk*RADIANS(O787)))</f>
        <v>-0.388863435621263</v>
      </c>
    </row>
    <row r="788" customFormat="false" ht="15" hidden="false" customHeight="false" outlineLevel="0" collapsed="false">
      <c r="O788" s="39" t="n">
        <v>-102</v>
      </c>
      <c r="P788" s="40" t="n">
        <f aca="false">SUMPRODUCT(ReC,COS(kk*RADIANS(O788)))-SUMPRODUCT(ImC,SIN(kk*RADIANS(O788)))</f>
        <v>-0.389025049409818</v>
      </c>
    </row>
    <row r="789" customFormat="false" ht="15" hidden="false" customHeight="false" outlineLevel="0" collapsed="false">
      <c r="O789" s="39" t="n">
        <v>-101.9</v>
      </c>
      <c r="P789" s="40" t="n">
        <f aca="false">SUMPRODUCT(ReC,COS(kk*RADIANS(O789)))-SUMPRODUCT(ImC,SIN(kk*RADIANS(O789)))</f>
        <v>-0.389176481132173</v>
      </c>
    </row>
    <row r="790" customFormat="false" ht="15" hidden="false" customHeight="false" outlineLevel="0" collapsed="false">
      <c r="O790" s="39" t="n">
        <v>-101.8</v>
      </c>
      <c r="P790" s="40" t="n">
        <f aca="false">SUMPRODUCT(ReC,COS(kk*RADIANS(O790)))-SUMPRODUCT(ImC,SIN(kk*RADIANS(O790)))</f>
        <v>-0.389317801442549</v>
      </c>
    </row>
    <row r="791" customFormat="false" ht="15" hidden="false" customHeight="false" outlineLevel="0" collapsed="false">
      <c r="O791" s="39" t="n">
        <v>-101.7</v>
      </c>
      <c r="P791" s="40" t="n">
        <f aca="false">SUMPRODUCT(ReC,COS(kk*RADIANS(O791)))-SUMPRODUCT(ImC,SIN(kk*RADIANS(O791)))</f>
        <v>-0.389449083537051</v>
      </c>
    </row>
    <row r="792" customFormat="false" ht="15" hidden="false" customHeight="false" outlineLevel="0" collapsed="false">
      <c r="O792" s="39" t="n">
        <v>-101.6</v>
      </c>
      <c r="P792" s="40" t="n">
        <f aca="false">SUMPRODUCT(ReC,COS(kk*RADIANS(O792)))-SUMPRODUCT(ImC,SIN(kk*RADIANS(O792)))</f>
        <v>-0.38957040312597</v>
      </c>
    </row>
    <row r="793" customFormat="false" ht="15" hidden="false" customHeight="false" outlineLevel="0" collapsed="false">
      <c r="O793" s="39" t="n">
        <v>-101.5</v>
      </c>
      <c r="P793" s="40" t="n">
        <f aca="false">SUMPRODUCT(ReC,COS(kk*RADIANS(O793)))-SUMPRODUCT(ImC,SIN(kk*RADIANS(O793)))</f>
        <v>-0.389681838404747</v>
      </c>
    </row>
    <row r="794" customFormat="false" ht="15" hidden="false" customHeight="false" outlineLevel="0" collapsed="false">
      <c r="O794" s="39" t="n">
        <v>-101.4</v>
      </c>
      <c r="P794" s="40" t="n">
        <f aca="false">SUMPRODUCT(ReC,COS(kk*RADIANS(O794)))-SUMPRODUCT(ImC,SIN(kk*RADIANS(O794)))</f>
        <v>-0.389783470023604</v>
      </c>
    </row>
    <row r="795" customFormat="false" ht="15" hidden="false" customHeight="false" outlineLevel="0" collapsed="false">
      <c r="O795" s="39" t="n">
        <v>-101.3</v>
      </c>
      <c r="P795" s="40" t="n">
        <f aca="false">SUMPRODUCT(ReC,COS(kk*RADIANS(O795)))-SUMPRODUCT(ImC,SIN(kk*RADIANS(O795)))</f>
        <v>-0.389875381055848</v>
      </c>
    </row>
    <row r="796" customFormat="false" ht="15" hidden="false" customHeight="false" outlineLevel="0" collapsed="false">
      <c r="O796" s="39" t="n">
        <v>-101.2</v>
      </c>
      <c r="P796" s="40" t="n">
        <f aca="false">SUMPRODUCT(ReC,COS(kk*RADIANS(O796)))-SUMPRODUCT(ImC,SIN(kk*RADIANS(O796)))</f>
        <v>-0.389957656964874</v>
      </c>
    </row>
    <row r="797" customFormat="false" ht="15" hidden="false" customHeight="false" outlineLevel="0" collapsed="false">
      <c r="O797" s="39" t="n">
        <v>-101.1</v>
      </c>
      <c r="P797" s="40" t="n">
        <f aca="false">SUMPRODUCT(ReC,COS(kk*RADIANS(O797)))-SUMPRODUCT(ImC,SIN(kk*RADIANS(O797)))</f>
        <v>-0.390030385569873</v>
      </c>
    </row>
    <row r="798" customFormat="false" ht="15" hidden="false" customHeight="false" outlineLevel="0" collapsed="false">
      <c r="O798" s="39" t="n">
        <v>-101</v>
      </c>
      <c r="P798" s="40" t="n">
        <f aca="false">SUMPRODUCT(ReC,COS(kk*RADIANS(O798)))-SUMPRODUCT(ImC,SIN(kk*RADIANS(O798)))</f>
        <v>-0.390093657010258</v>
      </c>
    </row>
    <row r="799" customFormat="false" ht="15" hidden="false" customHeight="false" outlineLevel="0" collapsed="false">
      <c r="O799" s="39" t="n">
        <v>-100.9</v>
      </c>
      <c r="P799" s="40" t="n">
        <f aca="false">SUMPRODUCT(ReC,COS(kk*RADIANS(O799)))-SUMPRODUCT(ImC,SIN(kk*RADIANS(O799)))</f>
        <v>-0.390147563708827</v>
      </c>
    </row>
    <row r="800" customFormat="false" ht="15" hidden="false" customHeight="false" outlineLevel="0" collapsed="false">
      <c r="O800" s="39" t="n">
        <v>-100.8</v>
      </c>
      <c r="P800" s="40" t="n">
        <f aca="false">SUMPRODUCT(ReC,COS(kk*RADIANS(O800)))-SUMPRODUCT(ImC,SIN(kk*RADIANS(O800)))</f>
        <v>-0.390192200333672</v>
      </c>
    </row>
    <row r="801" customFormat="false" ht="15" hidden="false" customHeight="false" outlineLevel="0" collapsed="false">
      <c r="O801" s="39" t="n">
        <v>-100.7</v>
      </c>
      <c r="P801" s="40" t="n">
        <f aca="false">SUMPRODUCT(ReC,COS(kk*RADIANS(O801)))-SUMPRODUCT(ImC,SIN(kk*RADIANS(O801)))</f>
        <v>-0.390227663758864</v>
      </c>
    </row>
    <row r="802" customFormat="false" ht="15" hidden="false" customHeight="false" outlineLevel="0" collapsed="false">
      <c r="O802" s="39" t="n">
        <v>-100.6</v>
      </c>
      <c r="P802" s="40" t="n">
        <f aca="false">SUMPRODUCT(ReC,COS(kk*RADIANS(O802)))-SUMPRODUCT(ImC,SIN(kk*RADIANS(O802)))</f>
        <v>-0.390254053023911</v>
      </c>
    </row>
    <row r="803" customFormat="false" ht="15" hidden="false" customHeight="false" outlineLevel="0" collapsed="false">
      <c r="O803" s="39" t="n">
        <v>-100.5</v>
      </c>
      <c r="P803" s="40" t="n">
        <f aca="false">SUMPRODUCT(ReC,COS(kk*RADIANS(O803)))-SUMPRODUCT(ImC,SIN(kk*RADIANS(O803)))</f>
        <v>-0.390271469292025</v>
      </c>
    </row>
    <row r="804" customFormat="false" ht="15" hidden="false" customHeight="false" outlineLevel="0" collapsed="false">
      <c r="O804" s="39" t="n">
        <v>-100.4</v>
      </c>
      <c r="P804" s="40" t="n">
        <f aca="false">SUMPRODUCT(ReC,COS(kk*RADIANS(O804)))-SUMPRODUCT(ImC,SIN(kk*RADIANS(O804)))</f>
        <v>-0.390280015807204</v>
      </c>
    </row>
    <row r="805" customFormat="false" ht="15" hidden="false" customHeight="false" outlineLevel="0" collapsed="false">
      <c r="O805" s="39" t="n">
        <v>-100.3</v>
      </c>
      <c r="P805" s="40" t="n">
        <f aca="false">SUMPRODUCT(ReC,COS(kk*RADIANS(O805)))-SUMPRODUCT(ImC,SIN(kk*RADIANS(O805)))</f>
        <v>-0.390279797850154</v>
      </c>
    </row>
    <row r="806" customFormat="false" ht="15" hidden="false" customHeight="false" outlineLevel="0" collapsed="false">
      <c r="O806" s="39" t="n">
        <v>-100.2</v>
      </c>
      <c r="P806" s="40" t="n">
        <f aca="false">SUMPRODUCT(ReC,COS(kk*RADIANS(O806)))-SUMPRODUCT(ImC,SIN(kk*RADIANS(O806)))</f>
        <v>-0.390270922693071</v>
      </c>
    </row>
    <row r="807" customFormat="false" ht="15" hidden="false" customHeight="false" outlineLevel="0" collapsed="false">
      <c r="O807" s="39" t="n">
        <v>-100.1</v>
      </c>
      <c r="P807" s="40" t="n">
        <f aca="false">SUMPRODUCT(ReC,COS(kk*RADIANS(O807)))-SUMPRODUCT(ImC,SIN(kk*RADIANS(O807)))</f>
        <v>-0.390253499553294</v>
      </c>
    </row>
    <row r="808" customFormat="false" ht="15" hidden="false" customHeight="false" outlineLevel="0" collapsed="false">
      <c r="O808" s="39" t="n">
        <v>-100</v>
      </c>
      <c r="P808" s="40" t="n">
        <f aca="false">SUMPRODUCT(ReC,COS(kk*RADIANS(O808)))-SUMPRODUCT(ImC,SIN(kk*RADIANS(O808)))</f>
        <v>-0.390227639545865</v>
      </c>
    </row>
    <row r="809" customFormat="false" ht="15" hidden="false" customHeight="false" outlineLevel="0" collapsed="false">
      <c r="O809" s="39" t="n">
        <v>-99.9</v>
      </c>
      <c r="P809" s="40" t="n">
        <f aca="false">SUMPRODUCT(ReC,COS(kk*RADIANS(O809)))-SUMPRODUCT(ImC,SIN(kk*RADIANS(O809)))</f>
        <v>-0.390193455635004</v>
      </c>
    </row>
    <row r="810" customFormat="false" ht="15" hidden="false" customHeight="false" outlineLevel="0" collapsed="false">
      <c r="O810" s="39" t="n">
        <v>-99.8</v>
      </c>
      <c r="P810" s="40" t="n">
        <f aca="false">SUMPRODUCT(ReC,COS(kk*RADIANS(O810)))-SUMPRODUCT(ImC,SIN(kk*RADIANS(O810)))</f>
        <v>-0.390151062584525</v>
      </c>
    </row>
    <row r="811" customFormat="false" ht="15" hidden="false" customHeight="false" outlineLevel="0" collapsed="false">
      <c r="O811" s="39" t="n">
        <v>-99.7</v>
      </c>
      <c r="P811" s="40" t="n">
        <f aca="false">SUMPRODUCT(ReC,COS(kk*RADIANS(O811)))-SUMPRODUCT(ImC,SIN(kk*RADIANS(O811)))</f>
        <v>-0.39010057690722</v>
      </c>
    </row>
    <row r="812" customFormat="false" ht="15" hidden="false" customHeight="false" outlineLevel="0" collapsed="false">
      <c r="O812" s="39" t="n">
        <v>-99.6</v>
      </c>
      <c r="P812" s="40" t="n">
        <f aca="false">SUMPRODUCT(ReC,COS(kk*RADIANS(O812)))-SUMPRODUCT(ImC,SIN(kk*RADIANS(O812)))</f>
        <v>-0.39004211681323</v>
      </c>
    </row>
    <row r="813" customFormat="false" ht="15" hidden="false" customHeight="false" outlineLevel="0" collapsed="false">
      <c r="O813" s="39" t="n">
        <v>-99.5</v>
      </c>
      <c r="P813" s="40" t="n">
        <f aca="false">SUMPRODUCT(ReC,COS(kk*RADIANS(O813)))-SUMPRODUCT(ImC,SIN(kk*RADIANS(O813)))</f>
        <v>-0.38997580215742</v>
      </c>
    </row>
    <row r="814" customFormat="false" ht="15" hidden="false" customHeight="false" outlineLevel="0" collapsed="false">
      <c r="O814" s="39" t="n">
        <v>-99.4</v>
      </c>
      <c r="P814" s="40" t="n">
        <f aca="false">SUMPRODUCT(ReC,COS(kk*RADIANS(O814)))-SUMPRODUCT(ImC,SIN(kk*RADIANS(O814)))</f>
        <v>-0.389901754385803</v>
      </c>
    </row>
    <row r="815" customFormat="false" ht="15" hidden="false" customHeight="false" outlineLevel="0" collapsed="false">
      <c r="O815" s="39" t="n">
        <v>-99.3</v>
      </c>
      <c r="P815" s="40" t="n">
        <f aca="false">SUMPRODUCT(ReC,COS(kk*RADIANS(O815)))-SUMPRODUCT(ImC,SIN(kk*RADIANS(O815)))</f>
        <v>-0.389820096481011</v>
      </c>
    </row>
    <row r="816" customFormat="false" ht="15" hidden="false" customHeight="false" outlineLevel="0" collapsed="false">
      <c r="O816" s="39" t="n">
        <v>-99.2</v>
      </c>
      <c r="P816" s="40" t="n">
        <f aca="false">SUMPRODUCT(ReC,COS(kk*RADIANS(O816)))-SUMPRODUCT(ImC,SIN(kk*RADIANS(O816)))</f>
        <v>-0.389730952906858</v>
      </c>
    </row>
    <row r="817" customFormat="false" ht="15" hidden="false" customHeight="false" outlineLevel="0" collapsed="false">
      <c r="O817" s="39" t="n">
        <v>-99.1</v>
      </c>
      <c r="P817" s="40" t="n">
        <f aca="false">SUMPRODUCT(ReC,COS(kk*RADIANS(O817)))-SUMPRODUCT(ImC,SIN(kk*RADIANS(O817)))</f>
        <v>-0.389634449552014</v>
      </c>
    </row>
    <row r="818" customFormat="false" ht="15" hidden="false" customHeight="false" outlineLevel="0" collapsed="false">
      <c r="O818" s="39" t="n">
        <v>-99</v>
      </c>
      <c r="P818" s="40" t="n">
        <f aca="false">SUMPRODUCT(ReC,COS(kk*RADIANS(O818)))-SUMPRODUCT(ImC,SIN(kk*RADIANS(O818)))</f>
        <v>-0.389530713672814</v>
      </c>
    </row>
    <row r="819" customFormat="false" ht="15" hidden="false" customHeight="false" outlineLevel="0" collapsed="false">
      <c r="O819" s="39" t="n">
        <v>-98.9</v>
      </c>
      <c r="P819" s="40" t="n">
        <f aca="false">SUMPRODUCT(ReC,COS(kk*RADIANS(O819)))-SUMPRODUCT(ImC,SIN(kk*RADIANS(O819)))</f>
        <v>-0.389419873835233</v>
      </c>
    </row>
    <row r="820" customFormat="false" ht="15" hidden="false" customHeight="false" outlineLevel="0" collapsed="false">
      <c r="O820" s="39" t="n">
        <v>-98.8</v>
      </c>
      <c r="P820" s="40" t="n">
        <f aca="false">SUMPRODUCT(ReC,COS(kk*RADIANS(O820)))-SUMPRODUCT(ImC,SIN(kk*RADIANS(O820)))</f>
        <v>-0.389302059856055</v>
      </c>
    </row>
    <row r="821" customFormat="false" ht="15" hidden="false" customHeight="false" outlineLevel="0" collapsed="false">
      <c r="O821" s="39" t="n">
        <v>-98.7</v>
      </c>
      <c r="P821" s="40" t="n">
        <f aca="false">SUMPRODUCT(ReC,COS(kk*RADIANS(O821)))-SUMPRODUCT(ImC,SIN(kk*RADIANS(O821)))</f>
        <v>-0.389177402743253</v>
      </c>
    </row>
    <row r="822" customFormat="false" ht="15" hidden="false" customHeight="false" outlineLevel="0" collapsed="false">
      <c r="O822" s="39" t="n">
        <v>-98.6</v>
      </c>
      <c r="P822" s="40" t="n">
        <f aca="false">SUMPRODUCT(ReC,COS(kk*RADIANS(O822)))-SUMPRODUCT(ImC,SIN(kk*RADIANS(O822)))</f>
        <v>-0.389046034635632</v>
      </c>
    </row>
    <row r="823" customFormat="false" ht="15" hidden="false" customHeight="false" outlineLevel="0" collapsed="false">
      <c r="O823" s="39" t="n">
        <v>-98.5</v>
      </c>
      <c r="P823" s="40" t="n">
        <f aca="false">SUMPRODUCT(ReC,COS(kk*RADIANS(O823)))-SUMPRODUCT(ImC,SIN(kk*RADIANS(O823)))</f>
        <v>-0.38890808874173</v>
      </c>
    </row>
    <row r="824" customFormat="false" ht="15" hidden="false" customHeight="false" outlineLevel="0" collapsed="false">
      <c r="O824" s="39" t="n">
        <v>-98.4</v>
      </c>
      <c r="P824" s="40" t="n">
        <f aca="false">SUMPRODUCT(ReC,COS(kk*RADIANS(O824)))-SUMPRODUCT(ImC,SIN(kk*RADIANS(O824)))</f>
        <v>-0.38876369927804</v>
      </c>
    </row>
    <row r="825" customFormat="false" ht="15" hidden="false" customHeight="false" outlineLevel="0" collapsed="false">
      <c r="O825" s="39" t="n">
        <v>-98.3</v>
      </c>
      <c r="P825" s="40" t="n">
        <f aca="false">SUMPRODUCT(ReC,COS(kk*RADIANS(O825)))-SUMPRODUCT(ImC,SIN(kk*RADIANS(O825)))</f>
        <v>-0.388613001406557</v>
      </c>
    </row>
    <row r="826" customFormat="false" ht="15" hidden="false" customHeight="false" outlineLevel="0" collapsed="false">
      <c r="O826" s="39" t="n">
        <v>-98.2</v>
      </c>
      <c r="P826" s="40" t="n">
        <f aca="false">SUMPRODUCT(ReC,COS(kk*RADIANS(O826)))-SUMPRODUCT(ImC,SIN(kk*RADIANS(O826)))</f>
        <v>-0.388456131171695</v>
      </c>
    </row>
    <row r="827" customFormat="false" ht="15" hidden="false" customHeight="false" outlineLevel="0" collapsed="false">
      <c r="O827" s="39" t="n">
        <v>-98.1</v>
      </c>
      <c r="P827" s="40" t="n">
        <f aca="false">SUMPRODUCT(ReC,COS(kk*RADIANS(O827)))-SUMPRODUCT(ImC,SIN(kk*RADIANS(O827)))</f>
        <v>-0.388293225436597</v>
      </c>
    </row>
    <row r="828" customFormat="false" ht="15" hidden="false" customHeight="false" outlineLevel="0" collapsed="false">
      <c r="O828" s="39" t="n">
        <v>-98</v>
      </c>
      <c r="P828" s="40" t="n">
        <f aca="false">SUMPRODUCT(ReC,COS(kk*RADIANS(O828)))-SUMPRODUCT(ImC,SIN(kk*RADIANS(O828)))</f>
        <v>-0.388124421818874</v>
      </c>
    </row>
    <row r="829" customFormat="false" ht="15" hidden="false" customHeight="false" outlineLevel="0" collapsed="false">
      <c r="O829" s="39" t="n">
        <v>-97.9</v>
      </c>
      <c r="P829" s="40" t="n">
        <f aca="false">SUMPRODUCT(ReC,COS(kk*RADIANS(O829)))-SUMPRODUCT(ImC,SIN(kk*RADIANS(O829)))</f>
        <v>-0.387949858625798</v>
      </c>
    </row>
    <row r="830" customFormat="false" ht="15" hidden="false" customHeight="false" outlineLevel="0" collapsed="false">
      <c r="O830" s="39" t="n">
        <v>-97.8</v>
      </c>
      <c r="P830" s="40" t="n">
        <f aca="false">SUMPRODUCT(ReC,COS(kk*RADIANS(O830)))-SUMPRODUCT(ImC,SIN(kk*RADIANS(O830)))</f>
        <v>-0.387769674788983</v>
      </c>
    </row>
    <row r="831" customFormat="false" ht="15" hidden="false" customHeight="false" outlineLevel="0" collapsed="false">
      <c r="O831" s="39" t="n">
        <v>-97.7</v>
      </c>
      <c r="P831" s="40" t="n">
        <f aca="false">SUMPRODUCT(ReC,COS(kk*RADIANS(O831)))-SUMPRODUCT(ImC,SIN(kk*RADIANS(O831)))</f>
        <v>-0.387584009798589</v>
      </c>
    </row>
    <row r="832" customFormat="false" ht="15" hidden="false" customHeight="false" outlineLevel="0" collapsed="false">
      <c r="O832" s="39" t="n">
        <v>-97.6</v>
      </c>
      <c r="P832" s="40" t="n">
        <f aca="false">SUMPRODUCT(ReC,COS(kk*RADIANS(O832)))-SUMPRODUCT(ImC,SIN(kk*RADIANS(O832)))</f>
        <v>-0.387393003637074</v>
      </c>
    </row>
    <row r="833" customFormat="false" ht="15" hidden="false" customHeight="false" outlineLevel="0" collapsed="false">
      <c r="O833" s="39" t="n">
        <v>-97.5</v>
      </c>
      <c r="P833" s="40" t="n">
        <f aca="false">SUMPRODUCT(ReC,COS(kk*RADIANS(O833)))-SUMPRODUCT(ImC,SIN(kk*RADIANS(O833)))</f>
        <v>-0.38719679671254</v>
      </c>
    </row>
    <row r="834" customFormat="false" ht="15" hidden="false" customHeight="false" outlineLevel="0" collapsed="false">
      <c r="O834" s="39" t="n">
        <v>-97.4</v>
      </c>
      <c r="P834" s="40" t="n">
        <f aca="false">SUMPRODUCT(ReC,COS(kk*RADIANS(O834)))-SUMPRODUCT(ImC,SIN(kk*RADIANS(O834)))</f>
        <v>-0.386995529791683</v>
      </c>
    </row>
    <row r="835" customFormat="false" ht="15" hidden="false" customHeight="false" outlineLevel="0" collapsed="false">
      <c r="O835" s="39" t="n">
        <v>-97.3</v>
      </c>
      <c r="P835" s="40" t="n">
        <f aca="false">SUMPRODUCT(ReC,COS(kk*RADIANS(O835)))-SUMPRODUCT(ImC,SIN(kk*RADIANS(O835)))</f>
        <v>-0.386789343932402</v>
      </c>
    </row>
    <row r="836" customFormat="false" ht="15" hidden="false" customHeight="false" outlineLevel="0" collapsed="false">
      <c r="O836" s="39" t="n">
        <v>-97.2</v>
      </c>
      <c r="P836" s="40" t="n">
        <f aca="false">SUMPRODUCT(ReC,COS(kk*RADIANS(O836)))-SUMPRODUCT(ImC,SIN(kk*RADIANS(O836)))</f>
        <v>-0.386578380416088</v>
      </c>
    </row>
    <row r="837" customFormat="false" ht="15" hidden="false" customHeight="false" outlineLevel="0" collapsed="false">
      <c r="O837" s="39" t="n">
        <v>-97.1</v>
      </c>
      <c r="P837" s="40" t="n">
        <f aca="false">SUMPRODUCT(ReC,COS(kk*RADIANS(O837)))-SUMPRODUCT(ImC,SIN(kk*RADIANS(O837)))</f>
        <v>-0.386362780679635</v>
      </c>
    </row>
    <row r="838" customFormat="false" ht="15" hidden="false" customHeight="false" outlineLevel="0" collapsed="false">
      <c r="O838" s="39" t="n">
        <v>-97</v>
      </c>
      <c r="P838" s="40" t="n">
        <f aca="false">SUMPRODUCT(ReC,COS(kk*RADIANS(O838)))-SUMPRODUCT(ImC,SIN(kk*RADIANS(O838)))</f>
        <v>-0.38614268624719</v>
      </c>
    </row>
    <row r="839" customFormat="false" ht="15" hidden="false" customHeight="false" outlineLevel="0" collapsed="false">
      <c r="O839" s="39" t="n">
        <v>-96.9</v>
      </c>
      <c r="P839" s="40" t="n">
        <f aca="false">SUMPRODUCT(ReC,COS(kk*RADIANS(O839)))-SUMPRODUCT(ImC,SIN(kk*RADIANS(O839)))</f>
        <v>-0.385918238661699</v>
      </c>
    </row>
    <row r="840" customFormat="false" ht="15" hidden="false" customHeight="false" outlineLevel="0" collapsed="false">
      <c r="O840" s="39" t="n">
        <v>-96.8</v>
      </c>
      <c r="P840" s="40" t="n">
        <f aca="false">SUMPRODUCT(ReC,COS(kk*RADIANS(O840)))-SUMPRODUCT(ImC,SIN(kk*RADIANS(O840)))</f>
        <v>-0.385689579416263</v>
      </c>
    </row>
    <row r="841" customFormat="false" ht="15" hidden="false" customHeight="false" outlineLevel="0" collapsed="false">
      <c r="O841" s="39" t="n">
        <v>-96.7</v>
      </c>
      <c r="P841" s="40" t="n">
        <f aca="false">SUMPRODUCT(ReC,COS(kk*RADIANS(O841)))-SUMPRODUCT(ImC,SIN(kk*RADIANS(O841)))</f>
        <v>-0.385456849885353</v>
      </c>
    </row>
    <row r="842" customFormat="false" ht="15" hidden="false" customHeight="false" outlineLevel="0" collapsed="false">
      <c r="O842" s="39" t="n">
        <v>-96.6</v>
      </c>
      <c r="P842" s="40" t="n">
        <f aca="false">SUMPRODUCT(ReC,COS(kk*RADIANS(O842)))-SUMPRODUCT(ImC,SIN(kk*RADIANS(O842)))</f>
        <v>-0.385220191255903</v>
      </c>
    </row>
    <row r="843" customFormat="false" ht="15" hidden="false" customHeight="false" outlineLevel="0" collapsed="false">
      <c r="O843" s="39" t="n">
        <v>-96.5</v>
      </c>
      <c r="P843" s="40" t="n">
        <f aca="false">SUMPRODUCT(ReC,COS(kk*RADIANS(O843)))-SUMPRODUCT(ImC,SIN(kk*RADIANS(O843)))</f>
        <v>-0.384979744458333</v>
      </c>
    </row>
    <row r="844" customFormat="false" ht="15" hidden="false" customHeight="false" outlineLevel="0" collapsed="false">
      <c r="O844" s="39" t="n">
        <v>-96.4</v>
      </c>
      <c r="P844" s="40" t="n">
        <f aca="false">SUMPRODUCT(ReC,COS(kk*RADIANS(O844)))-SUMPRODUCT(ImC,SIN(kk*RADIANS(O844)))</f>
        <v>-0.38473565009752</v>
      </c>
    </row>
    <row r="845" customFormat="false" ht="15" hidden="false" customHeight="false" outlineLevel="0" collapsed="false">
      <c r="O845" s="39" t="n">
        <v>-96.3</v>
      </c>
      <c r="P845" s="40" t="n">
        <f aca="false">SUMPRODUCT(ReC,COS(kk*RADIANS(O845)))-SUMPRODUCT(ImC,SIN(kk*RADIANS(O845)))</f>
        <v>-0.384488048383765</v>
      </c>
    </row>
    <row r="846" customFormat="false" ht="15" hidden="false" customHeight="false" outlineLevel="0" collapsed="false">
      <c r="O846" s="39" t="n">
        <v>-96.2</v>
      </c>
      <c r="P846" s="40" t="n">
        <f aca="false">SUMPRODUCT(ReC,COS(kk*RADIANS(O846)))-SUMPRODUCT(ImC,SIN(kk*RADIANS(O846)))</f>
        <v>-0.384237079063783</v>
      </c>
    </row>
    <row r="847" customFormat="false" ht="15" hidden="false" customHeight="false" outlineLevel="0" collapsed="false">
      <c r="O847" s="39" t="n">
        <v>-96.1</v>
      </c>
      <c r="P847" s="40" t="n">
        <f aca="false">SUMPRODUCT(ReC,COS(kk*RADIANS(O847)))-SUMPRODUCT(ImC,SIN(kk*RADIANS(O847)))</f>
        <v>-0.38398288135175</v>
      </c>
    </row>
    <row r="848" customFormat="false" ht="15" hidden="false" customHeight="false" outlineLevel="0" collapsed="false">
      <c r="O848" s="39" t="n">
        <v>-96</v>
      </c>
      <c r="P848" s="40" t="n">
        <f aca="false">SUMPRODUCT(ReC,COS(kk*RADIANS(O848)))-SUMPRODUCT(ImC,SIN(kk*RADIANS(O848)))</f>
        <v>-0.383725593860451</v>
      </c>
    </row>
    <row r="849" customFormat="false" ht="15" hidden="false" customHeight="false" outlineLevel="0" collapsed="false">
      <c r="O849" s="39" t="n">
        <v>-95.9</v>
      </c>
      <c r="P849" s="40" t="n">
        <f aca="false">SUMPRODUCT(ReC,COS(kk*RADIANS(O849)))-SUMPRODUCT(ImC,SIN(kk*RADIANS(O849)))</f>
        <v>-0.383465354532552</v>
      </c>
    </row>
    <row r="850" customFormat="false" ht="15" hidden="false" customHeight="false" outlineLevel="0" collapsed="false">
      <c r="O850" s="39" t="n">
        <v>-95.8</v>
      </c>
      <c r="P850" s="40" t="n">
        <f aca="false">SUMPRODUCT(ReC,COS(kk*RADIANS(O850)))-SUMPRODUCT(ImC,SIN(kk*RADIANS(O850)))</f>
        <v>-0.383202300572038</v>
      </c>
    </row>
    <row r="851" customFormat="false" ht="15" hidden="false" customHeight="false" outlineLevel="0" collapsed="false">
      <c r="O851" s="39" t="n">
        <v>-95.7</v>
      </c>
      <c r="P851" s="40" t="n">
        <f aca="false">SUMPRODUCT(ReC,COS(kk*RADIANS(O851)))-SUMPRODUCT(ImC,SIN(kk*RADIANS(O851)))</f>
        <v>-0.382936568375855</v>
      </c>
    </row>
    <row r="852" customFormat="false" ht="15" hidden="false" customHeight="false" outlineLevel="0" collapsed="false">
      <c r="O852" s="39" t="n">
        <v>-95.6</v>
      </c>
      <c r="P852" s="40" t="n">
        <f aca="false">SUMPRODUCT(ReC,COS(kk*RADIANS(O852)))-SUMPRODUCT(ImC,SIN(kk*RADIANS(O852)))</f>
        <v>-0.382668293465778</v>
      </c>
    </row>
    <row r="853" customFormat="false" ht="15" hidden="false" customHeight="false" outlineLevel="0" collapsed="false">
      <c r="O853" s="39" t="n">
        <v>-95.5</v>
      </c>
      <c r="P853" s="40" t="n">
        <f aca="false">SUMPRODUCT(ReC,COS(kk*RADIANS(O853)))-SUMPRODUCT(ImC,SIN(kk*RADIANS(O853)))</f>
        <v>-0.38239761042056</v>
      </c>
    </row>
    <row r="854" customFormat="false" ht="15" hidden="false" customHeight="false" outlineLevel="0" collapsed="false">
      <c r="O854" s="39" t="n">
        <v>-95.4</v>
      </c>
      <c r="P854" s="40" t="n">
        <f aca="false">SUMPRODUCT(ReC,COS(kk*RADIANS(O854)))-SUMPRODUCT(ImC,SIN(kk*RADIANS(O854)))</f>
        <v>-0.382124652808372</v>
      </c>
    </row>
    <row r="855" customFormat="false" ht="15" hidden="false" customHeight="false" outlineLevel="0" collapsed="false">
      <c r="O855" s="39" t="n">
        <v>-95.3</v>
      </c>
      <c r="P855" s="40" t="n">
        <f aca="false">SUMPRODUCT(ReC,COS(kk*RADIANS(O855)))-SUMPRODUCT(ImC,SIN(kk*RADIANS(O855)))</f>
        <v>-0.381849553119594</v>
      </c>
    </row>
    <row r="856" customFormat="false" ht="15" hidden="false" customHeight="false" outlineLevel="0" collapsed="false">
      <c r="O856" s="39" t="n">
        <v>-95.2</v>
      </c>
      <c r="P856" s="40" t="n">
        <f aca="false">SUMPRODUCT(ReC,COS(kk*RADIANS(O856)))-SUMPRODUCT(ImC,SIN(kk*RADIANS(O856)))</f>
        <v>-0.381572442699971</v>
      </c>
    </row>
    <row r="857" customFormat="false" ht="15" hidden="false" customHeight="false" outlineLevel="0" collapsed="false">
      <c r="O857" s="39" t="n">
        <v>-95.1</v>
      </c>
      <c r="P857" s="40" t="n">
        <f aca="false">SUMPRODUCT(ReC,COS(kk*RADIANS(O857)))-SUMPRODUCT(ImC,SIN(kk*RADIANS(O857)))</f>
        <v>-0.381293451684184</v>
      </c>
    </row>
    <row r="858" customFormat="false" ht="15" hidden="false" customHeight="false" outlineLevel="0" collapsed="false">
      <c r="O858" s="39" t="n">
        <v>-95</v>
      </c>
      <c r="P858" s="40" t="n">
        <f aca="false">SUMPRODUCT(ReC,COS(kk*RADIANS(O858)))-SUMPRODUCT(ImC,SIN(kk*RADIANS(O858)))</f>
        <v>-0.381012708929858</v>
      </c>
    </row>
    <row r="859" customFormat="false" ht="15" hidden="false" customHeight="false" outlineLevel="0" collapsed="false">
      <c r="O859" s="39" t="n">
        <v>-94.9</v>
      </c>
      <c r="P859" s="40" t="n">
        <f aca="false">SUMPRODUCT(ReC,COS(kk*RADIANS(O859)))-SUMPRODUCT(ImC,SIN(kk*RADIANS(O859)))</f>
        <v>-0.380730341952051</v>
      </c>
    </row>
    <row r="860" customFormat="false" ht="15" hidden="false" customHeight="false" outlineLevel="0" collapsed="false">
      <c r="O860" s="39" t="n">
        <v>-94.8</v>
      </c>
      <c r="P860" s="40" t="n">
        <f aca="false">SUMPRODUCT(ReC,COS(kk*RADIANS(O860)))-SUMPRODUCT(ImC,SIN(kk*RADIANS(O860)))</f>
        <v>-0.380446476858254</v>
      </c>
    </row>
    <row r="861" customFormat="false" ht="15" hidden="false" customHeight="false" outlineLevel="0" collapsed="false">
      <c r="O861" s="39" t="n">
        <v>-94.7</v>
      </c>
      <c r="P861" s="40" t="n">
        <f aca="false">SUMPRODUCT(ReC,COS(kk*RADIANS(O861)))-SUMPRODUCT(ImC,SIN(kk*RADIANS(O861)))</f>
        <v>-0.380161238283936</v>
      </c>
    </row>
    <row r="862" customFormat="false" ht="15" hidden="false" customHeight="false" outlineLevel="0" collapsed="false">
      <c r="O862" s="39" t="n">
        <v>-94.6</v>
      </c>
      <c r="P862" s="40" t="n">
        <f aca="false">SUMPRODUCT(ReC,COS(kk*RADIANS(O862)))-SUMPRODUCT(ImC,SIN(kk*RADIANS(O862)))</f>
        <v>-0.379874749328664</v>
      </c>
    </row>
    <row r="863" customFormat="false" ht="15" hidden="false" customHeight="false" outlineLevel="0" collapsed="false">
      <c r="O863" s="39" t="n">
        <v>-94.5</v>
      </c>
      <c r="P863" s="40" t="n">
        <f aca="false">SUMPRODUCT(ReC,COS(kk*RADIANS(O863)))-SUMPRODUCT(ImC,SIN(kk*RADIANS(O863)))</f>
        <v>-0.379587131492843</v>
      </c>
    </row>
    <row r="864" customFormat="false" ht="15" hidden="false" customHeight="false" outlineLevel="0" collapsed="false">
      <c r="O864" s="39" t="n">
        <v>-94.4</v>
      </c>
      <c r="P864" s="40" t="n">
        <f aca="false">SUMPRODUCT(ReC,COS(kk*RADIANS(O864)))-SUMPRODUCT(ImC,SIN(kk*RADIANS(O864)))</f>
        <v>-0.379298504615097</v>
      </c>
    </row>
    <row r="865" customFormat="false" ht="15" hidden="false" customHeight="false" outlineLevel="0" collapsed="false">
      <c r="O865" s="39" t="n">
        <v>-94.3</v>
      </c>
      <c r="P865" s="40" t="n">
        <f aca="false">SUMPRODUCT(ReC,COS(kk*RADIANS(O865)))-SUMPRODUCT(ImC,SIN(kk*RADIANS(O865)))</f>
        <v>-0.379008986810331</v>
      </c>
    </row>
    <row r="866" customFormat="false" ht="15" hidden="false" customHeight="false" outlineLevel="0" collapsed="false">
      <c r="O866" s="39" t="n">
        <v>-94.2</v>
      </c>
      <c r="P866" s="40" t="n">
        <f aca="false">SUMPRODUCT(ReC,COS(kk*RADIANS(O866)))-SUMPRODUCT(ImC,SIN(kk*RADIANS(O866)))</f>
        <v>-0.378718694408504</v>
      </c>
    </row>
    <row r="867" customFormat="false" ht="15" hidden="false" customHeight="false" outlineLevel="0" collapsed="false">
      <c r="O867" s="39" t="n">
        <v>-94.1</v>
      </c>
      <c r="P867" s="40" t="n">
        <f aca="false">SUMPRODUCT(ReC,COS(kk*RADIANS(O867)))-SUMPRODUCT(ImC,SIN(kk*RADIANS(O867)))</f>
        <v>-0.378427741894149</v>
      </c>
    </row>
    <row r="868" customFormat="false" ht="15" hidden="false" customHeight="false" outlineLevel="0" collapsed="false">
      <c r="O868" s="39" t="n">
        <v>-94</v>
      </c>
      <c r="P868" s="40" t="n">
        <f aca="false">SUMPRODUCT(ReC,COS(kk*RADIANS(O868)))-SUMPRODUCT(ImC,SIN(kk*RADIANS(O868)))</f>
        <v>-0.378136241846668</v>
      </c>
    </row>
    <row r="869" customFormat="false" ht="15" hidden="false" customHeight="false" outlineLevel="0" collapsed="false">
      <c r="O869" s="39" t="n">
        <v>-93.9</v>
      </c>
      <c r="P869" s="40" t="n">
        <f aca="false">SUMPRODUCT(ReC,COS(kk*RADIANS(O869)))-SUMPRODUCT(ImC,SIN(kk*RADIANS(O869)))</f>
        <v>-0.377844304881434</v>
      </c>
    </row>
    <row r="870" customFormat="false" ht="15" hidden="false" customHeight="false" outlineLevel="0" collapsed="false">
      <c r="O870" s="39" t="n">
        <v>-93.8</v>
      </c>
      <c r="P870" s="40" t="n">
        <f aca="false">SUMPRODUCT(ReC,COS(kk*RADIANS(O870)))-SUMPRODUCT(ImC,SIN(kk*RADIANS(O870)))</f>
        <v>-0.377552039591741</v>
      </c>
    </row>
    <row r="871" customFormat="false" ht="15" hidden="false" customHeight="false" outlineLevel="0" collapsed="false">
      <c r="O871" s="39" t="n">
        <v>-93.7</v>
      </c>
      <c r="P871" s="40" t="n">
        <f aca="false">SUMPRODUCT(ReC,COS(kk*RADIANS(O871)))-SUMPRODUCT(ImC,SIN(kk*RADIANS(O871)))</f>
        <v>-0.377259552491619</v>
      </c>
    </row>
    <row r="872" customFormat="false" ht="15" hidden="false" customHeight="false" outlineLevel="0" collapsed="false">
      <c r="O872" s="39" t="n">
        <v>-93.6</v>
      </c>
      <c r="P872" s="40" t="n">
        <f aca="false">SUMPRODUCT(ReC,COS(kk*RADIANS(O872)))-SUMPRODUCT(ImC,SIN(kk*RADIANS(O872)))</f>
        <v>-0.376966947959554</v>
      </c>
    </row>
    <row r="873" customFormat="false" ht="15" hidden="false" customHeight="false" outlineLevel="0" collapsed="false">
      <c r="O873" s="39" t="n">
        <v>-93.5</v>
      </c>
      <c r="P873" s="40" t="n">
        <f aca="false">SUMPRODUCT(ReC,COS(kk*RADIANS(O873)))-SUMPRODUCT(ImC,SIN(kk*RADIANS(O873)))</f>
        <v>-0.376674328183144</v>
      </c>
    </row>
    <row r="874" customFormat="false" ht="15" hidden="false" customHeight="false" outlineLevel="0" collapsed="false">
      <c r="O874" s="39" t="n">
        <v>-93.4</v>
      </c>
      <c r="P874" s="40" t="n">
        <f aca="false">SUMPRODUCT(ReC,COS(kk*RADIANS(O874)))-SUMPRODUCT(ImC,SIN(kk*RADIANS(O874)))</f>
        <v>-0.376381793104716</v>
      </c>
    </row>
    <row r="875" customFormat="false" ht="15" hidden="false" customHeight="false" outlineLevel="0" collapsed="false">
      <c r="O875" s="39" t="n">
        <v>-93.3</v>
      </c>
      <c r="P875" s="40" t="n">
        <f aca="false">SUMPRODUCT(ReC,COS(kk*RADIANS(O875)))-SUMPRODUCT(ImC,SIN(kk*RADIANS(O875)))</f>
        <v>-0.376089440367937</v>
      </c>
    </row>
    <row r="876" customFormat="false" ht="15" hidden="false" customHeight="false" outlineLevel="0" collapsed="false">
      <c r="O876" s="39" t="n">
        <v>-93.2</v>
      </c>
      <c r="P876" s="40" t="n">
        <f aca="false">SUMPRODUCT(ReC,COS(kk*RADIANS(O876)))-SUMPRODUCT(ImC,SIN(kk*RADIANS(O876)))</f>
        <v>-0.375797365265453</v>
      </c>
    </row>
    <row r="877" customFormat="false" ht="15" hidden="false" customHeight="false" outlineLevel="0" collapsed="false">
      <c r="O877" s="39" t="n">
        <v>-93.1</v>
      </c>
      <c r="P877" s="40" t="n">
        <f aca="false">SUMPRODUCT(ReC,COS(kk*RADIANS(O877)))-SUMPRODUCT(ImC,SIN(kk*RADIANS(O877)))</f>
        <v>-0.37550566068757</v>
      </c>
    </row>
    <row r="878" customFormat="false" ht="15" hidden="false" customHeight="false" outlineLevel="0" collapsed="false">
      <c r="O878" s="39" t="n">
        <v>-93</v>
      </c>
      <c r="P878" s="40" t="n">
        <f aca="false">SUMPRODUCT(ReC,COS(kk*RADIANS(O878)))-SUMPRODUCT(ImC,SIN(kk*RADIANS(O878)))</f>
        <v>-0.37521441707203</v>
      </c>
    </row>
    <row r="879" customFormat="false" ht="15" hidden="false" customHeight="false" outlineLevel="0" collapsed="false">
      <c r="O879" s="39" t="n">
        <v>-92.9</v>
      </c>
      <c r="P879" s="40" t="n">
        <f aca="false">SUMPRODUCT(ReC,COS(kk*RADIANS(O879)))-SUMPRODUCT(ImC,SIN(kk*RADIANS(O879)))</f>
        <v>-0.374923722354881</v>
      </c>
    </row>
    <row r="880" customFormat="false" ht="15" hidden="false" customHeight="false" outlineLevel="0" collapsed="false">
      <c r="O880" s="39" t="n">
        <v>-92.8</v>
      </c>
      <c r="P880" s="40" t="n">
        <f aca="false">SUMPRODUCT(ReC,COS(kk*RADIANS(O880)))-SUMPRODUCT(ImC,SIN(kk*RADIANS(O880)))</f>
        <v>-0.374633661922492</v>
      </c>
    </row>
    <row r="881" customFormat="false" ht="15" hidden="false" customHeight="false" outlineLevel="0" collapsed="false">
      <c r="O881" s="39" t="n">
        <v>-92.7</v>
      </c>
      <c r="P881" s="40" t="n">
        <f aca="false">SUMPRODUCT(ReC,COS(kk*RADIANS(O881)))-SUMPRODUCT(ImC,SIN(kk*RADIANS(O881)))</f>
        <v>-0.374344318564731</v>
      </c>
    </row>
    <row r="882" customFormat="false" ht="15" hidden="false" customHeight="false" outlineLevel="0" collapsed="false">
      <c r="O882" s="39" t="n">
        <v>-92.6</v>
      </c>
      <c r="P882" s="40" t="n">
        <f aca="false">SUMPRODUCT(ReC,COS(kk*RADIANS(O882)))-SUMPRODUCT(ImC,SIN(kk*RADIANS(O882)))</f>
        <v>-0.374055772429331</v>
      </c>
    </row>
    <row r="883" customFormat="false" ht="15" hidden="false" customHeight="false" outlineLevel="0" collapsed="false">
      <c r="O883" s="39" t="n">
        <v>-92.5</v>
      </c>
      <c r="P883" s="40" t="n">
        <f aca="false">SUMPRODUCT(ReC,COS(kk*RADIANS(O883)))-SUMPRODUCT(ImC,SIN(kk*RADIANS(O883)))</f>
        <v>-0.373768100977472</v>
      </c>
    </row>
    <row r="884" customFormat="false" ht="15" hidden="false" customHeight="false" outlineLevel="0" collapsed="false">
      <c r="O884" s="39" t="n">
        <v>-92.4</v>
      </c>
      <c r="P884" s="40" t="n">
        <f aca="false">SUMPRODUCT(ReC,COS(kk*RADIANS(O884)))-SUMPRODUCT(ImC,SIN(kk*RADIANS(O884)))</f>
        <v>-0.373481378940603</v>
      </c>
    </row>
    <row r="885" customFormat="false" ht="15" hidden="false" customHeight="false" outlineLevel="0" collapsed="false">
      <c r="O885" s="39" t="n">
        <v>-92.3</v>
      </c>
      <c r="P885" s="40" t="n">
        <f aca="false">SUMPRODUCT(ReC,COS(kk*RADIANS(O885)))-SUMPRODUCT(ImC,SIN(kk*RADIANS(O885)))</f>
        <v>-0.373195678278537</v>
      </c>
    </row>
    <row r="886" customFormat="false" ht="15" hidden="false" customHeight="false" outlineLevel="0" collapsed="false">
      <c r="O886" s="39" t="n">
        <v>-92.2</v>
      </c>
      <c r="P886" s="40" t="n">
        <f aca="false">SUMPRODUCT(ReC,COS(kk*RADIANS(O886)))-SUMPRODUCT(ImC,SIN(kk*RADIANS(O886)))</f>
        <v>-0.372911068138831</v>
      </c>
    </row>
    <row r="887" customFormat="false" ht="15" hidden="false" customHeight="false" outlineLevel="0" collapsed="false">
      <c r="O887" s="39" t="n">
        <v>-92.1</v>
      </c>
      <c r="P887" s="40" t="n">
        <f aca="false">SUMPRODUCT(ReC,COS(kk*RADIANS(O887)))-SUMPRODUCT(ImC,SIN(kk*RADIANS(O887)))</f>
        <v>-0.37262761481748</v>
      </c>
    </row>
    <row r="888" customFormat="false" ht="15" hidden="false" customHeight="false" outlineLevel="0" collapsed="false">
      <c r="O888" s="39" t="n">
        <v>-92</v>
      </c>
      <c r="P888" s="40" t="n">
        <f aca="false">SUMPRODUCT(ReC,COS(kk*RADIANS(O888)))-SUMPRODUCT(ImC,SIN(kk*RADIANS(O888)))</f>
        <v>-0.372345381720955</v>
      </c>
    </row>
    <row r="889" customFormat="false" ht="15" hidden="false" customHeight="false" outlineLevel="0" collapsed="false">
      <c r="O889" s="39" t="n">
        <v>-91.9</v>
      </c>
      <c r="P889" s="40" t="n">
        <f aca="false">SUMPRODUCT(ReC,COS(kk*RADIANS(O889)))-SUMPRODUCT(ImC,SIN(kk*RADIANS(O889)))</f>
        <v>-0.372064429329597</v>
      </c>
    </row>
    <row r="890" customFormat="false" ht="15" hidden="false" customHeight="false" outlineLevel="0" collapsed="false">
      <c r="O890" s="39" t="n">
        <v>-91.8</v>
      </c>
      <c r="P890" s="40" t="n">
        <f aca="false">SUMPRODUCT(ReC,COS(kk*RADIANS(O890)))-SUMPRODUCT(ImC,SIN(kk*RADIANS(O890)))</f>
        <v>-0.371784815162393</v>
      </c>
    </row>
    <row r="891" customFormat="false" ht="15" hidden="false" customHeight="false" outlineLevel="0" collapsed="false">
      <c r="O891" s="39" t="n">
        <v>-91.7</v>
      </c>
      <c r="P891" s="40" t="n">
        <f aca="false">SUMPRODUCT(ReC,COS(kk*RADIANS(O891)))-SUMPRODUCT(ImC,SIN(kk*RADIANS(O891)))</f>
        <v>-0.371506593743162</v>
      </c>
    </row>
    <row r="892" customFormat="false" ht="15" hidden="false" customHeight="false" outlineLevel="0" collapsed="false">
      <c r="O892" s="39" t="n">
        <v>-91.6</v>
      </c>
      <c r="P892" s="40" t="n">
        <f aca="false">SUMPRODUCT(ReC,COS(kk*RADIANS(O892)))-SUMPRODUCT(ImC,SIN(kk*RADIANS(O892)))</f>
        <v>-0.371229816568158</v>
      </c>
    </row>
    <row r="893" customFormat="false" ht="15" hidden="false" customHeight="false" outlineLevel="0" collapsed="false">
      <c r="O893" s="39" t="n">
        <v>-91.5</v>
      </c>
      <c r="P893" s="40" t="n">
        <f aca="false">SUMPRODUCT(ReC,COS(kk*RADIANS(O893)))-SUMPRODUCT(ImC,SIN(kk*RADIANS(O893)))</f>
        <v>-0.370954532075127</v>
      </c>
    </row>
    <row r="894" customFormat="false" ht="15" hidden="false" customHeight="false" outlineLevel="0" collapsed="false">
      <c r="O894" s="39" t="n">
        <v>-91.4</v>
      </c>
      <c r="P894" s="40" t="n">
        <f aca="false">SUMPRODUCT(ReC,COS(kk*RADIANS(O894)))-SUMPRODUCT(ImC,SIN(kk*RADIANS(O894)))</f>
        <v>-0.370680785613818</v>
      </c>
    </row>
    <row r="895" customFormat="false" ht="15" hidden="false" customHeight="false" outlineLevel="0" collapsed="false">
      <c r="O895" s="39" t="n">
        <v>-91.3</v>
      </c>
      <c r="P895" s="40" t="n">
        <f aca="false">SUMPRODUCT(ReC,COS(kk*RADIANS(O895)))-SUMPRODUCT(ImC,SIN(kk*RADIANS(O895)))</f>
        <v>-0.370408619417987</v>
      </c>
    </row>
    <row r="896" customFormat="false" ht="15" hidden="false" customHeight="false" outlineLevel="0" collapsed="false">
      <c r="O896" s="39" t="n">
        <v>-91.2</v>
      </c>
      <c r="P896" s="40" t="n">
        <f aca="false">SUMPRODUCT(ReC,COS(kk*RADIANS(O896)))-SUMPRODUCT(ImC,SIN(kk*RADIANS(O896)))</f>
        <v>-0.370138072578896</v>
      </c>
    </row>
    <row r="897" customFormat="false" ht="15" hidden="false" customHeight="false" outlineLevel="0" collapsed="false">
      <c r="O897" s="39" t="n">
        <v>-91.1</v>
      </c>
      <c r="P897" s="40" t="n">
        <f aca="false">SUMPRODUCT(ReC,COS(kk*RADIANS(O897)))-SUMPRODUCT(ImC,SIN(kk*RADIANS(O897)))</f>
        <v>-0.369869181020335</v>
      </c>
    </row>
    <row r="898" customFormat="false" ht="15" hidden="false" customHeight="false" outlineLevel="0" collapsed="false">
      <c r="O898" s="39" t="n">
        <v>-91</v>
      </c>
      <c r="P898" s="40" t="n">
        <f aca="false">SUMPRODUCT(ReC,COS(kk*RADIANS(O898)))-SUMPRODUCT(ImC,SIN(kk*RADIANS(O898)))</f>
        <v>-0.369601977475175</v>
      </c>
    </row>
    <row r="899" customFormat="false" ht="15" hidden="false" customHeight="false" outlineLevel="0" collapsed="false">
      <c r="O899" s="39" t="n">
        <v>-90.9</v>
      </c>
      <c r="P899" s="40" t="n">
        <f aca="false">SUMPRODUCT(ReC,COS(kk*RADIANS(O899)))-SUMPRODUCT(ImC,SIN(kk*RADIANS(O899)))</f>
        <v>-0.369336491463479</v>
      </c>
    </row>
    <row r="900" customFormat="false" ht="15" hidden="false" customHeight="false" outlineLevel="0" collapsed="false">
      <c r="O900" s="39" t="n">
        <v>-90.8</v>
      </c>
      <c r="P900" s="40" t="n">
        <f aca="false">SUMPRODUCT(ReC,COS(kk*RADIANS(O900)))-SUMPRODUCT(ImC,SIN(kk*RADIANS(O900)))</f>
        <v>-0.369072749272171</v>
      </c>
    </row>
    <row r="901" customFormat="false" ht="15" hidden="false" customHeight="false" outlineLevel="0" collapsed="false">
      <c r="O901" s="39" t="n">
        <v>-90.7</v>
      </c>
      <c r="P901" s="40" t="n">
        <f aca="false">SUMPRODUCT(ReC,COS(kk*RADIANS(O901)))-SUMPRODUCT(ImC,SIN(kk*RADIANS(O901)))</f>
        <v>-0.368810773936297</v>
      </c>
    </row>
    <row r="902" customFormat="false" ht="15" hidden="false" customHeight="false" outlineLevel="0" collapsed="false">
      <c r="O902" s="39" t="n">
        <v>-90.6</v>
      </c>
      <c r="P902" s="40" t="n">
        <f aca="false">SUMPRODUCT(ReC,COS(kk*RADIANS(O902)))-SUMPRODUCT(ImC,SIN(kk*RADIANS(O902)))</f>
        <v>-0.36855058522187</v>
      </c>
    </row>
    <row r="903" customFormat="false" ht="15" hidden="false" customHeight="false" outlineLevel="0" collapsed="false">
      <c r="O903" s="39" t="n">
        <v>-90.5</v>
      </c>
      <c r="P903" s="40" t="n">
        <f aca="false">SUMPRODUCT(ReC,COS(kk*RADIANS(O903)))-SUMPRODUCT(ImC,SIN(kk*RADIANS(O903)))</f>
        <v>-0.368292199610332</v>
      </c>
    </row>
    <row r="904" customFormat="false" ht="15" hidden="false" customHeight="false" outlineLevel="0" collapsed="false">
      <c r="O904" s="39" t="n">
        <v>-90.4</v>
      </c>
      <c r="P904" s="40" t="n">
        <f aca="false">SUMPRODUCT(ReC,COS(kk*RADIANS(O904)))-SUMPRODUCT(ImC,SIN(kk*RADIANS(O904)))</f>
        <v>-0.368035630284633</v>
      </c>
    </row>
    <row r="905" customFormat="false" ht="15" hidden="false" customHeight="false" outlineLevel="0" collapsed="false">
      <c r="O905" s="39" t="n">
        <v>-90.3</v>
      </c>
      <c r="P905" s="40" t="n">
        <f aca="false">SUMPRODUCT(ReC,COS(kk*RADIANS(O905)))-SUMPRODUCT(ImC,SIN(kk*RADIANS(O905)))</f>
        <v>-0.367780887116939</v>
      </c>
    </row>
    <row r="906" customFormat="false" ht="15" hidden="false" customHeight="false" outlineLevel="0" collapsed="false">
      <c r="O906" s="39" t="n">
        <v>-90.2</v>
      </c>
      <c r="P906" s="40" t="n">
        <f aca="false">SUMPRODUCT(ReC,COS(kk*RADIANS(O906)))-SUMPRODUCT(ImC,SIN(kk*RADIANS(O906)))</f>
        <v>-0.367527976657993</v>
      </c>
    </row>
    <row r="907" customFormat="false" ht="15" hidden="false" customHeight="false" outlineLevel="0" collapsed="false">
      <c r="O907" s="39" t="n">
        <v>-90.1</v>
      </c>
      <c r="P907" s="40" t="n">
        <f aca="false">SUMPRODUCT(ReC,COS(kk*RADIANS(O907)))-SUMPRODUCT(ImC,SIN(kk*RADIANS(O907)))</f>
        <v>-0.367276902128115</v>
      </c>
    </row>
    <row r="908" customFormat="false" ht="15" hidden="false" customHeight="false" outlineLevel="0" collapsed="false">
      <c r="O908" s="39" t="n">
        <v>-90</v>
      </c>
      <c r="P908" s="40" t="n">
        <f aca="false">SUMPRODUCT(ReC,COS(kk*RADIANS(O908)))-SUMPRODUCT(ImC,SIN(kk*RADIANS(O908)))</f>
        <v>-0.367027663409873</v>
      </c>
    </row>
    <row r="909" customFormat="false" ht="15" hidden="false" customHeight="false" outlineLevel="0" collapsed="false">
      <c r="O909" s="39" t="n">
        <v>-89.9</v>
      </c>
      <c r="P909" s="40" t="n">
        <f aca="false">SUMPRODUCT(ReC,COS(kk*RADIANS(O909)))-SUMPRODUCT(ImC,SIN(kk*RADIANS(O909)))</f>
        <v>-0.366780257042425</v>
      </c>
    </row>
    <row r="910" customFormat="false" ht="15" hidden="false" customHeight="false" outlineLevel="0" collapsed="false">
      <c r="O910" s="39" t="n">
        <v>-89.8</v>
      </c>
      <c r="P910" s="40" t="n">
        <f aca="false">SUMPRODUCT(ReC,COS(kk*RADIANS(O910)))-SUMPRODUCT(ImC,SIN(kk*RADIANS(O910)))</f>
        <v>-0.366534676217535</v>
      </c>
    </row>
    <row r="911" customFormat="false" ht="15" hidden="false" customHeight="false" outlineLevel="0" collapsed="false">
      <c r="O911" s="39" t="n">
        <v>-89.7</v>
      </c>
      <c r="P911" s="40" t="n">
        <f aca="false">SUMPRODUCT(ReC,COS(kk*RADIANS(O911)))-SUMPRODUCT(ImC,SIN(kk*RADIANS(O911)))</f>
        <v>-0.366290910777274</v>
      </c>
    </row>
    <row r="912" customFormat="false" ht="15" hidden="false" customHeight="false" outlineLevel="0" collapsed="false">
      <c r="O912" s="39" t="n">
        <v>-89.6</v>
      </c>
      <c r="P912" s="40" t="n">
        <f aca="false">SUMPRODUCT(ReC,COS(kk*RADIANS(O912)))-SUMPRODUCT(ImC,SIN(kk*RADIANS(O912)))</f>
        <v>-0.366048947213417</v>
      </c>
    </row>
    <row r="913" customFormat="false" ht="15" hidden="false" customHeight="false" outlineLevel="0" collapsed="false">
      <c r="O913" s="39" t="n">
        <v>-89.5</v>
      </c>
      <c r="P913" s="40" t="n">
        <f aca="false">SUMPRODUCT(ReC,COS(kk*RADIANS(O913)))-SUMPRODUCT(ImC,SIN(kk*RADIANS(O913)))</f>
        <v>-0.365808768668529</v>
      </c>
    </row>
    <row r="914" customFormat="false" ht="15" hidden="false" customHeight="false" outlineLevel="0" collapsed="false">
      <c r="O914" s="39" t="n">
        <v>-89.4</v>
      </c>
      <c r="P914" s="40" t="n">
        <f aca="false">SUMPRODUCT(ReC,COS(kk*RADIANS(O914)))-SUMPRODUCT(ImC,SIN(kk*RADIANS(O914)))</f>
        <v>-0.365570354938756</v>
      </c>
    </row>
    <row r="915" customFormat="false" ht="15" hidden="false" customHeight="false" outlineLevel="0" collapsed="false">
      <c r="O915" s="39" t="n">
        <v>-89.3</v>
      </c>
      <c r="P915" s="40" t="n">
        <f aca="false">SUMPRODUCT(ReC,COS(kk*RADIANS(O915)))-SUMPRODUCT(ImC,SIN(kk*RADIANS(O915)))</f>
        <v>-0.365333682478323</v>
      </c>
    </row>
    <row r="916" customFormat="false" ht="15" hidden="false" customHeight="false" outlineLevel="0" collapsed="false">
      <c r="O916" s="39" t="n">
        <v>-89.2</v>
      </c>
      <c r="P916" s="40" t="n">
        <f aca="false">SUMPRODUCT(ReC,COS(kk*RADIANS(O916)))-SUMPRODUCT(ImC,SIN(kk*RADIANS(O916)))</f>
        <v>-0.36509872440573</v>
      </c>
    </row>
    <row r="917" customFormat="false" ht="15" hidden="false" customHeight="false" outlineLevel="0" collapsed="false">
      <c r="O917" s="39" t="n">
        <v>-89.1</v>
      </c>
      <c r="P917" s="40" t="n">
        <f aca="false">SUMPRODUCT(ReC,COS(kk*RADIANS(O917)))-SUMPRODUCT(ImC,SIN(kk*RADIANS(O917)))</f>
        <v>-0.364865450511665</v>
      </c>
    </row>
    <row r="918" customFormat="false" ht="15" hidden="false" customHeight="false" outlineLevel="0" collapsed="false">
      <c r="O918" s="39" t="n">
        <v>-89</v>
      </c>
      <c r="P918" s="40" t="n">
        <f aca="false">SUMPRODUCT(ReC,COS(kk*RADIANS(O918)))-SUMPRODUCT(ImC,SIN(kk*RADIANS(O918)))</f>
        <v>-0.364633827268624</v>
      </c>
    </row>
    <row r="919" customFormat="false" ht="15" hidden="false" customHeight="false" outlineLevel="0" collapsed="false">
      <c r="O919" s="39" t="n">
        <v>-88.9</v>
      </c>
      <c r="P919" s="40" t="n">
        <f aca="false">SUMPRODUCT(ReC,COS(kk*RADIANS(O919)))-SUMPRODUCT(ImC,SIN(kk*RADIANS(O919)))</f>
        <v>-0.364403817842237</v>
      </c>
    </row>
    <row r="920" customFormat="false" ht="15" hidden="false" customHeight="false" outlineLevel="0" collapsed="false">
      <c r="O920" s="39" t="n">
        <v>-88.8</v>
      </c>
      <c r="P920" s="40" t="n">
        <f aca="false">SUMPRODUCT(ReC,COS(kk*RADIANS(O920)))-SUMPRODUCT(ImC,SIN(kk*RADIANS(O920)))</f>
        <v>-0.364175382104314</v>
      </c>
    </row>
    <row r="921" customFormat="false" ht="15" hidden="false" customHeight="false" outlineLevel="0" collapsed="false">
      <c r="O921" s="39" t="n">
        <v>-88.7</v>
      </c>
      <c r="P921" s="40" t="n">
        <f aca="false">SUMPRODUCT(ReC,COS(kk*RADIANS(O921)))-SUMPRODUCT(ImC,SIN(kk*RADIANS(O921)))</f>
        <v>-0.363948476647589</v>
      </c>
    </row>
    <row r="922" customFormat="false" ht="15" hidden="false" customHeight="false" outlineLevel="0" collapsed="false">
      <c r="O922" s="39" t="n">
        <v>-88.6</v>
      </c>
      <c r="P922" s="40" t="n">
        <f aca="false">SUMPRODUCT(ReC,COS(kk*RADIANS(O922)))-SUMPRODUCT(ImC,SIN(kk*RADIANS(O922)))</f>
        <v>-0.36372305480217</v>
      </c>
    </row>
    <row r="923" customFormat="false" ht="15" hidden="false" customHeight="false" outlineLevel="0" collapsed="false">
      <c r="O923" s="39" t="n">
        <v>-88.5</v>
      </c>
      <c r="P923" s="40" t="n">
        <f aca="false">SUMPRODUCT(ReC,COS(kk*RADIANS(O923)))-SUMPRODUCT(ImC,SIN(kk*RADIANS(O923)))</f>
        <v>-0.363499066653705</v>
      </c>
    </row>
    <row r="924" customFormat="false" ht="15" hidden="false" customHeight="false" outlineLevel="0" collapsed="false">
      <c r="O924" s="39" t="n">
        <v>-88.4</v>
      </c>
      <c r="P924" s="40" t="n">
        <f aca="false">SUMPRODUCT(ReC,COS(kk*RADIANS(O924)))-SUMPRODUCT(ImC,SIN(kk*RADIANS(O924)))</f>
        <v>-0.363276459063227</v>
      </c>
    </row>
    <row r="925" customFormat="false" ht="15" hidden="false" customHeight="false" outlineLevel="0" collapsed="false">
      <c r="O925" s="39" t="n">
        <v>-88.3</v>
      </c>
      <c r="P925" s="40" t="n">
        <f aca="false">SUMPRODUCT(ReC,COS(kk*RADIANS(O925)))-SUMPRODUCT(ImC,SIN(kk*RADIANS(O925)))</f>
        <v>-0.363055175688709</v>
      </c>
    </row>
    <row r="926" customFormat="false" ht="15" hidden="false" customHeight="false" outlineLevel="0" collapsed="false">
      <c r="O926" s="39" t="n">
        <v>-88.2</v>
      </c>
      <c r="P926" s="40" t="n">
        <f aca="false">SUMPRODUCT(ReC,COS(kk*RADIANS(O926)))-SUMPRODUCT(ImC,SIN(kk*RADIANS(O926)))</f>
        <v>-0.362835157008303</v>
      </c>
    </row>
    <row r="927" customFormat="false" ht="15" hidden="false" customHeight="false" outlineLevel="0" collapsed="false">
      <c r="O927" s="39" t="n">
        <v>-88.1</v>
      </c>
      <c r="P927" s="40" t="n">
        <f aca="false">SUMPRODUCT(ReC,COS(kk*RADIANS(O927)))-SUMPRODUCT(ImC,SIN(kk*RADIANS(O927)))</f>
        <v>-0.362616340345255</v>
      </c>
    </row>
    <row r="928" customFormat="false" ht="15" hidden="false" customHeight="false" outlineLevel="0" collapsed="false">
      <c r="O928" s="39" t="n">
        <v>-88</v>
      </c>
      <c r="P928" s="40" t="n">
        <f aca="false">SUMPRODUCT(ReC,COS(kk*RADIANS(O928)))-SUMPRODUCT(ImC,SIN(kk*RADIANS(O928)))</f>
        <v>-0.362398659894506</v>
      </c>
    </row>
    <row r="929" customFormat="false" ht="15" hidden="false" customHeight="false" outlineLevel="0" collapsed="false">
      <c r="O929" s="39" t="n">
        <v>-87.9</v>
      </c>
      <c r="P929" s="40" t="n">
        <f aca="false">SUMPRODUCT(ReC,COS(kk*RADIANS(O929)))-SUMPRODUCT(ImC,SIN(kk*RADIANS(O929)))</f>
        <v>-0.362182046750949</v>
      </c>
    </row>
    <row r="930" customFormat="false" ht="15" hidden="false" customHeight="false" outlineLevel="0" collapsed="false">
      <c r="O930" s="39" t="n">
        <v>-87.8</v>
      </c>
      <c r="P930" s="40" t="n">
        <f aca="false">SUMPRODUCT(ReC,COS(kk*RADIANS(O930)))-SUMPRODUCT(ImC,SIN(kk*RADIANS(O930)))</f>
        <v>-0.36196642893935</v>
      </c>
    </row>
    <row r="931" customFormat="false" ht="15" hidden="false" customHeight="false" outlineLevel="0" collapsed="false">
      <c r="O931" s="39" t="n">
        <v>-87.7</v>
      </c>
      <c r="P931" s="40" t="n">
        <f aca="false">SUMPRODUCT(ReC,COS(kk*RADIANS(O931)))-SUMPRODUCT(ImC,SIN(kk*RADIANS(O931)))</f>
        <v>-0.361751731445916</v>
      </c>
    </row>
    <row r="932" customFormat="false" ht="15" hidden="false" customHeight="false" outlineLevel="0" collapsed="false">
      <c r="O932" s="39" t="n">
        <v>-87.6</v>
      </c>
      <c r="P932" s="40" t="n">
        <f aca="false">SUMPRODUCT(ReC,COS(kk*RADIANS(O932)))-SUMPRODUCT(ImC,SIN(kk*RADIANS(O932)))</f>
        <v>-0.361537876251499</v>
      </c>
    </row>
    <row r="933" customFormat="false" ht="15" hidden="false" customHeight="false" outlineLevel="0" collapsed="false">
      <c r="O933" s="39" t="n">
        <v>-87.5</v>
      </c>
      <c r="P933" s="40" t="n">
        <f aca="false">SUMPRODUCT(ReC,COS(kk*RADIANS(O933)))-SUMPRODUCT(ImC,SIN(kk*RADIANS(O933)))</f>
        <v>-0.361324782366429</v>
      </c>
    </row>
    <row r="934" customFormat="false" ht="15" hidden="false" customHeight="false" outlineLevel="0" collapsed="false">
      <c r="O934" s="39" t="n">
        <v>-87.4</v>
      </c>
      <c r="P934" s="40" t="n">
        <f aca="false">SUMPRODUCT(ReC,COS(kk*RADIANS(O934)))-SUMPRODUCT(ImC,SIN(kk*RADIANS(O934)))</f>
        <v>-0.361112365866955</v>
      </c>
    </row>
    <row r="935" customFormat="false" ht="15" hidden="false" customHeight="false" outlineLevel="0" collapsed="false">
      <c r="O935" s="39" t="n">
        <v>-87.3</v>
      </c>
      <c r="P935" s="40" t="n">
        <f aca="false">SUMPRODUCT(ReC,COS(kk*RADIANS(O935)))-SUMPRODUCT(ImC,SIN(kk*RADIANS(O935)))</f>
        <v>-0.360900539933293</v>
      </c>
    </row>
    <row r="936" customFormat="false" ht="15" hidden="false" customHeight="false" outlineLevel="0" collapsed="false">
      <c r="O936" s="39" t="n">
        <v>-87.2</v>
      </c>
      <c r="P936" s="40" t="n">
        <f aca="false">SUMPRODUCT(ReC,COS(kk*RADIANS(O936)))-SUMPRODUCT(ImC,SIN(kk*RADIANS(O936)))</f>
        <v>-0.36068921488926</v>
      </c>
    </row>
    <row r="937" customFormat="false" ht="15" hidden="false" customHeight="false" outlineLevel="0" collapsed="false">
      <c r="O937" s="39" t="n">
        <v>-87.1</v>
      </c>
      <c r="P937" s="40" t="n">
        <f aca="false">SUMPRODUCT(ReC,COS(kk*RADIANS(O937)))-SUMPRODUCT(ImC,SIN(kk*RADIANS(O937)))</f>
        <v>-0.360478298243473</v>
      </c>
    </row>
    <row r="938" customFormat="false" ht="15" hidden="false" customHeight="false" outlineLevel="0" collapsed="false">
      <c r="O938" s="39" t="n">
        <v>-87</v>
      </c>
      <c r="P938" s="40" t="n">
        <f aca="false">SUMPRODUCT(ReC,COS(kk*RADIANS(O938)))-SUMPRODUCT(ImC,SIN(kk*RADIANS(O938)))</f>
        <v>-0.360267694732115</v>
      </c>
    </row>
    <row r="939" customFormat="false" ht="15" hidden="false" customHeight="false" outlineLevel="0" collapsed="false">
      <c r="O939" s="39" t="n">
        <v>-86.9</v>
      </c>
      <c r="P939" s="40" t="n">
        <f aca="false">SUMPRODUCT(ReC,COS(kk*RADIANS(O939)))-SUMPRODUCT(ImC,SIN(kk*RADIANS(O939)))</f>
        <v>-0.360057306363235</v>
      </c>
    </row>
    <row r="940" customFormat="false" ht="15" hidden="false" customHeight="false" outlineLevel="0" collapsed="false">
      <c r="O940" s="39" t="n">
        <v>-86.8</v>
      </c>
      <c r="P940" s="40" t="n">
        <f aca="false">SUMPRODUCT(ReC,COS(kk*RADIANS(O940)))-SUMPRODUCT(ImC,SIN(kk*RADIANS(O940)))</f>
        <v>-0.359847032462574</v>
      </c>
    </row>
    <row r="941" customFormat="false" ht="15" hidden="false" customHeight="false" outlineLevel="0" collapsed="false">
      <c r="O941" s="39" t="n">
        <v>-86.7</v>
      </c>
      <c r="P941" s="40" t="n">
        <f aca="false">SUMPRODUCT(ReC,COS(kk*RADIANS(O941)))-SUMPRODUCT(ImC,SIN(kk*RADIANS(O941)))</f>
        <v>-0.359636769720891</v>
      </c>
    </row>
    <row r="942" customFormat="false" ht="15" hidden="false" customHeight="false" outlineLevel="0" collapsed="false">
      <c r="O942" s="39" t="n">
        <v>-86.6</v>
      </c>
      <c r="P942" s="40" t="n">
        <f aca="false">SUMPRODUCT(ReC,COS(kk*RADIANS(O942)))-SUMPRODUCT(ImC,SIN(kk*RADIANS(O942)))</f>
        <v>-0.359426412242788</v>
      </c>
    </row>
    <row r="943" customFormat="false" ht="15" hidden="false" customHeight="false" outlineLevel="0" collapsed="false">
      <c r="O943" s="39" t="n">
        <v>-86.5</v>
      </c>
      <c r="P943" s="40" t="n">
        <f aca="false">SUMPRODUCT(ReC,COS(kk*RADIANS(O943)))-SUMPRODUCT(ImC,SIN(kk*RADIANS(O943)))</f>
        <v>-0.359215851596986</v>
      </c>
    </row>
    <row r="944" customFormat="false" ht="15" hidden="false" customHeight="false" outlineLevel="0" collapsed="false">
      <c r="O944" s="39" t="n">
        <v>-86.4</v>
      </c>
      <c r="P944" s="40" t="n">
        <f aca="false">SUMPRODUCT(ReC,COS(kk*RADIANS(O944)))-SUMPRODUCT(ImC,SIN(kk*RADIANS(O944)))</f>
        <v>-0.359004976868066</v>
      </c>
    </row>
    <row r="945" customFormat="false" ht="15" hidden="false" customHeight="false" outlineLevel="0" collapsed="false">
      <c r="O945" s="39" t="n">
        <v>-86.3</v>
      </c>
      <c r="P945" s="40" t="n">
        <f aca="false">SUMPRODUCT(ReC,COS(kk*RADIANS(O945)))-SUMPRODUCT(ImC,SIN(kk*RADIANS(O945)))</f>
        <v>-0.358793674709619</v>
      </c>
    </row>
    <row r="946" customFormat="false" ht="15" hidden="false" customHeight="false" outlineLevel="0" collapsed="false">
      <c r="O946" s="39" t="n">
        <v>-86.2</v>
      </c>
      <c r="P946" s="40" t="n">
        <f aca="false">SUMPRODUCT(ReC,COS(kk*RADIANS(O946)))-SUMPRODUCT(ImC,SIN(kk*RADIANS(O946)))</f>
        <v>-0.358581829398817</v>
      </c>
    </row>
    <row r="947" customFormat="false" ht="15" hidden="false" customHeight="false" outlineLevel="0" collapsed="false">
      <c r="O947" s="39" t="n">
        <v>-86.1</v>
      </c>
      <c r="P947" s="40" t="n">
        <f aca="false">SUMPRODUCT(ReC,COS(kk*RADIANS(O947)))-SUMPRODUCT(ImC,SIN(kk*RADIANS(O947)))</f>
        <v>-0.358369322892354</v>
      </c>
    </row>
    <row r="948" customFormat="false" ht="15" hidden="false" customHeight="false" outlineLevel="0" collapsed="false">
      <c r="O948" s="39" t="n">
        <v>-86</v>
      </c>
      <c r="P948" s="40" t="n">
        <f aca="false">SUMPRODUCT(ReC,COS(kk*RADIANS(O948)))-SUMPRODUCT(ImC,SIN(kk*RADIANS(O948)))</f>
        <v>-0.358156034883749</v>
      </c>
    </row>
    <row r="949" customFormat="false" ht="15" hidden="false" customHeight="false" outlineLevel="0" collapsed="false">
      <c r="O949" s="39" t="n">
        <v>-85.9</v>
      </c>
      <c r="P949" s="40" t="n">
        <f aca="false">SUMPRODUCT(ReC,COS(kk*RADIANS(O949)))-SUMPRODUCT(ImC,SIN(kk*RADIANS(O949)))</f>
        <v>-0.357941842861994</v>
      </c>
    </row>
    <row r="950" customFormat="false" ht="15" hidden="false" customHeight="false" outlineLevel="0" collapsed="false">
      <c r="O950" s="39" t="n">
        <v>-85.8</v>
      </c>
      <c r="P950" s="40" t="n">
        <f aca="false">SUMPRODUCT(ReC,COS(kk*RADIANS(O950)))-SUMPRODUCT(ImC,SIN(kk*RADIANS(O950)))</f>
        <v>-0.357726622171496</v>
      </c>
    </row>
    <row r="951" customFormat="false" ht="15" hidden="false" customHeight="false" outlineLevel="0" collapsed="false">
      <c r="O951" s="39" t="n">
        <v>-85.7</v>
      </c>
      <c r="P951" s="40" t="n">
        <f aca="false">SUMPRODUCT(ReC,COS(kk*RADIANS(O951)))-SUMPRODUCT(ImC,SIN(kk*RADIANS(O951)))</f>
        <v>-0.35751024607332</v>
      </c>
    </row>
    <row r="952" customFormat="false" ht="15" hidden="false" customHeight="false" outlineLevel="0" collapsed="false">
      <c r="O952" s="39" t="n">
        <v>-85.6</v>
      </c>
      <c r="P952" s="40" t="n">
        <f aca="false">SUMPRODUCT(ReC,COS(kk*RADIANS(O952)))-SUMPRODUCT(ImC,SIN(kk*RADIANS(O952)))</f>
        <v>-0.35729258580768</v>
      </c>
    </row>
    <row r="953" customFormat="false" ht="15" hidden="false" customHeight="false" outlineLevel="0" collapsed="false">
      <c r="O953" s="39" t="n">
        <v>-85.5</v>
      </c>
      <c r="P953" s="40" t="n">
        <f aca="false">SUMPRODUCT(ReC,COS(kk*RADIANS(O953)))-SUMPRODUCT(ImC,SIN(kk*RADIANS(O953)))</f>
        <v>-0.357073510657674</v>
      </c>
    </row>
    <row r="954" customFormat="false" ht="15" hidden="false" customHeight="false" outlineLevel="0" collapsed="false">
      <c r="O954" s="39" t="n">
        <v>-85.4</v>
      </c>
      <c r="P954" s="40" t="n">
        <f aca="false">SUMPRODUCT(ReC,COS(kk*RADIANS(O954)))-SUMPRODUCT(ImC,SIN(kk*RADIANS(O954)))</f>
        <v>-0.356852888014212</v>
      </c>
    </row>
    <row r="955" customFormat="false" ht="15" hidden="false" customHeight="false" outlineLevel="0" collapsed="false">
      <c r="O955" s="39" t="n">
        <v>-85.3</v>
      </c>
      <c r="P955" s="40" t="n">
        <f aca="false">SUMPRODUCT(ReC,COS(kk*RADIANS(O955)))-SUMPRODUCT(ImC,SIN(kk*RADIANS(O955)))</f>
        <v>-0.356630583442134</v>
      </c>
    </row>
    <row r="956" customFormat="false" ht="15" hidden="false" customHeight="false" outlineLevel="0" collapsed="false">
      <c r="O956" s="39" t="n">
        <v>-85.2</v>
      </c>
      <c r="P956" s="40" t="n">
        <f aca="false">SUMPRODUCT(ReC,COS(kk*RADIANS(O956)))-SUMPRODUCT(ImC,SIN(kk*RADIANS(O956)))</f>
        <v>-0.356406460747466</v>
      </c>
    </row>
    <row r="957" customFormat="false" ht="15" hidden="false" customHeight="false" outlineLevel="0" collapsed="false">
      <c r="O957" s="39" t="n">
        <v>-85.1</v>
      </c>
      <c r="P957" s="40" t="n">
        <f aca="false">SUMPRODUCT(ReC,COS(kk*RADIANS(O957)))-SUMPRODUCT(ImC,SIN(kk*RADIANS(O957)))</f>
        <v>-0.356180382045806</v>
      </c>
    </row>
    <row r="958" customFormat="false" ht="15" hidden="false" customHeight="false" outlineLevel="0" collapsed="false">
      <c r="O958" s="39" t="n">
        <v>-85</v>
      </c>
      <c r="P958" s="40" t="n">
        <f aca="false">SUMPRODUCT(ReC,COS(kk*RADIANS(O958)))-SUMPRODUCT(ImC,SIN(kk*RADIANS(O958)))</f>
        <v>-0.355952207831794</v>
      </c>
    </row>
    <row r="959" customFormat="false" ht="15" hidden="false" customHeight="false" outlineLevel="0" collapsed="false">
      <c r="O959" s="39" t="n">
        <v>-84.9</v>
      </c>
      <c r="P959" s="40" t="n">
        <f aca="false">SUMPRODUCT(ReC,COS(kk*RADIANS(O959)))-SUMPRODUCT(ImC,SIN(kk*RADIANS(O959)))</f>
        <v>-0.355721797049638</v>
      </c>
    </row>
    <row r="960" customFormat="false" ht="15" hidden="false" customHeight="false" outlineLevel="0" collapsed="false">
      <c r="O960" s="39" t="n">
        <v>-84.8</v>
      </c>
      <c r="P960" s="40" t="n">
        <f aca="false">SUMPRODUCT(ReC,COS(kk*RADIANS(O960)))-SUMPRODUCT(ImC,SIN(kk*RADIANS(O960)))</f>
        <v>-0.355489007164681</v>
      </c>
    </row>
    <row r="961" customFormat="false" ht="15" hidden="false" customHeight="false" outlineLevel="0" collapsed="false">
      <c r="O961" s="39" t="n">
        <v>-84.7</v>
      </c>
      <c r="P961" s="40" t="n">
        <f aca="false">SUMPRODUCT(ReC,COS(kk*RADIANS(O961)))-SUMPRODUCT(ImC,SIN(kk*RADIANS(O961)))</f>
        <v>-0.35525369423595</v>
      </c>
    </row>
    <row r="962" customFormat="false" ht="15" hidden="false" customHeight="false" outlineLevel="0" collapsed="false">
      <c r="O962" s="39" t="n">
        <v>-84.6</v>
      </c>
      <c r="P962" s="40" t="n">
        <f aca="false">SUMPRODUCT(ReC,COS(kk*RADIANS(O962)))-SUMPRODUCT(ImC,SIN(kk*RADIANS(O962)))</f>
        <v>-0.355015712989679</v>
      </c>
    </row>
    <row r="963" customFormat="false" ht="15" hidden="false" customHeight="false" outlineLevel="0" collapsed="false">
      <c r="O963" s="39" t="n">
        <v>-84.5</v>
      </c>
      <c r="P963" s="40" t="n">
        <f aca="false">SUMPRODUCT(ReC,COS(kk*RADIANS(O963)))-SUMPRODUCT(ImC,SIN(kk*RADIANS(O963)))</f>
        <v>-0.354774916893762</v>
      </c>
    </row>
    <row r="964" customFormat="false" ht="15" hidden="false" customHeight="false" outlineLevel="0" collapsed="false">
      <c r="O964" s="39" t="n">
        <v>-84.4</v>
      </c>
      <c r="P964" s="40" t="n">
        <f aca="false">SUMPRODUCT(ReC,COS(kk*RADIANS(O964)))-SUMPRODUCT(ImC,SIN(kk*RADIANS(O964)))</f>
        <v>-0.354531158233105</v>
      </c>
    </row>
    <row r="965" customFormat="false" ht="15" hidden="false" customHeight="false" outlineLevel="0" collapsed="false">
      <c r="O965" s="39" t="n">
        <v>-84.3</v>
      </c>
      <c r="P965" s="40" t="n">
        <f aca="false">SUMPRODUCT(ReC,COS(kk*RADIANS(O965)))-SUMPRODUCT(ImC,SIN(kk*RADIANS(O965)))</f>
        <v>-0.354284288185835</v>
      </c>
    </row>
    <row r="966" customFormat="false" ht="15" hidden="false" customHeight="false" outlineLevel="0" collapsed="false">
      <c r="O966" s="39" t="n">
        <v>-84.2</v>
      </c>
      <c r="P966" s="40" t="n">
        <f aca="false">SUMPRODUCT(ReC,COS(kk*RADIANS(O966)))-SUMPRODUCT(ImC,SIN(kk*RADIANS(O966)))</f>
        <v>-0.354034156900353</v>
      </c>
    </row>
    <row r="967" customFormat="false" ht="15" hidden="false" customHeight="false" outlineLevel="0" collapsed="false">
      <c r="O967" s="39" t="n">
        <v>-84.1</v>
      </c>
      <c r="P967" s="40" t="n">
        <f aca="false">SUMPRODUCT(ReC,COS(kk*RADIANS(O967)))-SUMPRODUCT(ImC,SIN(kk*RADIANS(O967)))</f>
        <v>-0.353780613573171</v>
      </c>
    </row>
    <row r="968" customFormat="false" ht="15" hidden="false" customHeight="false" outlineLevel="0" collapsed="false">
      <c r="O968" s="39" t="n">
        <v>-84</v>
      </c>
      <c r="P968" s="40" t="n">
        <f aca="false">SUMPRODUCT(ReC,COS(kk*RADIANS(O968)))-SUMPRODUCT(ImC,SIN(kk*RADIANS(O968)))</f>
        <v>-0.353523506527516</v>
      </c>
    </row>
    <row r="969" customFormat="false" ht="15" hidden="false" customHeight="false" outlineLevel="0" collapsed="false">
      <c r="O969" s="39" t="n">
        <v>-83.9</v>
      </c>
      <c r="P969" s="40" t="n">
        <f aca="false">SUMPRODUCT(ReC,COS(kk*RADIANS(O969)))-SUMPRODUCT(ImC,SIN(kk*RADIANS(O969)))</f>
        <v>-0.353262683292653</v>
      </c>
    </row>
    <row r="970" customFormat="false" ht="15" hidden="false" customHeight="false" outlineLevel="0" collapsed="false">
      <c r="O970" s="39" t="n">
        <v>-83.8</v>
      </c>
      <c r="P970" s="40" t="n">
        <f aca="false">SUMPRODUCT(ReC,COS(kk*RADIANS(O970)))-SUMPRODUCT(ImC,SIN(kk*RADIANS(O970)))</f>
        <v>-0.352997990683899</v>
      </c>
    </row>
    <row r="971" customFormat="false" ht="15" hidden="false" customHeight="false" outlineLevel="0" collapsed="false">
      <c r="O971" s="39" t="n">
        <v>-83.7</v>
      </c>
      <c r="P971" s="40" t="n">
        <f aca="false">SUMPRODUCT(ReC,COS(kk*RADIANS(O971)))-SUMPRODUCT(ImC,SIN(kk*RADIANS(O971)))</f>
        <v>-0.352729274883293</v>
      </c>
    </row>
    <row r="972" customFormat="false" ht="15" hidden="false" customHeight="false" outlineLevel="0" collapsed="false">
      <c r="O972" s="39" t="n">
        <v>-83.6</v>
      </c>
      <c r="P972" s="40" t="n">
        <f aca="false">SUMPRODUCT(ReC,COS(kk*RADIANS(O972)))-SUMPRODUCT(ImC,SIN(kk*RADIANS(O972)))</f>
        <v>-0.352456381520867</v>
      </c>
    </row>
    <row r="973" customFormat="false" ht="15" hidden="false" customHeight="false" outlineLevel="0" collapsed="false">
      <c r="O973" s="39" t="n">
        <v>-83.5</v>
      </c>
      <c r="P973" s="40" t="n">
        <f aca="false">SUMPRODUCT(ReC,COS(kk*RADIANS(O973)))-SUMPRODUCT(ImC,SIN(kk*RADIANS(O973)))</f>
        <v>-0.352179155756514</v>
      </c>
    </row>
    <row r="974" customFormat="false" ht="15" hidden="false" customHeight="false" outlineLevel="0" collapsed="false">
      <c r="O974" s="39" t="n">
        <v>-83.4</v>
      </c>
      <c r="P974" s="40" t="n">
        <f aca="false">SUMPRODUCT(ReC,COS(kk*RADIANS(O974)))-SUMPRODUCT(ImC,SIN(kk*RADIANS(O974)))</f>
        <v>-0.351897442362371</v>
      </c>
    </row>
    <row r="975" customFormat="false" ht="15" hidden="false" customHeight="false" outlineLevel="0" collapsed="false">
      <c r="O975" s="39" t="n">
        <v>-83.3</v>
      </c>
      <c r="P975" s="40" t="n">
        <f aca="false">SUMPRODUCT(ReC,COS(kk*RADIANS(O975)))-SUMPRODUCT(ImC,SIN(kk*RADIANS(O975)))</f>
        <v>-0.351611085805728</v>
      </c>
    </row>
    <row r="976" customFormat="false" ht="15" hidden="false" customHeight="false" outlineLevel="0" collapsed="false">
      <c r="O976" s="39" t="n">
        <v>-83.2</v>
      </c>
      <c r="P976" s="40" t="n">
        <f aca="false">SUMPRODUCT(ReC,COS(kk*RADIANS(O976)))-SUMPRODUCT(ImC,SIN(kk*RADIANS(O976)))</f>
        <v>-0.351319930332375</v>
      </c>
    </row>
    <row r="977" customFormat="false" ht="15" hidden="false" customHeight="false" outlineLevel="0" collapsed="false">
      <c r="O977" s="39" t="n">
        <v>-83.1</v>
      </c>
      <c r="P977" s="40" t="n">
        <f aca="false">SUMPRODUCT(ReC,COS(kk*RADIANS(O977)))-SUMPRODUCT(ImC,SIN(kk*RADIANS(O977)))</f>
        <v>-0.351023820050396</v>
      </c>
    </row>
    <row r="978" customFormat="false" ht="15" hidden="false" customHeight="false" outlineLevel="0" collapsed="false">
      <c r="O978" s="39" t="n">
        <v>-83</v>
      </c>
      <c r="P978" s="40" t="n">
        <f aca="false">SUMPRODUCT(ReC,COS(kk*RADIANS(O978)))-SUMPRODUCT(ImC,SIN(kk*RADIANS(O978)))</f>
        <v>-0.350722599014323</v>
      </c>
    </row>
    <row r="979" customFormat="false" ht="15" hidden="false" customHeight="false" outlineLevel="0" collapsed="false">
      <c r="O979" s="39" t="n">
        <v>-82.9</v>
      </c>
      <c r="P979" s="40" t="n">
        <f aca="false">SUMPRODUCT(ReC,COS(kk*RADIANS(O979)))-SUMPRODUCT(ImC,SIN(kk*RADIANS(O979)))</f>
        <v>-0.350416111309657</v>
      </c>
    </row>
    <row r="980" customFormat="false" ht="15" hidden="false" customHeight="false" outlineLevel="0" collapsed="false">
      <c r="O980" s="39" t="n">
        <v>-82.8</v>
      </c>
      <c r="P980" s="40" t="n">
        <f aca="false">SUMPRODUCT(ReC,COS(kk*RADIANS(O980)))-SUMPRODUCT(ImC,SIN(kk*RADIANS(O980)))</f>
        <v>-0.350104201137677</v>
      </c>
    </row>
    <row r="981" customFormat="false" ht="15" hidden="false" customHeight="false" outlineLevel="0" collapsed="false">
      <c r="O981" s="39" t="n">
        <v>-82.7</v>
      </c>
      <c r="P981" s="40" t="n">
        <f aca="false">SUMPRODUCT(ReC,COS(kk*RADIANS(O981)))-SUMPRODUCT(ImC,SIN(kk*RADIANS(O981)))</f>
        <v>-0.349786712900525</v>
      </c>
    </row>
    <row r="982" customFormat="false" ht="15" hidden="false" customHeight="false" outlineLevel="0" collapsed="false">
      <c r="O982" s="39" t="n">
        <v>-82.6</v>
      </c>
      <c r="P982" s="40" t="n">
        <f aca="false">SUMPRODUCT(ReC,COS(kk*RADIANS(O982)))-SUMPRODUCT(ImC,SIN(kk*RADIANS(O982)))</f>
        <v>-0.349463491286506</v>
      </c>
    </row>
    <row r="983" customFormat="false" ht="15" hidden="false" customHeight="false" outlineLevel="0" collapsed="false">
      <c r="O983" s="39" t="n">
        <v>-82.5</v>
      </c>
      <c r="P983" s="40" t="n">
        <f aca="false">SUMPRODUCT(ReC,COS(kk*RADIANS(O983)))-SUMPRODUCT(ImC,SIN(kk*RADIANS(O983)))</f>
        <v>-0.349134381355579</v>
      </c>
    </row>
    <row r="984" customFormat="false" ht="15" hidden="false" customHeight="false" outlineLevel="0" collapsed="false">
      <c r="O984" s="39" t="n">
        <v>-82.4</v>
      </c>
      <c r="P984" s="40" t="n">
        <f aca="false">SUMPRODUCT(ReC,COS(kk*RADIANS(O984)))-SUMPRODUCT(ImC,SIN(kk*RADIANS(O984)))</f>
        <v>-0.348799228624992</v>
      </c>
    </row>
    <row r="985" customFormat="false" ht="15" hidden="false" customHeight="false" outlineLevel="0" collapsed="false">
      <c r="O985" s="39" t="n">
        <v>-82.3</v>
      </c>
      <c r="P985" s="40" t="n">
        <f aca="false">SUMPRODUCT(ReC,COS(kk*RADIANS(O985)))-SUMPRODUCT(ImC,SIN(kk*RADIANS(O985)))</f>
        <v>-0.348457879155008</v>
      </c>
    </row>
    <row r="986" customFormat="false" ht="15" hidden="false" customHeight="false" outlineLevel="0" collapsed="false">
      <c r="O986" s="39" t="n">
        <v>-82.2</v>
      </c>
      <c r="P986" s="40" t="n">
        <f aca="false">SUMPRODUCT(ReC,COS(kk*RADIANS(O986)))-SUMPRODUCT(ImC,SIN(kk*RADIANS(O986)))</f>
        <v>-0.34811017963471</v>
      </c>
    </row>
    <row r="987" customFormat="false" ht="15" hidden="false" customHeight="false" outlineLevel="0" collapsed="false">
      <c r="O987" s="39" t="n">
        <v>-82.1</v>
      </c>
      <c r="P987" s="40" t="n">
        <f aca="false">SUMPRODUCT(ReC,COS(kk*RADIANS(O987)))-SUMPRODUCT(ImC,SIN(kk*RADIANS(O987)))</f>
        <v>-0.347755977467807</v>
      </c>
    </row>
    <row r="988" customFormat="false" ht="15" hidden="false" customHeight="false" outlineLevel="0" collapsed="false">
      <c r="O988" s="39" t="n">
        <v>-82</v>
      </c>
      <c r="P988" s="40" t="n">
        <f aca="false">SUMPRODUCT(ReC,COS(kk*RADIANS(O988)))-SUMPRODUCT(ImC,SIN(kk*RADIANS(O988)))</f>
        <v>-0.347395120858436</v>
      </c>
    </row>
    <row r="989" customFormat="false" ht="15" hidden="false" customHeight="false" outlineLevel="0" collapsed="false">
      <c r="O989" s="39" t="n">
        <v>-81.9</v>
      </c>
      <c r="P989" s="40" t="n">
        <f aca="false">SUMPRODUCT(ReC,COS(kk*RADIANS(O989)))-SUMPRODUCT(ImC,SIN(kk*RADIANS(O989)))</f>
        <v>-0.347027458896886</v>
      </c>
    </row>
    <row r="990" customFormat="false" ht="15" hidden="false" customHeight="false" outlineLevel="0" collapsed="false">
      <c r="O990" s="39" t="n">
        <v>-81.8</v>
      </c>
      <c r="P990" s="40" t="n">
        <f aca="false">SUMPRODUCT(ReC,COS(kk*RADIANS(O990)))-SUMPRODUCT(ImC,SIN(kk*RADIANS(O990)))</f>
        <v>-0.346652841645229</v>
      </c>
    </row>
    <row r="991" customFormat="false" ht="15" hidden="false" customHeight="false" outlineLevel="0" collapsed="false">
      <c r="O991" s="39" t="n">
        <v>-81.7</v>
      </c>
      <c r="P991" s="40" t="n">
        <f aca="false">SUMPRODUCT(ReC,COS(kk*RADIANS(O991)))-SUMPRODUCT(ImC,SIN(kk*RADIANS(O991)))</f>
        <v>-0.346271120222799</v>
      </c>
    </row>
    <row r="992" customFormat="false" ht="15" hidden="false" customHeight="false" outlineLevel="0" collapsed="false">
      <c r="O992" s="39" t="n">
        <v>-81.6</v>
      </c>
      <c r="P992" s="40" t="n">
        <f aca="false">SUMPRODUCT(ReC,COS(kk*RADIANS(O992)))-SUMPRODUCT(ImC,SIN(kk*RADIANS(O992)))</f>
        <v>-0.345882146891486</v>
      </c>
    </row>
    <row r="993" customFormat="false" ht="15" hidden="false" customHeight="false" outlineLevel="0" collapsed="false">
      <c r="O993" s="39" t="n">
        <v>-81.5</v>
      </c>
      <c r="P993" s="40" t="n">
        <f aca="false">SUMPRODUCT(ReC,COS(kk*RADIANS(O993)))-SUMPRODUCT(ImC,SIN(kk*RADIANS(O993)))</f>
        <v>-0.345485775140797</v>
      </c>
    </row>
    <row r="994" customFormat="false" ht="15" hidden="false" customHeight="false" outlineLevel="0" collapsed="false">
      <c r="O994" s="39" t="n">
        <v>-81.4</v>
      </c>
      <c r="P994" s="40" t="n">
        <f aca="false">SUMPRODUCT(ReC,COS(kk*RADIANS(O994)))-SUMPRODUCT(ImC,SIN(kk*RADIANS(O994)))</f>
        <v>-0.345081859772649</v>
      </c>
    </row>
    <row r="995" customFormat="false" ht="15" hidden="false" customHeight="false" outlineLevel="0" collapsed="false">
      <c r="O995" s="39" t="n">
        <v>-81.3</v>
      </c>
      <c r="P995" s="40" t="n">
        <f aca="false">SUMPRODUCT(ReC,COS(kk*RADIANS(O995)))-SUMPRODUCT(ImC,SIN(kk*RADIANS(O995)))</f>
        <v>-0.344670256985851</v>
      </c>
    </row>
    <row r="996" customFormat="false" ht="15" hidden="false" customHeight="false" outlineLevel="0" collapsed="false">
      <c r="O996" s="39" t="n">
        <v>-81.2</v>
      </c>
      <c r="P996" s="40" t="n">
        <f aca="false">SUMPRODUCT(ReC,COS(kk*RADIANS(O996)))-SUMPRODUCT(ImC,SIN(kk*RADIANS(O996)))</f>
        <v>-0.344250824460224</v>
      </c>
    </row>
    <row r="997" customFormat="false" ht="15" hidden="false" customHeight="false" outlineLevel="0" collapsed="false">
      <c r="O997" s="39" t="n">
        <v>-81.1</v>
      </c>
      <c r="P997" s="40" t="n">
        <f aca="false">SUMPRODUCT(ReC,COS(kk*RADIANS(O997)))-SUMPRODUCT(ImC,SIN(kk*RADIANS(O997)))</f>
        <v>-0.343823421440335</v>
      </c>
    </row>
    <row r="998" customFormat="false" ht="15" hidden="false" customHeight="false" outlineLevel="0" collapsed="false">
      <c r="O998" s="39" t="n">
        <v>-81</v>
      </c>
      <c r="P998" s="40" t="n">
        <f aca="false">SUMPRODUCT(ReC,COS(kk*RADIANS(O998)))-SUMPRODUCT(ImC,SIN(kk*RADIANS(O998)))</f>
        <v>-0.343387908818782</v>
      </c>
    </row>
    <row r="999" customFormat="false" ht="15" hidden="false" customHeight="false" outlineLevel="0" collapsed="false">
      <c r="O999" s="39" t="n">
        <v>-80.9</v>
      </c>
      <c r="P999" s="40" t="n">
        <f aca="false">SUMPRODUCT(ReC,COS(kk*RADIANS(O999)))-SUMPRODUCT(ImC,SIN(kk*RADIANS(O999)))</f>
        <v>-0.34294414921901</v>
      </c>
    </row>
    <row r="1000" customFormat="false" ht="15" hidden="false" customHeight="false" outlineLevel="0" collapsed="false">
      <c r="O1000" s="39" t="n">
        <v>-80.8</v>
      </c>
      <c r="P1000" s="40" t="n">
        <f aca="false">SUMPRODUCT(ReC,COS(kk*RADIANS(O1000)))-SUMPRODUCT(ImC,SIN(kk*RADIANS(O1000)))</f>
        <v>-0.342492007077602</v>
      </c>
    </row>
    <row r="1001" customFormat="false" ht="15" hidden="false" customHeight="false" outlineLevel="0" collapsed="false">
      <c r="O1001" s="39" t="n">
        <v>-80.7</v>
      </c>
      <c r="P1001" s="40" t="n">
        <f aca="false">SUMPRODUCT(ReC,COS(kk*RADIANS(O1001)))-SUMPRODUCT(ImC,SIN(kk*RADIANS(O1001)))</f>
        <v>-0.342031348726003</v>
      </c>
    </row>
    <row r="1002" customFormat="false" ht="15" hidden="false" customHeight="false" outlineLevel="0" collapsed="false">
      <c r="O1002" s="39" t="n">
        <v>-80.6</v>
      </c>
      <c r="P1002" s="40" t="n">
        <f aca="false">SUMPRODUCT(ReC,COS(kk*RADIANS(O1002)))-SUMPRODUCT(ImC,SIN(kk*RADIANS(O1002)))</f>
        <v>-0.341562042471652</v>
      </c>
    </row>
    <row r="1003" customFormat="false" ht="15" hidden="false" customHeight="false" outlineLevel="0" collapsed="false">
      <c r="O1003" s="39" t="n">
        <v>-80.5</v>
      </c>
      <c r="P1003" s="40" t="n">
        <f aca="false">SUMPRODUCT(ReC,COS(kk*RADIANS(O1003)))-SUMPRODUCT(ImC,SIN(kk*RADIANS(O1003)))</f>
        <v>-0.34108395867846</v>
      </c>
    </row>
    <row r="1004" customFormat="false" ht="15" hidden="false" customHeight="false" outlineLevel="0" collapsed="false">
      <c r="O1004" s="39" t="n">
        <v>-80.4</v>
      </c>
      <c r="P1004" s="40" t="n">
        <f aca="false">SUMPRODUCT(ReC,COS(kk*RADIANS(O1004)))-SUMPRODUCT(ImC,SIN(kk*RADIANS(O1004)))</f>
        <v>-0.340596969846609</v>
      </c>
    </row>
    <row r="1005" customFormat="false" ht="15" hidden="false" customHeight="false" outlineLevel="0" collapsed="false">
      <c r="O1005" s="39" t="n">
        <v>-80.3</v>
      </c>
      <c r="P1005" s="40" t="n">
        <f aca="false">SUMPRODUCT(ReC,COS(kk*RADIANS(O1005)))-SUMPRODUCT(ImC,SIN(kk*RADIANS(O1005)))</f>
        <v>-0.340100950691625</v>
      </c>
    </row>
    <row r="1006" customFormat="false" ht="15" hidden="false" customHeight="false" outlineLevel="0" collapsed="false">
      <c r="O1006" s="39" t="n">
        <v>-80.2</v>
      </c>
      <c r="P1006" s="40" t="n">
        <f aca="false">SUMPRODUCT(ReC,COS(kk*RADIANS(O1006)))-SUMPRODUCT(ImC,SIN(kk*RADIANS(O1006)))</f>
        <v>-0.339595778222681</v>
      </c>
    </row>
    <row r="1007" customFormat="false" ht="15" hidden="false" customHeight="false" outlineLevel="0" collapsed="false">
      <c r="O1007" s="39" t="n">
        <v>-80.1</v>
      </c>
      <c r="P1007" s="40" t="n">
        <f aca="false">SUMPRODUCT(ReC,COS(kk*RADIANS(O1007)))-SUMPRODUCT(ImC,SIN(kk*RADIANS(O1007)))</f>
        <v>-0.3390813318201</v>
      </c>
    </row>
    <row r="1008" customFormat="false" ht="15" hidden="false" customHeight="false" outlineLevel="0" collapsed="false">
      <c r="O1008" s="39" t="n">
        <v>-80</v>
      </c>
      <c r="P1008" s="40" t="n">
        <f aca="false">SUMPRODUCT(ReC,COS(kk*RADIANS(O1008)))-SUMPRODUCT(ImC,SIN(kk*RADIANS(O1008)))</f>
        <v>-0.338557493312013</v>
      </c>
    </row>
    <row r="1009" customFormat="false" ht="15" hidden="false" customHeight="false" outlineLevel="0" collapsed="false">
      <c r="O1009" s="39" t="n">
        <v>-79.9</v>
      </c>
      <c r="P1009" s="40" t="n">
        <f aca="false">SUMPRODUCT(ReC,COS(kk*RADIANS(O1009)))-SUMPRODUCT(ImC,SIN(kk*RADIANS(O1009)))</f>
        <v>-0.338024147050121</v>
      </c>
    </row>
    <row r="1010" customFormat="false" ht="15" hidden="false" customHeight="false" outlineLevel="0" collapsed="false">
      <c r="O1010" s="39" t="n">
        <v>-79.8</v>
      </c>
      <c r="P1010" s="40" t="n">
        <f aca="false">SUMPRODUCT(ReC,COS(kk*RADIANS(O1010)))-SUMPRODUCT(ImC,SIN(kk*RADIANS(O1010)))</f>
        <v>-0.337481179984551</v>
      </c>
    </row>
    <row r="1011" customFormat="false" ht="15" hidden="false" customHeight="false" outlineLevel="0" collapsed="false">
      <c r="O1011" s="39" t="n">
        <v>-79.7</v>
      </c>
      <c r="P1011" s="40" t="n">
        <f aca="false">SUMPRODUCT(ReC,COS(kk*RADIANS(O1011)))-SUMPRODUCT(ImC,SIN(kk*RADIANS(O1011)))</f>
        <v>-0.33692848173773</v>
      </c>
    </row>
    <row r="1012" customFormat="false" ht="15" hidden="false" customHeight="false" outlineLevel="0" collapsed="false">
      <c r="O1012" s="39" t="n">
        <v>-79.6</v>
      </c>
      <c r="P1012" s="40" t="n">
        <f aca="false">SUMPRODUCT(ReC,COS(kk*RADIANS(O1012)))-SUMPRODUCT(ImC,SIN(kk*RADIANS(O1012)))</f>
        <v>-0.336365944677268</v>
      </c>
    </row>
    <row r="1013" customFormat="false" ht="15" hidden="false" customHeight="false" outlineLevel="0" collapsed="false">
      <c r="O1013" s="39" t="n">
        <v>-79.5</v>
      </c>
      <c r="P1013" s="40" t="n">
        <f aca="false">SUMPRODUCT(ReC,COS(kk*RADIANS(O1013)))-SUMPRODUCT(ImC,SIN(kk*RADIANS(O1013)))</f>
        <v>-0.335793463987804</v>
      </c>
    </row>
    <row r="1014" customFormat="false" ht="15" hidden="false" customHeight="false" outlineLevel="0" collapsed="false">
      <c r="O1014" s="39" t="n">
        <v>-79.4</v>
      </c>
      <c r="P1014" s="40" t="n">
        <f aca="false">SUMPRODUCT(ReC,COS(kk*RADIANS(O1014)))-SUMPRODUCT(ImC,SIN(kk*RADIANS(O1014)))</f>
        <v>-0.335210937741761</v>
      </c>
    </row>
    <row r="1015" customFormat="false" ht="15" hidden="false" customHeight="false" outlineLevel="0" collapsed="false">
      <c r="O1015" s="39" t="n">
        <v>-79.3</v>
      </c>
      <c r="P1015" s="40" t="n">
        <f aca="false">SUMPRODUCT(ReC,COS(kk*RADIANS(O1015)))-SUMPRODUCT(ImC,SIN(kk*RADIANS(O1015)))</f>
        <v>-0.334618266968997</v>
      </c>
    </row>
    <row r="1016" customFormat="false" ht="15" hidden="false" customHeight="false" outlineLevel="0" collapsed="false">
      <c r="O1016" s="39" t="n">
        <v>-79.2</v>
      </c>
      <c r="P1016" s="40" t="n">
        <f aca="false">SUMPRODUCT(ReC,COS(kk*RADIANS(O1016)))-SUMPRODUCT(ImC,SIN(kk*RADIANS(O1016)))</f>
        <v>-0.334015355725301</v>
      </c>
    </row>
    <row r="1017" customFormat="false" ht="15" hidden="false" customHeight="false" outlineLevel="0" collapsed="false">
      <c r="O1017" s="39" t="n">
        <v>-79.1</v>
      </c>
      <c r="P1017" s="40" t="n">
        <f aca="false">SUMPRODUCT(ReC,COS(kk*RADIANS(O1017)))-SUMPRODUCT(ImC,SIN(kk*RADIANS(O1017)))</f>
        <v>-0.333402111159696</v>
      </c>
    </row>
    <row r="1018" customFormat="false" ht="15" hidden="false" customHeight="false" outlineLevel="0" collapsed="false">
      <c r="O1018" s="39" t="n">
        <v>-79</v>
      </c>
      <c r="P1018" s="40" t="n">
        <f aca="false">SUMPRODUCT(ReC,COS(kk*RADIANS(O1018)))-SUMPRODUCT(ImC,SIN(kk*RADIANS(O1018)))</f>
        <v>-0.332778443580523</v>
      </c>
    </row>
    <row r="1019" customFormat="false" ht="15" hidden="false" customHeight="false" outlineLevel="0" collapsed="false">
      <c r="O1019" s="39" t="n">
        <v>-78.9</v>
      </c>
      <c r="P1019" s="40" t="n">
        <f aca="false">SUMPRODUCT(ReC,COS(kk*RADIANS(O1019)))-SUMPRODUCT(ImC,SIN(kk*RADIANS(O1019)))</f>
        <v>-0.332144266520259</v>
      </c>
    </row>
    <row r="1020" customFormat="false" ht="15" hidden="false" customHeight="false" outlineLevel="0" collapsed="false">
      <c r="O1020" s="39" t="n">
        <v>-78.8</v>
      </c>
      <c r="P1020" s="40" t="n">
        <f aca="false">SUMPRODUCT(ReC,COS(kk*RADIANS(O1020)))-SUMPRODUCT(ImC,SIN(kk*RADIANS(O1020)))</f>
        <v>-0.331499496799042</v>
      </c>
    </row>
    <row r="1021" customFormat="false" ht="15" hidden="false" customHeight="false" outlineLevel="0" collapsed="false">
      <c r="O1021" s="39" t="n">
        <v>-78.7</v>
      </c>
      <c r="P1021" s="40" t="n">
        <f aca="false">SUMPRODUCT(ReC,COS(kk*RADIANS(O1021)))-SUMPRODUCT(ImC,SIN(kk*RADIANS(O1021)))</f>
        <v>-0.330844054586863</v>
      </c>
    </row>
    <row r="1022" customFormat="false" ht="15" hidden="false" customHeight="false" outlineLevel="0" collapsed="false">
      <c r="O1022" s="39" t="n">
        <v>-78.6</v>
      </c>
      <c r="P1022" s="40" t="n">
        <f aca="false">SUMPRODUCT(ReC,COS(kk*RADIANS(O1022)))-SUMPRODUCT(ImC,SIN(kk*RADIANS(O1022)))</f>
        <v>-0.330177863464395</v>
      </c>
    </row>
    <row r="1023" customFormat="false" ht="15" hidden="false" customHeight="false" outlineLevel="0" collapsed="false">
      <c r="O1023" s="39" t="n">
        <v>-78.5</v>
      </c>
      <c r="P1023" s="40" t="n">
        <f aca="false">SUMPRODUCT(ReC,COS(kk*RADIANS(O1023)))-SUMPRODUCT(ImC,SIN(kk*RADIANS(O1023)))</f>
        <v>-0.329500850482425</v>
      </c>
    </row>
    <row r="1024" customFormat="false" ht="15" hidden="false" customHeight="false" outlineLevel="0" collapsed="false">
      <c r="O1024" s="39" t="n">
        <v>-78.4</v>
      </c>
      <c r="P1024" s="40" t="n">
        <f aca="false">SUMPRODUCT(ReC,COS(kk*RADIANS(O1024)))-SUMPRODUCT(ImC,SIN(kk*RADIANS(O1024)))</f>
        <v>-0.328812946219848</v>
      </c>
    </row>
    <row r="1025" customFormat="false" ht="15" hidden="false" customHeight="false" outlineLevel="0" collapsed="false">
      <c r="O1025" s="39" t="n">
        <v>-78.3</v>
      </c>
      <c r="P1025" s="40" t="n">
        <f aca="false">SUMPRODUCT(ReC,COS(kk*RADIANS(O1025)))-SUMPRODUCT(ImC,SIN(kk*RADIANS(O1025)))</f>
        <v>-0.328114084840205</v>
      </c>
    </row>
    <row r="1026" customFormat="false" ht="15" hidden="false" customHeight="false" outlineLevel="0" collapsed="false">
      <c r="O1026" s="39" t="n">
        <v>-78.2</v>
      </c>
      <c r="P1026" s="40" t="n">
        <f aca="false">SUMPRODUCT(ReC,COS(kk*RADIANS(O1026)))-SUMPRODUCT(ImC,SIN(kk*RADIANS(O1026)))</f>
        <v>-0.32740420414672</v>
      </c>
    </row>
    <row r="1027" customFormat="false" ht="15" hidden="false" customHeight="false" outlineLevel="0" collapsed="false">
      <c r="O1027" s="39" t="n">
        <v>-78.1</v>
      </c>
      <c r="P1027" s="40" t="n">
        <f aca="false">SUMPRODUCT(ReC,COS(kk*RADIANS(O1027)))-SUMPRODUCT(ImC,SIN(kk*RADIANS(O1027)))</f>
        <v>-0.32668324563581</v>
      </c>
    </row>
    <row r="1028" customFormat="false" ht="15" hidden="false" customHeight="false" outlineLevel="0" collapsed="false">
      <c r="O1028" s="39" t="n">
        <v>-78</v>
      </c>
      <c r="P1028" s="40" t="n">
        <f aca="false">SUMPRODUCT(ReC,COS(kk*RADIANS(O1028)))-SUMPRODUCT(ImC,SIN(kk*RADIANS(O1028)))</f>
        <v>-0.325951154549039</v>
      </c>
    </row>
    <row r="1029" customFormat="false" ht="15" hidden="false" customHeight="false" outlineLevel="0" collapsed="false">
      <c r="O1029" s="39" t="n">
        <v>-77.9</v>
      </c>
      <c r="P1029" s="40" t="n">
        <f aca="false">SUMPRODUCT(ReC,COS(kk*RADIANS(O1029)))-SUMPRODUCT(ImC,SIN(kk*RADIANS(O1029)))</f>
        <v>-0.325207879923484</v>
      </c>
    </row>
    <row r="1030" customFormat="false" ht="15" hidden="false" customHeight="false" outlineLevel="0" collapsed="false">
      <c r="O1030" s="39" t="n">
        <v>-77.8</v>
      </c>
      <c r="P1030" s="40" t="n">
        <f aca="false">SUMPRODUCT(ReC,COS(kk*RADIANS(O1030)))-SUMPRODUCT(ImC,SIN(kk*RADIANS(O1030)))</f>
        <v>-0.324453374640479</v>
      </c>
    </row>
    <row r="1031" customFormat="false" ht="15" hidden="false" customHeight="false" outlineLevel="0" collapsed="false">
      <c r="O1031" s="39" t="n">
        <v>-77.7</v>
      </c>
      <c r="P1031" s="40" t="n">
        <f aca="false">SUMPRODUCT(ReC,COS(kk*RADIANS(O1031)))-SUMPRODUCT(ImC,SIN(kk*RADIANS(O1031)))</f>
        <v>-0.323687595472723</v>
      </c>
    </row>
    <row r="1032" customFormat="false" ht="15" hidden="false" customHeight="false" outlineLevel="0" collapsed="false">
      <c r="O1032" s="39" t="n">
        <v>-77.6</v>
      </c>
      <c r="P1032" s="40" t="n">
        <f aca="false">SUMPRODUCT(ReC,COS(kk*RADIANS(O1032)))-SUMPRODUCT(ImC,SIN(kk*RADIANS(O1032)))</f>
        <v>-0.322910503129699</v>
      </c>
    </row>
    <row r="1033" customFormat="false" ht="15" hidden="false" customHeight="false" outlineLevel="0" collapsed="false">
      <c r="O1033" s="39" t="n">
        <v>-77.5</v>
      </c>
      <c r="P1033" s="40" t="n">
        <f aca="false">SUMPRODUCT(ReC,COS(kk*RADIANS(O1033)))-SUMPRODUCT(ImC,SIN(kk*RADIANS(O1033)))</f>
        <v>-0.322122062301407</v>
      </c>
    </row>
    <row r="1034" customFormat="false" ht="15" hidden="false" customHeight="false" outlineLevel="0" collapsed="false">
      <c r="O1034" s="39" t="n">
        <v>-77.4</v>
      </c>
      <c r="P1034" s="40" t="n">
        <f aca="false">SUMPRODUCT(ReC,COS(kk*RADIANS(O1034)))-SUMPRODUCT(ImC,SIN(kk*RADIANS(O1034)))</f>
        <v>-0.32132224170036</v>
      </c>
    </row>
    <row r="1035" customFormat="false" ht="15" hidden="false" customHeight="false" outlineLevel="0" collapsed="false">
      <c r="O1035" s="39" t="n">
        <v>-77.3</v>
      </c>
      <c r="P1035" s="40" t="n">
        <f aca="false">SUMPRODUCT(ReC,COS(kk*RADIANS(O1035)))-SUMPRODUCT(ImC,SIN(kk*RADIANS(O1035)))</f>
        <v>-0.320511014101824</v>
      </c>
    </row>
    <row r="1036" customFormat="false" ht="15" hidden="false" customHeight="false" outlineLevel="0" collapsed="false">
      <c r="O1036" s="39" t="n">
        <v>-77.2</v>
      </c>
      <c r="P1036" s="40" t="n">
        <f aca="false">SUMPRODUCT(ReC,COS(kk*RADIANS(O1036)))-SUMPRODUCT(ImC,SIN(kk*RADIANS(O1036)))</f>
        <v>-0.319688356382292</v>
      </c>
    </row>
    <row r="1037" customFormat="false" ht="15" hidden="false" customHeight="false" outlineLevel="0" collapsed="false">
      <c r="O1037" s="39" t="n">
        <v>-77.1</v>
      </c>
      <c r="P1037" s="40" t="n">
        <f aca="false">SUMPRODUCT(ReC,COS(kk*RADIANS(O1037)))-SUMPRODUCT(ImC,SIN(kk*RADIANS(O1037)))</f>
        <v>-0.318854249556133</v>
      </c>
    </row>
    <row r="1038" customFormat="false" ht="15" hidden="false" customHeight="false" outlineLevel="0" collapsed="false">
      <c r="O1038" s="39" t="n">
        <v>-77</v>
      </c>
      <c r="P1038" s="40" t="n">
        <f aca="false">SUMPRODUCT(ReC,COS(kk*RADIANS(O1038)))-SUMPRODUCT(ImC,SIN(kk*RADIANS(O1038)))</f>
        <v>-0.318008678810439</v>
      </c>
    </row>
    <row r="1039" customFormat="false" ht="15" hidden="false" customHeight="false" outlineLevel="0" collapsed="false">
      <c r="O1039" s="39" t="n">
        <v>-76.9</v>
      </c>
      <c r="P1039" s="40" t="n">
        <f aca="false">SUMPRODUCT(ReC,COS(kk*RADIANS(O1039)))-SUMPRODUCT(ImC,SIN(kk*RADIANS(O1039)))</f>
        <v>-0.317151633538</v>
      </c>
    </row>
    <row r="1040" customFormat="false" ht="15" hidden="false" customHeight="false" outlineLevel="0" collapsed="false">
      <c r="O1040" s="39" t="n">
        <v>-76.8</v>
      </c>
      <c r="P1040" s="40" t="n">
        <f aca="false">SUMPRODUCT(ReC,COS(kk*RADIANS(O1040)))-SUMPRODUCT(ImC,SIN(kk*RADIANS(O1040)))</f>
        <v>-0.316283107368423</v>
      </c>
    </row>
    <row r="1041" customFormat="false" ht="15" hidden="false" customHeight="false" outlineLevel="0" collapsed="false">
      <c r="O1041" s="39" t="n">
        <v>-76.7</v>
      </c>
      <c r="P1041" s="40" t="n">
        <f aca="false">SUMPRODUCT(ReC,COS(kk*RADIANS(O1041)))-SUMPRODUCT(ImC,SIN(kk*RADIANS(O1041)))</f>
        <v>-0.315403098197346</v>
      </c>
    </row>
    <row r="1042" customFormat="false" ht="15" hidden="false" customHeight="false" outlineLevel="0" collapsed="false">
      <c r="O1042" s="39" t="n">
        <v>-76.6</v>
      </c>
      <c r="P1042" s="40" t="n">
        <f aca="false">SUMPRODUCT(ReC,COS(kk*RADIANS(O1042)))-SUMPRODUCT(ImC,SIN(kk*RADIANS(O1042)))</f>
        <v>-0.314511608213749</v>
      </c>
    </row>
    <row r="1043" customFormat="false" ht="15" hidden="false" customHeight="false" outlineLevel="0" collapsed="false">
      <c r="O1043" s="39" t="n">
        <v>-76.5</v>
      </c>
      <c r="P1043" s="40" t="n">
        <f aca="false">SUMPRODUCT(ReC,COS(kk*RADIANS(O1043)))-SUMPRODUCT(ImC,SIN(kk*RADIANS(O1043)))</f>
        <v>-0.313608643925323</v>
      </c>
    </row>
    <row r="1044" customFormat="false" ht="15" hidden="false" customHeight="false" outlineLevel="0" collapsed="false">
      <c r="O1044" s="39" t="n">
        <v>-76.4</v>
      </c>
      <c r="P1044" s="40" t="n">
        <f aca="false">SUMPRODUCT(ReC,COS(kk*RADIANS(O1044)))-SUMPRODUCT(ImC,SIN(kk*RADIANS(O1044)))</f>
        <v>-0.312694216181892</v>
      </c>
    </row>
    <row r="1045" customFormat="false" ht="15" hidden="false" customHeight="false" outlineLevel="0" collapsed="false">
      <c r="O1045" s="39" t="n">
        <v>-76.3</v>
      </c>
      <c r="P1045" s="40" t="n">
        <f aca="false">SUMPRODUCT(ReC,COS(kk*RADIANS(O1045)))-SUMPRODUCT(ImC,SIN(kk*RADIANS(O1045)))</f>
        <v>-0.311768340196865</v>
      </c>
    </row>
    <row r="1046" customFormat="false" ht="15" hidden="false" customHeight="false" outlineLevel="0" collapsed="false">
      <c r="O1046" s="39" t="n">
        <v>-76.2</v>
      </c>
      <c r="P1046" s="40" t="n">
        <f aca="false">SUMPRODUCT(ReC,COS(kk*RADIANS(O1046)))-SUMPRODUCT(ImC,SIN(kk*RADIANS(O1046)))</f>
        <v>-0.310831035566699</v>
      </c>
    </row>
    <row r="1047" customFormat="false" ht="15" hidden="false" customHeight="false" outlineLevel="0" collapsed="false">
      <c r="O1047" s="39" t="n">
        <v>-76.1</v>
      </c>
      <c r="P1047" s="40" t="n">
        <f aca="false">SUMPRODUCT(ReC,COS(kk*RADIANS(O1047)))-SUMPRODUCT(ImC,SIN(kk*RADIANS(O1047)))</f>
        <v>-0.309882326288361</v>
      </c>
    </row>
    <row r="1048" customFormat="false" ht="15" hidden="false" customHeight="false" outlineLevel="0" collapsed="false">
      <c r="O1048" s="39" t="n">
        <v>-76</v>
      </c>
      <c r="P1048" s="40" t="n">
        <f aca="false">SUMPRODUCT(ReC,COS(kk*RADIANS(O1048)))-SUMPRODUCT(ImC,SIN(kk*RADIANS(O1048)))</f>
        <v>-0.308922240774772</v>
      </c>
    </row>
    <row r="1049" customFormat="false" ht="15" hidden="false" customHeight="false" outlineLevel="0" collapsed="false">
      <c r="O1049" s="39" t="n">
        <v>-75.9</v>
      </c>
      <c r="P1049" s="40" t="n">
        <f aca="false">SUMPRODUCT(ReC,COS(kk*RADIANS(O1049)))-SUMPRODUCT(ImC,SIN(kk*RADIANS(O1049)))</f>
        <v>-0.307950811868216</v>
      </c>
    </row>
    <row r="1050" customFormat="false" ht="15" hidden="false" customHeight="false" outlineLevel="0" collapsed="false">
      <c r="O1050" s="39" t="n">
        <v>-75.8</v>
      </c>
      <c r="P1050" s="40" t="n">
        <f aca="false">SUMPRODUCT(ReC,COS(kk*RADIANS(O1050)))-SUMPRODUCT(ImC,SIN(kk*RADIANS(O1050)))</f>
        <v>-0.306968076851706</v>
      </c>
    </row>
    <row r="1051" customFormat="false" ht="15" hidden="false" customHeight="false" outlineLevel="0" collapsed="false">
      <c r="O1051" s="39" t="n">
        <v>-75.7</v>
      </c>
      <c r="P1051" s="40" t="n">
        <f aca="false">SUMPRODUCT(ReC,COS(kk*RADIANS(O1051)))-SUMPRODUCT(ImC,SIN(kk*RADIANS(O1051)))</f>
        <v>-0.30597407745829</v>
      </c>
    </row>
    <row r="1052" customFormat="false" ht="15" hidden="false" customHeight="false" outlineLevel="0" collapsed="false">
      <c r="O1052" s="39" t="n">
        <v>-75.6</v>
      </c>
      <c r="P1052" s="40" t="n">
        <f aca="false">SUMPRODUCT(ReC,COS(kk*RADIANS(O1052)))-SUMPRODUCT(ImC,SIN(kk*RADIANS(O1052)))</f>
        <v>-0.304968859878289</v>
      </c>
    </row>
    <row r="1053" customFormat="false" ht="15" hidden="false" customHeight="false" outlineLevel="0" collapsed="false">
      <c r="O1053" s="39" t="n">
        <v>-75.5</v>
      </c>
      <c r="P1053" s="40" t="n">
        <f aca="false">SUMPRODUCT(ReC,COS(kk*RADIANS(O1053)))-SUMPRODUCT(ImC,SIN(kk*RADIANS(O1053)))</f>
        <v>-0.303952474764447</v>
      </c>
    </row>
    <row r="1054" customFormat="false" ht="15" hidden="false" customHeight="false" outlineLevel="0" collapsed="false">
      <c r="O1054" s="39" t="n">
        <v>-75.4</v>
      </c>
      <c r="P1054" s="40" t="n">
        <f aca="false">SUMPRODUCT(ReC,COS(kk*RADIANS(O1054)))-SUMPRODUCT(ImC,SIN(kk*RADIANS(O1054)))</f>
        <v>-0.302924977235003</v>
      </c>
    </row>
    <row r="1055" customFormat="false" ht="15" hidden="false" customHeight="false" outlineLevel="0" collapsed="false">
      <c r="O1055" s="39" t="n">
        <v>-75.3</v>
      </c>
      <c r="P1055" s="40" t="n">
        <f aca="false">SUMPRODUCT(ReC,COS(kk*RADIANS(O1055)))-SUMPRODUCT(ImC,SIN(kk*RADIANS(O1055)))</f>
        <v>-0.30188642687465</v>
      </c>
    </row>
    <row r="1056" customFormat="false" ht="15" hidden="false" customHeight="false" outlineLevel="0" collapsed="false">
      <c r="O1056" s="39" t="n">
        <v>-75.2</v>
      </c>
      <c r="P1056" s="40" t="n">
        <f aca="false">SUMPRODUCT(ReC,COS(kk*RADIANS(O1056)))-SUMPRODUCT(ImC,SIN(kk*RADIANS(O1056)))</f>
        <v>-0.300836887733395</v>
      </c>
    </row>
    <row r="1057" customFormat="false" ht="15" hidden="false" customHeight="false" outlineLevel="0" collapsed="false">
      <c r="O1057" s="39" t="n">
        <v>-75.1</v>
      </c>
      <c r="P1057" s="40" t="n">
        <f aca="false">SUMPRODUCT(ReC,COS(kk*RADIANS(O1057)))-SUMPRODUCT(ImC,SIN(kk*RADIANS(O1057)))</f>
        <v>-0.299776428323304</v>
      </c>
    </row>
    <row r="1058" customFormat="false" ht="15" hidden="false" customHeight="false" outlineLevel="0" collapsed="false">
      <c r="O1058" s="39" t="n">
        <v>-75</v>
      </c>
      <c r="P1058" s="40" t="n">
        <f aca="false">SUMPRODUCT(ReC,COS(kk*RADIANS(O1058)))-SUMPRODUCT(ImC,SIN(kk*RADIANS(O1058)))</f>
        <v>-0.298705121613125</v>
      </c>
    </row>
    <row r="1059" customFormat="false" ht="15" hidden="false" customHeight="false" outlineLevel="0" collapsed="false">
      <c r="O1059" s="39" t="n">
        <v>-74.9</v>
      </c>
      <c r="P1059" s="40" t="n">
        <f aca="false">SUMPRODUCT(ReC,COS(kk*RADIANS(O1059)))-SUMPRODUCT(ImC,SIN(kk*RADIANS(O1059)))</f>
        <v>-0.297623045020784</v>
      </c>
    </row>
    <row r="1060" customFormat="false" ht="15" hidden="false" customHeight="false" outlineLevel="0" collapsed="false">
      <c r="O1060" s="39" t="n">
        <v>-74.8</v>
      </c>
      <c r="P1060" s="40" t="n">
        <f aca="false">SUMPRODUCT(ReC,COS(kk*RADIANS(O1060)))-SUMPRODUCT(ImC,SIN(kk*RADIANS(O1060)))</f>
        <v>-0.296530280403759</v>
      </c>
    </row>
    <row r="1061" customFormat="false" ht="15" hidden="false" customHeight="false" outlineLevel="0" collapsed="false">
      <c r="O1061" s="39" t="n">
        <v>-74.7</v>
      </c>
      <c r="P1061" s="40" t="n">
        <f aca="false">SUMPRODUCT(ReC,COS(kk*RADIANS(O1061)))-SUMPRODUCT(ImC,SIN(kk*RADIANS(O1061)))</f>
        <v>-0.295426914047312</v>
      </c>
    </row>
    <row r="1062" customFormat="false" ht="15" hidden="false" customHeight="false" outlineLevel="0" collapsed="false">
      <c r="O1062" s="39" t="n">
        <v>-74.6</v>
      </c>
      <c r="P1062" s="40" t="n">
        <f aca="false">SUMPRODUCT(ReC,COS(kk*RADIANS(O1062)))-SUMPRODUCT(ImC,SIN(kk*RADIANS(O1062)))</f>
        <v>-0.294313036650592</v>
      </c>
    </row>
    <row r="1063" customFormat="false" ht="15" hidden="false" customHeight="false" outlineLevel="0" collapsed="false">
      <c r="O1063" s="39" t="n">
        <v>-74.5</v>
      </c>
      <c r="P1063" s="40" t="n">
        <f aca="false">SUMPRODUCT(ReC,COS(kk*RADIANS(O1063)))-SUMPRODUCT(ImC,SIN(kk*RADIANS(O1063)))</f>
        <v>-0.293188743310607</v>
      </c>
    </row>
    <row r="1064" customFormat="false" ht="15" hidden="false" customHeight="false" outlineLevel="0" collapsed="false">
      <c r="O1064" s="39" t="n">
        <v>-74.4</v>
      </c>
      <c r="P1064" s="40" t="n">
        <f aca="false">SUMPRODUCT(ReC,COS(kk*RADIANS(O1064)))-SUMPRODUCT(ImC,SIN(kk*RADIANS(O1064)))</f>
        <v>-0.292054133504052</v>
      </c>
    </row>
    <row r="1065" customFormat="false" ht="15" hidden="false" customHeight="false" outlineLevel="0" collapsed="false">
      <c r="O1065" s="39" t="n">
        <v>-74.3</v>
      </c>
      <c r="P1065" s="40" t="n">
        <f aca="false">SUMPRODUCT(ReC,COS(kk*RADIANS(O1065)))-SUMPRODUCT(ImC,SIN(kk*RADIANS(O1065)))</f>
        <v>-0.290909311067004</v>
      </c>
    </row>
    <row r="1066" customFormat="false" ht="15" hidden="false" customHeight="false" outlineLevel="0" collapsed="false">
      <c r="O1066" s="39" t="n">
        <v>-74.2</v>
      </c>
      <c r="P1066" s="40" t="n">
        <f aca="false">SUMPRODUCT(ReC,COS(kk*RADIANS(O1066)))-SUMPRODUCT(ImC,SIN(kk*RADIANS(O1066)))</f>
        <v>-0.289754384172491</v>
      </c>
    </row>
    <row r="1067" customFormat="false" ht="15" hidden="false" customHeight="false" outlineLevel="0" collapsed="false">
      <c r="O1067" s="39" t="n">
        <v>-74.1</v>
      </c>
      <c r="P1067" s="40" t="n">
        <f aca="false">SUMPRODUCT(ReC,COS(kk*RADIANS(O1067)))-SUMPRODUCT(ImC,SIN(kk*RADIANS(O1067)))</f>
        <v>-0.288589465305925</v>
      </c>
    </row>
    <row r="1068" customFormat="false" ht="15" hidden="false" customHeight="false" outlineLevel="0" collapsed="false">
      <c r="O1068" s="39" t="n">
        <v>-74</v>
      </c>
      <c r="P1068" s="40" t="n">
        <f aca="false">SUMPRODUCT(ReC,COS(kk*RADIANS(O1068)))-SUMPRODUCT(ImC,SIN(kk*RADIANS(O1068)))</f>
        <v>-0.28741467123841</v>
      </c>
    </row>
    <row r="1069" customFormat="false" ht="15" hidden="false" customHeight="false" outlineLevel="0" collapsed="false">
      <c r="O1069" s="39" t="n">
        <v>-73.9</v>
      </c>
      <c r="P1069" s="40" t="n">
        <f aca="false">SUMPRODUCT(ReC,COS(kk*RADIANS(O1069)))-SUMPRODUCT(ImC,SIN(kk*RADIANS(O1069)))</f>
        <v>-0.286230122997929</v>
      </c>
    </row>
    <row r="1070" customFormat="false" ht="15" hidden="false" customHeight="false" outlineLevel="0" collapsed="false">
      <c r="O1070" s="39" t="n">
        <v>-73.8</v>
      </c>
      <c r="P1070" s="40" t="n">
        <f aca="false">SUMPRODUCT(ReC,COS(kk*RADIANS(O1070)))-SUMPRODUCT(ImC,SIN(kk*RADIANS(O1070)))</f>
        <v>-0.285035945838416</v>
      </c>
    </row>
    <row r="1071" customFormat="false" ht="15" hidden="false" customHeight="false" outlineLevel="0" collapsed="false">
      <c r="O1071" s="39" t="n">
        <v>-73.7</v>
      </c>
      <c r="P1071" s="40" t="n">
        <f aca="false">SUMPRODUCT(ReC,COS(kk*RADIANS(O1071)))-SUMPRODUCT(ImC,SIN(kk*RADIANS(O1071)))</f>
        <v>-0.283832269206723</v>
      </c>
    </row>
    <row r="1072" customFormat="false" ht="15" hidden="false" customHeight="false" outlineLevel="0" collapsed="false">
      <c r="O1072" s="39" t="n">
        <v>-73.6</v>
      </c>
      <c r="P1072" s="40" t="n">
        <f aca="false">SUMPRODUCT(ReC,COS(kk*RADIANS(O1072)))-SUMPRODUCT(ImC,SIN(kk*RADIANS(O1072)))</f>
        <v>-0.28261922670748</v>
      </c>
    </row>
    <row r="1073" customFormat="false" ht="15" hidden="false" customHeight="false" outlineLevel="0" collapsed="false">
      <c r="O1073" s="39" t="n">
        <v>-73.5</v>
      </c>
      <c r="P1073" s="40" t="n">
        <f aca="false">SUMPRODUCT(ReC,COS(kk*RADIANS(O1073)))-SUMPRODUCT(ImC,SIN(kk*RADIANS(O1073)))</f>
        <v>-0.281396956065866</v>
      </c>
    </row>
    <row r="1074" customFormat="false" ht="15" hidden="false" customHeight="false" outlineLevel="0" collapsed="false">
      <c r="O1074" s="39" t="n">
        <v>-73.4</v>
      </c>
      <c r="P1074" s="40" t="n">
        <f aca="false">SUMPRODUCT(ReC,COS(kk*RADIANS(O1074)))-SUMPRODUCT(ImC,SIN(kk*RADIANS(O1074)))</f>
        <v>-0.280165599088303</v>
      </c>
    </row>
    <row r="1075" customFormat="false" ht="15" hidden="false" customHeight="false" outlineLevel="0" collapsed="false">
      <c r="O1075" s="39" t="n">
        <v>-73.3</v>
      </c>
      <c r="P1075" s="40" t="n">
        <f aca="false">SUMPRODUCT(ReC,COS(kk*RADIANS(O1075)))-SUMPRODUCT(ImC,SIN(kk*RADIANS(O1075)))</f>
        <v>-0.278925301621069</v>
      </c>
    </row>
    <row r="1076" customFormat="false" ht="15" hidden="false" customHeight="false" outlineLevel="0" collapsed="false">
      <c r="O1076" s="39" t="n">
        <v>-73.2</v>
      </c>
      <c r="P1076" s="40" t="n">
        <f aca="false">SUMPRODUCT(ReC,COS(kk*RADIANS(O1076)))-SUMPRODUCT(ImC,SIN(kk*RADIANS(O1076)))</f>
        <v>-0.277676213506864</v>
      </c>
    </row>
    <row r="1077" customFormat="false" ht="15" hidden="false" customHeight="false" outlineLevel="0" collapsed="false">
      <c r="O1077" s="39" t="n">
        <v>-73.1</v>
      </c>
      <c r="P1077" s="40" t="n">
        <f aca="false">SUMPRODUCT(ReC,COS(kk*RADIANS(O1077)))-SUMPRODUCT(ImC,SIN(kk*RADIANS(O1077)))</f>
        <v>-0.276418488539315</v>
      </c>
    </row>
    <row r="1078" customFormat="false" ht="15" hidden="false" customHeight="false" outlineLevel="0" collapsed="false">
      <c r="O1078" s="39" t="n">
        <v>-73</v>
      </c>
      <c r="P1078" s="40" t="n">
        <f aca="false">SUMPRODUCT(ReC,COS(kk*RADIANS(O1078)))-SUMPRODUCT(ImC,SIN(kk*RADIANS(O1078)))</f>
        <v>-0.275152284415464</v>
      </c>
    </row>
    <row r="1079" customFormat="false" ht="15" hidden="false" customHeight="false" outlineLevel="0" collapsed="false">
      <c r="O1079" s="39" t="n">
        <v>-72.9</v>
      </c>
      <c r="P1079" s="40" t="n">
        <f aca="false">SUMPRODUCT(ReC,COS(kk*RADIANS(O1079)))-SUMPRODUCT(ImC,SIN(kk*RADIANS(O1079)))</f>
        <v>-0.273877762686227</v>
      </c>
    </row>
    <row r="1080" customFormat="false" ht="15" hidden="false" customHeight="false" outlineLevel="0" collapsed="false">
      <c r="O1080" s="39" t="n">
        <v>-72.8</v>
      </c>
      <c r="P1080" s="40" t="n">
        <f aca="false">SUMPRODUCT(ReC,COS(kk*RADIANS(O1080)))-SUMPRODUCT(ImC,SIN(kk*RADIANS(O1080)))</f>
        <v>-0.272595088704851</v>
      </c>
    </row>
    <row r="1081" customFormat="false" ht="15" hidden="false" customHeight="false" outlineLevel="0" collapsed="false">
      <c r="O1081" s="39" t="n">
        <v>-72.7</v>
      </c>
      <c r="P1081" s="40" t="n">
        <f aca="false">SUMPRODUCT(ReC,COS(kk*RADIANS(O1081)))-SUMPRODUCT(ImC,SIN(kk*RADIANS(O1081)))</f>
        <v>-0.271304431573397</v>
      </c>
    </row>
    <row r="1082" customFormat="false" ht="15" hidden="false" customHeight="false" outlineLevel="0" collapsed="false">
      <c r="O1082" s="39" t="n">
        <v>-72.6</v>
      </c>
      <c r="P1082" s="40" t="n">
        <f aca="false">SUMPRODUCT(ReC,COS(kk*RADIANS(O1082)))-SUMPRODUCT(ImC,SIN(kk*RADIANS(O1082)))</f>
        <v>-0.27000596408724</v>
      </c>
    </row>
    <row r="1083" customFormat="false" ht="15" hidden="false" customHeight="false" outlineLevel="0" collapsed="false">
      <c r="O1083" s="39" t="n">
        <v>-72.5</v>
      </c>
      <c r="P1083" s="40" t="n">
        <f aca="false">SUMPRODUCT(ReC,COS(kk*RADIANS(O1083)))-SUMPRODUCT(ImC,SIN(kk*RADIANS(O1083)))</f>
        <v>-0.268699862677631</v>
      </c>
    </row>
    <row r="1084" customFormat="false" ht="15" hidden="false" customHeight="false" outlineLevel="0" collapsed="false">
      <c r="O1084" s="39" t="n">
        <v>-72.4</v>
      </c>
      <c r="P1084" s="40" t="n">
        <f aca="false">SUMPRODUCT(ReC,COS(kk*RADIANS(O1084)))-SUMPRODUCT(ImC,SIN(kk*RADIANS(O1084)))</f>
        <v>-0.267386307352323</v>
      </c>
    </row>
    <row r="1085" customFormat="false" ht="15" hidden="false" customHeight="false" outlineLevel="0" collapsed="false">
      <c r="O1085" s="39" t="n">
        <v>-72.3</v>
      </c>
      <c r="P1085" s="40" t="n">
        <f aca="false">SUMPRODUCT(ReC,COS(kk*RADIANS(O1085)))-SUMPRODUCT(ImC,SIN(kk*RADIANS(O1085)))</f>
        <v>-0.266065481634291</v>
      </c>
    </row>
    <row r="1086" customFormat="false" ht="15" hidden="false" customHeight="false" outlineLevel="0" collapsed="false">
      <c r="O1086" s="39" t="n">
        <v>-72.2</v>
      </c>
      <c r="P1086" s="40" t="n">
        <f aca="false">SUMPRODUCT(ReC,COS(kk*RADIANS(O1086)))-SUMPRODUCT(ImC,SIN(kk*RADIANS(O1086)))</f>
        <v>-0.264737572498568</v>
      </c>
    </row>
    <row r="1087" customFormat="false" ht="15" hidden="false" customHeight="false" outlineLevel="0" collapsed="false">
      <c r="O1087" s="39" t="n">
        <v>-72.1</v>
      </c>
      <c r="P1087" s="40" t="n">
        <f aca="false">SUMPRODUCT(ReC,COS(kk*RADIANS(O1087)))-SUMPRODUCT(ImC,SIN(kk*RADIANS(O1087)))</f>
        <v>-0.263402770307205</v>
      </c>
    </row>
    <row r="1088" customFormat="false" ht="15" hidden="false" customHeight="false" outlineLevel="0" collapsed="false">
      <c r="O1088" s="39" t="n">
        <v>-72</v>
      </c>
      <c r="P1088" s="40" t="n">
        <f aca="false">SUMPRODUCT(ReC,COS(kk*RADIANS(O1088)))-SUMPRODUCT(ImC,SIN(kk*RADIANS(O1088)))</f>
        <v>-0.262061268742402</v>
      </c>
    </row>
    <row r="1089" customFormat="false" ht="15" hidden="false" customHeight="false" outlineLevel="0" collapsed="false">
      <c r="O1089" s="39" t="n">
        <v>-71.9</v>
      </c>
      <c r="P1089" s="40" t="n">
        <f aca="false">SUMPRODUCT(ReC,COS(kk*RADIANS(O1089)))-SUMPRODUCT(ImC,SIN(kk*RADIANS(O1089)))</f>
        <v>-0.260713264737811</v>
      </c>
    </row>
    <row r="1090" customFormat="false" ht="15" hidden="false" customHeight="false" outlineLevel="0" collapsed="false">
      <c r="O1090" s="39" t="n">
        <v>-71.8</v>
      </c>
      <c r="P1090" s="40" t="n">
        <f aca="false">SUMPRODUCT(ReC,COS(kk*RADIANS(O1090)))-SUMPRODUCT(ImC,SIN(kk*RADIANS(O1090)))</f>
        <v>-0.259358958408056</v>
      </c>
    </row>
    <row r="1091" customFormat="false" ht="15" hidden="false" customHeight="false" outlineLevel="0" collapsed="false">
      <c r="O1091" s="39" t="n">
        <v>-71.7</v>
      </c>
      <c r="P1091" s="40" t="n">
        <f aca="false">SUMPRODUCT(ReC,COS(kk*RADIANS(O1091)))-SUMPRODUCT(ImC,SIN(kk*RADIANS(O1091)))</f>
        <v>-0.257998552976479</v>
      </c>
    </row>
    <row r="1092" customFormat="false" ht="15" hidden="false" customHeight="false" outlineLevel="0" collapsed="false">
      <c r="O1092" s="39" t="n">
        <v>-71.6</v>
      </c>
      <c r="P1092" s="40" t="n">
        <f aca="false">SUMPRODUCT(ReC,COS(kk*RADIANS(O1092)))-SUMPRODUCT(ImC,SIN(kk*RADIANS(O1092)))</f>
        <v>-0.256632254701148</v>
      </c>
    </row>
    <row r="1093" customFormat="false" ht="15" hidden="false" customHeight="false" outlineLevel="0" collapsed="false">
      <c r="O1093" s="39" t="n">
        <v>-71.5</v>
      </c>
      <c r="P1093" s="40" t="n">
        <f aca="false">SUMPRODUCT(ReC,COS(kk*RADIANS(O1093)))-SUMPRODUCT(ImC,SIN(kk*RADIANS(O1093)))</f>
        <v>-0.255260272799159</v>
      </c>
    </row>
    <row r="1094" customFormat="false" ht="15" hidden="false" customHeight="false" outlineLevel="0" collapsed="false">
      <c r="O1094" s="39" t="n">
        <v>-71.4</v>
      </c>
      <c r="P1094" s="40" t="n">
        <f aca="false">SUMPRODUCT(ReC,COS(kk*RADIANS(O1094)))-SUMPRODUCT(ImC,SIN(kk*RADIANS(O1094)))</f>
        <v>-0.253882819369249</v>
      </c>
    </row>
    <row r="1095" customFormat="false" ht="15" hidden="false" customHeight="false" outlineLevel="0" collapsed="false">
      <c r="O1095" s="39" t="n">
        <v>-71.3</v>
      </c>
      <c r="P1095" s="40" t="n">
        <f aca="false">SUMPRODUCT(ReC,COS(kk*RADIANS(O1095)))-SUMPRODUCT(ImC,SIN(kk*RADIANS(O1095)))</f>
        <v>-0.252500109312759</v>
      </c>
    </row>
    <row r="1096" customFormat="false" ht="15" hidden="false" customHeight="false" outlineLevel="0" collapsed="false">
      <c r="O1096" s="39" t="n">
        <v>-71.2</v>
      </c>
      <c r="P1096" s="40" t="n">
        <f aca="false">SUMPRODUCT(ReC,COS(kk*RADIANS(O1096)))-SUMPRODUCT(ImC,SIN(kk*RADIANS(O1096)))</f>
        <v>-0.251112360252972</v>
      </c>
    </row>
    <row r="1097" customFormat="false" ht="15" hidden="false" customHeight="false" outlineLevel="0" collapsed="false">
      <c r="O1097" s="39" t="n">
        <v>-71.1</v>
      </c>
      <c r="P1097" s="40" t="n">
        <f aca="false">SUMPRODUCT(ReC,COS(kk*RADIANS(O1097)))-SUMPRODUCT(ImC,SIN(kk*RADIANS(O1097)))</f>
        <v>-0.249719792452862</v>
      </c>
    </row>
    <row r="1098" customFormat="false" ht="15" hidden="false" customHeight="false" outlineLevel="0" collapsed="false">
      <c r="O1098" s="39" t="n">
        <v>-71</v>
      </c>
      <c r="P1098" s="40" t="n">
        <f aca="false">SUMPRODUCT(ReC,COS(kk*RADIANS(O1098)))-SUMPRODUCT(ImC,SIN(kk*RADIANS(O1098)))</f>
        <v>-0.248322628731281</v>
      </c>
    </row>
    <row r="1099" customFormat="false" ht="15" hidden="false" customHeight="false" outlineLevel="0" collapsed="false">
      <c r="O1099" s="39" t="n">
        <v>-70.9</v>
      </c>
      <c r="P1099" s="40" t="n">
        <f aca="false">SUMPRODUCT(ReC,COS(kk*RADIANS(O1099)))-SUMPRODUCT(ImC,SIN(kk*RADIANS(O1099)))</f>
        <v>-0.246921094377623</v>
      </c>
    </row>
    <row r="1100" customFormat="false" ht="15" hidden="false" customHeight="false" outlineLevel="0" collapsed="false">
      <c r="O1100" s="39" t="n">
        <v>-70.8</v>
      </c>
      <c r="P1100" s="40" t="n">
        <f aca="false">SUMPRODUCT(ReC,COS(kk*RADIANS(O1100)))-SUMPRODUCT(ImC,SIN(kk*RADIANS(O1100)))</f>
        <v>-0.245515417064988</v>
      </c>
    </row>
    <row r="1101" customFormat="false" ht="15" hidden="false" customHeight="false" outlineLevel="0" collapsed="false">
      <c r="O1101" s="39" t="n">
        <v>-70.7</v>
      </c>
      <c r="P1101" s="40" t="n">
        <f aca="false">SUMPRODUCT(ReC,COS(kk*RADIANS(O1101)))-SUMPRODUCT(ImC,SIN(kk*RADIANS(O1101)))</f>
        <v>-0.244105826761897</v>
      </c>
    </row>
    <row r="1102" customFormat="false" ht="15" hidden="false" customHeight="false" outlineLevel="0" collapsed="false">
      <c r="O1102" s="39" t="n">
        <v>-70.6</v>
      </c>
      <c r="P1102" s="40" t="n">
        <f aca="false">SUMPRODUCT(ReC,COS(kk*RADIANS(O1102)))-SUMPRODUCT(ImC,SIN(kk*RADIANS(O1102)))</f>
        <v>-0.242692555642578</v>
      </c>
    </row>
    <row r="1103" customFormat="false" ht="15" hidden="false" customHeight="false" outlineLevel="0" collapsed="false">
      <c r="O1103" s="39" t="n">
        <v>-70.5</v>
      </c>
      <c r="P1103" s="40" t="n">
        <f aca="false">SUMPRODUCT(ReC,COS(kk*RADIANS(O1103)))-SUMPRODUCT(ImC,SIN(kk*RADIANS(O1103)))</f>
        <v>-0.241275837995864</v>
      </c>
    </row>
    <row r="1104" customFormat="false" ht="15" hidden="false" customHeight="false" outlineLevel="0" collapsed="false">
      <c r="O1104" s="39" t="n">
        <v>-70.4</v>
      </c>
      <c r="P1104" s="40" t="n">
        <f aca="false">SUMPRODUCT(ReC,COS(kk*RADIANS(O1104)))-SUMPRODUCT(ImC,SIN(kk*RADIANS(O1104)))</f>
        <v>-0.239855910132744</v>
      </c>
    </row>
    <row r="1105" customFormat="false" ht="15" hidden="false" customHeight="false" outlineLevel="0" collapsed="false">
      <c r="O1105" s="39" t="n">
        <v>-70.3</v>
      </c>
      <c r="P1105" s="40" t="n">
        <f aca="false">SUMPRODUCT(ReC,COS(kk*RADIANS(O1105)))-SUMPRODUCT(ImC,SIN(kk*RADIANS(O1105)))</f>
        <v>-0.238433010292598</v>
      </c>
    </row>
    <row r="1106" customFormat="false" ht="15" hidden="false" customHeight="false" outlineLevel="0" collapsed="false">
      <c r="O1106" s="39" t="n">
        <v>-70.2</v>
      </c>
      <c r="P1106" s="40" t="n">
        <f aca="false">SUMPRODUCT(ReC,COS(kk*RADIANS(O1106)))-SUMPRODUCT(ImC,SIN(kk*RADIANS(O1106)))</f>
        <v>-0.23700737854816</v>
      </c>
    </row>
    <row r="1107" customFormat="false" ht="15" hidden="false" customHeight="false" outlineLevel="0" collapsed="false">
      <c r="O1107" s="39" t="n">
        <v>-70.1</v>
      </c>
      <c r="P1107" s="40" t="n">
        <f aca="false">SUMPRODUCT(ReC,COS(kk*RADIANS(O1107)))-SUMPRODUCT(ImC,SIN(kk*RADIANS(O1107)))</f>
        <v>-0.235579256709247</v>
      </c>
    </row>
    <row r="1108" customFormat="false" ht="15" hidden="false" customHeight="false" outlineLevel="0" collapsed="false">
      <c r="O1108" s="39" t="n">
        <v>-70</v>
      </c>
      <c r="P1108" s="40" t="n">
        <f aca="false">SUMPRODUCT(ReC,COS(kk*RADIANS(O1108)))-SUMPRODUCT(ImC,SIN(kk*RADIANS(O1108)))</f>
        <v>-0.234148888225281</v>
      </c>
    </row>
    <row r="1109" customFormat="false" ht="15" hidden="false" customHeight="false" outlineLevel="0" collapsed="false">
      <c r="O1109" s="39" t="n">
        <v>-69.9</v>
      </c>
      <c r="P1109" s="40" t="n">
        <f aca="false">SUMPRODUCT(ReC,COS(kk*RADIANS(O1109)))-SUMPRODUCT(ImC,SIN(kk*RADIANS(O1109)))</f>
        <v>-0.232716518086671</v>
      </c>
    </row>
    <row r="1110" customFormat="false" ht="15" hidden="false" customHeight="false" outlineLevel="0" collapsed="false">
      <c r="O1110" s="39" t="n">
        <v>-69.8</v>
      </c>
      <c r="P1110" s="40" t="n">
        <f aca="false">SUMPRODUCT(ReC,COS(kk*RADIANS(O1110)))-SUMPRODUCT(ImC,SIN(kk*RADIANS(O1110)))</f>
        <v>-0.231282392725066</v>
      </c>
    </row>
    <row r="1111" customFormat="false" ht="15" hidden="false" customHeight="false" outlineLevel="0" collapsed="false">
      <c r="O1111" s="39" t="n">
        <v>-69.7</v>
      </c>
      <c r="P1111" s="40" t="n">
        <f aca="false">SUMPRODUCT(ReC,COS(kk*RADIANS(O1111)))-SUMPRODUCT(ImC,SIN(kk*RADIANS(O1111)))</f>
        <v>-0.229846759912542</v>
      </c>
    </row>
    <row r="1112" customFormat="false" ht="15" hidden="false" customHeight="false" outlineLevel="0" collapsed="false">
      <c r="O1112" s="39" t="n">
        <v>-69.6</v>
      </c>
      <c r="P1112" s="40" t="n">
        <f aca="false">SUMPRODUCT(ReC,COS(kk*RADIANS(O1112)))-SUMPRODUCT(ImC,SIN(kk*RADIANS(O1112)))</f>
        <v>-0.228409868659758</v>
      </c>
    </row>
    <row r="1113" customFormat="false" ht="15" hidden="false" customHeight="false" outlineLevel="0" collapsed="false">
      <c r="O1113" s="39" t="n">
        <v>-69.5</v>
      </c>
      <c r="P1113" s="40" t="n">
        <f aca="false">SUMPRODUCT(ReC,COS(kk*RADIANS(O1113)))-SUMPRODUCT(ImC,SIN(kk*RADIANS(O1113)))</f>
        <v>-0.226971969113116</v>
      </c>
    </row>
    <row r="1114" customFormat="false" ht="15" hidden="false" customHeight="false" outlineLevel="0" collapsed="false">
      <c r="O1114" s="39" t="n">
        <v>-69.4</v>
      </c>
      <c r="P1114" s="40" t="n">
        <f aca="false">SUMPRODUCT(ReC,COS(kk*RADIANS(O1114)))-SUMPRODUCT(ImC,SIN(kk*RADIANS(O1114)))</f>
        <v>-0.225533312450986</v>
      </c>
    </row>
    <row r="1115" customFormat="false" ht="15" hidden="false" customHeight="false" outlineLevel="0" collapsed="false">
      <c r="O1115" s="39" t="n">
        <v>-69.3</v>
      </c>
      <c r="P1115" s="40" t="n">
        <f aca="false">SUMPRODUCT(ReC,COS(kk*RADIANS(O1115)))-SUMPRODUCT(ImC,SIN(kk*RADIANS(O1115)))</f>
        <v>-0.224094150779021</v>
      </c>
    </row>
    <row r="1116" customFormat="false" ht="15" hidden="false" customHeight="false" outlineLevel="0" collapsed="false">
      <c r="O1116" s="39" t="n">
        <v>-69.2</v>
      </c>
      <c r="P1116" s="40" t="n">
        <f aca="false">SUMPRODUCT(ReC,COS(kk*RADIANS(O1116)))-SUMPRODUCT(ImC,SIN(kk*RADIANS(O1116)))</f>
        <v>-0.222654737024621</v>
      </c>
    </row>
    <row r="1117" customFormat="false" ht="15" hidden="false" customHeight="false" outlineLevel="0" collapsed="false">
      <c r="O1117" s="39" t="n">
        <v>-69.1</v>
      </c>
      <c r="P1117" s="40" t="n">
        <f aca="false">SUMPRODUCT(ReC,COS(kk*RADIANS(O1117)))-SUMPRODUCT(ImC,SIN(kk*RADIANS(O1117)))</f>
        <v>-0.221215324830579</v>
      </c>
    </row>
    <row r="1118" customFormat="false" ht="15" hidden="false" customHeight="false" outlineLevel="0" collapsed="false">
      <c r="O1118" s="39" t="n">
        <v>-69</v>
      </c>
      <c r="P1118" s="40" t="n">
        <f aca="false">SUMPRODUCT(ReC,COS(kk*RADIANS(O1118)))-SUMPRODUCT(ImC,SIN(kk*RADIANS(O1118)))</f>
        <v>-0.21977616844797</v>
      </c>
    </row>
    <row r="1119" customFormat="false" ht="15" hidden="false" customHeight="false" outlineLevel="0" collapsed="false">
      <c r="O1119" s="39" t="n">
        <v>-68.9</v>
      </c>
      <c r="P1119" s="40" t="n">
        <f aca="false">SUMPRODUCT(ReC,COS(kk*RADIANS(O1119)))-SUMPRODUCT(ImC,SIN(kk*RADIANS(O1119)))</f>
        <v>-0.218337522628308</v>
      </c>
    </row>
    <row r="1120" customFormat="false" ht="15" hidden="false" customHeight="false" outlineLevel="0" collapsed="false">
      <c r="O1120" s="39" t="n">
        <v>-68.8</v>
      </c>
      <c r="P1120" s="40" t="n">
        <f aca="false">SUMPRODUCT(ReC,COS(kk*RADIANS(O1120)))-SUMPRODUCT(ImC,SIN(kk*RADIANS(O1120)))</f>
        <v>-0.216899642515038</v>
      </c>
    </row>
    <row r="1121" customFormat="false" ht="15" hidden="false" customHeight="false" outlineLevel="0" collapsed="false">
      <c r="O1121" s="39" t="n">
        <v>-68.7</v>
      </c>
      <c r="P1121" s="40" t="n">
        <f aca="false">SUMPRODUCT(ReC,COS(kk*RADIANS(O1121)))-SUMPRODUCT(ImC,SIN(kk*RADIANS(O1121)))</f>
        <v>-0.215462783534396</v>
      </c>
    </row>
    <row r="1122" customFormat="false" ht="15" hidden="false" customHeight="false" outlineLevel="0" collapsed="false">
      <c r="O1122" s="39" t="n">
        <v>-68.6</v>
      </c>
      <c r="P1122" s="40" t="n">
        <f aca="false">SUMPRODUCT(ReC,COS(kk*RADIANS(O1122)))-SUMPRODUCT(ImC,SIN(kk*RADIANS(O1122)))</f>
        <v>-0.214027201285692</v>
      </c>
    </row>
    <row r="1123" customFormat="false" ht="15" hidden="false" customHeight="false" outlineLevel="0" collapsed="false">
      <c r="O1123" s="39" t="n">
        <v>-68.5</v>
      </c>
      <c r="P1123" s="40" t="n">
        <f aca="false">SUMPRODUCT(ReC,COS(kk*RADIANS(O1123)))-SUMPRODUCT(ImC,SIN(kk*RADIANS(O1123)))</f>
        <v>-0.21259315143106</v>
      </c>
    </row>
    <row r="1124" customFormat="false" ht="15" hidden="false" customHeight="false" outlineLevel="0" collapsed="false">
      <c r="O1124" s="39" t="n">
        <v>-68.4</v>
      </c>
      <c r="P1124" s="40" t="n">
        <f aca="false">SUMPRODUCT(ReC,COS(kk*RADIANS(O1124)))-SUMPRODUCT(ImC,SIN(kk*RADIANS(O1124)))</f>
        <v>-0.211160889584723</v>
      </c>
    </row>
    <row r="1125" customFormat="false" ht="15" hidden="false" customHeight="false" outlineLevel="0" collapsed="false">
      <c r="O1125" s="39" t="n">
        <v>-68.3</v>
      </c>
      <c r="P1125" s="40" t="n">
        <f aca="false">SUMPRODUCT(ReC,COS(kk*RADIANS(O1125)))-SUMPRODUCT(ImC,SIN(kk*RADIANS(O1125)))</f>
        <v>-0.209730671201824</v>
      </c>
    </row>
    <row r="1126" customFormat="false" ht="15" hidden="false" customHeight="false" outlineLevel="0" collapsed="false">
      <c r="O1126" s="39" t="n">
        <v>-68.2</v>
      </c>
      <c r="P1126" s="40" t="n">
        <f aca="false">SUMPRODUCT(ReC,COS(kk*RADIANS(O1126)))-SUMPRODUCT(ImC,SIN(kk*RADIANS(O1126)))</f>
        <v>-0.20830275146687</v>
      </c>
    </row>
    <row r="1127" customFormat="false" ht="15" hidden="false" customHeight="false" outlineLevel="0" collapsed="false">
      <c r="O1127" s="39" t="n">
        <v>-68.1</v>
      </c>
      <c r="P1127" s="40" t="n">
        <f aca="false">SUMPRODUCT(ReC,COS(kk*RADIANS(O1127)))-SUMPRODUCT(ImC,SIN(kk*RADIANS(O1127)))</f>
        <v>-0.20687738518184</v>
      </c>
    </row>
    <row r="1128" customFormat="false" ht="15" hidden="false" customHeight="false" outlineLevel="0" collapsed="false">
      <c r="O1128" s="39" t="n">
        <v>-68</v>
      </c>
      <c r="P1128" s="40" t="n">
        <f aca="false">SUMPRODUCT(ReC,COS(kk*RADIANS(O1128)))-SUMPRODUCT(ImC,SIN(kk*RADIANS(O1128)))</f>
        <v>-0.205454826654002</v>
      </c>
    </row>
    <row r="1129" customFormat="false" ht="15" hidden="false" customHeight="false" outlineLevel="0" collapsed="false">
      <c r="O1129" s="39" t="n">
        <v>-67.9</v>
      </c>
      <c r="P1129" s="40" t="n">
        <f aca="false">SUMPRODUCT(ReC,COS(kk*RADIANS(O1129)))-SUMPRODUCT(ImC,SIN(kk*RADIANS(O1129)))</f>
        <v>-0.204035329583495</v>
      </c>
    </row>
    <row r="1130" customFormat="false" ht="15" hidden="false" customHeight="false" outlineLevel="0" collapsed="false">
      <c r="O1130" s="39" t="n">
        <v>-67.8</v>
      </c>
      <c r="P1130" s="40" t="n">
        <f aca="false">SUMPRODUCT(ReC,COS(kk*RADIANS(O1130)))-SUMPRODUCT(ImC,SIN(kk*RADIANS(O1130)))</f>
        <v>-0.20261914695072</v>
      </c>
    </row>
    <row r="1131" customFormat="false" ht="15" hidden="false" customHeight="false" outlineLevel="0" collapsed="false">
      <c r="O1131" s="39" t="n">
        <v>-67.7</v>
      </c>
      <c r="P1131" s="40" t="n">
        <f aca="false">SUMPRODUCT(ReC,COS(kk*RADIANS(O1131)))-SUMPRODUCT(ImC,SIN(kk*RADIANS(O1131)))</f>
        <v>-0.201206530903598</v>
      </c>
    </row>
    <row r="1132" customFormat="false" ht="15" hidden="false" customHeight="false" outlineLevel="0" collapsed="false">
      <c r="O1132" s="39" t="n">
        <v>-67.6</v>
      </c>
      <c r="P1132" s="40" t="n">
        <f aca="false">SUMPRODUCT(ReC,COS(kk*RADIANS(O1132)))-SUMPRODUCT(ImC,SIN(kk*RADIANS(O1132)))</f>
        <v>-0.199797732644735</v>
      </c>
    </row>
    <row r="1133" customFormat="false" ht="15" hidden="false" customHeight="false" outlineLevel="0" collapsed="false">
      <c r="O1133" s="39" t="n">
        <v>-67.5</v>
      </c>
      <c r="P1133" s="40" t="n">
        <f aca="false">SUMPRODUCT(ReC,COS(kk*RADIANS(O1133)))-SUMPRODUCT(ImC,SIN(kk*RADIANS(O1133)))</f>
        <v>-0.198393002318556</v>
      </c>
    </row>
    <row r="1134" customFormat="false" ht="15" hidden="false" customHeight="false" outlineLevel="0" collapsed="false">
      <c r="O1134" s="39" t="n">
        <v>-67.4</v>
      </c>
      <c r="P1134" s="40" t="n">
        <f aca="false">SUMPRODUCT(ReC,COS(kk*RADIANS(O1134)))-SUMPRODUCT(ImC,SIN(kk*RADIANS(O1134)))</f>
        <v>-0.196992588898447</v>
      </c>
    </row>
    <row r="1135" customFormat="false" ht="15" hidden="false" customHeight="false" outlineLevel="0" collapsed="false">
      <c r="O1135" s="39" t="n">
        <v>-67.3</v>
      </c>
      <c r="P1135" s="40" t="n">
        <f aca="false">SUMPRODUCT(ReC,COS(kk*RADIANS(O1135)))-SUMPRODUCT(ImC,SIN(kk*RADIANS(O1135)))</f>
        <v>-0.195596740073968</v>
      </c>
    </row>
    <row r="1136" customFormat="false" ht="15" hidden="false" customHeight="false" outlineLevel="0" collapsed="false">
      <c r="O1136" s="39" t="n">
        <v>-67.2</v>
      </c>
      <c r="P1136" s="40" t="n">
        <f aca="false">SUMPRODUCT(ReC,COS(kk*RADIANS(O1136)))-SUMPRODUCT(ImC,SIN(kk*RADIANS(O1136)))</f>
        <v>-0.194205702138181</v>
      </c>
    </row>
    <row r="1137" customFormat="false" ht="15" hidden="false" customHeight="false" outlineLevel="0" collapsed="false">
      <c r="O1137" s="39" t="n">
        <v>-67.1</v>
      </c>
      <c r="P1137" s="40" t="n">
        <f aca="false">SUMPRODUCT(ReC,COS(kk*RADIANS(O1137)))-SUMPRODUCT(ImC,SIN(kk*RADIANS(O1137)))</f>
        <v>-0.192819719875141</v>
      </c>
    </row>
    <row r="1138" customFormat="false" ht="15" hidden="false" customHeight="false" outlineLevel="0" collapsed="false">
      <c r="O1138" s="39" t="n">
        <v>-67</v>
      </c>
      <c r="P1138" s="40" t="n">
        <f aca="false">SUMPRODUCT(ReC,COS(kk*RADIANS(O1138)))-SUMPRODUCT(ImC,SIN(kk*RADIANS(O1138)))</f>
        <v>-0.191439036447614</v>
      </c>
    </row>
    <row r="1139" customFormat="false" ht="15" hidden="false" customHeight="false" outlineLevel="0" collapsed="false">
      <c r="O1139" s="39" t="n">
        <v>-66.9</v>
      </c>
      <c r="P1139" s="40" t="n">
        <f aca="false">SUMPRODUCT(ReC,COS(kk*RADIANS(O1139)))-SUMPRODUCT(ImC,SIN(kk*RADIANS(O1139)))</f>
        <v>-0.190063893285062</v>
      </c>
    </row>
    <row r="1140" customFormat="false" ht="15" hidden="false" customHeight="false" outlineLevel="0" collapsed="false">
      <c r="O1140" s="39" t="n">
        <v>-66.8</v>
      </c>
      <c r="P1140" s="40" t="n">
        <f aca="false">SUMPRODUCT(ReC,COS(kk*RADIANS(O1140)))-SUMPRODUCT(ImC,SIN(kk*RADIANS(O1140)))</f>
        <v>-0.188694529971945</v>
      </c>
    </row>
    <row r="1141" customFormat="false" ht="15" hidden="false" customHeight="false" outlineLevel="0" collapsed="false">
      <c r="O1141" s="39" t="n">
        <v>-66.7</v>
      </c>
      <c r="P1141" s="40" t="n">
        <f aca="false">SUMPRODUCT(ReC,COS(kk*RADIANS(O1141)))-SUMPRODUCT(ImC,SIN(kk*RADIANS(O1141)))</f>
        <v>-0.187331184136403</v>
      </c>
    </row>
    <row r="1142" customFormat="false" ht="15" hidden="false" customHeight="false" outlineLevel="0" collapsed="false">
      <c r="O1142" s="39" t="n">
        <v>-66.6</v>
      </c>
      <c r="P1142" s="40" t="n">
        <f aca="false">SUMPRODUCT(ReC,COS(kk*RADIANS(O1142)))-SUMPRODUCT(ImC,SIN(kk*RADIANS(O1142)))</f>
        <v>-0.185974091339364</v>
      </c>
    </row>
    <row r="1143" customFormat="false" ht="15" hidden="false" customHeight="false" outlineLevel="0" collapsed="false">
      <c r="O1143" s="39" t="n">
        <v>-66.5</v>
      </c>
      <c r="P1143" s="40" t="n">
        <f aca="false">SUMPRODUCT(ReC,COS(kk*RADIANS(O1143)))-SUMPRODUCT(ImC,SIN(kk*RADIANS(O1143)))</f>
        <v>-0.184623484964118</v>
      </c>
    </row>
    <row r="1144" customFormat="false" ht="15" hidden="false" customHeight="false" outlineLevel="0" collapsed="false">
      <c r="O1144" s="39" t="n">
        <v>-66.4</v>
      </c>
      <c r="P1144" s="40" t="n">
        <f aca="false">SUMPRODUCT(ReC,COS(kk*RADIANS(O1144)))-SUMPRODUCT(ImC,SIN(kk*RADIANS(O1144)))</f>
        <v>-0.183279596106432</v>
      </c>
    </row>
    <row r="1145" customFormat="false" ht="15" hidden="false" customHeight="false" outlineLevel="0" collapsed="false">
      <c r="O1145" s="39" t="n">
        <v>-66.3</v>
      </c>
      <c r="P1145" s="40" t="n">
        <f aca="false">SUMPRODUCT(ReC,COS(kk*RADIANS(O1145)))-SUMPRODUCT(ImC,SIN(kk*RADIANS(O1145)))</f>
        <v>-0.181942653465233</v>
      </c>
    </row>
    <row r="1146" customFormat="false" ht="15" hidden="false" customHeight="false" outlineLevel="0" collapsed="false">
      <c r="O1146" s="39" t="n">
        <v>-66.2</v>
      </c>
      <c r="P1146" s="40" t="n">
        <f aca="false">SUMPRODUCT(ReC,COS(kk*RADIANS(O1146)))-SUMPRODUCT(ImC,SIN(kk*RADIANS(O1146)))</f>
        <v>-0.180612883233928</v>
      </c>
    </row>
    <row r="1147" customFormat="false" ht="15" hidden="false" customHeight="false" outlineLevel="0" collapsed="false">
      <c r="O1147" s="39" t="n">
        <v>-66.1</v>
      </c>
      <c r="P1147" s="40" t="n">
        <f aca="false">SUMPRODUCT(ReC,COS(kk*RADIANS(O1147)))-SUMPRODUCT(ImC,SIN(kk*RADIANS(O1147)))</f>
        <v>-0.179290508992401</v>
      </c>
    </row>
    <row r="1148" customFormat="false" ht="15" hidden="false" customHeight="false" outlineLevel="0" collapsed="false">
      <c r="O1148" s="39" t="n">
        <v>-66</v>
      </c>
      <c r="P1148" s="40" t="n">
        <f aca="false">SUMPRODUCT(ReC,COS(kk*RADIANS(O1148)))-SUMPRODUCT(ImC,SIN(kk*RADIANS(O1148)))</f>
        <v>-0.177975751599745</v>
      </c>
    </row>
    <row r="1149" customFormat="false" ht="15" hidden="false" customHeight="false" outlineLevel="0" collapsed="false">
      <c r="O1149" s="39" t="n">
        <v>-65.9</v>
      </c>
      <c r="P1149" s="40" t="n">
        <f aca="false">SUMPRODUCT(ReC,COS(kk*RADIANS(O1149)))-SUMPRODUCT(ImC,SIN(kk*RADIANS(O1149)))</f>
        <v>-0.176668829087773</v>
      </c>
    </row>
    <row r="1150" customFormat="false" ht="15" hidden="false" customHeight="false" outlineLevel="0" collapsed="false">
      <c r="O1150" s="39" t="n">
        <v>-65.8</v>
      </c>
      <c r="P1150" s="40" t="n">
        <f aca="false">SUMPRODUCT(ReC,COS(kk*RADIANS(O1150)))-SUMPRODUCT(ImC,SIN(kk*RADIANS(O1150)))</f>
        <v>-0.17536995655537</v>
      </c>
    </row>
    <row r="1151" customFormat="false" ht="15" hidden="false" customHeight="false" outlineLevel="0" collapsed="false">
      <c r="O1151" s="39" t="n">
        <v>-65.7</v>
      </c>
      <c r="P1151" s="40" t="n">
        <f aca="false">SUMPRODUCT(ReC,COS(kk*RADIANS(O1151)))-SUMPRODUCT(ImC,SIN(kk*RADIANS(O1151)))</f>
        <v>-0.174079346063719</v>
      </c>
    </row>
    <row r="1152" customFormat="false" ht="15" hidden="false" customHeight="false" outlineLevel="0" collapsed="false">
      <c r="O1152" s="39" t="n">
        <v>-65.6</v>
      </c>
      <c r="P1152" s="40" t="n">
        <f aca="false">SUMPRODUCT(ReC,COS(kk*RADIANS(O1152)))-SUMPRODUCT(ImC,SIN(kk*RADIANS(O1152)))</f>
        <v>-0.172797206532466</v>
      </c>
    </row>
    <row r="1153" customFormat="false" ht="15" hidden="false" customHeight="false" outlineLevel="0" collapsed="false">
      <c r="O1153" s="39" t="n">
        <v>-65.5</v>
      </c>
      <c r="P1153" s="40" t="n">
        <f aca="false">SUMPRODUCT(ReC,COS(kk*RADIANS(O1153)))-SUMPRODUCT(ImC,SIN(kk*RADIANS(O1153)))</f>
        <v>-0.171523743636873</v>
      </c>
    </row>
    <row r="1154" customFormat="false" ht="15" hidden="false" customHeight="false" outlineLevel="0" collapsed="false">
      <c r="O1154" s="39" t="n">
        <v>-65.4</v>
      </c>
      <c r="P1154" s="40" t="n">
        <f aca="false">SUMPRODUCT(ReC,COS(kk*RADIANS(O1154)))-SUMPRODUCT(ImC,SIN(kk*RADIANS(O1154)))</f>
        <v>-0.170259159705991</v>
      </c>
    </row>
    <row r="1155" customFormat="false" ht="15" hidden="false" customHeight="false" outlineLevel="0" collapsed="false">
      <c r="O1155" s="39" t="n">
        <v>-65.3</v>
      </c>
      <c r="P1155" s="40" t="n">
        <f aca="false">SUMPRODUCT(ReC,COS(kk*RADIANS(O1155)))-SUMPRODUCT(ImC,SIN(kk*RADIANS(O1155)))</f>
        <v>-0.169003653621934</v>
      </c>
    </row>
    <row r="1156" customFormat="false" ht="15" hidden="false" customHeight="false" outlineLevel="0" collapsed="false">
      <c r="O1156" s="39" t="n">
        <v>-65.2</v>
      </c>
      <c r="P1156" s="40" t="n">
        <f aca="false">SUMPRODUCT(ReC,COS(kk*RADIANS(O1156)))-SUMPRODUCT(ImC,SIN(kk*RADIANS(O1156)))</f>
        <v>-0.167757420720266</v>
      </c>
    </row>
    <row r="1157" customFormat="false" ht="15" hidden="false" customHeight="false" outlineLevel="0" collapsed="false">
      <c r="O1157" s="39" t="n">
        <v>-65.1</v>
      </c>
      <c r="P1157" s="40" t="n">
        <f aca="false">SUMPRODUCT(ReC,COS(kk*RADIANS(O1157)))-SUMPRODUCT(ImC,SIN(kk*RADIANS(O1157)))</f>
        <v>-0.166520652691582</v>
      </c>
    </row>
    <row r="1158" customFormat="false" ht="15" hidden="false" customHeight="false" outlineLevel="0" collapsed="false">
      <c r="O1158" s="39" t="n">
        <v>-65</v>
      </c>
      <c r="P1158" s="40" t="n">
        <f aca="false">SUMPRODUCT(ReC,COS(kk*RADIANS(O1158)))-SUMPRODUCT(ImC,SIN(kk*RADIANS(O1158)))</f>
        <v>-0.165293537484308</v>
      </c>
    </row>
    <row r="1159" customFormat="false" ht="15" hidden="false" customHeight="false" outlineLevel="0" collapsed="false">
      <c r="O1159" s="39" t="n">
        <v>-64.9</v>
      </c>
      <c r="P1159" s="40" t="n">
        <f aca="false">SUMPRODUCT(ReC,COS(kk*RADIANS(O1159)))-SUMPRODUCT(ImC,SIN(kk*RADIANS(O1159)))</f>
        <v>-0.164076259208783</v>
      </c>
    </row>
    <row r="1160" customFormat="false" ht="15" hidden="false" customHeight="false" outlineLevel="0" collapsed="false">
      <c r="O1160" s="39" t="n">
        <v>-64.8</v>
      </c>
      <c r="P1160" s="40" t="n">
        <f aca="false">SUMPRODUCT(ReC,COS(kk*RADIANS(O1160)))-SUMPRODUCT(ImC,SIN(kk*RADIANS(O1160)))</f>
        <v>-0.16286899804266</v>
      </c>
    </row>
    <row r="1161" customFormat="false" ht="15" hidden="false" customHeight="false" outlineLevel="0" collapsed="false">
      <c r="O1161" s="39" t="n">
        <v>-64.7</v>
      </c>
      <c r="P1161" s="40" t="n">
        <f aca="false">SUMPRODUCT(ReC,COS(kk*RADIANS(O1161)))-SUMPRODUCT(ImC,SIN(kk*RADIANS(O1161)))</f>
        <v>-0.161671930137681</v>
      </c>
    </row>
    <row r="1162" customFormat="false" ht="15" hidden="false" customHeight="false" outlineLevel="0" collapsed="false">
      <c r="O1162" s="39" t="n">
        <v>-64.6</v>
      </c>
      <c r="P1162" s="40" t="n">
        <f aca="false">SUMPRODUCT(ReC,COS(kk*RADIANS(O1162)))-SUMPRODUCT(ImC,SIN(kk*RADIANS(O1162)))</f>
        <v>-0.160485227527866</v>
      </c>
    </row>
    <row r="1163" customFormat="false" ht="15" hidden="false" customHeight="false" outlineLevel="0" collapsed="false">
      <c r="O1163" s="39" t="n">
        <v>-64.5</v>
      </c>
      <c r="P1163" s="40" t="n">
        <f aca="false">SUMPRODUCT(ReC,COS(kk*RADIANS(O1163)))-SUMPRODUCT(ImC,SIN(kk*RADIANS(O1163)))</f>
        <v>-0.159309058039164</v>
      </c>
    </row>
    <row r="1164" customFormat="false" ht="15" hidden="false" customHeight="false" outlineLevel="0" collapsed="false">
      <c r="O1164" s="39" t="n">
        <v>-64.4</v>
      </c>
      <c r="P1164" s="40" t="n">
        <f aca="false">SUMPRODUCT(ReC,COS(kk*RADIANS(O1164)))-SUMPRODUCT(ImC,SIN(kk*RADIANS(O1164)))</f>
        <v>-0.158143585200616</v>
      </c>
    </row>
    <row r="1165" customFormat="false" ht="15" hidden="false" customHeight="false" outlineLevel="0" collapsed="false">
      <c r="O1165" s="39" t="n">
        <v>-64.3</v>
      </c>
      <c r="P1165" s="40" t="n">
        <f aca="false">SUMPRODUCT(ReC,COS(kk*RADIANS(O1165)))-SUMPRODUCT(ImC,SIN(kk*RADIANS(O1165)))</f>
        <v>-0.156988968157068</v>
      </c>
    </row>
    <row r="1166" customFormat="false" ht="15" hidden="false" customHeight="false" outlineLevel="0" collapsed="false">
      <c r="O1166" s="39" t="n">
        <v>-64.2</v>
      </c>
      <c r="P1166" s="40" t="n">
        <f aca="false">SUMPRODUCT(ReC,COS(kk*RADIANS(O1166)))-SUMPRODUCT(ImC,SIN(kk*RADIANS(O1166)))</f>
        <v>-0.155845361583482</v>
      </c>
    </row>
    <row r="1167" customFormat="false" ht="15" hidden="false" customHeight="false" outlineLevel="0" collapsed="false">
      <c r="O1167" s="39" t="n">
        <v>-64.1</v>
      </c>
      <c r="P1167" s="40" t="n">
        <f aca="false">SUMPRODUCT(ReC,COS(kk*RADIANS(O1167)))-SUMPRODUCT(ImC,SIN(kk*RADIANS(O1167)))</f>
        <v>-0.154712915600886</v>
      </c>
    </row>
    <row r="1168" customFormat="false" ht="15" hidden="false" customHeight="false" outlineLevel="0" collapsed="false">
      <c r="O1168" s="39" t="n">
        <v>-64</v>
      </c>
      <c r="P1168" s="40" t="n">
        <f aca="false">SUMPRODUCT(ReC,COS(kk*RADIANS(O1168)))-SUMPRODUCT(ImC,SIN(kk*RADIANS(O1168)))</f>
        <v>-0.153591775694016</v>
      </c>
    </row>
    <row r="1169" customFormat="false" ht="15" hidden="false" customHeight="false" outlineLevel="0" collapsed="false">
      <c r="O1169" s="39" t="n">
        <v>-63.9</v>
      </c>
      <c r="P1169" s="40" t="n">
        <f aca="false">SUMPRODUCT(ReC,COS(kk*RADIANS(O1169)))-SUMPRODUCT(ImC,SIN(kk*RADIANS(O1169)))</f>
        <v>-0.152482082630676</v>
      </c>
    </row>
    <row r="1170" customFormat="false" ht="15" hidden="false" customHeight="false" outlineLevel="0" collapsed="false">
      <c r="O1170" s="39" t="n">
        <v>-63.8</v>
      </c>
      <c r="P1170" s="40" t="n">
        <f aca="false">SUMPRODUCT(ReC,COS(kk*RADIANS(O1170)))-SUMPRODUCT(ImC,SIN(kk*RADIANS(O1170)))</f>
        <v>-0.151383972382871</v>
      </c>
    </row>
    <row r="1171" customFormat="false" ht="15" hidden="false" customHeight="false" outlineLevel="0" collapsed="false">
      <c r="O1171" s="39" t="n">
        <v>-63.7</v>
      </c>
      <c r="P1171" s="40" t="n">
        <f aca="false">SUMPRODUCT(ReC,COS(kk*RADIANS(O1171)))-SUMPRODUCT(ImC,SIN(kk*RADIANS(O1171)))</f>
        <v>-0.150297576049751</v>
      </c>
    </row>
    <row r="1172" customFormat="false" ht="15" hidden="false" customHeight="false" outlineLevel="0" collapsed="false">
      <c r="O1172" s="39" t="n">
        <v>-63.6</v>
      </c>
      <c r="P1172" s="40" t="n">
        <f aca="false">SUMPRODUCT(ReC,COS(kk*RADIANS(O1172)))-SUMPRODUCT(ImC,SIN(kk*RADIANS(O1172)))</f>
        <v>-0.149223019782407</v>
      </c>
    </row>
    <row r="1173" customFormat="false" ht="15" hidden="false" customHeight="false" outlineLevel="0" collapsed="false">
      <c r="O1173" s="39" t="n">
        <v>-63.5</v>
      </c>
      <c r="P1173" s="40" t="n">
        <f aca="false">SUMPRODUCT(ReC,COS(kk*RADIANS(O1173)))-SUMPRODUCT(ImC,SIN(kk*RADIANS(O1173)))</f>
        <v>-0.14816042471055</v>
      </c>
    </row>
    <row r="1174" customFormat="false" ht="15" hidden="false" customHeight="false" outlineLevel="0" collapsed="false">
      <c r="O1174" s="39" t="n">
        <v>-63.4</v>
      </c>
      <c r="P1174" s="40" t="n">
        <f aca="false">SUMPRODUCT(ReC,COS(kk*RADIANS(O1174)))-SUMPRODUCT(ImC,SIN(kk*RADIANS(O1174)))</f>
        <v>-0.147109906871133</v>
      </c>
    </row>
    <row r="1175" customFormat="false" ht="15" hidden="false" customHeight="false" outlineLevel="0" collapsed="false">
      <c r="O1175" s="39" t="n">
        <v>-63.3</v>
      </c>
      <c r="P1175" s="40" t="n">
        <f aca="false">SUMPRODUCT(ReC,COS(kk*RADIANS(O1175)))-SUMPRODUCT(ImC,SIN(kk*RADIANS(O1175)))</f>
        <v>-0.146071577138929</v>
      </c>
    </row>
    <row r="1176" customFormat="false" ht="15" hidden="false" customHeight="false" outlineLevel="0" collapsed="false">
      <c r="O1176" s="39" t="n">
        <v>-63.2</v>
      </c>
      <c r="P1176" s="40" t="n">
        <f aca="false">SUMPRODUCT(ReC,COS(kk*RADIANS(O1176)))-SUMPRODUCT(ImC,SIN(kk*RADIANS(O1176)))</f>
        <v>-0.145045541159122</v>
      </c>
    </row>
    <row r="1177" customFormat="false" ht="15" hidden="false" customHeight="false" outlineLevel="0" collapsed="false">
      <c r="O1177" s="39" t="n">
        <v>-63.1</v>
      </c>
      <c r="P1177" s="40" t="n">
        <f aca="false">SUMPRODUCT(ReC,COS(kk*RADIANS(O1177)))-SUMPRODUCT(ImC,SIN(kk*RADIANS(O1177)))</f>
        <v>-0.14403189928194</v>
      </c>
    </row>
    <row r="1178" customFormat="false" ht="15" hidden="false" customHeight="false" outlineLevel="0" collapsed="false">
      <c r="O1178" s="39" t="n">
        <v>-63</v>
      </c>
      <c r="P1178" s="40" t="n">
        <f aca="false">SUMPRODUCT(ReC,COS(kk*RADIANS(O1178)))-SUMPRODUCT(ImC,SIN(kk*RADIANS(O1178)))</f>
        <v>-0.143030746499368</v>
      </c>
    </row>
    <row r="1179" customFormat="false" ht="15" hidden="false" customHeight="false" outlineLevel="0" collapsed="false">
      <c r="O1179" s="39" t="n">
        <v>-62.9</v>
      </c>
      <c r="P1179" s="40" t="n">
        <f aca="false">SUMPRODUCT(ReC,COS(kk*RADIANS(O1179)))-SUMPRODUCT(ImC,SIN(kk*RADIANS(O1179)))</f>
        <v>-0.142042172383972</v>
      </c>
    </row>
    <row r="1180" customFormat="false" ht="15" hidden="false" customHeight="false" outlineLevel="0" collapsed="false">
      <c r="O1180" s="39" t="n">
        <v>-62.8</v>
      </c>
      <c r="P1180" s="40" t="n">
        <f aca="false">SUMPRODUCT(ReC,COS(kk*RADIANS(O1180)))-SUMPRODUCT(ImC,SIN(kk*RADIANS(O1180)))</f>
        <v>-0.141066261029875</v>
      </c>
    </row>
    <row r="1181" customFormat="false" ht="15" hidden="false" customHeight="false" outlineLevel="0" collapsed="false">
      <c r="O1181" s="39" t="n">
        <v>-62.7</v>
      </c>
      <c r="P1181" s="40" t="n">
        <f aca="false">SUMPRODUCT(ReC,COS(kk*RADIANS(O1181)))-SUMPRODUCT(ImC,SIN(kk*RADIANS(O1181)))</f>
        <v>-0.140103090995918</v>
      </c>
    </row>
    <row r="1182" customFormat="false" ht="15" hidden="false" customHeight="false" outlineLevel="0" collapsed="false">
      <c r="O1182" s="39" t="n">
        <v>-62.6</v>
      </c>
      <c r="P1182" s="40" t="n">
        <f aca="false">SUMPRODUCT(ReC,COS(kk*RADIANS(O1182)))-SUMPRODUCT(ImC,SIN(kk*RADIANS(O1182)))</f>
        <v>-0.139152735251028</v>
      </c>
    </row>
    <row r="1183" customFormat="false" ht="15" hidden="false" customHeight="false" outlineLevel="0" collapsed="false">
      <c r="O1183" s="39" t="n">
        <v>-62.5</v>
      </c>
      <c r="P1183" s="40" t="n">
        <f aca="false">SUMPRODUCT(ReC,COS(kk*RADIANS(O1183)))-SUMPRODUCT(ImC,SIN(kk*RADIANS(O1183)))</f>
        <v>-0.138215261121848</v>
      </c>
    </row>
    <row r="1184" customFormat="false" ht="15" hidden="false" customHeight="false" outlineLevel="0" collapsed="false">
      <c r="O1184" s="39" t="n">
        <v>-62.4</v>
      </c>
      <c r="P1184" s="40" t="n">
        <f aca="false">SUMPRODUCT(ReC,COS(kk*RADIANS(O1184)))-SUMPRODUCT(ImC,SIN(kk*RADIANS(O1184)))</f>
        <v>-0.137290730242626</v>
      </c>
    </row>
    <row r="1185" customFormat="false" ht="15" hidden="false" customHeight="false" outlineLevel="0" collapsed="false">
      <c r="O1185" s="39" t="n">
        <v>-62.3</v>
      </c>
      <c r="P1185" s="40" t="n">
        <f aca="false">SUMPRODUCT(ReC,COS(kk*RADIANS(O1185)))-SUMPRODUCT(ImC,SIN(kk*RADIANS(O1185)))</f>
        <v>-0.136379198507432</v>
      </c>
    </row>
    <row r="1186" customFormat="false" ht="15" hidden="false" customHeight="false" outlineLevel="0" collapsed="false">
      <c r="O1186" s="39" t="n">
        <v>-62.2</v>
      </c>
      <c r="P1186" s="40" t="n">
        <f aca="false">SUMPRODUCT(ReC,COS(kk*RADIANS(O1186)))-SUMPRODUCT(ImC,SIN(kk*RADIANS(O1186)))</f>
        <v>-0.135480716024701</v>
      </c>
    </row>
    <row r="1187" customFormat="false" ht="15" hidden="false" customHeight="false" outlineLevel="0" collapsed="false">
      <c r="O1187" s="39" t="n">
        <v>-62.1</v>
      </c>
      <c r="P1187" s="40" t="n">
        <f aca="false">SUMPRODUCT(ReC,COS(kk*RADIANS(O1187)))-SUMPRODUCT(ImC,SIN(kk*RADIANS(O1187)))</f>
        <v>-0.134595327074142</v>
      </c>
    </row>
    <row r="1188" customFormat="false" ht="15" hidden="false" customHeight="false" outlineLevel="0" collapsed="false">
      <c r="O1188" s="39" t="n">
        <v>-62</v>
      </c>
      <c r="P1188" s="40" t="n">
        <f aca="false">SUMPRODUCT(ReC,COS(kk*RADIANS(O1188)))-SUMPRODUCT(ImC,SIN(kk*RADIANS(O1188)))</f>
        <v>-0.133723070066047</v>
      </c>
    </row>
    <row r="1189" customFormat="false" ht="15" hidden="false" customHeight="false" outlineLevel="0" collapsed="false">
      <c r="O1189" s="39" t="n">
        <v>-61.9</v>
      </c>
      <c r="P1189" s="40" t="n">
        <f aca="false">SUMPRODUCT(ReC,COS(kk*RADIANS(O1189)))-SUMPRODUCT(ImC,SIN(kk*RADIANS(O1189)))</f>
        <v>-0.132863977503013</v>
      </c>
    </row>
    <row r="1190" customFormat="false" ht="15" hidden="false" customHeight="false" outlineLevel="0" collapsed="false">
      <c r="O1190" s="39" t="n">
        <v>-61.8</v>
      </c>
      <c r="P1190" s="40" t="n">
        <f aca="false">SUMPRODUCT(ReC,COS(kk*RADIANS(O1190)))-SUMPRODUCT(ImC,SIN(kk*RADIANS(O1190)))</f>
        <v>-0.132018075944112</v>
      </c>
    </row>
    <row r="1191" customFormat="false" ht="15" hidden="false" customHeight="false" outlineLevel="0" collapsed="false">
      <c r="O1191" s="39" t="n">
        <v>-61.7</v>
      </c>
      <c r="P1191" s="40" t="n">
        <f aca="false">SUMPRODUCT(ReC,COS(kk*RADIANS(O1191)))-SUMPRODUCT(ImC,SIN(kk*RADIANS(O1191)))</f>
        <v>-0.13118538597153</v>
      </c>
    </row>
    <row r="1192" customFormat="false" ht="15" hidden="false" customHeight="false" outlineLevel="0" collapsed="false">
      <c r="O1192" s="39" t="n">
        <v>-61.6</v>
      </c>
      <c r="P1192" s="40" t="n">
        <f aca="false">SUMPRODUCT(ReC,COS(kk*RADIANS(O1192)))-SUMPRODUCT(ImC,SIN(kk*RADIANS(O1192)))</f>
        <v>-0.130365922159697</v>
      </c>
    </row>
    <row r="1193" customFormat="false" ht="15" hidden="false" customHeight="false" outlineLevel="0" collapsed="false">
      <c r="O1193" s="39" t="n">
        <v>-61.5</v>
      </c>
      <c r="P1193" s="40" t="n">
        <f aca="false">SUMPRODUCT(ReC,COS(kk*RADIANS(O1193)))-SUMPRODUCT(ImC,SIN(kk*RADIANS(O1193)))</f>
        <v>-0.12955969304693</v>
      </c>
    </row>
    <row r="1194" customFormat="false" ht="15" hidden="false" customHeight="false" outlineLevel="0" collapsed="false">
      <c r="O1194" s="39" t="n">
        <v>-61.4</v>
      </c>
      <c r="P1194" s="40" t="n">
        <f aca="false">SUMPRODUCT(ReC,COS(kk*RADIANS(O1194)))-SUMPRODUCT(ImC,SIN(kk*RADIANS(O1194)))</f>
        <v>-0.128766701109618</v>
      </c>
    </row>
    <row r="1195" customFormat="false" ht="15" hidden="false" customHeight="false" outlineLevel="0" collapsed="false">
      <c r="O1195" s="39" t="n">
        <v>-61.3</v>
      </c>
      <c r="P1195" s="40" t="n">
        <f aca="false">SUMPRODUCT(ReC,COS(kk*RADIANS(O1195)))-SUMPRODUCT(ImC,SIN(kk*RADIANS(O1195)))</f>
        <v>-0.127986942738956</v>
      </c>
    </row>
    <row r="1196" customFormat="false" ht="15" hidden="false" customHeight="false" outlineLevel="0" collapsed="false">
      <c r="O1196" s="39" t="n">
        <v>-61.2</v>
      </c>
      <c r="P1196" s="40" t="n">
        <f aca="false">SUMPRODUCT(ReC,COS(kk*RADIANS(O1196)))-SUMPRODUCT(ImC,SIN(kk*RADIANS(O1196)))</f>
        <v>-0.127220408220257</v>
      </c>
    </row>
    <row r="1197" customFormat="false" ht="15" hidden="false" customHeight="false" outlineLevel="0" collapsed="false">
      <c r="O1197" s="39" t="n">
        <v>-61.1</v>
      </c>
      <c r="P1197" s="40" t="n">
        <f aca="false">SUMPRODUCT(ReC,COS(kk*RADIANS(O1197)))-SUMPRODUCT(ImC,SIN(kk*RADIANS(O1197)))</f>
        <v>-0.126467081714857</v>
      </c>
    </row>
    <row r="1198" customFormat="false" ht="15" hidden="false" customHeight="false" outlineLevel="0" collapsed="false">
      <c r="O1198" s="39" t="n">
        <v>-61</v>
      </c>
      <c r="P1198" s="40" t="n">
        <f aca="false">SUMPRODUCT(ReC,COS(kk*RADIANS(O1198)))-SUMPRODUCT(ImC,SIN(kk*RADIANS(O1198)))</f>
        <v>-0.125726941244633</v>
      </c>
    </row>
    <row r="1199" customFormat="false" ht="15" hidden="false" customHeight="false" outlineLevel="0" collapsed="false">
      <c r="O1199" s="39" t="n">
        <v>-60.9</v>
      </c>
      <c r="P1199" s="40" t="n">
        <f aca="false">SUMPRODUCT(ReC,COS(kk*RADIANS(O1199)))-SUMPRODUCT(ImC,SIN(kk*RADIANS(O1199)))</f>
        <v>-0.124999958679137</v>
      </c>
    </row>
    <row r="1200" customFormat="false" ht="15" hidden="false" customHeight="false" outlineLevel="0" collapsed="false">
      <c r="O1200" s="39" t="n">
        <v>-60.8</v>
      </c>
      <c r="P1200" s="40" t="n">
        <f aca="false">SUMPRODUCT(ReC,COS(kk*RADIANS(O1200)))-SUMPRODUCT(ImC,SIN(kk*RADIANS(O1200)))</f>
        <v>-0.12428609972538</v>
      </c>
    </row>
    <row r="1201" customFormat="false" ht="15" hidden="false" customHeight="false" outlineLevel="0" collapsed="false">
      <c r="O1201" s="39" t="n">
        <v>-60.7</v>
      </c>
      <c r="P1201" s="40" t="n">
        <f aca="false">SUMPRODUCT(ReC,COS(kk*RADIANS(O1201)))-SUMPRODUCT(ImC,SIN(kk*RADIANS(O1201)))</f>
        <v>-0.123585323920272</v>
      </c>
    </row>
    <row r="1202" customFormat="false" ht="15" hidden="false" customHeight="false" outlineLevel="0" collapsed="false">
      <c r="O1202" s="39" t="n">
        <v>-60.6</v>
      </c>
      <c r="P1202" s="40" t="n">
        <f aca="false">SUMPRODUCT(ReC,COS(kk*RADIANS(O1202)))-SUMPRODUCT(ImC,SIN(kk*RADIANS(O1202)))</f>
        <v>-0.122897584625712</v>
      </c>
    </row>
    <row r="1203" customFormat="false" ht="15" hidden="false" customHeight="false" outlineLevel="0" collapsed="false">
      <c r="O1203" s="39" t="n">
        <v>-60.5</v>
      </c>
      <c r="P1203" s="40" t="n">
        <f aca="false">SUMPRODUCT(ReC,COS(kk*RADIANS(O1203)))-SUMPRODUCT(ImC,SIN(kk*RADIANS(O1203)))</f>
        <v>-0.122222829026378</v>
      </c>
    </row>
    <row r="1204" customFormat="false" ht="15" hidden="false" customHeight="false" outlineLevel="0" collapsed="false">
      <c r="O1204" s="39" t="n">
        <v>-60.4</v>
      </c>
      <c r="P1204" s="40" t="n">
        <f aca="false">SUMPRODUCT(ReC,COS(kk*RADIANS(O1204)))-SUMPRODUCT(ImC,SIN(kk*RADIANS(O1204)))</f>
        <v>-0.121560998130187</v>
      </c>
    </row>
    <row r="1205" customFormat="false" ht="15" hidden="false" customHeight="false" outlineLevel="0" collapsed="false">
      <c r="O1205" s="39" t="n">
        <v>-60.3</v>
      </c>
      <c r="P1205" s="40" t="n">
        <f aca="false">SUMPRODUCT(ReC,COS(kk*RADIANS(O1205)))-SUMPRODUCT(ImC,SIN(kk*RADIANS(O1205)))</f>
        <v>-0.120912026771464</v>
      </c>
    </row>
    <row r="1206" customFormat="false" ht="15" hidden="false" customHeight="false" outlineLevel="0" collapsed="false">
      <c r="O1206" s="39" t="n">
        <v>-60.2</v>
      </c>
      <c r="P1206" s="40" t="n">
        <f aca="false">SUMPRODUCT(ReC,COS(kk*RADIANS(O1206)))-SUMPRODUCT(ImC,SIN(kk*RADIANS(O1206)))</f>
        <v>-0.120275843616806</v>
      </c>
    </row>
    <row r="1207" customFormat="false" ht="15" hidden="false" customHeight="false" outlineLevel="0" collapsed="false">
      <c r="O1207" s="39" t="n">
        <v>-60.1</v>
      </c>
      <c r="P1207" s="40" t="n">
        <f aca="false">SUMPRODUCT(ReC,COS(kk*RADIANS(O1207)))-SUMPRODUCT(ImC,SIN(kk*RADIANS(O1207)))</f>
        <v>-0.119652371173664</v>
      </c>
    </row>
    <row r="1208" customFormat="false" ht="15" hidden="false" customHeight="false" outlineLevel="0" collapsed="false">
      <c r="O1208" s="39" t="n">
        <v>-60</v>
      </c>
      <c r="P1208" s="40" t="n">
        <f aca="false">SUMPRODUCT(ReC,COS(kk*RADIANS(O1208)))-SUMPRODUCT(ImC,SIN(kk*RADIANS(O1208)))</f>
        <v>-0.119041525801643</v>
      </c>
    </row>
    <row r="1209" customFormat="false" ht="15" hidden="false" customHeight="false" outlineLevel="0" collapsed="false">
      <c r="O1209" s="39" t="n">
        <v>-59.9</v>
      </c>
      <c r="P1209" s="40" t="n">
        <f aca="false">SUMPRODUCT(ReC,COS(kk*RADIANS(O1209)))-SUMPRODUCT(ImC,SIN(kk*RADIANS(O1209)))</f>
        <v>-0.118443217726517</v>
      </c>
    </row>
    <row r="1210" customFormat="false" ht="15" hidden="false" customHeight="false" outlineLevel="0" collapsed="false">
      <c r="O1210" s="39" t="n">
        <v>-59.8</v>
      </c>
      <c r="P1210" s="40" t="n">
        <f aca="false">SUMPRODUCT(ReC,COS(kk*RADIANS(O1210)))-SUMPRODUCT(ImC,SIN(kk*RADIANS(O1210)))</f>
        <v>-0.117857351056974</v>
      </c>
    </row>
    <row r="1211" customFormat="false" ht="15" hidden="false" customHeight="false" outlineLevel="0" collapsed="false">
      <c r="O1211" s="39" t="n">
        <v>-59.7</v>
      </c>
      <c r="P1211" s="40" t="n">
        <f aca="false">SUMPRODUCT(ReC,COS(kk*RADIANS(O1211)))-SUMPRODUCT(ImC,SIN(kk*RADIANS(O1211)))</f>
        <v>-0.117283823804086</v>
      </c>
    </row>
    <row r="1212" customFormat="false" ht="15" hidden="false" customHeight="false" outlineLevel="0" collapsed="false">
      <c r="O1212" s="39" t="n">
        <v>-59.6</v>
      </c>
      <c r="P1212" s="40" t="n">
        <f aca="false">SUMPRODUCT(ReC,COS(kk*RADIANS(O1212)))-SUMPRODUCT(ImC,SIN(kk*RADIANS(O1212)))</f>
        <v>-0.116722527903504</v>
      </c>
    </row>
    <row r="1213" customFormat="false" ht="15" hidden="false" customHeight="false" outlineLevel="0" collapsed="false">
      <c r="O1213" s="39" t="n">
        <v>-59.5</v>
      </c>
      <c r="P1213" s="40" t="n">
        <f aca="false">SUMPRODUCT(ReC,COS(kk*RADIANS(O1213)))-SUMPRODUCT(ImC,SIN(kk*RADIANS(O1213)))</f>
        <v>-0.116173349240385</v>
      </c>
    </row>
    <row r="1214" customFormat="false" ht="15" hidden="false" customHeight="false" outlineLevel="0" collapsed="false">
      <c r="O1214" s="39" t="n">
        <v>-59.4</v>
      </c>
      <c r="P1214" s="40" t="n">
        <f aca="false">SUMPRODUCT(ReC,COS(kk*RADIANS(O1214)))-SUMPRODUCT(ImC,SIN(kk*RADIANS(O1214)))</f>
        <v>-0.115636167677037</v>
      </c>
    </row>
    <row r="1215" customFormat="false" ht="15" hidden="false" customHeight="false" outlineLevel="0" collapsed="false">
      <c r="O1215" s="39" t="n">
        <v>-59.3</v>
      </c>
      <c r="P1215" s="40" t="n">
        <f aca="false">SUMPRODUCT(ReC,COS(kk*RADIANS(O1215)))-SUMPRODUCT(ImC,SIN(kk*RADIANS(O1215)))</f>
        <v>-0.115110857083296</v>
      </c>
    </row>
    <row r="1216" customFormat="false" ht="15" hidden="false" customHeight="false" outlineLevel="0" collapsed="false">
      <c r="O1216" s="39" t="n">
        <v>-59.2</v>
      </c>
      <c r="P1216" s="40" t="n">
        <f aca="false">SUMPRODUCT(ReC,COS(kk*RADIANS(O1216)))-SUMPRODUCT(ImC,SIN(kk*RADIANS(O1216)))</f>
        <v>-0.11459728536961</v>
      </c>
    </row>
    <row r="1217" customFormat="false" ht="15" hidden="false" customHeight="false" outlineLevel="0" collapsed="false">
      <c r="O1217" s="39" t="n">
        <v>-59.1</v>
      </c>
      <c r="P1217" s="40" t="n">
        <f aca="false">SUMPRODUCT(ReC,COS(kk*RADIANS(O1217)))-SUMPRODUCT(ImC,SIN(kk*RADIANS(O1217)))</f>
        <v>-0.114095314522846</v>
      </c>
    </row>
    <row r="1218" customFormat="false" ht="15" hidden="false" customHeight="false" outlineLevel="0" collapsed="false">
      <c r="O1218" s="39" t="n">
        <v>-59</v>
      </c>
      <c r="P1218" s="40" t="n">
        <f aca="false">SUMPRODUCT(ReC,COS(kk*RADIANS(O1218)))-SUMPRODUCT(ImC,SIN(kk*RADIANS(O1218)))</f>
        <v>-0.113604800644797</v>
      </c>
    </row>
    <row r="1219" customFormat="false" ht="15" hidden="false" customHeight="false" outlineLevel="0" collapsed="false">
      <c r="O1219" s="39" t="n">
        <v>-58.9</v>
      </c>
      <c r="P1219" s="40" t="n">
        <f aca="false">SUMPRODUCT(ReC,COS(kk*RADIANS(O1219)))-SUMPRODUCT(ImC,SIN(kk*RADIANS(O1219)))</f>
        <v>-0.113125593993395</v>
      </c>
    </row>
    <row r="1220" customFormat="false" ht="15" hidden="false" customHeight="false" outlineLevel="0" collapsed="false">
      <c r="O1220" s="39" t="n">
        <v>-58.8</v>
      </c>
      <c r="P1220" s="40" t="n">
        <f aca="false">SUMPRODUCT(ReC,COS(kk*RADIANS(O1220)))-SUMPRODUCT(ImC,SIN(kk*RADIANS(O1220)))</f>
        <v>-0.112657539026606</v>
      </c>
    </row>
    <row r="1221" customFormat="false" ht="15" hidden="false" customHeight="false" outlineLevel="0" collapsed="false">
      <c r="O1221" s="39" t="n">
        <v>-58.7</v>
      </c>
      <c r="P1221" s="40" t="n">
        <f aca="false">SUMPRODUCT(ReC,COS(kk*RADIANS(O1221)))-SUMPRODUCT(ImC,SIN(kk*RADIANS(O1221)))</f>
        <v>-0.11220047444901</v>
      </c>
    </row>
    <row r="1222" customFormat="false" ht="15" hidden="false" customHeight="false" outlineLevel="0" collapsed="false">
      <c r="O1222" s="39" t="n">
        <v>-58.6</v>
      </c>
      <c r="P1222" s="40" t="n">
        <f aca="false">SUMPRODUCT(ReC,COS(kk*RADIANS(O1222)))-SUMPRODUCT(ImC,SIN(kk*RADIANS(O1222)))</f>
        <v>-0.111754233261051</v>
      </c>
    </row>
    <row r="1223" customFormat="false" ht="15" hidden="false" customHeight="false" outlineLevel="0" collapsed="false">
      <c r="O1223" s="39" t="n">
        <v>-58.5</v>
      </c>
      <c r="P1223" s="40" t="n">
        <f aca="false">SUMPRODUCT(ReC,COS(kk*RADIANS(O1223)))-SUMPRODUCT(ImC,SIN(kk*RADIANS(O1223)))</f>
        <v>-0.11131864281094</v>
      </c>
    </row>
    <row r="1224" customFormat="false" ht="15" hidden="false" customHeight="false" outlineLevel="0" collapsed="false">
      <c r="O1224" s="39" t="n">
        <v>-58.4</v>
      </c>
      <c r="P1224" s="40" t="n">
        <f aca="false">SUMPRODUCT(ReC,COS(kk*RADIANS(O1224)))-SUMPRODUCT(ImC,SIN(kk*RADIANS(O1224)))</f>
        <v>-0.110893524849202</v>
      </c>
    </row>
    <row r="1225" customFormat="false" ht="15" hidden="false" customHeight="false" outlineLevel="0" collapsed="false">
      <c r="O1225" s="39" t="n">
        <v>-58.3</v>
      </c>
      <c r="P1225" s="40" t="n">
        <f aca="false">SUMPRODUCT(ReC,COS(kk*RADIANS(O1225)))-SUMPRODUCT(ImC,SIN(kk*RADIANS(O1225)))</f>
        <v>-0.110478695585853</v>
      </c>
    </row>
    <row r="1226" customFormat="false" ht="15" hidden="false" customHeight="false" outlineLevel="0" collapsed="false">
      <c r="O1226" s="39" t="n">
        <v>-58.2</v>
      </c>
      <c r="P1226" s="40" t="n">
        <f aca="false">SUMPRODUCT(ReC,COS(kk*RADIANS(O1226)))-SUMPRODUCT(ImC,SIN(kk*RADIANS(O1226)))</f>
        <v>-0.110073965750187</v>
      </c>
    </row>
    <row r="1227" customFormat="false" ht="15" hidden="false" customHeight="false" outlineLevel="0" collapsed="false">
      <c r="O1227" s="39" t="n">
        <v>-58.1</v>
      </c>
      <c r="P1227" s="40" t="n">
        <f aca="false">SUMPRODUCT(ReC,COS(kk*RADIANS(O1227)))-SUMPRODUCT(ImC,SIN(kk*RADIANS(O1227)))</f>
        <v>-0.109679140653154</v>
      </c>
    </row>
    <row r="1228" customFormat="false" ht="15" hidden="false" customHeight="false" outlineLevel="0" collapsed="false">
      <c r="O1228" s="39" t="n">
        <v>-58</v>
      </c>
      <c r="P1228" s="40" t="n">
        <f aca="false">SUMPRODUCT(ReC,COS(kk*RADIANS(O1228)))-SUMPRODUCT(ImC,SIN(kk*RADIANS(O1228)))</f>
        <v>-0.109294020252324</v>
      </c>
    </row>
    <row r="1229" customFormat="false" ht="15" hidden="false" customHeight="false" outlineLevel="0" collapsed="false">
      <c r="O1229" s="39" t="n">
        <v>-57.9</v>
      </c>
      <c r="P1229" s="40" t="n">
        <f aca="false">SUMPRODUCT(ReC,COS(kk*RADIANS(O1229)))-SUMPRODUCT(ImC,SIN(kk*RADIANS(O1229)))</f>
        <v>-0.108918399219395</v>
      </c>
    </row>
    <row r="1230" customFormat="false" ht="15" hidden="false" customHeight="false" outlineLevel="0" collapsed="false">
      <c r="O1230" s="39" t="n">
        <v>-57.8</v>
      </c>
      <c r="P1230" s="40" t="n">
        <f aca="false">SUMPRODUCT(ReC,COS(kk*RADIANS(O1230)))-SUMPRODUCT(ImC,SIN(kk*RADIANS(O1230)))</f>
        <v>-0.108552067010249</v>
      </c>
    </row>
    <row r="1231" customFormat="false" ht="15" hidden="false" customHeight="false" outlineLevel="0" collapsed="false">
      <c r="O1231" s="39" t="n">
        <v>-57.7</v>
      </c>
      <c r="P1231" s="40" t="n">
        <f aca="false">SUMPRODUCT(ReC,COS(kk*RADIANS(O1231)))-SUMPRODUCT(ImC,SIN(kk*RADIANS(O1231)))</f>
        <v>-0.108194807937511</v>
      </c>
    </row>
    <row r="1232" customFormat="false" ht="15" hidden="false" customHeight="false" outlineLevel="0" collapsed="false">
      <c r="O1232" s="39" t="n">
        <v>-57.6</v>
      </c>
      <c r="P1232" s="40" t="n">
        <f aca="false">SUMPRODUCT(ReC,COS(kk*RADIANS(O1232)))-SUMPRODUCT(ImC,SIN(kk*RADIANS(O1232)))</f>
        <v>-0.107846401245605</v>
      </c>
    </row>
    <row r="1233" customFormat="false" ht="15" hidden="false" customHeight="false" outlineLevel="0" collapsed="false">
      <c r="O1233" s="39" t="n">
        <v>-57.5</v>
      </c>
      <c r="P1233" s="40" t="n">
        <f aca="false">SUMPRODUCT(ReC,COS(kk*RADIANS(O1233)))-SUMPRODUCT(ImC,SIN(kk*RADIANS(O1233)))</f>
        <v>-0.107506621188276</v>
      </c>
    </row>
    <row r="1234" customFormat="false" ht="15" hidden="false" customHeight="false" outlineLevel="0" collapsed="false">
      <c r="O1234" s="39" t="n">
        <v>-57.4</v>
      </c>
      <c r="P1234" s="40" t="n">
        <f aca="false">SUMPRODUCT(ReC,COS(kk*RADIANS(O1234)))-SUMPRODUCT(ImC,SIN(kk*RADIANS(O1234)))</f>
        <v>-0.107175237108549</v>
      </c>
    </row>
    <row r="1235" customFormat="false" ht="15" hidden="false" customHeight="false" outlineLevel="0" collapsed="false">
      <c r="O1235" s="39" t="n">
        <v>-57.3</v>
      </c>
      <c r="P1235" s="40" t="n">
        <f aca="false">SUMPRODUCT(ReC,COS(kk*RADIANS(O1235)))-SUMPRODUCT(ImC,SIN(kk*RADIANS(O1235)))</f>
        <v>-0.106852013521107</v>
      </c>
    </row>
    <row r="1236" customFormat="false" ht="15" hidden="false" customHeight="false" outlineLevel="0" collapsed="false">
      <c r="O1236" s="39" t="n">
        <v>-57.2</v>
      </c>
      <c r="P1236" s="40" t="n">
        <f aca="false">SUMPRODUCT(ReC,COS(kk*RADIANS(O1236)))-SUMPRODUCT(ImC,SIN(kk*RADIANS(O1236)))</f>
        <v>-0.106536710197053</v>
      </c>
    </row>
    <row r="1237" customFormat="false" ht="15" hidden="false" customHeight="false" outlineLevel="0" collapsed="false">
      <c r="O1237" s="39" t="n">
        <v>-57.1</v>
      </c>
      <c r="P1237" s="40" t="n">
        <f aca="false">SUMPRODUCT(ReC,COS(kk*RADIANS(O1237)))-SUMPRODUCT(ImC,SIN(kk*RADIANS(O1237)))</f>
        <v>-0.106229082251026</v>
      </c>
    </row>
    <row r="1238" customFormat="false" ht="15" hidden="false" customHeight="false" outlineLevel="0" collapsed="false">
      <c r="O1238" s="39" t="n">
        <v>-57</v>
      </c>
      <c r="P1238" s="40" t="n">
        <f aca="false">SUMPRODUCT(ReC,COS(kk*RADIANS(O1238)))-SUMPRODUCT(ImC,SIN(kk*RADIANS(O1238)))</f>
        <v>-0.105928880230656</v>
      </c>
    </row>
    <row r="1239" customFormat="false" ht="15" hidden="false" customHeight="false" outlineLevel="0" collapsed="false">
      <c r="O1239" s="39" t="n">
        <v>-56.9</v>
      </c>
      <c r="P1239" s="40" t="n">
        <f aca="false">SUMPRODUCT(ReC,COS(kk*RADIANS(O1239)))-SUMPRODUCT(ImC,SIN(kk*RADIANS(O1239)))</f>
        <v>-0.105635850208299</v>
      </c>
    </row>
    <row r="1240" customFormat="false" ht="15" hidden="false" customHeight="false" outlineLevel="0" collapsed="false">
      <c r="O1240" s="39" t="n">
        <v>-56.8</v>
      </c>
      <c r="P1240" s="40" t="n">
        <f aca="false">SUMPRODUCT(ReC,COS(kk*RADIANS(O1240)))-SUMPRODUCT(ImC,SIN(kk*RADIANS(O1240)))</f>
        <v>-0.105349733875053</v>
      </c>
    </row>
    <row r="1241" customFormat="false" ht="15" hidden="false" customHeight="false" outlineLevel="0" collapsed="false">
      <c r="O1241" s="39" t="n">
        <v>-56.7</v>
      </c>
      <c r="P1241" s="40" t="n">
        <f aca="false">SUMPRODUCT(ReC,COS(kk*RADIANS(O1241)))-SUMPRODUCT(ImC,SIN(kk*RADIANS(O1241)))</f>
        <v>-0.105070268636996</v>
      </c>
    </row>
    <row r="1242" customFormat="false" ht="15" hidden="false" customHeight="false" outlineLevel="0" collapsed="false">
      <c r="O1242" s="39" t="n">
        <v>-56.6</v>
      </c>
      <c r="P1242" s="40" t="n">
        <f aca="false">SUMPRODUCT(ReC,COS(kk*RADIANS(O1242)))-SUMPRODUCT(ImC,SIN(kk*RADIANS(O1242)))</f>
        <v>-0.104797187713617</v>
      </c>
    </row>
    <row r="1243" customFormat="false" ht="15" hidden="false" customHeight="false" outlineLevel="0" collapsed="false">
      <c r="O1243" s="39" t="n">
        <v>-56.5</v>
      </c>
      <c r="P1243" s="40" t="n">
        <f aca="false">SUMPRODUCT(ReC,COS(kk*RADIANS(O1243)))-SUMPRODUCT(ImC,SIN(kk*RADIANS(O1243)))</f>
        <v>-0.104530220238424</v>
      </c>
    </row>
    <row r="1244" customFormat="false" ht="15" hidden="false" customHeight="false" outlineLevel="0" collapsed="false">
      <c r="O1244" s="39" t="n">
        <v>-56.4</v>
      </c>
      <c r="P1244" s="40" t="n">
        <f aca="false">SUMPRODUCT(ReC,COS(kk*RADIANS(O1244)))-SUMPRODUCT(ImC,SIN(kk*RADIANS(O1244)))</f>
        <v>-0.104269091361656</v>
      </c>
    </row>
    <row r="1245" customFormat="false" ht="15" hidden="false" customHeight="false" outlineLevel="0" collapsed="false">
      <c r="O1245" s="39" t="n">
        <v>-56.3</v>
      </c>
      <c r="P1245" s="40" t="n">
        <f aca="false">SUMPRODUCT(ReC,COS(kk*RADIANS(O1245)))-SUMPRODUCT(ImC,SIN(kk*RADIANS(O1245)))</f>
        <v>-0.104013522355101</v>
      </c>
    </row>
    <row r="1246" customFormat="false" ht="15" hidden="false" customHeight="false" outlineLevel="0" collapsed="false">
      <c r="O1246" s="39" t="n">
        <v>-56.2</v>
      </c>
      <c r="P1246" s="40" t="n">
        <f aca="false">SUMPRODUCT(ReC,COS(kk*RADIANS(O1246)))-SUMPRODUCT(ImC,SIN(kk*RADIANS(O1246)))</f>
        <v>-0.103763230718953</v>
      </c>
    </row>
    <row r="1247" customFormat="false" ht="15" hidden="false" customHeight="false" outlineLevel="0" collapsed="false">
      <c r="O1247" s="39" t="n">
        <v>-56.1</v>
      </c>
      <c r="P1247" s="40" t="n">
        <f aca="false">SUMPRODUCT(ReC,COS(kk*RADIANS(O1247)))-SUMPRODUCT(ImC,SIN(kk*RADIANS(O1247)))</f>
        <v>-0.103517930290678</v>
      </c>
    </row>
    <row r="1248" customFormat="false" ht="15" hidden="false" customHeight="false" outlineLevel="0" collapsed="false">
      <c r="O1248" s="39" t="n">
        <v>-56</v>
      </c>
      <c r="P1248" s="40" t="n">
        <f aca="false">SUMPRODUCT(ReC,COS(kk*RADIANS(O1248)))-SUMPRODUCT(ImC,SIN(kk*RADIANS(O1248)))</f>
        <v>-0.103277331355858</v>
      </c>
    </row>
    <row r="1249" customFormat="false" ht="15" hidden="false" customHeight="false" outlineLevel="0" collapsed="false">
      <c r="O1249" s="39" t="n">
        <v>-55.9</v>
      </c>
      <c r="P1249" s="40" t="n">
        <f aca="false">SUMPRODUCT(ReC,COS(kk*RADIANS(O1249)))-SUMPRODUCT(ImC,SIN(kk*RADIANS(O1249)))</f>
        <v>-0.103041140760949</v>
      </c>
    </row>
    <row r="1250" customFormat="false" ht="15" hidden="false" customHeight="false" outlineLevel="0" collapsed="false">
      <c r="O1250" s="39" t="n">
        <v>-55.8</v>
      </c>
      <c r="P1250" s="40" t="n">
        <f aca="false">SUMPRODUCT(ReC,COS(kk*RADIANS(O1250)))-SUMPRODUCT(ImC,SIN(kk*RADIANS(O1250)))</f>
        <v>-0.102809062027937</v>
      </c>
    </row>
    <row r="1251" customFormat="false" ht="15" hidden="false" customHeight="false" outlineLevel="0" collapsed="false">
      <c r="O1251" s="39" t="n">
        <v>-55.7</v>
      </c>
      <c r="P1251" s="40" t="n">
        <f aca="false">SUMPRODUCT(ReC,COS(kk*RADIANS(O1251)))-SUMPRODUCT(ImC,SIN(kk*RADIANS(O1251)))</f>
        <v>-0.102580795470825</v>
      </c>
    </row>
    <row r="1252" customFormat="false" ht="15" hidden="false" customHeight="false" outlineLevel="0" collapsed="false">
      <c r="O1252" s="39" t="n">
        <v>-55.6</v>
      </c>
      <c r="P1252" s="40" t="n">
        <f aca="false">SUMPRODUCT(ReC,COS(kk*RADIANS(O1252)))-SUMPRODUCT(ImC,SIN(kk*RADIANS(O1252)))</f>
        <v>-0.102356038313926</v>
      </c>
    </row>
    <row r="1253" customFormat="false" ht="15" hidden="false" customHeight="false" outlineLevel="0" collapsed="false">
      <c r="O1253" s="39" t="n">
        <v>-55.5</v>
      </c>
      <c r="P1253" s="40" t="n">
        <f aca="false">SUMPRODUCT(ReC,COS(kk*RADIANS(O1253)))-SUMPRODUCT(ImC,SIN(kk*RADIANS(O1253)))</f>
        <v>-0.102134484811903</v>
      </c>
    </row>
    <row r="1254" customFormat="false" ht="15" hidden="false" customHeight="false" outlineLevel="0" collapsed="false">
      <c r="O1254" s="39" t="n">
        <v>-55.4</v>
      </c>
      <c r="P1254" s="40" t="n">
        <f aca="false">SUMPRODUCT(ReC,COS(kk*RADIANS(O1254)))-SUMPRODUCT(ImC,SIN(kk*RADIANS(O1254)))</f>
        <v>-0.101915826371513</v>
      </c>
    </row>
    <row r="1255" customFormat="false" ht="15" hidden="false" customHeight="false" outlineLevel="0" collapsed="false">
      <c r="O1255" s="39" t="n">
        <v>-55.3</v>
      </c>
      <c r="P1255" s="40" t="n">
        <f aca="false">SUMPRODUCT(ReC,COS(kk*RADIANS(O1255)))-SUMPRODUCT(ImC,SIN(kk*RADIANS(O1255)))</f>
        <v>-0.101699751675017</v>
      </c>
    </row>
    <row r="1256" customFormat="false" ht="15" hidden="false" customHeight="false" outlineLevel="0" collapsed="false">
      <c r="O1256" s="39" t="n">
        <v>-55.2</v>
      </c>
      <c r="P1256" s="40" t="n">
        <f aca="false">SUMPRODUCT(ReC,COS(kk*RADIANS(O1256)))-SUMPRODUCT(ImC,SIN(kk*RADIANS(O1256)))</f>
        <v>-0.101485946805196</v>
      </c>
    </row>
    <row r="1257" customFormat="false" ht="15" hidden="false" customHeight="false" outlineLevel="0" collapsed="false">
      <c r="O1257" s="39" t="n">
        <v>-55.1</v>
      </c>
      <c r="P1257" s="40" t="n">
        <f aca="false">SUMPRODUCT(ReC,COS(kk*RADIANS(O1257)))-SUMPRODUCT(ImC,SIN(kk*RADIANS(O1257)))</f>
        <v>-0.101274095371925</v>
      </c>
    </row>
    <row r="1258" customFormat="false" ht="15" hidden="false" customHeight="false" outlineLevel="0" collapsed="false">
      <c r="O1258" s="39" t="n">
        <v>-55</v>
      </c>
      <c r="P1258" s="40" t="n">
        <f aca="false">SUMPRODUCT(ReC,COS(kk*RADIANS(O1258)))-SUMPRODUCT(ImC,SIN(kk*RADIANS(O1258)))</f>
        <v>-0.101063878640271</v>
      </c>
    </row>
    <row r="1259" customFormat="false" ht="15" hidden="false" customHeight="false" outlineLevel="0" collapsed="false">
      <c r="O1259" s="39" t="n">
        <v>-54.9</v>
      </c>
      <c r="P1259" s="40" t="n">
        <f aca="false">SUMPRODUCT(ReC,COS(kk*RADIANS(O1259)))-SUMPRODUCT(ImC,SIN(kk*RADIANS(O1259)))</f>
        <v>-0.100854975660043</v>
      </c>
    </row>
    <row r="1260" customFormat="false" ht="15" hidden="false" customHeight="false" outlineLevel="0" collapsed="false">
      <c r="O1260" s="39" t="n">
        <v>-54.8</v>
      </c>
      <c r="P1260" s="40" t="n">
        <f aca="false">SUMPRODUCT(ReC,COS(kk*RADIANS(O1260)))-SUMPRODUCT(ImC,SIN(kk*RADIANS(O1260)))</f>
        <v>-0.100647063396759</v>
      </c>
    </row>
    <row r="1261" customFormat="false" ht="15" hidden="false" customHeight="false" outlineLevel="0" collapsed="false">
      <c r="O1261" s="39" t="n">
        <v>-54.7</v>
      </c>
      <c r="P1261" s="40" t="n">
        <f aca="false">SUMPRODUCT(ReC,COS(kk*RADIANS(O1261)))-SUMPRODUCT(ImC,SIN(kk*RADIANS(O1261)))</f>
        <v>-0.100439816863968</v>
      </c>
    </row>
    <row r="1262" customFormat="false" ht="15" hidden="false" customHeight="false" outlineLevel="0" collapsed="false">
      <c r="O1262" s="39" t="n">
        <v>-54.6</v>
      </c>
      <c r="P1262" s="40" t="n">
        <f aca="false">SUMPRODUCT(ReC,COS(kk*RADIANS(O1262)))-SUMPRODUCT(ImC,SIN(kk*RADIANS(O1262)))</f>
        <v>-0.100232909256881</v>
      </c>
    </row>
    <row r="1263" customFormat="false" ht="15" hidden="false" customHeight="false" outlineLevel="0" collapsed="false">
      <c r="O1263" s="39" t="n">
        <v>-54.5</v>
      </c>
      <c r="P1263" s="40" t="n">
        <f aca="false">SUMPRODUCT(ReC,COS(kk*RADIANS(O1263)))-SUMPRODUCT(ImC,SIN(kk*RADIANS(O1263)))</f>
        <v>-0.100026012087257</v>
      </c>
    </row>
    <row r="1264" customFormat="false" ht="15" hidden="false" customHeight="false" outlineLevel="0" collapsed="false">
      <c r="O1264" s="39" t="n">
        <v>-54.4</v>
      </c>
      <c r="P1264" s="40" t="n">
        <f aca="false">SUMPRODUCT(ReC,COS(kk*RADIANS(O1264)))-SUMPRODUCT(ImC,SIN(kk*RADIANS(O1264)))</f>
        <v>-0.0998187953194819</v>
      </c>
    </row>
    <row r="1265" customFormat="false" ht="15" hidden="false" customHeight="false" outlineLevel="0" collapsed="false">
      <c r="O1265" s="39" t="n">
        <v>-54.3</v>
      </c>
      <c r="P1265" s="40" t="n">
        <f aca="false">SUMPRODUCT(ReC,COS(kk*RADIANS(O1265)))-SUMPRODUCT(ImC,SIN(kk*RADIANS(O1265)))</f>
        <v>-0.0996109275077994</v>
      </c>
    </row>
    <row r="1266" customFormat="false" ht="15" hidden="false" customHeight="false" outlineLevel="0" collapsed="false">
      <c r="O1266" s="39" t="n">
        <v>-54.2</v>
      </c>
      <c r="P1266" s="40" t="n">
        <f aca="false">SUMPRODUCT(ReC,COS(kk*RADIANS(O1266)))-SUMPRODUCT(ImC,SIN(kk*RADIANS(O1266)))</f>
        <v>-0.0994020759346235</v>
      </c>
    </row>
    <row r="1267" customFormat="false" ht="15" hidden="false" customHeight="false" outlineLevel="0" collapsed="false">
      <c r="O1267" s="39" t="n">
        <v>-54.1</v>
      </c>
      <c r="P1267" s="40" t="n">
        <f aca="false">SUMPRODUCT(ReC,COS(kk*RADIANS(O1267)))-SUMPRODUCT(ImC,SIN(kk*RADIANS(O1267)))</f>
        <v>-0.0991919067498882</v>
      </c>
    </row>
    <row r="1268" customFormat="false" ht="15" hidden="false" customHeight="false" outlineLevel="0" collapsed="false">
      <c r="O1268" s="39" t="n">
        <v>-54</v>
      </c>
      <c r="P1268" s="40" t="n">
        <f aca="false">SUMPRODUCT(ReC,COS(kk*RADIANS(O1268)))-SUMPRODUCT(ImC,SIN(kk*RADIANS(O1268)))</f>
        <v>-0.0989800851113717</v>
      </c>
    </row>
    <row r="1269" customFormat="false" ht="15" hidden="false" customHeight="false" outlineLevel="0" collapsed="false">
      <c r="O1269" s="39" t="n">
        <v>-53.9</v>
      </c>
      <c r="P1269" s="40" t="n">
        <f aca="false">SUMPRODUCT(ReC,COS(kk*RADIANS(O1269)))-SUMPRODUCT(ImC,SIN(kk*RADIANS(O1269)))</f>
        <v>-0.0987662753259394</v>
      </c>
    </row>
    <row r="1270" customFormat="false" ht="15" hidden="false" customHeight="false" outlineLevel="0" collapsed="false">
      <c r="O1270" s="39" t="n">
        <v>-53.8</v>
      </c>
      <c r="P1270" s="40" t="n">
        <f aca="false">SUMPRODUCT(ReC,COS(kk*RADIANS(O1270)))-SUMPRODUCT(ImC,SIN(kk*RADIANS(O1270)))</f>
        <v>-0.0985501409916471</v>
      </c>
    </row>
    <row r="1271" customFormat="false" ht="15" hidden="false" customHeight="false" outlineLevel="0" collapsed="false">
      <c r="O1271" s="39" t="n">
        <v>-53.7</v>
      </c>
      <c r="P1271" s="40" t="n">
        <f aca="false">SUMPRODUCT(ReC,COS(kk*RADIANS(O1271)))-SUMPRODUCT(ImC,SIN(kk*RADIANS(O1271)))</f>
        <v>-0.0983313451406482</v>
      </c>
    </row>
    <row r="1272" customFormat="false" ht="15" hidden="false" customHeight="false" outlineLevel="0" collapsed="false">
      <c r="O1272" s="39" t="n">
        <v>-53.6</v>
      </c>
      <c r="P1272" s="40" t="n">
        <f aca="false">SUMPRODUCT(ReC,COS(kk*RADIANS(O1272)))-SUMPRODUCT(ImC,SIN(kk*RADIANS(O1272)))</f>
        <v>-0.0981095503828421</v>
      </c>
    </row>
    <row r="1273" customFormat="false" ht="15" hidden="false" customHeight="false" outlineLevel="0" collapsed="false">
      <c r="O1273" s="39" t="n">
        <v>-53.5</v>
      </c>
      <c r="P1273" s="40" t="n">
        <f aca="false">SUMPRODUCT(ReC,COS(kk*RADIANS(O1273)))-SUMPRODUCT(ImC,SIN(kk*RADIANS(O1273)))</f>
        <v>-0.0978844190502084</v>
      </c>
    </row>
    <row r="1274" customFormat="false" ht="15" hidden="false" customHeight="false" outlineLevel="0" collapsed="false">
      <c r="O1274" s="39" t="n">
        <v>-53.4</v>
      </c>
      <c r="P1274" s="40" t="n">
        <f aca="false">SUMPRODUCT(ReC,COS(kk*RADIANS(O1274)))-SUMPRODUCT(ImC,SIN(kk*RADIANS(O1274)))</f>
        <v>-0.0976556133417645</v>
      </c>
    </row>
    <row r="1275" customFormat="false" ht="15" hidden="false" customHeight="false" outlineLevel="0" collapsed="false">
      <c r="O1275" s="39" t="n">
        <v>-53.3</v>
      </c>
      <c r="P1275" s="40" t="n">
        <f aca="false">SUMPRODUCT(ReC,COS(kk*RADIANS(O1275)))-SUMPRODUCT(ImC,SIN(kk*RADIANS(O1275)))</f>
        <v>-0.0974227954690864</v>
      </c>
    </row>
    <row r="1276" customFormat="false" ht="15" hidden="false" customHeight="false" outlineLevel="0" collapsed="false">
      <c r="O1276" s="39" t="n">
        <v>-53.2</v>
      </c>
      <c r="P1276" s="40" t="n">
        <f aca="false">SUMPRODUCT(ReC,COS(kk*RADIANS(O1276)))-SUMPRODUCT(ImC,SIN(kk*RADIANS(O1276)))</f>
        <v>-0.0971856278023335</v>
      </c>
    </row>
    <row r="1277" customFormat="false" ht="15" hidden="false" customHeight="false" outlineLevel="0" collapsed="false">
      <c r="O1277" s="39" t="n">
        <v>-53.1</v>
      </c>
      <c r="P1277" s="40" t="n">
        <f aca="false">SUMPRODUCT(ReC,COS(kk*RADIANS(O1277)))-SUMPRODUCT(ImC,SIN(kk*RADIANS(O1277)))</f>
        <v>-0.0969437730167141</v>
      </c>
    </row>
    <row r="1278" customFormat="false" ht="15" hidden="false" customHeight="false" outlineLevel="0" collapsed="false">
      <c r="O1278" s="39" t="n">
        <v>-53</v>
      </c>
      <c r="P1278" s="40" t="n">
        <f aca="false">SUMPRODUCT(ReC,COS(kk*RADIANS(O1278)))-SUMPRODUCT(ImC,SIN(kk*RADIANS(O1278)))</f>
        <v>-0.0966968942393309</v>
      </c>
    </row>
    <row r="1279" customFormat="false" ht="15" hidden="false" customHeight="false" outlineLevel="0" collapsed="false">
      <c r="O1279" s="39" t="n">
        <v>-52.9</v>
      </c>
      <c r="P1279" s="40" t="n">
        <f aca="false">SUMPRODUCT(ReC,COS(kk*RADIANS(O1279)))-SUMPRODUCT(ImC,SIN(kk*RADIANS(O1279)))</f>
        <v>-0.0964446551963463</v>
      </c>
    </row>
    <row r="1280" customFormat="false" ht="15" hidden="false" customHeight="false" outlineLevel="0" collapsed="false">
      <c r="O1280" s="39" t="n">
        <v>-52.8</v>
      </c>
      <c r="P1280" s="40" t="n">
        <f aca="false">SUMPRODUCT(ReC,COS(kk*RADIANS(O1280)))-SUMPRODUCT(ImC,SIN(kk*RADIANS(O1280)))</f>
        <v>-0.0961867203604015</v>
      </c>
    </row>
    <row r="1281" customFormat="false" ht="15" hidden="false" customHeight="false" outlineLevel="0" collapsed="false">
      <c r="O1281" s="39" t="n">
        <v>-52.7</v>
      </c>
      <c r="P1281" s="40" t="n">
        <f aca="false">SUMPRODUCT(ReC,COS(kk*RADIANS(O1281)))-SUMPRODUCT(ImC,SIN(kk*RADIANS(O1281)))</f>
        <v>-0.09592275509823</v>
      </c>
    </row>
    <row r="1282" customFormat="false" ht="15" hidden="false" customHeight="false" outlineLevel="0" collapsed="false">
      <c r="O1282" s="39" t="n">
        <v>-52.6</v>
      </c>
      <c r="P1282" s="40" t="n">
        <f aca="false">SUMPRODUCT(ReC,COS(kk*RADIANS(O1282)))-SUMPRODUCT(ImC,SIN(kk*RADIANS(O1282)))</f>
        <v>-0.0956524258184019</v>
      </c>
    </row>
    <row r="1283" customFormat="false" ht="15" hidden="false" customHeight="false" outlineLevel="0" collapsed="false">
      <c r="O1283" s="39" t="n">
        <v>-52.5</v>
      </c>
      <c r="P1283" s="40" t="n">
        <f aca="false">SUMPRODUCT(ReC,COS(kk*RADIANS(O1283)))-SUMPRODUCT(ImC,SIN(kk*RADIANS(O1283)))</f>
        <v>-0.0953754001191356</v>
      </c>
    </row>
    <row r="1284" customFormat="false" ht="15" hidden="false" customHeight="false" outlineLevel="0" collapsed="false">
      <c r="O1284" s="39" t="n">
        <v>-52.4</v>
      </c>
      <c r="P1284" s="40" t="n">
        <f aca="false">SUMPRODUCT(ReC,COS(kk*RADIANS(O1284)))-SUMPRODUCT(ImC,SIN(kk*RADIANS(O1284)))</f>
        <v>-0.0950913469361123</v>
      </c>
    </row>
    <row r="1285" customFormat="false" ht="15" hidden="false" customHeight="false" outlineLevel="0" collapsed="false">
      <c r="O1285" s="39" t="n">
        <v>-52.3</v>
      </c>
      <c r="P1285" s="40" t="n">
        <f aca="false">SUMPRODUCT(ReC,COS(kk*RADIANS(O1285)))-SUMPRODUCT(ImC,SIN(kk*RADIANS(O1285)))</f>
        <v>-0.0947999366902337</v>
      </c>
    </row>
    <row r="1286" customFormat="false" ht="15" hidden="false" customHeight="false" outlineLevel="0" collapsed="false">
      <c r="O1286" s="39" t="n">
        <v>-52.2</v>
      </c>
      <c r="P1286" s="40" t="n">
        <f aca="false">SUMPRODUCT(ReC,COS(kk*RADIANS(O1286)))-SUMPRODUCT(ImC,SIN(kk*RADIANS(O1286)))</f>
        <v>-0.094500841435254</v>
      </c>
    </row>
    <row r="1287" customFormat="false" ht="15" hidden="false" customHeight="false" outlineLevel="0" collapsed="false">
      <c r="O1287" s="39" t="n">
        <v>-52.1</v>
      </c>
      <c r="P1287" s="40" t="n">
        <f aca="false">SUMPRODUCT(ReC,COS(kk*RADIANS(O1287)))-SUMPRODUCT(ImC,SIN(kk*RADIANS(O1287)))</f>
        <v>-0.0941937350052273</v>
      </c>
    </row>
    <row r="1288" customFormat="false" ht="15" hidden="false" customHeight="false" outlineLevel="0" collapsed="false">
      <c r="O1288" s="39" t="n">
        <v>-52</v>
      </c>
      <c r="P1288" s="40" t="n">
        <f aca="false">SUMPRODUCT(ReC,COS(kk*RADIANS(O1288)))-SUMPRODUCT(ImC,SIN(kk*RADIANS(O1288)))</f>
        <v>-0.0938782931617031</v>
      </c>
    </row>
    <row r="1289" customFormat="false" ht="15" hidden="false" customHeight="false" outlineLevel="0" collapsed="false">
      <c r="O1289" s="39" t="n">
        <v>-51.9</v>
      </c>
      <c r="P1289" s="40" t="n">
        <f aca="false">SUMPRODUCT(ReC,COS(kk*RADIANS(O1289)))-SUMPRODUCT(ImC,SIN(kk*RADIANS(O1289)))</f>
        <v>-0.0935541937406078</v>
      </c>
    </row>
    <row r="1290" customFormat="false" ht="15" hidden="false" customHeight="false" outlineLevel="0" collapsed="false">
      <c r="O1290" s="39" t="n">
        <v>-51.8</v>
      </c>
      <c r="P1290" s="40" t="n">
        <f aca="false">SUMPRODUCT(ReC,COS(kk*RADIANS(O1290)))-SUMPRODUCT(ImC,SIN(kk*RADIANS(O1290)))</f>
        <v>-0.0932211167987466</v>
      </c>
    </row>
    <row r="1291" customFormat="false" ht="15" hidden="false" customHeight="false" outlineLevel="0" collapsed="false">
      <c r="O1291" s="39" t="n">
        <v>-51.7</v>
      </c>
      <c r="P1291" s="40" t="n">
        <f aca="false">SUMPRODUCT(ReC,COS(kk*RADIANS(O1291)))-SUMPRODUCT(ImC,SIN(kk*RADIANS(O1291)))</f>
        <v>-0.0928787447598631</v>
      </c>
    </row>
    <row r="1292" customFormat="false" ht="15" hidden="false" customHeight="false" outlineLevel="0" collapsed="false">
      <c r="O1292" s="39" t="n">
        <v>-51.6</v>
      </c>
      <c r="P1292" s="40" t="n">
        <f aca="false">SUMPRODUCT(ReC,COS(kk*RADIANS(O1292)))-SUMPRODUCT(ImC,SIN(kk*RADIANS(O1292)))</f>
        <v>-0.0925267625601927</v>
      </c>
    </row>
    <row r="1293" customFormat="false" ht="15" hidden="false" customHeight="false" outlineLevel="0" collapsed="false">
      <c r="O1293" s="39" t="n">
        <v>-51.5</v>
      </c>
      <c r="P1293" s="40" t="n">
        <f aca="false">SUMPRODUCT(ReC,COS(kk*RADIANS(O1293)))-SUMPRODUCT(ImC,SIN(kk*RADIANS(O1293)))</f>
        <v>-0.0921648577934436</v>
      </c>
    </row>
    <row r="1294" customFormat="false" ht="15" hidden="false" customHeight="false" outlineLevel="0" collapsed="false">
      <c r="O1294" s="39" t="n">
        <v>-51.4</v>
      </c>
      <c r="P1294" s="40" t="n">
        <f aca="false">SUMPRODUCT(ReC,COS(kk*RADIANS(O1294)))-SUMPRODUCT(ImC,SIN(kk*RADIANS(O1294)))</f>
        <v>-0.0917927208551434</v>
      </c>
    </row>
    <row r="1295" customFormat="false" ht="15" hidden="false" customHeight="false" outlineLevel="0" collapsed="false">
      <c r="O1295" s="39" t="n">
        <v>-51.3</v>
      </c>
      <c r="P1295" s="40" t="n">
        <f aca="false">SUMPRODUCT(ReC,COS(kk*RADIANS(O1295)))-SUMPRODUCT(ImC,SIN(kk*RADIANS(O1295)))</f>
        <v>-0.091410045086287</v>
      </c>
    </row>
    <row r="1296" customFormat="false" ht="15" hidden="false" customHeight="false" outlineLevel="0" collapsed="false">
      <c r="O1296" s="39" t="n">
        <v>-51.2</v>
      </c>
      <c r="P1296" s="40" t="n">
        <f aca="false">SUMPRODUCT(ReC,COS(kk*RADIANS(O1296)))-SUMPRODUCT(ImC,SIN(kk*RADIANS(O1296)))</f>
        <v>-0.091016526916222</v>
      </c>
    </row>
    <row r="1297" customFormat="false" ht="15" hidden="false" customHeight="false" outlineLevel="0" collapsed="false">
      <c r="O1297" s="39" t="n">
        <v>-51.1</v>
      </c>
      <c r="P1297" s="40" t="n">
        <f aca="false">SUMPRODUCT(ReC,COS(kk*RADIANS(O1297)))-SUMPRODUCT(ImC,SIN(kk*RADIANS(O1297)))</f>
        <v>-0.0906118660047059</v>
      </c>
    </row>
    <row r="1298" customFormat="false" ht="15" hidden="false" customHeight="false" outlineLevel="0" collapsed="false">
      <c r="O1298" s="39" t="n">
        <v>-51</v>
      </c>
      <c r="P1298" s="40" t="n">
        <f aca="false">SUMPRODUCT(ReC,COS(kk*RADIANS(O1298)))-SUMPRODUCT(ImC,SIN(kk*RADIANS(O1298)))</f>
        <v>-0.0901957653830755</v>
      </c>
    </row>
    <row r="1299" customFormat="false" ht="15" hidden="false" customHeight="false" outlineLevel="0" collapsed="false">
      <c r="O1299" s="39" t="n">
        <v>-50.9</v>
      </c>
      <c r="P1299" s="40" t="n">
        <f aca="false">SUMPRODUCT(ReC,COS(kk*RADIANS(O1299)))-SUMPRODUCT(ImC,SIN(kk*RADIANS(O1299)))</f>
        <v>-0.0897679315944613</v>
      </c>
    </row>
    <row r="1300" customFormat="false" ht="15" hidden="false" customHeight="false" outlineLevel="0" collapsed="false">
      <c r="O1300" s="39" t="n">
        <v>-50.8</v>
      </c>
      <c r="P1300" s="40" t="n">
        <f aca="false">SUMPRODUCT(ReC,COS(kk*RADIANS(O1300)))-SUMPRODUCT(ImC,SIN(kk*RADIANS(O1300)))</f>
        <v>-0.089328074832986</v>
      </c>
    </row>
    <row r="1301" customFormat="false" ht="15" hidden="false" customHeight="false" outlineLevel="0" collapsed="false">
      <c r="O1301" s="39" t="n">
        <v>-50.7</v>
      </c>
      <c r="P1301" s="40" t="n">
        <f aca="false">SUMPRODUCT(ReC,COS(kk*RADIANS(O1301)))-SUMPRODUCT(ImC,SIN(kk*RADIANS(O1301)))</f>
        <v>-0.0888759090818836</v>
      </c>
    </row>
    <row r="1302" customFormat="false" ht="15" hidden="false" customHeight="false" outlineLevel="0" collapsed="false">
      <c r="O1302" s="39" t="n">
        <v>-50.6</v>
      </c>
      <c r="P1302" s="40" t="n">
        <f aca="false">SUMPRODUCT(ReC,COS(kk*RADIANS(O1302)))-SUMPRODUCT(ImC,SIN(kk*RADIANS(O1302)))</f>
        <v>-0.088411152250476</v>
      </c>
    </row>
    <row r="1303" customFormat="false" ht="15" hidden="false" customHeight="false" outlineLevel="0" collapsed="false">
      <c r="O1303" s="39" t="n">
        <v>-50.5</v>
      </c>
      <c r="P1303" s="40" t="n">
        <f aca="false">SUMPRODUCT(ReC,COS(kk*RADIANS(O1303)))-SUMPRODUCT(ImC,SIN(kk*RADIANS(O1303)))</f>
        <v>-0.0879335263099454</v>
      </c>
    </row>
    <row r="1304" customFormat="false" ht="15" hidden="false" customHeight="false" outlineLevel="0" collapsed="false">
      <c r="O1304" s="39" t="n">
        <v>-50.4</v>
      </c>
      <c r="P1304" s="40" t="n">
        <f aca="false">SUMPRODUCT(ReC,COS(kk*RADIANS(O1304)))-SUMPRODUCT(ImC,SIN(kk*RADIANS(O1304)))</f>
        <v>-0.087442757427841</v>
      </c>
    </row>
    <row r="1305" customFormat="false" ht="15" hidden="false" customHeight="false" outlineLevel="0" collapsed="false">
      <c r="O1305" s="39" t="n">
        <v>-50.3</v>
      </c>
      <c r="P1305" s="40" t="n">
        <f aca="false">SUMPRODUCT(ReC,COS(kk*RADIANS(O1305)))-SUMPRODUCT(ImC,SIN(kk*RADIANS(O1305)))</f>
        <v>-0.0869385761012564</v>
      </c>
    </row>
    <row r="1306" customFormat="false" ht="15" hidden="false" customHeight="false" outlineLevel="0" collapsed="false">
      <c r="O1306" s="39" t="n">
        <v>-50.2</v>
      </c>
      <c r="P1306" s="40" t="n">
        <f aca="false">SUMPRODUCT(ReC,COS(kk*RADIANS(O1306)))-SUMPRODUCT(ImC,SIN(kk*RADIANS(O1306)))</f>
        <v>-0.0864207172886187</v>
      </c>
    </row>
    <row r="1307" customFormat="false" ht="15" hidden="false" customHeight="false" outlineLevel="0" collapsed="false">
      <c r="O1307" s="39" t="n">
        <v>-50.1</v>
      </c>
      <c r="P1307" s="40" t="n">
        <f aca="false">SUMPRODUCT(ReC,COS(kk*RADIANS(O1307)))-SUMPRODUCT(ImC,SIN(kk*RADIANS(O1307)))</f>
        <v>-0.0858889205400266</v>
      </c>
    </row>
    <row r="1308" customFormat="false" ht="15" hidden="false" customHeight="false" outlineLevel="0" collapsed="false">
      <c r="O1308" s="39" t="n">
        <v>-50</v>
      </c>
      <c r="P1308" s="40" t="n">
        <f aca="false">SUMPRODUCT(ReC,COS(kk*RADIANS(O1308)))-SUMPRODUCT(ImC,SIN(kk*RADIANS(O1308)))</f>
        <v>-0.085342930126079</v>
      </c>
    </row>
    <row r="1309" customFormat="false" ht="15" hidden="false" customHeight="false" outlineLevel="0" collapsed="false">
      <c r="O1309" s="39" t="n">
        <v>-49.9</v>
      </c>
      <c r="P1309" s="40" t="n">
        <f aca="false">SUMPRODUCT(ReC,COS(kk*RADIANS(O1309)))-SUMPRODUCT(ImC,SIN(kk*RADIANS(O1309)))</f>
        <v>-0.0847824951651317</v>
      </c>
    </row>
    <row r="1310" customFormat="false" ht="15" hidden="false" customHeight="false" outlineLevel="0" collapsed="false">
      <c r="O1310" s="39" t="n">
        <v>-49.8</v>
      </c>
      <c r="P1310" s="40" t="n">
        <f aca="false">SUMPRODUCT(ReC,COS(kk*RADIANS(O1310)))-SUMPRODUCT(ImC,SIN(kk*RADIANS(O1310)))</f>
        <v>-0.0842073697489252</v>
      </c>
    </row>
    <row r="1311" customFormat="false" ht="15" hidden="false" customHeight="false" outlineLevel="0" collapsed="false">
      <c r="O1311" s="39" t="n">
        <v>-49.7</v>
      </c>
      <c r="P1311" s="40" t="n">
        <f aca="false">SUMPRODUCT(ReC,COS(kk*RADIANS(O1311)))-SUMPRODUCT(ImC,SIN(kk*RADIANS(O1311)))</f>
        <v>-0.083617313066523</v>
      </c>
    </row>
    <row r="1312" customFormat="false" ht="15" hidden="false" customHeight="false" outlineLevel="0" collapsed="false">
      <c r="O1312" s="39" t="n">
        <v>-49.6</v>
      </c>
      <c r="P1312" s="40" t="n">
        <f aca="false">SUMPRODUCT(ReC,COS(kk*RADIANS(O1312)))-SUMPRODUCT(ImC,SIN(kk*RADIANS(O1312)))</f>
        <v>-0.0830120895265019</v>
      </c>
    </row>
    <row r="1313" customFormat="false" ht="15" hidden="false" customHeight="false" outlineLevel="0" collapsed="false">
      <c r="O1313" s="39" t="n">
        <v>-49.5</v>
      </c>
      <c r="P1313" s="40" t="n">
        <f aca="false">SUMPRODUCT(ReC,COS(kk*RADIANS(O1313)))-SUMPRODUCT(ImC,SIN(kk*RADIANS(O1313)))</f>
        <v>-0.0823914688773387</v>
      </c>
    </row>
    <row r="1314" customFormat="false" ht="15" hidden="false" customHeight="false" outlineLevel="0" collapsed="false">
      <c r="O1314" s="39" t="n">
        <v>-49.4</v>
      </c>
      <c r="P1314" s="40" t="n">
        <f aca="false">SUMPRODUCT(ReC,COS(kk*RADIANS(O1314)))-SUMPRODUCT(ImC,SIN(kk*RADIANS(O1314)))</f>
        <v>-0.0817552263259324</v>
      </c>
    </row>
    <row r="1315" customFormat="false" ht="15" hidden="false" customHeight="false" outlineLevel="0" collapsed="false">
      <c r="O1315" s="39" t="n">
        <v>-49.3</v>
      </c>
      <c r="P1315" s="40" t="n">
        <f aca="false">SUMPRODUCT(ReC,COS(kk*RADIANS(O1315)))-SUMPRODUCT(ImC,SIN(kk*RADIANS(O1315)))</f>
        <v>-0.0811031426542082</v>
      </c>
    </row>
    <row r="1316" customFormat="false" ht="15" hidden="false" customHeight="false" outlineLevel="0" collapsed="false">
      <c r="O1316" s="39" t="n">
        <v>-49.2</v>
      </c>
      <c r="P1316" s="40" t="n">
        <f aca="false">SUMPRODUCT(ReC,COS(kk*RADIANS(O1316)))-SUMPRODUCT(ImC,SIN(kk*RADIANS(O1316)))</f>
        <v>-0.080435004333747</v>
      </c>
    </row>
    <row r="1317" customFormat="false" ht="15" hidden="false" customHeight="false" outlineLevel="0" collapsed="false">
      <c r="O1317" s="39" t="n">
        <v>-49.1</v>
      </c>
      <c r="P1317" s="40" t="n">
        <f aca="false">SUMPRODUCT(ReC,COS(kk*RADIANS(O1317)))-SUMPRODUCT(ImC,SIN(kk*RADIANS(O1317)))</f>
        <v>-0.0797506036383823</v>
      </c>
    </row>
    <row r="1318" customFormat="false" ht="15" hidden="false" customHeight="false" outlineLevel="0" collapsed="false">
      <c r="O1318" s="39" t="n">
        <v>-49</v>
      </c>
      <c r="P1318" s="40" t="n">
        <f aca="false">SUMPRODUCT(ReC,COS(kk*RADIANS(O1318)))-SUMPRODUCT(ImC,SIN(kk*RADIANS(O1318)))</f>
        <v>-0.0790497387547148</v>
      </c>
    </row>
    <row r="1319" customFormat="false" ht="15" hidden="false" customHeight="false" outlineLevel="0" collapsed="false">
      <c r="O1319" s="39" t="n">
        <v>-48.9</v>
      </c>
      <c r="P1319" s="40" t="n">
        <f aca="false">SUMPRODUCT(ReC,COS(kk*RADIANS(O1319)))-SUMPRODUCT(ImC,SIN(kk*RADIANS(O1319)))</f>
        <v>-0.0783322138904855</v>
      </c>
    </row>
    <row r="1320" customFormat="false" ht="15" hidden="false" customHeight="false" outlineLevel="0" collapsed="false">
      <c r="O1320" s="39" t="n">
        <v>-48.8</v>
      </c>
      <c r="P1320" s="40" t="n">
        <f aca="false">SUMPRODUCT(ReC,COS(kk*RADIANS(O1320)))-SUMPRODUCT(ImC,SIN(kk*RADIANS(O1320)))</f>
        <v>-0.0775978393807579</v>
      </c>
    </row>
    <row r="1321" customFormat="false" ht="15" hidden="false" customHeight="false" outlineLevel="0" collapsed="false">
      <c r="O1321" s="39" t="n">
        <v>-48.7</v>
      </c>
      <c r="P1321" s="40" t="n">
        <f aca="false">SUMPRODUCT(ReC,COS(kk*RADIANS(O1321)))-SUMPRODUCT(ImC,SIN(kk*RADIANS(O1321)))</f>
        <v>-0.0768464317918558</v>
      </c>
    </row>
    <row r="1322" customFormat="false" ht="15" hidden="false" customHeight="false" outlineLevel="0" collapsed="false">
      <c r="O1322" s="39" t="n">
        <v>-48.6</v>
      </c>
      <c r="P1322" s="40" t="n">
        <f aca="false">SUMPRODUCT(ReC,COS(kk*RADIANS(O1322)))-SUMPRODUCT(ImC,SIN(kk*RADIANS(O1322)))</f>
        <v>-0.0760778140230037</v>
      </c>
    </row>
    <row r="1323" customFormat="false" ht="15" hidden="false" customHeight="false" outlineLevel="0" collapsed="false">
      <c r="O1323" s="39" t="n">
        <v>-48.5</v>
      </c>
      <c r="P1323" s="40" t="n">
        <f aca="false">SUMPRODUCT(ReC,COS(kk*RADIANS(O1323)))-SUMPRODUCT(ImC,SIN(kk*RADIANS(O1323)))</f>
        <v>-0.0752918154056217</v>
      </c>
    </row>
    <row r="1324" customFormat="false" ht="15" hidden="false" customHeight="false" outlineLevel="0" collapsed="false">
      <c r="O1324" s="39" t="n">
        <v>-48.4</v>
      </c>
      <c r="P1324" s="40" t="n">
        <f aca="false">SUMPRODUCT(ReC,COS(kk*RADIANS(O1324)))-SUMPRODUCT(ImC,SIN(kk*RADIANS(O1324)))</f>
        <v>-0.0744882718002227</v>
      </c>
    </row>
    <row r="1325" customFormat="false" ht="15" hidden="false" customHeight="false" outlineLevel="0" collapsed="false">
      <c r="O1325" s="39" t="n">
        <v>-48.3</v>
      </c>
      <c r="P1325" s="40" t="n">
        <f aca="false">SUMPRODUCT(ReC,COS(kk*RADIANS(O1325)))-SUMPRODUCT(ImC,SIN(kk*RADIANS(O1325)))</f>
        <v>-0.073667025690864</v>
      </c>
    </row>
    <row r="1326" customFormat="false" ht="15" hidden="false" customHeight="false" outlineLevel="0" collapsed="false">
      <c r="O1326" s="39" t="n">
        <v>-48.2</v>
      </c>
      <c r="P1326" s="40" t="n">
        <f aca="false">SUMPRODUCT(ReC,COS(kk*RADIANS(O1326)))-SUMPRODUCT(ImC,SIN(kk*RADIANS(O1326)))</f>
        <v>-0.0728279262771047</v>
      </c>
    </row>
    <row r="1327" customFormat="false" ht="15" hidden="false" customHeight="false" outlineLevel="0" collapsed="false">
      <c r="O1327" s="39" t="n">
        <v>-48.1</v>
      </c>
      <c r="P1327" s="40" t="n">
        <f aca="false">SUMPRODUCT(ReC,COS(kk*RADIANS(O1327)))-SUMPRODUCT(ImC,SIN(kk*RADIANS(O1327)))</f>
        <v>-0.0719708295634215</v>
      </c>
    </row>
    <row r="1328" customFormat="false" ht="15" hidden="false" customHeight="false" outlineLevel="0" collapsed="false">
      <c r="O1328" s="39" t="n">
        <v>-48</v>
      </c>
      <c r="P1328" s="40" t="n">
        <f aca="false">SUMPRODUCT(ReC,COS(kk*RADIANS(O1328)))-SUMPRODUCT(ImC,SIN(kk*RADIANS(O1328)))</f>
        <v>-0.0710955984460372</v>
      </c>
    </row>
    <row r="1329" customFormat="false" ht="15" hidden="false" customHeight="false" outlineLevel="0" collapsed="false">
      <c r="O1329" s="39" t="n">
        <v>-47.9</v>
      </c>
      <c r="P1329" s="40" t="n">
        <f aca="false">SUMPRODUCT(ReC,COS(kk*RADIANS(O1329)))-SUMPRODUCT(ImC,SIN(kk*RADIANS(O1329)))</f>
        <v>-0.0702021027971162</v>
      </c>
    </row>
    <row r="1330" customFormat="false" ht="15" hidden="false" customHeight="false" outlineLevel="0" collapsed="false">
      <c r="O1330" s="39" t="n">
        <v>-47.8</v>
      </c>
      <c r="P1330" s="40" t="n">
        <f aca="false">SUMPRODUCT(ReC,COS(kk*RADIANS(O1330)))-SUMPRODUCT(ImC,SIN(kk*RADIANS(O1330)))</f>
        <v>-0.0692902195462825</v>
      </c>
    </row>
    <row r="1331" customFormat="false" ht="15" hidden="false" customHeight="false" outlineLevel="0" collapsed="false">
      <c r="O1331" s="39" t="n">
        <v>-47.7</v>
      </c>
      <c r="P1331" s="40" t="n">
        <f aca="false">SUMPRODUCT(ReC,COS(kk*RADIANS(O1331)))-SUMPRODUCT(ImC,SIN(kk*RADIANS(O1331)))</f>
        <v>-0.0683598327594159</v>
      </c>
    </row>
    <row r="1332" customFormat="false" ht="15" hidden="false" customHeight="false" outlineLevel="0" collapsed="false">
      <c r="O1332" s="39" t="n">
        <v>-47.6</v>
      </c>
      <c r="P1332" s="40" t="n">
        <f aca="false">SUMPRODUCT(ReC,COS(kk*RADIANS(O1332)))-SUMPRODUCT(ImC,SIN(kk*RADIANS(O1332)))</f>
        <v>-0.0674108337146865</v>
      </c>
    </row>
    <row r="1333" customFormat="false" ht="15" hidden="false" customHeight="false" outlineLevel="0" collapsed="false">
      <c r="O1333" s="39" t="n">
        <v>-47.5</v>
      </c>
      <c r="P1333" s="40" t="n">
        <f aca="false">SUMPRODUCT(ReC,COS(kk*RADIANS(O1333)))-SUMPRODUCT(ImC,SIN(kk*RADIANS(O1333)))</f>
        <v>-0.0664431209757844</v>
      </c>
    </row>
    <row r="1334" customFormat="false" ht="15" hidden="false" customHeight="false" outlineLevel="0" collapsed="false">
      <c r="O1334" s="39" t="n">
        <v>-47.4</v>
      </c>
      <c r="P1334" s="40" t="n">
        <f aca="false">SUMPRODUCT(ReC,COS(kk*RADIANS(O1334)))-SUMPRODUCT(ImC,SIN(kk*RADIANS(O1334)))</f>
        <v>-0.0654566004623032</v>
      </c>
    </row>
    <row r="1335" customFormat="false" ht="15" hidden="false" customHeight="false" outlineLevel="0" collapsed="false">
      <c r="O1335" s="39" t="n">
        <v>-47.3</v>
      </c>
      <c r="P1335" s="40" t="n">
        <f aca="false">SUMPRODUCT(ReC,COS(kk*RADIANS(O1335)))-SUMPRODUCT(ImC,SIN(kk*RADIANS(O1335)))</f>
        <v>-0.064451185517241</v>
      </c>
    </row>
    <row r="1336" customFormat="false" ht="15" hidden="false" customHeight="false" outlineLevel="0" collapsed="false">
      <c r="O1336" s="39" t="n">
        <v>-47.2</v>
      </c>
      <c r="P1336" s="40" t="n">
        <f aca="false">SUMPRODUCT(ReC,COS(kk*RADIANS(O1336)))-SUMPRODUCT(ImC,SIN(kk*RADIANS(O1336)))</f>
        <v>-0.0634267969715791</v>
      </c>
    </row>
    <row r="1337" customFormat="false" ht="15" hidden="false" customHeight="false" outlineLevel="0" collapsed="false">
      <c r="O1337" s="39" t="n">
        <v>-47.1</v>
      </c>
      <c r="P1337" s="40" t="n">
        <f aca="false">SUMPRODUCT(ReC,COS(kk*RADIANS(O1337)))-SUMPRODUCT(ImC,SIN(kk*RADIANS(O1337)))</f>
        <v>-0.062383363205901</v>
      </c>
    </row>
    <row r="1338" customFormat="false" ht="15" hidden="false" customHeight="false" outlineLevel="0" collapsed="false">
      <c r="O1338" s="39" t="n">
        <v>-47</v>
      </c>
      <c r="P1338" s="40" t="n">
        <f aca="false">SUMPRODUCT(ReC,COS(kk*RADIANS(O1338)))-SUMPRODUCT(ImC,SIN(kk*RADIANS(O1338)))</f>
        <v>-0.0613208202090176</v>
      </c>
    </row>
    <row r="1339" customFormat="false" ht="15" hidden="false" customHeight="false" outlineLevel="0" collapsed="false">
      <c r="O1339" s="39" t="n">
        <v>-46.9</v>
      </c>
      <c r="P1339" s="40" t="n">
        <f aca="false">SUMPRODUCT(ReC,COS(kk*RADIANS(O1339)))-SUMPRODUCT(ImC,SIN(kk*RADIANS(O1339)))</f>
        <v>-0.0602391116335611</v>
      </c>
    </row>
    <row r="1340" customFormat="false" ht="15" hidden="false" customHeight="false" outlineLevel="0" collapsed="false">
      <c r="O1340" s="39" t="n">
        <v>-46.8</v>
      </c>
      <c r="P1340" s="40" t="n">
        <f aca="false">SUMPRODUCT(ReC,COS(kk*RADIANS(O1340)))-SUMPRODUCT(ImC,SIN(kk*RADIANS(O1340)))</f>
        <v>-0.0591381888485187</v>
      </c>
    </row>
    <row r="1341" customFormat="false" ht="15" hidden="false" customHeight="false" outlineLevel="0" collapsed="false">
      <c r="O1341" s="39" t="n">
        <v>-46.7</v>
      </c>
      <c r="P1341" s="40" t="n">
        <f aca="false">SUMPRODUCT(ReC,COS(kk*RADIANS(O1341)))-SUMPRODUCT(ImC,SIN(kk*RADIANS(O1341)))</f>
        <v>-0.0580180109886677</v>
      </c>
    </row>
    <row r="1342" customFormat="false" ht="15" hidden="false" customHeight="false" outlineLevel="0" collapsed="false">
      <c r="O1342" s="39" t="n">
        <v>-46.6</v>
      </c>
      <c r="P1342" s="40" t="n">
        <f aca="false">SUMPRODUCT(ReC,COS(kk*RADIANS(O1342)))-SUMPRODUCT(ImC,SIN(kk*RADIANS(O1342)))</f>
        <v>-0.0568785450008868</v>
      </c>
    </row>
    <row r="1343" customFormat="false" ht="15" hidden="false" customHeight="false" outlineLevel="0" collapsed="false">
      <c r="O1343" s="39" t="n">
        <v>-46.5</v>
      </c>
      <c r="P1343" s="40" t="n">
        <f aca="false">SUMPRODUCT(ReC,COS(kk*RADIANS(O1343)))-SUMPRODUCT(ImC,SIN(kk*RADIANS(O1343)))</f>
        <v>-0.0557197656873103</v>
      </c>
    </row>
    <row r="1344" customFormat="false" ht="15" hidden="false" customHeight="false" outlineLevel="0" collapsed="false">
      <c r="O1344" s="39" t="n">
        <v>-46.4</v>
      </c>
      <c r="P1344" s="40" t="n">
        <f aca="false">SUMPRODUCT(ReC,COS(kk*RADIANS(O1344)))-SUMPRODUCT(ImC,SIN(kk*RADIANS(O1344)))</f>
        <v>-0.0545416557452967</v>
      </c>
    </row>
    <row r="1345" customFormat="false" ht="15" hidden="false" customHeight="false" outlineLevel="0" collapsed="false">
      <c r="O1345" s="39" t="n">
        <v>-46.3</v>
      </c>
      <c r="P1345" s="40" t="n">
        <f aca="false">SUMPRODUCT(ReC,COS(kk*RADIANS(O1345)))-SUMPRODUCT(ImC,SIN(kk*RADIANS(O1345)))</f>
        <v>-0.0533442058041859</v>
      </c>
    </row>
    <row r="1346" customFormat="false" ht="15" hidden="false" customHeight="false" outlineLevel="0" collapsed="false">
      <c r="O1346" s="39" t="n">
        <v>-46.2</v>
      </c>
      <c r="P1346" s="40" t="n">
        <f aca="false">SUMPRODUCT(ReC,COS(kk*RADIANS(O1346)))-SUMPRODUCT(ImC,SIN(kk*RADIANS(O1346)))</f>
        <v>-0.052127414458818</v>
      </c>
    </row>
    <row r="1347" customFormat="false" ht="15" hidden="false" customHeight="false" outlineLevel="0" collapsed="false">
      <c r="O1347" s="39" t="n">
        <v>-46.1</v>
      </c>
      <c r="P1347" s="40" t="n">
        <f aca="false">SUMPRODUCT(ReC,COS(kk*RADIANS(O1347)))-SUMPRODUCT(ImC,SIN(kk*RADIANS(O1347)))</f>
        <v>-0.050891288299788</v>
      </c>
    </row>
    <row r="1348" customFormat="false" ht="15" hidden="false" customHeight="false" outlineLevel="0" collapsed="false">
      <c r="O1348" s="39" t="n">
        <v>-46</v>
      </c>
      <c r="P1348" s="40" t="n">
        <f aca="false">SUMPRODUCT(ReC,COS(kk*RADIANS(O1348)))-SUMPRODUCT(ImC,SIN(kk*RADIANS(O1348)))</f>
        <v>-0.0496358419404156</v>
      </c>
    </row>
    <row r="1349" customFormat="false" ht="15" hidden="false" customHeight="false" outlineLevel="0" collapsed="false">
      <c r="O1349" s="39" t="n">
        <v>-45.9</v>
      </c>
      <c r="P1349" s="40" t="n">
        <f aca="false">SUMPRODUCT(ReC,COS(kk*RADIANS(O1349)))-SUMPRODUCT(ImC,SIN(kk*RADIANS(O1349)))</f>
        <v>-0.0483610980404044</v>
      </c>
    </row>
    <row r="1350" customFormat="false" ht="15" hidden="false" customHeight="false" outlineLevel="0" collapsed="false">
      <c r="O1350" s="39" t="n">
        <v>-45.8</v>
      </c>
      <c r="P1350" s="40" t="n">
        <f aca="false">SUMPRODUCT(ReC,COS(kk*RADIANS(O1350)))-SUMPRODUCT(ImC,SIN(kk*RADIANS(O1350)))</f>
        <v>-0.0470670873261716</v>
      </c>
    </row>
    <row r="1351" customFormat="false" ht="15" hidden="false" customHeight="false" outlineLevel="0" collapsed="false">
      <c r="O1351" s="39" t="n">
        <v>-45.7</v>
      </c>
      <c r="P1351" s="40" t="n">
        <f aca="false">SUMPRODUCT(ReC,COS(kk*RADIANS(O1351)))-SUMPRODUCT(ImC,SIN(kk*RADIANS(O1351)))</f>
        <v>-0.0457538486078297</v>
      </c>
    </row>
    <row r="1352" customFormat="false" ht="15" hidden="false" customHeight="false" outlineLevel="0" collapsed="false">
      <c r="O1352" s="39" t="n">
        <v>-45.6</v>
      </c>
      <c r="P1352" s="40" t="n">
        <f aca="false">SUMPRODUCT(ReC,COS(kk*RADIANS(O1352)))-SUMPRODUCT(ImC,SIN(kk*RADIANS(O1352)))</f>
        <v>-0.0444214287927989</v>
      </c>
    </row>
    <row r="1353" customFormat="false" ht="15" hidden="false" customHeight="false" outlineLevel="0" collapsed="false">
      <c r="O1353" s="39" t="n">
        <v>-45.5</v>
      </c>
      <c r="P1353" s="40" t="n">
        <f aca="false">SUMPRODUCT(ReC,COS(kk*RADIANS(O1353)))-SUMPRODUCT(ImC,SIN(kk*RADIANS(O1353)))</f>
        <v>-0.043069882896037</v>
      </c>
    </row>
    <row r="1354" customFormat="false" ht="15" hidden="false" customHeight="false" outlineLevel="0" collapsed="false">
      <c r="O1354" s="39" t="n">
        <v>-45.4</v>
      </c>
      <c r="P1354" s="40" t="n">
        <f aca="false">SUMPRODUCT(ReC,COS(kk*RADIANS(O1354)))-SUMPRODUCT(ImC,SIN(kk*RADIANS(O1354)))</f>
        <v>-0.0416992740468679</v>
      </c>
    </row>
    <row r="1355" customFormat="false" ht="15" hidden="false" customHeight="false" outlineLevel="0" collapsed="false">
      <c r="O1355" s="39" t="n">
        <v>-45.3</v>
      </c>
      <c r="P1355" s="40" t="n">
        <f aca="false">SUMPRODUCT(ReC,COS(kk*RADIANS(O1355)))-SUMPRODUCT(ImC,SIN(kk*RADIANS(O1355)))</f>
        <v>-0.0403096734923972</v>
      </c>
    </row>
    <row r="1356" customFormat="false" ht="15" hidden="false" customHeight="false" outlineLevel="0" collapsed="false">
      <c r="O1356" s="39" t="n">
        <v>-45.2</v>
      </c>
      <c r="P1356" s="40" t="n">
        <f aca="false">SUMPRODUCT(ReC,COS(kk*RADIANS(O1356)))-SUMPRODUCT(ImC,SIN(kk*RADIANS(O1356)))</f>
        <v>-0.0389011605975016</v>
      </c>
    </row>
    <row r="1357" customFormat="false" ht="15" hidden="false" customHeight="false" outlineLevel="0" collapsed="false">
      <c r="O1357" s="39" t="n">
        <v>-45.1</v>
      </c>
      <c r="P1357" s="40" t="n">
        <f aca="false">SUMPRODUCT(ReC,COS(kk*RADIANS(O1357)))-SUMPRODUCT(ImC,SIN(kk*RADIANS(O1357)))</f>
        <v>-0.0374738228413789</v>
      </c>
    </row>
    <row r="1358" customFormat="false" ht="15" hidden="false" customHeight="false" outlineLevel="0" collapsed="false">
      <c r="O1358" s="39" t="n">
        <v>-45</v>
      </c>
      <c r="P1358" s="40" t="n">
        <f aca="false">SUMPRODUCT(ReC,COS(kk*RADIANS(O1358)))-SUMPRODUCT(ImC,SIN(kk*RADIANS(O1358)))</f>
        <v>-0.036027755810652</v>
      </c>
    </row>
    <row r="1359" customFormat="false" ht="15" hidden="false" customHeight="false" outlineLevel="0" collapsed="false">
      <c r="O1359" s="39" t="n">
        <v>-44.9</v>
      </c>
      <c r="P1359" s="40" t="n">
        <f aca="false">SUMPRODUCT(ReC,COS(kk*RADIANS(O1359)))-SUMPRODUCT(ImC,SIN(kk*RADIANS(O1359)))</f>
        <v>-0.0345630631890166</v>
      </c>
    </row>
    <row r="1360" customFormat="false" ht="15" hidden="false" customHeight="false" outlineLevel="0" collapsed="false">
      <c r="O1360" s="39" t="n">
        <v>-44.8</v>
      </c>
      <c r="P1360" s="40" t="n">
        <f aca="false">SUMPRODUCT(ReC,COS(kk*RADIANS(O1360)))-SUMPRODUCT(ImC,SIN(kk*RADIANS(O1360)))</f>
        <v>-0.0330798567434244</v>
      </c>
    </row>
    <row r="1361" customFormat="false" ht="15" hidden="false" customHeight="false" outlineLevel="0" collapsed="false">
      <c r="O1361" s="39" t="n">
        <v>-44.7</v>
      </c>
      <c r="P1361" s="40" t="n">
        <f aca="false">SUMPRODUCT(ReC,COS(kk*RADIANS(O1361)))-SUMPRODUCT(ImC,SIN(kk*RADIANS(O1361)))</f>
        <v>-0.0315782563067988</v>
      </c>
    </row>
    <row r="1362" customFormat="false" ht="15" hidden="false" customHeight="false" outlineLevel="0" collapsed="false">
      <c r="O1362" s="39" t="n">
        <v>-44.6</v>
      </c>
      <c r="P1362" s="40" t="n">
        <f aca="false">SUMPRODUCT(ReC,COS(kk*RADIANS(O1362)))-SUMPRODUCT(ImC,SIN(kk*RADIANS(O1362)))</f>
        <v>-0.0300583897572767</v>
      </c>
    </row>
    <row r="1363" customFormat="false" ht="15" hidden="false" customHeight="false" outlineLevel="0" collapsed="false">
      <c r="O1363" s="39" t="n">
        <v>-44.5</v>
      </c>
      <c r="P1363" s="40" t="n">
        <f aca="false">SUMPRODUCT(ReC,COS(kk*RADIANS(O1363)))-SUMPRODUCT(ImC,SIN(kk*RADIANS(O1363)))</f>
        <v>-0.0285203929939766</v>
      </c>
    </row>
    <row r="1364" customFormat="false" ht="15" hidden="false" customHeight="false" outlineLevel="0" collapsed="false">
      <c r="O1364" s="39" t="n">
        <v>-44.4</v>
      </c>
      <c r="P1364" s="40" t="n">
        <f aca="false">SUMPRODUCT(ReC,COS(kk*RADIANS(O1364)))-SUMPRODUCT(ImC,SIN(kk*RADIANS(O1364)))</f>
        <v>-0.0269644099092863</v>
      </c>
    </row>
    <row r="1365" customFormat="false" ht="15" hidden="false" customHeight="false" outlineLevel="0" collapsed="false">
      <c r="O1365" s="39" t="n">
        <v>-44.3</v>
      </c>
      <c r="P1365" s="40" t="n">
        <f aca="false">SUMPRODUCT(ReC,COS(kk*RADIANS(O1365)))-SUMPRODUCT(ImC,SIN(kk*RADIANS(O1365)))</f>
        <v>-0.0253905923576772</v>
      </c>
    </row>
    <row r="1366" customFormat="false" ht="15" hidden="false" customHeight="false" outlineLevel="0" collapsed="false">
      <c r="O1366" s="39" t="n">
        <v>-44.2</v>
      </c>
      <c r="P1366" s="40" t="n">
        <f aca="false">SUMPRODUCT(ReC,COS(kk*RADIANS(O1366)))-SUMPRODUCT(ImC,SIN(kk*RADIANS(O1366)))</f>
        <v>-0.0237991001210418</v>
      </c>
    </row>
    <row r="1367" customFormat="false" ht="15" hidden="false" customHeight="false" outlineLevel="0" collapsed="false">
      <c r="O1367" s="39" t="n">
        <v>-44.1</v>
      </c>
      <c r="P1367" s="40" t="n">
        <f aca="false">SUMPRODUCT(ReC,COS(kk*RADIANS(O1367)))-SUMPRODUCT(ImC,SIN(kk*RADIANS(O1367)))</f>
        <v>-0.0221901008705583</v>
      </c>
    </row>
    <row r="1368" customFormat="false" ht="15" hidden="false" customHeight="false" outlineLevel="0" collapsed="false">
      <c r="O1368" s="39" t="n">
        <v>-44</v>
      </c>
      <c r="P1368" s="40" t="n">
        <f aca="false">SUMPRODUCT(ReC,COS(kk*RADIANS(O1368)))-SUMPRODUCT(ImC,SIN(kk*RADIANS(O1368)))</f>
        <v>-0.0205637701250902</v>
      </c>
    </row>
    <row r="1369" customFormat="false" ht="15" hidden="false" customHeight="false" outlineLevel="0" collapsed="false">
      <c r="O1369" s="39" t="n">
        <v>-43.9</v>
      </c>
      <c r="P1369" s="40" t="n">
        <f aca="false">SUMPRODUCT(ReC,COS(kk*RADIANS(O1369)))-SUMPRODUCT(ImC,SIN(kk*RADIANS(O1369)))</f>
        <v>-0.018920291206122</v>
      </c>
    </row>
    <row r="1370" customFormat="false" ht="15" hidden="false" customHeight="false" outlineLevel="0" collapsed="false">
      <c r="O1370" s="39" t="n">
        <v>-43.8</v>
      </c>
      <c r="P1370" s="40" t="n">
        <f aca="false">SUMPRODUCT(ReC,COS(kk*RADIANS(O1370)))-SUMPRODUCT(ImC,SIN(kk*RADIANS(O1370)))</f>
        <v>-0.0172598551892417</v>
      </c>
    </row>
    <row r="1371" customFormat="false" ht="15" hidden="false" customHeight="false" outlineLevel="0" collapsed="false">
      <c r="O1371" s="39" t="n">
        <v>-43.7</v>
      </c>
      <c r="P1371" s="40" t="n">
        <f aca="false">SUMPRODUCT(ReC,COS(kk*RADIANS(O1371)))-SUMPRODUCT(ImC,SIN(kk*RADIANS(O1371)))</f>
        <v>-0.0155826608521786</v>
      </c>
    </row>
    <row r="1372" customFormat="false" ht="15" hidden="false" customHeight="false" outlineLevel="0" collapsed="false">
      <c r="O1372" s="39" t="n">
        <v>-43.6</v>
      </c>
      <c r="P1372" s="40" t="n">
        <f aca="false">SUMPRODUCT(ReC,COS(kk*RADIANS(O1372)))-SUMPRODUCT(ImC,SIN(kk*RADIANS(O1372)))</f>
        <v>-0.0138889146194049</v>
      </c>
    </row>
    <row r="1373" customFormat="false" ht="15" hidden="false" customHeight="false" outlineLevel="0" collapsed="false">
      <c r="O1373" s="39" t="n">
        <v>-43.5</v>
      </c>
      <c r="P1373" s="40" t="n">
        <f aca="false">SUMPRODUCT(ReC,COS(kk*RADIANS(O1373)))-SUMPRODUCT(ImC,SIN(kk*RADIANS(O1373)))</f>
        <v>-0.012178830503317</v>
      </c>
    </row>
    <row r="1374" customFormat="false" ht="15" hidden="false" customHeight="false" outlineLevel="0" collapsed="false">
      <c r="O1374" s="39" t="n">
        <v>-43.4</v>
      </c>
      <c r="P1374" s="40" t="n">
        <f aca="false">SUMPRODUCT(ReC,COS(kk*RADIANS(O1374)))-SUMPRODUCT(ImC,SIN(kk*RADIANS(O1374)))</f>
        <v>-0.0104526300420044</v>
      </c>
    </row>
    <row r="1375" customFormat="false" ht="15" hidden="false" customHeight="false" outlineLevel="0" collapsed="false">
      <c r="O1375" s="39" t="n">
        <v>-43.3</v>
      </c>
      <c r="P1375" s="40" t="n">
        <f aca="false">SUMPRODUCT(ReC,COS(kk*RADIANS(O1375)))-SUMPRODUCT(ImC,SIN(kk*RADIANS(O1375)))</f>
        <v>-0.00871054223362529</v>
      </c>
    </row>
    <row r="1376" customFormat="false" ht="15" hidden="false" customHeight="false" outlineLevel="0" collapsed="false">
      <c r="O1376" s="39" t="n">
        <v>-43.2</v>
      </c>
      <c r="P1376" s="40" t="n">
        <f aca="false">SUMPRODUCT(ReC,COS(kk*RADIANS(O1376)))-SUMPRODUCT(ImC,SIN(kk*RADIANS(O1376)))</f>
        <v>-0.00695280346740401</v>
      </c>
    </row>
    <row r="1377" customFormat="false" ht="15" hidden="false" customHeight="false" outlineLevel="0" collapsed="false">
      <c r="O1377" s="39" t="n">
        <v>-43.1</v>
      </c>
      <c r="P1377" s="40" t="n">
        <f aca="false">SUMPRODUCT(ReC,COS(kk*RADIANS(O1377)))-SUMPRODUCT(ImC,SIN(kk*RADIANS(O1377)))</f>
        <v>-0.00517965745126632</v>
      </c>
    </row>
    <row r="1378" customFormat="false" ht="15" hidden="false" customHeight="false" outlineLevel="0" collapsed="false">
      <c r="O1378" s="39" t="n">
        <v>-43</v>
      </c>
      <c r="P1378" s="40" t="n">
        <f aca="false">SUMPRODUCT(ReC,COS(kk*RADIANS(O1378)))-SUMPRODUCT(ImC,SIN(kk*RADIANS(O1378)))</f>
        <v>-0.00339135513613435</v>
      </c>
    </row>
    <row r="1379" customFormat="false" ht="15" hidden="false" customHeight="false" outlineLevel="0" collapsed="false">
      <c r="O1379" s="39" t="n">
        <v>-42.9</v>
      </c>
      <c r="P1379" s="40" t="n">
        <f aca="false">SUMPRODUCT(ReC,COS(kk*RADIANS(O1379)))-SUMPRODUCT(ImC,SIN(kk*RADIANS(O1379)))</f>
        <v>-0.00158815463689958</v>
      </c>
    </row>
    <row r="1380" customFormat="false" ht="15" hidden="false" customHeight="false" outlineLevel="0" collapsed="false">
      <c r="O1380" s="39" t="n">
        <v>-42.8</v>
      </c>
      <c r="P1380" s="40" t="n">
        <f aca="false">SUMPRODUCT(ReC,COS(kk*RADIANS(O1380)))-SUMPRODUCT(ImC,SIN(kk*RADIANS(O1380)))</f>
        <v>0.000229678849902656</v>
      </c>
    </row>
    <row r="1381" customFormat="false" ht="15" hidden="false" customHeight="false" outlineLevel="0" collapsed="false">
      <c r="O1381" s="39" t="n">
        <v>-42.7</v>
      </c>
      <c r="P1381" s="40" t="n">
        <f aca="false">SUMPRODUCT(ReC,COS(kk*RADIANS(O1381)))-SUMPRODUCT(ImC,SIN(kk*RADIANS(O1381)))</f>
        <v>0.00206187313169488</v>
      </c>
    </row>
    <row r="1382" customFormat="false" ht="15" hidden="false" customHeight="false" outlineLevel="0" collapsed="false">
      <c r="O1382" s="39" t="n">
        <v>-42.6</v>
      </c>
      <c r="P1382" s="40" t="n">
        <f aca="false">SUMPRODUCT(ReC,COS(kk*RADIANS(O1382)))-SUMPRODUCT(ImC,SIN(kk*RADIANS(O1382)))</f>
        <v>0.00390814910870978</v>
      </c>
    </row>
    <row r="1383" customFormat="false" ht="15" hidden="false" customHeight="false" outlineLevel="0" collapsed="false">
      <c r="O1383" s="39" t="n">
        <v>-42.5</v>
      </c>
      <c r="P1383" s="40" t="n">
        <f aca="false">SUMPRODUCT(ReC,COS(kk*RADIANS(O1383)))-SUMPRODUCT(ImC,SIN(kk*RADIANS(O1383)))</f>
        <v>0.00576822086606543</v>
      </c>
    </row>
    <row r="1384" customFormat="false" ht="15" hidden="false" customHeight="false" outlineLevel="0" collapsed="false">
      <c r="O1384" s="39" t="n">
        <v>-42.4</v>
      </c>
      <c r="P1384" s="40" t="n">
        <f aca="false">SUMPRODUCT(ReC,COS(kk*RADIANS(O1384)))-SUMPRODUCT(ImC,SIN(kk*RADIANS(O1384)))</f>
        <v>0.00764179576903929</v>
      </c>
    </row>
    <row r="1385" customFormat="false" ht="15" hidden="false" customHeight="false" outlineLevel="0" collapsed="false">
      <c r="O1385" s="39" t="n">
        <v>-42.3</v>
      </c>
      <c r="P1385" s="40" t="n">
        <f aca="false">SUMPRODUCT(ReC,COS(kk*RADIANS(O1385)))-SUMPRODUCT(ImC,SIN(kk*RADIANS(O1385)))</f>
        <v>0.00952857456150814</v>
      </c>
    </row>
    <row r="1386" customFormat="false" ht="15" hidden="false" customHeight="false" outlineLevel="0" collapsed="false">
      <c r="O1386" s="39" t="n">
        <v>-42.2</v>
      </c>
      <c r="P1386" s="40" t="n">
        <f aca="false">SUMPRODUCT(ReC,COS(kk*RADIANS(O1386)))-SUMPRODUCT(ImC,SIN(kk*RADIANS(O1386)))</f>
        <v>0.0114282514675251</v>
      </c>
    </row>
    <row r="1387" customFormat="false" ht="15" hidden="false" customHeight="false" outlineLevel="0" collapsed="false">
      <c r="O1387" s="39" t="n">
        <v>-42.1</v>
      </c>
      <c r="P1387" s="40" t="n">
        <f aca="false">SUMPRODUCT(ReC,COS(kk*RADIANS(O1387)))-SUMPRODUCT(ImC,SIN(kk*RADIANS(O1387)))</f>
        <v>0.0133405142960023</v>
      </c>
    </row>
    <row r="1388" customFormat="false" ht="15" hidden="false" customHeight="false" outlineLevel="0" collapsed="false">
      <c r="O1388" s="39" t="n">
        <v>-42</v>
      </c>
      <c r="P1388" s="40" t="n">
        <f aca="false">SUMPRODUCT(ReC,COS(kk*RADIANS(O1388)))-SUMPRODUCT(ImC,SIN(kk*RADIANS(O1388)))</f>
        <v>0.0152650445484638</v>
      </c>
    </row>
    <row r="1389" customFormat="false" ht="15" hidden="false" customHeight="false" outlineLevel="0" collapsed="false">
      <c r="O1389" s="39" t="n">
        <v>-41.9</v>
      </c>
      <c r="P1389" s="40" t="n">
        <f aca="false">SUMPRODUCT(ReC,COS(kk*RADIANS(O1389)))-SUMPRODUCT(ImC,SIN(kk*RADIANS(O1389)))</f>
        <v>0.0172015175298367</v>
      </c>
    </row>
    <row r="1390" customFormat="false" ht="15" hidden="false" customHeight="false" outlineLevel="0" collapsed="false">
      <c r="O1390" s="39" t="n">
        <v>-41.8</v>
      </c>
      <c r="P1390" s="40" t="n">
        <f aca="false">SUMPRODUCT(ReC,COS(kk*RADIANS(O1390)))-SUMPRODUCT(ImC,SIN(kk*RADIANS(O1390)))</f>
        <v>0.0191496024622423</v>
      </c>
    </row>
    <row r="1391" customFormat="false" ht="15" hidden="false" customHeight="false" outlineLevel="0" collapsed="false">
      <c r="O1391" s="39" t="n">
        <v>-41.7</v>
      </c>
      <c r="P1391" s="40" t="n">
        <f aca="false">SUMPRODUCT(ReC,COS(kk*RADIANS(O1391)))-SUMPRODUCT(ImC,SIN(kk*RADIANS(O1391)))</f>
        <v>0.0211089626017507</v>
      </c>
    </row>
    <row r="1392" customFormat="false" ht="15" hidden="false" customHeight="false" outlineLevel="0" collapsed="false">
      <c r="O1392" s="39" t="n">
        <v>-41.6</v>
      </c>
      <c r="P1392" s="40" t="n">
        <f aca="false">SUMPRODUCT(ReC,COS(kk*RADIANS(O1392)))-SUMPRODUCT(ImC,SIN(kk*RADIANS(O1392)))</f>
        <v>0.0230792553580604</v>
      </c>
    </row>
    <row r="1393" customFormat="false" ht="15" hidden="false" customHeight="false" outlineLevel="0" collapsed="false">
      <c r="O1393" s="39" t="n">
        <v>-41.5</v>
      </c>
      <c r="P1393" s="40" t="n">
        <f aca="false">SUMPRODUCT(ReC,COS(kk*RADIANS(O1393)))-SUMPRODUCT(ImC,SIN(kk*RADIANS(O1393)))</f>
        <v>0.025060132417062</v>
      </c>
    </row>
    <row r="1394" customFormat="false" ht="15" hidden="false" customHeight="false" outlineLevel="0" collapsed="false">
      <c r="O1394" s="39" t="n">
        <v>-41.4</v>
      </c>
      <c r="P1394" s="40" t="n">
        <f aca="false">SUMPRODUCT(ReC,COS(kk*RADIANS(O1394)))-SUMPRODUCT(ImC,SIN(kk*RADIANS(O1394)))</f>
        <v>0.0270512398662454</v>
      </c>
    </row>
    <row r="1395" customFormat="false" ht="15" hidden="false" customHeight="false" outlineLevel="0" collapsed="false">
      <c r="O1395" s="39" t="n">
        <v>-41.3</v>
      </c>
      <c r="P1395" s="40" t="n">
        <f aca="false">SUMPRODUCT(ReC,COS(kk*RADIANS(O1395)))-SUMPRODUCT(ImC,SIN(kk*RADIANS(O1395)))</f>
        <v>0.0290522183229069</v>
      </c>
    </row>
    <row r="1396" customFormat="false" ht="15" hidden="false" customHeight="false" outlineLevel="0" collapsed="false">
      <c r="O1396" s="39" t="n">
        <v>-41.2</v>
      </c>
      <c r="P1396" s="40" t="n">
        <f aca="false">SUMPRODUCT(ReC,COS(kk*RADIANS(O1396)))-SUMPRODUCT(ImC,SIN(kk*RADIANS(O1396)))</f>
        <v>0.0310627030651137</v>
      </c>
    </row>
    <row r="1397" customFormat="false" ht="15" hidden="false" customHeight="false" outlineLevel="0" collapsed="false">
      <c r="O1397" s="39" t="n">
        <v>-41.1</v>
      </c>
      <c r="P1397" s="40" t="n">
        <f aca="false">SUMPRODUCT(ReC,COS(kk*RADIANS(O1397)))-SUMPRODUCT(ImC,SIN(kk*RADIANS(O1397)))</f>
        <v>0.0330823241653797</v>
      </c>
    </row>
    <row r="1398" customFormat="false" ht="15" hidden="false" customHeight="false" outlineLevel="0" collapsed="false">
      <c r="O1398" s="39" t="n">
        <v>-41</v>
      </c>
      <c r="P1398" s="40" t="n">
        <f aca="false">SUMPRODUCT(ReC,COS(kk*RADIANS(O1398)))-SUMPRODUCT(ImC,SIN(kk*RADIANS(O1398)))</f>
        <v>0.035110706627004</v>
      </c>
    </row>
    <row r="1399" customFormat="false" ht="15" hidden="false" customHeight="false" outlineLevel="0" collapsed="false">
      <c r="O1399" s="39" t="n">
        <v>-40.9</v>
      </c>
      <c r="P1399" s="40" t="n">
        <f aca="false">SUMPRODUCT(ReC,COS(kk*RADIANS(O1399)))-SUMPRODUCT(ImC,SIN(kk*RADIANS(O1399)))</f>
        <v>0.0371474705230296</v>
      </c>
    </row>
    <row r="1400" customFormat="false" ht="15" hidden="false" customHeight="false" outlineLevel="0" collapsed="false">
      <c r="O1400" s="39" t="n">
        <v>-40.8</v>
      </c>
      <c r="P1400" s="40" t="n">
        <f aca="false">SUMPRODUCT(ReC,COS(kk*RADIANS(O1400)))-SUMPRODUCT(ImC,SIN(kk*RADIANS(O1400)))</f>
        <v>0.0391922311377674</v>
      </c>
    </row>
    <row r="1401" customFormat="false" ht="15" hidden="false" customHeight="false" outlineLevel="0" collapsed="false">
      <c r="O1401" s="39" t="n">
        <v>-40.7</v>
      </c>
      <c r="P1401" s="40" t="n">
        <f aca="false">SUMPRODUCT(ReC,COS(kk*RADIANS(O1401)))-SUMPRODUCT(ImC,SIN(kk*RADIANS(O1401)))</f>
        <v>0.0412445991108403</v>
      </c>
    </row>
    <row r="1402" customFormat="false" ht="15" hidden="false" customHeight="false" outlineLevel="0" collapsed="false">
      <c r="O1402" s="39" t="n">
        <v>-40.6</v>
      </c>
      <c r="P1402" s="40" t="n">
        <f aca="false">SUMPRODUCT(ReC,COS(kk*RADIANS(O1402)))-SUMPRODUCT(ImC,SIN(kk*RADIANS(O1402)))</f>
        <v>0.0433041805836922</v>
      </c>
    </row>
    <row r="1403" customFormat="false" ht="15" hidden="false" customHeight="false" outlineLevel="0" collapsed="false">
      <c r="O1403" s="39" t="n">
        <v>-40.5</v>
      </c>
      <c r="P1403" s="40" t="n">
        <f aca="false">SUMPRODUCT(ReC,COS(kk*RADIANS(O1403)))-SUMPRODUCT(ImC,SIN(kk*RADIANS(O1403)))</f>
        <v>0.0453705773485122</v>
      </c>
    </row>
    <row r="1404" customFormat="false" ht="15" hidden="false" customHeight="false" outlineLevel="0" collapsed="false">
      <c r="O1404" s="39" t="n">
        <v>-40.4</v>
      </c>
      <c r="P1404" s="40" t="n">
        <f aca="false">SUMPRODUCT(ReC,COS(kk*RADIANS(O1404)))-SUMPRODUCT(ImC,SIN(kk*RADIANS(O1404)))</f>
        <v>0.0474433869995189</v>
      </c>
    </row>
    <row r="1405" customFormat="false" ht="15" hidden="false" customHeight="false" outlineLevel="0" collapsed="false">
      <c r="O1405" s="39" t="n">
        <v>-40.3</v>
      </c>
      <c r="P1405" s="40" t="n">
        <f aca="false">SUMPRODUCT(ReC,COS(kk*RADIANS(O1405)))-SUMPRODUCT(ImC,SIN(kk*RADIANS(O1405)))</f>
        <v>0.0495222030865502</v>
      </c>
    </row>
    <row r="1406" customFormat="false" ht="15" hidden="false" customHeight="false" outlineLevel="0" collapsed="false">
      <c r="O1406" s="39" t="n">
        <v>-40.2</v>
      </c>
      <c r="P1406" s="40" t="n">
        <f aca="false">SUMPRODUCT(ReC,COS(kk*RADIANS(O1406)))-SUMPRODUCT(ImC,SIN(kk*RADIANS(O1406)))</f>
        <v>0.0516066152709026</v>
      </c>
    </row>
    <row r="1407" customFormat="false" ht="15" hidden="false" customHeight="false" outlineLevel="0" collapsed="false">
      <c r="O1407" s="39" t="n">
        <v>-40.1</v>
      </c>
      <c r="P1407" s="40" t="n">
        <f aca="false">SUMPRODUCT(ReC,COS(kk*RADIANS(O1407)))-SUMPRODUCT(ImC,SIN(kk*RADIANS(O1407)))</f>
        <v>0.0536962094833652</v>
      </c>
    </row>
    <row r="1408" customFormat="false" ht="15" hidden="false" customHeight="false" outlineLevel="0" collapsed="false">
      <c r="O1408" s="39" t="n">
        <v>-40</v>
      </c>
      <c r="P1408" s="40" t="n">
        <f aca="false">SUMPRODUCT(ReC,COS(kk*RADIANS(O1408)))-SUMPRODUCT(ImC,SIN(kk*RADIANS(O1408)))</f>
        <v>0.0557905680843852</v>
      </c>
    </row>
    <row r="1409" customFormat="false" ht="15" hidden="false" customHeight="false" outlineLevel="0" collapsed="false">
      <c r="O1409" s="39" t="n">
        <v>-39.9</v>
      </c>
      <c r="P1409" s="40" t="n">
        <f aca="false">SUMPRODUCT(ReC,COS(kk*RADIANS(O1409)))-SUMPRODUCT(ImC,SIN(kk*RADIANS(O1409)))</f>
        <v>0.0578892700263115</v>
      </c>
    </row>
    <row r="1410" customFormat="false" ht="15" hidden="false" customHeight="false" outlineLevel="0" collapsed="false">
      <c r="O1410" s="39" t="n">
        <v>-39.8</v>
      </c>
      <c r="P1410" s="40" t="n">
        <f aca="false">SUMPRODUCT(ReC,COS(kk*RADIANS(O1410)))-SUMPRODUCT(ImC,SIN(kk*RADIANS(O1410)))</f>
        <v>0.0599918910176533</v>
      </c>
    </row>
    <row r="1411" customFormat="false" ht="15" hidden="false" customHeight="false" outlineLevel="0" collapsed="false">
      <c r="O1411" s="39" t="n">
        <v>-39.7</v>
      </c>
      <c r="P1411" s="40" t="n">
        <f aca="false">SUMPRODUCT(ReC,COS(kk*RADIANS(O1411)))-SUMPRODUCT(ImC,SIN(kk*RADIANS(O1411)))</f>
        <v>0.062098003689293</v>
      </c>
    </row>
    <row r="1412" customFormat="false" ht="15" hidden="false" customHeight="false" outlineLevel="0" collapsed="false">
      <c r="O1412" s="39" t="n">
        <v>-39.6</v>
      </c>
      <c r="P1412" s="40" t="n">
        <f aca="false">SUMPRODUCT(ReC,COS(kk*RADIANS(O1412)))-SUMPRODUCT(ImC,SIN(kk*RADIANS(O1412)))</f>
        <v>0.0642071777625908</v>
      </c>
    </row>
    <row r="1413" customFormat="false" ht="15" hidden="false" customHeight="false" outlineLevel="0" collapsed="false">
      <c r="O1413" s="39" t="n">
        <v>-39.5</v>
      </c>
      <c r="P1413" s="40" t="n">
        <f aca="false">SUMPRODUCT(ReC,COS(kk*RADIANS(O1413)))-SUMPRODUCT(ImC,SIN(kk*RADIANS(O1413)))</f>
        <v>0.0663189802193198</v>
      </c>
    </row>
    <row r="1414" customFormat="false" ht="15" hidden="false" customHeight="false" outlineLevel="0" collapsed="false">
      <c r="O1414" s="39" t="n">
        <v>-39.4</v>
      </c>
      <c r="P1414" s="40" t="n">
        <f aca="false">SUMPRODUCT(ReC,COS(kk*RADIANS(O1414)))-SUMPRODUCT(ImC,SIN(kk*RADIANS(O1414)))</f>
        <v>0.0684329754733647</v>
      </c>
    </row>
    <row r="1415" customFormat="false" ht="15" hidden="false" customHeight="false" outlineLevel="0" collapsed="false">
      <c r="O1415" s="39" t="n">
        <v>-39.3</v>
      </c>
      <c r="P1415" s="40" t="n">
        <f aca="false">SUMPRODUCT(ReC,COS(kk*RADIANS(O1415)))-SUMPRODUCT(ImC,SIN(kk*RADIANS(O1415)))</f>
        <v>0.070548725544123</v>
      </c>
    </row>
    <row r="1416" customFormat="false" ht="15" hidden="false" customHeight="false" outlineLevel="0" collapsed="false">
      <c r="O1416" s="39" t="n">
        <v>-39.2</v>
      </c>
      <c r="P1416" s="40" t="n">
        <f aca="false">SUMPRODUCT(ReC,COS(kk*RADIANS(O1416)))-SUMPRODUCT(ImC,SIN(kk*RADIANS(O1416)))</f>
        <v>0.0726657902315379</v>
      </c>
    </row>
    <row r="1417" customFormat="false" ht="15" hidden="false" customHeight="false" outlineLevel="0" collapsed="false">
      <c r="O1417" s="39" t="n">
        <v>-39.1</v>
      </c>
      <c r="P1417" s="40" t="n">
        <f aca="false">SUMPRODUCT(ReC,COS(kk*RADIANS(O1417)))-SUMPRODUCT(ImC,SIN(kk*RADIANS(O1417)))</f>
        <v>0.0747837272927026</v>
      </c>
    </row>
    <row r="1418" customFormat="false" ht="15" hidden="false" customHeight="false" outlineLevel="0" collapsed="false">
      <c r="O1418" s="39" t="n">
        <v>-39</v>
      </c>
      <c r="P1418" s="40" t="n">
        <f aca="false">SUMPRODUCT(ReC,COS(kk*RADIANS(O1418)))-SUMPRODUCT(ImC,SIN(kk*RADIANS(O1418)))</f>
        <v>0.0769020926199616</v>
      </c>
    </row>
    <row r="1419" customFormat="false" ht="15" hidden="false" customHeight="false" outlineLevel="0" collapsed="false">
      <c r="O1419" s="39" t="n">
        <v>-38.9</v>
      </c>
      <c r="P1419" s="40" t="n">
        <f aca="false">SUMPRODUCT(ReC,COS(kk*RADIANS(O1419)))-SUMPRODUCT(ImC,SIN(kk*RADIANS(O1419)))</f>
        <v>0.0790204404204462</v>
      </c>
    </row>
    <row r="1420" customFormat="false" ht="15" hidden="false" customHeight="false" outlineLevel="0" collapsed="false">
      <c r="O1420" s="39" t="n">
        <v>-38.8</v>
      </c>
      <c r="P1420" s="40" t="n">
        <f aca="false">SUMPRODUCT(ReC,COS(kk*RADIANS(O1420)))-SUMPRODUCT(ImC,SIN(kk*RADIANS(O1420)))</f>
        <v>0.0811383233969724</v>
      </c>
    </row>
    <row r="1421" customFormat="false" ht="15" hidden="false" customHeight="false" outlineLevel="0" collapsed="false">
      <c r="O1421" s="39" t="n">
        <v>-38.7</v>
      </c>
      <c r="P1421" s="40" t="n">
        <f aca="false">SUMPRODUCT(ReC,COS(kk*RADIANS(O1421)))-SUMPRODUCT(ImC,SIN(kk*RADIANS(O1421)))</f>
        <v>0.083255292930232</v>
      </c>
    </row>
    <row r="1422" customFormat="false" ht="15" hidden="false" customHeight="false" outlineLevel="0" collapsed="false">
      <c r="O1422" s="39" t="n">
        <v>-38.6</v>
      </c>
      <c r="P1422" s="40" t="n">
        <f aca="false">SUMPRODUCT(ReC,COS(kk*RADIANS(O1422)))-SUMPRODUCT(ImC,SIN(kk*RADIANS(O1422)))</f>
        <v>0.0853708992622073</v>
      </c>
    </row>
    <row r="1423" customFormat="false" ht="15" hidden="false" customHeight="false" outlineLevel="0" collapsed="false">
      <c r="O1423" s="39" t="n">
        <v>-38.5</v>
      </c>
      <c r="P1423" s="40" t="n">
        <f aca="false">SUMPRODUCT(ReC,COS(kk*RADIANS(O1423)))-SUMPRODUCT(ImC,SIN(kk*RADIANS(O1423)))</f>
        <v>0.087484691680735</v>
      </c>
    </row>
    <row r="1424" customFormat="false" ht="15" hidden="false" customHeight="false" outlineLevel="0" collapsed="false">
      <c r="O1424" s="39" t="n">
        <v>-38.4</v>
      </c>
      <c r="P1424" s="40" t="n">
        <f aca="false">SUMPRODUCT(ReC,COS(kk*RADIANS(O1424)))-SUMPRODUCT(ImC,SIN(kk*RADIANS(O1424)))</f>
        <v>0.0895962187051513</v>
      </c>
    </row>
    <row r="1425" customFormat="false" ht="15" hidden="false" customHeight="false" outlineLevel="0" collapsed="false">
      <c r="O1425" s="39" t="n">
        <v>-38.3</v>
      </c>
      <c r="P1425" s="40" t="n">
        <f aca="false">SUMPRODUCT(ReC,COS(kk*RADIANS(O1425)))-SUMPRODUCT(ImC,SIN(kk*RADIANS(O1425)))</f>
        <v>0.0917050282729438</v>
      </c>
    </row>
    <row r="1426" customFormat="false" ht="15" hidden="false" customHeight="false" outlineLevel="0" collapsed="false">
      <c r="O1426" s="39" t="n">
        <v>-38.2</v>
      </c>
      <c r="P1426" s="40" t="n">
        <f aca="false">SUMPRODUCT(ReC,COS(kk*RADIANS(O1426)))-SUMPRODUCT(ImC,SIN(kk*RADIANS(O1426)))</f>
        <v>0.0938106679273358</v>
      </c>
    </row>
    <row r="1427" customFormat="false" ht="15" hidden="false" customHeight="false" outlineLevel="0" collapsed="false">
      <c r="O1427" s="39" t="n">
        <v>-38.1</v>
      </c>
      <c r="P1427" s="40" t="n">
        <f aca="false">SUMPRODUCT(ReC,COS(kk*RADIANS(O1427)))-SUMPRODUCT(ImC,SIN(kk*RADIANS(O1427)))</f>
        <v>0.0959126850057323</v>
      </c>
    </row>
    <row r="1428" customFormat="false" ht="15" hidden="false" customHeight="false" outlineLevel="0" collapsed="false">
      <c r="O1428" s="39" t="n">
        <v>-38</v>
      </c>
      <c r="P1428" s="40" t="n">
        <f aca="false">SUMPRODUCT(ReC,COS(kk*RADIANS(O1428)))-SUMPRODUCT(ImC,SIN(kk*RADIANS(O1428)))</f>
        <v>0.0980106268289494</v>
      </c>
    </row>
    <row r="1429" customFormat="false" ht="15" hidden="false" customHeight="false" outlineLevel="0" collapsed="false">
      <c r="O1429" s="39" t="n">
        <v>-37.9</v>
      </c>
      <c r="P1429" s="40" t="n">
        <f aca="false">SUMPRODUCT(ReC,COS(kk*RADIANS(O1429)))-SUMPRODUCT(ImC,SIN(kk*RADIANS(O1429)))</f>
        <v>0.100104040891156</v>
      </c>
    </row>
    <row r="1430" customFormat="false" ht="15" hidden="false" customHeight="false" outlineLevel="0" collapsed="false">
      <c r="O1430" s="39" t="n">
        <v>-37.8</v>
      </c>
      <c r="P1430" s="40" t="n">
        <f aca="false">SUMPRODUCT(ReC,COS(kk*RADIANS(O1430)))-SUMPRODUCT(ImC,SIN(kk*RADIANS(O1430)))</f>
        <v>0.102192475050448</v>
      </c>
    </row>
    <row r="1431" customFormat="false" ht="15" hidden="false" customHeight="false" outlineLevel="0" collapsed="false">
      <c r="O1431" s="39" t="n">
        <v>-37.7</v>
      </c>
      <c r="P1431" s="40" t="n">
        <f aca="false">SUMPRODUCT(ReC,COS(kk*RADIANS(O1431)))-SUMPRODUCT(ImC,SIN(kk*RADIANS(O1431)))</f>
        <v>0.104275477719986</v>
      </c>
    </row>
    <row r="1432" customFormat="false" ht="15" hidden="false" customHeight="false" outlineLevel="0" collapsed="false">
      <c r="O1432" s="39" t="n">
        <v>-37.6</v>
      </c>
      <c r="P1432" s="40" t="n">
        <f aca="false">SUMPRODUCT(ReC,COS(kk*RADIANS(O1432)))-SUMPRODUCT(ImC,SIN(kk*RADIANS(O1432)))</f>
        <v>0.106352598059615</v>
      </c>
    </row>
    <row r="1433" customFormat="false" ht="15" hidden="false" customHeight="false" outlineLevel="0" collapsed="false">
      <c r="O1433" s="39" t="n">
        <v>-37.5</v>
      </c>
      <c r="P1433" s="40" t="n">
        <f aca="false">SUMPRODUCT(ReC,COS(kk*RADIANS(O1433)))-SUMPRODUCT(ImC,SIN(kk*RADIANS(O1433)))</f>
        <v>0.108423386167883</v>
      </c>
    </row>
    <row r="1434" customFormat="false" ht="15" hidden="false" customHeight="false" outlineLevel="0" collapsed="false">
      <c r="O1434" s="39" t="n">
        <v>-37.4</v>
      </c>
      <c r="P1434" s="40" t="n">
        <f aca="false">SUMPRODUCT(ReC,COS(kk*RADIANS(O1434)))-SUMPRODUCT(ImC,SIN(kk*RADIANS(O1434)))</f>
        <v>0.1104873932744</v>
      </c>
    </row>
    <row r="1435" customFormat="false" ht="15" hidden="false" customHeight="false" outlineLevel="0" collapsed="false">
      <c r="O1435" s="39" t="n">
        <v>-37.3</v>
      </c>
      <c r="P1435" s="40" t="n">
        <f aca="false">SUMPRODUCT(ReC,COS(kk*RADIANS(O1435)))-SUMPRODUCT(ImC,SIN(kk*RADIANS(O1435)))</f>
        <v>0.112544171932444</v>
      </c>
    </row>
    <row r="1436" customFormat="false" ht="15" hidden="false" customHeight="false" outlineLevel="0" collapsed="false">
      <c r="O1436" s="39" t="n">
        <v>-37.2</v>
      </c>
      <c r="P1436" s="40" t="n">
        <f aca="false">SUMPRODUCT(ReC,COS(kk*RADIANS(O1436)))-SUMPRODUCT(ImC,SIN(kk*RADIANS(O1436)))</f>
        <v>0.114593276211735</v>
      </c>
    </row>
    <row r="1437" customFormat="false" ht="15" hidden="false" customHeight="false" outlineLevel="0" collapsed="false">
      <c r="O1437" s="39" t="n">
        <v>-37.1</v>
      </c>
      <c r="P1437" s="40" t="n">
        <f aca="false">SUMPRODUCT(ReC,COS(kk*RADIANS(O1437)))-SUMPRODUCT(ImC,SIN(kk*RADIANS(O1437)))</f>
        <v>0.116634261891315</v>
      </c>
    </row>
    <row r="1438" customFormat="false" ht="15" hidden="false" customHeight="false" outlineLevel="0" collapsed="false">
      <c r="O1438" s="39" t="n">
        <v>-37</v>
      </c>
      <c r="P1438" s="40" t="n">
        <f aca="false">SUMPRODUCT(ReC,COS(kk*RADIANS(O1438)))-SUMPRODUCT(ImC,SIN(kk*RADIANS(O1438)))</f>
        <v>0.118666686652437</v>
      </c>
    </row>
    <row r="1439" customFormat="false" ht="15" hidden="false" customHeight="false" outlineLevel="0" collapsed="false">
      <c r="O1439" s="39" t="n">
        <v>-36.9</v>
      </c>
      <c r="P1439" s="40" t="n">
        <f aca="false">SUMPRODUCT(ReC,COS(kk*RADIANS(O1439)))-SUMPRODUCT(ImC,SIN(kk*RADIANS(O1439)))</f>
        <v>0.120690110271399</v>
      </c>
    </row>
    <row r="1440" customFormat="false" ht="15" hidden="false" customHeight="false" outlineLevel="0" collapsed="false">
      <c r="O1440" s="39" t="n">
        <v>-36.8</v>
      </c>
      <c r="P1440" s="40" t="n">
        <f aca="false">SUMPRODUCT(ReC,COS(kk*RADIANS(O1440)))-SUMPRODUCT(ImC,SIN(kk*RADIANS(O1440)))</f>
        <v>0.122704094812233</v>
      </c>
    </row>
    <row r="1441" customFormat="false" ht="15" hidden="false" customHeight="false" outlineLevel="0" collapsed="false">
      <c r="O1441" s="39" t="n">
        <v>-36.7</v>
      </c>
      <c r="P1441" s="40" t="n">
        <f aca="false">SUMPRODUCT(ReC,COS(kk*RADIANS(O1441)))-SUMPRODUCT(ImC,SIN(kk*RADIANS(O1441)))</f>
        <v>0.124708204819179</v>
      </c>
    </row>
    <row r="1442" customFormat="false" ht="15" hidden="false" customHeight="false" outlineLevel="0" collapsed="false">
      <c r="O1442" s="39" t="n">
        <v>-36.6</v>
      </c>
      <c r="P1442" s="40" t="n">
        <f aca="false">SUMPRODUCT(ReC,COS(kk*RADIANS(O1442)))-SUMPRODUCT(ImC,SIN(kk*RADIANS(O1442)))</f>
        <v>0.126702007508861</v>
      </c>
    </row>
    <row r="1443" customFormat="false" ht="15" hidden="false" customHeight="false" outlineLevel="0" collapsed="false">
      <c r="O1443" s="39" t="n">
        <v>-36.5</v>
      </c>
      <c r="P1443" s="40" t="n">
        <f aca="false">SUMPRODUCT(ReC,COS(kk*RADIANS(O1443)))-SUMPRODUCT(ImC,SIN(kk*RADIANS(O1443)))</f>
        <v>0.12868507296208</v>
      </c>
    </row>
    <row r="1444" customFormat="false" ht="15" hidden="false" customHeight="false" outlineLevel="0" collapsed="false">
      <c r="O1444" s="39" t="n">
        <v>-36.4</v>
      </c>
      <c r="P1444" s="40" t="n">
        <f aca="false">SUMPRODUCT(ReC,COS(kk*RADIANS(O1444)))-SUMPRODUCT(ImC,SIN(kk*RADIANS(O1444)))</f>
        <v>0.130656974315159</v>
      </c>
    </row>
    <row r="1445" customFormat="false" ht="15" hidden="false" customHeight="false" outlineLevel="0" collapsed="false">
      <c r="O1445" s="39" t="n">
        <v>-36.3</v>
      </c>
      <c r="P1445" s="40" t="n">
        <f aca="false">SUMPRODUCT(ReC,COS(kk*RADIANS(O1445)))-SUMPRODUCT(ImC,SIN(kk*RADIANS(O1445)))</f>
        <v>0.132617287950749</v>
      </c>
    </row>
    <row r="1446" customFormat="false" ht="15" hidden="false" customHeight="false" outlineLevel="0" collapsed="false">
      <c r="O1446" s="39" t="n">
        <v>-36.2</v>
      </c>
      <c r="P1446" s="40" t="n">
        <f aca="false">SUMPRODUCT(ReC,COS(kk*RADIANS(O1446)))-SUMPRODUCT(ImC,SIN(kk*RADIANS(O1446)))</f>
        <v>0.134565593688017</v>
      </c>
    </row>
    <row r="1447" customFormat="false" ht="15" hidden="false" customHeight="false" outlineLevel="0" collapsed="false">
      <c r="O1447" s="39" t="n">
        <v>-36.1</v>
      </c>
      <c r="P1447" s="40" t="n">
        <f aca="false">SUMPRODUCT(ReC,COS(kk*RADIANS(O1447)))-SUMPRODUCT(ImC,SIN(kk*RADIANS(O1447)))</f>
        <v>0.136501474972142</v>
      </c>
    </row>
    <row r="1448" customFormat="false" ht="15" hidden="false" customHeight="false" outlineLevel="0" collapsed="false">
      <c r="O1448" s="39" t="n">
        <v>-36</v>
      </c>
      <c r="P1448" s="40" t="n">
        <f aca="false">SUMPRODUCT(ReC,COS(kk*RADIANS(O1448)))-SUMPRODUCT(ImC,SIN(kk*RADIANS(O1448)))</f>
        <v>0.138424519063043</v>
      </c>
    </row>
    <row r="1449" customFormat="false" ht="15" hidden="false" customHeight="false" outlineLevel="0" collapsed="false">
      <c r="O1449" s="39" t="n">
        <v>-35.9</v>
      </c>
      <c r="P1449" s="40" t="n">
        <f aca="false">SUMPRODUCT(ReC,COS(kk*RADIANS(O1449)))-SUMPRODUCT(ImC,SIN(kk*RADIANS(O1449)))</f>
        <v>0.140334317223247</v>
      </c>
    </row>
    <row r="1450" customFormat="false" ht="15" hidden="false" customHeight="false" outlineLevel="0" collapsed="false">
      <c r="O1450" s="39" t="n">
        <v>-35.8</v>
      </c>
      <c r="P1450" s="40" t="n">
        <f aca="false">SUMPRODUCT(ReC,COS(kk*RADIANS(O1450)))-SUMPRODUCT(ImC,SIN(kk*RADIANS(O1450)))</f>
        <v>0.142230464904826</v>
      </c>
    </row>
    <row r="1451" customFormat="false" ht="15" hidden="false" customHeight="false" outlineLevel="0" collapsed="false">
      <c r="O1451" s="39" t="n">
        <v>-35.7</v>
      </c>
      <c r="P1451" s="40" t="n">
        <f aca="false">SUMPRODUCT(ReC,COS(kk*RADIANS(O1451)))-SUMPRODUCT(ImC,SIN(kk*RADIANS(O1451)))</f>
        <v>0.144112561935329</v>
      </c>
    </row>
    <row r="1452" customFormat="false" ht="15" hidden="false" customHeight="false" outlineLevel="0" collapsed="false">
      <c r="O1452" s="39" t="n">
        <v>-35.6</v>
      </c>
      <c r="P1452" s="40" t="n">
        <f aca="false">SUMPRODUCT(ReC,COS(kk*RADIANS(O1452)))-SUMPRODUCT(ImC,SIN(kk*RADIANS(O1452)))</f>
        <v>0.145980212702623</v>
      </c>
    </row>
    <row r="1453" customFormat="false" ht="15" hidden="false" customHeight="false" outlineLevel="0" collapsed="false">
      <c r="O1453" s="39" t="n">
        <v>-35.5</v>
      </c>
      <c r="P1453" s="40" t="n">
        <f aca="false">SUMPRODUCT(ReC,COS(kk*RADIANS(O1453)))-SUMPRODUCT(ImC,SIN(kk*RADIANS(O1453)))</f>
        <v>0.147833026338564</v>
      </c>
    </row>
    <row r="1454" customFormat="false" ht="15" hidden="false" customHeight="false" outlineLevel="0" collapsed="false">
      <c r="O1454" s="39" t="n">
        <v>-35.4</v>
      </c>
      <c r="P1454" s="40" t="n">
        <f aca="false">SUMPRODUCT(ReC,COS(kk*RADIANS(O1454)))-SUMPRODUCT(ImC,SIN(kk*RADIANS(O1454)))</f>
        <v>0.149670616901425</v>
      </c>
    </row>
    <row r="1455" customFormat="false" ht="15" hidden="false" customHeight="false" outlineLevel="0" collapsed="false">
      <c r="O1455" s="39" t="n">
        <v>-35.3</v>
      </c>
      <c r="P1455" s="40" t="n">
        <f aca="false">SUMPRODUCT(ReC,COS(kk*RADIANS(O1455)))-SUMPRODUCT(ImC,SIN(kk*RADIANS(O1455)))</f>
        <v>0.151492603556999</v>
      </c>
    </row>
    <row r="1456" customFormat="false" ht="15" hidden="false" customHeight="false" outlineLevel="0" collapsed="false">
      <c r="O1456" s="39" t="n">
        <v>-35.2</v>
      </c>
      <c r="P1456" s="40" t="n">
        <f aca="false">SUMPRODUCT(ReC,COS(kk*RADIANS(O1456)))-SUMPRODUCT(ImC,SIN(kk*RADIANS(O1456)))</f>
        <v>0.153298610758307</v>
      </c>
    </row>
    <row r="1457" customFormat="false" ht="15" hidden="false" customHeight="false" outlineLevel="0" collapsed="false">
      <c r="O1457" s="39" t="n">
        <v>-35.1</v>
      </c>
      <c r="P1457" s="40" t="n">
        <f aca="false">SUMPRODUCT(ReC,COS(kk*RADIANS(O1457)))-SUMPRODUCT(ImC,SIN(kk*RADIANS(O1457)))</f>
        <v>0.155088268423815</v>
      </c>
    </row>
    <row r="1458" customFormat="false" ht="15" hidden="false" customHeight="false" outlineLevel="0" collapsed="false">
      <c r="O1458" s="39" t="n">
        <v>-35</v>
      </c>
      <c r="P1458" s="40" t="n">
        <f aca="false">SUMPRODUCT(ReC,COS(kk*RADIANS(O1458)))-SUMPRODUCT(ImC,SIN(kk*RADIANS(O1458)))</f>
        <v>0.156861212114113</v>
      </c>
    </row>
    <row r="1459" customFormat="false" ht="15" hidden="false" customHeight="false" outlineLevel="0" collapsed="false">
      <c r="O1459" s="39" t="n">
        <v>-34.9</v>
      </c>
      <c r="P1459" s="40" t="n">
        <f aca="false">SUMPRODUCT(ReC,COS(kk*RADIANS(O1459)))-SUMPRODUCT(ImC,SIN(kk*RADIANS(O1459)))</f>
        <v>0.158617083206948</v>
      </c>
    </row>
    <row r="1460" customFormat="false" ht="15" hidden="false" customHeight="false" outlineLevel="0" collapsed="false">
      <c r="O1460" s="39" t="n">
        <v>-34.8</v>
      </c>
      <c r="P1460" s="40" t="n">
        <f aca="false">SUMPRODUCT(ReC,COS(kk*RADIANS(O1460)))-SUMPRODUCT(ImC,SIN(kk*RADIANS(O1460)))</f>
        <v>0.160355529070557</v>
      </c>
    </row>
    <row r="1461" customFormat="false" ht="15" hidden="false" customHeight="false" outlineLevel="0" collapsed="false">
      <c r="O1461" s="39" t="n">
        <v>-34.7</v>
      </c>
      <c r="P1461" s="40" t="n">
        <f aca="false">SUMPRODUCT(ReC,COS(kk*RADIANS(O1461)))-SUMPRODUCT(ImC,SIN(kk*RADIANS(O1461)))</f>
        <v>0.162076203235219</v>
      </c>
    </row>
    <row r="1462" customFormat="false" ht="15" hidden="false" customHeight="false" outlineLevel="0" collapsed="false">
      <c r="O1462" s="39" t="n">
        <v>-34.6</v>
      </c>
      <c r="P1462" s="40" t="n">
        <f aca="false">SUMPRODUCT(ReC,COS(kk*RADIANS(O1462)))-SUMPRODUCT(ImC,SIN(kk*RADIANS(O1462)))</f>
        <v>0.163778765562941</v>
      </c>
    </row>
    <row r="1463" customFormat="false" ht="15" hidden="false" customHeight="false" outlineLevel="0" collapsed="false">
      <c r="O1463" s="39" t="n">
        <v>-34.5</v>
      </c>
      <c r="P1463" s="40" t="n">
        <f aca="false">SUMPRODUCT(ReC,COS(kk*RADIANS(O1463)))-SUMPRODUCT(ImC,SIN(kk*RADIANS(O1463)))</f>
        <v>0.165462882415221</v>
      </c>
    </row>
    <row r="1464" customFormat="false" ht="15" hidden="false" customHeight="false" outlineLevel="0" collapsed="false">
      <c r="O1464" s="39" t="n">
        <v>-34.4</v>
      </c>
      <c r="P1464" s="40" t="n">
        <f aca="false">SUMPRODUCT(ReC,COS(kk*RADIANS(O1464)))-SUMPRODUCT(ImC,SIN(kk*RADIANS(O1464)))</f>
        <v>0.167128226818798</v>
      </c>
    </row>
    <row r="1465" customFormat="false" ht="15" hidden="false" customHeight="false" outlineLevel="0" collapsed="false">
      <c r="O1465" s="39" t="n">
        <v>-34.3</v>
      </c>
      <c r="P1465" s="40" t="n">
        <f aca="false">SUMPRODUCT(ReC,COS(kk*RADIANS(O1465)))-SUMPRODUCT(ImC,SIN(kk*RADIANS(O1465)))</f>
        <v>0.168774478629329</v>
      </c>
    </row>
    <row r="1466" customFormat="false" ht="15" hidden="false" customHeight="false" outlineLevel="0" collapsed="false">
      <c r="O1466" s="39" t="n">
        <v>-34.2</v>
      </c>
      <c r="P1466" s="40" t="n">
        <f aca="false">SUMPRODUCT(ReC,COS(kk*RADIANS(O1466)))-SUMPRODUCT(ImC,SIN(kk*RADIANS(O1466)))</f>
        <v>0.170401324692907</v>
      </c>
    </row>
    <row r="1467" customFormat="false" ht="15" hidden="false" customHeight="false" outlineLevel="0" collapsed="false">
      <c r="O1467" s="39" t="n">
        <v>-34.1</v>
      </c>
      <c r="P1467" s="40" t="n">
        <f aca="false">SUMPRODUCT(ReC,COS(kk*RADIANS(O1467)))-SUMPRODUCT(ImC,SIN(kk*RADIANS(O1467)))</f>
        <v>0.172008459005362</v>
      </c>
    </row>
    <row r="1468" customFormat="false" ht="15" hidden="false" customHeight="false" outlineLevel="0" collapsed="false">
      <c r="O1468" s="39" t="n">
        <v>-34</v>
      </c>
      <c r="P1468" s="40" t="n">
        <f aca="false">SUMPRODUCT(ReC,COS(kk*RADIANS(O1468)))-SUMPRODUCT(ImC,SIN(kk*RADIANS(O1468)))</f>
        <v>0.17359558286926</v>
      </c>
    </row>
    <row r="1469" customFormat="false" ht="15" hidden="false" customHeight="false" outlineLevel="0" collapsed="false">
      <c r="O1469" s="39" t="n">
        <v>-33.9</v>
      </c>
      <c r="P1469" s="40" t="n">
        <f aca="false">SUMPRODUCT(ReC,COS(kk*RADIANS(O1469)))-SUMPRODUCT(ImC,SIN(kk*RADIANS(O1469)))</f>
        <v>0.175162405048547</v>
      </c>
    </row>
    <row r="1470" customFormat="false" ht="15" hidden="false" customHeight="false" outlineLevel="0" collapsed="false">
      <c r="O1470" s="39" t="n">
        <v>-33.8</v>
      </c>
      <c r="P1470" s="40" t="n">
        <f aca="false">SUMPRODUCT(ReC,COS(kk*RADIANS(O1470)))-SUMPRODUCT(ImC,SIN(kk*RADIANS(O1470)))</f>
        <v>0.176708641920741</v>
      </c>
    </row>
    <row r="1471" customFormat="false" ht="15" hidden="false" customHeight="false" outlineLevel="0" collapsed="false">
      <c r="O1471" s="39" t="n">
        <v>-33.7</v>
      </c>
      <c r="P1471" s="40" t="n">
        <f aca="false">SUMPRODUCT(ReC,COS(kk*RADIANS(O1471)))-SUMPRODUCT(ImC,SIN(kk*RADIANS(O1471)))</f>
        <v>0.178234017626638</v>
      </c>
    </row>
    <row r="1472" customFormat="false" ht="15" hidden="false" customHeight="false" outlineLevel="0" collapsed="false">
      <c r="O1472" s="39" t="n">
        <v>-33.6</v>
      </c>
      <c r="P1472" s="40" t="n">
        <f aca="false">SUMPRODUCT(ReC,COS(kk*RADIANS(O1472)))-SUMPRODUCT(ImC,SIN(kk*RADIANS(O1472)))</f>
        <v>0.179738264217432</v>
      </c>
    </row>
    <row r="1473" customFormat="false" ht="15" hidden="false" customHeight="false" outlineLevel="0" collapsed="false">
      <c r="O1473" s="39" t="n">
        <v>-33.5</v>
      </c>
      <c r="P1473" s="40" t="n">
        <f aca="false">SUMPRODUCT(ReC,COS(kk*RADIANS(O1473)))-SUMPRODUCT(ImC,SIN(kk*RADIANS(O1473)))</f>
        <v>0.181221121799202</v>
      </c>
    </row>
    <row r="1474" customFormat="false" ht="15" hidden="false" customHeight="false" outlineLevel="0" collapsed="false">
      <c r="O1474" s="39" t="n">
        <v>-33.4</v>
      </c>
      <c r="P1474" s="40" t="n">
        <f aca="false">SUMPRODUCT(ReC,COS(kk*RADIANS(O1474)))-SUMPRODUCT(ImC,SIN(kk*RADIANS(O1474)))</f>
        <v>0.182682338674689</v>
      </c>
    </row>
    <row r="1475" customFormat="false" ht="15" hidden="false" customHeight="false" outlineLevel="0" collapsed="false">
      <c r="O1475" s="39" t="n">
        <v>-33.3</v>
      </c>
      <c r="P1475" s="40" t="n">
        <f aca="false">SUMPRODUCT(ReC,COS(kk*RADIANS(O1475)))-SUMPRODUCT(ImC,SIN(kk*RADIANS(O1475)))</f>
        <v>0.184121671482304</v>
      </c>
    </row>
    <row r="1476" customFormat="false" ht="15" hidden="false" customHeight="false" outlineLevel="0" collapsed="false">
      <c r="O1476" s="39" t="n">
        <v>-33.2</v>
      </c>
      <c r="P1476" s="40" t="n">
        <f aca="false">SUMPRODUCT(ReC,COS(kk*RADIANS(O1476)))-SUMPRODUCT(ImC,SIN(kk*RADIANS(O1476)))</f>
        <v>0.185538885332297</v>
      </c>
    </row>
    <row r="1477" customFormat="false" ht="15" hidden="false" customHeight="false" outlineLevel="0" collapsed="false">
      <c r="O1477" s="39" t="n">
        <v>-33.1</v>
      </c>
      <c r="P1477" s="40" t="n">
        <f aca="false">SUMPRODUCT(ReC,COS(kk*RADIANS(O1477)))-SUMPRODUCT(ImC,SIN(kk*RADIANS(O1477)))</f>
        <v>0.18693375394003</v>
      </c>
    </row>
    <row r="1478" customFormat="false" ht="15" hidden="false" customHeight="false" outlineLevel="0" collapsed="false">
      <c r="O1478" s="39" t="n">
        <v>-33</v>
      </c>
      <c r="P1478" s="40" t="n">
        <f aca="false">SUMPRODUCT(ReC,COS(kk*RADIANS(O1478)))-SUMPRODUCT(ImC,SIN(kk*RADIANS(O1478)))</f>
        <v>0.18830605975628</v>
      </c>
    </row>
    <row r="1479" customFormat="false" ht="15" hidden="false" customHeight="false" outlineLevel="0" collapsed="false">
      <c r="O1479" s="39" t="n">
        <v>-32.9</v>
      </c>
      <c r="P1479" s="40" t="n">
        <f aca="false">SUMPRODUCT(ReC,COS(kk*RADIANS(O1479)))-SUMPRODUCT(ImC,SIN(kk*RADIANS(O1479)))</f>
        <v>0.189655594094526</v>
      </c>
    </row>
    <row r="1480" customFormat="false" ht="15" hidden="false" customHeight="false" outlineLevel="0" collapsed="false">
      <c r="O1480" s="39" t="n">
        <v>-32.8</v>
      </c>
      <c r="P1480" s="40" t="n">
        <f aca="false">SUMPRODUCT(ReC,COS(kk*RADIANS(O1480)))-SUMPRODUCT(ImC,SIN(kk*RADIANS(O1480)))</f>
        <v>0.190982157255145</v>
      </c>
    </row>
    <row r="1481" customFormat="false" ht="15" hidden="false" customHeight="false" outlineLevel="0" collapsed="false">
      <c r="O1481" s="39" t="n">
        <v>-32.7</v>
      </c>
      <c r="P1481" s="40" t="n">
        <f aca="false">SUMPRODUCT(ReC,COS(kk*RADIANS(O1481)))-SUMPRODUCT(ImC,SIN(kk*RADIANS(O1481)))</f>
        <v>0.192285558646468</v>
      </c>
    </row>
    <row r="1482" customFormat="false" ht="15" hidden="false" customHeight="false" outlineLevel="0" collapsed="false">
      <c r="O1482" s="39" t="n">
        <v>-32.6</v>
      </c>
      <c r="P1482" s="40" t="n">
        <f aca="false">SUMPRODUCT(ReC,COS(kk*RADIANS(O1482)))-SUMPRODUCT(ImC,SIN(kk*RADIANS(O1482)))</f>
        <v>0.193565616902627</v>
      </c>
    </row>
    <row r="1483" customFormat="false" ht="15" hidden="false" customHeight="false" outlineLevel="0" collapsed="false">
      <c r="O1483" s="39" t="n">
        <v>-32.5</v>
      </c>
      <c r="P1483" s="40" t="n">
        <f aca="false">SUMPRODUCT(ReC,COS(kk*RADIANS(O1483)))-SUMPRODUCT(ImC,SIN(kk*RADIANS(O1483)))</f>
        <v>0.194822159998148</v>
      </c>
    </row>
    <row r="1484" customFormat="false" ht="15" hidden="false" customHeight="false" outlineLevel="0" collapsed="false">
      <c r="O1484" s="39" t="n">
        <v>-32.4</v>
      </c>
      <c r="P1484" s="40" t="n">
        <f aca="false">SUMPRODUCT(ReC,COS(kk*RADIANS(O1484)))-SUMPRODUCT(ImC,SIN(kk*RADIANS(O1484)))</f>
        <v>0.196055025359224</v>
      </c>
    </row>
    <row r="1485" customFormat="false" ht="15" hidden="false" customHeight="false" outlineLevel="0" collapsed="false">
      <c r="O1485" s="39" t="n">
        <v>-32.3</v>
      </c>
      <c r="P1485" s="40" t="n">
        <f aca="false">SUMPRODUCT(ReC,COS(kk*RADIANS(O1485)))-SUMPRODUCT(ImC,SIN(kk*RADIANS(O1485)))</f>
        <v>0.197264059971621</v>
      </c>
    </row>
    <row r="1486" customFormat="false" ht="15" hidden="false" customHeight="false" outlineLevel="0" collapsed="false">
      <c r="O1486" s="39" t="n">
        <v>-32.2</v>
      </c>
      <c r="P1486" s="40" t="n">
        <f aca="false">SUMPRODUCT(ReC,COS(kk*RADIANS(O1486)))-SUMPRODUCT(ImC,SIN(kk*RADIANS(O1486)))</f>
        <v>0.198449120485149</v>
      </c>
    </row>
    <row r="1487" customFormat="false" ht="15" hidden="false" customHeight="false" outlineLevel="0" collapsed="false">
      <c r="O1487" s="39" t="n">
        <v>-32.1</v>
      </c>
      <c r="P1487" s="40" t="n">
        <f aca="false">SUMPRODUCT(ReC,COS(kk*RADIANS(O1487)))-SUMPRODUCT(ImC,SIN(kk*RADIANS(O1487)))</f>
        <v>0.199610073314669</v>
      </c>
    </row>
    <row r="1488" customFormat="false" ht="15" hidden="false" customHeight="false" outlineLevel="0" collapsed="false">
      <c r="O1488" s="39" t="n">
        <v>-32</v>
      </c>
      <c r="P1488" s="40" t="n">
        <f aca="false">SUMPRODUCT(ReC,COS(kk*RADIANS(O1488)))-SUMPRODUCT(ImC,SIN(kk*RADIANS(O1488)))</f>
        <v>0.20074679473756</v>
      </c>
    </row>
    <row r="1489" customFormat="false" ht="15" hidden="false" customHeight="false" outlineLevel="0" collapsed="false">
      <c r="O1489" s="39" t="n">
        <v>-31.9</v>
      </c>
      <c r="P1489" s="40" t="n">
        <f aca="false">SUMPRODUCT(ReC,COS(kk*RADIANS(O1489)))-SUMPRODUCT(ImC,SIN(kk*RADIANS(O1489)))</f>
        <v>0.201859170987612</v>
      </c>
    </row>
    <row r="1490" customFormat="false" ht="15" hidden="false" customHeight="false" outlineLevel="0" collapsed="false">
      <c r="O1490" s="39" t="n">
        <v>-31.8</v>
      </c>
      <c r="P1490" s="40" t="n">
        <f aca="false">SUMPRODUCT(ReC,COS(kk*RADIANS(O1490)))-SUMPRODUCT(ImC,SIN(kk*RADIANS(O1490)))</f>
        <v>0.202947098345289</v>
      </c>
    </row>
    <row r="1491" customFormat="false" ht="15" hidden="false" customHeight="false" outlineLevel="0" collapsed="false">
      <c r="O1491" s="39" t="n">
        <v>-31.7</v>
      </c>
      <c r="P1491" s="40" t="n">
        <f aca="false">SUMPRODUCT(ReC,COS(kk*RADIANS(O1491)))-SUMPRODUCT(ImC,SIN(kk*RADIANS(O1491)))</f>
        <v>0.204010483224319</v>
      </c>
    </row>
    <row r="1492" customFormat="false" ht="15" hidden="false" customHeight="false" outlineLevel="0" collapsed="false">
      <c r="O1492" s="39" t="n">
        <v>-31.6</v>
      </c>
      <c r="P1492" s="40" t="n">
        <f aca="false">SUMPRODUCT(ReC,COS(kk*RADIANS(O1492)))-SUMPRODUCT(ImC,SIN(kk*RADIANS(O1492)))</f>
        <v>0.205049242254564</v>
      </c>
    </row>
    <row r="1493" customFormat="false" ht="15" hidden="false" customHeight="false" outlineLevel="0" collapsed="false">
      <c r="O1493" s="39" t="n">
        <v>-31.5</v>
      </c>
      <c r="P1493" s="40" t="n">
        <f aca="false">SUMPRODUCT(ReC,COS(kk*RADIANS(O1493)))-SUMPRODUCT(ImC,SIN(kk*RADIANS(O1493)))</f>
        <v>0.206063302361117</v>
      </c>
    </row>
    <row r="1494" customFormat="false" ht="15" hidden="false" customHeight="false" outlineLevel="0" collapsed="false">
      <c r="O1494" s="39" t="n">
        <v>-31.4</v>
      </c>
      <c r="P1494" s="40" t="n">
        <f aca="false">SUMPRODUCT(ReC,COS(kk*RADIANS(O1494)))-SUMPRODUCT(ImC,SIN(kk*RADIANS(O1494)))</f>
        <v>0.207052600839598</v>
      </c>
    </row>
    <row r="1495" customFormat="false" ht="15" hidden="false" customHeight="false" outlineLevel="0" collapsed="false">
      <c r="O1495" s="39" t="n">
        <v>-31.3</v>
      </c>
      <c r="P1495" s="40" t="n">
        <f aca="false">SUMPRODUCT(ReC,COS(kk*RADIANS(O1495)))-SUMPRODUCT(ImC,SIN(kk*RADIANS(O1495)))</f>
        <v>0.208017085427591</v>
      </c>
    </row>
    <row r="1496" customFormat="false" ht="15" hidden="false" customHeight="false" outlineLevel="0" collapsed="false">
      <c r="O1496" s="39" t="n">
        <v>-31.2</v>
      </c>
      <c r="P1496" s="40" t="n">
        <f aca="false">SUMPRODUCT(ReC,COS(kk*RADIANS(O1496)))-SUMPRODUCT(ImC,SIN(kk*RADIANS(O1496)))</f>
        <v>0.208956714372199</v>
      </c>
    </row>
    <row r="1497" customFormat="false" ht="15" hidden="false" customHeight="false" outlineLevel="0" collapsed="false">
      <c r="O1497" s="39" t="n">
        <v>-31.1</v>
      </c>
      <c r="P1497" s="40" t="n">
        <f aca="false">SUMPRODUCT(ReC,COS(kk*RADIANS(O1497)))-SUMPRODUCT(ImC,SIN(kk*RADIANS(O1497)))</f>
        <v>0.209871456493655</v>
      </c>
    </row>
    <row r="1498" customFormat="false" ht="15" hidden="false" customHeight="false" outlineLevel="0" collapsed="false">
      <c r="O1498" s="39" t="n">
        <v>-31</v>
      </c>
      <c r="P1498" s="40" t="n">
        <f aca="false">SUMPRODUCT(ReC,COS(kk*RADIANS(O1498)))-SUMPRODUCT(ImC,SIN(kk*RADIANS(O1498)))</f>
        <v>0.210761291244979</v>
      </c>
    </row>
    <row r="1499" customFormat="false" ht="15" hidden="false" customHeight="false" outlineLevel="0" collapsed="false">
      <c r="O1499" s="39" t="n">
        <v>-30.9</v>
      </c>
      <c r="P1499" s="40" t="n">
        <f aca="false">SUMPRODUCT(ReC,COS(kk*RADIANS(O1499)))-SUMPRODUCT(ImC,SIN(kk*RADIANS(O1499)))</f>
        <v>0.211626208767615</v>
      </c>
    </row>
    <row r="1500" customFormat="false" ht="15" hidden="false" customHeight="false" outlineLevel="0" collapsed="false">
      <c r="O1500" s="39" t="n">
        <v>-30.8</v>
      </c>
      <c r="P1500" s="40" t="n">
        <f aca="false">SUMPRODUCT(ReC,COS(kk*RADIANS(O1500)))-SUMPRODUCT(ImC,SIN(kk*RADIANS(O1500)))</f>
        <v>0.212466209943043</v>
      </c>
    </row>
    <row r="1501" customFormat="false" ht="15" hidden="false" customHeight="false" outlineLevel="0" collapsed="false">
      <c r="O1501" s="39" t="n">
        <v>-30.7</v>
      </c>
      <c r="P1501" s="40" t="n">
        <f aca="false">SUMPRODUCT(ReC,COS(kk*RADIANS(O1501)))-SUMPRODUCT(ImC,SIN(kk*RADIANS(O1501)))</f>
        <v>0.213281306440308</v>
      </c>
    </row>
    <row r="1502" customFormat="false" ht="15" hidden="false" customHeight="false" outlineLevel="0" collapsed="false">
      <c r="O1502" s="39" t="n">
        <v>-30.6</v>
      </c>
      <c r="P1502" s="40" t="n">
        <f aca="false">SUMPRODUCT(ReC,COS(kk*RADIANS(O1502)))-SUMPRODUCT(ImC,SIN(kk*RADIANS(O1502)))</f>
        <v>0.21407152075945</v>
      </c>
    </row>
    <row r="1503" customFormat="false" ht="15" hidden="false" customHeight="false" outlineLevel="0" collapsed="false">
      <c r="O1503" s="39" t="n">
        <v>-30.5</v>
      </c>
      <c r="P1503" s="40" t="n">
        <f aca="false">SUMPRODUCT(ReC,COS(kk*RADIANS(O1503)))-SUMPRODUCT(ImC,SIN(kk*RADIANS(O1503)))</f>
        <v>0.214836886270798</v>
      </c>
    </row>
    <row r="1504" customFormat="false" ht="15" hidden="false" customHeight="false" outlineLevel="0" collapsed="false">
      <c r="O1504" s="39" t="n">
        <v>-30.4</v>
      </c>
      <c r="P1504" s="40" t="n">
        <f aca="false">SUMPRODUCT(ReC,COS(kk*RADIANS(O1504)))-SUMPRODUCT(ImC,SIN(kk*RADIANS(O1504)))</f>
        <v>0.215577447250102</v>
      </c>
    </row>
    <row r="1505" customFormat="false" ht="15" hidden="false" customHeight="false" outlineLevel="0" collapsed="false">
      <c r="O1505" s="39" t="n">
        <v>-30.3</v>
      </c>
      <c r="P1505" s="40" t="n">
        <f aca="false">SUMPRODUCT(ReC,COS(kk*RADIANS(O1505)))-SUMPRODUCT(ImC,SIN(kk*RADIANS(O1505)))</f>
        <v>0.216293258909473</v>
      </c>
    </row>
    <row r="1506" customFormat="false" ht="15" hidden="false" customHeight="false" outlineLevel="0" collapsed="false">
      <c r="O1506" s="39" t="n">
        <v>-30.2</v>
      </c>
      <c r="P1506" s="40" t="n">
        <f aca="false">SUMPRODUCT(ReC,COS(kk*RADIANS(O1506)))-SUMPRODUCT(ImC,SIN(kk*RADIANS(O1506)))</f>
        <v>0.216984387424115</v>
      </c>
    </row>
    <row r="1507" customFormat="false" ht="15" hidden="false" customHeight="false" outlineLevel="0" collapsed="false">
      <c r="O1507" s="39" t="n">
        <v>-30.1</v>
      </c>
      <c r="P1507" s="40" t="n">
        <f aca="false">SUMPRODUCT(ReC,COS(kk*RADIANS(O1507)))-SUMPRODUCT(ImC,SIN(kk*RADIANS(O1507)))</f>
        <v>0.217650909954805</v>
      </c>
    </row>
    <row r="1508" customFormat="false" ht="15" hidden="false" customHeight="false" outlineLevel="0" collapsed="false">
      <c r="O1508" s="39" t="n">
        <v>-30</v>
      </c>
      <c r="P1508" s="40" t="n">
        <f aca="false">SUMPRODUCT(ReC,COS(kk*RADIANS(O1508)))-SUMPRODUCT(ImC,SIN(kk*RADIANS(O1508)))</f>
        <v>0.218292914666129</v>
      </c>
    </row>
    <row r="1509" customFormat="false" ht="15" hidden="false" customHeight="false" outlineLevel="0" collapsed="false">
      <c r="O1509" s="39" t="n">
        <v>-29.9</v>
      </c>
      <c r="P1509" s="40" t="n">
        <f aca="false">SUMPRODUCT(ReC,COS(kk*RADIANS(O1509)))-SUMPRODUCT(ImC,SIN(kk*RADIANS(O1509)))</f>
        <v>0.21891050074042</v>
      </c>
    </row>
    <row r="1510" customFormat="false" ht="15" hidden="false" customHeight="false" outlineLevel="0" collapsed="false">
      <c r="O1510" s="39" t="n">
        <v>-29.8</v>
      </c>
      <c r="P1510" s="40" t="n">
        <f aca="false">SUMPRODUCT(ReC,COS(kk*RADIANS(O1510)))-SUMPRODUCT(ImC,SIN(kk*RADIANS(O1510)))</f>
        <v>0.219503778387408</v>
      </c>
    </row>
    <row r="1511" customFormat="false" ht="15" hidden="false" customHeight="false" outlineLevel="0" collapsed="false">
      <c r="O1511" s="39" t="n">
        <v>-29.7</v>
      </c>
      <c r="P1511" s="40" t="n">
        <f aca="false">SUMPRODUCT(ReC,COS(kk*RADIANS(O1511)))-SUMPRODUCT(ImC,SIN(kk*RADIANS(O1511)))</f>
        <v>0.220072868849546</v>
      </c>
    </row>
    <row r="1512" customFormat="false" ht="15" hidden="false" customHeight="false" outlineLevel="0" collapsed="false">
      <c r="O1512" s="39" t="n">
        <v>-29.6</v>
      </c>
      <c r="P1512" s="40" t="n">
        <f aca="false">SUMPRODUCT(ReC,COS(kk*RADIANS(O1512)))-SUMPRODUCT(ImC,SIN(kk*RADIANS(O1512)))</f>
        <v>0.220617904403007</v>
      </c>
    </row>
    <row r="1513" customFormat="false" ht="15" hidden="false" customHeight="false" outlineLevel="0" collapsed="false">
      <c r="O1513" s="39" t="n">
        <v>-29.5</v>
      </c>
      <c r="P1513" s="40" t="n">
        <f aca="false">SUMPRODUCT(ReC,COS(kk*RADIANS(O1513)))-SUMPRODUCT(ImC,SIN(kk*RADIANS(O1513)))</f>
        <v>0.221139028354327</v>
      </c>
    </row>
    <row r="1514" customFormat="false" ht="15" hidden="false" customHeight="false" outlineLevel="0" collapsed="false">
      <c r="O1514" s="39" t="n">
        <v>-29.4</v>
      </c>
      <c r="P1514" s="40" t="n">
        <f aca="false">SUMPRODUCT(ReC,COS(kk*RADIANS(O1514)))-SUMPRODUCT(ImC,SIN(kk*RADIANS(O1514)))</f>
        <v>0.221636395032699</v>
      </c>
    </row>
    <row r="1515" customFormat="false" ht="15" hidden="false" customHeight="false" outlineLevel="0" collapsed="false">
      <c r="O1515" s="39" t="n">
        <v>-29.3</v>
      </c>
      <c r="P1515" s="40" t="n">
        <f aca="false">SUMPRODUCT(ReC,COS(kk*RADIANS(O1515)))-SUMPRODUCT(ImC,SIN(kk*RADIANS(O1515)))</f>
        <v>0.222110169777887</v>
      </c>
    </row>
    <row r="1516" customFormat="false" ht="15" hidden="false" customHeight="false" outlineLevel="0" collapsed="false">
      <c r="O1516" s="39" t="n">
        <v>-29.2</v>
      </c>
      <c r="P1516" s="40" t="n">
        <f aca="false">SUMPRODUCT(ReC,COS(kk*RADIANS(O1516)))-SUMPRODUCT(ImC,SIN(kk*RADIANS(O1516)))</f>
        <v>0.222560528923771</v>
      </c>
    </row>
    <row r="1517" customFormat="false" ht="15" hidden="false" customHeight="false" outlineLevel="0" collapsed="false">
      <c r="O1517" s="39" t="n">
        <v>-29.1</v>
      </c>
      <c r="P1517" s="40" t="n">
        <f aca="false">SUMPRODUCT(ReC,COS(kk*RADIANS(O1517)))-SUMPRODUCT(ImC,SIN(kk*RADIANS(O1517)))</f>
        <v>0.222987659777498</v>
      </c>
    </row>
    <row r="1518" customFormat="false" ht="15" hidden="false" customHeight="false" outlineLevel="0" collapsed="false">
      <c r="O1518" s="39" t="n">
        <v>-29</v>
      </c>
      <c r="P1518" s="40" t="n">
        <f aca="false">SUMPRODUCT(ReC,COS(kk*RADIANS(O1518)))-SUMPRODUCT(ImC,SIN(kk*RADIANS(O1518)))</f>
        <v>0.223391760594249</v>
      </c>
    </row>
    <row r="1519" customFormat="false" ht="15" hidden="false" customHeight="false" outlineLevel="0" collapsed="false">
      <c r="O1519" s="39" t="n">
        <v>-28.9</v>
      </c>
      <c r="P1519" s="40" t="n">
        <f aca="false">SUMPRODUCT(ReC,COS(kk*RADIANS(O1519)))-SUMPRODUCT(ImC,SIN(kk*RADIANS(O1519)))</f>
        <v>0.223773040547604</v>
      </c>
    </row>
    <row r="1520" customFormat="false" ht="15" hidden="false" customHeight="false" outlineLevel="0" collapsed="false">
      <c r="O1520" s="39" t="n">
        <v>-28.8</v>
      </c>
      <c r="P1520" s="40" t="n">
        <f aca="false">SUMPRODUCT(ReC,COS(kk*RADIANS(O1520)))-SUMPRODUCT(ImC,SIN(kk*RADIANS(O1520)))</f>
        <v>0.224131719695519</v>
      </c>
    </row>
    <row r="1521" customFormat="false" ht="15" hidden="false" customHeight="false" outlineLevel="0" collapsed="false">
      <c r="O1521" s="39" t="n">
        <v>-28.7</v>
      </c>
      <c r="P1521" s="40" t="n">
        <f aca="false">SUMPRODUCT(ReC,COS(kk*RADIANS(O1521)))-SUMPRODUCT(ImC,SIN(kk*RADIANS(O1521)))</f>
        <v>0.224468028941896</v>
      </c>
    </row>
    <row r="1522" customFormat="false" ht="15" hidden="false" customHeight="false" outlineLevel="0" collapsed="false">
      <c r="O1522" s="39" t="n">
        <v>-28.6</v>
      </c>
      <c r="P1522" s="40" t="n">
        <f aca="false">SUMPRODUCT(ReC,COS(kk*RADIANS(O1522)))-SUMPRODUCT(ImC,SIN(kk*RADIANS(O1522)))</f>
        <v>0.224782209993768</v>
      </c>
    </row>
    <row r="1523" customFormat="false" ht="15" hidden="false" customHeight="false" outlineLevel="0" collapsed="false">
      <c r="O1523" s="39" t="n">
        <v>-28.5</v>
      </c>
      <c r="P1523" s="40" t="n">
        <f aca="false">SUMPRODUCT(ReC,COS(kk*RADIANS(O1523)))-SUMPRODUCT(ImC,SIN(kk*RADIANS(O1523)))</f>
        <v>0.225074515314085</v>
      </c>
    </row>
    <row r="1524" customFormat="false" ht="15" hidden="false" customHeight="false" outlineLevel="0" collapsed="false">
      <c r="O1524" s="39" t="n">
        <v>-28.4</v>
      </c>
      <c r="P1524" s="40" t="n">
        <f aca="false">SUMPRODUCT(ReC,COS(kk*RADIANS(O1524)))-SUMPRODUCT(ImC,SIN(kk*RADIANS(O1524)))</f>
        <v>0.225345208070111</v>
      </c>
    </row>
    <row r="1525" customFormat="false" ht="15" hidden="false" customHeight="false" outlineLevel="0" collapsed="false">
      <c r="O1525" s="39" t="n">
        <v>-28.3</v>
      </c>
      <c r="P1525" s="40" t="n">
        <f aca="false">SUMPRODUCT(ReC,COS(kk*RADIANS(O1525)))-SUMPRODUCT(ImC,SIN(kk*RADIANS(O1525)))</f>
        <v>0.22559456207745</v>
      </c>
    </row>
    <row r="1526" customFormat="false" ht="15" hidden="false" customHeight="false" outlineLevel="0" collapsed="false">
      <c r="O1526" s="39" t="n">
        <v>-28.2</v>
      </c>
      <c r="P1526" s="40" t="n">
        <f aca="false">SUMPRODUCT(ReC,COS(kk*RADIANS(O1526)))-SUMPRODUCT(ImC,SIN(kk*RADIANS(O1526)))</f>
        <v>0.225822861739689</v>
      </c>
    </row>
    <row r="1527" customFormat="false" ht="15" hidden="false" customHeight="false" outlineLevel="0" collapsed="false">
      <c r="O1527" s="39" t="n">
        <v>-28.1</v>
      </c>
      <c r="P1527" s="40" t="n">
        <f aca="false">SUMPRODUCT(ReC,COS(kk*RADIANS(O1527)))-SUMPRODUCT(ImC,SIN(kk*RADIANS(O1527)))</f>
        <v>0.226030401983682</v>
      </c>
    </row>
    <row r="1528" customFormat="false" ht="15" hidden="false" customHeight="false" outlineLevel="0" collapsed="false">
      <c r="O1528" s="39" t="n">
        <v>-28</v>
      </c>
      <c r="P1528" s="40" t="n">
        <f aca="false">SUMPRODUCT(ReC,COS(kk*RADIANS(O1528)))-SUMPRODUCT(ImC,SIN(kk*RADIANS(O1528)))</f>
        <v>0.226217488190493</v>
      </c>
    </row>
    <row r="1529" customFormat="false" ht="15" hidden="false" customHeight="false" outlineLevel="0" collapsed="false">
      <c r="O1529" s="39" t="n">
        <v>-27.9</v>
      </c>
      <c r="P1529" s="40" t="n">
        <f aca="false">SUMPRODUCT(ReC,COS(kk*RADIANS(O1529)))-SUMPRODUCT(ImC,SIN(kk*RADIANS(O1529)))</f>
        <v>0.226384436121987</v>
      </c>
    </row>
    <row r="1530" customFormat="false" ht="15" hidden="false" customHeight="false" outlineLevel="0" collapsed="false">
      <c r="O1530" s="39" t="n">
        <v>-27.8</v>
      </c>
      <c r="P1530" s="40" t="n">
        <f aca="false">SUMPRODUCT(ReC,COS(kk*RADIANS(O1530)))-SUMPRODUCT(ImC,SIN(kk*RADIANS(O1530)))</f>
        <v>0.226531571843112</v>
      </c>
    </row>
    <row r="1531" customFormat="false" ht="15" hidden="false" customHeight="false" outlineLevel="0" collapsed="false">
      <c r="O1531" s="39" t="n">
        <v>-27.7</v>
      </c>
      <c r="P1531" s="40" t="n">
        <f aca="false">SUMPRODUCT(ReC,COS(kk*RADIANS(O1531)))-SUMPRODUCT(ImC,SIN(kk*RADIANS(O1531)))</f>
        <v>0.226659231639871</v>
      </c>
    </row>
    <row r="1532" customFormat="false" ht="15" hidden="false" customHeight="false" outlineLevel="0" collapsed="false">
      <c r="O1532" s="39" t="n">
        <v>-27.6</v>
      </c>
      <c r="P1532" s="40" t="n">
        <f aca="false">SUMPRODUCT(ReC,COS(kk*RADIANS(O1532)))-SUMPRODUCT(ImC,SIN(kk*RADIANS(O1532)))</f>
        <v>0.226767761933011</v>
      </c>
    </row>
    <row r="1533" customFormat="false" ht="15" hidden="false" customHeight="false" outlineLevel="0" collapsed="false">
      <c r="O1533" s="39" t="n">
        <v>-27.5</v>
      </c>
      <c r="P1533" s="40" t="n">
        <f aca="false">SUMPRODUCT(ReC,COS(kk*RADIANS(O1533)))-SUMPRODUCT(ImC,SIN(kk*RADIANS(O1533)))</f>
        <v>0.22685751918745</v>
      </c>
    </row>
    <row r="1534" customFormat="false" ht="15" hidden="false" customHeight="false" outlineLevel="0" collapsed="false">
      <c r="O1534" s="39" t="n">
        <v>-27.4</v>
      </c>
      <c r="P1534" s="40" t="n">
        <f aca="false">SUMPRODUCT(ReC,COS(kk*RADIANS(O1534)))-SUMPRODUCT(ImC,SIN(kk*RADIANS(O1534)))</f>
        <v>0.226928869817451</v>
      </c>
    </row>
    <row r="1535" customFormat="false" ht="15" hidden="false" customHeight="false" outlineLevel="0" collapsed="false">
      <c r="O1535" s="39" t="n">
        <v>-27.3</v>
      </c>
      <c r="P1535" s="40" t="n">
        <f aca="false">SUMPRODUCT(ReC,COS(kk*RADIANS(O1535)))-SUMPRODUCT(ImC,SIN(kk*RADIANS(O1535)))</f>
        <v>0.226982190087593</v>
      </c>
    </row>
    <row r="1536" customFormat="false" ht="15" hidden="false" customHeight="false" outlineLevel="0" collapsed="false">
      <c r="O1536" s="39" t="n">
        <v>-27.2</v>
      </c>
      <c r="P1536" s="40" t="n">
        <f aca="false">SUMPRODUCT(ReC,COS(kk*RADIANS(O1536)))-SUMPRODUCT(ImC,SIN(kk*RADIANS(O1536)))</f>
        <v>0.227017866009538</v>
      </c>
    </row>
    <row r="1537" customFormat="false" ht="15" hidden="false" customHeight="false" outlineLevel="0" collapsed="false">
      <c r="O1537" s="39" t="n">
        <v>-27.1</v>
      </c>
      <c r="P1537" s="40" t="n">
        <f aca="false">SUMPRODUCT(ReC,COS(kk*RADIANS(O1537)))-SUMPRODUCT(ImC,SIN(kk*RADIANS(O1537)))</f>
        <v>0.227036293234635</v>
      </c>
    </row>
    <row r="1538" customFormat="false" ht="15" hidden="false" customHeight="false" outlineLevel="0" collapsed="false">
      <c r="O1538" s="39" t="n">
        <v>-27</v>
      </c>
      <c r="P1538" s="40" t="n">
        <f aca="false">SUMPRODUCT(ReC,COS(kk*RADIANS(O1538)))-SUMPRODUCT(ImC,SIN(kk*RADIANS(O1538)))</f>
        <v>0.227037876942391</v>
      </c>
    </row>
    <row r="1539" customFormat="false" ht="15" hidden="false" customHeight="false" outlineLevel="0" collapsed="false">
      <c r="O1539" s="39" t="n">
        <v>-26.9</v>
      </c>
      <c r="P1539" s="40" t="n">
        <f aca="false">SUMPRODUCT(ReC,COS(kk*RADIANS(O1539)))-SUMPRODUCT(ImC,SIN(kk*RADIANS(O1539)))</f>
        <v>0.227023031724831</v>
      </c>
    </row>
    <row r="1540" customFormat="false" ht="15" hidden="false" customHeight="false" outlineLevel="0" collapsed="false">
      <c r="O1540" s="39" t="n">
        <v>-26.8</v>
      </c>
      <c r="P1540" s="40" t="n">
        <f aca="false">SUMPRODUCT(ReC,COS(kk*RADIANS(O1540)))-SUMPRODUCT(ImC,SIN(kk*RADIANS(O1540)))</f>
        <v>0.226992181466795</v>
      </c>
    </row>
    <row r="1541" customFormat="false" ht="15" hidden="false" customHeight="false" outlineLevel="0" collapsed="false">
      <c r="O1541" s="39" t="n">
        <v>-26.7</v>
      </c>
      <c r="P1541" s="40" t="n">
        <f aca="false">SUMPRODUCT(ReC,COS(kk*RADIANS(O1541)))-SUMPRODUCT(ImC,SIN(kk*RADIANS(O1541)))</f>
        <v>0.226945759222181</v>
      </c>
    </row>
    <row r="1542" customFormat="false" ht="15" hidden="false" customHeight="false" outlineLevel="0" collapsed="false">
      <c r="O1542" s="39" t="n">
        <v>-26.6</v>
      </c>
      <c r="P1542" s="40" t="n">
        <f aca="false">SUMPRODUCT(ReC,COS(kk*RADIANS(O1542)))-SUMPRODUCT(ImC,SIN(kk*RADIANS(O1542)))</f>
        <v>0.2268842070862</v>
      </c>
    </row>
    <row r="1543" customFormat="false" ht="15" hidden="false" customHeight="false" outlineLevel="0" collapsed="false">
      <c r="O1543" s="39" t="n">
        <v>-26.5</v>
      </c>
      <c r="P1543" s="40" t="n">
        <f aca="false">SUMPRODUCT(ReC,COS(kk*RADIANS(O1543)))-SUMPRODUCT(ImC,SIN(kk*RADIANS(O1543)))</f>
        <v>0.226807976063656</v>
      </c>
    </row>
    <row r="1544" customFormat="false" ht="15" hidden="false" customHeight="false" outlineLevel="0" collapsed="false">
      <c r="O1544" s="39" t="n">
        <v>-26.4</v>
      </c>
      <c r="P1544" s="40" t="n">
        <f aca="false">SUMPRODUCT(ReC,COS(kk*RADIANS(O1544)))-SUMPRODUCT(ImC,SIN(kk*RADIANS(O1544)))</f>
        <v>0.2267175259333</v>
      </c>
    </row>
    <row r="1545" customFormat="false" ht="15" hidden="false" customHeight="false" outlineLevel="0" collapsed="false">
      <c r="O1545" s="39" t="n">
        <v>-26.3</v>
      </c>
      <c r="P1545" s="40" t="n">
        <f aca="false">SUMPRODUCT(ReC,COS(kk*RADIANS(O1545)))-SUMPRODUCT(ImC,SIN(kk*RADIANS(O1545)))</f>
        <v>0.226613325108306</v>
      </c>
    </row>
    <row r="1546" customFormat="false" ht="15" hidden="false" customHeight="false" outlineLevel="0" collapsed="false">
      <c r="O1546" s="39" t="n">
        <v>-26.2</v>
      </c>
      <c r="P1546" s="40" t="n">
        <f aca="false">SUMPRODUCT(ReC,COS(kk*RADIANS(O1546)))-SUMPRODUCT(ImC,SIN(kk*RADIANS(O1546)))</f>
        <v>0.22649585049289</v>
      </c>
    </row>
    <row r="1547" customFormat="false" ht="15" hidden="false" customHeight="false" outlineLevel="0" collapsed="false">
      <c r="O1547" s="39" t="n">
        <v>-26.1</v>
      </c>
      <c r="P1547" s="40" t="n">
        <f aca="false">SUMPRODUCT(ReC,COS(kk*RADIANS(O1547)))-SUMPRODUCT(ImC,SIN(kk*RADIANS(O1547)))</f>
        <v>0.226365587335145</v>
      </c>
    </row>
    <row r="1548" customFormat="false" ht="15" hidden="false" customHeight="false" outlineLevel="0" collapsed="false">
      <c r="O1548" s="39" t="n">
        <v>-26</v>
      </c>
      <c r="P1548" s="40" t="n">
        <f aca="false">SUMPRODUCT(ReC,COS(kk*RADIANS(O1548)))-SUMPRODUCT(ImC,SIN(kk*RADIANS(O1548)))</f>
        <v>0.226223029076104</v>
      </c>
    </row>
    <row r="1549" customFormat="false" ht="15" hidden="false" customHeight="false" outlineLevel="0" collapsed="false">
      <c r="O1549" s="39" t="n">
        <v>-25.9</v>
      </c>
      <c r="P1549" s="40" t="n">
        <f aca="false">SUMPRODUCT(ReC,COS(kk*RADIANS(O1549)))-SUMPRODUCT(ImC,SIN(kk*RADIANS(O1549)))</f>
        <v>0.226068677195114</v>
      </c>
    </row>
    <row r="1550" customFormat="false" ht="15" hidden="false" customHeight="false" outlineLevel="0" collapsed="false">
      <c r="O1550" s="39" t="n">
        <v>-25.8</v>
      </c>
      <c r="P1550" s="40" t="n">
        <f aca="false">SUMPRODUCT(ReC,COS(kk*RADIANS(O1550)))-SUMPRODUCT(ImC,SIN(kk*RADIANS(O1550)))</f>
        <v>0.225903041051538</v>
      </c>
    </row>
    <row r="1551" customFormat="false" ht="15" hidden="false" customHeight="false" outlineLevel="0" collapsed="false">
      <c r="O1551" s="39" t="n">
        <v>-25.7</v>
      </c>
      <c r="P1551" s="40" t="n">
        <f aca="false">SUMPRODUCT(ReC,COS(kk*RADIANS(O1551)))-SUMPRODUCT(ImC,SIN(kk*RADIANS(O1551)))</f>
        <v>0.225726637722852</v>
      </c>
    </row>
    <row r="1552" customFormat="false" ht="15" hidden="false" customHeight="false" outlineLevel="0" collapsed="false">
      <c r="O1552" s="39" t="n">
        <v>-25.6</v>
      </c>
      <c r="P1552" s="40" t="n">
        <f aca="false">SUMPRODUCT(ReC,COS(kk*RADIANS(O1552)))-SUMPRODUCT(ImC,SIN(kk*RADIANS(O1552)))</f>
        <v>0.22553999183919</v>
      </c>
    </row>
    <row r="1553" customFormat="false" ht="15" hidden="false" customHeight="false" outlineLevel="0" collapsed="false">
      <c r="O1553" s="39" t="n">
        <v>-25.5</v>
      </c>
      <c r="P1553" s="40" t="n">
        <f aca="false">SUMPRODUCT(ReC,COS(kk*RADIANS(O1553)))-SUMPRODUCT(ImC,SIN(kk*RADIANS(O1553)))</f>
        <v>0.225343635414379</v>
      </c>
    </row>
    <row r="1554" customFormat="false" ht="15" hidden="false" customHeight="false" outlineLevel="0" collapsed="false">
      <c r="O1554" s="39" t="n">
        <v>-25.4</v>
      </c>
      <c r="P1554" s="40" t="n">
        <f aca="false">SUMPRODUCT(ReC,COS(kk*RADIANS(O1554)))-SUMPRODUCT(ImC,SIN(kk*RADIANS(O1554)))</f>
        <v>0.225138107673529</v>
      </c>
    </row>
    <row r="1555" customFormat="false" ht="15" hidden="false" customHeight="false" outlineLevel="0" collapsed="false">
      <c r="O1555" s="39" t="n">
        <v>-25.3</v>
      </c>
      <c r="P1555" s="40" t="n">
        <f aca="false">SUMPRODUCT(ReC,COS(kk*RADIANS(O1555)))-SUMPRODUCT(ImC,SIN(kk*RADIANS(O1555)))</f>
        <v>0.224923954877227</v>
      </c>
    </row>
    <row r="1556" customFormat="false" ht="15" hidden="false" customHeight="false" outlineLevel="0" collapsed="false">
      <c r="O1556" s="39" t="n">
        <v>-25.2</v>
      </c>
      <c r="P1556" s="40" t="n">
        <f aca="false">SUMPRODUCT(ReC,COS(kk*RADIANS(O1556)))-SUMPRODUCT(ImC,SIN(kk*RADIANS(O1556)))</f>
        <v>0.224701730142399</v>
      </c>
    </row>
    <row r="1557" customFormat="false" ht="15" hidden="false" customHeight="false" outlineLevel="0" collapsed="false">
      <c r="O1557" s="39" t="n">
        <v>-25.1</v>
      </c>
      <c r="P1557" s="40" t="n">
        <f aca="false">SUMPRODUCT(ReC,COS(kk*RADIANS(O1557)))-SUMPRODUCT(ImC,SIN(kk*RADIANS(O1557)))</f>
        <v>0.224471993259892</v>
      </c>
    </row>
    <row r="1558" customFormat="false" ht="15" hidden="false" customHeight="false" outlineLevel="0" collapsed="false">
      <c r="O1558" s="39" t="n">
        <v>-25</v>
      </c>
      <c r="P1558" s="40" t="n">
        <f aca="false">SUMPRODUCT(ReC,COS(kk*RADIANS(O1558)))-SUMPRODUCT(ImC,SIN(kk*RADIANS(O1558)))</f>
        <v>0.224235310508843</v>
      </c>
    </row>
    <row r="1559" customFormat="false" ht="15" hidden="false" customHeight="false" outlineLevel="0" collapsed="false">
      <c r="O1559" s="39" t="n">
        <v>-24.9</v>
      </c>
      <c r="P1559" s="40" t="n">
        <f aca="false">SUMPRODUCT(ReC,COS(kk*RADIANS(O1559)))-SUMPRODUCT(ImC,SIN(kk*RADIANS(O1559)))</f>
        <v>0.223992254467892</v>
      </c>
    </row>
    <row r="1560" customFormat="false" ht="15" hidden="false" customHeight="false" outlineLevel="0" collapsed="false">
      <c r="O1560" s="39" t="n">
        <v>-24.8</v>
      </c>
      <c r="P1560" s="40" t="n">
        <f aca="false">SUMPRODUCT(ReC,COS(kk*RADIANS(O1560)))-SUMPRODUCT(ImC,SIN(kk*RADIANS(O1560)))</f>
        <v>0.223743403823308</v>
      </c>
    </row>
    <row r="1561" customFormat="false" ht="15" hidden="false" customHeight="false" outlineLevel="0" collapsed="false">
      <c r="O1561" s="39" t="n">
        <v>-24.7</v>
      </c>
      <c r="P1561" s="40" t="n">
        <f aca="false">SUMPRODUCT(ReC,COS(kk*RADIANS(O1561)))-SUMPRODUCT(ImC,SIN(kk*RADIANS(O1561)))</f>
        <v>0.223489343174078</v>
      </c>
    </row>
    <row r="1562" customFormat="false" ht="15" hidden="false" customHeight="false" outlineLevel="0" collapsed="false">
      <c r="O1562" s="39" t="n">
        <v>-24.6</v>
      </c>
      <c r="P1562" s="40" t="n">
        <f aca="false">SUMPRODUCT(ReC,COS(kk*RADIANS(O1562)))-SUMPRODUCT(ImC,SIN(kk*RADIANS(O1562)))</f>
        <v>0.223230662834048</v>
      </c>
    </row>
    <row r="1563" customFormat="false" ht="15" hidden="false" customHeight="false" outlineLevel="0" collapsed="false">
      <c r="O1563" s="39" t="n">
        <v>-24.5</v>
      </c>
      <c r="P1563" s="40" t="n">
        <f aca="false">SUMPRODUCT(ReC,COS(kk*RADIANS(O1563)))-SUMPRODUCT(ImC,SIN(kk*RADIANS(O1563)))</f>
        <v>0.222967958631163</v>
      </c>
    </row>
    <row r="1564" customFormat="false" ht="15" hidden="false" customHeight="false" outlineLevel="0" collapsed="false">
      <c r="O1564" s="39" t="n">
        <v>-24.4</v>
      </c>
      <c r="P1564" s="40" t="n">
        <f aca="false">SUMPRODUCT(ReC,COS(kk*RADIANS(O1564)))-SUMPRODUCT(ImC,SIN(kk*RADIANS(O1564)))</f>
        <v>0.222701831703884</v>
      </c>
    </row>
    <row r="1565" customFormat="false" ht="15" hidden="false" customHeight="false" outlineLevel="0" collapsed="false">
      <c r="O1565" s="39" t="n">
        <v>-24.3</v>
      </c>
      <c r="P1565" s="40" t="n">
        <f aca="false">SUMPRODUCT(ReC,COS(kk*RADIANS(O1565)))-SUMPRODUCT(ImC,SIN(kk*RADIANS(O1565)))</f>
        <v>0.222432888294846</v>
      </c>
    </row>
    <row r="1566" customFormat="false" ht="15" hidden="false" customHeight="false" outlineLevel="0" collapsed="false">
      <c r="O1566" s="39" t="n">
        <v>-24.2</v>
      </c>
      <c r="P1566" s="40" t="n">
        <f aca="false">SUMPRODUCT(ReC,COS(kk*RADIANS(O1566)))-SUMPRODUCT(ImC,SIN(kk*RADIANS(O1566)))</f>
        <v>0.222161739541835</v>
      </c>
    </row>
    <row r="1567" customFormat="false" ht="15" hidden="false" customHeight="false" outlineLevel="0" collapsed="false">
      <c r="O1567" s="39" t="n">
        <v>-24.1</v>
      </c>
      <c r="P1567" s="40" t="n">
        <f aca="false">SUMPRODUCT(ReC,COS(kk*RADIANS(O1567)))-SUMPRODUCT(ImC,SIN(kk*RADIANS(O1567)))</f>
        <v>0.221889001266153</v>
      </c>
    </row>
    <row r="1568" customFormat="false" ht="15" hidden="false" customHeight="false" outlineLevel="0" collapsed="false">
      <c r="O1568" s="39" t="n">
        <v>-24</v>
      </c>
      <c r="P1568" s="40" t="n">
        <f aca="false">SUMPRODUCT(ReC,COS(kk*RADIANS(O1568)))-SUMPRODUCT(ImC,SIN(kk*RADIANS(O1568)))</f>
        <v>0.221615293758437</v>
      </c>
    </row>
    <row r="1569" customFormat="false" ht="15" hidden="false" customHeight="false" outlineLevel="0" collapsed="false">
      <c r="O1569" s="39" t="n">
        <v>-23.9</v>
      </c>
      <c r="P1569" s="40" t="n">
        <f aca="false">SUMPRODUCT(ReC,COS(kk*RADIANS(O1569)))-SUMPRODUCT(ImC,SIN(kk*RADIANS(O1569)))</f>
        <v>0.221341241562022</v>
      </c>
    </row>
    <row r="1570" customFormat="false" ht="15" hidden="false" customHeight="false" outlineLevel="0" collapsed="false">
      <c r="O1570" s="39" t="n">
        <v>-23.8</v>
      </c>
      <c r="P1570" s="40" t="n">
        <f aca="false">SUMPRODUCT(ReC,COS(kk*RADIANS(O1570)))-SUMPRODUCT(ImC,SIN(kk*RADIANS(O1570)))</f>
        <v>0.221067473253906</v>
      </c>
    </row>
    <row r="1571" customFormat="false" ht="15" hidden="false" customHeight="false" outlineLevel="0" collapsed="false">
      <c r="O1571" s="39" t="n">
        <v>-23.7</v>
      </c>
      <c r="P1571" s="40" t="n">
        <f aca="false">SUMPRODUCT(ReC,COS(kk*RADIANS(O1571)))-SUMPRODUCT(ImC,SIN(kk*RADIANS(O1571)))</f>
        <v>0.220794621223405</v>
      </c>
    </row>
    <row r="1572" customFormat="false" ht="15" hidden="false" customHeight="false" outlineLevel="0" collapsed="false">
      <c r="O1572" s="39" t="n">
        <v>-23.6</v>
      </c>
      <c r="P1572" s="40" t="n">
        <f aca="false">SUMPRODUCT(ReC,COS(kk*RADIANS(O1572)))-SUMPRODUCT(ImC,SIN(kk*RADIANS(O1572)))</f>
        <v>0.220523321448576</v>
      </c>
    </row>
    <row r="1573" customFormat="false" ht="15" hidden="false" customHeight="false" outlineLevel="0" collapsed="false">
      <c r="O1573" s="39" t="n">
        <v>-23.5</v>
      </c>
      <c r="P1573" s="40" t="n">
        <f aca="false">SUMPRODUCT(ReC,COS(kk*RADIANS(O1573)))-SUMPRODUCT(ImC,SIN(kk*RADIANS(O1573)))</f>
        <v>0.220254213270476</v>
      </c>
    </row>
    <row r="1574" customFormat="false" ht="15" hidden="false" customHeight="false" outlineLevel="0" collapsed="false">
      <c r="O1574" s="39" t="n">
        <v>-23.4</v>
      </c>
      <c r="P1574" s="40" t="n">
        <f aca="false">SUMPRODUCT(ReC,COS(kk*RADIANS(O1574)))-SUMPRODUCT(ImC,SIN(kk*RADIANS(O1574)))</f>
        <v>0.219987939165349</v>
      </c>
    </row>
    <row r="1575" customFormat="false" ht="15" hidden="false" customHeight="false" outlineLevel="0" collapsed="false">
      <c r="O1575" s="39" t="n">
        <v>-23.3</v>
      </c>
      <c r="P1575" s="40" t="n">
        <f aca="false">SUMPRODUCT(ReC,COS(kk*RADIANS(O1575)))-SUMPRODUCT(ImC,SIN(kk*RADIANS(O1575)))</f>
        <v>0.219725144514815</v>
      </c>
    </row>
    <row r="1576" customFormat="false" ht="15" hidden="false" customHeight="false" outlineLevel="0" collapsed="false">
      <c r="O1576" s="39" t="n">
        <v>-23.2</v>
      </c>
      <c r="P1576" s="40" t="n">
        <f aca="false">SUMPRODUCT(ReC,COS(kk*RADIANS(O1576)))-SUMPRODUCT(ImC,SIN(kk*RADIANS(O1576)))</f>
        <v>0.219466477374145</v>
      </c>
    </row>
    <row r="1577" customFormat="false" ht="15" hidden="false" customHeight="false" outlineLevel="0" collapsed="false">
      <c r="O1577" s="39" t="n">
        <v>-23.1</v>
      </c>
      <c r="P1577" s="40" t="n">
        <f aca="false">SUMPRODUCT(ReC,COS(kk*RADIANS(O1577)))-SUMPRODUCT(ImC,SIN(kk*RADIANS(O1577)))</f>
        <v>0.219212588238702</v>
      </c>
    </row>
    <row r="1578" customFormat="false" ht="15" hidden="false" customHeight="false" outlineLevel="0" collapsed="false">
      <c r="O1578" s="39" t="n">
        <v>-23</v>
      </c>
      <c r="P1578" s="40" t="n">
        <f aca="false">SUMPRODUCT(ReC,COS(kk*RADIANS(O1578)))-SUMPRODUCT(ImC,SIN(kk*RADIANS(O1578)))</f>
        <v>0.218964129808631</v>
      </c>
    </row>
    <row r="1579" customFormat="false" ht="15" hidden="false" customHeight="false" outlineLevel="0" collapsed="false">
      <c r="O1579" s="39" t="n">
        <v>-22.9</v>
      </c>
      <c r="P1579" s="40" t="n">
        <f aca="false">SUMPRODUCT(ReC,COS(kk*RADIANS(O1579)))-SUMPRODUCT(ImC,SIN(kk*RADIANS(O1579)))</f>
        <v>0.218721756751892</v>
      </c>
    </row>
    <row r="1580" customFormat="false" ht="15" hidden="false" customHeight="false" outlineLevel="0" collapsed="false">
      <c r="O1580" s="39" t="n">
        <v>-22.8</v>
      </c>
      <c r="P1580" s="40" t="n">
        <f aca="false">SUMPRODUCT(ReC,COS(kk*RADIANS(O1580)))-SUMPRODUCT(ImC,SIN(kk*RADIANS(O1580)))</f>
        <v>0.218486125465703</v>
      </c>
    </row>
    <row r="1581" customFormat="false" ht="15" hidden="false" customHeight="false" outlineLevel="0" collapsed="false">
      <c r="O1581" s="39" t="n">
        <v>-22.7</v>
      </c>
      <c r="P1581" s="40" t="n">
        <f aca="false">SUMPRODUCT(ReC,COS(kk*RADIANS(O1581)))-SUMPRODUCT(ImC,SIN(kk*RADIANS(O1581)))</f>
        <v>0.218257893836498</v>
      </c>
    </row>
    <row r="1582" customFormat="false" ht="15" hidden="false" customHeight="false" outlineLevel="0" collapsed="false">
      <c r="O1582" s="39" t="n">
        <v>-22.6</v>
      </c>
      <c r="P1582" s="40" t="n">
        <f aca="false">SUMPRODUCT(ReC,COS(kk*RADIANS(O1582)))-SUMPRODUCT(ImC,SIN(kk*RADIANS(O1582)))</f>
        <v>0.21803772099847</v>
      </c>
    </row>
    <row r="1583" customFormat="false" ht="15" hidden="false" customHeight="false" outlineLevel="0" collapsed="false">
      <c r="O1583" s="39" t="n">
        <v>-22.5</v>
      </c>
      <c r="P1583" s="40" t="n">
        <f aca="false">SUMPRODUCT(ReC,COS(kk*RADIANS(O1583)))-SUMPRODUCT(ImC,SIN(kk*RADIANS(O1583)))</f>
        <v>0.217826267090804</v>
      </c>
    </row>
    <row r="1584" customFormat="false" ht="15" hidden="false" customHeight="false" outlineLevel="0" collapsed="false">
      <c r="O1584" s="39" t="n">
        <v>-22.4</v>
      </c>
      <c r="P1584" s="40" t="n">
        <f aca="false">SUMPRODUCT(ReC,COS(kk*RADIANS(O1584)))-SUMPRODUCT(ImC,SIN(kk*RADIANS(O1584)))</f>
        <v>0.217624193013667</v>
      </c>
    </row>
    <row r="1585" customFormat="false" ht="15" hidden="false" customHeight="false" outlineLevel="0" collapsed="false">
      <c r="O1585" s="39" t="n">
        <v>-22.3</v>
      </c>
      <c r="P1585" s="40" t="n">
        <f aca="false">SUMPRODUCT(ReC,COS(kk*RADIANS(O1585)))-SUMPRODUCT(ImC,SIN(kk*RADIANS(O1585)))</f>
        <v>0.217432160183062</v>
      </c>
    </row>
    <row r="1586" customFormat="false" ht="15" hidden="false" customHeight="false" outlineLevel="0" collapsed="false">
      <c r="O1586" s="39" t="n">
        <v>-22.2</v>
      </c>
      <c r="P1586" s="40" t="n">
        <f aca="false">SUMPRODUCT(ReC,COS(kk*RADIANS(O1586)))-SUMPRODUCT(ImC,SIN(kk*RADIANS(O1586)))</f>
        <v>0.21725083028463</v>
      </c>
    </row>
    <row r="1587" customFormat="false" ht="15" hidden="false" customHeight="false" outlineLevel="0" collapsed="false">
      <c r="O1587" s="39" t="n">
        <v>-22.1</v>
      </c>
      <c r="P1587" s="40" t="n">
        <f aca="false">SUMPRODUCT(ReC,COS(kk*RADIANS(O1587)))-SUMPRODUCT(ImC,SIN(kk*RADIANS(O1587)))</f>
        <v>0.217080865026478</v>
      </c>
    </row>
    <row r="1588" customFormat="false" ht="15" hidden="false" customHeight="false" outlineLevel="0" collapsed="false">
      <c r="O1588" s="39" t="n">
        <v>-22</v>
      </c>
      <c r="P1588" s="40" t="n">
        <f aca="false">SUMPRODUCT(ReC,COS(kk*RADIANS(O1588)))-SUMPRODUCT(ImC,SIN(kk*RADIANS(O1588)))</f>
        <v>0.216922925891148</v>
      </c>
    </row>
    <row r="1589" customFormat="false" ht="15" hidden="false" customHeight="false" outlineLevel="0" collapsed="false">
      <c r="O1589" s="39" t="n">
        <v>-21.9</v>
      </c>
      <c r="P1589" s="40" t="n">
        <f aca="false">SUMPRODUCT(ReC,COS(kk*RADIANS(O1589)))-SUMPRODUCT(ImC,SIN(kk*RADIANS(O1589)))</f>
        <v>0.216777673886791</v>
      </c>
    </row>
    <row r="1590" customFormat="false" ht="15" hidden="false" customHeight="false" outlineLevel="0" collapsed="false">
      <c r="O1590" s="39" t="n">
        <v>-21.8</v>
      </c>
      <c r="P1590" s="40" t="n">
        <f aca="false">SUMPRODUCT(ReC,COS(kk*RADIANS(O1590)))-SUMPRODUCT(ImC,SIN(kk*RADIANS(O1590)))</f>
        <v>0.216645769297659</v>
      </c>
    </row>
    <row r="1591" customFormat="false" ht="15" hidden="false" customHeight="false" outlineLevel="0" collapsed="false">
      <c r="O1591" s="39" t="n">
        <v>-21.7</v>
      </c>
      <c r="P1591" s="40" t="n">
        <f aca="false">SUMPRODUCT(ReC,COS(kk*RADIANS(O1591)))-SUMPRODUCT(ImC,SIN(kk*RADIANS(O1591)))</f>
        <v>0.216527871433991</v>
      </c>
    </row>
    <row r="1592" customFormat="false" ht="15" hidden="false" customHeight="false" outlineLevel="0" collapsed="false">
      <c r="O1592" s="39" t="n">
        <v>-21.6</v>
      </c>
      <c r="P1592" s="40" t="n">
        <f aca="false">SUMPRODUCT(ReC,COS(kk*RADIANS(O1592)))-SUMPRODUCT(ImC,SIN(kk*RADIANS(O1592)))</f>
        <v>0.216424638381404</v>
      </c>
    </row>
    <row r="1593" customFormat="false" ht="15" hidden="false" customHeight="false" outlineLevel="0" collapsed="false">
      <c r="O1593" s="39" t="n">
        <v>-21.5</v>
      </c>
      <c r="P1593" s="40" t="n">
        <f aca="false">SUMPRODUCT(ReC,COS(kk*RADIANS(O1593)))-SUMPRODUCT(ImC,SIN(kk*RADIANS(O1593)))</f>
        <v>0.216336726749853</v>
      </c>
    </row>
    <row r="1594" customFormat="false" ht="15" hidden="false" customHeight="false" outlineLevel="0" collapsed="false">
      <c r="O1594" s="39" t="n">
        <v>-21.4</v>
      </c>
      <c r="P1594" s="40" t="n">
        <f aca="false">SUMPRODUCT(ReC,COS(kk*RADIANS(O1594)))-SUMPRODUCT(ImC,SIN(kk*RADIANS(O1594)))</f>
        <v>0.216264791422288</v>
      </c>
    </row>
    <row r="1595" customFormat="false" ht="15" hidden="false" customHeight="false" outlineLevel="0" collapsed="false">
      <c r="O1595" s="39" t="n">
        <v>-21.3</v>
      </c>
      <c r="P1595" s="40" t="n">
        <f aca="false">SUMPRODUCT(ReC,COS(kk*RADIANS(O1595)))-SUMPRODUCT(ImC,SIN(kk*RADIANS(O1595)))</f>
        <v>0.216209485303076</v>
      </c>
    </row>
    <row r="1596" customFormat="false" ht="15" hidden="false" customHeight="false" outlineLevel="0" collapsed="false">
      <c r="O1596" s="39" t="n">
        <v>-21.2</v>
      </c>
      <c r="P1596" s="40" t="n">
        <f aca="false">SUMPRODUCT(ReC,COS(kk*RADIANS(O1596)))-SUMPRODUCT(ImC,SIN(kk*RADIANS(O1596)))</f>
        <v>0.216171459066288</v>
      </c>
    </row>
    <row r="1597" customFormat="false" ht="15" hidden="false" customHeight="false" outlineLevel="0" collapsed="false">
      <c r="O1597" s="39" t="n">
        <v>-21.1</v>
      </c>
      <c r="P1597" s="40" t="n">
        <f aca="false">SUMPRODUCT(ReC,COS(kk*RADIANS(O1597)))-SUMPRODUCT(ImC,SIN(kk*RADIANS(O1597)))</f>
        <v>0.21615136090395</v>
      </c>
    </row>
    <row r="1598" customFormat="false" ht="15" hidden="false" customHeight="false" outlineLevel="0" collapsed="false">
      <c r="O1598" s="39" t="n">
        <v>-21</v>
      </c>
      <c r="P1598" s="40" t="n">
        <f aca="false">SUMPRODUCT(ReC,COS(kk*RADIANS(O1598)))-SUMPRODUCT(ImC,SIN(kk*RADIANS(O1598)))</f>
        <v>0.21614983627435</v>
      </c>
    </row>
    <row r="1599" customFormat="false" ht="15" hidden="false" customHeight="false" outlineLevel="0" collapsed="false">
      <c r="O1599" s="39" t="n">
        <v>-20.9</v>
      </c>
      <c r="P1599" s="40" t="n">
        <f aca="false">SUMPRODUCT(ReC,COS(kk*RADIANS(O1599)))-SUMPRODUCT(ImC,SIN(kk*RADIANS(O1599)))</f>
        <v>0.216167527650491</v>
      </c>
    </row>
    <row r="1600" customFormat="false" ht="15" hidden="false" customHeight="false" outlineLevel="0" collapsed="false">
      <c r="O1600" s="39" t="n">
        <v>-20.8</v>
      </c>
      <c r="P1600" s="40" t="n">
        <f aca="false">SUMPRODUCT(ReC,COS(kk*RADIANS(O1600)))-SUMPRODUCT(ImC,SIN(kk*RADIANS(O1600)))</f>
        <v>0.216205074268792</v>
      </c>
    </row>
    <row r="1601" customFormat="false" ht="15" hidden="false" customHeight="false" outlineLevel="0" collapsed="false">
      <c r="O1601" s="39" t="n">
        <v>-20.7</v>
      </c>
      <c r="P1601" s="40" t="n">
        <f aca="false">SUMPRODUCT(ReC,COS(kk*RADIANS(O1601)))-SUMPRODUCT(ImC,SIN(kk*RADIANS(O1601)))</f>
        <v>0.216263111878122</v>
      </c>
    </row>
    <row r="1602" customFormat="false" ht="15" hidden="false" customHeight="false" outlineLevel="0" collapsed="false">
      <c r="O1602" s="39" t="n">
        <v>-20.6</v>
      </c>
      <c r="P1602" s="40" t="n">
        <f aca="false">SUMPRODUCT(ReC,COS(kk*RADIANS(O1602)))-SUMPRODUCT(ImC,SIN(kk*RADIANS(O1602)))</f>
        <v>0.216342272489273</v>
      </c>
    </row>
    <row r="1603" customFormat="false" ht="15" hidden="false" customHeight="false" outlineLevel="0" collapsed="false">
      <c r="O1603" s="39" t="n">
        <v>-20.5</v>
      </c>
      <c r="P1603" s="40" t="n">
        <f aca="false">SUMPRODUCT(ReC,COS(kk*RADIANS(O1603)))-SUMPRODUCT(ImC,SIN(kk*RADIANS(O1603)))</f>
        <v>0.216443184124955</v>
      </c>
    </row>
    <row r="1604" customFormat="false" ht="15" hidden="false" customHeight="false" outlineLevel="0" collapsed="false">
      <c r="O1604" s="39" t="n">
        <v>-20.4</v>
      </c>
      <c r="P1604" s="40" t="n">
        <f aca="false">SUMPRODUCT(ReC,COS(kk*RADIANS(O1604)))-SUMPRODUCT(ImC,SIN(kk*RADIANS(O1604)))</f>
        <v>0.216566470570423</v>
      </c>
    </row>
    <row r="1605" customFormat="false" ht="15" hidden="false" customHeight="false" outlineLevel="0" collapsed="false">
      <c r="O1605" s="39" t="n">
        <v>-20.3</v>
      </c>
      <c r="P1605" s="40" t="n">
        <f aca="false">SUMPRODUCT(ReC,COS(kk*RADIANS(O1605)))-SUMPRODUCT(ImC,SIN(kk*RADIANS(O1605)))</f>
        <v>0.216712751124807</v>
      </c>
    </row>
    <row r="1606" customFormat="false" ht="15" hidden="false" customHeight="false" outlineLevel="0" collapsed="false">
      <c r="O1606" s="39" t="n">
        <v>-20.2</v>
      </c>
      <c r="P1606" s="40" t="n">
        <f aca="false">SUMPRODUCT(ReC,COS(kk*RADIANS(O1606)))-SUMPRODUCT(ImC,SIN(kk*RADIANS(O1606)))</f>
        <v>0.216882640353268</v>
      </c>
    </row>
    <row r="1607" customFormat="false" ht="15" hidden="false" customHeight="false" outlineLevel="0" collapsed="false">
      <c r="O1607" s="39" t="n">
        <v>-20.1</v>
      </c>
      <c r="P1607" s="40" t="n">
        <f aca="false">SUMPRODUCT(ReC,COS(kk*RADIANS(O1607)))-SUMPRODUCT(ImC,SIN(kk*RADIANS(O1607)))</f>
        <v>0.217076747840051</v>
      </c>
    </row>
    <row r="1608" customFormat="false" ht="15" hidden="false" customHeight="false" outlineLevel="0" collapsed="false">
      <c r="O1608" s="39" t="n">
        <v>-20</v>
      </c>
      <c r="P1608" s="40" t="n">
        <f aca="false">SUMPRODUCT(ReC,COS(kk*RADIANS(O1608)))-SUMPRODUCT(ImC,SIN(kk*RADIANS(O1608)))</f>
        <v>0.217295677942542</v>
      </c>
    </row>
    <row r="1609" customFormat="false" ht="15" hidden="false" customHeight="false" outlineLevel="0" collapsed="false">
      <c r="O1609" s="39" t="n">
        <v>-19.9</v>
      </c>
      <c r="P1609" s="40" t="n">
        <f aca="false">SUMPRODUCT(ReC,COS(kk*RADIANS(O1609)))-SUMPRODUCT(ImC,SIN(kk*RADIANS(O1609)))</f>
        <v>0.21754002954642</v>
      </c>
    </row>
    <row r="1610" customFormat="false" ht="15" hidden="false" customHeight="false" outlineLevel="0" collapsed="false">
      <c r="O1610" s="39" t="n">
        <v>-19.8</v>
      </c>
      <c r="P1610" s="40" t="n">
        <f aca="false">SUMPRODUCT(ReC,COS(kk*RADIANS(O1610)))-SUMPRODUCT(ImC,SIN(kk*RADIANS(O1610)))</f>
        <v>0.217810395821996</v>
      </c>
    </row>
    <row r="1611" customFormat="false" ht="15" hidden="false" customHeight="false" outlineLevel="0" collapsed="false">
      <c r="O1611" s="39" t="n">
        <v>-19.7</v>
      </c>
      <c r="P1611" s="40" t="n">
        <f aca="false">SUMPRODUCT(ReC,COS(kk*RADIANS(O1611)))-SUMPRODUCT(ImC,SIN(kk*RADIANS(O1611)))</f>
        <v>0.218107363981835</v>
      </c>
    </row>
    <row r="1612" customFormat="false" ht="15" hidden="false" customHeight="false" outlineLevel="0" collapsed="false">
      <c r="O1612" s="39" t="n">
        <v>-19.6</v>
      </c>
      <c r="P1612" s="40" t="n">
        <f aca="false">SUMPRODUCT(ReC,COS(kk*RADIANS(O1612)))-SUMPRODUCT(ImC,SIN(kk*RADIANS(O1612)))</f>
        <v>0.218431515039752</v>
      </c>
    </row>
    <row r="1613" customFormat="false" ht="15" hidden="false" customHeight="false" outlineLevel="0" collapsed="false">
      <c r="O1613" s="39" t="n">
        <v>-19.5</v>
      </c>
      <c r="P1613" s="40" t="n">
        <f aca="false">SUMPRODUCT(ReC,COS(kk*RADIANS(O1613)))-SUMPRODUCT(ImC,SIN(kk*RADIANS(O1613)))</f>
        <v>0.218783423571278</v>
      </c>
    </row>
    <row r="1614" customFormat="false" ht="15" hidden="false" customHeight="false" outlineLevel="0" collapsed="false">
      <c r="O1614" s="39" t="n">
        <v>-19.4</v>
      </c>
      <c r="P1614" s="40" t="n">
        <f aca="false">SUMPRODUCT(ReC,COS(kk*RADIANS(O1614)))-SUMPRODUCT(ImC,SIN(kk*RADIANS(O1614)))</f>
        <v>0.219163657475688</v>
      </c>
    </row>
    <row r="1615" customFormat="false" ht="15" hidden="false" customHeight="false" outlineLevel="0" collapsed="false">
      <c r="O1615" s="39" t="n">
        <v>-19.3</v>
      </c>
      <c r="P1615" s="40" t="n">
        <f aca="false">SUMPRODUCT(ReC,COS(kk*RADIANS(O1615)))-SUMPRODUCT(ImC,SIN(kk*RADIANS(O1615)))</f>
        <v>0.219572777739679</v>
      </c>
    </row>
    <row r="1616" customFormat="false" ht="15" hidden="false" customHeight="false" outlineLevel="0" collapsed="false">
      <c r="O1616" s="39" t="n">
        <v>-19.2</v>
      </c>
      <c r="P1616" s="40" t="n">
        <f aca="false">SUMPRODUCT(ReC,COS(kk*RADIANS(O1616)))-SUMPRODUCT(ImC,SIN(kk*RADIANS(O1616)))</f>
        <v>0.220011338202794</v>
      </c>
    </row>
    <row r="1617" customFormat="false" ht="15" hidden="false" customHeight="false" outlineLevel="0" collapsed="false">
      <c r="O1617" s="39" t="n">
        <v>-19.1</v>
      </c>
      <c r="P1617" s="40" t="n">
        <f aca="false">SUMPRODUCT(ReC,COS(kk*RADIANS(O1617)))-SUMPRODUCT(ImC,SIN(kk*RADIANS(O1617)))</f>
        <v>0.220479885324684</v>
      </c>
    </row>
    <row r="1618" customFormat="false" ht="15" hidden="false" customHeight="false" outlineLevel="0" collapsed="false">
      <c r="O1618" s="39" t="n">
        <v>-19</v>
      </c>
      <c r="P1618" s="40" t="n">
        <f aca="false">SUMPRODUCT(ReC,COS(kk*RADIANS(O1618)))-SUMPRODUCT(ImC,SIN(kk*RADIANS(O1618)))</f>
        <v>0.220978957954292</v>
      </c>
    </row>
    <row r="1619" customFormat="false" ht="15" hidden="false" customHeight="false" outlineLevel="0" collapsed="false">
      <c r="O1619" s="39" t="n">
        <v>-18.9</v>
      </c>
      <c r="P1619" s="40" t="n">
        <f aca="false">SUMPRODUCT(ReC,COS(kk*RADIANS(O1619)))-SUMPRODUCT(ImC,SIN(kk*RADIANS(O1619)))</f>
        <v>0.221509087101062</v>
      </c>
    </row>
    <row r="1620" customFormat="false" ht="15" hidden="false" customHeight="false" outlineLevel="0" collapsed="false">
      <c r="O1620" s="39" t="n">
        <v>-18.8</v>
      </c>
      <c r="P1620" s="40" t="n">
        <f aca="false">SUMPRODUCT(ReC,COS(kk*RADIANS(O1620)))-SUMPRODUCT(ImC,SIN(kk*RADIANS(O1620)))</f>
        <v>0.222070795708246</v>
      </c>
    </row>
    <row r="1621" customFormat="false" ht="15" hidden="false" customHeight="false" outlineLevel="0" collapsed="false">
      <c r="O1621" s="39" t="n">
        <v>-18.7</v>
      </c>
      <c r="P1621" s="40" t="n">
        <f aca="false">SUMPRODUCT(ReC,COS(kk*RADIANS(O1621)))-SUMPRODUCT(ImC,SIN(kk*RADIANS(O1621)))</f>
        <v>0.222664598428412</v>
      </c>
    </row>
    <row r="1622" customFormat="false" ht="15" hidden="false" customHeight="false" outlineLevel="0" collapsed="false">
      <c r="O1622" s="39" t="n">
        <v>-18.6</v>
      </c>
      <c r="P1622" s="40" t="n">
        <f aca="false">SUMPRODUCT(ReC,COS(kk*RADIANS(O1622)))-SUMPRODUCT(ImC,SIN(kk*RADIANS(O1622)))</f>
        <v>0.223291001401234</v>
      </c>
    </row>
    <row r="1623" customFormat="false" ht="15" hidden="false" customHeight="false" outlineLevel="0" collapsed="false">
      <c r="O1623" s="39" t="n">
        <v>-18.5</v>
      </c>
      <c r="P1623" s="40" t="n">
        <f aca="false">SUMPRODUCT(ReC,COS(kk*RADIANS(O1623)))-SUMPRODUCT(ImC,SIN(kk*RADIANS(O1623)))</f>
        <v>0.223950502033653</v>
      </c>
    </row>
    <row r="1624" customFormat="false" ht="15" hidden="false" customHeight="false" outlineLevel="0" collapsed="false">
      <c r="O1624" s="39" t="n">
        <v>-18.4</v>
      </c>
      <c r="P1624" s="40" t="n">
        <f aca="false">SUMPRODUCT(ReC,COS(kk*RADIANS(O1624)))-SUMPRODUCT(ImC,SIN(kk*RADIANS(O1624)))</f>
        <v>0.224643588782496</v>
      </c>
    </row>
    <row r="1625" customFormat="false" ht="15" hidden="false" customHeight="false" outlineLevel="0" collapsed="false">
      <c r="O1625" s="39" t="n">
        <v>-18.3</v>
      </c>
      <c r="P1625" s="40" t="n">
        <f aca="false">SUMPRODUCT(ReC,COS(kk*RADIANS(O1625)))-SUMPRODUCT(ImC,SIN(kk*RADIANS(O1625)))</f>
        <v>0.225370740939643</v>
      </c>
    </row>
    <row r="1626" customFormat="false" ht="15" hidden="false" customHeight="false" outlineLevel="0" collapsed="false">
      <c r="O1626" s="39" t="n">
        <v>-18.2</v>
      </c>
      <c r="P1626" s="40" t="n">
        <f aca="false">SUMPRODUCT(ReC,COS(kk*RADIANS(O1626)))-SUMPRODUCT(ImC,SIN(kk*RADIANS(O1626)))</f>
        <v>0.226132428419818</v>
      </c>
    </row>
    <row r="1627" customFormat="false" ht="15" hidden="false" customHeight="false" outlineLevel="0" collapsed="false">
      <c r="O1627" s="39" t="n">
        <v>-18.1</v>
      </c>
      <c r="P1627" s="40" t="n">
        <f aca="false">SUMPRODUCT(ReC,COS(kk*RADIANS(O1627)))-SUMPRODUCT(ImC,SIN(kk*RADIANS(O1627)))</f>
        <v>0.226929111551098</v>
      </c>
    </row>
    <row r="1628" customFormat="false" ht="15" hidden="false" customHeight="false" outlineLevel="0" collapsed="false">
      <c r="O1628" s="39" t="n">
        <v>-18</v>
      </c>
      <c r="P1628" s="40" t="n">
        <f aca="false">SUMPRODUCT(ReC,COS(kk*RADIANS(O1628)))-SUMPRODUCT(ImC,SIN(kk*RADIANS(O1628)))</f>
        <v>0.227761240868217</v>
      </c>
    </row>
    <row r="1629" customFormat="false" ht="15" hidden="false" customHeight="false" outlineLevel="0" collapsed="false">
      <c r="O1629" s="39" t="n">
        <v>-17.9</v>
      </c>
      <c r="P1629" s="40" t="n">
        <f aca="false">SUMPRODUCT(ReC,COS(kk*RADIANS(O1629)))-SUMPRODUCT(ImC,SIN(kk*RADIANS(O1629)))</f>
        <v>0.228629256908757</v>
      </c>
    </row>
    <row r="1630" customFormat="false" ht="15" hidden="false" customHeight="false" outlineLevel="0" collapsed="false">
      <c r="O1630" s="39" t="n">
        <v>-17.8</v>
      </c>
      <c r="P1630" s="40" t="n">
        <f aca="false">SUMPRODUCT(ReC,COS(kk*RADIANS(O1630)))-SUMPRODUCT(ImC,SIN(kk*RADIANS(O1630)))</f>
        <v>0.22953359001229</v>
      </c>
    </row>
    <row r="1631" customFormat="false" ht="15" hidden="false" customHeight="false" outlineLevel="0" collapsed="false">
      <c r="O1631" s="39" t="n">
        <v>-17.7</v>
      </c>
      <c r="P1631" s="40" t="n">
        <f aca="false">SUMPRODUCT(ReC,COS(kk*RADIANS(O1631)))-SUMPRODUCT(ImC,SIN(kk*RADIANS(O1631)))</f>
        <v>0.230474660122572</v>
      </c>
    </row>
    <row r="1632" customFormat="false" ht="15" hidden="false" customHeight="false" outlineLevel="0" collapsed="false">
      <c r="O1632" s="39" t="n">
        <v>-17.6</v>
      </c>
      <c r="P1632" s="40" t="n">
        <f aca="false">SUMPRODUCT(ReC,COS(kk*RADIANS(O1632)))-SUMPRODUCT(ImC,SIN(kk*RADIANS(O1632)))</f>
        <v>0.231452876592858</v>
      </c>
    </row>
    <row r="1633" customFormat="false" ht="15" hidden="false" customHeight="false" outlineLevel="0" collapsed="false">
      <c r="O1633" s="39" t="n">
        <v>-17.5</v>
      </c>
      <c r="P1633" s="40" t="n">
        <f aca="false">SUMPRODUCT(ReC,COS(kk*RADIANS(O1633)))-SUMPRODUCT(ImC,SIN(kk*RADIANS(O1633)))</f>
        <v>0.232468637994417</v>
      </c>
    </row>
    <row r="1634" customFormat="false" ht="15" hidden="false" customHeight="false" outlineLevel="0" collapsed="false">
      <c r="O1634" s="39" t="n">
        <v>-17.4</v>
      </c>
      <c r="P1634" s="40" t="n">
        <f aca="false">SUMPRODUCT(ReC,COS(kk*RADIANS(O1634)))-SUMPRODUCT(ImC,SIN(kk*RADIANS(O1634)))</f>
        <v>0.233522331928324</v>
      </c>
    </row>
    <row r="1635" customFormat="false" ht="15" hidden="false" customHeight="false" outlineLevel="0" collapsed="false">
      <c r="O1635" s="39" t="n">
        <v>-17.3</v>
      </c>
      <c r="P1635" s="40" t="n">
        <f aca="false">SUMPRODUCT(ReC,COS(kk*RADIANS(O1635)))-SUMPRODUCT(ImC,SIN(kk*RADIANS(O1635)))</f>
        <v>0.234614334840614</v>
      </c>
    </row>
    <row r="1636" customFormat="false" ht="15" hidden="false" customHeight="false" outlineLevel="0" collapsed="false">
      <c r="O1636" s="39" t="n">
        <v>-17.2</v>
      </c>
      <c r="P1636" s="40" t="n">
        <f aca="false">SUMPRODUCT(ReC,COS(kk*RADIANS(O1636)))-SUMPRODUCT(ImC,SIN(kk*RADIANS(O1636)))</f>
        <v>0.235745011840862</v>
      </c>
    </row>
    <row r="1637" customFormat="false" ht="15" hidden="false" customHeight="false" outlineLevel="0" collapsed="false">
      <c r="O1637" s="39" t="n">
        <v>-17.1</v>
      </c>
      <c r="P1637" s="40" t="n">
        <f aca="false">SUMPRODUCT(ReC,COS(kk*RADIANS(O1637)))-SUMPRODUCT(ImC,SIN(kk*RADIANS(O1637)))</f>
        <v>0.23691471652427</v>
      </c>
    </row>
    <row r="1638" customFormat="false" ht="15" hidden="false" customHeight="false" outlineLevel="0" collapsed="false">
      <c r="O1638" s="39" t="n">
        <v>-17</v>
      </c>
      <c r="P1638" s="40" t="n">
        <f aca="false">SUMPRODUCT(ReC,COS(kk*RADIANS(O1638)))-SUMPRODUCT(ImC,SIN(kk*RADIANS(O1638)))</f>
        <v>0.238123790797334</v>
      </c>
    </row>
    <row r="1639" customFormat="false" ht="15" hidden="false" customHeight="false" outlineLevel="0" collapsed="false">
      <c r="O1639" s="39" t="n">
        <v>-16.9</v>
      </c>
      <c r="P1639" s="40" t="n">
        <f aca="false">SUMPRODUCT(ReC,COS(kk*RADIANS(O1639)))-SUMPRODUCT(ImC,SIN(kk*RADIANS(O1639)))</f>
        <v>0.239372564707164</v>
      </c>
    </row>
    <row r="1640" customFormat="false" ht="15" hidden="false" customHeight="false" outlineLevel="0" collapsed="false">
      <c r="O1640" s="39" t="n">
        <v>-16.8</v>
      </c>
      <c r="P1640" s="40" t="n">
        <f aca="false">SUMPRODUCT(ReC,COS(kk*RADIANS(O1640)))-SUMPRODUCT(ImC,SIN(kk*RADIANS(O1640)))</f>
        <v>0.240661356274515</v>
      </c>
    </row>
    <row r="1641" customFormat="false" ht="15" hidden="false" customHeight="false" outlineLevel="0" collapsed="false">
      <c r="O1641" s="39" t="n">
        <v>-16.7</v>
      </c>
      <c r="P1641" s="40" t="n">
        <f aca="false">SUMPRODUCT(ReC,COS(kk*RADIANS(O1641)))-SUMPRODUCT(ImC,SIN(kk*RADIANS(O1641)))</f>
        <v>0.241990471330621</v>
      </c>
    </row>
    <row r="1642" customFormat="false" ht="15" hidden="false" customHeight="false" outlineLevel="0" collapsed="false">
      <c r="O1642" s="39" t="n">
        <v>-16.6</v>
      </c>
      <c r="P1642" s="40" t="n">
        <f aca="false">SUMPRODUCT(ReC,COS(kk*RADIANS(O1642)))-SUMPRODUCT(ImC,SIN(kk*RADIANS(O1642)))</f>
        <v>0.243360203357885</v>
      </c>
    </row>
    <row r="1643" customFormat="false" ht="15" hidden="false" customHeight="false" outlineLevel="0" collapsed="false">
      <c r="O1643" s="39" t="n">
        <v>-16.5</v>
      </c>
      <c r="P1643" s="40" t="n">
        <f aca="false">SUMPRODUCT(ReC,COS(kk*RADIANS(O1643)))-SUMPRODUCT(ImC,SIN(kk*RADIANS(O1643)))</f>
        <v>0.244770833334485</v>
      </c>
    </row>
    <row r="1644" customFormat="false" ht="15" hidden="false" customHeight="false" outlineLevel="0" collapsed="false">
      <c r="O1644" s="39" t="n">
        <v>-16.4</v>
      </c>
      <c r="P1644" s="40" t="n">
        <f aca="false">SUMPRODUCT(ReC,COS(kk*RADIANS(O1644)))-SUMPRODUCT(ImC,SIN(kk*RADIANS(O1644)))</f>
        <v>0.246222629582987</v>
      </c>
    </row>
    <row r="1645" customFormat="false" ht="15" hidden="false" customHeight="false" outlineLevel="0" collapsed="false">
      <c r="O1645" s="39" t="n">
        <v>-16.3</v>
      </c>
      <c r="P1645" s="40" t="n">
        <f aca="false">SUMPRODUCT(ReC,COS(kk*RADIANS(O1645)))-SUMPRODUCT(ImC,SIN(kk*RADIANS(O1645)))</f>
        <v>0.247715847622997</v>
      </c>
    </row>
    <row r="1646" customFormat="false" ht="15" hidden="false" customHeight="false" outlineLevel="0" collapsed="false">
      <c r="O1646" s="39" t="n">
        <v>-16.2</v>
      </c>
      <c r="P1646" s="40" t="n">
        <f aca="false">SUMPRODUCT(ReC,COS(kk*RADIANS(O1646)))-SUMPRODUCT(ImC,SIN(kk*RADIANS(O1646)))</f>
        <v>0.249250730027946</v>
      </c>
    </row>
    <row r="1647" customFormat="false" ht="15" hidden="false" customHeight="false" outlineLevel="0" collapsed="false">
      <c r="O1647" s="39" t="n">
        <v>-16.1</v>
      </c>
      <c r="P1647" s="40" t="n">
        <f aca="false">SUMPRODUCT(ReC,COS(kk*RADIANS(O1647)))-SUMPRODUCT(ImC,SIN(kk*RADIANS(O1647)))</f>
        <v>0.250827506286038</v>
      </c>
    </row>
    <row r="1648" customFormat="false" ht="15" hidden="false" customHeight="false" outlineLevel="0" collapsed="false">
      <c r="O1648" s="39" t="n">
        <v>-16</v>
      </c>
      <c r="P1648" s="40" t="n">
        <f aca="false">SUMPRODUCT(ReC,COS(kk*RADIANS(O1648)))-SUMPRODUCT(ImC,SIN(kk*RADIANS(O1648)))</f>
        <v>0.252446392665453</v>
      </c>
    </row>
    <row r="1649" customFormat="false" ht="15" hidden="false" customHeight="false" outlineLevel="0" collapsed="false">
      <c r="O1649" s="39" t="n">
        <v>-15.9</v>
      </c>
      <c r="P1649" s="40" t="n">
        <f aca="false">SUMPRODUCT(ReC,COS(kk*RADIANS(O1649)))-SUMPRODUCT(ImC,SIN(kk*RADIANS(O1649)))</f>
        <v>0.254107592083831</v>
      </c>
    </row>
    <row r="1650" customFormat="false" ht="15" hidden="false" customHeight="false" outlineLevel="0" collapsed="false">
      <c r="O1650" s="39" t="n">
        <v>-15.8</v>
      </c>
      <c r="P1650" s="40" t="n">
        <f aca="false">SUMPRODUCT(ReC,COS(kk*RADIANS(O1650)))-SUMPRODUCT(ImC,SIN(kk*RADIANS(O1650)))</f>
        <v>0.255811293982122</v>
      </c>
    </row>
    <row r="1651" customFormat="false" ht="15" hidden="false" customHeight="false" outlineLevel="0" collapsed="false">
      <c r="O1651" s="39" t="n">
        <v>-15.7</v>
      </c>
      <c r="P1651" s="40" t="n">
        <f aca="false">SUMPRODUCT(ReC,COS(kk*RADIANS(O1651)))-SUMPRODUCT(ImC,SIN(kk*RADIANS(O1651)))</f>
        <v>0.25755767420284</v>
      </c>
    </row>
    <row r="1652" customFormat="false" ht="15" hidden="false" customHeight="false" outlineLevel="0" collapsed="false">
      <c r="O1652" s="39" t="n">
        <v>-15.6</v>
      </c>
      <c r="P1652" s="40" t="n">
        <f aca="false">SUMPRODUCT(ReC,COS(kk*RADIANS(O1652)))-SUMPRODUCT(ImC,SIN(kk*RADIANS(O1652)))</f>
        <v>0.259346894872776</v>
      </c>
    </row>
    <row r="1653" customFormat="false" ht="15" hidden="false" customHeight="false" outlineLevel="0" collapsed="false">
      <c r="O1653" s="39" t="n">
        <v>-15.5</v>
      </c>
      <c r="P1653" s="40" t="n">
        <f aca="false">SUMPRODUCT(ReC,COS(kk*RADIANS(O1653)))-SUMPRODUCT(ImC,SIN(kk*RADIANS(O1653)))</f>
        <v>0.261179104290231</v>
      </c>
    </row>
    <row r="1654" customFormat="false" ht="15" hidden="false" customHeight="false" outlineLevel="0" collapsed="false">
      <c r="O1654" s="39" t="n">
        <v>-15.4</v>
      </c>
      <c r="P1654" s="40" t="n">
        <f aca="false">SUMPRODUCT(ReC,COS(kk*RADIANS(O1654)))-SUMPRODUCT(ImC,SIN(kk*RADIANS(O1654)))</f>
        <v>0.263054436816809</v>
      </c>
    </row>
    <row r="1655" customFormat="false" ht="15" hidden="false" customHeight="false" outlineLevel="0" collapsed="false">
      <c r="O1655" s="39" t="n">
        <v>-15.3</v>
      </c>
      <c r="P1655" s="40" t="n">
        <f aca="false">SUMPRODUCT(ReC,COS(kk*RADIANS(O1655)))-SUMPRODUCT(ImC,SIN(kk*RADIANS(O1655)))</f>
        <v>0.264973012773832</v>
      </c>
    </row>
    <row r="1656" customFormat="false" ht="15" hidden="false" customHeight="false" outlineLevel="0" collapsed="false">
      <c r="O1656" s="39" t="n">
        <v>-15.2</v>
      </c>
      <c r="P1656" s="40" t="n">
        <f aca="false">SUMPRODUCT(ReC,COS(kk*RADIANS(O1656)))-SUMPRODUCT(ImC,SIN(kk*RADIANS(O1656)))</f>
        <v>0.266934938343403</v>
      </c>
    </row>
    <row r="1657" customFormat="false" ht="15" hidden="false" customHeight="false" outlineLevel="0" collapsed="false">
      <c r="O1657" s="39" t="n">
        <v>-15.1</v>
      </c>
      <c r="P1657" s="40" t="n">
        <f aca="false">SUMPRODUCT(ReC,COS(kk*RADIANS(O1657)))-SUMPRODUCT(ImC,SIN(kk*RADIANS(O1657)))</f>
        <v>0.268940305474186</v>
      </c>
    </row>
    <row r="1658" customFormat="false" ht="15" hidden="false" customHeight="false" outlineLevel="0" collapsed="false">
      <c r="O1658" s="39" t="n">
        <v>-15</v>
      </c>
      <c r="P1658" s="40" t="n">
        <f aca="false">SUMPRODUCT(ReC,COS(kk*RADIANS(O1658)))-SUMPRODUCT(ImC,SIN(kk*RADIANS(O1658)))</f>
        <v>0.270989191791933</v>
      </c>
    </row>
    <row r="1659" customFormat="false" ht="15" hidden="false" customHeight="false" outlineLevel="0" collapsed="false">
      <c r="O1659" s="39" t="n">
        <v>-14.9</v>
      </c>
      <c r="P1659" s="40" t="n">
        <f aca="false">SUMPRODUCT(ReC,COS(kk*RADIANS(O1659)))-SUMPRODUCT(ImC,SIN(kk*RADIANS(O1659)))</f>
        <v>0.273081660514802</v>
      </c>
    </row>
    <row r="1660" customFormat="false" ht="15" hidden="false" customHeight="false" outlineLevel="0" collapsed="false">
      <c r="O1660" s="39" t="n">
        <v>-14.8</v>
      </c>
      <c r="P1660" s="40" t="n">
        <f aca="false">SUMPRODUCT(ReC,COS(kk*RADIANS(O1660)))-SUMPRODUCT(ImC,SIN(kk*RADIANS(O1660)))</f>
        <v>0.275217760373507</v>
      </c>
    </row>
    <row r="1661" customFormat="false" ht="15" hidden="false" customHeight="false" outlineLevel="0" collapsed="false">
      <c r="O1661" s="39" t="n">
        <v>-14.7</v>
      </c>
      <c r="P1661" s="40" t="n">
        <f aca="false">SUMPRODUCT(ReC,COS(kk*RADIANS(O1661)))-SUMPRODUCT(ImC,SIN(kk*RADIANS(O1661)))</f>
        <v>0.277397525536345</v>
      </c>
    </row>
    <row r="1662" customFormat="false" ht="15" hidden="false" customHeight="false" outlineLevel="0" collapsed="false">
      <c r="O1662" s="39" t="n">
        <v>-14.6</v>
      </c>
      <c r="P1662" s="40" t="n">
        <f aca="false">SUMPRODUCT(ReC,COS(kk*RADIANS(O1662)))-SUMPRODUCT(ImC,SIN(kk*RADIANS(O1662)))</f>
        <v>0.279620975539124</v>
      </c>
    </row>
    <row r="1663" customFormat="false" ht="15" hidden="false" customHeight="false" outlineLevel="0" collapsed="false">
      <c r="O1663" s="39" t="n">
        <v>-14.5</v>
      </c>
      <c r="P1663" s="40" t="n">
        <f aca="false">SUMPRODUCT(ReC,COS(kk*RADIANS(O1663)))-SUMPRODUCT(ImC,SIN(kk*RADIANS(O1663)))</f>
        <v>0.281888115220041</v>
      </c>
    </row>
    <row r="1664" customFormat="false" ht="15" hidden="false" customHeight="false" outlineLevel="0" collapsed="false">
      <c r="O1664" s="39" t="n">
        <v>-14.4</v>
      </c>
      <c r="P1664" s="40" t="n">
        <f aca="false">SUMPRODUCT(ReC,COS(kk*RADIANS(O1664)))-SUMPRODUCT(ImC,SIN(kk*RADIANS(O1664)))</f>
        <v>0.284198934659529</v>
      </c>
    </row>
    <row r="1665" customFormat="false" ht="15" hidden="false" customHeight="false" outlineLevel="0" collapsed="false">
      <c r="O1665" s="39" t="n">
        <v>-14.3</v>
      </c>
      <c r="P1665" s="40" t="n">
        <f aca="false">SUMPRODUCT(ReC,COS(kk*RADIANS(O1665)))-SUMPRODUCT(ImC,SIN(kk*RADIANS(O1665)))</f>
        <v>0.286553409125122</v>
      </c>
    </row>
    <row r="1666" customFormat="false" ht="15" hidden="false" customHeight="false" outlineLevel="0" collapsed="false">
      <c r="O1666" s="39" t="n">
        <v>-14.2</v>
      </c>
      <c r="P1666" s="40" t="n">
        <f aca="false">SUMPRODUCT(ReC,COS(kk*RADIANS(O1666)))-SUMPRODUCT(ImC,SIN(kk*RADIANS(O1666)))</f>
        <v>0.288951499021352</v>
      </c>
    </row>
    <row r="1667" customFormat="false" ht="15" hidden="false" customHeight="false" outlineLevel="0" collapsed="false">
      <c r="O1667" s="39" t="n">
        <v>-14.1</v>
      </c>
      <c r="P1667" s="40" t="n">
        <f aca="false">SUMPRODUCT(ReC,COS(kk*RADIANS(O1667)))-SUMPRODUCT(ImC,SIN(kk*RADIANS(O1667)))</f>
        <v>0.29139314984471</v>
      </c>
    </row>
    <row r="1668" customFormat="false" ht="15" hidden="false" customHeight="false" outlineLevel="0" collapsed="false">
      <c r="O1668" s="39" t="n">
        <v>-14</v>
      </c>
      <c r="P1668" s="40" t="n">
        <f aca="false">SUMPRODUCT(ReC,COS(kk*RADIANS(O1668)))-SUMPRODUCT(ImC,SIN(kk*RADIANS(O1668)))</f>
        <v>0.293878292143709</v>
      </c>
    </row>
    <row r="1669" customFormat="false" ht="15" hidden="false" customHeight="false" outlineLevel="0" collapsed="false">
      <c r="O1669" s="39" t="n">
        <v>-13.9</v>
      </c>
      <c r="P1669" s="40" t="n">
        <f aca="false">SUMPRODUCT(ReC,COS(kk*RADIANS(O1669)))-SUMPRODUCT(ImC,SIN(kk*RADIANS(O1669)))</f>
        <v>0.296406841484049</v>
      </c>
    </row>
    <row r="1670" customFormat="false" ht="15" hidden="false" customHeight="false" outlineLevel="0" collapsed="false">
      <c r="O1670" s="39" t="n">
        <v>-13.8</v>
      </c>
      <c r="P1670" s="40" t="n">
        <f aca="false">SUMPRODUCT(ReC,COS(kk*RADIANS(O1670)))-SUMPRODUCT(ImC,SIN(kk*RADIANS(O1670)))</f>
        <v>0.298978698418935</v>
      </c>
    </row>
    <row r="1671" customFormat="false" ht="15" hidden="false" customHeight="false" outlineLevel="0" collapsed="false">
      <c r="O1671" s="39" t="n">
        <v>-13.7</v>
      </c>
      <c r="P1671" s="40" t="n">
        <f aca="false">SUMPRODUCT(ReC,COS(kk*RADIANS(O1671)))-SUMPRODUCT(ImC,SIN(kk*RADIANS(O1671)))</f>
        <v>0.301593748464544</v>
      </c>
    </row>
    <row r="1672" customFormat="false" ht="15" hidden="false" customHeight="false" outlineLevel="0" collapsed="false">
      <c r="O1672" s="39" t="n">
        <v>-13.6</v>
      </c>
      <c r="P1672" s="40" t="n">
        <f aca="false">SUMPRODUCT(ReC,COS(kk*RADIANS(O1672)))-SUMPRODUCT(ImC,SIN(kk*RADIANS(O1672)))</f>
        <v>0.304251862080671</v>
      </c>
    </row>
    <row r="1673" customFormat="false" ht="15" hidden="false" customHeight="false" outlineLevel="0" collapsed="false">
      <c r="O1673" s="39" t="n">
        <v>-13.5</v>
      </c>
      <c r="P1673" s="40" t="n">
        <f aca="false">SUMPRODUCT(ReC,COS(kk*RADIANS(O1673)))-SUMPRODUCT(ImC,SIN(kk*RADIANS(O1673)))</f>
        <v>0.306952894656581</v>
      </c>
    </row>
    <row r="1674" customFormat="false" ht="15" hidden="false" customHeight="false" outlineLevel="0" collapsed="false">
      <c r="O1674" s="39" t="n">
        <v>-13.4</v>
      </c>
      <c r="P1674" s="40" t="n">
        <f aca="false">SUMPRODUCT(ReC,COS(kk*RADIANS(O1674)))-SUMPRODUCT(ImC,SIN(kk*RADIANS(O1674)))</f>
        <v>0.309696686502049</v>
      </c>
    </row>
    <row r="1675" customFormat="false" ht="15" hidden="false" customHeight="false" outlineLevel="0" collapsed="false">
      <c r="O1675" s="39" t="n">
        <v>-13.3</v>
      </c>
      <c r="P1675" s="40" t="n">
        <f aca="false">SUMPRODUCT(ReC,COS(kk*RADIANS(O1675)))-SUMPRODUCT(ImC,SIN(kk*RADIANS(O1675)))</f>
        <v>0.312483062843642</v>
      </c>
    </row>
    <row r="1676" customFormat="false" ht="15" hidden="false" customHeight="false" outlineLevel="0" collapsed="false">
      <c r="O1676" s="39" t="n">
        <v>-13.2</v>
      </c>
      <c r="P1676" s="40" t="n">
        <f aca="false">SUMPRODUCT(ReC,COS(kk*RADIANS(O1676)))-SUMPRODUCT(ImC,SIN(kk*RADIANS(O1676)))</f>
        <v>0.315311833826225</v>
      </c>
    </row>
    <row r="1677" customFormat="false" ht="15" hidden="false" customHeight="false" outlineLevel="0" collapsed="false">
      <c r="O1677" s="39" t="n">
        <v>-13.1</v>
      </c>
      <c r="P1677" s="40" t="n">
        <f aca="false">SUMPRODUCT(ReC,COS(kk*RADIANS(O1677)))-SUMPRODUCT(ImC,SIN(kk*RADIANS(O1677)))</f>
        <v>0.318182794519706</v>
      </c>
    </row>
    <row r="1678" customFormat="false" ht="15" hidden="false" customHeight="false" outlineLevel="0" collapsed="false">
      <c r="O1678" s="39" t="n">
        <v>-13</v>
      </c>
      <c r="P1678" s="40" t="n">
        <f aca="false">SUMPRODUCT(ReC,COS(kk*RADIANS(O1678)))-SUMPRODUCT(ImC,SIN(kk*RADIANS(O1678)))</f>
        <v>0.321095724931039</v>
      </c>
    </row>
    <row r="1679" customFormat="false" ht="15" hidden="false" customHeight="false" outlineLevel="0" collapsed="false">
      <c r="O1679" s="39" t="n">
        <v>-12.9</v>
      </c>
      <c r="P1679" s="40" t="n">
        <f aca="false">SUMPRODUCT(ReC,COS(kk*RADIANS(O1679)))-SUMPRODUCT(ImC,SIN(kk*RADIANS(O1679)))</f>
        <v>0.324050390021476</v>
      </c>
    </row>
    <row r="1680" customFormat="false" ht="15" hidden="false" customHeight="false" outlineLevel="0" collapsed="false">
      <c r="O1680" s="39" t="n">
        <v>-12.8</v>
      </c>
      <c r="P1680" s="40" t="n">
        <f aca="false">SUMPRODUCT(ReC,COS(kk*RADIANS(O1680)))-SUMPRODUCT(ImC,SIN(kk*RADIANS(O1680)))</f>
        <v>0.327046539729072</v>
      </c>
    </row>
    <row r="1681" customFormat="false" ht="15" hidden="false" customHeight="false" outlineLevel="0" collapsed="false">
      <c r="O1681" s="39" t="n">
        <v>-12.7</v>
      </c>
      <c r="P1681" s="40" t="n">
        <f aca="false">SUMPRODUCT(ReC,COS(kk*RADIANS(O1681)))-SUMPRODUCT(ImC,SIN(kk*RADIANS(O1681)))</f>
        <v>0.330083908996462</v>
      </c>
    </row>
    <row r="1682" customFormat="false" ht="15" hidden="false" customHeight="false" outlineLevel="0" collapsed="false">
      <c r="O1682" s="39" t="n">
        <v>-12.6</v>
      </c>
      <c r="P1682" s="40" t="n">
        <f aca="false">SUMPRODUCT(ReC,COS(kk*RADIANS(O1682)))-SUMPRODUCT(ImC,SIN(kk*RADIANS(O1682)))</f>
        <v>0.333162217803883</v>
      </c>
    </row>
    <row r="1683" customFormat="false" ht="15" hidden="false" customHeight="false" outlineLevel="0" collapsed="false">
      <c r="O1683" s="39" t="n">
        <v>-12.5</v>
      </c>
      <c r="P1683" s="40" t="n">
        <f aca="false">SUMPRODUCT(ReC,COS(kk*RADIANS(O1683)))-SUMPRODUCT(ImC,SIN(kk*RADIANS(O1683)))</f>
        <v>0.336281171207458</v>
      </c>
    </row>
    <row r="1684" customFormat="false" ht="15" hidden="false" customHeight="false" outlineLevel="0" collapsed="false">
      <c r="O1684" s="39" t="n">
        <v>-12.4</v>
      </c>
      <c r="P1684" s="40" t="n">
        <f aca="false">SUMPRODUCT(ReC,COS(kk*RADIANS(O1684)))-SUMPRODUCT(ImC,SIN(kk*RADIANS(O1684)))</f>
        <v>0.33944045938273</v>
      </c>
    </row>
    <row r="1685" customFormat="false" ht="15" hidden="false" customHeight="false" outlineLevel="0" collapsed="false">
      <c r="O1685" s="39" t="n">
        <v>-12.3</v>
      </c>
      <c r="P1685" s="40" t="n">
        <f aca="false">SUMPRODUCT(ReC,COS(kk*RADIANS(O1685)))-SUMPRODUCT(ImC,SIN(kk*RADIANS(O1685)))</f>
        <v>0.34263975767344</v>
      </c>
    </row>
    <row r="1686" customFormat="false" ht="15" hidden="false" customHeight="false" outlineLevel="0" collapsed="false">
      <c r="O1686" s="39" t="n">
        <v>-12.2</v>
      </c>
      <c r="P1686" s="40" t="n">
        <f aca="false">SUMPRODUCT(ReC,COS(kk*RADIANS(O1686)))-SUMPRODUCT(ImC,SIN(kk*RADIANS(O1686)))</f>
        <v>0.345878726645542</v>
      </c>
    </row>
    <row r="1687" customFormat="false" ht="15" hidden="false" customHeight="false" outlineLevel="0" collapsed="false">
      <c r="O1687" s="39" t="n">
        <v>-12.1</v>
      </c>
      <c r="P1687" s="40" t="n">
        <f aca="false">SUMPRODUCT(ReC,COS(kk*RADIANS(O1687)))-SUMPRODUCT(ImC,SIN(kk*RADIANS(O1687)))</f>
        <v>0.349157012146444</v>
      </c>
    </row>
    <row r="1688" customFormat="false" ht="15" hidden="false" customHeight="false" outlineLevel="0" collapsed="false">
      <c r="O1688" s="39" t="n">
        <v>-12</v>
      </c>
      <c r="P1688" s="40" t="n">
        <f aca="false">SUMPRODUCT(ReC,COS(kk*RADIANS(O1688)))-SUMPRODUCT(ImC,SIN(kk*RADIANS(O1688)))</f>
        <v>0.35247424536946</v>
      </c>
    </row>
    <row r="1689" customFormat="false" ht="15" hidden="false" customHeight="false" outlineLevel="0" collapsed="false">
      <c r="O1689" s="39" t="n">
        <v>-11.9</v>
      </c>
      <c r="P1689" s="40" t="n">
        <f aca="false">SUMPRODUCT(ReC,COS(kk*RADIANS(O1689)))-SUMPRODUCT(ImC,SIN(kk*RADIANS(O1689)))</f>
        <v>0.355830042923462</v>
      </c>
    </row>
    <row r="1690" customFormat="false" ht="15" hidden="false" customHeight="false" outlineLevel="0" collapsed="false">
      <c r="O1690" s="39" t="n">
        <v>-11.8</v>
      </c>
      <c r="P1690" s="40" t="n">
        <f aca="false">SUMPRODUCT(ReC,COS(kk*RADIANS(O1690)))-SUMPRODUCT(ImC,SIN(kk*RADIANS(O1690)))</f>
        <v>0.359224006907716</v>
      </c>
    </row>
    <row r="1691" customFormat="false" ht="15" hidden="false" customHeight="false" outlineLevel="0" collapsed="false">
      <c r="O1691" s="39" t="n">
        <v>-11.7</v>
      </c>
      <c r="P1691" s="40" t="n">
        <f aca="false">SUMPRODUCT(ReC,COS(kk*RADIANS(O1691)))-SUMPRODUCT(ImC,SIN(kk*RADIANS(O1691)))</f>
        <v>0.362655724991884</v>
      </c>
    </row>
    <row r="1692" customFormat="false" ht="15" hidden="false" customHeight="false" outlineLevel="0" collapsed="false">
      <c r="O1692" s="39" t="n">
        <v>-11.6</v>
      </c>
      <c r="P1692" s="40" t="n">
        <f aca="false">SUMPRODUCT(ReC,COS(kk*RADIANS(O1692)))-SUMPRODUCT(ImC,SIN(kk*RADIANS(O1692)))</f>
        <v>0.366124770501163</v>
      </c>
    </row>
    <row r="1693" customFormat="false" ht="15" hidden="false" customHeight="false" outlineLevel="0" collapsed="false">
      <c r="O1693" s="39" t="n">
        <v>-11.5</v>
      </c>
      <c r="P1693" s="40" t="n">
        <f aca="false">SUMPRODUCT(ReC,COS(kk*RADIANS(O1693)))-SUMPRODUCT(ImC,SIN(kk*RADIANS(O1693)))</f>
        <v>0.369630702506559</v>
      </c>
    </row>
    <row r="1694" customFormat="false" ht="15" hidden="false" customHeight="false" outlineLevel="0" collapsed="false">
      <c r="O1694" s="39" t="n">
        <v>-11.4</v>
      </c>
      <c r="P1694" s="40" t="n">
        <f aca="false">SUMPRODUCT(ReC,COS(kk*RADIANS(O1694)))-SUMPRODUCT(ImC,SIN(kk*RADIANS(O1694)))</f>
        <v>0.373173065920248</v>
      </c>
    </row>
    <row r="1695" customFormat="false" ht="15" hidden="false" customHeight="false" outlineLevel="0" collapsed="false">
      <c r="O1695" s="39" t="n">
        <v>-11.3</v>
      </c>
      <c r="P1695" s="40" t="n">
        <f aca="false">SUMPRODUCT(ReC,COS(kk*RADIANS(O1695)))-SUMPRODUCT(ImC,SIN(kk*RADIANS(O1695)))</f>
        <v>0.376751391596014</v>
      </c>
    </row>
    <row r="1696" customFormat="false" ht="15" hidden="false" customHeight="false" outlineLevel="0" collapsed="false">
      <c r="O1696" s="39" t="n">
        <v>-11.2</v>
      </c>
      <c r="P1696" s="40" t="n">
        <f aca="false">SUMPRODUCT(ReC,COS(kk*RADIANS(O1696)))-SUMPRODUCT(ImC,SIN(kk*RADIANS(O1696)))</f>
        <v>0.380365196434736</v>
      </c>
    </row>
    <row r="1697" customFormat="false" ht="15" hidden="false" customHeight="false" outlineLevel="0" collapsed="false">
      <c r="O1697" s="39" t="n">
        <v>-11.1</v>
      </c>
      <c r="P1697" s="40" t="n">
        <f aca="false">SUMPRODUCT(ReC,COS(kk*RADIANS(O1697)))-SUMPRODUCT(ImC,SIN(kk*RADIANS(O1697)))</f>
        <v>0.384013983494883</v>
      </c>
    </row>
    <row r="1698" customFormat="false" ht="15" hidden="false" customHeight="false" outlineLevel="0" collapsed="false">
      <c r="O1698" s="39" t="n">
        <v>-11</v>
      </c>
      <c r="P1698" s="40" t="n">
        <f aca="false">SUMPRODUCT(ReC,COS(kk*RADIANS(O1698)))-SUMPRODUCT(ImC,SIN(kk*RADIANS(O1698)))</f>
        <v>0.387697242107998</v>
      </c>
    </row>
    <row r="1699" customFormat="false" ht="15" hidden="false" customHeight="false" outlineLevel="0" collapsed="false">
      <c r="O1699" s="39" t="n">
        <v>-10.9</v>
      </c>
      <c r="P1699" s="40" t="n">
        <f aca="false">SUMPRODUCT(ReC,COS(kk*RADIANS(O1699)))-SUMPRODUCT(ImC,SIN(kk*RADIANS(O1699)))</f>
        <v>0.391414447999134</v>
      </c>
    </row>
    <row r="1700" customFormat="false" ht="15" hidden="false" customHeight="false" outlineLevel="0" collapsed="false">
      <c r="O1700" s="39" t="n">
        <v>-10.8</v>
      </c>
      <c r="P1700" s="40" t="n">
        <f aca="false">SUMPRODUCT(ReC,COS(kk*RADIANS(O1700)))-SUMPRODUCT(ImC,SIN(kk*RADIANS(O1700)))</f>
        <v>0.395165063412196</v>
      </c>
    </row>
    <row r="1701" customFormat="false" ht="15" hidden="false" customHeight="false" outlineLevel="0" collapsed="false">
      <c r="O1701" s="39" t="n">
        <v>-10.7</v>
      </c>
      <c r="P1701" s="40" t="n">
        <f aca="false">SUMPRODUCT(ReC,COS(kk*RADIANS(O1701)))-SUMPRODUCT(ImC,SIN(kk*RADIANS(O1701)))</f>
        <v>0.398948537240174</v>
      </c>
    </row>
    <row r="1702" customFormat="false" ht="15" hidden="false" customHeight="false" outlineLevel="0" collapsed="false">
      <c r="O1702" s="39" t="n">
        <v>-10.6</v>
      </c>
      <c r="P1702" s="40" t="n">
        <f aca="false">SUMPRODUCT(ReC,COS(kk*RADIANS(O1702)))-SUMPRODUCT(ImC,SIN(kk*RADIANS(O1702)))</f>
        <v>0.402764305160204</v>
      </c>
    </row>
    <row r="1703" customFormat="false" ht="15" hidden="false" customHeight="false" outlineLevel="0" collapsed="false">
      <c r="O1703" s="39" t="n">
        <v>-10.5</v>
      </c>
      <c r="P1703" s="40" t="n">
        <f aca="false">SUMPRODUCT(ReC,COS(kk*RADIANS(O1703)))-SUMPRODUCT(ImC,SIN(kk*RADIANS(O1703)))</f>
        <v>0.406611789773433</v>
      </c>
    </row>
    <row r="1704" customFormat="false" ht="15" hidden="false" customHeight="false" outlineLevel="0" collapsed="false">
      <c r="O1704" s="39" t="n">
        <v>-10.4</v>
      </c>
      <c r="P1704" s="40" t="n">
        <f aca="false">SUMPRODUCT(ReC,COS(kk*RADIANS(O1704)))-SUMPRODUCT(ImC,SIN(kk*RADIANS(O1704)))</f>
        <v>0.41049040074964</v>
      </c>
    </row>
    <row r="1705" customFormat="false" ht="15" hidden="false" customHeight="false" outlineLevel="0" collapsed="false">
      <c r="O1705" s="39" t="n">
        <v>-10.3</v>
      </c>
      <c r="P1705" s="40" t="n">
        <f aca="false">SUMPRODUCT(ReC,COS(kk*RADIANS(O1705)))-SUMPRODUCT(ImC,SIN(kk*RADIANS(O1705)))</f>
        <v>0.414399534976566</v>
      </c>
    </row>
    <row r="1706" customFormat="false" ht="15" hidden="false" customHeight="false" outlineLevel="0" collapsed="false">
      <c r="O1706" s="39" t="n">
        <v>-10.2</v>
      </c>
      <c r="P1706" s="40" t="n">
        <f aca="false">SUMPRODUCT(ReC,COS(kk*RADIANS(O1706)))-SUMPRODUCT(ImC,SIN(kk*RADIANS(O1706)))</f>
        <v>0.418338576713909</v>
      </c>
    </row>
    <row r="1707" customFormat="false" ht="15" hidden="false" customHeight="false" outlineLevel="0" collapsed="false">
      <c r="O1707" s="39" t="n">
        <v>-10.1</v>
      </c>
      <c r="P1707" s="40" t="n">
        <f aca="false">SUMPRODUCT(ReC,COS(kk*RADIANS(O1707)))-SUMPRODUCT(ImC,SIN(kk*RADIANS(O1707)))</f>
        <v>0.42230689775194</v>
      </c>
    </row>
    <row r="1708" customFormat="false" ht="15" hidden="false" customHeight="false" outlineLevel="0" collapsed="false">
      <c r="O1708" s="39" t="n">
        <v>-10</v>
      </c>
      <c r="P1708" s="40" t="n">
        <f aca="false">SUMPRODUCT(ReC,COS(kk*RADIANS(O1708)))-SUMPRODUCT(ImC,SIN(kk*RADIANS(O1708)))</f>
        <v>0.426303857574683</v>
      </c>
    </row>
    <row r="1709" customFormat="false" ht="15" hidden="false" customHeight="false" outlineLevel="0" collapsed="false">
      <c r="O1709" s="39" t="n">
        <v>-9.9</v>
      </c>
      <c r="P1709" s="40" t="n">
        <f aca="false">SUMPRODUCT(ReC,COS(kk*RADIANS(O1709)))-SUMPRODUCT(ImC,SIN(kk*RADIANS(O1709)))</f>
        <v>0.43032880352761</v>
      </c>
    </row>
    <row r="1710" customFormat="false" ht="15" hidden="false" customHeight="false" outlineLevel="0" collapsed="false">
      <c r="O1710" s="39" t="n">
        <v>-9.8</v>
      </c>
      <c r="P1710" s="40" t="n">
        <f aca="false">SUMPRODUCT(ReC,COS(kk*RADIANS(O1710)))-SUMPRODUCT(ImC,SIN(kk*RADIANS(O1710)))</f>
        <v>0.434381070989806</v>
      </c>
    </row>
    <row r="1711" customFormat="false" ht="15" hidden="false" customHeight="false" outlineLevel="0" collapsed="false">
      <c r="O1711" s="39" t="n">
        <v>-9.7</v>
      </c>
      <c r="P1711" s="40" t="n">
        <f aca="false">SUMPRODUCT(ReC,COS(kk*RADIANS(O1711)))-SUMPRODUCT(ImC,SIN(kk*RADIANS(O1711)))</f>
        <v>0.438459983550534</v>
      </c>
    </row>
    <row r="1712" customFormat="false" ht="15" hidden="false" customHeight="false" outlineLevel="0" collapsed="false">
      <c r="O1712" s="39" t="n">
        <v>-9.6</v>
      </c>
      <c r="P1712" s="40" t="n">
        <f aca="false">SUMPRODUCT(ReC,COS(kk*RADIANS(O1712)))-SUMPRODUCT(ImC,SIN(kk*RADIANS(O1712)))</f>
        <v>0.442564853190153</v>
      </c>
    </row>
    <row r="1713" customFormat="false" ht="15" hidden="false" customHeight="false" outlineLevel="0" collapsed="false">
      <c r="O1713" s="39" t="n">
        <v>-9.5</v>
      </c>
      <c r="P1713" s="40" t="n">
        <f aca="false">SUMPRODUCT(ReC,COS(kk*RADIANS(O1713)))-SUMPRODUCT(ImC,SIN(kk*RADIANS(O1713)))</f>
        <v>0.44669498046534</v>
      </c>
    </row>
    <row r="1714" customFormat="false" ht="15" hidden="false" customHeight="false" outlineLevel="0" collapsed="false">
      <c r="O1714" s="39" t="n">
        <v>-9.4</v>
      </c>
      <c r="P1714" s="40" t="n">
        <f aca="false">SUMPRODUCT(ReC,COS(kk*RADIANS(O1714)))-SUMPRODUCT(ImC,SIN(kk*RADIANS(O1714)))</f>
        <v>0.450849654698528</v>
      </c>
    </row>
    <row r="1715" customFormat="false" ht="15" hidden="false" customHeight="false" outlineLevel="0" collapsed="false">
      <c r="O1715" s="39" t="n">
        <v>-9.3</v>
      </c>
      <c r="P1715" s="40" t="n">
        <f aca="false">SUMPRODUCT(ReC,COS(kk*RADIANS(O1715)))-SUMPRODUCT(ImC,SIN(kk*RADIANS(O1715)))</f>
        <v>0.455028154171532</v>
      </c>
    </row>
    <row r="1716" customFormat="false" ht="15" hidden="false" customHeight="false" outlineLevel="0" collapsed="false">
      <c r="O1716" s="39" t="n">
        <v>-9.2</v>
      </c>
      <c r="P1716" s="40" t="n">
        <f aca="false">SUMPRODUCT(ReC,COS(kk*RADIANS(O1716)))-SUMPRODUCT(ImC,SIN(kk*RADIANS(O1716)))</f>
        <v>0.459229746323274</v>
      </c>
    </row>
    <row r="1717" customFormat="false" ht="15" hidden="false" customHeight="false" outlineLevel="0" collapsed="false">
      <c r="O1717" s="39" t="n">
        <v>-9.1</v>
      </c>
      <c r="P1717" s="40" t="n">
        <f aca="false">SUMPRODUCT(ReC,COS(kk*RADIANS(O1717)))-SUMPRODUCT(ImC,SIN(kk*RADIANS(O1717)))</f>
        <v>0.463453687951558</v>
      </c>
    </row>
    <row r="1718" customFormat="false" ht="15" hidden="false" customHeight="false" outlineLevel="0" collapsed="false">
      <c r="O1718" s="39" t="n">
        <v>-9</v>
      </c>
      <c r="P1718" s="40" t="n">
        <f aca="false">SUMPRODUCT(ReC,COS(kk*RADIANS(O1718)))-SUMPRODUCT(ImC,SIN(kk*RADIANS(O1718)))</f>
        <v>0.467699225418826</v>
      </c>
    </row>
    <row r="1719" customFormat="false" ht="15" hidden="false" customHeight="false" outlineLevel="0" collapsed="false">
      <c r="O1719" s="39" t="n">
        <v>-8.9</v>
      </c>
      <c r="P1719" s="40" t="n">
        <f aca="false">SUMPRODUCT(ReC,COS(kk*RADIANS(O1719)))-SUMPRODUCT(ImC,SIN(kk*RADIANS(O1719)))</f>
        <v>0.471965594861815</v>
      </c>
    </row>
    <row r="1720" customFormat="false" ht="15" hidden="false" customHeight="false" outlineLevel="0" collapsed="false">
      <c r="O1720" s="39" t="n">
        <v>-8.8</v>
      </c>
      <c r="P1720" s="40" t="n">
        <f aca="false">SUMPRODUCT(ReC,COS(kk*RADIANS(O1720)))-SUMPRODUCT(ImC,SIN(kk*RADIANS(O1720)))</f>
        <v>0.476252022405066</v>
      </c>
    </row>
    <row r="1721" customFormat="false" ht="15" hidden="false" customHeight="false" outlineLevel="0" collapsed="false">
      <c r="O1721" s="39" t="n">
        <v>-8.7</v>
      </c>
      <c r="P1721" s="40" t="n">
        <f aca="false">SUMPRODUCT(ReC,COS(kk*RADIANS(O1721)))-SUMPRODUCT(ImC,SIN(kk*RADIANS(O1721)))</f>
        <v>0.480557724378198</v>
      </c>
    </row>
    <row r="1722" customFormat="false" ht="15" hidden="false" customHeight="false" outlineLevel="0" collapsed="false">
      <c r="O1722" s="39" t="n">
        <v>-8.6</v>
      </c>
      <c r="P1722" s="40" t="n">
        <f aca="false">SUMPRODUCT(ReC,COS(kk*RADIANS(O1722)))-SUMPRODUCT(ImC,SIN(kk*RADIANS(O1722)))</f>
        <v>0.484881907536884</v>
      </c>
    </row>
    <row r="1723" customFormat="false" ht="15" hidden="false" customHeight="false" outlineLevel="0" collapsed="false">
      <c r="O1723" s="39" t="n">
        <v>-8.5</v>
      </c>
      <c r="P1723" s="40" t="n">
        <f aca="false">SUMPRODUCT(ReC,COS(kk*RADIANS(O1723)))-SUMPRODUCT(ImC,SIN(kk*RADIANS(O1723)))</f>
        <v>0.489223769287452</v>
      </c>
    </row>
    <row r="1724" customFormat="false" ht="15" hidden="false" customHeight="false" outlineLevel="0" collapsed="false">
      <c r="O1724" s="39" t="n">
        <v>-8.4</v>
      </c>
      <c r="P1724" s="40" t="n">
        <f aca="false">SUMPRODUCT(ReC,COS(kk*RADIANS(O1724)))-SUMPRODUCT(ImC,SIN(kk*RADIANS(O1724)))</f>
        <v>0.493582497915037</v>
      </c>
    </row>
    <row r="1725" customFormat="false" ht="15" hidden="false" customHeight="false" outlineLevel="0" collapsed="false">
      <c r="O1725" s="39" t="n">
        <v>-8.3</v>
      </c>
      <c r="P1725" s="40" t="n">
        <f aca="false">SUMPRODUCT(ReC,COS(kk*RADIANS(O1725)))-SUMPRODUCT(ImC,SIN(kk*RADIANS(O1725)))</f>
        <v>0.497957272815205</v>
      </c>
    </row>
    <row r="1726" customFormat="false" ht="15" hidden="false" customHeight="false" outlineLevel="0" collapsed="false">
      <c r="O1726" s="39" t="n">
        <v>-8.2</v>
      </c>
      <c r="P1726" s="40" t="n">
        <f aca="false">SUMPRODUCT(ReC,COS(kk*RADIANS(O1726)))-SUMPRODUCT(ImC,SIN(kk*RADIANS(O1726)))</f>
        <v>0.502347264728974</v>
      </c>
    </row>
    <row r="1727" customFormat="false" ht="15" hidden="false" customHeight="false" outlineLevel="0" collapsed="false">
      <c r="O1727" s="39" t="n">
        <v>-8.1</v>
      </c>
      <c r="P1727" s="40" t="n">
        <f aca="false">SUMPRODUCT(ReC,COS(kk*RADIANS(O1727)))-SUMPRODUCT(ImC,SIN(kk*RADIANS(O1727)))</f>
        <v>0.50675163598116</v>
      </c>
    </row>
    <row r="1728" customFormat="false" ht="15" hidden="false" customHeight="false" outlineLevel="0" collapsed="false">
      <c r="O1728" s="39" t="n">
        <v>-8</v>
      </c>
      <c r="P1728" s="40" t="n">
        <f aca="false">SUMPRODUCT(ReC,COS(kk*RADIANS(O1728)))-SUMPRODUCT(ImC,SIN(kk*RADIANS(O1728)))</f>
        <v>0.511169540721949</v>
      </c>
    </row>
    <row r="1729" customFormat="false" ht="15" hidden="false" customHeight="false" outlineLevel="0" collapsed="false">
      <c r="O1729" s="39" t="n">
        <v>-7.9</v>
      </c>
      <c r="P1729" s="40" t="n">
        <f aca="false">SUMPRODUCT(ReC,COS(kk*RADIANS(O1729)))-SUMPRODUCT(ImC,SIN(kk*RADIANS(O1729)))</f>
        <v>0.515600125171633</v>
      </c>
    </row>
    <row r="1730" customFormat="false" ht="15" hidden="false" customHeight="false" outlineLevel="0" collapsed="false">
      <c r="O1730" s="39" t="n">
        <v>-7.8</v>
      </c>
      <c r="P1730" s="40" t="n">
        <f aca="false">SUMPRODUCT(ReC,COS(kk*RADIANS(O1730)))-SUMPRODUCT(ImC,SIN(kk*RADIANS(O1730)))</f>
        <v>0.520042527868422</v>
      </c>
    </row>
    <row r="1731" customFormat="false" ht="15" hidden="false" customHeight="false" outlineLevel="0" collapsed="false">
      <c r="O1731" s="39" t="n">
        <v>-7.7</v>
      </c>
      <c r="P1731" s="40" t="n">
        <f aca="false">SUMPRODUCT(ReC,COS(kk*RADIANS(O1731)))-SUMPRODUCT(ImC,SIN(kk*RADIANS(O1731)))</f>
        <v>0.524495879919232</v>
      </c>
    </row>
    <row r="1732" customFormat="false" ht="15" hidden="false" customHeight="false" outlineLevel="0" collapsed="false">
      <c r="O1732" s="39" t="n">
        <v>-7.6</v>
      </c>
      <c r="P1732" s="40" t="n">
        <f aca="false">SUMPRODUCT(ReC,COS(kk*RADIANS(O1732)))-SUMPRODUCT(ImC,SIN(kk*RADIANS(O1732)))</f>
        <v>0.528959305253395</v>
      </c>
    </row>
    <row r="1733" customFormat="false" ht="15" hidden="false" customHeight="false" outlineLevel="0" collapsed="false">
      <c r="O1733" s="39" t="n">
        <v>-7.5</v>
      </c>
      <c r="P1733" s="40" t="n">
        <f aca="false">SUMPRODUCT(ReC,COS(kk*RADIANS(O1733)))-SUMPRODUCT(ImC,SIN(kk*RADIANS(O1733)))</f>
        <v>0.533431920879176</v>
      </c>
    </row>
    <row r="1734" customFormat="false" ht="15" hidden="false" customHeight="false" outlineLevel="0" collapsed="false">
      <c r="O1734" s="39" t="n">
        <v>-7.4</v>
      </c>
      <c r="P1734" s="40" t="n">
        <f aca="false">SUMPRODUCT(ReC,COS(kk*RADIANS(O1734)))-SUMPRODUCT(ImC,SIN(kk*RADIANS(O1734)))</f>
        <v>0.537912837143023</v>
      </c>
    </row>
    <row r="1735" customFormat="false" ht="15" hidden="false" customHeight="false" outlineLevel="0" collapsed="false">
      <c r="O1735" s="39" t="n">
        <v>-7.3</v>
      </c>
      <c r="P1735" s="40" t="n">
        <f aca="false">SUMPRODUCT(ReC,COS(kk*RADIANS(O1735)))-SUMPRODUCT(ImC,SIN(kk*RADIANS(O1735)))</f>
        <v>0.542401157991464</v>
      </c>
    </row>
    <row r="1736" customFormat="false" ht="15" hidden="false" customHeight="false" outlineLevel="0" collapsed="false">
      <c r="O1736" s="39" t="n">
        <v>-7.2</v>
      </c>
      <c r="P1736" s="40" t="n">
        <f aca="false">SUMPRODUCT(ReC,COS(kk*RADIANS(O1736)))-SUMPRODUCT(ImC,SIN(kk*RADIANS(O1736)))</f>
        <v>0.546895981235551</v>
      </c>
    </row>
    <row r="1737" customFormat="false" ht="15" hidden="false" customHeight="false" outlineLevel="0" collapsed="false">
      <c r="O1737" s="39" t="n">
        <v>-7.1</v>
      </c>
      <c r="P1737" s="40" t="n">
        <f aca="false">SUMPRODUCT(ReC,COS(kk*RADIANS(O1737)))-SUMPRODUCT(ImC,SIN(kk*RADIANS(O1737)))</f>
        <v>0.551396398817771</v>
      </c>
    </row>
    <row r="1738" customFormat="false" ht="15" hidden="false" customHeight="false" outlineLevel="0" collapsed="false">
      <c r="O1738" s="39" t="n">
        <v>-7</v>
      </c>
      <c r="P1738" s="40" t="n">
        <f aca="false">SUMPRODUCT(ReC,COS(kk*RADIANS(O1738)))-SUMPRODUCT(ImC,SIN(kk*RADIANS(O1738)))</f>
        <v>0.55590149708133</v>
      </c>
    </row>
    <row r="1739" customFormat="false" ht="15" hidden="false" customHeight="false" outlineLevel="0" collapsed="false">
      <c r="O1739" s="39" t="n">
        <v>-6.9</v>
      </c>
      <c r="P1739" s="40" t="n">
        <f aca="false">SUMPRODUCT(ReC,COS(kk*RADIANS(O1739)))-SUMPRODUCT(ImC,SIN(kk*RADIANS(O1739)))</f>
        <v>0.560410357041712</v>
      </c>
    </row>
    <row r="1740" customFormat="false" ht="15" hidden="false" customHeight="false" outlineLevel="0" collapsed="false">
      <c r="O1740" s="39" t="n">
        <v>-6.8</v>
      </c>
      <c r="P1740" s="40" t="n">
        <f aca="false">SUMPRODUCT(ReC,COS(kk*RADIANS(O1740)))-SUMPRODUCT(ImC,SIN(kk*RADIANS(O1740)))</f>
        <v>0.564922054660424</v>
      </c>
    </row>
    <row r="1741" customFormat="false" ht="15" hidden="false" customHeight="false" outlineLevel="0" collapsed="false">
      <c r="O1741" s="39" t="n">
        <v>-6.7</v>
      </c>
      <c r="P1741" s="40" t="n">
        <f aca="false">SUMPRODUCT(ReC,COS(kk*RADIANS(O1741)))-SUMPRODUCT(ImC,SIN(kk*RADIANS(O1741)))</f>
        <v>0.569435661120839</v>
      </c>
    </row>
    <row r="1742" customFormat="false" ht="15" hidden="false" customHeight="false" outlineLevel="0" collapsed="false">
      <c r="O1742" s="39" t="n">
        <v>-6.6</v>
      </c>
      <c r="P1742" s="40" t="n">
        <f aca="false">SUMPRODUCT(ReC,COS(kk*RADIANS(O1742)))-SUMPRODUCT(ImC,SIN(kk*RADIANS(O1742)))</f>
        <v>0.573950243106032</v>
      </c>
    </row>
    <row r="1743" customFormat="false" ht="15" hidden="false" customHeight="false" outlineLevel="0" collapsed="false">
      <c r="O1743" s="39" t="n">
        <v>-6.5</v>
      </c>
      <c r="P1743" s="40" t="n">
        <f aca="false">SUMPRODUCT(ReC,COS(kk*RADIANS(O1743)))-SUMPRODUCT(ImC,SIN(kk*RADIANS(O1743)))</f>
        <v>0.578464863078513</v>
      </c>
    </row>
    <row r="1744" customFormat="false" ht="15" hidden="false" customHeight="false" outlineLevel="0" collapsed="false">
      <c r="O1744" s="39" t="n">
        <v>-6.4</v>
      </c>
      <c r="P1744" s="40" t="n">
        <f aca="false">SUMPRODUCT(ReC,COS(kk*RADIANS(O1744)))-SUMPRODUCT(ImC,SIN(kk*RADIANS(O1744)))</f>
        <v>0.582978579561775</v>
      </c>
    </row>
    <row r="1745" customFormat="false" ht="15" hidden="false" customHeight="false" outlineLevel="0" collapsed="false">
      <c r="O1745" s="39" t="n">
        <v>-6.3</v>
      </c>
      <c r="P1745" s="40" t="n">
        <f aca="false">SUMPRODUCT(ReC,COS(kk*RADIANS(O1745)))-SUMPRODUCT(ImC,SIN(kk*RADIANS(O1745)))</f>
        <v>0.587490447423539</v>
      </c>
    </row>
    <row r="1746" customFormat="false" ht="15" hidden="false" customHeight="false" outlineLevel="0" collapsed="false">
      <c r="O1746" s="39" t="n">
        <v>-6.2</v>
      </c>
      <c r="P1746" s="40" t="n">
        <f aca="false">SUMPRODUCT(ReC,COS(kk*RADIANS(O1746)))-SUMPRODUCT(ImC,SIN(kk*RADIANS(O1746)))</f>
        <v>0.591999518160618</v>
      </c>
    </row>
    <row r="1747" customFormat="false" ht="15" hidden="false" customHeight="false" outlineLevel="0" collapsed="false">
      <c r="O1747" s="39" t="n">
        <v>-6.1</v>
      </c>
      <c r="P1747" s="40" t="n">
        <f aca="false">SUMPRODUCT(ReC,COS(kk*RADIANS(O1747)))-SUMPRODUCT(ImC,SIN(kk*RADIANS(O1747)))</f>
        <v>0.596504840185286</v>
      </c>
    </row>
    <row r="1748" customFormat="false" ht="15" hidden="false" customHeight="false" outlineLevel="0" collapsed="false">
      <c r="O1748" s="39" t="n">
        <v>-6</v>
      </c>
      <c r="P1748" s="40" t="n">
        <f aca="false">SUMPRODUCT(ReC,COS(kk*RADIANS(O1748)))-SUMPRODUCT(ImC,SIN(kk*RADIANS(O1748)))</f>
        <v>0.601005459113063</v>
      </c>
    </row>
    <row r="1749" customFormat="false" ht="15" hidden="false" customHeight="false" outlineLevel="0" collapsed="false">
      <c r="O1749" s="39" t="n">
        <v>-5.9</v>
      </c>
      <c r="P1749" s="40" t="n">
        <f aca="false">SUMPRODUCT(ReC,COS(kk*RADIANS(O1749)))-SUMPRODUCT(ImC,SIN(kk*RADIANS(O1749)))</f>
        <v>0.605500418051809</v>
      </c>
    </row>
    <row r="1750" customFormat="false" ht="15" hidden="false" customHeight="false" outlineLevel="0" collapsed="false">
      <c r="O1750" s="39" t="n">
        <v>-5.8</v>
      </c>
      <c r="P1750" s="40" t="n">
        <f aca="false">SUMPRODUCT(ReC,COS(kk*RADIANS(O1750)))-SUMPRODUCT(ImC,SIN(kk*RADIANS(O1750)))</f>
        <v>0.609988757892031</v>
      </c>
    </row>
    <row r="1751" customFormat="false" ht="15" hidden="false" customHeight="false" outlineLevel="0" collapsed="false">
      <c r="O1751" s="39" t="n">
        <v>-5.7</v>
      </c>
      <c r="P1751" s="40" t="n">
        <f aca="false">SUMPRODUCT(ReC,COS(kk*RADIANS(O1751)))-SUMPRODUCT(ImC,SIN(kk*RADIANS(O1751)))</f>
        <v>0.614469517598305</v>
      </c>
    </row>
    <row r="1752" customFormat="false" ht="15" hidden="false" customHeight="false" outlineLevel="0" collapsed="false">
      <c r="O1752" s="39" t="n">
        <v>-5.6</v>
      </c>
      <c r="P1752" s="40" t="n">
        <f aca="false">SUMPRODUCT(ReC,COS(kk*RADIANS(O1752)))-SUMPRODUCT(ImC,SIN(kk*RADIANS(O1752)))</f>
        <v>0.618941734501705</v>
      </c>
    </row>
    <row r="1753" customFormat="false" ht="15" hidden="false" customHeight="false" outlineLevel="0" collapsed="false">
      <c r="O1753" s="39" t="n">
        <v>-5.5</v>
      </c>
      <c r="P1753" s="40" t="n">
        <f aca="false">SUMPRODUCT(ReC,COS(kk*RADIANS(O1753)))-SUMPRODUCT(ImC,SIN(kk*RADIANS(O1753)))</f>
        <v>0.623404444593137</v>
      </c>
    </row>
    <row r="1754" customFormat="false" ht="15" hidden="false" customHeight="false" outlineLevel="0" collapsed="false">
      <c r="O1754" s="39" t="n">
        <v>-5.4</v>
      </c>
      <c r="P1754" s="40" t="n">
        <f aca="false">SUMPRODUCT(ReC,COS(kk*RADIANS(O1754)))-SUMPRODUCT(ImC,SIN(kk*RADIANS(O1754)))</f>
        <v>0.627856682817487</v>
      </c>
    </row>
    <row r="1755" customFormat="false" ht="15" hidden="false" customHeight="false" outlineLevel="0" collapsed="false">
      <c r="O1755" s="39" t="n">
        <v>-5.3</v>
      </c>
      <c r="P1755" s="40" t="n">
        <f aca="false">SUMPRODUCT(ReC,COS(kk*RADIANS(O1755)))-SUMPRODUCT(ImC,SIN(kk*RADIANS(O1755)))</f>
        <v>0.632297483368465</v>
      </c>
    </row>
    <row r="1756" customFormat="false" ht="15" hidden="false" customHeight="false" outlineLevel="0" collapsed="false">
      <c r="O1756" s="39" t="n">
        <v>-5.2</v>
      </c>
      <c r="P1756" s="40" t="n">
        <f aca="false">SUMPRODUCT(ReC,COS(kk*RADIANS(O1756)))-SUMPRODUCT(ImC,SIN(kk*RADIANS(O1756)))</f>
        <v>0.636725879984057</v>
      </c>
    </row>
    <row r="1757" customFormat="false" ht="15" hidden="false" customHeight="false" outlineLevel="0" collapsed="false">
      <c r="O1757" s="39" t="n">
        <v>-5.1</v>
      </c>
      <c r="P1757" s="40" t="n">
        <f aca="false">SUMPRODUCT(ReC,COS(kk*RADIANS(O1757)))-SUMPRODUCT(ImC,SIN(kk*RADIANS(O1757)))</f>
        <v>0.641140906242471</v>
      </c>
    </row>
    <row r="1758" customFormat="false" ht="15" hidden="false" customHeight="false" outlineLevel="0" collapsed="false">
      <c r="O1758" s="39" t="n">
        <v>-5</v>
      </c>
      <c r="P1758" s="40" t="n">
        <f aca="false">SUMPRODUCT(ReC,COS(kk*RADIANS(O1758)))-SUMPRODUCT(ImC,SIN(kk*RADIANS(O1758)))</f>
        <v>0.645541595858475</v>
      </c>
    </row>
    <row r="1759" customFormat="false" ht="15" hidden="false" customHeight="false" outlineLevel="0" collapsed="false">
      <c r="O1759" s="39" t="n">
        <v>-4.9</v>
      </c>
      <c r="P1759" s="40" t="n">
        <f aca="false">SUMPRODUCT(ReC,COS(kk*RADIANS(O1759)))-SUMPRODUCT(ImC,SIN(kk*RADIANS(O1759)))</f>
        <v>0.649926982980036</v>
      </c>
    </row>
    <row r="1760" customFormat="false" ht="15" hidden="false" customHeight="false" outlineLevel="0" collapsed="false">
      <c r="O1760" s="39" t="n">
        <v>-4.8</v>
      </c>
      <c r="P1760" s="40" t="n">
        <f aca="false">SUMPRODUCT(ReC,COS(kk*RADIANS(O1760)))-SUMPRODUCT(ImC,SIN(kk*RADIANS(O1760)))</f>
        <v>0.654296102485136</v>
      </c>
    </row>
    <row r="1761" customFormat="false" ht="15" hidden="false" customHeight="false" outlineLevel="0" collapsed="false">
      <c r="O1761" s="39" t="n">
        <v>-4.7</v>
      </c>
      <c r="P1761" s="40" t="n">
        <f aca="false">SUMPRODUCT(ReC,COS(kk*RADIANS(O1761)))-SUMPRODUCT(ImC,SIN(kk*RADIANS(O1761)))</f>
        <v>0.658647990278678</v>
      </c>
    </row>
    <row r="1762" customFormat="false" ht="15" hidden="false" customHeight="false" outlineLevel="0" collapsed="false">
      <c r="O1762" s="39" t="n">
        <v>-4.6</v>
      </c>
      <c r="P1762" s="40" t="n">
        <f aca="false">SUMPRODUCT(ReC,COS(kk*RADIANS(O1762)))-SUMPRODUCT(ImC,SIN(kk*RADIANS(O1762)))</f>
        <v>0.662981683589369</v>
      </c>
    </row>
    <row r="1763" customFormat="false" ht="15" hidden="false" customHeight="false" outlineLevel="0" collapsed="false">
      <c r="O1763" s="39" t="n">
        <v>-4.5</v>
      </c>
      <c r="P1763" s="40" t="n">
        <f aca="false">SUMPRODUCT(ReC,COS(kk*RADIANS(O1763)))-SUMPRODUCT(ImC,SIN(kk*RADIANS(O1763)))</f>
        <v>0.667296221266484</v>
      </c>
    </row>
    <row r="1764" customFormat="false" ht="15" hidden="false" customHeight="false" outlineLevel="0" collapsed="false">
      <c r="O1764" s="39" t="n">
        <v>-4.4</v>
      </c>
      <c r="P1764" s="40" t="n">
        <f aca="false">SUMPRODUCT(ReC,COS(kk*RADIANS(O1764)))-SUMPRODUCT(ImC,SIN(kk*RADIANS(O1764)))</f>
        <v>0.671590644076396</v>
      </c>
    </row>
    <row r="1765" customFormat="false" ht="15" hidden="false" customHeight="false" outlineLevel="0" collapsed="false">
      <c r="O1765" s="39" t="n">
        <v>-4.3</v>
      </c>
      <c r="P1765" s="40" t="n">
        <f aca="false">SUMPRODUCT(ReC,COS(kk*RADIANS(O1765)))-SUMPRODUCT(ImC,SIN(kk*RADIANS(O1765)))</f>
        <v>0.675863994998778</v>
      </c>
    </row>
    <row r="1766" customFormat="false" ht="15" hidden="false" customHeight="false" outlineLevel="0" collapsed="false">
      <c r="O1766" s="39" t="n">
        <v>-4.2</v>
      </c>
      <c r="P1766" s="40" t="n">
        <f aca="false">SUMPRODUCT(ReC,COS(kk*RADIANS(O1766)))-SUMPRODUCT(ImC,SIN(kk*RADIANS(O1766)))</f>
        <v>0.680115319522368</v>
      </c>
    </row>
    <row r="1767" customFormat="false" ht="15" hidden="false" customHeight="false" outlineLevel="0" collapsed="false">
      <c r="O1767" s="39" t="n">
        <v>-4.1</v>
      </c>
      <c r="P1767" s="40" t="n">
        <f aca="false">SUMPRODUCT(ReC,COS(kk*RADIANS(O1767)))-SUMPRODUCT(ImC,SIN(kk*RADIANS(O1767)))</f>
        <v>0.6843436659402</v>
      </c>
    </row>
    <row r="1768" customFormat="false" ht="15" hidden="false" customHeight="false" outlineLevel="0" collapsed="false">
      <c r="O1768" s="39" t="n">
        <v>-4</v>
      </c>
      <c r="P1768" s="40" t="n">
        <f aca="false">SUMPRODUCT(ReC,COS(kk*RADIANS(O1768)))-SUMPRODUCT(ImC,SIN(kk*RADIANS(O1768)))</f>
        <v>0.688548085644182</v>
      </c>
    </row>
    <row r="1769" customFormat="false" ht="15" hidden="false" customHeight="false" outlineLevel="0" collapsed="false">
      <c r="O1769" s="39" t="n">
        <v>-3.9</v>
      </c>
      <c r="P1769" s="40" t="n">
        <f aca="false">SUMPRODUCT(ReC,COS(kk*RADIANS(O1769)))-SUMPRODUCT(ImC,SIN(kk*RADIANS(O1769)))</f>
        <v>0.69272763341894</v>
      </c>
    </row>
    <row r="1770" customFormat="false" ht="15" hidden="false" customHeight="false" outlineLevel="0" collapsed="false">
      <c r="O1770" s="39" t="n">
        <v>-3.8</v>
      </c>
      <c r="P1770" s="40" t="n">
        <f aca="false">SUMPRODUCT(ReC,COS(kk*RADIANS(O1770)))-SUMPRODUCT(ImC,SIN(kk*RADIANS(O1770)))</f>
        <v>0.696881367734801</v>
      </c>
    </row>
    <row r="1771" customFormat="false" ht="15" hidden="false" customHeight="false" outlineLevel="0" collapsed="false">
      <c r="O1771" s="39" t="n">
        <v>-3.7</v>
      </c>
      <c r="P1771" s="40" t="n">
        <f aca="false">SUMPRODUCT(ReC,COS(kk*RADIANS(O1771)))-SUMPRODUCT(ImC,SIN(kk*RADIANS(O1771)))</f>
        <v>0.701008351039837</v>
      </c>
    </row>
    <row r="1772" customFormat="false" ht="15" hidden="false" customHeight="false" outlineLevel="0" collapsed="false">
      <c r="O1772" s="39" t="n">
        <v>-3.6</v>
      </c>
      <c r="P1772" s="40" t="n">
        <f aca="false">SUMPRODUCT(ReC,COS(kk*RADIANS(O1772)))-SUMPRODUCT(ImC,SIN(kk*RADIANS(O1772)))</f>
        <v>0.705107650050843</v>
      </c>
    </row>
    <row r="1773" customFormat="false" ht="15" hidden="false" customHeight="false" outlineLevel="0" collapsed="false">
      <c r="O1773" s="39" t="n">
        <v>-3.5</v>
      </c>
      <c r="P1773" s="40" t="n">
        <f aca="false">SUMPRODUCT(ReC,COS(kk*RADIANS(O1773)))-SUMPRODUCT(ImC,SIN(kk*RADIANS(O1773)))</f>
        <v>0.709178336043163</v>
      </c>
    </row>
    <row r="1774" customFormat="false" ht="15" hidden="false" customHeight="false" outlineLevel="0" collapsed="false">
      <c r="O1774" s="39" t="n">
        <v>-3.4</v>
      </c>
      <c r="P1774" s="40" t="n">
        <f aca="false">SUMPRODUCT(ReC,COS(kk*RADIANS(O1774)))-SUMPRODUCT(ImC,SIN(kk*RADIANS(O1774)))</f>
        <v>0.713219485139258</v>
      </c>
    </row>
    <row r="1775" customFormat="false" ht="15" hidden="false" customHeight="false" outlineLevel="0" collapsed="false">
      <c r="O1775" s="39" t="n">
        <v>-3.3</v>
      </c>
      <c r="P1775" s="40" t="n">
        <f aca="false">SUMPRODUCT(ReC,COS(kk*RADIANS(O1775)))-SUMPRODUCT(ImC,SIN(kk*RADIANS(O1775)))</f>
        <v>0.717230178595917</v>
      </c>
    </row>
    <row r="1776" customFormat="false" ht="15" hidden="false" customHeight="false" outlineLevel="0" collapsed="false">
      <c r="O1776" s="39" t="n">
        <v>-3.2</v>
      </c>
      <c r="P1776" s="40" t="n">
        <f aca="false">SUMPRODUCT(ReC,COS(kk*RADIANS(O1776)))-SUMPRODUCT(ImC,SIN(kk*RADIANS(O1776)))</f>
        <v>0.721209503089994</v>
      </c>
    </row>
    <row r="1777" customFormat="false" ht="15" hidden="false" customHeight="false" outlineLevel="0" collapsed="false">
      <c r="O1777" s="39" t="n">
        <v>-3.1</v>
      </c>
      <c r="P1777" s="40" t="n">
        <f aca="false">SUMPRODUCT(ReC,COS(kk*RADIANS(O1777)))-SUMPRODUCT(ImC,SIN(kk*RADIANS(O1777)))</f>
        <v>0.725156551002605</v>
      </c>
    </row>
    <row r="1778" customFormat="false" ht="15" hidden="false" customHeight="false" outlineLevel="0" collapsed="false">
      <c r="O1778" s="39" t="n">
        <v>-3</v>
      </c>
      <c r="P1778" s="40" t="n">
        <f aca="false">SUMPRODUCT(ReC,COS(kk*RADIANS(O1778)))-SUMPRODUCT(ImC,SIN(kk*RADIANS(O1778)))</f>
        <v>0.729070420701639</v>
      </c>
    </row>
    <row r="1779" customFormat="false" ht="15" hidden="false" customHeight="false" outlineLevel="0" collapsed="false">
      <c r="O1779" s="39" t="n">
        <v>-2.9</v>
      </c>
      <c r="P1779" s="40" t="n">
        <f aca="false">SUMPRODUCT(ReC,COS(kk*RADIANS(O1779)))-SUMPRODUCT(ImC,SIN(kk*RADIANS(O1779)))</f>
        <v>0.732950216822532</v>
      </c>
    </row>
    <row r="1780" customFormat="false" ht="15" hidden="false" customHeight="false" outlineLevel="0" collapsed="false">
      <c r="O1780" s="39" t="n">
        <v>-2.8</v>
      </c>
      <c r="P1780" s="40" t="n">
        <f aca="false">SUMPRODUCT(ReC,COS(kk*RADIANS(O1780)))-SUMPRODUCT(ImC,SIN(kk*RADIANS(O1780)))</f>
        <v>0.736795050547161</v>
      </c>
    </row>
    <row r="1781" customFormat="false" ht="15" hidden="false" customHeight="false" outlineLevel="0" collapsed="false">
      <c r="O1781" s="39" t="n">
        <v>-2.7</v>
      </c>
      <c r="P1781" s="40" t="n">
        <f aca="false">SUMPRODUCT(ReC,COS(kk*RADIANS(O1781)))-SUMPRODUCT(ImC,SIN(kk*RADIANS(O1781)))</f>
        <v>0.740604039880796</v>
      </c>
    </row>
    <row r="1782" customFormat="false" ht="15" hidden="false" customHeight="false" outlineLevel="0" collapsed="false">
      <c r="O1782" s="39" t="n">
        <v>-2.6</v>
      </c>
      <c r="P1782" s="40" t="n">
        <f aca="false">SUMPRODUCT(ReC,COS(kk*RADIANS(O1782)))-SUMPRODUCT(ImC,SIN(kk*RADIANS(O1782)))</f>
        <v>0.744376309926987</v>
      </c>
    </row>
    <row r="1783" customFormat="false" ht="15" hidden="false" customHeight="false" outlineLevel="0" collapsed="false">
      <c r="O1783" s="39" t="n">
        <v>-2.5</v>
      </c>
      <c r="P1783" s="40" t="n">
        <f aca="false">SUMPRODUCT(ReC,COS(kk*RADIANS(O1783)))-SUMPRODUCT(ImC,SIN(kk*RADIANS(O1783)))</f>
        <v>0.748110993160305</v>
      </c>
    </row>
    <row r="1784" customFormat="false" ht="15" hidden="false" customHeight="false" outlineLevel="0" collapsed="false">
      <c r="O1784" s="39" t="n">
        <v>-2.4</v>
      </c>
      <c r="P1784" s="40" t="n">
        <f aca="false">SUMPRODUCT(ReC,COS(kk*RADIANS(O1784)))-SUMPRODUCT(ImC,SIN(kk*RADIANS(O1784)))</f>
        <v>0.751807229696831</v>
      </c>
    </row>
    <row r="1785" customFormat="false" ht="15" hidden="false" customHeight="false" outlineLevel="0" collapsed="false">
      <c r="O1785" s="39" t="n">
        <v>-2.3</v>
      </c>
      <c r="P1785" s="40" t="n">
        <f aca="false">SUMPRODUCT(ReC,COS(kk*RADIANS(O1785)))-SUMPRODUCT(ImC,SIN(kk*RADIANS(O1785)))</f>
        <v>0.755464167562305</v>
      </c>
    </row>
    <row r="1786" customFormat="false" ht="15" hidden="false" customHeight="false" outlineLevel="0" collapsed="false">
      <c r="O1786" s="39" t="n">
        <v>-2.2</v>
      </c>
      <c r="P1786" s="40" t="n">
        <f aca="false">SUMPRODUCT(ReC,COS(kk*RADIANS(O1786)))-SUMPRODUCT(ImC,SIN(kk*RADIANS(O1786)))</f>
        <v>0.759080962957838</v>
      </c>
    </row>
    <row r="1787" customFormat="false" ht="15" hidden="false" customHeight="false" outlineLevel="0" collapsed="false">
      <c r="O1787" s="39" t="n">
        <v>-2.1</v>
      </c>
      <c r="P1787" s="40" t="n">
        <f aca="false">SUMPRODUCT(ReC,COS(kk*RADIANS(O1787)))-SUMPRODUCT(ImC,SIN(kk*RADIANS(O1787)))</f>
        <v>0.76265678052309</v>
      </c>
    </row>
    <row r="1788" customFormat="false" ht="15" hidden="false" customHeight="false" outlineLevel="0" collapsed="false">
      <c r="O1788" s="39" t="n">
        <v>-2</v>
      </c>
      <c r="P1788" s="40" t="n">
        <f aca="false">SUMPRODUCT(ReC,COS(kk*RADIANS(O1788)))-SUMPRODUCT(ImC,SIN(kk*RADIANS(O1788)))</f>
        <v>0.766190793596829</v>
      </c>
    </row>
    <row r="1789" customFormat="false" ht="15" hidden="false" customHeight="false" outlineLevel="0" collapsed="false">
      <c r="O1789" s="39" t="n">
        <v>-1.9</v>
      </c>
      <c r="P1789" s="40" t="n">
        <f aca="false">SUMPRODUCT(ReC,COS(kk*RADIANS(O1789)))-SUMPRODUCT(ImC,SIN(kk*RADIANS(O1789)))</f>
        <v>0.76968218447477</v>
      </c>
    </row>
    <row r="1790" customFormat="false" ht="15" hidden="false" customHeight="false" outlineLevel="0" collapsed="false">
      <c r="O1790" s="39" t="n">
        <v>-1.8</v>
      </c>
      <c r="P1790" s="40" t="n">
        <f aca="false">SUMPRODUCT(ReC,COS(kk*RADIANS(O1790)))-SUMPRODUCT(ImC,SIN(kk*RADIANS(O1790)))</f>
        <v>0.773130144664613</v>
      </c>
    </row>
    <row r="1791" customFormat="false" ht="15" hidden="false" customHeight="false" outlineLevel="0" collapsed="false">
      <c r="O1791" s="39" t="n">
        <v>-1.7</v>
      </c>
      <c r="P1791" s="40" t="n">
        <f aca="false">SUMPRODUCT(ReC,COS(kk*RADIANS(O1791)))-SUMPRODUCT(ImC,SIN(kk*RADIANS(O1791)))</f>
        <v>0.776533875138185</v>
      </c>
    </row>
    <row r="1792" customFormat="false" ht="15" hidden="false" customHeight="false" outlineLevel="0" collapsed="false">
      <c r="O1792" s="39" t="n">
        <v>-1.6</v>
      </c>
      <c r="P1792" s="40" t="n">
        <f aca="false">SUMPRODUCT(ReC,COS(kk*RADIANS(O1792)))-SUMPRODUCT(ImC,SIN(kk*RADIANS(O1792)))</f>
        <v>0.779892586580593</v>
      </c>
    </row>
    <row r="1793" customFormat="false" ht="15" hidden="false" customHeight="false" outlineLevel="0" collapsed="false">
      <c r="O1793" s="39" t="n">
        <v>-1.5</v>
      </c>
      <c r="P1793" s="40" t="n">
        <f aca="false">SUMPRODUCT(ReC,COS(kk*RADIANS(O1793)))-SUMPRODUCT(ImC,SIN(kk*RADIANS(O1793)))</f>
        <v>0.783205499636311</v>
      </c>
    </row>
    <row r="1794" customFormat="false" ht="15" hidden="false" customHeight="false" outlineLevel="0" collapsed="false">
      <c r="O1794" s="39" t="n">
        <v>-1.4</v>
      </c>
      <c r="P1794" s="40" t="n">
        <f aca="false">SUMPRODUCT(ReC,COS(kk*RADIANS(O1794)))-SUMPRODUCT(ImC,SIN(kk*RADIANS(O1794)))</f>
        <v>0.786471845152107</v>
      </c>
    </row>
    <row r="1795" customFormat="false" ht="15" hidden="false" customHeight="false" outlineLevel="0" collapsed="false">
      <c r="O1795" s="39" t="n">
        <v>-1.3</v>
      </c>
      <c r="P1795" s="40" t="n">
        <f aca="false">SUMPRODUCT(ReC,COS(kk*RADIANS(O1795)))-SUMPRODUCT(ImC,SIN(kk*RADIANS(O1795)))</f>
        <v>0.789690864416726</v>
      </c>
    </row>
    <row r="1796" customFormat="false" ht="15" hidden="false" customHeight="false" outlineLevel="0" collapsed="false">
      <c r="O1796" s="39" t="n">
        <v>-1.2</v>
      </c>
      <c r="P1796" s="40" t="n">
        <f aca="false">SUMPRODUCT(ReC,COS(kk*RADIANS(O1796)))-SUMPRODUCT(ImC,SIN(kk*RADIANS(O1796)))</f>
        <v>0.792861809397243</v>
      </c>
    </row>
    <row r="1797" customFormat="false" ht="15" hidden="false" customHeight="false" outlineLevel="0" collapsed="false">
      <c r="O1797" s="39" t="n">
        <v>-1.1</v>
      </c>
      <c r="P1797" s="40" t="n">
        <f aca="false">SUMPRODUCT(ReC,COS(kk*RADIANS(O1797)))-SUMPRODUCT(ImC,SIN(kk*RADIANS(O1797)))</f>
        <v>0.795983942972012</v>
      </c>
    </row>
    <row r="1798" customFormat="false" ht="15" hidden="false" customHeight="false" outlineLevel="0" collapsed="false">
      <c r="O1798" s="39" t="n">
        <v>-1</v>
      </c>
      <c r="P1798" s="40" t="n">
        <f aca="false">SUMPRODUCT(ReC,COS(kk*RADIANS(O1798)))-SUMPRODUCT(ImC,SIN(kk*RADIANS(O1798)))</f>
        <v>0.799056539160116</v>
      </c>
    </row>
    <row r="1799" customFormat="false" ht="15" hidden="false" customHeight="false" outlineLevel="0" collapsed="false">
      <c r="O1799" s="39" t="n">
        <v>-0.9</v>
      </c>
      <c r="P1799" s="40" t="n">
        <f aca="false">SUMPRODUCT(ReC,COS(kk*RADIANS(O1799)))-SUMPRODUCT(ImC,SIN(kk*RADIANS(O1799)))</f>
        <v>0.802078883347244</v>
      </c>
    </row>
    <row r="1800" customFormat="false" ht="15" hidden="false" customHeight="false" outlineLevel="0" collapsed="false">
      <c r="O1800" s="39" t="n">
        <v>-0.8</v>
      </c>
      <c r="P1800" s="40" t="n">
        <f aca="false">SUMPRODUCT(ReC,COS(kk*RADIANS(O1800)))-SUMPRODUCT(ImC,SIN(kk*RADIANS(O1800)))</f>
        <v>0.805050272507922</v>
      </c>
    </row>
    <row r="1801" customFormat="false" ht="15" hidden="false" customHeight="false" outlineLevel="0" collapsed="false">
      <c r="O1801" s="39" t="n">
        <v>-0.7</v>
      </c>
      <c r="P1801" s="40" t="n">
        <f aca="false">SUMPRODUCT(ReC,COS(kk*RADIANS(O1801)))-SUMPRODUCT(ImC,SIN(kk*RADIANS(O1801)))</f>
        <v>0.807970015424005</v>
      </c>
    </row>
    <row r="1802" customFormat="false" ht="15" hidden="false" customHeight="false" outlineLevel="0" collapsed="false">
      <c r="O1802" s="39" t="n">
        <v>-0.6</v>
      </c>
      <c r="P1802" s="40" t="n">
        <f aca="false">SUMPRODUCT(ReC,COS(kk*RADIANS(O1802)))-SUMPRODUCT(ImC,SIN(kk*RADIANS(O1802)))</f>
        <v>0.810837432899371</v>
      </c>
    </row>
    <row r="1803" customFormat="false" ht="15" hidden="false" customHeight="false" outlineLevel="0" collapsed="false">
      <c r="O1803" s="39" t="n">
        <v>-0.5</v>
      </c>
      <c r="P1803" s="40" t="n">
        <f aca="false">SUMPRODUCT(ReC,COS(kk*RADIANS(O1803)))-SUMPRODUCT(ImC,SIN(kk*RADIANS(O1803)))</f>
        <v>0.813651857970726</v>
      </c>
    </row>
    <row r="1804" customFormat="false" ht="15" hidden="false" customHeight="false" outlineLevel="0" collapsed="false">
      <c r="O1804" s="39" t="n">
        <v>-0.4</v>
      </c>
      <c r="P1804" s="40" t="n">
        <f aca="false">SUMPRODUCT(ReC,COS(kk*RADIANS(O1804)))-SUMPRODUCT(ImC,SIN(kk*RADIANS(O1804)))</f>
        <v>0.816412636114455</v>
      </c>
    </row>
    <row r="1805" customFormat="false" ht="15" hidden="false" customHeight="false" outlineLevel="0" collapsed="false">
      <c r="O1805" s="39" t="n">
        <v>-0.3</v>
      </c>
      <c r="P1805" s="40" t="n">
        <f aca="false">SUMPRODUCT(ReC,COS(kk*RADIANS(O1805)))-SUMPRODUCT(ImC,SIN(kk*RADIANS(O1805)))</f>
        <v>0.81911912544945</v>
      </c>
    </row>
    <row r="1806" customFormat="false" ht="15" hidden="false" customHeight="false" outlineLevel="0" collapsed="false">
      <c r="O1806" s="39" t="n">
        <v>-0.2</v>
      </c>
      <c r="P1806" s="40" t="n">
        <f aca="false">SUMPRODUCT(ReC,COS(kk*RADIANS(O1806)))-SUMPRODUCT(ImC,SIN(kk*RADIANS(O1806)))</f>
        <v>0.821770696935829</v>
      </c>
    </row>
    <row r="1807" customFormat="false" ht="15" hidden="false" customHeight="false" outlineLevel="0" collapsed="false">
      <c r="O1807" s="39" t="n">
        <v>-0.1</v>
      </c>
      <c r="P1807" s="40" t="n">
        <f aca="false">SUMPRODUCT(ReC,COS(kk*RADIANS(O1807)))-SUMPRODUCT(ImC,SIN(kk*RADIANS(O1807)))</f>
        <v>0.824366734569497</v>
      </c>
    </row>
    <row r="1808" customFormat="false" ht="15" hidden="false" customHeight="false" outlineLevel="0" collapsed="false">
      <c r="O1808" s="39" t="n">
        <v>0</v>
      </c>
      <c r="P1808" s="40" t="n">
        <f aca="false">SUMPRODUCT(ReC,COS(kk*RADIANS(O1808)))-SUMPRODUCT(ImC,SIN(kk*RADIANS(O1808)))</f>
        <v>0.826906635572459</v>
      </c>
    </row>
    <row r="1809" customFormat="false" ht="15" hidden="false" customHeight="false" outlineLevel="0" collapsed="false">
      <c r="O1809" s="39" t="n">
        <v>0.1</v>
      </c>
      <c r="P1809" s="40" t="n">
        <f aca="false">SUMPRODUCT(ReC,COS(kk*RADIANS(O1809)))-SUMPRODUCT(ImC,SIN(kk*RADIANS(O1809)))</f>
        <v>0.829389810578846</v>
      </c>
    </row>
    <row r="1810" customFormat="false" ht="15" hidden="false" customHeight="false" outlineLevel="0" collapsed="false">
      <c r="O1810" s="39" t="n">
        <v>0.2</v>
      </c>
      <c r="P1810" s="40" t="n">
        <f aca="false">SUMPRODUCT(ReC,COS(kk*RADIANS(O1810)))-SUMPRODUCT(ImC,SIN(kk*RADIANS(O1810)))</f>
        <v>0.831815683816554</v>
      </c>
    </row>
    <row r="1811" customFormat="false" ht="15" hidden="false" customHeight="false" outlineLevel="0" collapsed="false">
      <c r="O1811" s="39" t="n">
        <v>0.3</v>
      </c>
      <c r="P1811" s="40" t="n">
        <f aca="false">SUMPRODUCT(ReC,COS(kk*RADIANS(O1811)))-SUMPRODUCT(ImC,SIN(kk*RADIANS(O1811)))</f>
        <v>0.834183693284471</v>
      </c>
    </row>
    <row r="1812" customFormat="false" ht="15" hidden="false" customHeight="false" outlineLevel="0" collapsed="false">
      <c r="O1812" s="39" t="n">
        <v>0.4</v>
      </c>
      <c r="P1812" s="40" t="n">
        <f aca="false">SUMPRODUCT(ReC,COS(kk*RADIANS(O1812)))-SUMPRODUCT(ImC,SIN(kk*RADIANS(O1812)))</f>
        <v>0.836493290925193</v>
      </c>
    </row>
    <row r="1813" customFormat="false" ht="15" hidden="false" customHeight="false" outlineLevel="0" collapsed="false">
      <c r="O1813" s="39" t="n">
        <v>0.5</v>
      </c>
      <c r="P1813" s="40" t="n">
        <f aca="false">SUMPRODUCT(ReC,COS(kk*RADIANS(O1813)))-SUMPRODUCT(ImC,SIN(kk*RADIANS(O1813)))</f>
        <v>0.838743942793206</v>
      </c>
    </row>
    <row r="1814" customFormat="false" ht="15" hidden="false" customHeight="false" outlineLevel="0" collapsed="false">
      <c r="O1814" s="39" t="n">
        <v>0.6</v>
      </c>
      <c r="P1814" s="40" t="n">
        <f aca="false">SUMPRODUCT(ReC,COS(kk*RADIANS(O1814)))-SUMPRODUCT(ImC,SIN(kk*RADIANS(O1814)))</f>
        <v>0.840935129218442</v>
      </c>
    </row>
    <row r="1815" customFormat="false" ht="15" hidden="false" customHeight="false" outlineLevel="0" collapsed="false">
      <c r="O1815" s="39" t="n">
        <v>0.7</v>
      </c>
      <c r="P1815" s="40" t="n">
        <f aca="false">SUMPRODUCT(ReC,COS(kk*RADIANS(O1815)))-SUMPRODUCT(ImC,SIN(kk*RADIANS(O1815)))</f>
        <v>0.843066344965174</v>
      </c>
    </row>
    <row r="1816" customFormat="false" ht="15" hidden="false" customHeight="false" outlineLevel="0" collapsed="false">
      <c r="O1816" s="39" t="n">
        <v>0.8</v>
      </c>
      <c r="P1816" s="40" t="n">
        <f aca="false">SUMPRODUCT(ReC,COS(kk*RADIANS(O1816)))-SUMPRODUCT(ImC,SIN(kk*RADIANS(O1816)))</f>
        <v>0.845137099386192</v>
      </c>
    </row>
    <row r="1817" customFormat="false" ht="15" hidden="false" customHeight="false" outlineLevel="0" collapsed="false">
      <c r="O1817" s="39" t="n">
        <v>0.9</v>
      </c>
      <c r="P1817" s="40" t="n">
        <f aca="false">SUMPRODUCT(ReC,COS(kk*RADIANS(O1817)))-SUMPRODUCT(ImC,SIN(kk*RADIANS(O1817)))</f>
        <v>0.847146916572191</v>
      </c>
    </row>
    <row r="1818" customFormat="false" ht="15" hidden="false" customHeight="false" outlineLevel="0" collapsed="false">
      <c r="O1818" s="39" t="n">
        <v>1</v>
      </c>
      <c r="P1818" s="40" t="n">
        <f aca="false">SUMPRODUCT(ReC,COS(kk*RADIANS(O1818)))-SUMPRODUCT(ImC,SIN(kk*RADIANS(O1818)))</f>
        <v>0.849095335496346</v>
      </c>
    </row>
    <row r="1819" customFormat="false" ht="15" hidden="false" customHeight="false" outlineLevel="0" collapsed="false">
      <c r="O1819" s="39" t="n">
        <v>1.1</v>
      </c>
      <c r="P1819" s="40" t="n">
        <f aca="false">SUMPRODUCT(ReC,COS(kk*RADIANS(O1819)))-SUMPRODUCT(ImC,SIN(kk*RADIANS(O1819)))</f>
        <v>0.850981910154001</v>
      </c>
    </row>
    <row r="1820" customFormat="false" ht="15" hidden="false" customHeight="false" outlineLevel="0" collapsed="false">
      <c r="O1820" s="39" t="n">
        <v>1.2</v>
      </c>
      <c r="P1820" s="40" t="n">
        <f aca="false">SUMPRODUCT(ReC,COS(kk*RADIANS(O1820)))-SUMPRODUCT(ImC,SIN(kk*RADIANS(O1820)))</f>
        <v>0.852806209697433</v>
      </c>
    </row>
    <row r="1821" customFormat="false" ht="15" hidden="false" customHeight="false" outlineLevel="0" collapsed="false">
      <c r="O1821" s="39" t="n">
        <v>1.3</v>
      </c>
      <c r="P1821" s="40" t="n">
        <f aca="false">SUMPRODUCT(ReC,COS(kk*RADIANS(O1821)))-SUMPRODUCT(ImC,SIN(kk*RADIANS(O1821)))</f>
        <v>0.854567818565649</v>
      </c>
    </row>
    <row r="1822" customFormat="false" ht="15" hidden="false" customHeight="false" outlineLevel="0" collapsed="false">
      <c r="O1822" s="39" t="n">
        <v>1.4</v>
      </c>
      <c r="P1822" s="40" t="n">
        <f aca="false">SUMPRODUCT(ReC,COS(kk*RADIANS(O1822)))-SUMPRODUCT(ImC,SIN(kk*RADIANS(O1822)))</f>
        <v>0.856266336609164</v>
      </c>
    </row>
    <row r="1823" customFormat="false" ht="15" hidden="false" customHeight="false" outlineLevel="0" collapsed="false">
      <c r="O1823" s="39" t="n">
        <v>1.5</v>
      </c>
      <c r="P1823" s="40" t="n">
        <f aca="false">SUMPRODUCT(ReC,COS(kk*RADIANS(O1823)))-SUMPRODUCT(ImC,SIN(kk*RADIANS(O1823)))</f>
        <v>0.857901379209719</v>
      </c>
    </row>
    <row r="1824" customFormat="false" ht="15" hidden="false" customHeight="false" outlineLevel="0" collapsed="false">
      <c r="O1824" s="39" t="n">
        <v>1.6</v>
      </c>
      <c r="P1824" s="40" t="n">
        <f aca="false">SUMPRODUCT(ReC,COS(kk*RADIANS(O1824)))-SUMPRODUCT(ImC,SIN(kk*RADIANS(O1824)))</f>
        <v>0.859472577394906</v>
      </c>
    </row>
    <row r="1825" customFormat="false" ht="15" hidden="false" customHeight="false" outlineLevel="0" collapsed="false">
      <c r="O1825" s="39" t="n">
        <v>1.7</v>
      </c>
      <c r="P1825" s="40" t="n">
        <f aca="false">SUMPRODUCT(ReC,COS(kk*RADIANS(O1825)))-SUMPRODUCT(ImC,SIN(kk*RADIANS(O1825)))</f>
        <v>0.860979577947646</v>
      </c>
    </row>
    <row r="1826" customFormat="false" ht="15" hidden="false" customHeight="false" outlineLevel="0" collapsed="false">
      <c r="O1826" s="39" t="n">
        <v>1.8</v>
      </c>
      <c r="P1826" s="40" t="n">
        <f aca="false">SUMPRODUCT(ReC,COS(kk*RADIANS(O1826)))-SUMPRODUCT(ImC,SIN(kk*RADIANS(O1826)))</f>
        <v>0.8624220435105</v>
      </c>
    </row>
    <row r="1827" customFormat="false" ht="15" hidden="false" customHeight="false" outlineLevel="0" collapsed="false">
      <c r="O1827" s="39" t="n">
        <v>1.9</v>
      </c>
      <c r="P1827" s="40" t="n">
        <f aca="false">SUMPRODUCT(ReC,COS(kk*RADIANS(O1827)))-SUMPRODUCT(ImC,SIN(kk*RADIANS(O1827)))</f>
        <v>0.863799652684767</v>
      </c>
    </row>
    <row r="1828" customFormat="false" ht="15" hidden="false" customHeight="false" outlineLevel="0" collapsed="false">
      <c r="O1828" s="39" t="n">
        <v>2</v>
      </c>
      <c r="P1828" s="40" t="n">
        <f aca="false">SUMPRODUCT(ReC,COS(kk*RADIANS(O1828)))-SUMPRODUCT(ImC,SIN(kk*RADIANS(O1828)))</f>
        <v>0.865112100124334</v>
      </c>
    </row>
    <row r="1829" customFormat="false" ht="15" hidden="false" customHeight="false" outlineLevel="0" collapsed="false">
      <c r="O1829" s="39" t="n">
        <v>2.1</v>
      </c>
      <c r="P1829" s="40" t="n">
        <f aca="false">SUMPRODUCT(ReC,COS(kk*RADIANS(O1829)))-SUMPRODUCT(ImC,SIN(kk*RADIANS(O1829)))</f>
        <v>0.866359096624258</v>
      </c>
    </row>
    <row r="1830" customFormat="false" ht="15" hidden="false" customHeight="false" outlineLevel="0" collapsed="false">
      <c r="O1830" s="39" t="n">
        <v>2.2</v>
      </c>
      <c r="P1830" s="40" t="n">
        <f aca="false">SUMPRODUCT(ReC,COS(kk*RADIANS(O1830)))-SUMPRODUCT(ImC,SIN(kk*RADIANS(O1830)))</f>
        <v>0.867540369204041</v>
      </c>
    </row>
    <row r="1831" customFormat="false" ht="15" hidden="false" customHeight="false" outlineLevel="0" collapsed="false">
      <c r="O1831" s="39" t="n">
        <v>2.3</v>
      </c>
      <c r="P1831" s="40" t="n">
        <f aca="false">SUMPRODUCT(ReC,COS(kk*RADIANS(O1831)))-SUMPRODUCT(ImC,SIN(kk*RADIANS(O1831)))</f>
        <v>0.868655661185572</v>
      </c>
    </row>
    <row r="1832" customFormat="false" ht="15" hidden="false" customHeight="false" outlineLevel="0" collapsed="false">
      <c r="O1832" s="39" t="n">
        <v>2.4</v>
      </c>
      <c r="P1832" s="40" t="n">
        <f aca="false">SUMPRODUCT(ReC,COS(kk*RADIANS(O1832)))-SUMPRODUCT(ImC,SIN(kk*RADIANS(O1832)))</f>
        <v>0.869704732265711</v>
      </c>
    </row>
    <row r="1833" customFormat="false" ht="15" hidden="false" customHeight="false" outlineLevel="0" collapsed="false">
      <c r="O1833" s="39" t="n">
        <v>2.5</v>
      </c>
      <c r="P1833" s="40" t="n">
        <f aca="false">SUMPRODUCT(ReC,COS(kk*RADIANS(O1833)))-SUMPRODUCT(ImC,SIN(kk*RADIANS(O1833)))</f>
        <v>0.870687358583495</v>
      </c>
    </row>
    <row r="1834" customFormat="false" ht="15" hidden="false" customHeight="false" outlineLevel="0" collapsed="false">
      <c r="O1834" s="39" t="n">
        <v>2.6</v>
      </c>
      <c r="P1834" s="40" t="n">
        <f aca="false">SUMPRODUCT(ReC,COS(kk*RADIANS(O1834)))-SUMPRODUCT(ImC,SIN(kk*RADIANS(O1834)))</f>
        <v>0.871603332781942</v>
      </c>
    </row>
    <row r="1835" customFormat="false" ht="15" hidden="false" customHeight="false" outlineLevel="0" collapsed="false">
      <c r="O1835" s="39" t="n">
        <v>2.7</v>
      </c>
      <c r="P1835" s="40" t="n">
        <f aca="false">SUMPRODUCT(ReC,COS(kk*RADIANS(O1835)))-SUMPRODUCT(ImC,SIN(kk*RADIANS(O1835)))</f>
        <v>0.872452464064425</v>
      </c>
    </row>
    <row r="1836" customFormat="false" ht="15" hidden="false" customHeight="false" outlineLevel="0" collapsed="false">
      <c r="O1836" s="39" t="n">
        <v>2.8</v>
      </c>
      <c r="P1836" s="40" t="n">
        <f aca="false">SUMPRODUCT(ReC,COS(kk*RADIANS(O1836)))-SUMPRODUCT(ImC,SIN(kk*RADIANS(O1836)))</f>
        <v>0.873234578245616</v>
      </c>
    </row>
    <row r="1837" customFormat="false" ht="15" hidden="false" customHeight="false" outlineLevel="0" collapsed="false">
      <c r="O1837" s="39" t="n">
        <v>2.9</v>
      </c>
      <c r="P1837" s="40" t="n">
        <f aca="false">SUMPRODUCT(ReC,COS(kk*RADIANS(O1837)))-SUMPRODUCT(ImC,SIN(kk*RADIANS(O1837)))</f>
        <v>0.873949517796969</v>
      </c>
    </row>
    <row r="1838" customFormat="false" ht="15" hidden="false" customHeight="false" outlineLevel="0" collapsed="false">
      <c r="O1838" s="39" t="n">
        <v>3</v>
      </c>
      <c r="P1838" s="40" t="n">
        <f aca="false">SUMPRODUCT(ReC,COS(kk*RADIANS(O1838)))-SUMPRODUCT(ImC,SIN(kk*RADIANS(O1838)))</f>
        <v>0.87459714188673</v>
      </c>
    </row>
    <row r="1839" customFormat="false" ht="15" hidden="false" customHeight="false" outlineLevel="0" collapsed="false">
      <c r="O1839" s="39" t="n">
        <v>3.1</v>
      </c>
      <c r="P1839" s="40" t="n">
        <f aca="false">SUMPRODUCT(ReC,COS(kk*RADIANS(O1839)))-SUMPRODUCT(ImC,SIN(kk*RADIANS(O1839)))</f>
        <v>0.875177326414477</v>
      </c>
    </row>
    <row r="1840" customFormat="false" ht="15" hidden="false" customHeight="false" outlineLevel="0" collapsed="false">
      <c r="O1840" s="39" t="n">
        <v>3.2</v>
      </c>
      <c r="P1840" s="40" t="n">
        <f aca="false">SUMPRODUCT(ReC,COS(kk*RADIANS(O1840)))-SUMPRODUCT(ImC,SIN(kk*RADIANS(O1840)))</f>
        <v>0.875689964040152</v>
      </c>
    </row>
    <row r="1841" customFormat="false" ht="15" hidden="false" customHeight="false" outlineLevel="0" collapsed="false">
      <c r="O1841" s="39" t="n">
        <v>3.3</v>
      </c>
      <c r="P1841" s="40" t="n">
        <f aca="false">SUMPRODUCT(ReC,COS(kk*RADIANS(O1841)))-SUMPRODUCT(ImC,SIN(kk*RADIANS(O1841)))</f>
        <v>0.87613496420761</v>
      </c>
    </row>
    <row r="1842" customFormat="false" ht="15" hidden="false" customHeight="false" outlineLevel="0" collapsed="false">
      <c r="O1842" s="39" t="n">
        <v>3.4</v>
      </c>
      <c r="P1842" s="40" t="n">
        <f aca="false">SUMPRODUCT(ReC,COS(kk*RADIANS(O1842)))-SUMPRODUCT(ImC,SIN(kk*RADIANS(O1842)))</f>
        <v>0.876512253162656</v>
      </c>
    </row>
    <row r="1843" customFormat="false" ht="15" hidden="false" customHeight="false" outlineLevel="0" collapsed="false">
      <c r="O1843" s="39" t="n">
        <v>3.5</v>
      </c>
      <c r="P1843" s="40" t="n">
        <f aca="false">SUMPRODUCT(ReC,COS(kk*RADIANS(O1843)))-SUMPRODUCT(ImC,SIN(kk*RADIANS(O1843)))</f>
        <v>0.876821773965568</v>
      </c>
    </row>
    <row r="1844" customFormat="false" ht="15" hidden="false" customHeight="false" outlineLevel="0" collapsed="false">
      <c r="O1844" s="39" t="n">
        <v>3.6</v>
      </c>
      <c r="P1844" s="40" t="n">
        <f aca="false">SUMPRODUCT(ReC,COS(kk*RADIANS(O1844)))-SUMPRODUCT(ImC,SIN(kk*RADIANS(O1844)))</f>
        <v>0.877063486498123</v>
      </c>
    </row>
    <row r="1845" customFormat="false" ht="15" hidden="false" customHeight="false" outlineLevel="0" collapsed="false">
      <c r="O1845" s="39" t="n">
        <v>3.7</v>
      </c>
      <c r="P1845" s="40" t="n">
        <f aca="false">SUMPRODUCT(ReC,COS(kk*RADIANS(O1845)))-SUMPRODUCT(ImC,SIN(kk*RADIANS(O1845)))</f>
        <v>0.877237367465099</v>
      </c>
    </row>
    <row r="1846" customFormat="false" ht="15" hidden="false" customHeight="false" outlineLevel="0" collapsed="false">
      <c r="O1846" s="39" t="n">
        <v>3.8</v>
      </c>
      <c r="P1846" s="40" t="n">
        <f aca="false">SUMPRODUCT(ReC,COS(kk*RADIANS(O1846)))-SUMPRODUCT(ImC,SIN(kk*RADIANS(O1846)))</f>
        <v>0.87734341039028</v>
      </c>
    </row>
    <row r="1847" customFormat="false" ht="15" hidden="false" customHeight="false" outlineLevel="0" collapsed="false">
      <c r="O1847" s="39" t="n">
        <v>3.9</v>
      </c>
      <c r="P1847" s="40" t="n">
        <f aca="false">SUMPRODUCT(ReC,COS(kk*RADIANS(O1847)))-SUMPRODUCT(ImC,SIN(kk*RADIANS(O1847)))</f>
        <v>0.877381625606945</v>
      </c>
    </row>
    <row r="1848" customFormat="false" ht="15" hidden="false" customHeight="false" outlineLevel="0" collapsed="false">
      <c r="O1848" s="39" t="n">
        <v>4</v>
      </c>
      <c r="P1848" s="40" t="n">
        <f aca="false">SUMPRODUCT(ReC,COS(kk*RADIANS(O1848)))-SUMPRODUCT(ImC,SIN(kk*RADIANS(O1848)))</f>
        <v>0.877352040242875</v>
      </c>
    </row>
    <row r="1849" customFormat="false" ht="15" hidden="false" customHeight="false" outlineLevel="0" collapsed="false">
      <c r="O1849" s="39" t="n">
        <v>4.1</v>
      </c>
      <c r="P1849" s="40" t="n">
        <f aca="false">SUMPRODUCT(ReC,COS(kk*RADIANS(O1849)))-SUMPRODUCT(ImC,SIN(kk*RADIANS(O1849)))</f>
        <v>0.877254698199852</v>
      </c>
    </row>
    <row r="1850" customFormat="false" ht="15" hidden="false" customHeight="false" outlineLevel="0" collapsed="false">
      <c r="O1850" s="39" t="n">
        <v>4.2</v>
      </c>
      <c r="P1850" s="40" t="n">
        <f aca="false">SUMPRODUCT(ReC,COS(kk*RADIANS(O1850)))-SUMPRODUCT(ImC,SIN(kk*RADIANS(O1850)))</f>
        <v>0.877089660127696</v>
      </c>
    </row>
    <row r="1851" customFormat="false" ht="15" hidden="false" customHeight="false" outlineLevel="0" collapsed="false">
      <c r="O1851" s="39" t="n">
        <v>4.3</v>
      </c>
      <c r="P1851" s="40" t="n">
        <f aca="false">SUMPRODUCT(ReC,COS(kk*RADIANS(O1851)))-SUMPRODUCT(ImC,SIN(kk*RADIANS(O1851)))</f>
        <v>0.876857003392821</v>
      </c>
    </row>
    <row r="1852" customFormat="false" ht="15" hidden="false" customHeight="false" outlineLevel="0" collapsed="false">
      <c r="O1852" s="39" t="n">
        <v>4.4</v>
      </c>
      <c r="P1852" s="40" t="n">
        <f aca="false">SUMPRODUCT(ReC,COS(kk*RADIANS(O1852)))-SUMPRODUCT(ImC,SIN(kk*RADIANS(O1852)))</f>
        <v>0.876556822041347</v>
      </c>
    </row>
    <row r="1853" customFormat="false" ht="15" hidden="false" customHeight="false" outlineLevel="0" collapsed="false">
      <c r="O1853" s="39" t="n">
        <v>4.5</v>
      </c>
      <c r="P1853" s="40" t="n">
        <f aca="false">SUMPRODUCT(ReC,COS(kk*RADIANS(O1853)))-SUMPRODUCT(ImC,SIN(kk*RADIANS(O1853)))</f>
        <v>0.876189226756766</v>
      </c>
    </row>
    <row r="1854" customFormat="false" ht="15" hidden="false" customHeight="false" outlineLevel="0" collapsed="false">
      <c r="O1854" s="39" t="n">
        <v>4.6</v>
      </c>
      <c r="P1854" s="40" t="n">
        <f aca="false">SUMPRODUCT(ReC,COS(kk*RADIANS(O1854)))-SUMPRODUCT(ImC,SIN(kk*RADIANS(O1854)))</f>
        <v>0.875754344812201</v>
      </c>
    </row>
    <row r="1855" customFormat="false" ht="15" hidden="false" customHeight="false" outlineLevel="0" collapsed="false">
      <c r="O1855" s="39" t="n">
        <v>4.7</v>
      </c>
      <c r="P1855" s="40" t="n">
        <f aca="false">SUMPRODUCT(ReC,COS(kk*RADIANS(O1855)))-SUMPRODUCT(ImC,SIN(kk*RADIANS(O1855)))</f>
        <v>0.87525232001725</v>
      </c>
    </row>
    <row r="1856" customFormat="false" ht="15" hidden="false" customHeight="false" outlineLevel="0" collapsed="false">
      <c r="O1856" s="39" t="n">
        <v>4.8</v>
      </c>
      <c r="P1856" s="40" t="n">
        <f aca="false">SUMPRODUCT(ReC,COS(kk*RADIANS(O1856)))-SUMPRODUCT(ImC,SIN(kk*RADIANS(O1856)))</f>
        <v>0.874683312659467</v>
      </c>
    </row>
    <row r="1857" customFormat="false" ht="15" hidden="false" customHeight="false" outlineLevel="0" collapsed="false">
      <c r="O1857" s="39" t="n">
        <v>4.9</v>
      </c>
      <c r="P1857" s="40" t="n">
        <f aca="false">SUMPRODUCT(ReC,COS(kk*RADIANS(O1857)))-SUMPRODUCT(ImC,SIN(kk*RADIANS(O1857)))</f>
        <v>0.874047499440482</v>
      </c>
    </row>
    <row r="1858" customFormat="false" ht="15" hidden="false" customHeight="false" outlineLevel="0" collapsed="false">
      <c r="O1858" s="39" t="n">
        <v>5</v>
      </c>
      <c r="P1858" s="40" t="n">
        <f aca="false">SUMPRODUCT(ReC,COS(kk*RADIANS(O1858)))-SUMPRODUCT(ImC,SIN(kk*RADIANS(O1858)))</f>
        <v>0.873345073406792</v>
      </c>
    </row>
    <row r="1859" customFormat="false" ht="15" hidden="false" customHeight="false" outlineLevel="0" collapsed="false">
      <c r="O1859" s="39" t="n">
        <v>5.1</v>
      </c>
      <c r="P1859" s="40" t="n">
        <f aca="false">SUMPRODUCT(ReC,COS(kk*RADIANS(O1859)))-SUMPRODUCT(ImC,SIN(kk*RADIANS(O1859)))</f>
        <v>0.872576243875258</v>
      </c>
    </row>
    <row r="1860" customFormat="false" ht="15" hidden="false" customHeight="false" outlineLevel="0" collapsed="false">
      <c r="O1860" s="39" t="n">
        <v>5.2</v>
      </c>
      <c r="P1860" s="40" t="n">
        <f aca="false">SUMPRODUCT(ReC,COS(kk*RADIANS(O1860)))-SUMPRODUCT(ImC,SIN(kk*RADIANS(O1860)))</f>
        <v>0.871741236353326</v>
      </c>
    </row>
    <row r="1861" customFormat="false" ht="15" hidden="false" customHeight="false" outlineLevel="0" collapsed="false">
      <c r="O1861" s="39" t="n">
        <v>5.3</v>
      </c>
      <c r="P1861" s="40" t="n">
        <f aca="false">SUMPRODUCT(ReC,COS(kk*RADIANS(O1861)))-SUMPRODUCT(ImC,SIN(kk*RADIANS(O1861)))</f>
        <v>0.870840292454013</v>
      </c>
    </row>
    <row r="1862" customFormat="false" ht="15" hidden="false" customHeight="false" outlineLevel="0" collapsed="false">
      <c r="O1862" s="39" t="n">
        <v>5.4</v>
      </c>
      <c r="P1862" s="40" t="n">
        <f aca="false">SUMPRODUCT(ReC,COS(kk*RADIANS(O1862)))-SUMPRODUCT(ImC,SIN(kk*RADIANS(O1862)))</f>
        <v>0.869873669805684</v>
      </c>
    </row>
    <row r="1863" customFormat="false" ht="15" hidden="false" customHeight="false" outlineLevel="0" collapsed="false">
      <c r="O1863" s="39" t="n">
        <v>5.5</v>
      </c>
      <c r="P1863" s="40" t="n">
        <f aca="false">SUMPRODUCT(ReC,COS(kk*RADIANS(O1863)))-SUMPRODUCT(ImC,SIN(kk*RADIANS(O1863)))</f>
        <v>0.868841641956662</v>
      </c>
    </row>
    <row r="1864" customFormat="false" ht="15" hidden="false" customHeight="false" outlineLevel="0" collapsed="false">
      <c r="O1864" s="39" t="n">
        <v>5.6</v>
      </c>
      <c r="P1864" s="40" t="n">
        <f aca="false">SUMPRODUCT(ReC,COS(kk*RADIANS(O1864)))-SUMPRODUCT(ImC,SIN(kk*RADIANS(O1864)))</f>
        <v>0.867744498274701</v>
      </c>
    </row>
    <row r="1865" customFormat="false" ht="15" hidden="false" customHeight="false" outlineLevel="0" collapsed="false">
      <c r="O1865" s="39" t="n">
        <v>5.7</v>
      </c>
      <c r="P1865" s="40" t="n">
        <f aca="false">SUMPRODUCT(ReC,COS(kk*RADIANS(O1865)))-SUMPRODUCT(ImC,SIN(kk*RADIANS(O1865)))</f>
        <v>0.866582543841367</v>
      </c>
    </row>
    <row r="1866" customFormat="false" ht="15" hidden="false" customHeight="false" outlineLevel="0" collapsed="false">
      <c r="O1866" s="39" t="n">
        <v>5.8</v>
      </c>
      <c r="P1866" s="40" t="n">
        <f aca="false">SUMPRODUCT(ReC,COS(kk*RADIANS(O1866)))-SUMPRODUCT(ImC,SIN(kk*RADIANS(O1866)))</f>
        <v>0.865356099341368</v>
      </c>
    </row>
    <row r="1867" customFormat="false" ht="15" hidden="false" customHeight="false" outlineLevel="0" collapsed="false">
      <c r="O1867" s="39" t="n">
        <v>5.9</v>
      </c>
      <c r="P1867" s="40" t="n">
        <f aca="false">SUMPRODUCT(ReC,COS(kk*RADIANS(O1867)))-SUMPRODUCT(ImC,SIN(kk*RADIANS(O1867)))</f>
        <v>0.864065500946865</v>
      </c>
    </row>
    <row r="1868" customFormat="false" ht="15" hidden="false" customHeight="false" outlineLevel="0" collapsed="false">
      <c r="O1868" s="39" t="n">
        <v>6</v>
      </c>
      <c r="P1868" s="40" t="n">
        <f aca="false">SUMPRODUCT(ReC,COS(kk*RADIANS(O1868)))-SUMPRODUCT(ImC,SIN(kk*RADIANS(O1868)))</f>
        <v>0.862711100196829</v>
      </c>
    </row>
    <row r="1869" customFormat="false" ht="15" hidden="false" customHeight="false" outlineLevel="0" collapsed="false">
      <c r="O1869" s="39" t="n">
        <v>6.1</v>
      </c>
      <c r="P1869" s="40" t="n">
        <f aca="false">SUMPRODUCT(ReC,COS(kk*RADIANS(O1869)))-SUMPRODUCT(ImC,SIN(kk*RADIANS(O1869)))</f>
        <v>0.861293263871459</v>
      </c>
    </row>
    <row r="1870" customFormat="false" ht="15" hidden="false" customHeight="false" outlineLevel="0" collapsed="false">
      <c r="O1870" s="39" t="n">
        <v>6.2</v>
      </c>
      <c r="P1870" s="40" t="n">
        <f aca="false">SUMPRODUCT(ReC,COS(kk*RADIANS(O1870)))-SUMPRODUCT(ImC,SIN(kk*RADIANS(O1870)))</f>
        <v>0.859812373861751</v>
      </c>
    </row>
    <row r="1871" customFormat="false" ht="15" hidden="false" customHeight="false" outlineLevel="0" collapsed="false">
      <c r="O1871" s="39" t="n">
        <v>6.3</v>
      </c>
      <c r="P1871" s="40" t="n">
        <f aca="false">SUMPRODUCT(ReC,COS(kk*RADIANS(O1871)))-SUMPRODUCT(ImC,SIN(kk*RADIANS(O1871)))</f>
        <v>0.858268827034219</v>
      </c>
    </row>
    <row r="1872" customFormat="false" ht="15" hidden="false" customHeight="false" outlineLevel="0" collapsed="false">
      <c r="O1872" s="39" t="n">
        <v>6.4</v>
      </c>
      <c r="P1872" s="40" t="n">
        <f aca="false">SUMPRODUCT(ReC,COS(kk*RADIANS(O1872)))-SUMPRODUCT(ImC,SIN(kk*RADIANS(O1872)))</f>
        <v>0.856663035090866</v>
      </c>
    </row>
    <row r="1873" customFormat="false" ht="15" hidden="false" customHeight="false" outlineLevel="0" collapsed="false">
      <c r="O1873" s="39" t="n">
        <v>6.5</v>
      </c>
      <c r="P1873" s="40" t="n">
        <f aca="false">SUMPRODUCT(ReC,COS(kk*RADIANS(O1873)))-SUMPRODUCT(ImC,SIN(kk*RADIANS(O1873)))</f>
        <v>0.854995424424421</v>
      </c>
    </row>
    <row r="1874" customFormat="false" ht="15" hidden="false" customHeight="false" outlineLevel="0" collapsed="false">
      <c r="O1874" s="39" t="n">
        <v>6.6</v>
      </c>
      <c r="P1874" s="40" t="n">
        <f aca="false">SUMPRODUCT(ReC,COS(kk*RADIANS(O1874)))-SUMPRODUCT(ImC,SIN(kk*RADIANS(O1874)))</f>
        <v>0.853266435968918</v>
      </c>
    </row>
    <row r="1875" customFormat="false" ht="15" hidden="false" customHeight="false" outlineLevel="0" collapsed="false">
      <c r="O1875" s="39" t="n">
        <v>6.7</v>
      </c>
      <c r="P1875" s="40" t="n">
        <f aca="false">SUMPRODUCT(ReC,COS(kk*RADIANS(O1875)))-SUMPRODUCT(ImC,SIN(kk*RADIANS(O1875)))</f>
        <v>0.851476525045668</v>
      </c>
    </row>
    <row r="1876" customFormat="false" ht="15" hidden="false" customHeight="false" outlineLevel="0" collapsed="false">
      <c r="O1876" s="39" t="n">
        <v>6.8</v>
      </c>
      <c r="P1876" s="40" t="n">
        <f aca="false">SUMPRODUCT(ReC,COS(kk*RADIANS(O1876)))-SUMPRODUCT(ImC,SIN(kk*RADIANS(O1876)))</f>
        <v>0.849626161204683</v>
      </c>
    </row>
    <row r="1877" customFormat="false" ht="15" hidden="false" customHeight="false" outlineLevel="0" collapsed="false">
      <c r="O1877" s="39" t="n">
        <v>6.9</v>
      </c>
      <c r="P1877" s="40" t="n">
        <f aca="false">SUMPRODUCT(ReC,COS(kk*RADIANS(O1877)))-SUMPRODUCT(ImC,SIN(kk*RADIANS(O1877)))</f>
        <v>0.8477158280616</v>
      </c>
    </row>
    <row r="1878" customFormat="false" ht="15" hidden="false" customHeight="false" outlineLevel="0" collapsed="false">
      <c r="O1878" s="39" t="n">
        <v>7</v>
      </c>
      <c r="P1878" s="40" t="n">
        <f aca="false">SUMPRODUCT(ReC,COS(kk*RADIANS(O1878)))-SUMPRODUCT(ImC,SIN(kk*RADIANS(O1878)))</f>
        <v>0.845746023130187</v>
      </c>
    </row>
    <row r="1879" customFormat="false" ht="15" hidden="false" customHeight="false" outlineLevel="0" collapsed="false">
      <c r="O1879" s="39" t="n">
        <v>7.1</v>
      </c>
      <c r="P1879" s="40" t="n">
        <f aca="false">SUMPRODUCT(ReC,COS(kk*RADIANS(O1879)))-SUMPRODUCT(ImC,SIN(kk*RADIANS(O1879)))</f>
        <v>0.843717257650479</v>
      </c>
    </row>
    <row r="1880" customFormat="false" ht="15" hidden="false" customHeight="false" outlineLevel="0" collapsed="false">
      <c r="O1880" s="39" t="n">
        <v>7.2</v>
      </c>
      <c r="P1880" s="40" t="n">
        <f aca="false">SUMPRODUCT(ReC,COS(kk*RADIANS(O1880)))-SUMPRODUCT(ImC,SIN(kk*RADIANS(O1880)))</f>
        <v>0.841630056412608</v>
      </c>
    </row>
    <row r="1881" customFormat="false" ht="15" hidden="false" customHeight="false" outlineLevel="0" collapsed="false">
      <c r="O1881" s="39" t="n">
        <v>7.3</v>
      </c>
      <c r="P1881" s="40" t="n">
        <f aca="false">SUMPRODUCT(ReC,COS(kk*RADIANS(O1881)))-SUMPRODUCT(ImC,SIN(kk*RADIANS(O1881)))</f>
        <v>0.839484957576405</v>
      </c>
    </row>
    <row r="1882" customFormat="false" ht="15" hidden="false" customHeight="false" outlineLevel="0" collapsed="false">
      <c r="O1882" s="39" t="n">
        <v>7.4</v>
      </c>
      <c r="P1882" s="40" t="n">
        <f aca="false">SUMPRODUCT(ReC,COS(kk*RADIANS(O1882)))-SUMPRODUCT(ImC,SIN(kk*RADIANS(O1882)))</f>
        <v>0.837282512486821</v>
      </c>
    </row>
    <row r="1883" customFormat="false" ht="15" hidden="false" customHeight="false" outlineLevel="0" collapsed="false">
      <c r="O1883" s="39" t="n">
        <v>7.5</v>
      </c>
      <c r="P1883" s="40" t="n">
        <f aca="false">SUMPRODUCT(ReC,COS(kk*RADIANS(O1883)))-SUMPRODUCT(ImC,SIN(kk*RADIANS(O1883)))</f>
        <v>0.83502328548526</v>
      </c>
    </row>
    <row r="1884" customFormat="false" ht="15" hidden="false" customHeight="false" outlineLevel="0" collapsed="false">
      <c r="O1884" s="39" t="n">
        <v>7.6</v>
      </c>
      <c r="P1884" s="40" t="n">
        <f aca="false">SUMPRODUCT(ReC,COS(kk*RADIANS(O1884)))-SUMPRODUCT(ImC,SIN(kk*RADIANS(O1884)))</f>
        <v>0.832707853716875</v>
      </c>
    </row>
    <row r="1885" customFormat="false" ht="15" hidden="false" customHeight="false" outlineLevel="0" collapsed="false">
      <c r="O1885" s="39" t="n">
        <v>7.7</v>
      </c>
      <c r="P1885" s="40" t="n">
        <f aca="false">SUMPRODUCT(ReC,COS(kk*RADIANS(O1885)))-SUMPRODUCT(ImC,SIN(kk*RADIANS(O1885)))</f>
        <v>0.830336806933906</v>
      </c>
    </row>
    <row r="1886" customFormat="false" ht="15" hidden="false" customHeight="false" outlineLevel="0" collapsed="false">
      <c r="O1886" s="39" t="n">
        <v>7.8</v>
      </c>
      <c r="P1886" s="40" t="n">
        <f aca="false">SUMPRODUCT(ReC,COS(kk*RADIANS(O1886)))-SUMPRODUCT(ImC,SIN(kk*RADIANS(O1886)))</f>
        <v>0.827910747295129</v>
      </c>
    </row>
    <row r="1887" customFormat="false" ht="15" hidden="false" customHeight="false" outlineLevel="0" collapsed="false">
      <c r="O1887" s="39" t="n">
        <v>7.9</v>
      </c>
      <c r="P1887" s="40" t="n">
        <f aca="false">SUMPRODUCT(ReC,COS(kk*RADIANS(O1887)))-SUMPRODUCT(ImC,SIN(kk*RADIANS(O1887)))</f>
        <v>0.825430289161504</v>
      </c>
    </row>
    <row r="1888" customFormat="false" ht="15" hidden="false" customHeight="false" outlineLevel="0" collapsed="false">
      <c r="O1888" s="39" t="n">
        <v>8</v>
      </c>
      <c r="P1888" s="40" t="n">
        <f aca="false">SUMPRODUCT(ReC,COS(kk*RADIANS(O1888)))-SUMPRODUCT(ImC,SIN(kk*RADIANS(O1888)))</f>
        <v>0.822896058888076</v>
      </c>
    </row>
    <row r="1889" customFormat="false" ht="15" hidden="false" customHeight="false" outlineLevel="0" collapsed="false">
      <c r="O1889" s="39" t="n">
        <v>8.1</v>
      </c>
      <c r="P1889" s="40" t="n">
        <f aca="false">SUMPRODUCT(ReC,COS(kk*RADIANS(O1889)))-SUMPRODUCT(ImC,SIN(kk*RADIANS(O1889)))</f>
        <v>0.820308694612217</v>
      </c>
    </row>
    <row r="1890" customFormat="false" ht="15" hidden="false" customHeight="false" outlineLevel="0" collapsed="false">
      <c r="O1890" s="39" t="n">
        <v>8.2</v>
      </c>
      <c r="P1890" s="40" t="n">
        <f aca="false">SUMPRODUCT(ReC,COS(kk*RADIANS(O1890)))-SUMPRODUCT(ImC,SIN(kk*RADIANS(O1890)))</f>
        <v>0.817668846038299</v>
      </c>
    </row>
    <row r="1891" customFormat="false" ht="15" hidden="false" customHeight="false" outlineLevel="0" collapsed="false">
      <c r="O1891" s="39" t="n">
        <v>8.3</v>
      </c>
      <c r="P1891" s="40" t="n">
        <f aca="false">SUMPRODUCT(ReC,COS(kk*RADIANS(O1891)))-SUMPRODUCT(ImC,SIN(kk*RADIANS(O1891)))</f>
        <v>0.814977174218851</v>
      </c>
    </row>
    <row r="1892" customFormat="false" ht="15" hidden="false" customHeight="false" outlineLevel="0" collapsed="false">
      <c r="O1892" s="39" t="n">
        <v>8.4</v>
      </c>
      <c r="P1892" s="40" t="n">
        <f aca="false">SUMPRODUCT(ReC,COS(kk*RADIANS(O1892)))-SUMPRODUCT(ImC,SIN(kk*RADIANS(O1892)))</f>
        <v>0.812234351332302</v>
      </c>
    </row>
    <row r="1893" customFormat="false" ht="15" hidden="false" customHeight="false" outlineLevel="0" collapsed="false">
      <c r="O1893" s="39" t="n">
        <v>8.5</v>
      </c>
      <c r="P1893" s="40" t="n">
        <f aca="false">SUMPRODUCT(ReC,COS(kk*RADIANS(O1893)))-SUMPRODUCT(ImC,SIN(kk*RADIANS(O1893)))</f>
        <v>0.809441060457386</v>
      </c>
    </row>
    <row r="1894" customFormat="false" ht="15" hidden="false" customHeight="false" outlineLevel="0" collapsed="false">
      <c r="O1894" s="39" t="n">
        <v>8.6</v>
      </c>
      <c r="P1894" s="40" t="n">
        <f aca="false">SUMPRODUCT(ReC,COS(kk*RADIANS(O1894)))-SUMPRODUCT(ImC,SIN(kk*RADIANS(O1894)))</f>
        <v>0.806597995344284</v>
      </c>
    </row>
    <row r="1895" customFormat="false" ht="15" hidden="false" customHeight="false" outlineLevel="0" collapsed="false">
      <c r="O1895" s="39" t="n">
        <v>8.7</v>
      </c>
      <c r="P1895" s="40" t="n">
        <f aca="false">SUMPRODUCT(ReC,COS(kk*RADIANS(O1895)))-SUMPRODUCT(ImC,SIN(kk*RADIANS(O1895)))</f>
        <v>0.8037058601826</v>
      </c>
    </row>
    <row r="1896" customFormat="false" ht="15" hidden="false" customHeight="false" outlineLevel="0" collapsed="false">
      <c r="O1896" s="39" t="n">
        <v>8.8</v>
      </c>
      <c r="P1896" s="40" t="n">
        <f aca="false">SUMPRODUCT(ReC,COS(kk*RADIANS(O1896)))-SUMPRODUCT(ImC,SIN(kk*RADIANS(O1896)))</f>
        <v>0.800765369366245</v>
      </c>
    </row>
    <row r="1897" customFormat="false" ht="15" hidden="false" customHeight="false" outlineLevel="0" collapsed="false">
      <c r="O1897" s="39" t="n">
        <v>8.9</v>
      </c>
      <c r="P1897" s="40" t="n">
        <f aca="false">SUMPRODUCT(ReC,COS(kk*RADIANS(O1897)))-SUMPRODUCT(ImC,SIN(kk*RADIANS(O1897)))</f>
        <v>0.797777247255323</v>
      </c>
    </row>
    <row r="1898" customFormat="false" ht="15" hidden="false" customHeight="false" outlineLevel="0" collapsed="false">
      <c r="O1898" s="39" t="n">
        <v>9</v>
      </c>
      <c r="P1898" s="40" t="n">
        <f aca="false">SUMPRODUCT(ReC,COS(kk*RADIANS(O1898)))-SUMPRODUCT(ImC,SIN(kk*RADIANS(O1898)))</f>
        <v>0.794742227935097</v>
      </c>
    </row>
    <row r="1899" customFormat="false" ht="15" hidden="false" customHeight="false" outlineLevel="0" collapsed="false">
      <c r="O1899" s="39" t="n">
        <v>9.1</v>
      </c>
      <c r="P1899" s="40" t="n">
        <f aca="false">SUMPRODUCT(ReC,COS(kk*RADIANS(O1899)))-SUMPRODUCT(ImC,SIN(kk*RADIANS(O1899)))</f>
        <v>0.791661054972138</v>
      </c>
    </row>
    <row r="1900" customFormat="false" ht="15" hidden="false" customHeight="false" outlineLevel="0" collapsed="false">
      <c r="O1900" s="39" t="n">
        <v>9.2</v>
      </c>
      <c r="P1900" s="40" t="n">
        <f aca="false">SUMPRODUCT(ReC,COS(kk*RADIANS(O1900)))-SUMPRODUCT(ImC,SIN(kk*RADIANS(O1900)))</f>
        <v>0.788534481167723</v>
      </c>
    </row>
    <row r="1901" customFormat="false" ht="15" hidden="false" customHeight="false" outlineLevel="0" collapsed="false">
      <c r="O1901" s="39" t="n">
        <v>9.3</v>
      </c>
      <c r="P1901" s="40" t="n">
        <f aca="false">SUMPRODUCT(ReC,COS(kk*RADIANS(O1901)))-SUMPRODUCT(ImC,SIN(kk*RADIANS(O1901)))</f>
        <v>0.785363268308599</v>
      </c>
    </row>
    <row r="1902" customFormat="false" ht="15" hidden="false" customHeight="false" outlineLevel="0" collapsed="false">
      <c r="O1902" s="39" t="n">
        <v>9.4</v>
      </c>
      <c r="P1902" s="40" t="n">
        <f aca="false">SUMPRODUCT(ReC,COS(kk*RADIANS(O1902)))-SUMPRODUCT(ImC,SIN(kk*RADIANS(O1902)))</f>
        <v>0.782148186915183</v>
      </c>
    </row>
    <row r="1903" customFormat="false" ht="15" hidden="false" customHeight="false" outlineLevel="0" collapsed="false">
      <c r="O1903" s="39" t="n">
        <v>9.5</v>
      </c>
      <c r="P1903" s="40" t="n">
        <f aca="false">SUMPRODUCT(ReC,COS(kk*RADIANS(O1903)))-SUMPRODUCT(ImC,SIN(kk*RADIANS(O1903)))</f>
        <v>0.778890015987293</v>
      </c>
    </row>
    <row r="1904" customFormat="false" ht="15" hidden="false" customHeight="false" outlineLevel="0" collapsed="false">
      <c r="O1904" s="39" t="n">
        <v>9.6</v>
      </c>
      <c r="P1904" s="40" t="n">
        <f aca="false">SUMPRODUCT(ReC,COS(kk*RADIANS(O1904)))-SUMPRODUCT(ImC,SIN(kk*RADIANS(O1904)))</f>
        <v>0.775589542747519</v>
      </c>
    </row>
    <row r="1905" customFormat="false" ht="15" hidden="false" customHeight="false" outlineLevel="0" collapsed="false">
      <c r="O1905" s="39" t="n">
        <v>9.7</v>
      </c>
      <c r="P1905" s="40" t="n">
        <f aca="false">SUMPRODUCT(ReC,COS(kk*RADIANS(O1905)))-SUMPRODUCT(ImC,SIN(kk*RADIANS(O1905)))</f>
        <v>0.772247562382299</v>
      </c>
    </row>
    <row r="1906" customFormat="false" ht="15" hidden="false" customHeight="false" outlineLevel="0" collapsed="false">
      <c r="O1906" s="39" t="n">
        <v>9.8</v>
      </c>
      <c r="P1906" s="40" t="n">
        <f aca="false">SUMPRODUCT(ReC,COS(kk*RADIANS(O1906)))-SUMPRODUCT(ImC,SIN(kk*RADIANS(O1906)))</f>
        <v>0.768864877780821</v>
      </c>
    </row>
    <row r="1907" customFormat="false" ht="15" hidden="false" customHeight="false" outlineLevel="0" collapsed="false">
      <c r="O1907" s="39" t="n">
        <v>9.9</v>
      </c>
      <c r="P1907" s="40" t="n">
        <f aca="false">SUMPRODUCT(ReC,COS(kk*RADIANS(O1907)))-SUMPRODUCT(ImC,SIN(kk*RADIANS(O1907)))</f>
        <v>0.765442299271825</v>
      </c>
    </row>
    <row r="1908" customFormat="false" ht="15" hidden="false" customHeight="false" outlineLevel="0" collapsed="false">
      <c r="O1908" s="39" t="n">
        <v>10</v>
      </c>
      <c r="P1908" s="40" t="n">
        <f aca="false">SUMPRODUCT(ReC,COS(kk*RADIANS(O1908)))-SUMPRODUCT(ImC,SIN(kk*RADIANS(O1908)))</f>
        <v>0.761980644358416</v>
      </c>
    </row>
    <row r="1909" customFormat="false" ht="15" hidden="false" customHeight="false" outlineLevel="0" collapsed="false">
      <c r="O1909" s="39" t="n">
        <v>10.1</v>
      </c>
      <c r="P1909" s="40" t="n">
        <f aca="false">SUMPRODUCT(ReC,COS(kk*RADIANS(O1909)))-SUMPRODUCT(ImC,SIN(kk*RADIANS(O1909)))</f>
        <v>0.758480737450972</v>
      </c>
    </row>
    <row r="1910" customFormat="false" ht="15" hidden="false" customHeight="false" outlineLevel="0" collapsed="false">
      <c r="O1910" s="39" t="n">
        <v>10.2</v>
      </c>
      <c r="P1910" s="40" t="n">
        <f aca="false">SUMPRODUCT(ReC,COS(kk*RADIANS(O1910)))-SUMPRODUCT(ImC,SIN(kk*RADIANS(O1910)))</f>
        <v>0.75494340959825</v>
      </c>
    </row>
    <row r="1911" customFormat="false" ht="15" hidden="false" customHeight="false" outlineLevel="0" collapsed="false">
      <c r="O1911" s="39" t="n">
        <v>10.3</v>
      </c>
      <c r="P1911" s="40" t="n">
        <f aca="false">SUMPRODUCT(ReC,COS(kk*RADIANS(O1911)))-SUMPRODUCT(ImC,SIN(kk*RADIANS(O1911)))</f>
        <v>0.751369498216785</v>
      </c>
    </row>
    <row r="1912" customFormat="false" ht="15" hidden="false" customHeight="false" outlineLevel="0" collapsed="false">
      <c r="O1912" s="39" t="n">
        <v>10.4</v>
      </c>
      <c r="P1912" s="40" t="n">
        <f aca="false">SUMPRODUCT(ReC,COS(kk*RADIANS(O1912)))-SUMPRODUCT(ImC,SIN(kk*RADIANS(O1912)))</f>
        <v>0.747759846818678</v>
      </c>
    </row>
    <row r="1913" customFormat="false" ht="15" hidden="false" customHeight="false" outlineLevel="0" collapsed="false">
      <c r="O1913" s="39" t="n">
        <v>10.5</v>
      </c>
      <c r="P1913" s="40" t="n">
        <f aca="false">SUMPRODUCT(ReC,COS(kk*RADIANS(O1913)))-SUMPRODUCT(ImC,SIN(kk*RADIANS(O1913)))</f>
        <v>0.744115304737875</v>
      </c>
    </row>
    <row r="1914" customFormat="false" ht="15" hidden="false" customHeight="false" outlineLevel="0" collapsed="false">
      <c r="O1914" s="39" t="n">
        <v>10.6</v>
      </c>
      <c r="P1914" s="40" t="n">
        <f aca="false">SUMPRODUCT(ReC,COS(kk*RADIANS(O1914)))-SUMPRODUCT(ImC,SIN(kk*RADIANS(O1914)))</f>
        <v>0.740436726855029</v>
      </c>
    </row>
    <row r="1915" customFormat="false" ht="15" hidden="false" customHeight="false" outlineLevel="0" collapsed="false">
      <c r="O1915" s="39" t="n">
        <v>10.7</v>
      </c>
      <c r="P1915" s="40" t="n">
        <f aca="false">SUMPRODUCT(ReC,COS(kk*RADIANS(O1915)))-SUMPRODUCT(ImC,SIN(kk*RADIANS(O1915)))</f>
        <v>0.736724973321057</v>
      </c>
    </row>
    <row r="1916" customFormat="false" ht="15" hidden="false" customHeight="false" outlineLevel="0" collapsed="false">
      <c r="O1916" s="39" t="n">
        <v>10.8</v>
      </c>
      <c r="P1916" s="40" t="n">
        <f aca="false">SUMPRODUCT(ReC,COS(kk*RADIANS(O1916)))-SUMPRODUCT(ImC,SIN(kk*RADIANS(O1916)))</f>
        <v>0.732980909279467</v>
      </c>
    </row>
    <row r="1917" customFormat="false" ht="15" hidden="false" customHeight="false" outlineLevel="0" collapsed="false">
      <c r="O1917" s="39" t="n">
        <v>10.9</v>
      </c>
      <c r="P1917" s="40" t="n">
        <f aca="false">SUMPRODUCT(ReC,COS(kk*RADIANS(O1917)))-SUMPRODUCT(ImC,SIN(kk*RADIANS(O1917)))</f>
        <v>0.729205404587581</v>
      </c>
    </row>
    <row r="1918" customFormat="false" ht="15" hidden="false" customHeight="false" outlineLevel="0" collapsed="false">
      <c r="O1918" s="39" t="n">
        <v>11</v>
      </c>
      <c r="P1918" s="40" t="n">
        <f aca="false">SUMPRODUCT(ReC,COS(kk*RADIANS(O1918)))-SUMPRODUCT(ImC,SIN(kk*RADIANS(O1918)))</f>
        <v>0.725399333536742</v>
      </c>
    </row>
    <row r="1919" customFormat="false" ht="15" hidden="false" customHeight="false" outlineLevel="0" collapsed="false">
      <c r="O1919" s="39" t="n">
        <v>11.1</v>
      </c>
      <c r="P1919" s="40" t="n">
        <f aca="false">SUMPRODUCT(ReC,COS(kk*RADIANS(O1919)))-SUMPRODUCT(ImC,SIN(kk*RADIANS(O1919)))</f>
        <v>0.721563574571592</v>
      </c>
    </row>
    <row r="1920" customFormat="false" ht="15" hidden="false" customHeight="false" outlineLevel="0" collapsed="false">
      <c r="O1920" s="39" t="n">
        <v>11.2</v>
      </c>
      <c r="P1920" s="40" t="n">
        <f aca="false">SUMPRODUCT(ReC,COS(kk*RADIANS(O1920)))-SUMPRODUCT(ImC,SIN(kk*RADIANS(O1920)))</f>
        <v>0.717699010008554</v>
      </c>
    </row>
    <row r="1921" customFormat="false" ht="15" hidden="false" customHeight="false" outlineLevel="0" collapsed="false">
      <c r="O1921" s="39" t="n">
        <v>11.3</v>
      </c>
      <c r="P1921" s="40" t="n">
        <f aca="false">SUMPRODUCT(ReC,COS(kk*RADIANS(O1921)))-SUMPRODUCT(ImC,SIN(kk*RADIANS(O1921)))</f>
        <v>0.71380652575358</v>
      </c>
    </row>
    <row r="1922" customFormat="false" ht="15" hidden="false" customHeight="false" outlineLevel="0" collapsed="false">
      <c r="O1922" s="39" t="n">
        <v>11.4</v>
      </c>
      <c r="P1922" s="40" t="n">
        <f aca="false">SUMPRODUCT(ReC,COS(kk*RADIANS(O1922)))-SUMPRODUCT(ImC,SIN(kk*RADIANS(O1922)))</f>
        <v>0.709887011019295</v>
      </c>
    </row>
    <row r="1923" customFormat="false" ht="15" hidden="false" customHeight="false" outlineLevel="0" collapsed="false">
      <c r="O1923" s="39" t="n">
        <v>11.5</v>
      </c>
      <c r="P1923" s="40" t="n">
        <f aca="false">SUMPRODUCT(ReC,COS(kk*RADIANS(O1923)))-SUMPRODUCT(ImC,SIN(kk*RADIANS(O1923)))</f>
        <v>0.705941358041627</v>
      </c>
    </row>
    <row r="1924" customFormat="false" ht="15" hidden="false" customHeight="false" outlineLevel="0" collapsed="false">
      <c r="O1924" s="39" t="n">
        <v>11.6</v>
      </c>
      <c r="P1924" s="40" t="n">
        <f aca="false">SUMPRODUCT(ReC,COS(kk*RADIANS(O1924)))-SUMPRODUCT(ImC,SIN(kk*RADIANS(O1924)))</f>
        <v>0.701970461796012</v>
      </c>
    </row>
    <row r="1925" customFormat="false" ht="15" hidden="false" customHeight="false" outlineLevel="0" collapsed="false">
      <c r="O1925" s="39" t="n">
        <v>11.7</v>
      </c>
      <c r="P1925" s="40" t="n">
        <f aca="false">SUMPRODUCT(ReC,COS(kk*RADIANS(O1925)))-SUMPRODUCT(ImC,SIN(kk*RADIANS(O1925)))</f>
        <v>0.697975219713302</v>
      </c>
    </row>
    <row r="1926" customFormat="false" ht="15" hidden="false" customHeight="false" outlineLevel="0" collapsed="false">
      <c r="O1926" s="39" t="n">
        <v>11.8</v>
      </c>
      <c r="P1926" s="40" t="n">
        <f aca="false">SUMPRODUCT(ReC,COS(kk*RADIANS(O1926)))-SUMPRODUCT(ImC,SIN(kk*RADIANS(O1926)))</f>
        <v>0.693956531395447</v>
      </c>
    </row>
    <row r="1927" customFormat="false" ht="15" hidden="false" customHeight="false" outlineLevel="0" collapsed="false">
      <c r="O1927" s="39" t="n">
        <v>11.9</v>
      </c>
      <c r="P1927" s="40" t="n">
        <f aca="false">SUMPRODUCT(ReC,COS(kk*RADIANS(O1927)))-SUMPRODUCT(ImC,SIN(kk*RADIANS(O1927)))</f>
        <v>0.689915298331072</v>
      </c>
    </row>
    <row r="1928" customFormat="false" ht="15" hidden="false" customHeight="false" outlineLevel="0" collapsed="false">
      <c r="O1928" s="39" t="n">
        <v>12</v>
      </c>
      <c r="P1928" s="40" t="n">
        <f aca="false">SUMPRODUCT(ReC,COS(kk*RADIANS(O1928)))-SUMPRODUCT(ImC,SIN(kk*RADIANS(O1928)))</f>
        <v>0.685852423611044</v>
      </c>
    </row>
    <row r="1929" customFormat="false" ht="15" hidden="false" customHeight="false" outlineLevel="0" collapsed="false">
      <c r="O1929" s="39" t="n">
        <v>12.1</v>
      </c>
      <c r="P1929" s="40" t="n">
        <f aca="false">SUMPRODUCT(ReC,COS(kk*RADIANS(O1929)))-SUMPRODUCT(ImC,SIN(kk*RADIANS(O1929)))</f>
        <v>0.68176881164412</v>
      </c>
    </row>
    <row r="1930" customFormat="false" ht="15" hidden="false" customHeight="false" outlineLevel="0" collapsed="false">
      <c r="O1930" s="39" t="n">
        <v>12.2</v>
      </c>
      <c r="P1930" s="40" t="n">
        <f aca="false">SUMPRODUCT(ReC,COS(kk*RADIANS(O1930)))-SUMPRODUCT(ImC,SIN(kk*RADIANS(O1930)))</f>
        <v>0.677665367872795</v>
      </c>
    </row>
    <row r="1931" customFormat="false" ht="15" hidden="false" customHeight="false" outlineLevel="0" collapsed="false">
      <c r="O1931" s="39" t="n">
        <v>12.3</v>
      </c>
      <c r="P1931" s="40" t="n">
        <f aca="false">SUMPRODUCT(ReC,COS(kk*RADIANS(O1931)))-SUMPRODUCT(ImC,SIN(kk*RADIANS(O1931)))</f>
        <v>0.673542998489428</v>
      </c>
    </row>
    <row r="1932" customFormat="false" ht="15" hidden="false" customHeight="false" outlineLevel="0" collapsed="false">
      <c r="O1932" s="39" t="n">
        <v>12.4</v>
      </c>
      <c r="P1932" s="40" t="n">
        <f aca="false">SUMPRODUCT(ReC,COS(kk*RADIANS(O1932)))-SUMPRODUCT(ImC,SIN(kk*RADIANS(O1932)))</f>
        <v>0.669402610152768</v>
      </c>
    </row>
    <row r="1933" customFormat="false" ht="15" hidden="false" customHeight="false" outlineLevel="0" collapsed="false">
      <c r="O1933" s="39" t="n">
        <v>12.5</v>
      </c>
      <c r="P1933" s="40" t="n">
        <f aca="false">SUMPRODUCT(ReC,COS(kk*RADIANS(O1933)))-SUMPRODUCT(ImC,SIN(kk*RADIANS(O1933)))</f>
        <v>0.665245109704961</v>
      </c>
    </row>
    <row r="1934" customFormat="false" ht="15" hidden="false" customHeight="false" outlineLevel="0" collapsed="false">
      <c r="O1934" s="39" t="n">
        <v>12.6</v>
      </c>
      <c r="P1934" s="40" t="n">
        <f aca="false">SUMPRODUCT(ReC,COS(kk*RADIANS(O1934)))-SUMPRODUCT(ImC,SIN(kk*RADIANS(O1934)))</f>
        <v>0.661071403889143</v>
      </c>
    </row>
    <row r="1935" customFormat="false" ht="15" hidden="false" customHeight="false" outlineLevel="0" collapsed="false">
      <c r="O1935" s="39" t="n">
        <v>12.7</v>
      </c>
      <c r="P1935" s="40" t="n">
        <f aca="false">SUMPRODUCT(ReC,COS(kk*RADIANS(O1935)))-SUMPRODUCT(ImC,SIN(kk*RADIANS(O1935)))</f>
        <v>0.656882399067728</v>
      </c>
    </row>
    <row r="1936" customFormat="false" ht="15" hidden="false" customHeight="false" outlineLevel="0" collapsed="false">
      <c r="O1936" s="39" t="n">
        <v>12.8</v>
      </c>
      <c r="P1936" s="40" t="n">
        <f aca="false">SUMPRODUCT(ReC,COS(kk*RADIANS(O1936)))-SUMPRODUCT(ImC,SIN(kk*RADIANS(O1936)))</f>
        <v>0.652679000941475</v>
      </c>
    </row>
    <row r="1937" customFormat="false" ht="15" hidden="false" customHeight="false" outlineLevel="0" collapsed="false">
      <c r="O1937" s="39" t="n">
        <v>12.9</v>
      </c>
      <c r="P1937" s="40" t="n">
        <f aca="false">SUMPRODUCT(ReC,COS(kk*RADIANS(O1937)))-SUMPRODUCT(ImC,SIN(kk*RADIANS(O1937)))</f>
        <v>0.648462114269432</v>
      </c>
    </row>
    <row r="1938" customFormat="false" ht="15" hidden="false" customHeight="false" outlineLevel="0" collapsed="false">
      <c r="O1938" s="39" t="n">
        <v>13</v>
      </c>
      <c r="P1938" s="40" t="n">
        <f aca="false">SUMPRODUCT(ReC,COS(kk*RADIANS(O1938)))-SUMPRODUCT(ImC,SIN(kk*RADIANS(O1938)))</f>
        <v>0.644232642589874</v>
      </c>
    </row>
    <row r="1939" customFormat="false" ht="15" hidden="false" customHeight="false" outlineLevel="0" collapsed="false">
      <c r="O1939" s="39" t="n">
        <v>13.1</v>
      </c>
      <c r="P1939" s="40" t="n">
        <f aca="false">SUMPRODUCT(ReC,COS(kk*RADIANS(O1939)))-SUMPRODUCT(ImC,SIN(kk*RADIANS(O1939)))</f>
        <v>0.639991487942306</v>
      </c>
    </row>
    <row r="1940" customFormat="false" ht="15" hidden="false" customHeight="false" outlineLevel="0" collapsed="false">
      <c r="O1940" s="39" t="n">
        <v>13.2</v>
      </c>
      <c r="P1940" s="40" t="n">
        <f aca="false">SUMPRODUCT(ReC,COS(kk*RADIANS(O1940)))-SUMPRODUCT(ImC,SIN(kk*RADIANS(O1940)))</f>
        <v>0.635739550590644</v>
      </c>
    </row>
    <row r="1941" customFormat="false" ht="15" hidden="false" customHeight="false" outlineLevel="0" collapsed="false">
      <c r="O1941" s="39" t="n">
        <v>13.3</v>
      </c>
      <c r="P1941" s="40" t="n">
        <f aca="false">SUMPRODUCT(ReC,COS(kk*RADIANS(O1941)))-SUMPRODUCT(ImC,SIN(kk*RADIANS(O1941)))</f>
        <v>0.631477728747668</v>
      </c>
    </row>
    <row r="1942" customFormat="false" ht="15" hidden="false" customHeight="false" outlineLevel="0" collapsed="false">
      <c r="O1942" s="39" t="n">
        <v>13.4</v>
      </c>
      <c r="P1942" s="40" t="n">
        <f aca="false">SUMPRODUCT(ReC,COS(kk*RADIANS(O1942)))-SUMPRODUCT(ImC,SIN(kk*RADIANS(O1942)))</f>
        <v>0.627206918300833</v>
      </c>
    </row>
    <row r="1943" customFormat="false" ht="15" hidden="false" customHeight="false" outlineLevel="0" collapsed="false">
      <c r="O1943" s="39" t="n">
        <v>13.5</v>
      </c>
      <c r="P1943" s="40" t="n">
        <f aca="false">SUMPRODUCT(ReC,COS(kk*RADIANS(O1943)))-SUMPRODUCT(ImC,SIN(kk*RADIANS(O1943)))</f>
        <v>0.622928012539545</v>
      </c>
    </row>
    <row r="1944" customFormat="false" ht="15" hidden="false" customHeight="false" outlineLevel="0" collapsed="false">
      <c r="O1944" s="39" t="n">
        <v>13.6</v>
      </c>
      <c r="P1944" s="40" t="n">
        <f aca="false">SUMPRODUCT(ReC,COS(kk*RADIANS(O1944)))-SUMPRODUCT(ImC,SIN(kk*RADIANS(O1944)))</f>
        <v>0.61864190188399</v>
      </c>
    </row>
    <row r="1945" customFormat="false" ht="15" hidden="false" customHeight="false" outlineLevel="0" collapsed="false">
      <c r="O1945" s="39" t="n">
        <v>13.7</v>
      </c>
      <c r="P1945" s="40" t="n">
        <f aca="false">SUMPRODUCT(ReC,COS(kk*RADIANS(O1945)))-SUMPRODUCT(ImC,SIN(kk*RADIANS(O1945)))</f>
        <v>0.614349473615605</v>
      </c>
    </row>
    <row r="1946" customFormat="false" ht="15" hidden="false" customHeight="false" outlineLevel="0" collapsed="false">
      <c r="O1946" s="39" t="n">
        <v>13.8</v>
      </c>
      <c r="P1946" s="40" t="n">
        <f aca="false">SUMPRODUCT(ReC,COS(kk*RADIANS(O1946)))-SUMPRODUCT(ImC,SIN(kk*RADIANS(O1946)))</f>
        <v>0.610051611609293</v>
      </c>
    </row>
    <row r="1947" customFormat="false" ht="15" hidden="false" customHeight="false" outlineLevel="0" collapsed="false">
      <c r="O1947" s="39" t="n">
        <v>13.9</v>
      </c>
      <c r="P1947" s="40" t="n">
        <f aca="false">SUMPRODUCT(ReC,COS(kk*RADIANS(O1947)))-SUMPRODUCT(ImC,SIN(kk*RADIANS(O1947)))</f>
        <v>0.605749196067464</v>
      </c>
    </row>
    <row r="1948" customFormat="false" ht="15" hidden="false" customHeight="false" outlineLevel="0" collapsed="false">
      <c r="O1948" s="39" t="n">
        <v>14</v>
      </c>
      <c r="P1948" s="40" t="n">
        <f aca="false">SUMPRODUCT(ReC,COS(kk*RADIANS(O1948)))-SUMPRODUCT(ImC,SIN(kk*RADIANS(O1948)))</f>
        <v>0.601443103256002</v>
      </c>
    </row>
    <row r="1949" customFormat="false" ht="15" hidden="false" customHeight="false" outlineLevel="0" collapsed="false">
      <c r="O1949" s="39" t="n">
        <v>14.1</v>
      </c>
      <c r="P1949" s="40" t="n">
        <f aca="false">SUMPRODUCT(ReC,COS(kk*RADIANS(O1949)))-SUMPRODUCT(ImC,SIN(kk*RADIANS(O1949)))</f>
        <v>0.59713420524224</v>
      </c>
    </row>
    <row r="1950" customFormat="false" ht="15" hidden="false" customHeight="false" outlineLevel="0" collapsed="false">
      <c r="O1950" s="39" t="n">
        <v>14.2</v>
      </c>
      <c r="P1950" s="40" t="n">
        <f aca="false">SUMPRODUCT(ReC,COS(kk*RADIANS(O1950)))-SUMPRODUCT(ImC,SIN(kk*RADIANS(O1950)))</f>
        <v>0.592823369635037</v>
      </c>
    </row>
    <row r="1951" customFormat="false" ht="15" hidden="false" customHeight="false" outlineLevel="0" collapsed="false">
      <c r="O1951" s="39" t="n">
        <v>14.3</v>
      </c>
      <c r="P1951" s="40" t="n">
        <f aca="false">SUMPRODUCT(ReC,COS(kk*RADIANS(O1951)))-SUMPRODUCT(ImC,SIN(kk*RADIANS(O1951)))</f>
        <v>0.588511459327042</v>
      </c>
    </row>
    <row r="1952" customFormat="false" ht="15" hidden="false" customHeight="false" outlineLevel="0" collapsed="false">
      <c r="O1952" s="39" t="n">
        <v>14.4</v>
      </c>
      <c r="P1952" s="40" t="n">
        <f aca="false">SUMPRODUCT(ReC,COS(kk*RADIANS(O1952)))-SUMPRODUCT(ImC,SIN(kk*RADIANS(O1952)))</f>
        <v>0.58419933223924</v>
      </c>
    </row>
    <row r="1953" customFormat="false" ht="15" hidden="false" customHeight="false" outlineLevel="0" collapsed="false">
      <c r="O1953" s="39" t="n">
        <v>14.5</v>
      </c>
      <c r="P1953" s="40" t="n">
        <f aca="false">SUMPRODUCT(ReC,COS(kk*RADIANS(O1953)))-SUMPRODUCT(ImC,SIN(kk*RADIANS(O1953)))</f>
        <v>0.579887841067849</v>
      </c>
    </row>
    <row r="1954" customFormat="false" ht="15" hidden="false" customHeight="false" outlineLevel="0" collapsed="false">
      <c r="O1954" s="39" t="n">
        <v>14.6</v>
      </c>
      <c r="P1954" s="40" t="n">
        <f aca="false">SUMPRODUCT(ReC,COS(kk*RADIANS(O1954)))-SUMPRODUCT(ImC,SIN(kk*RADIANS(O1954)))</f>
        <v>0.57557783303368</v>
      </c>
    </row>
    <row r="1955" customFormat="false" ht="15" hidden="false" customHeight="false" outlineLevel="0" collapsed="false">
      <c r="O1955" s="39" t="n">
        <v>14.7</v>
      </c>
      <c r="P1955" s="40" t="n">
        <f aca="false">SUMPRODUCT(ReC,COS(kk*RADIANS(O1955)))-SUMPRODUCT(ImC,SIN(kk*RADIANS(O1955)))</f>
        <v>0.571270149634013</v>
      </c>
    </row>
    <row r="1956" customFormat="false" ht="15" hidden="false" customHeight="false" outlineLevel="0" collapsed="false">
      <c r="O1956" s="39" t="n">
        <v>14.8</v>
      </c>
      <c r="P1956" s="40" t="n">
        <f aca="false">SUMPRODUCT(ReC,COS(kk*RADIANS(O1956)))-SUMPRODUCT(ImC,SIN(kk*RADIANS(O1956)))</f>
        <v>0.5669656263971</v>
      </c>
    </row>
    <row r="1957" customFormat="false" ht="15" hidden="false" customHeight="false" outlineLevel="0" collapsed="false">
      <c r="O1957" s="39" t="n">
        <v>14.9</v>
      </c>
      <c r="P1957" s="40" t="n">
        <f aca="false">SUMPRODUCT(ReC,COS(kk*RADIANS(O1957)))-SUMPRODUCT(ImC,SIN(kk*RADIANS(O1957)))</f>
        <v>0.562665092639357</v>
      </c>
    </row>
    <row r="1958" customFormat="false" ht="15" hidden="false" customHeight="false" outlineLevel="0" collapsed="false">
      <c r="O1958" s="39" t="n">
        <v>15</v>
      </c>
      <c r="P1958" s="40" t="n">
        <f aca="false">SUMPRODUCT(ReC,COS(kk*RADIANS(O1958)))-SUMPRODUCT(ImC,SIN(kk*RADIANS(O1958)))</f>
        <v>0.558369371225344</v>
      </c>
    </row>
    <row r="1959" customFormat="false" ht="15" hidden="false" customHeight="false" outlineLevel="0" collapsed="false">
      <c r="O1959" s="39" t="n">
        <v>15.1</v>
      </c>
      <c r="P1959" s="40" t="n">
        <f aca="false">SUMPRODUCT(ReC,COS(kk*RADIANS(O1959)))-SUMPRODUCT(ImC,SIN(kk*RADIANS(O1959)))</f>
        <v>0.554079278330589</v>
      </c>
    </row>
    <row r="1960" customFormat="false" ht="15" hidden="false" customHeight="false" outlineLevel="0" collapsed="false">
      <c r="O1960" s="39" t="n">
        <v>15.2</v>
      </c>
      <c r="P1960" s="40" t="n">
        <f aca="false">SUMPRODUCT(ReC,COS(kk*RADIANS(O1960)))-SUMPRODUCT(ImC,SIN(kk*RADIANS(O1960)))</f>
        <v>0.549795623207358</v>
      </c>
    </row>
    <row r="1961" customFormat="false" ht="15" hidden="false" customHeight="false" outlineLevel="0" collapsed="false">
      <c r="O1961" s="39" t="n">
        <v>15.3</v>
      </c>
      <c r="P1961" s="40" t="n">
        <f aca="false">SUMPRODUCT(ReC,COS(kk*RADIANS(O1961)))-SUMPRODUCT(ImC,SIN(kk*RADIANS(O1961)))</f>
        <v>0.545519207953441</v>
      </c>
    </row>
    <row r="1962" customFormat="false" ht="15" hidden="false" customHeight="false" outlineLevel="0" collapsed="false">
      <c r="O1962" s="39" t="n">
        <v>15.4</v>
      </c>
      <c r="P1962" s="40" t="n">
        <f aca="false">SUMPRODUCT(ReC,COS(kk*RADIANS(O1962)))-SUMPRODUCT(ImC,SIN(kk*RADIANS(O1962)))</f>
        <v>0.541250827284016</v>
      </c>
    </row>
    <row r="1963" customFormat="false" ht="15" hidden="false" customHeight="false" outlineLevel="0" collapsed="false">
      <c r="O1963" s="39" t="n">
        <v>15.5</v>
      </c>
      <c r="P1963" s="40" t="n">
        <f aca="false">SUMPRODUCT(ReC,COS(kk*RADIANS(O1963)))-SUMPRODUCT(ImC,SIN(kk*RADIANS(O1963)))</f>
        <v>0.536991268306693</v>
      </c>
    </row>
    <row r="1964" customFormat="false" ht="15" hidden="false" customHeight="false" outlineLevel="0" collapsed="false">
      <c r="O1964" s="39" t="n">
        <v>15.6</v>
      </c>
      <c r="P1964" s="40" t="n">
        <f aca="false">SUMPRODUCT(ReC,COS(kk*RADIANS(O1964)))-SUMPRODUCT(ImC,SIN(kk*RADIANS(O1964)))</f>
        <v>0.532741310299779</v>
      </c>
    </row>
    <row r="1965" customFormat="false" ht="15" hidden="false" customHeight="false" outlineLevel="0" collapsed="false">
      <c r="O1965" s="39" t="n">
        <v>15.7</v>
      </c>
      <c r="P1965" s="40" t="n">
        <f aca="false">SUMPRODUCT(ReC,COS(kk*RADIANS(O1965)))-SUMPRODUCT(ImC,SIN(kk*RADIANS(O1965)))</f>
        <v>0.528501724493873</v>
      </c>
    </row>
    <row r="1966" customFormat="false" ht="15" hidden="false" customHeight="false" outlineLevel="0" collapsed="false">
      <c r="O1966" s="39" t="n">
        <v>15.8</v>
      </c>
      <c r="P1966" s="40" t="n">
        <f aca="false">SUMPRODUCT(ReC,COS(kk*RADIANS(O1966)))-SUMPRODUCT(ImC,SIN(kk*RADIANS(O1966)))</f>
        <v>0.52427327385682</v>
      </c>
    </row>
    <row r="1967" customFormat="false" ht="15" hidden="false" customHeight="false" outlineLevel="0" collapsed="false">
      <c r="O1967" s="39" t="n">
        <v>15.9</v>
      </c>
      <c r="P1967" s="40" t="n">
        <f aca="false">SUMPRODUCT(ReC,COS(kk*RADIANS(O1967)))-SUMPRODUCT(ImC,SIN(kk*RADIANS(O1967)))</f>
        <v>0.520056712882142</v>
      </c>
    </row>
    <row r="1968" customFormat="false" ht="15" hidden="false" customHeight="false" outlineLevel="0" collapsed="false">
      <c r="O1968" s="39" t="n">
        <v>16</v>
      </c>
      <c r="P1968" s="40" t="n">
        <f aca="false">SUMPRODUCT(ReC,COS(kk*RADIANS(O1968)))-SUMPRODUCT(ImC,SIN(kk*RADIANS(O1968)))</f>
        <v>0.515852787380959</v>
      </c>
    </row>
    <row r="1969" customFormat="false" ht="15" hidden="false" customHeight="false" outlineLevel="0" collapsed="false">
      <c r="O1969" s="39" t="n">
        <v>16.1</v>
      </c>
      <c r="P1969" s="40" t="n">
        <f aca="false">SUMPRODUCT(ReC,COS(kk*RADIANS(O1969)))-SUMPRODUCT(ImC,SIN(kk*RADIANS(O1969)))</f>
        <v>0.511662234277522</v>
      </c>
    </row>
    <row r="1970" customFormat="false" ht="15" hidden="false" customHeight="false" outlineLevel="0" collapsed="false">
      <c r="O1970" s="39" t="n">
        <v>16.2</v>
      </c>
      <c r="P1970" s="40" t="n">
        <f aca="false">SUMPRODUCT(ReC,COS(kk*RADIANS(O1970)))-SUMPRODUCT(ImC,SIN(kk*RADIANS(O1970)))</f>
        <v>0.507485781408377</v>
      </c>
    </row>
    <row r="1971" customFormat="false" ht="15" hidden="false" customHeight="false" outlineLevel="0" collapsed="false">
      <c r="O1971" s="39" t="n">
        <v>16.3</v>
      </c>
      <c r="P1971" s="40" t="n">
        <f aca="false">SUMPRODUCT(ReC,COS(kk*RADIANS(O1971)))-SUMPRODUCT(ImC,SIN(kk*RADIANS(O1971)))</f>
        <v>0.503324147325257</v>
      </c>
    </row>
    <row r="1972" customFormat="false" ht="15" hidden="false" customHeight="false" outlineLevel="0" collapsed="false">
      <c r="O1972" s="39" t="n">
        <v>16.4</v>
      </c>
      <c r="P1972" s="40" t="n">
        <f aca="false">SUMPRODUCT(ReC,COS(kk*RADIANS(O1972)))-SUMPRODUCT(ImC,SIN(kk*RADIANS(O1972)))</f>
        <v>0.499178041101742</v>
      </c>
    </row>
    <row r="1973" customFormat="false" ht="15" hidden="false" customHeight="false" outlineLevel="0" collapsed="false">
      <c r="O1973" s="39" t="n">
        <v>16.5</v>
      </c>
      <c r="P1973" s="40" t="n">
        <f aca="false">SUMPRODUCT(ReC,COS(kk*RADIANS(O1973)))-SUMPRODUCT(ImC,SIN(kk*RADIANS(O1973)))</f>
        <v>0.49504816214376</v>
      </c>
    </row>
    <row r="1974" customFormat="false" ht="15" hidden="false" customHeight="false" outlineLevel="0" collapsed="false">
      <c r="O1974" s="39" t="n">
        <v>16.6</v>
      </c>
      <c r="P1974" s="40" t="n">
        <f aca="false">SUMPRODUCT(ReC,COS(kk*RADIANS(O1974)))-SUMPRODUCT(ImC,SIN(kk*RADIANS(O1974)))</f>
        <v>0.490935200003986</v>
      </c>
    </row>
    <row r="1975" customFormat="false" ht="15" hidden="false" customHeight="false" outlineLevel="0" collapsed="false">
      <c r="O1975" s="39" t="n">
        <v>16.7</v>
      </c>
      <c r="P1975" s="40" t="n">
        <f aca="false">SUMPRODUCT(ReC,COS(kk*RADIANS(O1975)))-SUMPRODUCT(ImC,SIN(kk*RADIANS(O1975)))</f>
        <v>0.486839834200194</v>
      </c>
    </row>
    <row r="1976" customFormat="false" ht="15" hidden="false" customHeight="false" outlineLevel="0" collapsed="false">
      <c r="O1976" s="39" t="n">
        <v>16.8</v>
      </c>
      <c r="P1976" s="40" t="n">
        <f aca="false">SUMPRODUCT(ReC,COS(kk*RADIANS(O1976)))-SUMPRODUCT(ImC,SIN(kk*RADIANS(O1976)))</f>
        <v>0.482762734037616</v>
      </c>
    </row>
    <row r="1977" customFormat="false" ht="15" hidden="false" customHeight="false" outlineLevel="0" collapsed="false">
      <c r="O1977" s="39" t="n">
        <v>16.9</v>
      </c>
      <c r="P1977" s="40" t="n">
        <f aca="false">SUMPRODUCT(ReC,COS(kk*RADIANS(O1977)))-SUMPRODUCT(ImC,SIN(kk*RADIANS(O1977)))</f>
        <v>0.478704558435377</v>
      </c>
    </row>
    <row r="1978" customFormat="false" ht="15" hidden="false" customHeight="false" outlineLevel="0" collapsed="false">
      <c r="O1978" s="39" t="n">
        <v>17</v>
      </c>
      <c r="P1978" s="40" t="n">
        <f aca="false">SUMPRODUCT(ReC,COS(kk*RADIANS(O1978)))-SUMPRODUCT(ImC,SIN(kk*RADIANS(O1978)))</f>
        <v>0.47466595575703</v>
      </c>
    </row>
    <row r="1979" customFormat="false" ht="15" hidden="false" customHeight="false" outlineLevel="0" collapsed="false">
      <c r="O1979" s="39" t="n">
        <v>17.1</v>
      </c>
      <c r="P1979" s="40" t="n">
        <f aca="false">SUMPRODUCT(ReC,COS(kk*RADIANS(O1979)))-SUMPRODUCT(ImC,SIN(kk*RADIANS(O1979)))</f>
        <v>0.470647563645281</v>
      </c>
    </row>
    <row r="1980" customFormat="false" ht="15" hidden="false" customHeight="false" outlineLevel="0" collapsed="false">
      <c r="O1980" s="39" t="n">
        <v>17.2</v>
      </c>
      <c r="P1980" s="40" t="n">
        <f aca="false">SUMPRODUCT(ReC,COS(kk*RADIANS(O1980)))-SUMPRODUCT(ImC,SIN(kk*RADIANS(O1980)))</f>
        <v>0.466650008860914</v>
      </c>
    </row>
    <row r="1981" customFormat="false" ht="15" hidden="false" customHeight="false" outlineLevel="0" collapsed="false">
      <c r="O1981" s="39" t="n">
        <v>17.3</v>
      </c>
      <c r="P1981" s="40" t="n">
        <f aca="false">SUMPRODUCT(ReC,COS(kk*RADIANS(O1981)))-SUMPRODUCT(ImC,SIN(kk*RADIANS(O1981)))</f>
        <v>0.462673907125995</v>
      </c>
    </row>
    <row r="1982" customFormat="false" ht="15" hidden="false" customHeight="false" outlineLevel="0" collapsed="false">
      <c r="O1982" s="39" t="n">
        <v>17.4</v>
      </c>
      <c r="P1982" s="40" t="n">
        <f aca="false">SUMPRODUCT(ReC,COS(kk*RADIANS(O1982)))-SUMPRODUCT(ImC,SIN(kk*RADIANS(O1982)))</f>
        <v>0.458719862971385</v>
      </c>
    </row>
    <row r="1983" customFormat="false" ht="15" hidden="false" customHeight="false" outlineLevel="0" collapsed="false">
      <c r="O1983" s="39" t="n">
        <v>17.5</v>
      </c>
      <c r="P1983" s="40" t="n">
        <f aca="false">SUMPRODUCT(ReC,COS(kk*RADIANS(O1983)))-SUMPRODUCT(ImC,SIN(kk*RADIANS(O1983)))</f>
        <v>0.454788469588607</v>
      </c>
    </row>
    <row r="1984" customFormat="false" ht="15" hidden="false" customHeight="false" outlineLevel="0" collapsed="false">
      <c r="O1984" s="39" t="n">
        <v>17.6</v>
      </c>
      <c r="P1984" s="40" t="n">
        <f aca="false">SUMPRODUCT(ReC,COS(kk*RADIANS(O1984)))-SUMPRODUCT(ImC,SIN(kk*RADIANS(O1984)))</f>
        <v>0.450880308686123</v>
      </c>
    </row>
    <row r="1985" customFormat="false" ht="15" hidden="false" customHeight="false" outlineLevel="0" collapsed="false">
      <c r="O1985" s="39" t="n">
        <v>17.7</v>
      </c>
      <c r="P1985" s="40" t="n">
        <f aca="false">SUMPRODUCT(ReC,COS(kk*RADIANS(O1985)))-SUMPRODUCT(ImC,SIN(kk*RADIANS(O1985)))</f>
        <v>0.446995950350039</v>
      </c>
    </row>
    <row r="1986" customFormat="false" ht="15" hidden="false" customHeight="false" outlineLevel="0" collapsed="false">
      <c r="O1986" s="39" t="n">
        <v>17.8</v>
      </c>
      <c r="P1986" s="40" t="n">
        <f aca="false">SUMPRODUCT(ReC,COS(kk*RADIANS(O1986)))-SUMPRODUCT(ImC,SIN(kk*RADIANS(O1986)))</f>
        <v>0.443135952909303</v>
      </c>
    </row>
    <row r="1987" customFormat="false" ht="15" hidden="false" customHeight="false" outlineLevel="0" collapsed="false">
      <c r="O1987" s="39" t="n">
        <v>17.9</v>
      </c>
      <c r="P1987" s="40" t="n">
        <f aca="false">SUMPRODUCT(ReC,COS(kk*RADIANS(O1987)))-SUMPRODUCT(ImC,SIN(kk*RADIANS(O1987)))</f>
        <v>0.439300862805419</v>
      </c>
    </row>
    <row r="1988" customFormat="false" ht="15" hidden="false" customHeight="false" outlineLevel="0" collapsed="false">
      <c r="O1988" s="39" t="n">
        <v>18</v>
      </c>
      <c r="P1988" s="40" t="n">
        <f aca="false">SUMPRODUCT(ReC,COS(kk*RADIANS(O1988)))-SUMPRODUCT(ImC,SIN(kk*RADIANS(O1988)))</f>
        <v>0.435491214466705</v>
      </c>
    </row>
    <row r="1989" customFormat="false" ht="15" hidden="false" customHeight="false" outlineLevel="0" collapsed="false">
      <c r="O1989" s="39" t="n">
        <v>18.1</v>
      </c>
      <c r="P1989" s="40" t="n">
        <f aca="false">SUMPRODUCT(ReC,COS(kk*RADIANS(O1989)))-SUMPRODUCT(ImC,SIN(kk*RADIANS(O1989)))</f>
        <v>0.431707530187161</v>
      </c>
    </row>
    <row r="1990" customFormat="false" ht="15" hidden="false" customHeight="false" outlineLevel="0" collapsed="false">
      <c r="O1990" s="39" t="n">
        <v>18.2</v>
      </c>
      <c r="P1990" s="40" t="n">
        <f aca="false">SUMPRODUCT(ReC,COS(kk*RADIANS(O1990)))-SUMPRODUCT(ImC,SIN(kk*RADIANS(O1990)))</f>
        <v>0.427950320009933</v>
      </c>
    </row>
    <row r="1991" customFormat="false" ht="15" hidden="false" customHeight="false" outlineLevel="0" collapsed="false">
      <c r="O1991" s="39" t="n">
        <v>18.3</v>
      </c>
      <c r="P1991" s="40" t="n">
        <f aca="false">SUMPRODUCT(ReC,COS(kk*RADIANS(O1991)))-SUMPRODUCT(ImC,SIN(kk*RADIANS(O1991)))</f>
        <v>0.42422008161545</v>
      </c>
    </row>
    <row r="1992" customFormat="false" ht="15" hidden="false" customHeight="false" outlineLevel="0" collapsed="false">
      <c r="O1992" s="39" t="n">
        <v>18.4</v>
      </c>
      <c r="P1992" s="40" t="n">
        <f aca="false">SUMPRODUCT(ReC,COS(kk*RADIANS(O1992)))-SUMPRODUCT(ImC,SIN(kk*RADIANS(O1992)))</f>
        <v>0.42051730021423</v>
      </c>
    </row>
    <row r="1993" customFormat="false" ht="15" hidden="false" customHeight="false" outlineLevel="0" collapsed="false">
      <c r="O1993" s="39" t="n">
        <v>18.5</v>
      </c>
      <c r="P1993" s="40" t="n">
        <f aca="false">SUMPRODUCT(ReC,COS(kk*RADIANS(O1993)))-SUMPRODUCT(ImC,SIN(kk*RADIANS(O1993)))</f>
        <v>0.416842448444394</v>
      </c>
    </row>
    <row r="1994" customFormat="false" ht="15" hidden="false" customHeight="false" outlineLevel="0" collapsed="false">
      <c r="O1994" s="39" t="n">
        <v>18.6</v>
      </c>
      <c r="P1994" s="40" t="n">
        <f aca="false">SUMPRODUCT(ReC,COS(kk*RADIANS(O1994)))-SUMPRODUCT(ImC,SIN(kk*RADIANS(O1994)))</f>
        <v>0.41319598627392</v>
      </c>
    </row>
    <row r="1995" customFormat="false" ht="15" hidden="false" customHeight="false" outlineLevel="0" collapsed="false">
      <c r="O1995" s="39" t="n">
        <v>18.7</v>
      </c>
      <c r="P1995" s="40" t="n">
        <f aca="false">SUMPRODUCT(ReC,COS(kk*RADIANS(O1995)))-SUMPRODUCT(ImC,SIN(kk*RADIANS(O1995)))</f>
        <v>0.409578360907643</v>
      </c>
    </row>
    <row r="1996" customFormat="false" ht="15" hidden="false" customHeight="false" outlineLevel="0" collapsed="false">
      <c r="O1996" s="39" t="n">
        <v>18.8</v>
      </c>
      <c r="P1996" s="40" t="n">
        <f aca="false">SUMPRODUCT(ReC,COS(kk*RADIANS(O1996)))-SUMPRODUCT(ImC,SIN(kk*RADIANS(O1996)))</f>
        <v>0.40599000669904</v>
      </c>
    </row>
    <row r="1997" customFormat="false" ht="15" hidden="false" customHeight="false" outlineLevel="0" collapsed="false">
      <c r="O1997" s="39" t="n">
        <v>18.9</v>
      </c>
      <c r="P1997" s="40" t="n">
        <f aca="false">SUMPRODUCT(ReC,COS(kk*RADIANS(O1997)))-SUMPRODUCT(ImC,SIN(kk*RADIANS(O1997)))</f>
        <v>0.40243134506681</v>
      </c>
    </row>
    <row r="1998" customFormat="false" ht="15" hidden="false" customHeight="false" outlineLevel="0" collapsed="false">
      <c r="O1998" s="39" t="n">
        <v>19</v>
      </c>
      <c r="P1998" s="40" t="n">
        <f aca="false">SUMPRODUCT(ReC,COS(kk*RADIANS(O1998)))-SUMPRODUCT(ImC,SIN(kk*RADIANS(O1998)))</f>
        <v>0.398902784416269</v>
      </c>
    </row>
    <row r="1999" customFormat="false" ht="15" hidden="false" customHeight="false" outlineLevel="0" collapsed="false">
      <c r="O1999" s="39" t="n">
        <v>19.1</v>
      </c>
      <c r="P1999" s="40" t="n">
        <f aca="false">SUMPRODUCT(ReC,COS(kk*RADIANS(O1999)))-SUMPRODUCT(ImC,SIN(kk*RADIANS(O1999)))</f>
        <v>0.395404720065577</v>
      </c>
    </row>
    <row r="2000" customFormat="false" ht="15" hidden="false" customHeight="false" outlineLevel="0" collapsed="false">
      <c r="O2000" s="39" t="n">
        <v>19.2</v>
      </c>
      <c r="P2000" s="40" t="n">
        <f aca="false">SUMPRODUCT(ReC,COS(kk*RADIANS(O2000)))-SUMPRODUCT(ImC,SIN(kk*RADIANS(O2000)))</f>
        <v>0.391937534176807</v>
      </c>
    </row>
    <row r="2001" customFormat="false" ht="15" hidden="false" customHeight="false" outlineLevel="0" collapsed="false">
      <c r="O2001" s="39" t="n">
        <v>19.3</v>
      </c>
      <c r="P2001" s="40" t="n">
        <f aca="false">SUMPRODUCT(ReC,COS(kk*RADIANS(O2001)))-SUMPRODUCT(ImC,SIN(kk*RADIANS(O2001)))</f>
        <v>0.388501595691878</v>
      </c>
    </row>
    <row r="2002" customFormat="false" ht="15" hidden="false" customHeight="false" outlineLevel="0" collapsed="false">
      <c r="O2002" s="39" t="n">
        <v>19.4</v>
      </c>
      <c r="P2002" s="40" t="n">
        <f aca="false">SUMPRODUCT(ReC,COS(kk*RADIANS(O2002)))-SUMPRODUCT(ImC,SIN(kk*RADIANS(O2002)))</f>
        <v>0.385097260273352</v>
      </c>
    </row>
    <row r="2003" customFormat="false" ht="15" hidden="false" customHeight="false" outlineLevel="0" collapsed="false">
      <c r="O2003" s="39" t="n">
        <v>19.5</v>
      </c>
      <c r="P2003" s="40" t="n">
        <f aca="false">SUMPRODUCT(ReC,COS(kk*RADIANS(O2003)))-SUMPRODUCT(ImC,SIN(kk*RADIANS(O2003)))</f>
        <v>0.381724870250106</v>
      </c>
    </row>
    <row r="2004" customFormat="false" ht="15" hidden="false" customHeight="false" outlineLevel="0" collapsed="false">
      <c r="O2004" s="39" t="n">
        <v>19.6</v>
      </c>
      <c r="P2004" s="40" t="n">
        <f aca="false">SUMPRODUCT(ReC,COS(kk*RADIANS(O2004)))-SUMPRODUCT(ImC,SIN(kk*RADIANS(O2004)))</f>
        <v>0.378384754567896</v>
      </c>
    </row>
    <row r="2005" customFormat="false" ht="15" hidden="false" customHeight="false" outlineLevel="0" collapsed="false">
      <c r="O2005" s="39" t="n">
        <v>19.7</v>
      </c>
      <c r="P2005" s="40" t="n">
        <f aca="false">SUMPRODUCT(ReC,COS(kk*RADIANS(O2005)))-SUMPRODUCT(ImC,SIN(kk*RADIANS(O2005)))</f>
        <v>0.375077228744801</v>
      </c>
    </row>
    <row r="2006" customFormat="false" ht="15" hidden="false" customHeight="false" outlineLevel="0" collapsed="false">
      <c r="O2006" s="39" t="n">
        <v>19.8</v>
      </c>
      <c r="P2006" s="40" t="n">
        <f aca="false">SUMPRODUCT(ReC,COS(kk*RADIANS(O2006)))-SUMPRODUCT(ImC,SIN(kk*RADIANS(O2006)))</f>
        <v>0.371802594831563</v>
      </c>
    </row>
    <row r="2007" customFormat="false" ht="15" hidden="false" customHeight="false" outlineLevel="0" collapsed="false">
      <c r="O2007" s="39" t="n">
        <v>19.9</v>
      </c>
      <c r="P2007" s="40" t="n">
        <f aca="false">SUMPRODUCT(ReC,COS(kk*RADIANS(O2007)))-SUMPRODUCT(ImC,SIN(kk*RADIANS(O2007)))</f>
        <v>0.36856114137682</v>
      </c>
    </row>
    <row r="2008" customFormat="false" ht="15" hidden="false" customHeight="false" outlineLevel="0" collapsed="false">
      <c r="O2008" s="39" t="n">
        <v>20</v>
      </c>
      <c r="P2008" s="40" t="n">
        <f aca="false">SUMPRODUCT(ReC,COS(kk*RADIANS(O2008)))-SUMPRODUCT(ImC,SIN(kk*RADIANS(O2008)))</f>
        <v>0.365353143397233</v>
      </c>
    </row>
    <row r="2009" customFormat="false" ht="15" hidden="false" customHeight="false" outlineLevel="0" collapsed="false">
      <c r="O2009" s="39" t="n">
        <v>20.1</v>
      </c>
      <c r="P2009" s="40" t="n">
        <f aca="false">SUMPRODUCT(ReC,COS(kk*RADIANS(O2009)))-SUMPRODUCT(ImC,SIN(kk*RADIANS(O2009)))</f>
        <v>0.3621788623525</v>
      </c>
    </row>
    <row r="2010" customFormat="false" ht="15" hidden="false" customHeight="false" outlineLevel="0" collapsed="false">
      <c r="O2010" s="39" t="n">
        <v>20.2</v>
      </c>
      <c r="P2010" s="40" t="n">
        <f aca="false">SUMPRODUCT(ReC,COS(kk*RADIANS(O2010)))-SUMPRODUCT(ImC,SIN(kk*RADIANS(O2010)))</f>
        <v>0.35903854612526</v>
      </c>
    </row>
    <row r="2011" customFormat="false" ht="15" hidden="false" customHeight="false" outlineLevel="0" collapsed="false">
      <c r="O2011" s="39" t="n">
        <v>20.3</v>
      </c>
      <c r="P2011" s="40" t="n">
        <f aca="false">SUMPRODUCT(ReC,COS(kk*RADIANS(O2011)))-SUMPRODUCT(ImC,SIN(kk*RADIANS(O2011)))</f>
        <v>0.355932429005874</v>
      </c>
    </row>
    <row r="2012" customFormat="false" ht="15" hidden="false" customHeight="false" outlineLevel="0" collapsed="false">
      <c r="O2012" s="39" t="n">
        <v>20.4</v>
      </c>
      <c r="P2012" s="40" t="n">
        <f aca="false">SUMPRODUCT(ReC,COS(kk*RADIANS(O2012)))-SUMPRODUCT(ImC,SIN(kk*RADIANS(O2012)))</f>
        <v>0.352860731682083</v>
      </c>
    </row>
    <row r="2013" customFormat="false" ht="15" hidden="false" customHeight="false" outlineLevel="0" collapsed="false">
      <c r="O2013" s="39" t="n">
        <v>20.5</v>
      </c>
      <c r="P2013" s="40" t="n">
        <f aca="false">SUMPRODUCT(ReC,COS(kk*RADIANS(O2013)))-SUMPRODUCT(ImC,SIN(kk*RADIANS(O2013)))</f>
        <v>0.34982366123352</v>
      </c>
    </row>
    <row r="2014" customFormat="false" ht="15" hidden="false" customHeight="false" outlineLevel="0" collapsed="false">
      <c r="O2014" s="39" t="n">
        <v>20.6</v>
      </c>
      <c r="P2014" s="40" t="n">
        <f aca="false">SUMPRODUCT(ReC,COS(kk*RADIANS(O2014)))-SUMPRODUCT(ImC,SIN(kk*RADIANS(O2014)))</f>
        <v>0.346821411131084</v>
      </c>
    </row>
    <row r="2015" customFormat="false" ht="15" hidden="false" customHeight="false" outlineLevel="0" collapsed="false">
      <c r="O2015" s="39" t="n">
        <v>20.7</v>
      </c>
      <c r="P2015" s="40" t="n">
        <f aca="false">SUMPRODUCT(ReC,COS(kk*RADIANS(O2015)))-SUMPRODUCT(ImC,SIN(kk*RADIANS(O2015)))</f>
        <v>0.343854161241144</v>
      </c>
    </row>
    <row r="2016" customFormat="false" ht="15" hidden="false" customHeight="false" outlineLevel="0" collapsed="false">
      <c r="O2016" s="39" t="n">
        <v>20.8</v>
      </c>
      <c r="P2016" s="40" t="n">
        <f aca="false">SUMPRODUCT(ReC,COS(kk*RADIANS(O2016)))-SUMPRODUCT(ImC,SIN(kk*RADIANS(O2016)))</f>
        <v>0.340922077834573</v>
      </c>
    </row>
    <row r="2017" customFormat="false" ht="15" hidden="false" customHeight="false" outlineLevel="0" collapsed="false">
      <c r="O2017" s="39" t="n">
        <v>20.9</v>
      </c>
      <c r="P2017" s="40" t="n">
        <f aca="false">SUMPRODUCT(ReC,COS(kk*RADIANS(O2017)))-SUMPRODUCT(ImC,SIN(kk*RADIANS(O2017)))</f>
        <v>0.338025313600577</v>
      </c>
    </row>
    <row r="2018" customFormat="false" ht="15" hidden="false" customHeight="false" outlineLevel="0" collapsed="false">
      <c r="O2018" s="39" t="n">
        <v>21</v>
      </c>
      <c r="P2018" s="40" t="n">
        <f aca="false">SUMPRODUCT(ReC,COS(kk*RADIANS(O2018)))-SUMPRODUCT(ImC,SIN(kk*RADIANS(O2018)))</f>
        <v>0.335164007665326</v>
      </c>
    </row>
    <row r="2019" customFormat="false" ht="15" hidden="false" customHeight="false" outlineLevel="0" collapsed="false">
      <c r="O2019" s="39" t="n">
        <v>21.1</v>
      </c>
      <c r="P2019" s="40" t="n">
        <f aca="false">SUMPRODUCT(ReC,COS(kk*RADIANS(O2019)))-SUMPRODUCT(ImC,SIN(kk*RADIANS(O2019)))</f>
        <v>0.33233828561534</v>
      </c>
    </row>
    <row r="2020" customFormat="false" ht="15" hidden="false" customHeight="false" outlineLevel="0" collapsed="false">
      <c r="O2020" s="39" t="n">
        <v>21.2</v>
      </c>
      <c r="P2020" s="40" t="n">
        <f aca="false">SUMPRODUCT(ReC,COS(kk*RADIANS(O2020)))-SUMPRODUCT(ImC,SIN(kk*RADIANS(O2020)))</f>
        <v>0.32954825952563</v>
      </c>
    </row>
    <row r="2021" customFormat="false" ht="15" hidden="false" customHeight="false" outlineLevel="0" collapsed="false">
      <c r="O2021" s="39" t="n">
        <v>21.3</v>
      </c>
      <c r="P2021" s="40" t="n">
        <f aca="false">SUMPRODUCT(ReC,COS(kk*RADIANS(O2021)))-SUMPRODUCT(ImC,SIN(kk*RADIANS(O2021)))</f>
        <v>0.326794027992551</v>
      </c>
    </row>
    <row r="2022" customFormat="false" ht="15" hidden="false" customHeight="false" outlineLevel="0" collapsed="false">
      <c r="O2022" s="39" t="n">
        <v>21.4</v>
      </c>
      <c r="P2022" s="40" t="n">
        <f aca="false">SUMPRODUCT(ReC,COS(kk*RADIANS(O2022)))-SUMPRODUCT(ImC,SIN(kk*RADIANS(O2022)))</f>
        <v>0.324075676171357</v>
      </c>
    </row>
    <row r="2023" customFormat="false" ht="15" hidden="false" customHeight="false" outlineLevel="0" collapsed="false">
      <c r="O2023" s="39" t="n">
        <v>21.5</v>
      </c>
      <c r="P2023" s="40" t="n">
        <f aca="false">SUMPRODUCT(ReC,COS(kk*RADIANS(O2023)))-SUMPRODUCT(ImC,SIN(kk*RADIANS(O2023)))</f>
        <v>0.321393275818425</v>
      </c>
    </row>
    <row r="2024" customFormat="false" ht="15" hidden="false" customHeight="false" outlineLevel="0" collapsed="false">
      <c r="O2024" s="39" t="n">
        <v>21.6</v>
      </c>
      <c r="P2024" s="40" t="n">
        <f aca="false">SUMPRODUCT(ReC,COS(kk*RADIANS(O2024)))-SUMPRODUCT(ImC,SIN(kk*RADIANS(O2024)))</f>
        <v>0.318746885338113</v>
      </c>
    </row>
    <row r="2025" customFormat="false" ht="15" hidden="false" customHeight="false" outlineLevel="0" collapsed="false">
      <c r="O2025" s="39" t="n">
        <v>21.7</v>
      </c>
      <c r="P2025" s="40" t="n">
        <f aca="false">SUMPRODUCT(ReC,COS(kk*RADIANS(O2025)))-SUMPRODUCT(ImC,SIN(kk*RADIANS(O2025)))</f>
        <v>0.316136549834234</v>
      </c>
    </row>
    <row r="2026" customFormat="false" ht="15" hidden="false" customHeight="false" outlineLevel="0" collapsed="false">
      <c r="O2026" s="39" t="n">
        <v>21.8</v>
      </c>
      <c r="P2026" s="40" t="n">
        <f aca="false">SUMPRODUCT(ReC,COS(kk*RADIANS(O2026)))-SUMPRODUCT(ImC,SIN(kk*RADIANS(O2026)))</f>
        <v>0.313562301166101</v>
      </c>
    </row>
    <row r="2027" customFormat="false" ht="15" hidden="false" customHeight="false" outlineLevel="0" collapsed="false">
      <c r="O2027" s="39" t="n">
        <v>21.9</v>
      </c>
      <c r="P2027" s="40" t="n">
        <f aca="false">SUMPRODUCT(ReC,COS(kk*RADIANS(O2027)))-SUMPRODUCT(ImC,SIN(kk*RADIANS(O2027)))</f>
        <v>0.311024158009118</v>
      </c>
    </row>
    <row r="2028" customFormat="false" ht="15" hidden="false" customHeight="false" outlineLevel="0" collapsed="false">
      <c r="O2028" s="39" t="n">
        <v>22</v>
      </c>
      <c r="P2028" s="40" t="n">
        <f aca="false">SUMPRODUCT(ReC,COS(kk*RADIANS(O2028)))-SUMPRODUCT(ImC,SIN(kk*RADIANS(O2028)))</f>
        <v>0.308522125919877</v>
      </c>
    </row>
    <row r="2029" customFormat="false" ht="15" hidden="false" customHeight="false" outlineLevel="0" collapsed="false">
      <c r="O2029" s="39" t="n">
        <v>22.1</v>
      </c>
      <c r="P2029" s="40" t="n">
        <f aca="false">SUMPRODUCT(ReC,COS(kk*RADIANS(O2029)))-SUMPRODUCT(ImC,SIN(kk*RADIANS(O2029)))</f>
        <v>0.306056197405723</v>
      </c>
    </row>
    <row r="2030" customFormat="false" ht="15" hidden="false" customHeight="false" outlineLevel="0" collapsed="false">
      <c r="O2030" s="39" t="n">
        <v>22.2</v>
      </c>
      <c r="P2030" s="40" t="n">
        <f aca="false">SUMPRODUCT(ReC,COS(kk*RADIANS(O2030)))-SUMPRODUCT(ImC,SIN(kk*RADIANS(O2030)))</f>
        <v>0.303626351998755</v>
      </c>
    </row>
    <row r="2031" customFormat="false" ht="15" hidden="false" customHeight="false" outlineLevel="0" collapsed="false">
      <c r="O2031" s="39" t="n">
        <v>22.3</v>
      </c>
      <c r="P2031" s="40" t="n">
        <f aca="false">SUMPRODUCT(ReC,COS(kk*RADIANS(O2031)))-SUMPRODUCT(ImC,SIN(kk*RADIANS(O2031)))</f>
        <v>0.301232556334212</v>
      </c>
    </row>
    <row r="2032" customFormat="false" ht="15" hidden="false" customHeight="false" outlineLevel="0" collapsed="false">
      <c r="O2032" s="39" t="n">
        <v>22.4</v>
      </c>
      <c r="P2032" s="40" t="n">
        <f aca="false">SUMPRODUCT(ReC,COS(kk*RADIANS(O2032)))-SUMPRODUCT(ImC,SIN(kk*RADIANS(O2032)))</f>
        <v>0.298874764233212</v>
      </c>
    </row>
    <row r="2033" customFormat="false" ht="15" hidden="false" customHeight="false" outlineLevel="0" collapsed="false">
      <c r="O2033" s="39" t="n">
        <v>22.5</v>
      </c>
      <c r="P2033" s="40" t="n">
        <f aca="false">SUMPRODUCT(ReC,COS(kk*RADIANS(O2033)))-SUMPRODUCT(ImC,SIN(kk*RADIANS(O2033)))</f>
        <v>0.296552916789795</v>
      </c>
    </row>
    <row r="2034" customFormat="false" ht="15" hidden="false" customHeight="false" outlineLevel="0" collapsed="false">
      <c r="O2034" s="39" t="n">
        <v>22.6</v>
      </c>
      <c r="P2034" s="40" t="n">
        <f aca="false">SUMPRODUCT(ReC,COS(kk*RADIANS(O2034)))-SUMPRODUCT(ImC,SIN(kk*RADIANS(O2034)))</f>
        <v>0.294266942462224</v>
      </c>
    </row>
    <row r="2035" customFormat="false" ht="15" hidden="false" customHeight="false" outlineLevel="0" collapsed="false">
      <c r="O2035" s="39" t="n">
        <v>22.7</v>
      </c>
      <c r="P2035" s="40" t="n">
        <f aca="false">SUMPRODUCT(ReC,COS(kk*RADIANS(O2035)))-SUMPRODUCT(ImC,SIN(kk*RADIANS(O2035)))</f>
        <v>0.292016757168502</v>
      </c>
    </row>
    <row r="2036" customFormat="false" ht="15" hidden="false" customHeight="false" outlineLevel="0" collapsed="false">
      <c r="O2036" s="39" t="n">
        <v>22.8</v>
      </c>
      <c r="P2036" s="40" t="n">
        <f aca="false">SUMPRODUCT(ReC,COS(kk*RADIANS(O2036)))-SUMPRODUCT(ImC,SIN(kk*RADIANS(O2036)))</f>
        <v>0.289802264386056</v>
      </c>
    </row>
    <row r="2037" customFormat="false" ht="15" hidden="false" customHeight="false" outlineLevel="0" collapsed="false">
      <c r="O2037" s="39" t="n">
        <v>22.9</v>
      </c>
      <c r="P2037" s="40" t="n">
        <f aca="false">SUMPRODUCT(ReC,COS(kk*RADIANS(O2037)))-SUMPRODUCT(ImC,SIN(kk*RADIANS(O2037)))</f>
        <v>0.287623355255532</v>
      </c>
    </row>
    <row r="2038" customFormat="false" ht="15" hidden="false" customHeight="false" outlineLevel="0" collapsed="false">
      <c r="O2038" s="39" t="n">
        <v>23</v>
      </c>
      <c r="P2038" s="40" t="n">
        <f aca="false">SUMPRODUCT(ReC,COS(kk*RADIANS(O2038)))-SUMPRODUCT(ImC,SIN(kk*RADIANS(O2038)))</f>
        <v>0.285479908688662</v>
      </c>
    </row>
    <row r="2039" customFormat="false" ht="15" hidden="false" customHeight="false" outlineLevel="0" collapsed="false">
      <c r="O2039" s="39" t="n">
        <v>23.1</v>
      </c>
      <c r="P2039" s="40" t="n">
        <f aca="false">SUMPRODUCT(ReC,COS(kk*RADIANS(O2039)))-SUMPRODUCT(ImC,SIN(kk*RADIANS(O2039)))</f>
        <v>0.283371791480138</v>
      </c>
    </row>
    <row r="2040" customFormat="false" ht="15" hidden="false" customHeight="false" outlineLevel="0" collapsed="false">
      <c r="O2040" s="39" t="n">
        <v>23.2</v>
      </c>
      <c r="P2040" s="40" t="n">
        <f aca="false">SUMPRODUCT(ReC,COS(kk*RADIANS(O2040)))-SUMPRODUCT(ImC,SIN(kk*RADIANS(O2040)))</f>
        <v>0.281298858423449</v>
      </c>
    </row>
    <row r="2041" customFormat="false" ht="15" hidden="false" customHeight="false" outlineLevel="0" collapsed="false">
      <c r="O2041" s="39" t="n">
        <v>23.3</v>
      </c>
      <c r="P2041" s="40" t="n">
        <f aca="false">SUMPRODUCT(ReC,COS(kk*RADIANS(O2041)))-SUMPRODUCT(ImC,SIN(kk*RADIANS(O2041)))</f>
        <v>0.27926095243062</v>
      </c>
    </row>
    <row r="2042" customFormat="false" ht="15" hidden="false" customHeight="false" outlineLevel="0" collapsed="false">
      <c r="O2042" s="39" t="n">
        <v>23.4</v>
      </c>
      <c r="P2042" s="40" t="n">
        <f aca="false">SUMPRODUCT(ReC,COS(kk*RADIANS(O2042)))-SUMPRODUCT(ImC,SIN(kk*RADIANS(O2042)))</f>
        <v>0.2772579046558</v>
      </c>
    </row>
    <row r="2043" customFormat="false" ht="15" hidden="false" customHeight="false" outlineLevel="0" collapsed="false">
      <c r="O2043" s="39" t="n">
        <v>23.5</v>
      </c>
      <c r="P2043" s="40" t="n">
        <f aca="false">SUMPRODUCT(ReC,COS(kk*RADIANS(O2043)))-SUMPRODUCT(ImC,SIN(kk*RADIANS(O2043)))</f>
        <v>0.275289534622638</v>
      </c>
    </row>
    <row r="2044" customFormat="false" ht="15" hidden="false" customHeight="false" outlineLevel="0" collapsed="false">
      <c r="O2044" s="39" t="n">
        <v>23.6</v>
      </c>
      <c r="P2044" s="40" t="n">
        <f aca="false">SUMPRODUCT(ReC,COS(kk*RADIANS(O2044)))-SUMPRODUCT(ImC,SIN(kk*RADIANS(O2044)))</f>
        <v>0.273355650355394</v>
      </c>
    </row>
    <row r="2045" customFormat="false" ht="15" hidden="false" customHeight="false" outlineLevel="0" collapsed="false">
      <c r="O2045" s="39" t="n">
        <v>23.7</v>
      </c>
      <c r="P2045" s="40" t="n">
        <f aca="false">SUMPRODUCT(ReC,COS(kk*RADIANS(O2045)))-SUMPRODUCT(ImC,SIN(kk*RADIANS(O2045)))</f>
        <v>0.271456048513713</v>
      </c>
    </row>
    <row r="2046" customFormat="false" ht="15" hidden="false" customHeight="false" outlineLevel="0" collapsed="false">
      <c r="O2046" s="39" t="n">
        <v>23.8</v>
      </c>
      <c r="P2046" s="40" t="n">
        <f aca="false">SUMPRODUCT(ReC,COS(kk*RADIANS(O2046)))-SUMPRODUCT(ImC,SIN(kk*RADIANS(O2046)))</f>
        <v>0.269590514531018</v>
      </c>
    </row>
    <row r="2047" customFormat="false" ht="15" hidden="false" customHeight="false" outlineLevel="0" collapsed="false">
      <c r="O2047" s="39" t="n">
        <v>23.9</v>
      </c>
      <c r="P2047" s="40" t="n">
        <f aca="false">SUMPRODUCT(ReC,COS(kk*RADIANS(O2047)))-SUMPRODUCT(ImC,SIN(kk*RADIANS(O2047)))</f>
        <v>0.26775882275644</v>
      </c>
    </row>
    <row r="2048" customFormat="false" ht="15" hidden="false" customHeight="false" outlineLevel="0" collapsed="false">
      <c r="O2048" s="39" t="n">
        <v>24</v>
      </c>
      <c r="P2048" s="40" t="n">
        <f aca="false">SUMPRODUCT(ReC,COS(kk*RADIANS(O2048)))-SUMPRODUCT(ImC,SIN(kk*RADIANS(O2048)))</f>
        <v>0.265960736600234</v>
      </c>
    </row>
    <row r="2049" customFormat="false" ht="15" hidden="false" customHeight="false" outlineLevel="0" collapsed="false">
      <c r="O2049" s="39" t="n">
        <v>24.1</v>
      </c>
      <c r="P2049" s="40" t="n">
        <f aca="false">SUMPRODUCT(ReC,COS(kk*RADIANS(O2049)))-SUMPRODUCT(ImC,SIN(kk*RADIANS(O2049)))</f>
        <v>0.264196008682614</v>
      </c>
    </row>
    <row r="2050" customFormat="false" ht="15" hidden="false" customHeight="false" outlineLevel="0" collapsed="false">
      <c r="O2050" s="39" t="n">
        <v>24.2</v>
      </c>
      <c r="P2050" s="40" t="n">
        <f aca="false">SUMPRODUCT(ReC,COS(kk*RADIANS(O2050)))-SUMPRODUCT(ImC,SIN(kk*RADIANS(O2050)))</f>
        <v>0.262464380985935</v>
      </c>
    </row>
    <row r="2051" customFormat="false" ht="15" hidden="false" customHeight="false" outlineLevel="0" collapsed="false">
      <c r="O2051" s="39" t="n">
        <v>24.3</v>
      </c>
      <c r="P2051" s="40" t="n">
        <f aca="false">SUMPRODUCT(ReC,COS(kk*RADIANS(O2051)))-SUMPRODUCT(ImC,SIN(kk*RADIANS(O2051)))</f>
        <v>0.26076558501016</v>
      </c>
    </row>
    <row r="2052" customFormat="false" ht="15" hidden="false" customHeight="false" outlineLevel="0" collapsed="false">
      <c r="O2052" s="39" t="n">
        <v>24.4</v>
      </c>
      <c r="P2052" s="40" t="n">
        <f aca="false">SUMPRODUCT(ReC,COS(kk*RADIANS(O2052)))-SUMPRODUCT(ImC,SIN(kk*RADIANS(O2052)))</f>
        <v>0.259099341931541</v>
      </c>
    </row>
    <row r="2053" customFormat="false" ht="15" hidden="false" customHeight="false" outlineLevel="0" collapsed="false">
      <c r="O2053" s="39" t="n">
        <v>24.5</v>
      </c>
      <c r="P2053" s="40" t="n">
        <f aca="false">SUMPRODUCT(ReC,COS(kk*RADIANS(O2053)))-SUMPRODUCT(ImC,SIN(kk*RADIANS(O2053)))</f>
        <v>0.257465362764447</v>
      </c>
    </row>
    <row r="2054" customFormat="false" ht="15" hidden="false" customHeight="false" outlineLevel="0" collapsed="false">
      <c r="O2054" s="39" t="n">
        <v>24.6</v>
      </c>
      <c r="P2054" s="40" t="n">
        <f aca="false">SUMPRODUCT(ReC,COS(kk*RADIANS(O2054)))-SUMPRODUCT(ImC,SIN(kk*RADIANS(O2054)))</f>
        <v>0.255863348526268</v>
      </c>
    </row>
    <row r="2055" customFormat="false" ht="15" hidden="false" customHeight="false" outlineLevel="0" collapsed="false">
      <c r="O2055" s="39" t="n">
        <v>24.7</v>
      </c>
      <c r="P2055" s="40" t="n">
        <f aca="false">SUMPRODUCT(ReC,COS(kk*RADIANS(O2055)))-SUMPRODUCT(ImC,SIN(kk*RADIANS(O2055)))</f>
        <v>0.254292990405314</v>
      </c>
    </row>
    <row r="2056" customFormat="false" ht="15" hidden="false" customHeight="false" outlineLevel="0" collapsed="false">
      <c r="O2056" s="39" t="n">
        <v>24.8</v>
      </c>
      <c r="P2056" s="40" t="n">
        <f aca="false">SUMPRODUCT(ReC,COS(kk*RADIANS(O2056)))-SUMPRODUCT(ImC,SIN(kk*RADIANS(O2056)))</f>
        <v>0.252753969931659</v>
      </c>
    </row>
    <row r="2057" customFormat="false" ht="15" hidden="false" customHeight="false" outlineLevel="0" collapsed="false">
      <c r="O2057" s="39" t="n">
        <v>24.9</v>
      </c>
      <c r="P2057" s="40" t="n">
        <f aca="false">SUMPRODUCT(ReC,COS(kk*RADIANS(O2057)))-SUMPRODUCT(ImC,SIN(kk*RADIANS(O2057)))</f>
        <v>0.251245959150827</v>
      </c>
    </row>
    <row r="2058" customFormat="false" ht="15" hidden="false" customHeight="false" outlineLevel="0" collapsed="false">
      <c r="O2058" s="39" t="n">
        <v>25</v>
      </c>
      <c r="P2058" s="40" t="n">
        <f aca="false">SUMPRODUCT(ReC,COS(kk*RADIANS(O2058)))-SUMPRODUCT(ImC,SIN(kk*RADIANS(O2058)))</f>
        <v>0.249768620800272</v>
      </c>
    </row>
    <row r="2059" customFormat="false" ht="15" hidden="false" customHeight="false" outlineLevel="0" collapsed="false">
      <c r="O2059" s="39" t="n">
        <v>25.1</v>
      </c>
      <c r="P2059" s="40" t="n">
        <f aca="false">SUMPRODUCT(ReC,COS(kk*RADIANS(O2059)))-SUMPRODUCT(ImC,SIN(kk*RADIANS(O2059)))</f>
        <v>0.248321608488561</v>
      </c>
    </row>
    <row r="2060" customFormat="false" ht="15" hidden="false" customHeight="false" outlineLevel="0" collapsed="false">
      <c r="O2060" s="39" t="n">
        <v>25.2</v>
      </c>
      <c r="P2060" s="40" t="n">
        <f aca="false">SUMPRODUCT(ReC,COS(kk*RADIANS(O2060)))-SUMPRODUCT(ImC,SIN(kk*RADIANS(O2060)))</f>
        <v>0.246904566877191</v>
      </c>
    </row>
    <row r="2061" customFormat="false" ht="15" hidden="false" customHeight="false" outlineLevel="0" collapsed="false">
      <c r="O2061" s="39" t="n">
        <v>25.3</v>
      </c>
      <c r="P2061" s="40" t="n">
        <f aca="false">SUMPRODUCT(ReC,COS(kk*RADIANS(O2061)))-SUMPRODUCT(ImC,SIN(kk*RADIANS(O2061)))</f>
        <v>0.245517131864956</v>
      </c>
    </row>
    <row r="2062" customFormat="false" ht="15" hidden="false" customHeight="false" outlineLevel="0" collapsed="false">
      <c r="O2062" s="39" t="n">
        <v>25.4</v>
      </c>
      <c r="P2062" s="40" t="n">
        <f aca="false">SUMPRODUCT(ReC,COS(kk*RADIANS(O2062)))-SUMPRODUCT(ImC,SIN(kk*RADIANS(O2062)))</f>
        <v>0.244158930774802</v>
      </c>
    </row>
    <row r="2063" customFormat="false" ht="15" hidden="false" customHeight="false" outlineLevel="0" collapsed="false">
      <c r="O2063" s="39" t="n">
        <v>25.5</v>
      </c>
      <c r="P2063" s="40" t="n">
        <f aca="false">SUMPRODUCT(ReC,COS(kk*RADIANS(O2063)))-SUMPRODUCT(ImC,SIN(kk*RADIANS(O2063)))</f>
        <v>0.242829582543066</v>
      </c>
    </row>
    <row r="2064" customFormat="false" ht="15" hidden="false" customHeight="false" outlineLevel="0" collapsed="false">
      <c r="O2064" s="39" t="n">
        <v>25.6</v>
      </c>
      <c r="P2064" s="40" t="n">
        <f aca="false">SUMPRODUCT(ReC,COS(kk*RADIANS(O2064)))-SUMPRODUCT(ImC,SIN(kk*RADIANS(O2064)))</f>
        <v>0.24152869791105</v>
      </c>
    </row>
    <row r="2065" customFormat="false" ht="15" hidden="false" customHeight="false" outlineLevel="0" collapsed="false">
      <c r="O2065" s="39" t="n">
        <v>25.7</v>
      </c>
      <c r="P2065" s="40" t="n">
        <f aca="false">SUMPRODUCT(ReC,COS(kk*RADIANS(O2065)))-SUMPRODUCT(ImC,SIN(kk*RADIANS(O2065)))</f>
        <v>0.240255879618823</v>
      </c>
    </row>
    <row r="2066" customFormat="false" ht="15" hidden="false" customHeight="false" outlineLevel="0" collapsed="false">
      <c r="O2066" s="39" t="n">
        <v>25.8</v>
      </c>
      <c r="P2066" s="40" t="n">
        <f aca="false">SUMPRODUCT(ReC,COS(kk*RADIANS(O2066)))-SUMPRODUCT(ImC,SIN(kk*RADIANS(O2066)))</f>
        <v>0.239010722601189</v>
      </c>
    </row>
    <row r="2067" customFormat="false" ht="15" hidden="false" customHeight="false" outlineLevel="0" collapsed="false">
      <c r="O2067" s="39" t="n">
        <v>25.9</v>
      </c>
      <c r="P2067" s="40" t="n">
        <f aca="false">SUMPRODUCT(ReC,COS(kk*RADIANS(O2067)))-SUMPRODUCT(ImC,SIN(kk*RADIANS(O2067)))</f>
        <v>0.237792814185735</v>
      </c>
    </row>
    <row r="2068" customFormat="false" ht="15" hidden="false" customHeight="false" outlineLevel="0" collapsed="false">
      <c r="O2068" s="39" t="n">
        <v>26</v>
      </c>
      <c r="P2068" s="40" t="n">
        <f aca="false">SUMPRODUCT(ReC,COS(kk*RADIANS(O2068)))-SUMPRODUCT(ImC,SIN(kk*RADIANS(O2068)))</f>
        <v>0.236601734292872</v>
      </c>
    </row>
    <row r="2069" customFormat="false" ht="15" hidden="false" customHeight="false" outlineLevel="0" collapsed="false">
      <c r="O2069" s="39" t="n">
        <v>26.1</v>
      </c>
      <c r="P2069" s="40" t="n">
        <f aca="false">SUMPRODUCT(ReC,COS(kk*RADIANS(O2069)))-SUMPRODUCT(ImC,SIN(kk*RADIANS(O2069)))</f>
        <v>0.235437055637791</v>
      </c>
    </row>
    <row r="2070" customFormat="false" ht="15" hidden="false" customHeight="false" outlineLevel="0" collapsed="false">
      <c r="O2070" s="39" t="n">
        <v>26.2</v>
      </c>
      <c r="P2070" s="40" t="n">
        <f aca="false">SUMPRODUCT(ReC,COS(kk*RADIANS(O2070)))-SUMPRODUCT(ImC,SIN(kk*RADIANS(O2070)))</f>
        <v>0.234298343934257</v>
      </c>
    </row>
    <row r="2071" customFormat="false" ht="15" hidden="false" customHeight="false" outlineLevel="0" collapsed="false">
      <c r="O2071" s="39" t="n">
        <v>26.3</v>
      </c>
      <c r="P2071" s="40" t="n">
        <f aca="false">SUMPRODUCT(ReC,COS(kk*RADIANS(O2071)))-SUMPRODUCT(ImC,SIN(kk*RADIANS(O2071)))</f>
        <v>0.233185158100145</v>
      </c>
    </row>
    <row r="2072" customFormat="false" ht="15" hidden="false" customHeight="false" outlineLevel="0" collapsed="false">
      <c r="O2072" s="39" t="n">
        <v>26.4</v>
      </c>
      <c r="P2072" s="40" t="n">
        <f aca="false">SUMPRODUCT(ReC,COS(kk*RADIANS(O2072)))-SUMPRODUCT(ImC,SIN(kk*RADIANS(O2072)))</f>
        <v>0.232097050464646</v>
      </c>
    </row>
    <row r="2073" customFormat="false" ht="15" hidden="false" customHeight="false" outlineLevel="0" collapsed="false">
      <c r="O2073" s="39" t="n">
        <v>26.5</v>
      </c>
      <c r="P2073" s="40" t="n">
        <f aca="false">SUMPRODUCT(ReC,COS(kk*RADIANS(O2073)))-SUMPRODUCT(ImC,SIN(kk*RADIANS(O2073)))</f>
        <v>0.231033566977055</v>
      </c>
    </row>
    <row r="2074" customFormat="false" ht="15" hidden="false" customHeight="false" outlineLevel="0" collapsed="false">
      <c r="O2074" s="39" t="n">
        <v>26.6</v>
      </c>
      <c r="P2074" s="40" t="n">
        <f aca="false">SUMPRODUCT(ReC,COS(kk*RADIANS(O2074)))-SUMPRODUCT(ImC,SIN(kk*RADIANS(O2074)))</f>
        <v>0.229994247417053</v>
      </c>
    </row>
    <row r="2075" customFormat="false" ht="15" hidden="false" customHeight="false" outlineLevel="0" collapsed="false">
      <c r="O2075" s="39" t="n">
        <v>26.7</v>
      </c>
      <c r="P2075" s="40" t="n">
        <f aca="false">SUMPRODUCT(ReC,COS(kk*RADIANS(O2075)))-SUMPRODUCT(ImC,SIN(kk*RADIANS(O2075)))</f>
        <v>0.228978625606405</v>
      </c>
    </row>
    <row r="2076" customFormat="false" ht="15" hidden="false" customHeight="false" outlineLevel="0" collapsed="false">
      <c r="O2076" s="39" t="n">
        <v>26.8</v>
      </c>
      <c r="P2076" s="40" t="n">
        <f aca="false">SUMPRODUCT(ReC,COS(kk*RADIANS(O2076)))-SUMPRODUCT(ImC,SIN(kk*RADIANS(O2076)))</f>
        <v>0.227986229621984</v>
      </c>
    </row>
    <row r="2077" customFormat="false" ht="15" hidden="false" customHeight="false" outlineLevel="0" collapsed="false">
      <c r="O2077" s="39" t="n">
        <v>26.9</v>
      </c>
      <c r="P2077" s="40" t="n">
        <f aca="false">SUMPRODUCT(ReC,COS(kk*RADIANS(O2077)))-SUMPRODUCT(ImC,SIN(kk*RADIANS(O2077)))</f>
        <v>0.227016582010037</v>
      </c>
    </row>
    <row r="2078" customFormat="false" ht="15" hidden="false" customHeight="false" outlineLevel="0" collapsed="false">
      <c r="O2078" s="39" t="n">
        <v>27</v>
      </c>
      <c r="P2078" s="40" t="n">
        <f aca="false">SUMPRODUCT(ReC,COS(kk*RADIANS(O2078)))-SUMPRODUCT(ImC,SIN(kk*RADIANS(O2078)))</f>
        <v>0.226069200001607</v>
      </c>
    </row>
    <row r="2079" customFormat="false" ht="15" hidden="false" customHeight="false" outlineLevel="0" collapsed="false">
      <c r="O2079" s="39" t="n">
        <v>27.1</v>
      </c>
      <c r="P2079" s="40" t="n">
        <f aca="false">SUMPRODUCT(ReC,COS(kk*RADIANS(O2079)))-SUMPRODUCT(ImC,SIN(kk*RADIANS(O2079)))</f>
        <v>0.225143595729032</v>
      </c>
    </row>
    <row r="2080" customFormat="false" ht="15" hidden="false" customHeight="false" outlineLevel="0" collapsed="false">
      <c r="O2080" s="39" t="n">
        <v>27.2</v>
      </c>
      <c r="P2080" s="40" t="n">
        <f aca="false">SUMPRODUCT(ReC,COS(kk*RADIANS(O2080)))-SUMPRODUCT(ImC,SIN(kk*RADIANS(O2080)))</f>
        <v>0.224239276443418</v>
      </c>
    </row>
    <row r="2081" customFormat="false" ht="15" hidden="false" customHeight="false" outlineLevel="0" collapsed="false">
      <c r="O2081" s="39" t="n">
        <v>27.3</v>
      </c>
      <c r="P2081" s="40" t="n">
        <f aca="false">SUMPRODUCT(ReC,COS(kk*RADIANS(O2081)))-SUMPRODUCT(ImC,SIN(kk*RADIANS(O2081)))</f>
        <v>0.223355744733022</v>
      </c>
    </row>
    <row r="2082" customFormat="false" ht="15" hidden="false" customHeight="false" outlineLevel="0" collapsed="false">
      <c r="O2082" s="39" t="n">
        <v>27.4</v>
      </c>
      <c r="P2082" s="40" t="n">
        <f aca="false">SUMPRODUCT(ReC,COS(kk*RADIANS(O2082)))-SUMPRODUCT(ImC,SIN(kk*RADIANS(O2082)))</f>
        <v>0.22249249874244</v>
      </c>
    </row>
    <row r="2083" customFormat="false" ht="15" hidden="false" customHeight="false" outlineLevel="0" collapsed="false">
      <c r="O2083" s="39" t="n">
        <v>27.5</v>
      </c>
      <c r="P2083" s="40" t="n">
        <f aca="false">SUMPRODUCT(ReC,COS(kk*RADIANS(O2083)))-SUMPRODUCT(ImC,SIN(kk*RADIANS(O2083)))</f>
        <v>0.221649032392525</v>
      </c>
    </row>
    <row r="2084" customFormat="false" ht="15" hidden="false" customHeight="false" outlineLevel="0" collapsed="false">
      <c r="O2084" s="39" t="n">
        <v>27.6</v>
      </c>
      <c r="P2084" s="40" t="n">
        <f aca="false">SUMPRODUCT(ReC,COS(kk*RADIANS(O2084)))-SUMPRODUCT(ImC,SIN(kk*RADIANS(O2084)))</f>
        <v>0.22082483560095</v>
      </c>
    </row>
    <row r="2085" customFormat="false" ht="15" hidden="false" customHeight="false" outlineLevel="0" collapsed="false">
      <c r="O2085" s="39" t="n">
        <v>27.7</v>
      </c>
      <c r="P2085" s="40" t="n">
        <f aca="false">SUMPRODUCT(ReC,COS(kk*RADIANS(O2085)))-SUMPRODUCT(ImC,SIN(kk*RADIANS(O2085)))</f>
        <v>0.220019394503311</v>
      </c>
    </row>
    <row r="2086" customFormat="false" ht="15" hidden="false" customHeight="false" outlineLevel="0" collapsed="false">
      <c r="O2086" s="39" t="n">
        <v>27.8</v>
      </c>
      <c r="P2086" s="40" t="n">
        <f aca="false">SUMPRODUCT(ReC,COS(kk*RADIANS(O2086)))-SUMPRODUCT(ImC,SIN(kk*RADIANS(O2086)))</f>
        <v>0.219232191674714</v>
      </c>
    </row>
    <row r="2087" customFormat="false" ht="15" hidden="false" customHeight="false" outlineLevel="0" collapsed="false">
      <c r="O2087" s="39" t="n">
        <v>27.9</v>
      </c>
      <c r="P2087" s="40" t="n">
        <f aca="false">SUMPRODUCT(ReC,COS(kk*RADIANS(O2087)))-SUMPRODUCT(ImC,SIN(kk*RADIANS(O2087)))</f>
        <v>0.218462706351734</v>
      </c>
    </row>
    <row r="2088" customFormat="false" ht="15" hidden="false" customHeight="false" outlineLevel="0" collapsed="false">
      <c r="O2088" s="39" t="n">
        <v>28</v>
      </c>
      <c r="P2088" s="40" t="n">
        <f aca="false">SUMPRODUCT(ReC,COS(kk*RADIANS(O2088)))-SUMPRODUCT(ImC,SIN(kk*RADIANS(O2088)))</f>
        <v>0.21771041465467</v>
      </c>
    </row>
    <row r="2089" customFormat="false" ht="15" hidden="false" customHeight="false" outlineLevel="0" collapsed="false">
      <c r="O2089" s="39" t="n">
        <v>28.1</v>
      </c>
      <c r="P2089" s="40" t="n">
        <f aca="false">SUMPRODUCT(ReC,COS(kk*RADIANS(O2089)))-SUMPRODUCT(ImC,SIN(kk*RADIANS(O2089)))</f>
        <v>0.216974789810014</v>
      </c>
    </row>
    <row r="2090" customFormat="false" ht="15" hidden="false" customHeight="false" outlineLevel="0" collapsed="false">
      <c r="O2090" s="39" t="n">
        <v>28.2</v>
      </c>
      <c r="P2090" s="40" t="n">
        <f aca="false">SUMPRODUCT(ReC,COS(kk*RADIANS(O2090)))-SUMPRODUCT(ImC,SIN(kk*RADIANS(O2090)))</f>
        <v>0.216255302373039</v>
      </c>
    </row>
    <row r="2091" customFormat="false" ht="15" hidden="false" customHeight="false" outlineLevel="0" collapsed="false">
      <c r="O2091" s="39" t="n">
        <v>28.3</v>
      </c>
      <c r="P2091" s="40" t="n">
        <f aca="false">SUMPRODUCT(ReC,COS(kk*RADIANS(O2091)))-SUMPRODUCT(ImC,SIN(kk*RADIANS(O2091)))</f>
        <v>0.215551420450428</v>
      </c>
    </row>
    <row r="2092" customFormat="false" ht="15" hidden="false" customHeight="false" outlineLevel="0" collapsed="false">
      <c r="O2092" s="39" t="n">
        <v>28.4</v>
      </c>
      <c r="P2092" s="40" t="n">
        <f aca="false">SUMPRODUCT(ReC,COS(kk*RADIANS(O2092)))-SUMPRODUCT(ImC,SIN(kk*RADIANS(O2092)))</f>
        <v>0.214862609922853</v>
      </c>
    </row>
    <row r="2093" customFormat="false" ht="15" hidden="false" customHeight="false" outlineLevel="0" collapsed="false">
      <c r="O2093" s="39" t="n">
        <v>28.5</v>
      </c>
      <c r="P2093" s="40" t="n">
        <f aca="false">SUMPRODUCT(ReC,COS(kk*RADIANS(O2093)))-SUMPRODUCT(ImC,SIN(kk*RADIANS(O2093)))</f>
        <v>0.214188334667425</v>
      </c>
    </row>
    <row r="2094" customFormat="false" ht="15" hidden="false" customHeight="false" outlineLevel="0" collapsed="false">
      <c r="O2094" s="39" t="n">
        <v>28.6</v>
      </c>
      <c r="P2094" s="40" t="n">
        <f aca="false">SUMPRODUCT(ReC,COS(kk*RADIANS(O2094)))-SUMPRODUCT(ImC,SIN(kk*RADIANS(O2094)))</f>
        <v>0.213528056779925</v>
      </c>
    </row>
    <row r="2095" customFormat="false" ht="15" hidden="false" customHeight="false" outlineLevel="0" collapsed="false">
      <c r="O2095" s="39" t="n">
        <v>28.7</v>
      </c>
      <c r="P2095" s="40" t="n">
        <f aca="false">SUMPRODUCT(ReC,COS(kk*RADIANS(O2095)))-SUMPRODUCT(ImC,SIN(kk*RADIANS(O2095)))</f>
        <v>0.212881236796733</v>
      </c>
    </row>
    <row r="2096" customFormat="false" ht="15" hidden="false" customHeight="false" outlineLevel="0" collapsed="false">
      <c r="O2096" s="39" t="n">
        <v>28.8</v>
      </c>
      <c r="P2096" s="40" t="n">
        <f aca="false">SUMPRODUCT(ReC,COS(kk*RADIANS(O2096)))-SUMPRODUCT(ImC,SIN(kk*RADIANS(O2096)))</f>
        <v>0.21224733391637</v>
      </c>
    </row>
    <row r="2097" customFormat="false" ht="15" hidden="false" customHeight="false" outlineLevel="0" collapsed="false">
      <c r="O2097" s="39" t="n">
        <v>28.9</v>
      </c>
      <c r="P2097" s="40" t="n">
        <f aca="false">SUMPRODUCT(ReC,COS(kk*RADIANS(O2097)))-SUMPRODUCT(ImC,SIN(kk*RADIANS(O2097)))</f>
        <v>0.211625806220574</v>
      </c>
    </row>
    <row r="2098" customFormat="false" ht="15" hidden="false" customHeight="false" outlineLevel="0" collapsed="false">
      <c r="O2098" s="39" t="n">
        <v>29</v>
      </c>
      <c r="P2098" s="40" t="n">
        <f aca="false">SUMPRODUCT(ReC,COS(kk*RADIANS(O2098)))-SUMPRODUCT(ImC,SIN(kk*RADIANS(O2098)))</f>
        <v>0.211016110894821</v>
      </c>
    </row>
    <row r="2099" customFormat="false" ht="15" hidden="false" customHeight="false" outlineLevel="0" collapsed="false">
      <c r="O2099" s="39" t="n">
        <v>29.1</v>
      </c>
      <c r="P2099" s="40" t="n">
        <f aca="false">SUMPRODUCT(ReC,COS(kk*RADIANS(O2099)))-SUMPRODUCT(ImC,SIN(kk*RADIANS(O2099)))</f>
        <v>0.210417704448208</v>
      </c>
    </row>
    <row r="2100" customFormat="false" ht="15" hidden="false" customHeight="false" outlineLevel="0" collapsed="false">
      <c r="O2100" s="39" t="n">
        <v>29.2</v>
      </c>
      <c r="P2100" s="40" t="n">
        <f aca="false">SUMPRODUCT(ReC,COS(kk*RADIANS(O2100)))-SUMPRODUCT(ImC,SIN(kk*RADIANS(O2100)))</f>
        <v>0.209830042932626</v>
      </c>
    </row>
    <row r="2101" customFormat="false" ht="15" hidden="false" customHeight="false" outlineLevel="0" collapsed="false">
      <c r="O2101" s="39" t="n">
        <v>29.3</v>
      </c>
      <c r="P2101" s="40" t="n">
        <f aca="false">SUMPRODUCT(ReC,COS(kk*RADIANS(O2101)))-SUMPRODUCT(ImC,SIN(kk*RADIANS(O2101)))</f>
        <v>0.20925258216112</v>
      </c>
    </row>
    <row r="2102" customFormat="false" ht="15" hidden="false" customHeight="false" outlineLevel="0" collapsed="false">
      <c r="O2102" s="39" t="n">
        <v>29.4</v>
      </c>
      <c r="P2102" s="40" t="n">
        <f aca="false">SUMPRODUCT(ReC,COS(kk*RADIANS(O2102)))-SUMPRODUCT(ImC,SIN(kk*RADIANS(O2102)))</f>
        <v>0.20868477792538</v>
      </c>
    </row>
    <row r="2103" customFormat="false" ht="15" hidden="false" customHeight="false" outlineLevel="0" collapsed="false">
      <c r="O2103" s="39" t="n">
        <v>29.5</v>
      </c>
      <c r="P2103" s="40" t="n">
        <f aca="false">SUMPRODUCT(ReC,COS(kk*RADIANS(O2103)))-SUMPRODUCT(ImC,SIN(kk*RADIANS(O2103)))</f>
        <v>0.208126086212267</v>
      </c>
    </row>
    <row r="2104" customFormat="false" ht="15" hidden="false" customHeight="false" outlineLevel="0" collapsed="false">
      <c r="O2104" s="39" t="n">
        <v>29.6</v>
      </c>
      <c r="P2104" s="40" t="n">
        <f aca="false">SUMPRODUCT(ReC,COS(kk*RADIANS(O2104)))-SUMPRODUCT(ImC,SIN(kk*RADIANS(O2104)))</f>
        <v>0.207575963419291</v>
      </c>
    </row>
    <row r="2105" customFormat="false" ht="15" hidden="false" customHeight="false" outlineLevel="0" collapsed="false">
      <c r="O2105" s="39" t="n">
        <v>29.7</v>
      </c>
      <c r="P2105" s="40" t="n">
        <f aca="false">SUMPRODUCT(ReC,COS(kk*RADIANS(O2105)))-SUMPRODUCT(ImC,SIN(kk*RADIANS(O2105)))</f>
        <v>0.207033866568975</v>
      </c>
    </row>
    <row r="2106" customFormat="false" ht="15" hidden="false" customHeight="false" outlineLevel="0" collapsed="false">
      <c r="O2106" s="39" t="n">
        <v>29.8</v>
      </c>
      <c r="P2106" s="40" t="n">
        <f aca="false">SUMPRODUCT(ReC,COS(kk*RADIANS(O2106)))-SUMPRODUCT(ImC,SIN(kk*RADIANS(O2106)))</f>
        <v>0.206499253522017</v>
      </c>
    </row>
    <row r="2107" customFormat="false" ht="15" hidden="false" customHeight="false" outlineLevel="0" collapsed="false">
      <c r="O2107" s="39" t="n">
        <v>29.9</v>
      </c>
      <c r="P2107" s="40" t="n">
        <f aca="false">SUMPRODUCT(ReC,COS(kk*RADIANS(O2107)))-SUMPRODUCT(ImC,SIN(kk*RADIANS(O2107)))</f>
        <v>0.205971583189171</v>
      </c>
    </row>
    <row r="2108" customFormat="false" ht="15" hidden="false" customHeight="false" outlineLevel="0" collapsed="false">
      <c r="O2108" s="39" t="n">
        <v>30</v>
      </c>
      <c r="P2108" s="40" t="n">
        <f aca="false">SUMPRODUCT(ReC,COS(kk*RADIANS(O2108)))-SUMPRODUCT(ImC,SIN(kk*RADIANS(O2108)))</f>
        <v>0.205450315741775</v>
      </c>
    </row>
    <row r="2109" customFormat="false" ht="15" hidden="false" customHeight="false" outlineLevel="0" collapsed="false">
      <c r="O2109" s="39" t="n">
        <v>30.1</v>
      </c>
      <c r="P2109" s="40" t="n">
        <f aca="false">SUMPRODUCT(ReC,COS(kk*RADIANS(O2109)))-SUMPRODUCT(ImC,SIN(kk*RADIANS(O2109)))</f>
        <v>0.204934912820847</v>
      </c>
    </row>
    <row r="2110" customFormat="false" ht="15" hidden="false" customHeight="false" outlineLevel="0" collapsed="false">
      <c r="O2110" s="39" t="n">
        <v>30.2</v>
      </c>
      <c r="P2110" s="40" t="n">
        <f aca="false">SUMPRODUCT(ReC,COS(kk*RADIANS(O2110)))-SUMPRODUCT(ImC,SIN(kk*RADIANS(O2110)))</f>
        <v>0.204424837744673</v>
      </c>
    </row>
    <row r="2111" customFormat="false" ht="15" hidden="false" customHeight="false" outlineLevel="0" collapsed="false">
      <c r="O2111" s="39" t="n">
        <v>30.3</v>
      </c>
      <c r="P2111" s="40" t="n">
        <f aca="false">SUMPRODUCT(ReC,COS(kk*RADIANS(O2111)))-SUMPRODUCT(ImC,SIN(kk*RADIANS(O2111)))</f>
        <v>0.20391955571481</v>
      </c>
    </row>
    <row r="2112" customFormat="false" ht="15" hidden="false" customHeight="false" outlineLevel="0" collapsed="false">
      <c r="O2112" s="39" t="n">
        <v>30.4</v>
      </c>
      <c r="P2112" s="40" t="n">
        <f aca="false">SUMPRODUCT(ReC,COS(kk*RADIANS(O2112)))-SUMPRODUCT(ImC,SIN(kk*RADIANS(O2112)))</f>
        <v>0.203418534020436</v>
      </c>
    </row>
    <row r="2113" customFormat="false" ht="15" hidden="false" customHeight="false" outlineLevel="0" collapsed="false">
      <c r="O2113" s="39" t="n">
        <v>30.5</v>
      </c>
      <c r="P2113" s="40" t="n">
        <f aca="false">SUMPRODUCT(ReC,COS(kk*RADIANS(O2113)))-SUMPRODUCT(ImC,SIN(kk*RADIANS(O2113)))</f>
        <v>0.202921242240964</v>
      </c>
    </row>
    <row r="2114" customFormat="false" ht="15" hidden="false" customHeight="false" outlineLevel="0" collapsed="false">
      <c r="O2114" s="39" t="n">
        <v>30.6</v>
      </c>
      <c r="P2114" s="40" t="n">
        <f aca="false">SUMPRODUCT(ReC,COS(kk*RADIANS(O2114)))-SUMPRODUCT(ImC,SIN(kk*RADIANS(O2114)))</f>
        <v>0.202427152446863</v>
      </c>
    </row>
    <row r="2115" customFormat="false" ht="15" hidden="false" customHeight="false" outlineLevel="0" collapsed="false">
      <c r="O2115" s="39" t="n">
        <v>30.7</v>
      </c>
      <c r="P2115" s="40" t="n">
        <f aca="false">SUMPRODUCT(ReC,COS(kk*RADIANS(O2115)))-SUMPRODUCT(ImC,SIN(kk*RADIANS(O2115)))</f>
        <v>0.201935739398594</v>
      </c>
    </row>
    <row r="2116" customFormat="false" ht="15" hidden="false" customHeight="false" outlineLevel="0" collapsed="false">
      <c r="O2116" s="39" t="n">
        <v>30.8</v>
      </c>
      <c r="P2116" s="40" t="n">
        <f aca="false">SUMPRODUCT(ReC,COS(kk*RADIANS(O2116)))-SUMPRODUCT(ImC,SIN(kk*RADIANS(O2116)))</f>
        <v>0.201446480743609</v>
      </c>
    </row>
    <row r="2117" customFormat="false" ht="15" hidden="false" customHeight="false" outlineLevel="0" collapsed="false">
      <c r="O2117" s="39" t="n">
        <v>30.9</v>
      </c>
      <c r="P2117" s="40" t="n">
        <f aca="false">SUMPRODUCT(ReC,COS(kk*RADIANS(O2117)))-SUMPRODUCT(ImC,SIN(kk*RADIANS(O2117)))</f>
        <v>0.200958857211337</v>
      </c>
    </row>
    <row r="2118" customFormat="false" ht="15" hidden="false" customHeight="false" outlineLevel="0" collapsed="false">
      <c r="O2118" s="39" t="n">
        <v>31</v>
      </c>
      <c r="P2118" s="40" t="n">
        <f aca="false">SUMPRODUCT(ReC,COS(kk*RADIANS(O2118)))-SUMPRODUCT(ImC,SIN(kk*RADIANS(O2118)))</f>
        <v>0.200472352806076</v>
      </c>
    </row>
    <row r="2119" customFormat="false" ht="15" hidden="false" customHeight="false" outlineLevel="0" collapsed="false">
      <c r="O2119" s="39" t="n">
        <v>31.1</v>
      </c>
      <c r="P2119" s="40" t="n">
        <f aca="false">SUMPRODUCT(ReC,COS(kk*RADIANS(O2119)))-SUMPRODUCT(ImC,SIN(kk*RADIANS(O2119)))</f>
        <v>0.199986454997756</v>
      </c>
    </row>
    <row r="2120" customFormat="false" ht="15" hidden="false" customHeight="false" outlineLevel="0" collapsed="false">
      <c r="O2120" s="39" t="n">
        <v>31.2</v>
      </c>
      <c r="P2120" s="40" t="n">
        <f aca="false">SUMPRODUCT(ReC,COS(kk*RADIANS(O2120)))-SUMPRODUCT(ImC,SIN(kk*RADIANS(O2120)))</f>
        <v>0.199500654910463</v>
      </c>
    </row>
    <row r="2121" customFormat="false" ht="15" hidden="false" customHeight="false" outlineLevel="0" collapsed="false">
      <c r="O2121" s="39" t="n">
        <v>31.3</v>
      </c>
      <c r="P2121" s="40" t="n">
        <f aca="false">SUMPRODUCT(ReC,COS(kk*RADIANS(O2121)))-SUMPRODUCT(ImC,SIN(kk*RADIANS(O2121)))</f>
        <v>0.199014447508699</v>
      </c>
    </row>
    <row r="2122" customFormat="false" ht="15" hidden="false" customHeight="false" outlineLevel="0" collapsed="false">
      <c r="O2122" s="39" t="n">
        <v>31.4</v>
      </c>
      <c r="P2122" s="40" t="n">
        <f aca="false">SUMPRODUCT(ReC,COS(kk*RADIANS(O2122)))-SUMPRODUCT(ImC,SIN(kk*RADIANS(O2122)))</f>
        <v>0.198527331781285</v>
      </c>
    </row>
    <row r="2123" customFormat="false" ht="15" hidden="false" customHeight="false" outlineLevel="0" collapsed="false">
      <c r="O2123" s="39" t="n">
        <v>31.5</v>
      </c>
      <c r="P2123" s="40" t="n">
        <f aca="false">SUMPRODUCT(ReC,COS(kk*RADIANS(O2123)))-SUMPRODUCT(ImC,SIN(kk*RADIANS(O2123)))</f>
        <v>0.198038810922865</v>
      </c>
    </row>
    <row r="2124" customFormat="false" ht="15" hidden="false" customHeight="false" outlineLevel="0" collapsed="false">
      <c r="O2124" s="39" t="n">
        <v>31.6</v>
      </c>
      <c r="P2124" s="40" t="n">
        <f aca="false">SUMPRODUCT(ReC,COS(kk*RADIANS(O2124)))-SUMPRODUCT(ImC,SIN(kk*RADIANS(O2124)))</f>
        <v>0.197548392512928</v>
      </c>
    </row>
    <row r="2125" customFormat="false" ht="15" hidden="false" customHeight="false" outlineLevel="0" collapsed="false">
      <c r="O2125" s="39" t="n">
        <v>31.7</v>
      </c>
      <c r="P2125" s="40" t="n">
        <f aca="false">SUMPRODUCT(ReC,COS(kk*RADIANS(O2125)))-SUMPRODUCT(ImC,SIN(kk*RADIANS(O2125)))</f>
        <v>0.197055588692307</v>
      </c>
    </row>
    <row r="2126" customFormat="false" ht="15" hidden="false" customHeight="false" outlineLevel="0" collapsed="false">
      <c r="O2126" s="39" t="n">
        <v>31.8</v>
      </c>
      <c r="P2126" s="40" t="n">
        <f aca="false">SUMPRODUCT(ReC,COS(kk*RADIANS(O2126)))-SUMPRODUCT(ImC,SIN(kk*RADIANS(O2126)))</f>
        <v>0.196559916337085</v>
      </c>
    </row>
    <row r="2127" customFormat="false" ht="15" hidden="false" customHeight="false" outlineLevel="0" collapsed="false">
      <c r="O2127" s="39" t="n">
        <v>31.9</v>
      </c>
      <c r="P2127" s="40" t="n">
        <f aca="false">SUMPRODUCT(ReC,COS(kk*RADIANS(O2127)))-SUMPRODUCT(ImC,SIN(kk*RADIANS(O2127)))</f>
        <v>0.196060897229847</v>
      </c>
    </row>
    <row r="2128" customFormat="false" ht="15" hidden="false" customHeight="false" outlineLevel="0" collapsed="false">
      <c r="O2128" s="39" t="n">
        <v>32</v>
      </c>
      <c r="P2128" s="40" t="n">
        <f aca="false">SUMPRODUCT(ReC,COS(kk*RADIANS(O2128)))-SUMPRODUCT(ImC,SIN(kk*RADIANS(O2128)))</f>
        <v>0.195558058228233</v>
      </c>
    </row>
    <row r="2129" customFormat="false" ht="15" hidden="false" customHeight="false" outlineLevel="0" collapsed="false">
      <c r="O2129" s="39" t="n">
        <v>32.1</v>
      </c>
      <c r="P2129" s="40" t="n">
        <f aca="false">SUMPRODUCT(ReC,COS(kk*RADIANS(O2129)))-SUMPRODUCT(ImC,SIN(kk*RADIANS(O2129)))</f>
        <v>0.19505093143072</v>
      </c>
    </row>
    <row r="2130" customFormat="false" ht="15" hidden="false" customHeight="false" outlineLevel="0" collapsed="false">
      <c r="O2130" s="39" t="n">
        <v>32.2</v>
      </c>
      <c r="P2130" s="40" t="n">
        <f aca="false">SUMPRODUCT(ReC,COS(kk*RADIANS(O2130)))-SUMPRODUCT(ImC,SIN(kk*RADIANS(O2130)))</f>
        <v>0.194539054339592</v>
      </c>
    </row>
    <row r="2131" customFormat="false" ht="15" hidden="false" customHeight="false" outlineLevel="0" collapsed="false">
      <c r="O2131" s="39" t="n">
        <v>32.3</v>
      </c>
      <c r="P2131" s="40" t="n">
        <f aca="false">SUMPRODUCT(ReC,COS(kk*RADIANS(O2131)))-SUMPRODUCT(ImC,SIN(kk*RADIANS(O2131)))</f>
        <v>0.194021970021037</v>
      </c>
    </row>
    <row r="2132" customFormat="false" ht="15" hidden="false" customHeight="false" outlineLevel="0" collapsed="false">
      <c r="O2132" s="39" t="n">
        <v>32.4</v>
      </c>
      <c r="P2132" s="40" t="n">
        <f aca="false">SUMPRODUCT(ReC,COS(kk*RADIANS(O2132)))-SUMPRODUCT(ImC,SIN(kk*RADIANS(O2132)))</f>
        <v>0.193499227262321</v>
      </c>
    </row>
    <row r="2133" customFormat="false" ht="15" hidden="false" customHeight="false" outlineLevel="0" collapsed="false">
      <c r="O2133" s="39" t="n">
        <v>32.5</v>
      </c>
      <c r="P2133" s="40" t="n">
        <f aca="false">SUMPRODUCT(ReC,COS(kk*RADIANS(O2133)))-SUMPRODUCT(ImC,SIN(kk*RADIANS(O2133)))</f>
        <v>0.192970380725994</v>
      </c>
    </row>
    <row r="2134" customFormat="false" ht="15" hidden="false" customHeight="false" outlineLevel="0" collapsed="false">
      <c r="O2134" s="39" t="n">
        <v>32.6</v>
      </c>
      <c r="P2134" s="40" t="n">
        <f aca="false">SUMPRODUCT(ReC,COS(kk*RADIANS(O2134)))-SUMPRODUCT(ImC,SIN(kk*RADIANS(O2134)))</f>
        <v>0.192434991101059</v>
      </c>
    </row>
    <row r="2135" customFormat="false" ht="15" hidden="false" customHeight="false" outlineLevel="0" collapsed="false">
      <c r="O2135" s="39" t="n">
        <v>32.7</v>
      </c>
      <c r="P2135" s="40" t="n">
        <f aca="false">SUMPRODUCT(ReC,COS(kk*RADIANS(O2135)))-SUMPRODUCT(ImC,SIN(kk*RADIANS(O2135)))</f>
        <v>0.191892625251089</v>
      </c>
    </row>
    <row r="2136" customFormat="false" ht="15" hidden="false" customHeight="false" outlineLevel="0" collapsed="false">
      <c r="O2136" s="39" t="n">
        <v>32.8</v>
      </c>
      <c r="P2136" s="40" t="n">
        <f aca="false">SUMPRODUCT(ReC,COS(kk*RADIANS(O2136)))-SUMPRODUCT(ImC,SIN(kk*RADIANS(O2136)))</f>
        <v>0.191342856359208</v>
      </c>
    </row>
    <row r="2137" customFormat="false" ht="15" hidden="false" customHeight="false" outlineLevel="0" collapsed="false">
      <c r="O2137" s="39" t="n">
        <v>32.9</v>
      </c>
      <c r="P2137" s="40" t="n">
        <f aca="false">SUMPRODUCT(ReC,COS(kk*RADIANS(O2137)))-SUMPRODUCT(ImC,SIN(kk*RADIANS(O2137)))</f>
        <v>0.190785264069923</v>
      </c>
    </row>
    <row r="2138" customFormat="false" ht="15" hidden="false" customHeight="false" outlineLevel="0" collapsed="false">
      <c r="O2138" s="39" t="n">
        <v>33</v>
      </c>
      <c r="P2138" s="40" t="n">
        <f aca="false">SUMPRODUCT(ReC,COS(kk*RADIANS(O2138)))-SUMPRODUCT(ImC,SIN(kk*RADIANS(O2138)))</f>
        <v>0.190219434627738</v>
      </c>
    </row>
    <row r="2139" customFormat="false" ht="15" hidden="false" customHeight="false" outlineLevel="0" collapsed="false">
      <c r="O2139" s="39" t="n">
        <v>33.1</v>
      </c>
      <c r="P2139" s="40" t="n">
        <f aca="false">SUMPRODUCT(ReC,COS(kk*RADIANS(O2139)))-SUMPRODUCT(ImC,SIN(kk*RADIANS(O2139)))</f>
        <v>0.189644961012528</v>
      </c>
    </row>
    <row r="2140" customFormat="false" ht="15" hidden="false" customHeight="false" outlineLevel="0" collapsed="false">
      <c r="O2140" s="39" t="n">
        <v>33.2</v>
      </c>
      <c r="P2140" s="40" t="n">
        <f aca="false">SUMPRODUCT(ReC,COS(kk*RADIANS(O2140)))-SUMPRODUCT(ImC,SIN(kk*RADIANS(O2140)))</f>
        <v>0.189061443071616</v>
      </c>
    </row>
    <row r="2141" customFormat="false" ht="15" hidden="false" customHeight="false" outlineLevel="0" collapsed="false">
      <c r="O2141" s="39" t="n">
        <v>33.3</v>
      </c>
      <c r="P2141" s="40" t="n">
        <f aca="false">SUMPRODUCT(ReC,COS(kk*RADIANS(O2141)))-SUMPRODUCT(ImC,SIN(kk*RADIANS(O2141)))</f>
        <v>0.188468487648522</v>
      </c>
    </row>
    <row r="2142" customFormat="false" ht="15" hidden="false" customHeight="false" outlineLevel="0" collapsed="false">
      <c r="O2142" s="39" t="n">
        <v>33.4</v>
      </c>
      <c r="P2142" s="40" t="n">
        <f aca="false">SUMPRODUCT(ReC,COS(kk*RADIANS(O2142)))-SUMPRODUCT(ImC,SIN(kk*RADIANS(O2142)))</f>
        <v>0.187865708708339</v>
      </c>
    </row>
    <row r="2143" customFormat="false" ht="15" hidden="false" customHeight="false" outlineLevel="0" collapsed="false">
      <c r="O2143" s="39" t="n">
        <v>33.5</v>
      </c>
      <c r="P2143" s="40" t="n">
        <f aca="false">SUMPRODUCT(ReC,COS(kk*RADIANS(O2143)))-SUMPRODUCT(ImC,SIN(kk*RADIANS(O2143)))</f>
        <v>0.187252727459718</v>
      </c>
    </row>
    <row r="2144" customFormat="false" ht="15" hidden="false" customHeight="false" outlineLevel="0" collapsed="false">
      <c r="O2144" s="39" t="n">
        <v>33.6</v>
      </c>
      <c r="P2144" s="40" t="n">
        <f aca="false">SUMPRODUCT(ReC,COS(kk*RADIANS(O2144)))-SUMPRODUCT(ImC,SIN(kk*RADIANS(O2144)))</f>
        <v>0.186629172473391</v>
      </c>
    </row>
    <row r="2145" customFormat="false" ht="15" hidden="false" customHeight="false" outlineLevel="0" collapsed="false">
      <c r="O2145" s="39" t="n">
        <v>33.7</v>
      </c>
      <c r="P2145" s="40" t="n">
        <f aca="false">SUMPRODUCT(ReC,COS(kk*RADIANS(O2145)))-SUMPRODUCT(ImC,SIN(kk*RADIANS(O2145)))</f>
        <v>0.185994679797241</v>
      </c>
    </row>
    <row r="2146" customFormat="false" ht="15" hidden="false" customHeight="false" outlineLevel="0" collapsed="false">
      <c r="O2146" s="39" t="n">
        <v>33.8</v>
      </c>
      <c r="P2146" s="40" t="n">
        <f aca="false">SUMPRODUCT(ReC,COS(kk*RADIANS(O2146)))-SUMPRODUCT(ImC,SIN(kk*RADIANS(O2146)))</f>
        <v>0.185348893067849</v>
      </c>
    </row>
    <row r="2147" customFormat="false" ht="15" hidden="false" customHeight="false" outlineLevel="0" collapsed="false">
      <c r="O2147" s="39" t="n">
        <v>33.9</v>
      </c>
      <c r="P2147" s="40" t="n">
        <f aca="false">SUMPRODUCT(ReC,COS(kk*RADIANS(O2147)))-SUMPRODUCT(ImC,SIN(kk*RADIANS(O2147)))</f>
        <v>0.184691463618514</v>
      </c>
    </row>
    <row r="2148" customFormat="false" ht="15" hidden="false" customHeight="false" outlineLevel="0" collapsed="false">
      <c r="O2148" s="39" t="n">
        <v>34</v>
      </c>
      <c r="P2148" s="40" t="n">
        <f aca="false">SUMPRODUCT(ReC,COS(kk*RADIANS(O2148)))-SUMPRODUCT(ImC,SIN(kk*RADIANS(O2148)))</f>
        <v>0.184022050583704</v>
      </c>
    </row>
    <row r="2149" customFormat="false" ht="15" hidden="false" customHeight="false" outlineLevel="0" collapsed="false">
      <c r="O2149" s="39" t="n">
        <v>34.1</v>
      </c>
      <c r="P2149" s="40" t="n">
        <f aca="false">SUMPRODUCT(ReC,COS(kk*RADIANS(O2149)))-SUMPRODUCT(ImC,SIN(kk*RADIANS(O2149)))</f>
        <v>0.183340320999909</v>
      </c>
    </row>
    <row r="2150" customFormat="false" ht="15" hidden="false" customHeight="false" outlineLevel="0" collapsed="false">
      <c r="O2150" s="39" t="n">
        <v>34.2</v>
      </c>
      <c r="P2150" s="40" t="n">
        <f aca="false">SUMPRODUCT(ReC,COS(kk*RADIANS(O2150)))-SUMPRODUCT(ImC,SIN(kk*RADIANS(O2150)))</f>
        <v>0.182645949902877</v>
      </c>
    </row>
    <row r="2151" customFormat="false" ht="15" hidden="false" customHeight="false" outlineLevel="0" collapsed="false">
      <c r="O2151" s="39" t="n">
        <v>34.3</v>
      </c>
      <c r="P2151" s="40" t="n">
        <f aca="false">SUMPRODUCT(ReC,COS(kk*RADIANS(O2151)))-SUMPRODUCT(ImC,SIN(kk*RADIANS(O2151)))</f>
        <v>0.181938620421208</v>
      </c>
    </row>
    <row r="2152" customFormat="false" ht="15" hidden="false" customHeight="false" outlineLevel="0" collapsed="false">
      <c r="O2152" s="39" t="n">
        <v>34.4</v>
      </c>
      <c r="P2152" s="40" t="n">
        <f aca="false">SUMPRODUCT(ReC,COS(kk*RADIANS(O2152)))-SUMPRODUCT(ImC,SIN(kk*RADIANS(O2152)))</f>
        <v>0.181218023866268</v>
      </c>
    </row>
    <row r="2153" customFormat="false" ht="15" hidden="false" customHeight="false" outlineLevel="0" collapsed="false">
      <c r="O2153" s="39" t="n">
        <v>34.5</v>
      </c>
      <c r="P2153" s="40" t="n">
        <f aca="false">SUMPRODUCT(ReC,COS(kk*RADIANS(O2153)))-SUMPRODUCT(ImC,SIN(kk*RADIANS(O2153)))</f>
        <v>0.180483859818427</v>
      </c>
    </row>
    <row r="2154" customFormat="false" ht="15" hidden="false" customHeight="false" outlineLevel="0" collapsed="false">
      <c r="O2154" s="39" t="n">
        <v>34.6</v>
      </c>
      <c r="P2154" s="40" t="n">
        <f aca="false">SUMPRODUCT(ReC,COS(kk*RADIANS(O2154)))-SUMPRODUCT(ImC,SIN(kk*RADIANS(O2154)))</f>
        <v>0.17973583620958</v>
      </c>
    </row>
    <row r="2155" customFormat="false" ht="15" hidden="false" customHeight="false" outlineLevel="0" collapsed="false">
      <c r="O2155" s="39" t="n">
        <v>34.7</v>
      </c>
      <c r="P2155" s="40" t="n">
        <f aca="false">SUMPRODUCT(ReC,COS(kk*RADIANS(O2155)))-SUMPRODUCT(ImC,SIN(kk*RADIANS(O2155)))</f>
        <v>0.178973669401935</v>
      </c>
    </row>
    <row r="2156" customFormat="false" ht="15" hidden="false" customHeight="false" outlineLevel="0" collapsed="false">
      <c r="O2156" s="39" t="n">
        <v>34.8</v>
      </c>
      <c r="P2156" s="40" t="n">
        <f aca="false">SUMPRODUCT(ReC,COS(kk*RADIANS(O2156)))-SUMPRODUCT(ImC,SIN(kk*RADIANS(O2156)))</f>
        <v>0.178197084263067</v>
      </c>
    </row>
    <row r="2157" customFormat="false" ht="15" hidden="false" customHeight="false" outlineLevel="0" collapsed="false">
      <c r="O2157" s="39" t="n">
        <v>34.9</v>
      </c>
      <c r="P2157" s="40" t="n">
        <f aca="false">SUMPRODUCT(ReC,COS(kk*RADIANS(O2157)))-SUMPRODUCT(ImC,SIN(kk*RADIANS(O2157)))</f>
        <v>0.177405814237198</v>
      </c>
    </row>
    <row r="2158" customFormat="false" ht="15" hidden="false" customHeight="false" outlineLevel="0" collapsed="false">
      <c r="O2158" s="39" t="n">
        <v>35</v>
      </c>
      <c r="P2158" s="40" t="n">
        <f aca="false">SUMPRODUCT(ReC,COS(kk*RADIANS(O2158)))-SUMPRODUCT(ImC,SIN(kk*RADIANS(O2158)))</f>
        <v>0.176599601412713</v>
      </c>
    </row>
    <row r="2159" customFormat="false" ht="15" hidden="false" customHeight="false" outlineLevel="0" collapsed="false">
      <c r="O2159" s="39" t="n">
        <v>35.1</v>
      </c>
      <c r="P2159" s="40" t="n">
        <f aca="false">SUMPRODUCT(ReC,COS(kk*RADIANS(O2159)))-SUMPRODUCT(ImC,SIN(kk*RADIANS(O2159)))</f>
        <v>0.175778196585883</v>
      </c>
    </row>
    <row r="2160" customFormat="false" ht="15" hidden="false" customHeight="false" outlineLevel="0" collapsed="false">
      <c r="O2160" s="39" t="n">
        <v>35.2</v>
      </c>
      <c r="P2160" s="40" t="n">
        <f aca="false">SUMPRODUCT(ReC,COS(kk*RADIANS(O2160)))-SUMPRODUCT(ImC,SIN(kk*RADIANS(O2160)))</f>
        <v>0.174941359320789</v>
      </c>
    </row>
    <row r="2161" customFormat="false" ht="15" hidden="false" customHeight="false" outlineLevel="0" collapsed="false">
      <c r="O2161" s="39" t="n">
        <v>35.3</v>
      </c>
      <c r="P2161" s="40" t="n">
        <f aca="false">SUMPRODUCT(ReC,COS(kk*RADIANS(O2161)))-SUMPRODUCT(ImC,SIN(kk*RADIANS(O2161)))</f>
        <v>0.174088858005443</v>
      </c>
    </row>
    <row r="2162" customFormat="false" ht="15" hidden="false" customHeight="false" outlineLevel="0" collapsed="false">
      <c r="O2162" s="39" t="n">
        <v>35.4</v>
      </c>
      <c r="P2162" s="40" t="n">
        <f aca="false">SUMPRODUCT(ReC,COS(kk*RADIANS(O2162)))-SUMPRODUCT(ImC,SIN(kk*RADIANS(O2162)))</f>
        <v>0.173220469904093</v>
      </c>
    </row>
    <row r="2163" customFormat="false" ht="15" hidden="false" customHeight="false" outlineLevel="0" collapsed="false">
      <c r="O2163" s="39" t="n">
        <v>35.5</v>
      </c>
      <c r="P2163" s="40" t="n">
        <f aca="false">SUMPRODUCT(ReC,COS(kk*RADIANS(O2163)))-SUMPRODUCT(ImC,SIN(kk*RADIANS(O2163)))</f>
        <v>0.172335981205705</v>
      </c>
    </row>
    <row r="2164" customFormat="false" ht="15" hidden="false" customHeight="false" outlineLevel="0" collapsed="false">
      <c r="O2164" s="39" t="n">
        <v>35.6</v>
      </c>
      <c r="P2164" s="40" t="n">
        <f aca="false">SUMPRODUCT(ReC,COS(kk*RADIANS(O2164)))-SUMPRODUCT(ImC,SIN(kk*RADIANS(O2164)))</f>
        <v>0.171435187068622</v>
      </c>
    </row>
    <row r="2165" customFormat="false" ht="15" hidden="false" customHeight="false" outlineLevel="0" collapsed="false">
      <c r="O2165" s="39" t="n">
        <v>35.7</v>
      </c>
      <c r="P2165" s="40" t="n">
        <f aca="false">SUMPRODUCT(ReC,COS(kk*RADIANS(O2165)))-SUMPRODUCT(ImC,SIN(kk*RADIANS(O2165)))</f>
        <v>0.170517891661392</v>
      </c>
    </row>
    <row r="2166" customFormat="false" ht="15" hidden="false" customHeight="false" outlineLevel="0" collapsed="false">
      <c r="O2166" s="39" t="n">
        <v>35.8</v>
      </c>
      <c r="P2166" s="40" t="n">
        <f aca="false">SUMPRODUCT(ReC,COS(kk*RADIANS(O2166)))-SUMPRODUCT(ImC,SIN(kk*RADIANS(O2166)))</f>
        <v>0.169583908199772</v>
      </c>
    </row>
    <row r="2167" customFormat="false" ht="15" hidden="false" customHeight="false" outlineLevel="0" collapsed="false">
      <c r="O2167" s="39" t="n">
        <v>35.9</v>
      </c>
      <c r="P2167" s="40" t="n">
        <f aca="false">SUMPRODUCT(ReC,COS(kk*RADIANS(O2167)))-SUMPRODUCT(ImC,SIN(kk*RADIANS(O2167)))</f>
        <v>0.168633058979893</v>
      </c>
    </row>
    <row r="2168" customFormat="false" ht="15" hidden="false" customHeight="false" outlineLevel="0" collapsed="false">
      <c r="O2168" s="39" t="n">
        <v>36</v>
      </c>
      <c r="P2168" s="40" t="n">
        <f aca="false">SUMPRODUCT(ReC,COS(kk*RADIANS(O2168)))-SUMPRODUCT(ImC,SIN(kk*RADIANS(O2168)))</f>
        <v>0.167665175407608</v>
      </c>
    </row>
    <row r="2169" customFormat="false" ht="15" hidden="false" customHeight="false" outlineLevel="0" collapsed="false">
      <c r="O2169" s="39" t="n">
        <v>36.1</v>
      </c>
      <c r="P2169" s="40" t="n">
        <f aca="false">SUMPRODUCT(ReC,COS(kk*RADIANS(O2169)))-SUMPRODUCT(ImC,SIN(kk*RADIANS(O2169)))</f>
        <v>0.166680098024006</v>
      </c>
    </row>
    <row r="2170" customFormat="false" ht="15" hidden="false" customHeight="false" outlineLevel="0" collapsed="false">
      <c r="O2170" s="39" t="n">
        <v>36.2</v>
      </c>
      <c r="P2170" s="40" t="n">
        <f aca="false">SUMPRODUCT(ReC,COS(kk*RADIANS(O2170)))-SUMPRODUCT(ImC,SIN(kk*RADIANS(O2170)))</f>
        <v>0.165677676527111</v>
      </c>
    </row>
    <row r="2171" customFormat="false" ht="15" hidden="false" customHeight="false" outlineLevel="0" collapsed="false">
      <c r="O2171" s="39" t="n">
        <v>36.3</v>
      </c>
      <c r="P2171" s="40" t="n">
        <f aca="false">SUMPRODUCT(ReC,COS(kk*RADIANS(O2171)))-SUMPRODUCT(ImC,SIN(kk*RADIANS(O2171)))</f>
        <v>0.164657769789767</v>
      </c>
    </row>
    <row r="2172" customFormat="false" ht="15" hidden="false" customHeight="false" outlineLevel="0" collapsed="false">
      <c r="O2172" s="39" t="n">
        <v>36.4</v>
      </c>
      <c r="P2172" s="40" t="n">
        <f aca="false">SUMPRODUCT(ReC,COS(kk*RADIANS(O2172)))-SUMPRODUCT(ImC,SIN(kk*RADIANS(O2172)))</f>
        <v>0.163620245873713</v>
      </c>
    </row>
    <row r="2173" customFormat="false" ht="15" hidden="false" customHeight="false" outlineLevel="0" collapsed="false">
      <c r="O2173" s="39" t="n">
        <v>36.5</v>
      </c>
      <c r="P2173" s="40" t="n">
        <f aca="false">SUMPRODUCT(ReC,COS(kk*RADIANS(O2173)))-SUMPRODUCT(ImC,SIN(kk*RADIANS(O2173)))</f>
        <v>0.162564982039871</v>
      </c>
    </row>
    <row r="2174" customFormat="false" ht="15" hidden="false" customHeight="false" outlineLevel="0" collapsed="false">
      <c r="O2174" s="39" t="n">
        <v>36.6</v>
      </c>
      <c r="P2174" s="40" t="n">
        <f aca="false">SUMPRODUCT(ReC,COS(kk*RADIANS(O2174)))-SUMPRODUCT(ImC,SIN(kk*RADIANS(O2174)))</f>
        <v>0.161491864754832</v>
      </c>
    </row>
    <row r="2175" customFormat="false" ht="15" hidden="false" customHeight="false" outlineLevel="0" collapsed="false">
      <c r="O2175" s="39" t="n">
        <v>36.7</v>
      </c>
      <c r="P2175" s="40" t="n">
        <f aca="false">SUMPRODUCT(ReC,COS(kk*RADIANS(O2175)))-SUMPRODUCT(ImC,SIN(kk*RADIANS(O2175)))</f>
        <v>0.160400789693588</v>
      </c>
    </row>
    <row r="2176" customFormat="false" ht="15" hidden="false" customHeight="false" outlineLevel="0" collapsed="false">
      <c r="O2176" s="39" t="n">
        <v>36.8</v>
      </c>
      <c r="P2176" s="40" t="n">
        <f aca="false">SUMPRODUCT(ReC,COS(kk*RADIANS(O2176)))-SUMPRODUCT(ImC,SIN(kk*RADIANS(O2176)))</f>
        <v>0.159291661738487</v>
      </c>
    </row>
    <row r="2177" customFormat="false" ht="15" hidden="false" customHeight="false" outlineLevel="0" collapsed="false">
      <c r="O2177" s="39" t="n">
        <v>36.9</v>
      </c>
      <c r="P2177" s="40" t="n">
        <f aca="false">SUMPRODUCT(ReC,COS(kk*RADIANS(O2177)))-SUMPRODUCT(ImC,SIN(kk*RADIANS(O2177)))</f>
        <v>0.158164394974454</v>
      </c>
    </row>
    <row r="2178" customFormat="false" ht="15" hidden="false" customHeight="false" outlineLevel="0" collapsed="false">
      <c r="O2178" s="39" t="n">
        <v>37</v>
      </c>
      <c r="P2178" s="40" t="n">
        <f aca="false">SUMPRODUCT(ReC,COS(kk*RADIANS(O2178)))-SUMPRODUCT(ImC,SIN(kk*RADIANS(O2178)))</f>
        <v>0.157018912680479</v>
      </c>
    </row>
    <row r="2179" customFormat="false" ht="15" hidden="false" customHeight="false" outlineLevel="0" collapsed="false">
      <c r="O2179" s="39" t="n">
        <v>37.1</v>
      </c>
      <c r="P2179" s="40" t="n">
        <f aca="false">SUMPRODUCT(ReC,COS(kk*RADIANS(O2179)))-SUMPRODUCT(ImC,SIN(kk*RADIANS(O2179)))</f>
        <v>0.1558551473174</v>
      </c>
    </row>
    <row r="2180" customFormat="false" ht="15" hidden="false" customHeight="false" outlineLevel="0" collapsed="false">
      <c r="O2180" s="39" t="n">
        <v>37.2</v>
      </c>
      <c r="P2180" s="40" t="n">
        <f aca="false">SUMPRODUCT(ReC,COS(kk*RADIANS(O2180)))-SUMPRODUCT(ImC,SIN(kk*RADIANS(O2180)))</f>
        <v>0.154673040511989</v>
      </c>
    </row>
    <row r="2181" customFormat="false" ht="15" hidden="false" customHeight="false" outlineLevel="0" collapsed="false">
      <c r="O2181" s="39" t="n">
        <v>37.3</v>
      </c>
      <c r="P2181" s="40" t="n">
        <f aca="false">SUMPRODUCT(ReC,COS(kk*RADIANS(O2181)))-SUMPRODUCT(ImC,SIN(kk*RADIANS(O2181)))</f>
        <v>0.153472543037377</v>
      </c>
    </row>
    <row r="2182" customFormat="false" ht="15" hidden="false" customHeight="false" outlineLevel="0" collapsed="false">
      <c r="O2182" s="39" t="n">
        <v>37.4</v>
      </c>
      <c r="P2182" s="40" t="n">
        <f aca="false">SUMPRODUCT(ReC,COS(kk*RADIANS(O2182)))-SUMPRODUCT(ImC,SIN(kk*RADIANS(O2182)))</f>
        <v>0.152253614789825</v>
      </c>
    </row>
    <row r="2183" customFormat="false" ht="15" hidden="false" customHeight="false" outlineLevel="0" collapsed="false">
      <c r="O2183" s="39" t="n">
        <v>37.5</v>
      </c>
      <c r="P2183" s="40" t="n">
        <f aca="false">SUMPRODUCT(ReC,COS(kk*RADIANS(O2183)))-SUMPRODUCT(ImC,SIN(kk*RADIANS(O2183)))</f>
        <v>0.151016224761876</v>
      </c>
    </row>
    <row r="2184" customFormat="false" ht="15" hidden="false" customHeight="false" outlineLevel="0" collapsed="false">
      <c r="O2184" s="39" t="n">
        <v>37.6</v>
      </c>
      <c r="P2184" s="40" t="n">
        <f aca="false">SUMPRODUCT(ReC,COS(kk*RADIANS(O2184)))-SUMPRODUCT(ImC,SIN(kk*RADIANS(O2184)))</f>
        <v>0.149760351011912</v>
      </c>
    </row>
    <row r="2185" customFormat="false" ht="15" hidden="false" customHeight="false" outlineLevel="0" collapsed="false">
      <c r="O2185" s="39" t="n">
        <v>37.7</v>
      </c>
      <c r="P2185" s="40" t="n">
        <f aca="false">SUMPRODUCT(ReC,COS(kk*RADIANS(O2185)))-SUMPRODUCT(ImC,SIN(kk*RADIANS(O2185)))</f>
        <v>0.148485980630131</v>
      </c>
    </row>
    <row r="2186" customFormat="false" ht="15" hidden="false" customHeight="false" outlineLevel="0" collapsed="false">
      <c r="O2186" s="39" t="n">
        <v>37.8</v>
      </c>
      <c r="P2186" s="40" t="n">
        <f aca="false">SUMPRODUCT(ReC,COS(kk*RADIANS(O2186)))-SUMPRODUCT(ImC,SIN(kk*RADIANS(O2186)))</f>
        <v>0.147193109700996</v>
      </c>
    </row>
    <row r="2187" customFormat="false" ht="15" hidden="false" customHeight="false" outlineLevel="0" collapsed="false">
      <c r="O2187" s="39" t="n">
        <v>37.9</v>
      </c>
      <c r="P2187" s="40" t="n">
        <f aca="false">SUMPRODUCT(ReC,COS(kk*RADIANS(O2187)))-SUMPRODUCT(ImC,SIN(kk*RADIANS(O2187)))</f>
        <v>0.145881743262151</v>
      </c>
    </row>
    <row r="2188" customFormat="false" ht="15" hidden="false" customHeight="false" outlineLevel="0" collapsed="false">
      <c r="O2188" s="39" t="n">
        <v>38</v>
      </c>
      <c r="P2188" s="40" t="n">
        <f aca="false">SUMPRODUCT(ReC,COS(kk*RADIANS(O2188)))-SUMPRODUCT(ImC,SIN(kk*RADIANS(O2188)))</f>
        <v>0.144551895259873</v>
      </c>
    </row>
    <row r="2189" customFormat="false" ht="15" hidden="false" customHeight="false" outlineLevel="0" collapsed="false">
      <c r="O2189" s="39" t="n">
        <v>38.1</v>
      </c>
      <c r="P2189" s="40" t="n">
        <f aca="false">SUMPRODUCT(ReC,COS(kk*RADIANS(O2189)))-SUMPRODUCT(ImC,SIN(kk*RADIANS(O2189)))</f>
        <v>0.14320358850106</v>
      </c>
    </row>
    <row r="2190" customFormat="false" ht="15" hidden="false" customHeight="false" outlineLevel="0" collapsed="false">
      <c r="O2190" s="39" t="n">
        <v>38.2</v>
      </c>
      <c r="P2190" s="40" t="n">
        <f aca="false">SUMPRODUCT(ReC,COS(kk*RADIANS(O2190)))-SUMPRODUCT(ImC,SIN(kk*RADIANS(O2190)))</f>
        <v>0.141836854601805</v>
      </c>
    </row>
    <row r="2191" customFormat="false" ht="15" hidden="false" customHeight="false" outlineLevel="0" collapsed="false">
      <c r="O2191" s="39" t="n">
        <v>38.3</v>
      </c>
      <c r="P2191" s="40" t="n">
        <f aca="false">SUMPRODUCT(ReC,COS(kk*RADIANS(O2191)))-SUMPRODUCT(ImC,SIN(kk*RADIANS(O2191)))</f>
        <v>0.140451733932591</v>
      </c>
    </row>
    <row r="2192" customFormat="false" ht="15" hidden="false" customHeight="false" outlineLevel="0" collapsed="false">
      <c r="O2192" s="39" t="n">
        <v>38.4</v>
      </c>
      <c r="P2192" s="40" t="n">
        <f aca="false">SUMPRODUCT(ReC,COS(kk*RADIANS(O2192)))-SUMPRODUCT(ImC,SIN(kk*RADIANS(O2192)))</f>
        <v>0.139048275560132</v>
      </c>
    </row>
    <row r="2193" customFormat="false" ht="15" hidden="false" customHeight="false" outlineLevel="0" collapsed="false">
      <c r="O2193" s="39" t="n">
        <v>38.5</v>
      </c>
      <c r="P2193" s="40" t="n">
        <f aca="false">SUMPRODUCT(ReC,COS(kk*RADIANS(O2193)))-SUMPRODUCT(ImC,SIN(kk*RADIANS(O2193)))</f>
        <v>0.137626537185906</v>
      </c>
    </row>
    <row r="2194" customFormat="false" ht="15" hidden="false" customHeight="false" outlineLevel="0" collapsed="false">
      <c r="O2194" s="39" t="n">
        <v>38.6</v>
      </c>
      <c r="P2194" s="40" t="n">
        <f aca="false">SUMPRODUCT(ReC,COS(kk*RADIANS(O2194)))-SUMPRODUCT(ImC,SIN(kk*RADIANS(O2194)))</f>
        <v>0.13618658508142</v>
      </c>
    </row>
    <row r="2195" customFormat="false" ht="15" hidden="false" customHeight="false" outlineLevel="0" collapsed="false">
      <c r="O2195" s="39" t="n">
        <v>38.7</v>
      </c>
      <c r="P2195" s="40" t="n">
        <f aca="false">SUMPRODUCT(ReC,COS(kk*RADIANS(O2195)))-SUMPRODUCT(ImC,SIN(kk*RADIANS(O2195)))</f>
        <v>0.134728494020233</v>
      </c>
    </row>
    <row r="2196" customFormat="false" ht="15" hidden="false" customHeight="false" outlineLevel="0" collapsed="false">
      <c r="O2196" s="39" t="n">
        <v>38.8</v>
      </c>
      <c r="P2196" s="40" t="n">
        <f aca="false">SUMPRODUCT(ReC,COS(kk*RADIANS(O2196)))-SUMPRODUCT(ImC,SIN(kk*RADIANS(O2196)))</f>
        <v>0.133252347206798</v>
      </c>
    </row>
    <row r="2197" customFormat="false" ht="15" hidden="false" customHeight="false" outlineLevel="0" collapsed="false">
      <c r="O2197" s="39" t="n">
        <v>38.9</v>
      </c>
      <c r="P2197" s="40" t="n">
        <f aca="false">SUMPRODUCT(ReC,COS(kk*RADIANS(O2197)))-SUMPRODUCT(ImC,SIN(kk*RADIANS(O2197)))</f>
        <v>0.131758236202142</v>
      </c>
    </row>
    <row r="2198" customFormat="false" ht="15" hidden="false" customHeight="false" outlineLevel="0" collapsed="false">
      <c r="O2198" s="39" t="n">
        <v>39</v>
      </c>
      <c r="P2198" s="40" t="n">
        <f aca="false">SUMPRODUCT(ReC,COS(kk*RADIANS(O2198)))-SUMPRODUCT(ImC,SIN(kk*RADIANS(O2198)))</f>
        <v>0.130246260846451</v>
      </c>
    </row>
    <row r="2199" customFormat="false" ht="15" hidden="false" customHeight="false" outlineLevel="0" collapsed="false">
      <c r="O2199" s="39" t="n">
        <v>39.1</v>
      </c>
      <c r="P2199" s="40" t="n">
        <f aca="false">SUMPRODUCT(ReC,COS(kk*RADIANS(O2199)))-SUMPRODUCT(ImC,SIN(kk*RADIANS(O2199)))</f>
        <v>0.128716529178582</v>
      </c>
    </row>
    <row r="2200" customFormat="false" ht="15" hidden="false" customHeight="false" outlineLevel="0" collapsed="false">
      <c r="O2200" s="39" t="n">
        <v>39.2</v>
      </c>
      <c r="P2200" s="40" t="n">
        <f aca="false">SUMPRODUCT(ReC,COS(kk*RADIANS(O2200)))-SUMPRODUCT(ImC,SIN(kk*RADIANS(O2200)))</f>
        <v>0.127169157352561</v>
      </c>
    </row>
    <row r="2201" customFormat="false" ht="15" hidden="false" customHeight="false" outlineLevel="0" collapsed="false">
      <c r="O2201" s="39" t="n">
        <v>39.3</v>
      </c>
      <c r="P2201" s="40" t="n">
        <f aca="false">SUMPRODUCT(ReC,COS(kk*RADIANS(O2201)))-SUMPRODUCT(ImC,SIN(kk*RADIANS(O2201)))</f>
        <v>0.125604269551109</v>
      </c>
    </row>
    <row r="2202" customFormat="false" ht="15" hidden="false" customHeight="false" outlineLevel="0" collapsed="false">
      <c r="O2202" s="39" t="n">
        <v>39.4</v>
      </c>
      <c r="P2202" s="40" t="n">
        <f aca="false">SUMPRODUCT(ReC,COS(kk*RADIANS(O2202)))-SUMPRODUCT(ImC,SIN(kk*RADIANS(O2202)))</f>
        <v>0.124021997896242</v>
      </c>
    </row>
    <row r="2203" customFormat="false" ht="15" hidden="false" customHeight="false" outlineLevel="0" collapsed="false">
      <c r="O2203" s="39" t="n">
        <v>39.5</v>
      </c>
      <c r="P2203" s="40" t="n">
        <f aca="false">SUMPRODUCT(ReC,COS(kk*RADIANS(O2203)))-SUMPRODUCT(ImC,SIN(kk*RADIANS(O2203)))</f>
        <v>0.122422482356998</v>
      </c>
    </row>
    <row r="2204" customFormat="false" ht="15" hidden="false" customHeight="false" outlineLevel="0" collapsed="false">
      <c r="O2204" s="39" t="n">
        <v>39.6</v>
      </c>
      <c r="P2204" s="40" t="n">
        <f aca="false">SUMPRODUCT(ReC,COS(kk*RADIANS(O2204)))-SUMPRODUCT(ImC,SIN(kk*RADIANS(O2204)))</f>
        <v>0.120805870654333</v>
      </c>
    </row>
    <row r="2205" customFormat="false" ht="15" hidden="false" customHeight="false" outlineLevel="0" collapsed="false">
      <c r="O2205" s="39" t="n">
        <v>39.7</v>
      </c>
      <c r="P2205" s="40" t="n">
        <f aca="false">SUMPRODUCT(ReC,COS(kk*RADIANS(O2205)))-SUMPRODUCT(ImC,SIN(kk*RADIANS(O2205)))</f>
        <v>0.119172318163243</v>
      </c>
    </row>
    <row r="2206" customFormat="false" ht="15" hidden="false" customHeight="false" outlineLevel="0" collapsed="false">
      <c r="O2206" s="39" t="n">
        <v>39.8</v>
      </c>
      <c r="P2206" s="40" t="n">
        <f aca="false">SUMPRODUCT(ReC,COS(kk*RADIANS(O2206)))-SUMPRODUCT(ImC,SIN(kk*RADIANS(O2206)))</f>
        <v>0.117521987812161</v>
      </c>
    </row>
    <row r="2207" customFormat="false" ht="15" hidden="false" customHeight="false" outlineLevel="0" collapsed="false">
      <c r="O2207" s="39" t="n">
        <v>39.9</v>
      </c>
      <c r="P2207" s="40" t="n">
        <f aca="false">SUMPRODUCT(ReC,COS(kk*RADIANS(O2207)))-SUMPRODUCT(ImC,SIN(kk*RADIANS(O2207)))</f>
        <v>0.115855049979681</v>
      </c>
    </row>
    <row r="2208" customFormat="false" ht="15" hidden="false" customHeight="false" outlineLevel="0" collapsed="false">
      <c r="O2208" s="39" t="n">
        <v>40</v>
      </c>
      <c r="P2208" s="40" t="n">
        <f aca="false">SUMPRODUCT(ReC,COS(kk*RADIANS(O2208)))-SUMPRODUCT(ImC,SIN(kk*RADIANS(O2208)))</f>
        <v>0.114171682388657</v>
      </c>
    </row>
    <row r="2209" customFormat="false" ht="15" hidden="false" customHeight="false" outlineLevel="0" collapsed="false">
      <c r="O2209" s="39" t="n">
        <v>40.1</v>
      </c>
      <c r="P2209" s="40" t="n">
        <f aca="false">SUMPRODUCT(ReC,COS(kk*RADIANS(O2209)))-SUMPRODUCT(ImC,SIN(kk*RADIANS(O2209)))</f>
        <v>0.112472069997746</v>
      </c>
    </row>
    <row r="2210" customFormat="false" ht="15" hidden="false" customHeight="false" outlineLevel="0" collapsed="false">
      <c r="O2210" s="39" t="n">
        <v>40.2</v>
      </c>
      <c r="P2210" s="40" t="n">
        <f aca="false">SUMPRODUCT(ReC,COS(kk*RADIANS(O2210)))-SUMPRODUCT(ImC,SIN(kk*RADIANS(O2210)))</f>
        <v>0.110756404890435</v>
      </c>
    </row>
    <row r="2211" customFormat="false" ht="15" hidden="false" customHeight="false" outlineLevel="0" collapsed="false">
      <c r="O2211" s="39" t="n">
        <v>40.3</v>
      </c>
      <c r="P2211" s="40" t="n">
        <f aca="false">SUMPRODUCT(ReC,COS(kk*RADIANS(O2211)))-SUMPRODUCT(ImC,SIN(kk*RADIANS(O2211)))</f>
        <v>0.109024886161607</v>
      </c>
    </row>
    <row r="2212" customFormat="false" ht="15" hidden="false" customHeight="false" outlineLevel="0" collapsed="false">
      <c r="O2212" s="39" t="n">
        <v>40.4</v>
      </c>
      <c r="P2212" s="40" t="n">
        <f aca="false">SUMPRODUCT(ReC,COS(kk*RADIANS(O2212)))-SUMPRODUCT(ImC,SIN(kk*RADIANS(O2212)))</f>
        <v>0.107277719801719</v>
      </c>
    </row>
    <row r="2213" customFormat="false" ht="15" hidden="false" customHeight="false" outlineLevel="0" collapsed="false">
      <c r="O2213" s="39" t="n">
        <v>40.5</v>
      </c>
      <c r="P2213" s="40" t="n">
        <f aca="false">SUMPRODUCT(ReC,COS(kk*RADIANS(O2213)))-SUMPRODUCT(ImC,SIN(kk*RADIANS(O2213)))</f>
        <v>0.105515118578635</v>
      </c>
    </row>
    <row r="2214" customFormat="false" ht="15" hidden="false" customHeight="false" outlineLevel="0" collapsed="false">
      <c r="O2214" s="39" t="n">
        <v>40.6</v>
      </c>
      <c r="P2214" s="40" t="n">
        <f aca="false">SUMPRODUCT(ReC,COS(kk*RADIANS(O2214)))-SUMPRODUCT(ImC,SIN(kk*RADIANS(O2214)))</f>
        <v>0.10373730191717</v>
      </c>
    </row>
    <row r="2215" customFormat="false" ht="15" hidden="false" customHeight="false" outlineLevel="0" collapsed="false">
      <c r="O2215" s="39" t="n">
        <v>40.7</v>
      </c>
      <c r="P2215" s="40" t="n">
        <f aca="false">SUMPRODUCT(ReC,COS(kk*RADIANS(O2215)))-SUMPRODUCT(ImC,SIN(kk*RADIANS(O2215)))</f>
        <v>0.10194449577642</v>
      </c>
    </row>
    <row r="2216" customFormat="false" ht="15" hidden="false" customHeight="false" outlineLevel="0" collapsed="false">
      <c r="O2216" s="39" t="n">
        <v>40.8</v>
      </c>
      <c r="P2216" s="40" t="n">
        <f aca="false">SUMPRODUCT(ReC,COS(kk*RADIANS(O2216)))-SUMPRODUCT(ImC,SIN(kk*RADIANS(O2216)))</f>
        <v>0.100136932524918</v>
      </c>
    </row>
    <row r="2217" customFormat="false" ht="15" hidden="false" customHeight="false" outlineLevel="0" collapsed="false">
      <c r="O2217" s="39" t="n">
        <v>40.9</v>
      </c>
      <c r="P2217" s="40" t="n">
        <f aca="false">SUMPRODUCT(ReC,COS(kk*RADIANS(O2217)))-SUMPRODUCT(ImC,SIN(kk*RADIANS(O2217)))</f>
        <v>0.0983148508136916</v>
      </c>
    </row>
    <row r="2218" customFormat="false" ht="15" hidden="false" customHeight="false" outlineLevel="0" collapsed="false">
      <c r="O2218" s="39" t="n">
        <v>41</v>
      </c>
      <c r="P2218" s="40" t="n">
        <f aca="false">SUMPRODUCT(ReC,COS(kk*RADIANS(O2218)))-SUMPRODUCT(ImC,SIN(kk*RADIANS(O2218)))</f>
        <v>0.0964784954472768</v>
      </c>
    </row>
    <row r="2219" customFormat="false" ht="15" hidden="false" customHeight="false" outlineLevel="0" collapsed="false">
      <c r="O2219" s="39" t="n">
        <v>41.1</v>
      </c>
      <c r="P2219" s="40" t="n">
        <f aca="false">SUMPRODUCT(ReC,COS(kk*RADIANS(O2219)))-SUMPRODUCT(ImC,SIN(kk*RADIANS(O2219)))</f>
        <v>0.0946281172527454</v>
      </c>
    </row>
    <row r="2220" customFormat="false" ht="15" hidden="false" customHeight="false" outlineLevel="0" collapsed="false">
      <c r="O2220" s="39" t="n">
        <v>41.2</v>
      </c>
      <c r="P2220" s="40" t="n">
        <f aca="false">SUMPRODUCT(ReC,COS(kk*RADIANS(O2220)))-SUMPRODUCT(ImC,SIN(kk*RADIANS(O2220)))</f>
        <v>0.0927639729468168</v>
      </c>
    </row>
    <row r="2221" customFormat="false" ht="15" hidden="false" customHeight="false" outlineLevel="0" collapsed="false">
      <c r="O2221" s="39" t="n">
        <v>41.3</v>
      </c>
      <c r="P2221" s="40" t="n">
        <f aca="false">SUMPRODUCT(ReC,COS(kk*RADIANS(O2221)))-SUMPRODUCT(ImC,SIN(kk*RADIANS(O2221)))</f>
        <v>0.0908863250011113</v>
      </c>
    </row>
    <row r="2222" customFormat="false" ht="15" hidden="false" customHeight="false" outlineLevel="0" collapsed="false">
      <c r="O2222" s="39" t="n">
        <v>41.4</v>
      </c>
      <c r="P2222" s="40" t="n">
        <f aca="false">SUMPRODUCT(ReC,COS(kk*RADIANS(O2222)))-SUMPRODUCT(ImC,SIN(kk*RADIANS(O2222)))</f>
        <v>0.0889954415056095</v>
      </c>
    </row>
    <row r="2223" customFormat="false" ht="15" hidden="false" customHeight="false" outlineLevel="0" collapsed="false">
      <c r="O2223" s="39" t="n">
        <v>41.5</v>
      </c>
      <c r="P2223" s="40" t="n">
        <f aca="false">SUMPRODUCT(ReC,COS(kk*RADIANS(O2223)))-SUMPRODUCT(ImC,SIN(kk*RADIANS(O2223)))</f>
        <v>0.0870915960303818</v>
      </c>
    </row>
    <row r="2224" customFormat="false" ht="15" hidden="false" customHeight="false" outlineLevel="0" collapsed="false">
      <c r="O2224" s="39" t="n">
        <v>41.6</v>
      </c>
      <c r="P2224" s="40" t="n">
        <f aca="false">SUMPRODUCT(ReC,COS(kk*RADIANS(O2224)))-SUMPRODUCT(ImC,SIN(kk*RADIANS(O2224)))</f>
        <v>0.0851750674856521</v>
      </c>
    </row>
    <row r="2225" customFormat="false" ht="15" hidden="false" customHeight="false" outlineLevel="0" collapsed="false">
      <c r="O2225" s="39" t="n">
        <v>41.7</v>
      </c>
      <c r="P2225" s="40" t="n">
        <f aca="false">SUMPRODUCT(ReC,COS(kk*RADIANS(O2225)))-SUMPRODUCT(ImC,SIN(kk*RADIANS(O2225)))</f>
        <v>0.0832461399802598</v>
      </c>
    </row>
    <row r="2226" customFormat="false" ht="15" hidden="false" customHeight="false" outlineLevel="0" collapsed="false">
      <c r="O2226" s="39" t="n">
        <v>41.8</v>
      </c>
      <c r="P2226" s="40" t="n">
        <f aca="false">SUMPRODUCT(ReC,COS(kk*RADIANS(O2226)))-SUMPRODUCT(ImC,SIN(kk*RADIANS(O2226)))</f>
        <v>0.0813051026785867</v>
      </c>
    </row>
    <row r="2227" customFormat="false" ht="15" hidden="false" customHeight="false" outlineLevel="0" collapsed="false">
      <c r="O2227" s="39" t="n">
        <v>41.9</v>
      </c>
      <c r="P2227" s="40" t="n">
        <f aca="false">SUMPRODUCT(ReC,COS(kk*RADIANS(O2227)))-SUMPRODUCT(ImC,SIN(kk*RADIANS(O2227)))</f>
        <v>0.0793522496560132</v>
      </c>
    </row>
    <row r="2228" customFormat="false" ht="15" hidden="false" customHeight="false" outlineLevel="0" collapsed="false">
      <c r="O2228" s="39" t="n">
        <v>42</v>
      </c>
      <c r="P2228" s="40" t="n">
        <f aca="false">SUMPRODUCT(ReC,COS(kk*RADIANS(O2228)))-SUMPRODUCT(ImC,SIN(kk*RADIANS(O2228)))</f>
        <v>0.0773878797529698</v>
      </c>
    </row>
    <row r="2229" customFormat="false" ht="15" hidden="false" customHeight="false" outlineLevel="0" collapsed="false">
      <c r="O2229" s="39" t="n">
        <v>42.1</v>
      </c>
      <c r="P2229" s="40" t="n">
        <f aca="false">SUMPRODUCT(ReC,COS(kk*RADIANS(O2229)))-SUMPRODUCT(ImC,SIN(kk*RADIANS(O2229)))</f>
        <v>0.075412296427651</v>
      </c>
    </row>
    <row r="2230" customFormat="false" ht="15" hidden="false" customHeight="false" outlineLevel="0" collapsed="false">
      <c r="O2230" s="39" t="n">
        <v>42.2</v>
      </c>
      <c r="P2230" s="40" t="n">
        <f aca="false">SUMPRODUCT(ReC,COS(kk*RADIANS(O2230)))-SUMPRODUCT(ImC,SIN(kk*RADIANS(O2230)))</f>
        <v>0.0734258076074568</v>
      </c>
    </row>
    <row r="2231" customFormat="false" ht="15" hidden="false" customHeight="false" outlineLevel="0" collapsed="false">
      <c r="O2231" s="39" t="n">
        <v>42.3</v>
      </c>
      <c r="P2231" s="40" t="n">
        <f aca="false">SUMPRODUCT(ReC,COS(kk*RADIANS(O2231)))-SUMPRODUCT(ImC,SIN(kk*RADIANS(O2231)))</f>
        <v>0.0714287255392311</v>
      </c>
    </row>
    <row r="2232" customFormat="false" ht="15" hidden="false" customHeight="false" outlineLevel="0" collapsed="false">
      <c r="O2232" s="39" t="n">
        <v>42.4</v>
      </c>
      <c r="P2232" s="40" t="n">
        <f aca="false">SUMPRODUCT(ReC,COS(kk*RADIANS(O2232)))-SUMPRODUCT(ImC,SIN(kk*RADIANS(O2232)))</f>
        <v>0.0694213666383601</v>
      </c>
    </row>
    <row r="2233" customFormat="false" ht="15" hidden="false" customHeight="false" outlineLevel="0" collapsed="false">
      <c r="O2233" s="39" t="n">
        <v>42.5</v>
      </c>
      <c r="P2233" s="40" t="n">
        <f aca="false">SUMPRODUCT(ReC,COS(kk*RADIANS(O2233)))-SUMPRODUCT(ImC,SIN(kk*RADIANS(O2233)))</f>
        <v>0.0674040513368034</v>
      </c>
    </row>
    <row r="2234" customFormat="false" ht="15" hidden="false" customHeight="false" outlineLevel="0" collapsed="false">
      <c r="O2234" s="39" t="n">
        <v>42.6</v>
      </c>
      <c r="P2234" s="40" t="n">
        <f aca="false">SUMPRODUCT(ReC,COS(kk*RADIANS(O2234)))-SUMPRODUCT(ImC,SIN(kk*RADIANS(O2234)))</f>
        <v>0.0653771039301212</v>
      </c>
    </row>
    <row r="2235" customFormat="false" ht="15" hidden="false" customHeight="false" outlineLevel="0" collapsed="false">
      <c r="O2235" s="39" t="n">
        <v>42.7</v>
      </c>
      <c r="P2235" s="40" t="n">
        <f aca="false">SUMPRODUCT(ReC,COS(kk*RADIANS(O2235)))-SUMPRODUCT(ImC,SIN(kk*RADIANS(O2235)))</f>
        <v>0.0633408524235658</v>
      </c>
    </row>
    <row r="2236" customFormat="false" ht="15" hidden="false" customHeight="false" outlineLevel="0" collapsed="false">
      <c r="O2236" s="39" t="n">
        <v>42.8</v>
      </c>
      <c r="P2236" s="40" t="n">
        <f aca="false">SUMPRODUCT(ReC,COS(kk*RADIANS(O2236)))-SUMPRODUCT(ImC,SIN(kk*RADIANS(O2236)))</f>
        <v>0.0612956283773092</v>
      </c>
    </row>
    <row r="2237" customFormat="false" ht="15" hidden="false" customHeight="false" outlineLevel="0" collapsed="false">
      <c r="O2237" s="39" t="n">
        <v>42.9</v>
      </c>
      <c r="P2237" s="40" t="n">
        <f aca="false">SUMPRODUCT(ReC,COS(kk*RADIANS(O2237)))-SUMPRODUCT(ImC,SIN(kk*RADIANS(O2237)))</f>
        <v>0.059241766750868</v>
      </c>
    </row>
    <row r="2238" customFormat="false" ht="15" hidden="false" customHeight="false" outlineLevel="0" collapsed="false">
      <c r="O2238" s="39" t="n">
        <v>43</v>
      </c>
      <c r="P2238" s="40" t="n">
        <f aca="false">SUMPRODUCT(ReC,COS(kk*RADIANS(O2238)))-SUMPRODUCT(ImC,SIN(kk*RADIANS(O2238)))</f>
        <v>0.0571796057468014</v>
      </c>
    </row>
    <row r="2239" customFormat="false" ht="15" hidden="false" customHeight="false" outlineLevel="0" collapsed="false">
      <c r="O2239" s="39" t="n">
        <v>43.1</v>
      </c>
      <c r="P2239" s="40" t="n">
        <f aca="false">SUMPRODUCT(ReC,COS(kk*RADIANS(O2239)))-SUMPRODUCT(ImC,SIN(kk*RADIANS(O2239)))</f>
        <v>0.0551094866537448</v>
      </c>
    </row>
    <row r="2240" customFormat="false" ht="15" hidden="false" customHeight="false" outlineLevel="0" collapsed="false">
      <c r="O2240" s="39" t="n">
        <v>43.2</v>
      </c>
      <c r="P2240" s="40" t="n">
        <f aca="false">SUMPRODUCT(ReC,COS(kk*RADIANS(O2240)))-SUMPRODUCT(ImC,SIN(kk*RADIANS(O2240)))</f>
        <v>0.0530317536888489</v>
      </c>
    </row>
    <row r="2241" customFormat="false" ht="15" hidden="false" customHeight="false" outlineLevel="0" collapsed="false">
      <c r="O2241" s="39" t="n">
        <v>43.3</v>
      </c>
      <c r="P2241" s="40" t="n">
        <f aca="false">SUMPRODUCT(ReC,COS(kk*RADIANS(O2241)))-SUMPRODUCT(ImC,SIN(kk*RADIANS(O2241)))</f>
        <v>0.0509467538396937</v>
      </c>
    </row>
    <row r="2242" customFormat="false" ht="15" hidden="false" customHeight="false" outlineLevel="0" collapsed="false">
      <c r="O2242" s="39" t="n">
        <v>43.4</v>
      </c>
      <c r="P2242" s="40" t="n">
        <f aca="false">SUMPRODUCT(ReC,COS(kk*RADIANS(O2242)))-SUMPRODUCT(ImC,SIN(kk*RADIANS(O2242)))</f>
        <v>0.0488548367057442</v>
      </c>
    </row>
    <row r="2243" customFormat="false" ht="15" hidden="false" customHeight="false" outlineLevel="0" collapsed="false">
      <c r="O2243" s="39" t="n">
        <v>43.5</v>
      </c>
      <c r="P2243" s="40" t="n">
        <f aca="false">SUMPRODUCT(ReC,COS(kk*RADIANS(O2243)))-SUMPRODUCT(ImC,SIN(kk*RADIANS(O2243)))</f>
        <v>0.0467563543394169</v>
      </c>
    </row>
    <row r="2244" customFormat="false" ht="15" hidden="false" customHeight="false" outlineLevel="0" collapsed="false">
      <c r="O2244" s="39" t="n">
        <v>43.6</v>
      </c>
      <c r="P2244" s="40" t="n">
        <f aca="false">SUMPRODUCT(ReC,COS(kk*RADIANS(O2244)))-SUMPRODUCT(ImC,SIN(kk*RADIANS(O2244)))</f>
        <v>0.0446516610868238</v>
      </c>
    </row>
    <row r="2245" customFormat="false" ht="15" hidden="false" customHeight="false" outlineLevel="0" collapsed="false">
      <c r="O2245" s="39" t="n">
        <v>43.7</v>
      </c>
      <c r="P2245" s="40" t="n">
        <f aca="false">SUMPRODUCT(ReC,COS(kk*RADIANS(O2245)))-SUMPRODUCT(ImC,SIN(kk*RADIANS(O2245)))</f>
        <v>0.0425411134282632</v>
      </c>
    </row>
    <row r="2246" customFormat="false" ht="15" hidden="false" customHeight="false" outlineLevel="0" collapsed="false">
      <c r="O2246" s="39" t="n">
        <v>43.8</v>
      </c>
      <c r="P2246" s="40" t="n">
        <f aca="false">SUMPRODUCT(ReC,COS(kk*RADIANS(O2246)))-SUMPRODUCT(ImC,SIN(kk*RADIANS(O2246)))</f>
        <v>0.0404250698185255</v>
      </c>
    </row>
    <row r="2247" customFormat="false" ht="15" hidden="false" customHeight="false" outlineLevel="0" collapsed="false">
      <c r="O2247" s="39" t="n">
        <v>43.9</v>
      </c>
      <c r="P2247" s="40" t="n">
        <f aca="false">SUMPRODUCT(ReC,COS(kk*RADIANS(O2247)))-SUMPRODUCT(ImC,SIN(kk*RADIANS(O2247)))</f>
        <v>0.0383038905270781</v>
      </c>
    </row>
    <row r="2248" customFormat="false" ht="15" hidden="false" customHeight="false" outlineLevel="0" collapsed="false">
      <c r="O2248" s="39" t="n">
        <v>44</v>
      </c>
      <c r="P2248" s="40" t="n">
        <f aca="false">SUMPRODUCT(ReC,COS(kk*RADIANS(O2248)))-SUMPRODUCT(ImC,SIN(kk*RADIANS(O2248)))</f>
        <v>0.0361779374782029</v>
      </c>
    </row>
    <row r="2249" customFormat="false" ht="15" hidden="false" customHeight="false" outlineLevel="0" collapsed="false">
      <c r="O2249" s="39" t="n">
        <v>44.1</v>
      </c>
      <c r="P2249" s="40" t="n">
        <f aca="false">SUMPRODUCT(ReC,COS(kk*RADIANS(O2249)))-SUMPRODUCT(ImC,SIN(kk*RADIANS(O2249)))</f>
        <v>0.0340475740911479</v>
      </c>
    </row>
    <row r="2250" customFormat="false" ht="15" hidden="false" customHeight="false" outlineLevel="0" collapsed="false">
      <c r="O2250" s="39" t="n">
        <v>44.2</v>
      </c>
      <c r="P2250" s="40" t="n">
        <f aca="false">SUMPRODUCT(ReC,COS(kk*RADIANS(O2250)))-SUMPRODUCT(ImC,SIN(kk*RADIANS(O2250)))</f>
        <v>0.0319131651203627</v>
      </c>
    </row>
    <row r="2251" customFormat="false" ht="15" hidden="false" customHeight="false" outlineLevel="0" collapsed="false">
      <c r="O2251" s="39" t="n">
        <v>44.3</v>
      </c>
      <c r="P2251" s="40" t="n">
        <f aca="false">SUMPRODUCT(ReC,COS(kk*RADIANS(O2251)))-SUMPRODUCT(ImC,SIN(kk*RADIANS(O2251)))</f>
        <v>0.0297750764958852</v>
      </c>
    </row>
    <row r="2252" customFormat="false" ht="15" hidden="false" customHeight="false" outlineLevel="0" collapsed="false">
      <c r="O2252" s="39" t="n">
        <v>44.4</v>
      </c>
      <c r="P2252" s="40" t="n">
        <f aca="false">SUMPRODUCT(ReC,COS(kk*RADIANS(O2252)))-SUMPRODUCT(ImC,SIN(kk*RADIANS(O2252)))</f>
        <v>0.0276336751639415</v>
      </c>
    </row>
    <row r="2253" customFormat="false" ht="15" hidden="false" customHeight="false" outlineLevel="0" collapsed="false">
      <c r="O2253" s="39" t="n">
        <v>44.5</v>
      </c>
      <c r="P2253" s="40" t="n">
        <f aca="false">SUMPRODUCT(ReC,COS(kk*RADIANS(O2253)))-SUMPRODUCT(ImC,SIN(kk*RADIANS(O2253)))</f>
        <v>0.0254893289278337</v>
      </c>
    </row>
    <row r="2254" customFormat="false" ht="15" hidden="false" customHeight="false" outlineLevel="0" collapsed="false">
      <c r="O2254" s="39" t="n">
        <v>44.6</v>
      </c>
      <c r="P2254" s="40" t="n">
        <f aca="false">SUMPRODUCT(ReC,COS(kk*RADIANS(O2254)))-SUMPRODUCT(ImC,SIN(kk*RADIANS(O2254)))</f>
        <v>0.0233424062891709</v>
      </c>
    </row>
    <row r="2255" customFormat="false" ht="15" hidden="false" customHeight="false" outlineLevel="0" collapsed="false">
      <c r="O2255" s="39" t="n">
        <v>44.7</v>
      </c>
      <c r="P2255" s="40" t="n">
        <f aca="false">SUMPRODUCT(ReC,COS(kk*RADIANS(O2255)))-SUMPRODUCT(ImC,SIN(kk*RADIANS(O2255)))</f>
        <v>0.0211932762895157</v>
      </c>
    </row>
    <row r="2256" customFormat="false" ht="15" hidden="false" customHeight="false" outlineLevel="0" collapsed="false">
      <c r="O2256" s="39" t="n">
        <v>44.8</v>
      </c>
      <c r="P2256" s="40" t="n">
        <f aca="false">SUMPRODUCT(ReC,COS(kk*RADIANS(O2256)))-SUMPRODUCT(ImC,SIN(kk*RADIANS(O2256)))</f>
        <v>0.0190423083525108</v>
      </c>
    </row>
    <row r="2257" customFormat="false" ht="15" hidden="false" customHeight="false" outlineLevel="0" collapsed="false">
      <c r="O2257" s="39" t="n">
        <v>44.9</v>
      </c>
      <c r="P2257" s="40" t="n">
        <f aca="false">SUMPRODUCT(ReC,COS(kk*RADIANS(O2257)))-SUMPRODUCT(ImC,SIN(kk*RADIANS(O2257)))</f>
        <v>0.0168898721265443</v>
      </c>
    </row>
    <row r="2258" customFormat="false" ht="15" hidden="false" customHeight="false" outlineLevel="0" collapsed="false">
      <c r="O2258" s="39" t="n">
        <v>45</v>
      </c>
      <c r="P2258" s="40" t="n">
        <f aca="false">SUMPRODUCT(ReC,COS(kk*RADIANS(O2258)))-SUMPRODUCT(ImC,SIN(kk*RADIANS(O2258)))</f>
        <v>0.0147363373280268</v>
      </c>
    </row>
    <row r="2259" customFormat="false" ht="15" hidden="false" customHeight="false" outlineLevel="0" collapsed="false">
      <c r="O2259" s="39" t="n">
        <v>45.1</v>
      </c>
      <c r="P2259" s="40" t="n">
        <f aca="false">SUMPRODUCT(ReC,COS(kk*RADIANS(O2259)))-SUMPRODUCT(ImC,SIN(kk*RADIANS(O2259)))</f>
        <v>0.0125820735853353</v>
      </c>
    </row>
    <row r="2260" customFormat="false" ht="15" hidden="false" customHeight="false" outlineLevel="0" collapsed="false">
      <c r="O2260" s="39" t="n">
        <v>45.2</v>
      </c>
      <c r="P2260" s="40" t="n">
        <f aca="false">SUMPRODUCT(ReC,COS(kk*RADIANS(O2260)))-SUMPRODUCT(ImC,SIN(kk*RADIANS(O2260)))</f>
        <v>0.0104274502834927</v>
      </c>
    </row>
    <row r="2261" customFormat="false" ht="15" hidden="false" customHeight="false" outlineLevel="0" collapsed="false">
      <c r="O2261" s="39" t="n">
        <v>45.3</v>
      </c>
      <c r="P2261" s="40" t="n">
        <f aca="false">SUMPRODUCT(ReC,COS(kk*RADIANS(O2261)))-SUMPRODUCT(ImC,SIN(kk*RADIANS(O2261)))</f>
        <v>0.00827283640964119</v>
      </c>
    </row>
    <row r="2262" customFormat="false" ht="15" hidden="false" customHeight="false" outlineLevel="0" collapsed="false">
      <c r="O2262" s="39" t="n">
        <v>45.4</v>
      </c>
      <c r="P2262" s="40" t="n">
        <f aca="false">SUMPRODUCT(ReC,COS(kk*RADIANS(O2262)))-SUMPRODUCT(ImC,SIN(kk*RADIANS(O2262)))</f>
        <v>0.00611860039937502</v>
      </c>
    </row>
    <row r="2263" customFormat="false" ht="15" hidden="false" customHeight="false" outlineLevel="0" collapsed="false">
      <c r="O2263" s="39" t="n">
        <v>45.5</v>
      </c>
      <c r="P2263" s="40" t="n">
        <f aca="false">SUMPRODUCT(ReC,COS(kk*RADIANS(O2263)))-SUMPRODUCT(ImC,SIN(kk*RADIANS(O2263)))</f>
        <v>0.00396510998399279</v>
      </c>
    </row>
    <row r="2264" customFormat="false" ht="15" hidden="false" customHeight="false" outlineLevel="0" collapsed="false">
      <c r="O2264" s="39" t="n">
        <v>45.6</v>
      </c>
      <c r="P2264" s="40" t="n">
        <f aca="false">SUMPRODUCT(ReC,COS(kk*RADIANS(O2264)))-SUMPRODUCT(ImC,SIN(kk*RADIANS(O2264)))</f>
        <v>0.00181273203872716</v>
      </c>
    </row>
    <row r="2265" customFormat="false" ht="15" hidden="false" customHeight="false" outlineLevel="0" collapsed="false">
      <c r="O2265" s="39" t="n">
        <v>45.7</v>
      </c>
      <c r="P2265" s="40" t="n">
        <f aca="false">SUMPRODUCT(ReC,COS(kk*RADIANS(O2265)))-SUMPRODUCT(ImC,SIN(kk*RADIANS(O2265)))</f>
        <v>-0.000338167567983248</v>
      </c>
    </row>
    <row r="2266" customFormat="false" ht="15" hidden="false" customHeight="false" outlineLevel="0" collapsed="false">
      <c r="O2266" s="39" t="n">
        <v>45.8</v>
      </c>
      <c r="P2266" s="40" t="n">
        <f aca="false">SUMPRODUCT(ReC,COS(kk*RADIANS(O2266)))-SUMPRODUCT(ImC,SIN(kk*RADIANS(O2266)))</f>
        <v>-0.00248722412412384</v>
      </c>
    </row>
    <row r="2267" customFormat="false" ht="15" hidden="false" customHeight="false" outlineLevel="0" collapsed="false">
      <c r="O2267" s="39" t="n">
        <v>45.9</v>
      </c>
      <c r="P2267" s="40" t="n">
        <f aca="false">SUMPRODUCT(ReC,COS(kk*RADIANS(O2267)))-SUMPRODUCT(ImC,SIN(kk*RADIANS(O2267)))</f>
        <v>-0.00463407422257643</v>
      </c>
    </row>
    <row r="2268" customFormat="false" ht="15" hidden="false" customHeight="false" outlineLevel="0" collapsed="false">
      <c r="O2268" s="39" t="n">
        <v>46</v>
      </c>
      <c r="P2268" s="40" t="n">
        <f aca="false">SUMPRODUCT(ReC,COS(kk*RADIANS(O2268)))-SUMPRODUCT(ImC,SIN(kk*RADIANS(O2268)))</f>
        <v>-0.00677835590837328</v>
      </c>
    </row>
    <row r="2269" customFormat="false" ht="15" hidden="false" customHeight="false" outlineLevel="0" collapsed="false">
      <c r="O2269" s="39" t="n">
        <v>46.1</v>
      </c>
      <c r="P2269" s="40" t="n">
        <f aca="false">SUMPRODUCT(ReC,COS(kk*RADIANS(O2269)))-SUMPRODUCT(ImC,SIN(kk*RADIANS(O2269)))</f>
        <v>-0.00891970882468205</v>
      </c>
    </row>
    <row r="2270" customFormat="false" ht="15" hidden="false" customHeight="false" outlineLevel="0" collapsed="false">
      <c r="O2270" s="39" t="n">
        <v>46.2</v>
      </c>
      <c r="P2270" s="40" t="n">
        <f aca="false">SUMPRODUCT(ReC,COS(kk*RADIANS(O2270)))-SUMPRODUCT(ImC,SIN(kk*RADIANS(O2270)))</f>
        <v>-0.0110577743574565</v>
      </c>
    </row>
    <row r="2271" customFormat="false" ht="15" hidden="false" customHeight="false" outlineLevel="0" collapsed="false">
      <c r="O2271" s="39" t="n">
        <v>46.3</v>
      </c>
      <c r="P2271" s="40" t="n">
        <f aca="false">SUMPRODUCT(ReC,COS(kk*RADIANS(O2271)))-SUMPRODUCT(ImC,SIN(kk*RADIANS(O2271)))</f>
        <v>-0.0131921957787041</v>
      </c>
    </row>
    <row r="2272" customFormat="false" ht="15" hidden="false" customHeight="false" outlineLevel="0" collapsed="false">
      <c r="O2272" s="39" t="n">
        <v>46.4</v>
      </c>
      <c r="P2272" s="40" t="n">
        <f aca="false">SUMPRODUCT(ReC,COS(kk*RADIANS(O2272)))-SUMPRODUCT(ImC,SIN(kk*RADIANS(O2272)))</f>
        <v>-0.0153226183883143</v>
      </c>
    </row>
    <row r="2273" customFormat="false" ht="15" hidden="false" customHeight="false" outlineLevel="0" collapsed="false">
      <c r="O2273" s="39" t="n">
        <v>46.5</v>
      </c>
      <c r="P2273" s="40" t="n">
        <f aca="false">SUMPRODUCT(ReC,COS(kk*RADIANS(O2273)))-SUMPRODUCT(ImC,SIN(kk*RADIANS(O2273)))</f>
        <v>-0.0174486896543873</v>
      </c>
    </row>
    <row r="2274" customFormat="false" ht="15" hidden="false" customHeight="false" outlineLevel="0" collapsed="false">
      <c r="O2274" s="39" t="n">
        <v>46.6</v>
      </c>
      <c r="P2274" s="40" t="n">
        <f aca="false">SUMPRODUCT(ReC,COS(kk*RADIANS(O2274)))-SUMPRODUCT(ImC,SIN(kk*RADIANS(O2274)))</f>
        <v>-0.0195700593520206</v>
      </c>
    </row>
    <row r="2275" customFormat="false" ht="15" hidden="false" customHeight="false" outlineLevel="0" collapsed="false">
      <c r="O2275" s="39" t="n">
        <v>46.7</v>
      </c>
      <c r="P2275" s="40" t="n">
        <f aca="false">SUMPRODUCT(ReC,COS(kk*RADIANS(O2275)))-SUMPRODUCT(ImC,SIN(kk*RADIANS(O2275)))</f>
        <v>-0.0216863797004909</v>
      </c>
    </row>
    <row r="2276" customFormat="false" ht="15" hidden="false" customHeight="false" outlineLevel="0" collapsed="false">
      <c r="O2276" s="39" t="n">
        <v>46.8</v>
      </c>
      <c r="P2276" s="40" t="n">
        <f aca="false">SUMPRODUCT(ReC,COS(kk*RADIANS(O2276)))-SUMPRODUCT(ImC,SIN(kk*RADIANS(O2276)))</f>
        <v>-0.0237973054987852</v>
      </c>
    </row>
    <row r="2277" customFormat="false" ht="15" hidden="false" customHeight="false" outlineLevel="0" collapsed="false">
      <c r="O2277" s="39" t="n">
        <v>46.9</v>
      </c>
      <c r="P2277" s="40" t="n">
        <f aca="false">SUMPRODUCT(ReC,COS(kk*RADIANS(O2277)))-SUMPRODUCT(ImC,SIN(kk*RADIANS(O2277)))</f>
        <v>-0.0259024942594303</v>
      </c>
    </row>
    <row r="2278" customFormat="false" ht="15" hidden="false" customHeight="false" outlineLevel="0" collapsed="false">
      <c r="O2278" s="39" t="n">
        <v>47</v>
      </c>
      <c r="P2278" s="40" t="n">
        <f aca="false">SUMPRODUCT(ReC,COS(kk*RADIANS(O2278)))-SUMPRODUCT(ImC,SIN(kk*RADIANS(O2278)))</f>
        <v>-0.0280016063405672</v>
      </c>
    </row>
    <row r="2279" customFormat="false" ht="15" hidden="false" customHeight="false" outlineLevel="0" collapsed="false">
      <c r="O2279" s="39" t="n">
        <v>47.1</v>
      </c>
      <c r="P2279" s="40" t="n">
        <f aca="false">SUMPRODUCT(ReC,COS(kk*RADIANS(O2279)))-SUMPRODUCT(ImC,SIN(kk*RADIANS(O2279)))</f>
        <v>-0.0300943050762252</v>
      </c>
    </row>
    <row r="2280" customFormat="false" ht="15" hidden="false" customHeight="false" outlineLevel="0" collapsed="false">
      <c r="O2280" s="39" t="n">
        <v>47.2</v>
      </c>
      <c r="P2280" s="40" t="n">
        <f aca="false">SUMPRODUCT(ReC,COS(kk*RADIANS(O2280)))-SUMPRODUCT(ImC,SIN(kk*RADIANS(O2280)))</f>
        <v>-0.032180256904748</v>
      </c>
    </row>
    <row r="2281" customFormat="false" ht="15" hidden="false" customHeight="false" outlineLevel="0" collapsed="false">
      <c r="O2281" s="39" t="n">
        <v>47.3</v>
      </c>
      <c r="P2281" s="40" t="n">
        <f aca="false">SUMPRODUCT(ReC,COS(kk*RADIANS(O2281)))-SUMPRODUCT(ImC,SIN(kk*RADIANS(O2281)))</f>
        <v>-0.0342591314953199</v>
      </c>
    </row>
    <row r="2282" customFormat="false" ht="15" hidden="false" customHeight="false" outlineLevel="0" collapsed="false">
      <c r="O2282" s="39" t="n">
        <v>47.4</v>
      </c>
      <c r="P2282" s="40" t="n">
        <f aca="false">SUMPRODUCT(ReC,COS(kk*RADIANS(O2282)))-SUMPRODUCT(ImC,SIN(kk*RADIANS(O2282)))</f>
        <v>-0.0363306018725536</v>
      </c>
    </row>
    <row r="2283" customFormat="false" ht="15" hidden="false" customHeight="false" outlineLevel="0" collapsed="false">
      <c r="O2283" s="39" t="n">
        <v>47.5</v>
      </c>
      <c r="P2283" s="40" t="n">
        <f aca="false">SUMPRODUCT(ReC,COS(kk*RADIANS(O2283)))-SUMPRODUCT(ImC,SIN(kk*RADIANS(O2283)))</f>
        <v>-0.0383943445390879</v>
      </c>
    </row>
    <row r="2284" customFormat="false" ht="15" hidden="false" customHeight="false" outlineLevel="0" collapsed="false">
      <c r="O2284" s="39" t="n">
        <v>47.6</v>
      </c>
      <c r="P2284" s="40" t="n">
        <f aca="false">SUMPRODUCT(ReC,COS(kk*RADIANS(O2284)))-SUMPRODUCT(ImC,SIN(kk*RADIANS(O2284)))</f>
        <v>-0.0404500395961539</v>
      </c>
    </row>
    <row r="2285" customFormat="false" ht="15" hidden="false" customHeight="false" outlineLevel="0" collapsed="false">
      <c r="O2285" s="39" t="n">
        <v>47.7</v>
      </c>
      <c r="P2285" s="40" t="n">
        <f aca="false">SUMPRODUCT(ReC,COS(kk*RADIANS(O2285)))-SUMPRODUCT(ImC,SIN(kk*RADIANS(O2285)))</f>
        <v>-0.0424973708620698</v>
      </c>
    </row>
    <row r="2286" customFormat="false" ht="15" hidden="false" customHeight="false" outlineLevel="0" collapsed="false">
      <c r="O2286" s="39" t="n">
        <v>47.8</v>
      </c>
      <c r="P2286" s="40" t="n">
        <f aca="false">SUMPRODUCT(ReC,COS(kk*RADIANS(O2286)))-SUMPRODUCT(ImC,SIN(kk*RADIANS(O2286)))</f>
        <v>-0.0445360259886156</v>
      </c>
    </row>
    <row r="2287" customFormat="false" ht="15" hidden="false" customHeight="false" outlineLevel="0" collapsed="false">
      <c r="O2287" s="39" t="n">
        <v>47.9</v>
      </c>
      <c r="P2287" s="40" t="n">
        <f aca="false">SUMPRODUCT(ReC,COS(kk*RADIANS(O2287)))-SUMPRODUCT(ImC,SIN(kk*RADIANS(O2287)))</f>
        <v>-0.0465656965752542</v>
      </c>
    </row>
    <row r="2288" customFormat="false" ht="15" hidden="false" customHeight="false" outlineLevel="0" collapsed="false">
      <c r="O2288" s="39" t="n">
        <v>48</v>
      </c>
      <c r="P2288" s="40" t="n">
        <f aca="false">SUMPRODUCT(ReC,COS(kk*RADIANS(O2288)))-SUMPRODUCT(ImC,SIN(kk*RADIANS(O2288)))</f>
        <v>-0.0485860782811536</v>
      </c>
    </row>
    <row r="2289" customFormat="false" ht="15" hidden="false" customHeight="false" outlineLevel="0" collapsed="false">
      <c r="O2289" s="39" t="n">
        <v>48.1</v>
      </c>
      <c r="P2289" s="40" t="n">
        <f aca="false">SUMPRODUCT(ReC,COS(kk*RADIANS(O2289)))-SUMPRODUCT(ImC,SIN(kk*RADIANS(O2289)))</f>
        <v>-0.0505968709349736</v>
      </c>
    </row>
    <row r="2290" customFormat="false" ht="15" hidden="false" customHeight="false" outlineLevel="0" collapsed="false">
      <c r="O2290" s="39" t="n">
        <v>48.2</v>
      </c>
      <c r="P2290" s="40" t="n">
        <f aca="false">SUMPRODUCT(ReC,COS(kk*RADIANS(O2290)))-SUMPRODUCT(ImC,SIN(kk*RADIANS(O2290)))</f>
        <v>-0.0525977786423807</v>
      </c>
    </row>
    <row r="2291" customFormat="false" ht="15" hidden="false" customHeight="false" outlineLevel="0" collapsed="false">
      <c r="O2291" s="39" t="n">
        <v>48.3</v>
      </c>
      <c r="P2291" s="40" t="n">
        <f aca="false">SUMPRODUCT(ReC,COS(kk*RADIANS(O2291)))-SUMPRODUCT(ImC,SIN(kk*RADIANS(O2291)))</f>
        <v>-0.0545885098912532</v>
      </c>
    </row>
    <row r="2292" customFormat="false" ht="15" hidden="false" customHeight="false" outlineLevel="0" collapsed="false">
      <c r="O2292" s="39" t="n">
        <v>48.4</v>
      </c>
      <c r="P2292" s="40" t="n">
        <f aca="false">SUMPRODUCT(ReC,COS(kk*RADIANS(O2292)))-SUMPRODUCT(ImC,SIN(kk*RADIANS(O2292)))</f>
        <v>-0.0565687776545401</v>
      </c>
    </row>
    <row r="2293" customFormat="false" ht="15" hidden="false" customHeight="false" outlineLevel="0" collapsed="false">
      <c r="O2293" s="39" t="n">
        <v>48.5</v>
      </c>
      <c r="P2293" s="40" t="n">
        <f aca="false">SUMPRODUCT(ReC,COS(kk*RADIANS(O2293)))-SUMPRODUCT(ImC,SIN(kk*RADIANS(O2293)))</f>
        <v>-0.0585382994907419</v>
      </c>
    </row>
    <row r="2294" customFormat="false" ht="15" hidden="false" customHeight="false" outlineLevel="0" collapsed="false">
      <c r="O2294" s="39" t="n">
        <v>48.6</v>
      </c>
      <c r="P2294" s="40" t="n">
        <f aca="false">SUMPRODUCT(ReC,COS(kk*RADIANS(O2294)))-SUMPRODUCT(ImC,SIN(kk*RADIANS(O2294)))</f>
        <v>-0.06049679764198</v>
      </c>
    </row>
    <row r="2295" customFormat="false" ht="15" hidden="false" customHeight="false" outlineLevel="0" collapsed="false">
      <c r="O2295" s="39" t="n">
        <v>48.7</v>
      </c>
      <c r="P2295" s="40" t="n">
        <f aca="false">SUMPRODUCT(ReC,COS(kk*RADIANS(O2295)))-SUMPRODUCT(ImC,SIN(kk*RADIANS(O2295)))</f>
        <v>-0.0624439991296194</v>
      </c>
    </row>
    <row r="2296" customFormat="false" ht="15" hidden="false" customHeight="false" outlineLevel="0" collapsed="false">
      <c r="O2296" s="39" t="n">
        <v>48.8</v>
      </c>
      <c r="P2296" s="40" t="n">
        <f aca="false">SUMPRODUCT(ReC,COS(kk*RADIANS(O2296)))-SUMPRODUCT(ImC,SIN(kk*RADIANS(O2296)))</f>
        <v>-0.06437963584742</v>
      </c>
    </row>
    <row r="2297" customFormat="false" ht="15" hidden="false" customHeight="false" outlineLevel="0" collapsed="false">
      <c r="O2297" s="39" t="n">
        <v>48.9</v>
      </c>
      <c r="P2297" s="40" t="n">
        <f aca="false">SUMPRODUCT(ReC,COS(kk*RADIANS(O2297)))-SUMPRODUCT(ImC,SIN(kk*RADIANS(O2297)))</f>
        <v>-0.0663034446521812</v>
      </c>
    </row>
    <row r="2298" customFormat="false" ht="15" hidden="false" customHeight="false" outlineLevel="0" collapsed="false">
      <c r="O2298" s="39" t="n">
        <v>49</v>
      </c>
      <c r="P2298" s="40" t="n">
        <f aca="false">SUMPRODUCT(ReC,COS(kk*RADIANS(O2298)))-SUMPRODUCT(ImC,SIN(kk*RADIANS(O2298)))</f>
        <v>-0.0682151674518529</v>
      </c>
    </row>
    <row r="2299" customFormat="false" ht="15" hidden="false" customHeight="false" outlineLevel="0" collapsed="false">
      <c r="O2299" s="39" t="n">
        <v>49.1</v>
      </c>
      <c r="P2299" s="40" t="n">
        <f aca="false">SUMPRODUCT(ReC,COS(kk*RADIANS(O2299)))-SUMPRODUCT(ImC,SIN(kk*RADIANS(O2299)))</f>
        <v>-0.0701145512910903</v>
      </c>
    </row>
    <row r="2300" customFormat="false" ht="15" hidden="false" customHeight="false" outlineLevel="0" collapsed="false">
      <c r="O2300" s="39" t="n">
        <v>49.2</v>
      </c>
      <c r="P2300" s="40" t="n">
        <f aca="false">SUMPRODUCT(ReC,COS(kk*RADIANS(O2300)))-SUMPRODUCT(ImC,SIN(kk*RADIANS(O2300)))</f>
        <v>-0.0720013484342181</v>
      </c>
    </row>
    <row r="2301" customFormat="false" ht="15" hidden="false" customHeight="false" outlineLevel="0" collapsed="false">
      <c r="O2301" s="39" t="n">
        <v>49.3</v>
      </c>
      <c r="P2301" s="40" t="n">
        <f aca="false">SUMPRODUCT(ReC,COS(kk*RADIANS(O2301)))-SUMPRODUCT(ImC,SIN(kk*RADIANS(O2301)))</f>
        <v>-0.0738753164455869</v>
      </c>
    </row>
    <row r="2302" customFormat="false" ht="15" hidden="false" customHeight="false" outlineLevel="0" collapsed="false">
      <c r="O2302" s="39" t="n">
        <v>49.4</v>
      </c>
      <c r="P2302" s="40" t="n">
        <f aca="false">SUMPRODUCT(ReC,COS(kk*RADIANS(O2302)))-SUMPRODUCT(ImC,SIN(kk*RADIANS(O2302)))</f>
        <v>-0.0757362182672954</v>
      </c>
    </row>
    <row r="2303" customFormat="false" ht="15" hidden="false" customHeight="false" outlineLevel="0" collapsed="false">
      <c r="O2303" s="39" t="n">
        <v>49.5</v>
      </c>
      <c r="P2303" s="40" t="n">
        <f aca="false">SUMPRODUCT(ReC,COS(kk*RADIANS(O2303)))-SUMPRODUCT(ImC,SIN(kk*RADIANS(O2303)))</f>
        <v>-0.0775838222942532</v>
      </c>
    </row>
    <row r="2304" customFormat="false" ht="15" hidden="false" customHeight="false" outlineLevel="0" collapsed="false">
      <c r="O2304" s="39" t="n">
        <v>49.6</v>
      </c>
      <c r="P2304" s="40" t="n">
        <f aca="false">SUMPRODUCT(ReC,COS(kk*RADIANS(O2304)))-SUMPRODUCT(ImC,SIN(kk*RADIANS(O2304)))</f>
        <v>-0.0794179024465685</v>
      </c>
    </row>
    <row r="2305" customFormat="false" ht="15" hidden="false" customHeight="false" outlineLevel="0" collapsed="false">
      <c r="O2305" s="39" t="n">
        <v>49.7</v>
      </c>
      <c r="P2305" s="40" t="n">
        <f aca="false">SUMPRODUCT(ReC,COS(kk*RADIANS(O2305)))-SUMPRODUCT(ImC,SIN(kk*RADIANS(O2305)))</f>
        <v>-0.0812382382392379</v>
      </c>
    </row>
    <row r="2306" customFormat="false" ht="15" hidden="false" customHeight="false" outlineLevel="0" collapsed="false">
      <c r="O2306" s="39" t="n">
        <v>49.8</v>
      </c>
      <c r="P2306" s="40" t="n">
        <f aca="false">SUMPRODUCT(ReC,COS(kk*RADIANS(O2306)))-SUMPRODUCT(ImC,SIN(kk*RADIANS(O2306)))</f>
        <v>-0.0830446148491172</v>
      </c>
    </row>
    <row r="2307" customFormat="false" ht="15" hidden="false" customHeight="false" outlineLevel="0" collapsed="false">
      <c r="O2307" s="39" t="n">
        <v>49.9</v>
      </c>
      <c r="P2307" s="40" t="n">
        <f aca="false">SUMPRODUCT(ReC,COS(kk*RADIANS(O2307)))-SUMPRODUCT(ImC,SIN(kk*RADIANS(O2307)))</f>
        <v>-0.0848368231791624</v>
      </c>
    </row>
    <row r="2308" customFormat="false" ht="15" hidden="false" customHeight="false" outlineLevel="0" collapsed="false">
      <c r="O2308" s="39" t="n">
        <v>50</v>
      </c>
      <c r="P2308" s="40" t="n">
        <f aca="false">SUMPRODUCT(ReC,COS(kk*RADIANS(O2308)))-SUMPRODUCT(ImC,SIN(kk*RADIANS(O2308)))</f>
        <v>-0.0866146599199176</v>
      </c>
    </row>
    <row r="2309" customFormat="false" ht="15" hidden="false" customHeight="false" outlineLevel="0" collapsed="false">
      <c r="O2309" s="39" t="n">
        <v>50.1</v>
      </c>
      <c r="P2309" s="40" t="n">
        <f aca="false">SUMPRODUCT(ReC,COS(kk*RADIANS(O2309)))-SUMPRODUCT(ImC,SIN(kk*RADIANS(O2309)))</f>
        <v>-0.0883779276082388</v>
      </c>
    </row>
    <row r="2310" customFormat="false" ht="15" hidden="false" customHeight="false" outlineLevel="0" collapsed="false">
      <c r="O2310" s="39" t="n">
        <v>50.2</v>
      </c>
      <c r="P2310" s="40" t="n">
        <f aca="false">SUMPRODUCT(ReC,COS(kk*RADIANS(O2310)))-SUMPRODUCT(ImC,SIN(kk*RADIANS(O2310)))</f>
        <v>-0.0901264346832404</v>
      </c>
    </row>
    <row r="2311" customFormat="false" ht="15" hidden="false" customHeight="false" outlineLevel="0" collapsed="false">
      <c r="O2311" s="39" t="n">
        <v>50.3</v>
      </c>
      <c r="P2311" s="40" t="n">
        <f aca="false">SUMPRODUCT(ReC,COS(kk*RADIANS(O2311)))-SUMPRODUCT(ImC,SIN(kk*RADIANS(O2311)))</f>
        <v>-0.0918599955394493</v>
      </c>
    </row>
    <row r="2312" customFormat="false" ht="15" hidden="false" customHeight="false" outlineLevel="0" collapsed="false">
      <c r="O2312" s="39" t="n">
        <v>50.4</v>
      </c>
      <c r="P2312" s="40" t="n">
        <f aca="false">SUMPRODUCT(ReC,COS(kk*RADIANS(O2312)))-SUMPRODUCT(ImC,SIN(kk*RADIANS(O2312)))</f>
        <v>-0.0935784305771572</v>
      </c>
    </row>
    <row r="2313" customFormat="false" ht="15" hidden="false" customHeight="false" outlineLevel="0" collapsed="false">
      <c r="O2313" s="39" t="n">
        <v>50.5</v>
      </c>
      <c r="P2313" s="40" t="n">
        <f aca="false">SUMPRODUCT(ReC,COS(kk*RADIANS(O2313)))-SUMPRODUCT(ImC,SIN(kk*RADIANS(O2313)))</f>
        <v>-0.095281566249962</v>
      </c>
    </row>
    <row r="2314" customFormat="false" ht="15" hidden="false" customHeight="false" outlineLevel="0" collapsed="false">
      <c r="O2314" s="39" t="n">
        <v>50.6</v>
      </c>
      <c r="P2314" s="40" t="n">
        <f aca="false">SUMPRODUCT(ReC,COS(kk*RADIANS(O2314)))-SUMPRODUCT(ImC,SIN(kk*RADIANS(O2314)))</f>
        <v>-0.0969692351094858</v>
      </c>
    </row>
    <row r="2315" customFormat="false" ht="15" hidden="false" customHeight="false" outlineLevel="0" collapsed="false">
      <c r="O2315" s="39" t="n">
        <v>50.7</v>
      </c>
      <c r="P2315" s="40" t="n">
        <f aca="false">SUMPRODUCT(ReC,COS(kk*RADIANS(O2315)))-SUMPRODUCT(ImC,SIN(kk*RADIANS(O2315)))</f>
        <v>-0.0986412758472679</v>
      </c>
    </row>
    <row r="2316" customFormat="false" ht="15" hidden="false" customHeight="false" outlineLevel="0" collapsed="false">
      <c r="O2316" s="39" t="n">
        <v>50.8</v>
      </c>
      <c r="P2316" s="40" t="n">
        <f aca="false">SUMPRODUCT(ReC,COS(kk*RADIANS(O2316)))-SUMPRODUCT(ImC,SIN(kk*RADIANS(O2316)))</f>
        <v>-0.100297533333821</v>
      </c>
    </row>
    <row r="2317" customFormat="false" ht="15" hidden="false" customHeight="false" outlineLevel="0" collapsed="false">
      <c r="O2317" s="39" t="n">
        <v>50.9</v>
      </c>
      <c r="P2317" s="40" t="n">
        <f aca="false">SUMPRODUCT(ReC,COS(kk*RADIANS(O2317)))-SUMPRODUCT(ImC,SIN(kk*RADIANS(O2317)))</f>
        <v>-0.101937858654852</v>
      </c>
    </row>
    <row r="2318" customFormat="false" ht="15" hidden="false" customHeight="false" outlineLevel="0" collapsed="false">
      <c r="O2318" s="39" t="n">
        <v>51</v>
      </c>
      <c r="P2318" s="40" t="n">
        <f aca="false">SUMPRODUCT(ReC,COS(kk*RADIANS(O2318)))-SUMPRODUCT(ImC,SIN(kk*RADIANS(O2318)))</f>
        <v>-0.10356210914463</v>
      </c>
    </row>
    <row r="2319" customFormat="false" ht="15" hidden="false" customHeight="false" outlineLevel="0" collapsed="false">
      <c r="O2319" s="39" t="n">
        <v>51.1</v>
      </c>
      <c r="P2319" s="40" t="n">
        <f aca="false">SUMPRODUCT(ReC,COS(kk*RADIANS(O2319)))-SUMPRODUCT(ImC,SIN(kk*RADIANS(O2319)))</f>
        <v>-0.105170148416526</v>
      </c>
    </row>
    <row r="2320" customFormat="false" ht="15" hidden="false" customHeight="false" outlineLevel="0" collapsed="false">
      <c r="O2320" s="39" t="n">
        <v>51.2</v>
      </c>
      <c r="P2320" s="40" t="n">
        <f aca="false">SUMPRODUCT(ReC,COS(kk*RADIANS(O2320)))-SUMPRODUCT(ImC,SIN(kk*RADIANS(O2320)))</f>
        <v>-0.106761846390689</v>
      </c>
    </row>
    <row r="2321" customFormat="false" ht="15" hidden="false" customHeight="false" outlineLevel="0" collapsed="false">
      <c r="O2321" s="39" t="n">
        <v>51.3</v>
      </c>
      <c r="P2321" s="40" t="n">
        <f aca="false">SUMPRODUCT(ReC,COS(kk*RADIANS(O2321)))-SUMPRODUCT(ImC,SIN(kk*RADIANS(O2321)))</f>
        <v>-0.108337079318882</v>
      </c>
    </row>
    <row r="2322" customFormat="false" ht="15" hidden="false" customHeight="false" outlineLevel="0" collapsed="false">
      <c r="O2322" s="39" t="n">
        <v>51.4</v>
      </c>
      <c r="P2322" s="40" t="n">
        <f aca="false">SUMPRODUCT(ReC,COS(kk*RADIANS(O2322)))-SUMPRODUCT(ImC,SIN(kk*RADIANS(O2322)))</f>
        <v>-0.109895729806483</v>
      </c>
    </row>
    <row r="2323" customFormat="false" ht="15" hidden="false" customHeight="false" outlineLevel="0" collapsed="false">
      <c r="O2323" s="39" t="n">
        <v>51.5</v>
      </c>
      <c r="P2323" s="40" t="n">
        <f aca="false">SUMPRODUCT(ReC,COS(kk*RADIANS(O2323)))-SUMPRODUCT(ImC,SIN(kk*RADIANS(O2323)))</f>
        <v>-0.111437686831622</v>
      </c>
    </row>
    <row r="2324" customFormat="false" ht="15" hidden="false" customHeight="false" outlineLevel="0" collapsed="false">
      <c r="O2324" s="39" t="n">
        <v>51.6</v>
      </c>
      <c r="P2324" s="40" t="n">
        <f aca="false">SUMPRODUCT(ReC,COS(kk*RADIANS(O2324)))-SUMPRODUCT(ImC,SIN(kk*RADIANS(O2324)))</f>
        <v>-0.112962845761501</v>
      </c>
    </row>
    <row r="2325" customFormat="false" ht="15" hidden="false" customHeight="false" outlineLevel="0" collapsed="false">
      <c r="O2325" s="39" t="n">
        <v>51.7</v>
      </c>
      <c r="P2325" s="40" t="n">
        <f aca="false">SUMPRODUCT(ReC,COS(kk*RADIANS(O2325)))-SUMPRODUCT(ImC,SIN(kk*RADIANS(O2325)))</f>
        <v>-0.114471108365864</v>
      </c>
    </row>
    <row r="2326" customFormat="false" ht="15" hidden="false" customHeight="false" outlineLevel="0" collapsed="false">
      <c r="O2326" s="39" t="n">
        <v>51.8</v>
      </c>
      <c r="P2326" s="40" t="n">
        <f aca="false">SUMPRODUCT(ReC,COS(kk*RADIANS(O2326)))-SUMPRODUCT(ImC,SIN(kk*RADIANS(O2326)))</f>
        <v>-0.115962382827649</v>
      </c>
    </row>
    <row r="2327" customFormat="false" ht="15" hidden="false" customHeight="false" outlineLevel="0" collapsed="false">
      <c r="O2327" s="39" t="n">
        <v>51.9</v>
      </c>
      <c r="P2327" s="40" t="n">
        <f aca="false">SUMPRODUCT(ReC,COS(kk*RADIANS(O2327)))-SUMPRODUCT(ImC,SIN(kk*RADIANS(O2327)))</f>
        <v>-0.117436583750817</v>
      </c>
    </row>
    <row r="2328" customFormat="false" ht="15" hidden="false" customHeight="false" outlineLevel="0" collapsed="false">
      <c r="O2328" s="39" t="n">
        <v>52</v>
      </c>
      <c r="P2328" s="40" t="n">
        <f aca="false">SUMPRODUCT(ReC,COS(kk*RADIANS(O2328)))-SUMPRODUCT(ImC,SIN(kk*RADIANS(O2328)))</f>
        <v>-0.118893632165366</v>
      </c>
    </row>
    <row r="2329" customFormat="false" ht="15" hidden="false" customHeight="false" outlineLevel="0" collapsed="false">
      <c r="O2329" s="39" t="n">
        <v>52.1</v>
      </c>
      <c r="P2329" s="40" t="n">
        <f aca="false">SUMPRODUCT(ReC,COS(kk*RADIANS(O2329)))-SUMPRODUCT(ImC,SIN(kk*RADIANS(O2329)))</f>
        <v>-0.120333455529547</v>
      </c>
    </row>
    <row r="2330" customFormat="false" ht="15" hidden="false" customHeight="false" outlineLevel="0" collapsed="false">
      <c r="O2330" s="39" t="n">
        <v>52.2</v>
      </c>
      <c r="P2330" s="40" t="n">
        <f aca="false">SUMPRODUCT(ReC,COS(kk*RADIANS(O2330)))-SUMPRODUCT(ImC,SIN(kk*RADIANS(O2330)))</f>
        <v>-0.121755987729288</v>
      </c>
    </row>
    <row r="2331" customFormat="false" ht="15" hidden="false" customHeight="false" outlineLevel="0" collapsed="false">
      <c r="O2331" s="39" t="n">
        <v>52.3</v>
      </c>
      <c r="P2331" s="40" t="n">
        <f aca="false">SUMPRODUCT(ReC,COS(kk*RADIANS(O2331)))-SUMPRODUCT(ImC,SIN(kk*RADIANS(O2331)))</f>
        <v>-0.12316116907484</v>
      </c>
    </row>
    <row r="2332" customFormat="false" ht="15" hidden="false" customHeight="false" outlineLevel="0" collapsed="false">
      <c r="O2332" s="39" t="n">
        <v>52.4</v>
      </c>
      <c r="P2332" s="40" t="n">
        <f aca="false">SUMPRODUCT(ReC,COS(kk*RADIANS(O2332)))-SUMPRODUCT(ImC,SIN(kk*RADIANS(O2332)))</f>
        <v>-0.124548946294654</v>
      </c>
    </row>
    <row r="2333" customFormat="false" ht="15" hidden="false" customHeight="false" outlineLevel="0" collapsed="false">
      <c r="O2333" s="39" t="n">
        <v>52.5</v>
      </c>
      <c r="P2333" s="40" t="n">
        <f aca="false">SUMPRODUCT(ReC,COS(kk*RADIANS(O2333)))-SUMPRODUCT(ImC,SIN(kk*RADIANS(O2333)))</f>
        <v>-0.125919272526512</v>
      </c>
    </row>
    <row r="2334" customFormat="false" ht="15" hidden="false" customHeight="false" outlineLevel="0" collapsed="false">
      <c r="O2334" s="39" t="n">
        <v>52.6</v>
      </c>
      <c r="P2334" s="40" t="n">
        <f aca="false">SUMPRODUCT(ReC,COS(kk*RADIANS(O2334)))-SUMPRODUCT(ImC,SIN(kk*RADIANS(O2334)))</f>
        <v>-0.127272107305917</v>
      </c>
    </row>
    <row r="2335" customFormat="false" ht="15" hidden="false" customHeight="false" outlineLevel="0" collapsed="false">
      <c r="O2335" s="39" t="n">
        <v>52.7</v>
      </c>
      <c r="P2335" s="40" t="n">
        <f aca="false">SUMPRODUCT(ReC,COS(kk*RADIANS(O2335)))-SUMPRODUCT(ImC,SIN(kk*RADIANS(O2335)))</f>
        <v>-0.128607416551772</v>
      </c>
    </row>
    <row r="2336" customFormat="false" ht="15" hidden="false" customHeight="false" outlineLevel="0" collapsed="false">
      <c r="O2336" s="39" t="n">
        <v>52.8</v>
      </c>
      <c r="P2336" s="40" t="n">
        <f aca="false">SUMPRODUCT(ReC,COS(kk*RADIANS(O2336)))-SUMPRODUCT(ImC,SIN(kk*RADIANS(O2336)))</f>
        <v>-0.129925172549347</v>
      </c>
    </row>
    <row r="2337" customFormat="false" ht="15" hidden="false" customHeight="false" outlineLevel="0" collapsed="false">
      <c r="O2337" s="39" t="n">
        <v>52.9</v>
      </c>
      <c r="P2337" s="40" t="n">
        <f aca="false">SUMPRODUCT(ReC,COS(kk*RADIANS(O2337)))-SUMPRODUCT(ImC,SIN(kk*RADIANS(O2337)))</f>
        <v>-0.131225353930575</v>
      </c>
    </row>
    <row r="2338" customFormat="false" ht="15" hidden="false" customHeight="false" outlineLevel="0" collapsed="false">
      <c r="O2338" s="39" t="n">
        <v>53</v>
      </c>
      <c r="P2338" s="40" t="n">
        <f aca="false">SUMPRODUCT(ReC,COS(kk*RADIANS(O2338)))-SUMPRODUCT(ImC,SIN(kk*RADIANS(O2338)))</f>
        <v>-0.132507945651683</v>
      </c>
    </row>
    <row r="2339" customFormat="false" ht="15" hidden="false" customHeight="false" outlineLevel="0" collapsed="false">
      <c r="O2339" s="39" t="n">
        <v>53.1</v>
      </c>
      <c r="P2339" s="40" t="n">
        <f aca="false">SUMPRODUCT(ReC,COS(kk*RADIANS(O2339)))-SUMPRODUCT(ImC,SIN(kk*RADIANS(O2339)))</f>
        <v>-0.133772938968177</v>
      </c>
    </row>
    <row r="2340" customFormat="false" ht="15" hidden="false" customHeight="false" outlineLevel="0" collapsed="false">
      <c r="O2340" s="39" t="n">
        <v>53.2</v>
      </c>
      <c r="P2340" s="40" t="n">
        <f aca="false">SUMPRODUCT(ReC,COS(kk*RADIANS(O2340)))-SUMPRODUCT(ImC,SIN(kk*RADIANS(O2340)))</f>
        <v>-0.135020331407215</v>
      </c>
    </row>
    <row r="2341" customFormat="false" ht="15" hidden="false" customHeight="false" outlineLevel="0" collapsed="false">
      <c r="O2341" s="39" t="n">
        <v>53.3</v>
      </c>
      <c r="P2341" s="40" t="n">
        <f aca="false">SUMPRODUCT(ReC,COS(kk*RADIANS(O2341)))-SUMPRODUCT(ImC,SIN(kk*RADIANS(O2341)))</f>
        <v>-0.136250126737384</v>
      </c>
    </row>
    <row r="2342" customFormat="false" ht="15" hidden="false" customHeight="false" outlineLevel="0" collapsed="false">
      <c r="O2342" s="39" t="n">
        <v>53.4</v>
      </c>
      <c r="P2342" s="40" t="n">
        <f aca="false">SUMPRODUCT(ReC,COS(kk*RADIANS(O2342)))-SUMPRODUCT(ImC,SIN(kk*RADIANS(O2342)))</f>
        <v>-0.137462334935903</v>
      </c>
    </row>
    <row r="2343" customFormat="false" ht="15" hidden="false" customHeight="false" outlineLevel="0" collapsed="false">
      <c r="O2343" s="39" t="n">
        <v>53.5</v>
      </c>
      <c r="P2343" s="40" t="n">
        <f aca="false">SUMPRODUCT(ReC,COS(kk*RADIANS(O2343)))-SUMPRODUCT(ImC,SIN(kk*RADIANS(O2343)))</f>
        <v>-0.138656972153283</v>
      </c>
    </row>
    <row r="2344" customFormat="false" ht="15" hidden="false" customHeight="false" outlineLevel="0" collapsed="false">
      <c r="O2344" s="39" t="n">
        <v>53.6</v>
      </c>
      <c r="P2344" s="40" t="n">
        <f aca="false">SUMPRODUCT(ReC,COS(kk*RADIANS(O2344)))-SUMPRODUCT(ImC,SIN(kk*RADIANS(O2344)))</f>
        <v>-0.139834060675471</v>
      </c>
    </row>
    <row r="2345" customFormat="false" ht="15" hidden="false" customHeight="false" outlineLevel="0" collapsed="false">
      <c r="O2345" s="39" t="n">
        <v>53.7</v>
      </c>
      <c r="P2345" s="40" t="n">
        <f aca="false">SUMPRODUCT(ReC,COS(kk*RADIANS(O2345)))-SUMPRODUCT(ImC,SIN(kk*RADIANS(O2345)))</f>
        <v>-0.140993628883494</v>
      </c>
    </row>
    <row r="2346" customFormat="false" ht="15" hidden="false" customHeight="false" outlineLevel="0" collapsed="false">
      <c r="O2346" s="39" t="n">
        <v>53.8</v>
      </c>
      <c r="P2346" s="40" t="n">
        <f aca="false">SUMPRODUCT(ReC,COS(kk*RADIANS(O2346)))-SUMPRODUCT(ImC,SIN(kk*RADIANS(O2346)))</f>
        <v>-0.142135711210653</v>
      </c>
    </row>
    <row r="2347" customFormat="false" ht="15" hidden="false" customHeight="false" outlineLevel="0" collapsed="false">
      <c r="O2347" s="39" t="n">
        <v>53.9</v>
      </c>
      <c r="P2347" s="40" t="n">
        <f aca="false">SUMPRODUCT(ReC,COS(kk*RADIANS(O2347)))-SUMPRODUCT(ImC,SIN(kk*RADIANS(O2347)))</f>
        <v>-0.143260348097268</v>
      </c>
    </row>
    <row r="2348" customFormat="false" ht="15" hidden="false" customHeight="false" outlineLevel="0" collapsed="false">
      <c r="O2348" s="39" t="n">
        <v>54</v>
      </c>
      <c r="P2348" s="40" t="n">
        <f aca="false">SUMPRODUCT(ReC,COS(kk*RADIANS(O2348)))-SUMPRODUCT(ImC,SIN(kk*RADIANS(O2348)))</f>
        <v>-0.144367585943032</v>
      </c>
    </row>
    <row r="2349" customFormat="false" ht="15" hidden="false" customHeight="false" outlineLevel="0" collapsed="false">
      <c r="O2349" s="39" t="n">
        <v>54.1</v>
      </c>
      <c r="P2349" s="40" t="n">
        <f aca="false">SUMPRODUCT(ReC,COS(kk*RADIANS(O2349)))-SUMPRODUCT(ImC,SIN(kk*RADIANS(O2349)))</f>
        <v>-0.145457477056988</v>
      </c>
    </row>
    <row r="2350" customFormat="false" ht="15" hidden="false" customHeight="false" outlineLevel="0" collapsed="false">
      <c r="O2350" s="39" t="n">
        <v>54.2</v>
      </c>
      <c r="P2350" s="40" t="n">
        <f aca="false">SUMPRODUCT(ReC,COS(kk*RADIANS(O2350)))-SUMPRODUCT(ImC,SIN(kk*RADIANS(O2350)))</f>
        <v>-0.146530079605163</v>
      </c>
    </row>
    <row r="2351" customFormat="false" ht="15" hidden="false" customHeight="false" outlineLevel="0" collapsed="false">
      <c r="O2351" s="39" t="n">
        <v>54.3</v>
      </c>
      <c r="P2351" s="40" t="n">
        <f aca="false">SUMPRODUCT(ReC,COS(kk*RADIANS(O2351)))-SUMPRODUCT(ImC,SIN(kk*RADIANS(O2351)))</f>
        <v>-0.147585457555906</v>
      </c>
    </row>
    <row r="2352" customFormat="false" ht="15" hidden="false" customHeight="false" outlineLevel="0" collapsed="false">
      <c r="O2352" s="39" t="n">
        <v>54.4</v>
      </c>
      <c r="P2352" s="40" t="n">
        <f aca="false">SUMPRODUCT(ReC,COS(kk*RADIANS(O2352)))-SUMPRODUCT(ImC,SIN(kk*RADIANS(O2352)))</f>
        <v>-0.148623680622937</v>
      </c>
    </row>
    <row r="2353" customFormat="false" ht="15" hidden="false" customHeight="false" outlineLevel="0" collapsed="false">
      <c r="O2353" s="39" t="n">
        <v>54.5</v>
      </c>
      <c r="P2353" s="40" t="n">
        <f aca="false">SUMPRODUCT(ReC,COS(kk*RADIANS(O2353)))-SUMPRODUCT(ImC,SIN(kk*RADIANS(O2353)))</f>
        <v>-0.149644824206173</v>
      </c>
    </row>
    <row r="2354" customFormat="false" ht="15" hidden="false" customHeight="false" outlineLevel="0" collapsed="false">
      <c r="O2354" s="39" t="n">
        <v>54.6</v>
      </c>
      <c r="P2354" s="40" t="n">
        <f aca="false">SUMPRODUCT(ReC,COS(kk*RADIANS(O2354)))-SUMPRODUCT(ImC,SIN(kk*RADIANS(O2354)))</f>
        <v>-0.150648969330347</v>
      </c>
    </row>
    <row r="2355" customFormat="false" ht="15" hidden="false" customHeight="false" outlineLevel="0" collapsed="false">
      <c r="O2355" s="39" t="n">
        <v>54.7</v>
      </c>
      <c r="P2355" s="40" t="n">
        <f aca="false">SUMPRODUCT(ReC,COS(kk*RADIANS(O2355)))-SUMPRODUCT(ImC,SIN(kk*RADIANS(O2355)))</f>
        <v>-0.151636202581455</v>
      </c>
    </row>
    <row r="2356" customFormat="false" ht="15" hidden="false" customHeight="false" outlineLevel="0" collapsed="false">
      <c r="O2356" s="39" t="n">
        <v>54.8</v>
      </c>
      <c r="P2356" s="40" t="n">
        <f aca="false">SUMPRODUCT(ReC,COS(kk*RADIANS(O2356)))-SUMPRODUCT(ImC,SIN(kk*RADIANS(O2356)))</f>
        <v>-0.152606616041082</v>
      </c>
    </row>
    <row r="2357" customFormat="false" ht="15" hidden="false" customHeight="false" outlineLevel="0" collapsed="false">
      <c r="O2357" s="39" t="n">
        <v>54.9</v>
      </c>
      <c r="P2357" s="40" t="n">
        <f aca="false">SUMPRODUCT(ReC,COS(kk*RADIANS(O2357)))-SUMPRODUCT(ImC,SIN(kk*RADIANS(O2357)))</f>
        <v>-0.153560307218641</v>
      </c>
    </row>
    <row r="2358" customFormat="false" ht="15" hidden="false" customHeight="false" outlineLevel="0" collapsed="false">
      <c r="O2358" s="39" t="n">
        <v>55</v>
      </c>
      <c r="P2358" s="40" t="n">
        <f aca="false">SUMPRODUCT(ReC,COS(kk*RADIANS(O2358)))-SUMPRODUCT(ImC,SIN(kk*RADIANS(O2358)))</f>
        <v>-0.154497378981549</v>
      </c>
    </row>
    <row r="2359" customFormat="false" ht="15" hidden="false" customHeight="false" outlineLevel="0" collapsed="false">
      <c r="O2359" s="39" t="n">
        <v>55.1</v>
      </c>
      <c r="P2359" s="40" t="n">
        <f aca="false">SUMPRODUCT(ReC,COS(kk*RADIANS(O2359)))-SUMPRODUCT(ImC,SIN(kk*RADIANS(O2359)))</f>
        <v>-0.155417939483401</v>
      </c>
    </row>
    <row r="2360" customFormat="false" ht="15" hidden="false" customHeight="false" outlineLevel="0" collapsed="false">
      <c r="O2360" s="39" t="n">
        <v>55.2</v>
      </c>
      <c r="P2360" s="40" t="n">
        <f aca="false">SUMPRODUCT(ReC,COS(kk*RADIANS(O2360)))-SUMPRODUCT(ImC,SIN(kk*RADIANS(O2360)))</f>
        <v>-0.156322102090173</v>
      </c>
    </row>
    <row r="2361" customFormat="false" ht="15" hidden="false" customHeight="false" outlineLevel="0" collapsed="false">
      <c r="O2361" s="39" t="n">
        <v>55.3</v>
      </c>
      <c r="P2361" s="40" t="n">
        <f aca="false">SUMPRODUCT(ReC,COS(kk*RADIANS(O2361)))-SUMPRODUCT(ImC,SIN(kk*RADIANS(O2361)))</f>
        <v>-0.157209985304491</v>
      </c>
    </row>
    <row r="2362" customFormat="false" ht="15" hidden="false" customHeight="false" outlineLevel="0" collapsed="false">
      <c r="O2362" s="39" t="n">
        <v>55.4</v>
      </c>
      <c r="P2362" s="40" t="n">
        <f aca="false">SUMPRODUCT(ReC,COS(kk*RADIANS(O2362)))-SUMPRODUCT(ImC,SIN(kk*RADIANS(O2362)))</f>
        <v>-0.158081712688012</v>
      </c>
    </row>
    <row r="2363" customFormat="false" ht="15" hidden="false" customHeight="false" outlineLevel="0" collapsed="false">
      <c r="O2363" s="39" t="n">
        <v>55.5</v>
      </c>
      <c r="P2363" s="40" t="n">
        <f aca="false">SUMPRODUCT(ReC,COS(kk*RADIANS(O2363)))-SUMPRODUCT(ImC,SIN(kk*RADIANS(O2363)))</f>
        <v>-0.158937412781965</v>
      </c>
    </row>
    <row r="2364" customFormat="false" ht="15" hidden="false" customHeight="false" outlineLevel="0" collapsed="false">
      <c r="O2364" s="39" t="n">
        <v>55.6</v>
      </c>
      <c r="P2364" s="40" t="n">
        <f aca="false">SUMPRODUCT(ReC,COS(kk*RADIANS(O2364)))-SUMPRODUCT(ImC,SIN(kk*RADIANS(O2364)))</f>
        <v>-0.159777219025883</v>
      </c>
    </row>
    <row r="2365" customFormat="false" ht="15" hidden="false" customHeight="false" outlineLevel="0" collapsed="false">
      <c r="O2365" s="39" t="n">
        <v>55.7</v>
      </c>
      <c r="P2365" s="40" t="n">
        <f aca="false">SUMPRODUCT(ReC,COS(kk*RADIANS(O2365)))-SUMPRODUCT(ImC,SIN(kk*RADIANS(O2365)))</f>
        <v>-0.160601269674582</v>
      </c>
    </row>
    <row r="2366" customFormat="false" ht="15" hidden="false" customHeight="false" outlineLevel="0" collapsed="false">
      <c r="O2366" s="39" t="n">
        <v>55.8</v>
      </c>
      <c r="P2366" s="40" t="n">
        <f aca="false">SUMPRODUCT(ReC,COS(kk*RADIANS(O2366)))-SUMPRODUCT(ImC,SIN(kk*RADIANS(O2366)))</f>
        <v>-0.161409707713426</v>
      </c>
    </row>
    <row r="2367" customFormat="false" ht="15" hidden="false" customHeight="false" outlineLevel="0" collapsed="false">
      <c r="O2367" s="39" t="n">
        <v>55.9</v>
      </c>
      <c r="P2367" s="40" t="n">
        <f aca="false">SUMPRODUCT(ReC,COS(kk*RADIANS(O2367)))-SUMPRODUCT(ImC,SIN(kk*RADIANS(O2367)))</f>
        <v>-0.162202680771913</v>
      </c>
    </row>
    <row r="2368" customFormat="false" ht="15" hidden="false" customHeight="false" outlineLevel="0" collapsed="false">
      <c r="O2368" s="39" t="n">
        <v>56</v>
      </c>
      <c r="P2368" s="40" t="n">
        <f aca="false">SUMPRODUCT(ReC,COS(kk*RADIANS(O2368)))-SUMPRODUCT(ImC,SIN(kk*RADIANS(O2368)))</f>
        <v>-0.162980341035655</v>
      </c>
    </row>
    <row r="2369" customFormat="false" ht="15" hidden="false" customHeight="false" outlineLevel="0" collapsed="false">
      <c r="O2369" s="39" t="n">
        <v>56.1</v>
      </c>
      <c r="P2369" s="40" t="n">
        <f aca="false">SUMPRODUCT(ReC,COS(kk*RADIANS(O2369)))-SUMPRODUCT(ImC,SIN(kk*RADIANS(O2369)))</f>
        <v>-0.163742845156766</v>
      </c>
    </row>
    <row r="2370" customFormat="false" ht="15" hidden="false" customHeight="false" outlineLevel="0" collapsed="false">
      <c r="O2370" s="39" t="n">
        <v>56.2</v>
      </c>
      <c r="P2370" s="40" t="n">
        <f aca="false">SUMPRODUCT(ReC,COS(kk*RADIANS(O2370)))-SUMPRODUCT(ImC,SIN(kk*RADIANS(O2370)))</f>
        <v>-0.164490354162727</v>
      </c>
    </row>
    <row r="2371" customFormat="false" ht="15" hidden="false" customHeight="false" outlineLevel="0" collapsed="false">
      <c r="O2371" s="39" t="n">
        <v>56.3</v>
      </c>
      <c r="P2371" s="40" t="n">
        <f aca="false">SUMPRODUCT(ReC,COS(kk*RADIANS(O2371)))-SUMPRODUCT(ImC,SIN(kk*RADIANS(O2371)))</f>
        <v>-0.165223033363764</v>
      </c>
    </row>
    <row r="2372" customFormat="false" ht="15" hidden="false" customHeight="false" outlineLevel="0" collapsed="false">
      <c r="O2372" s="39" t="n">
        <v>56.4</v>
      </c>
      <c r="P2372" s="40" t="n">
        <f aca="false">SUMPRODUCT(ReC,COS(kk*RADIANS(O2372)))-SUMPRODUCT(ImC,SIN(kk*RADIANS(O2372)))</f>
        <v>-0.165941052258792</v>
      </c>
    </row>
    <row r="2373" customFormat="false" ht="15" hidden="false" customHeight="false" outlineLevel="0" collapsed="false">
      <c r="O2373" s="39" t="n">
        <v>56.5</v>
      </c>
      <c r="P2373" s="40" t="n">
        <f aca="false">SUMPRODUCT(ReC,COS(kk*RADIANS(O2373)))-SUMPRODUCT(ImC,SIN(kk*RADIANS(O2373)))</f>
        <v>-0.166644584439972</v>
      </c>
    </row>
    <row r="2374" customFormat="false" ht="15" hidden="false" customHeight="false" outlineLevel="0" collapsed="false">
      <c r="O2374" s="39" t="n">
        <v>56.6</v>
      </c>
      <c r="P2374" s="40" t="n">
        <f aca="false">SUMPRODUCT(ReC,COS(kk*RADIANS(O2374)))-SUMPRODUCT(ImC,SIN(kk*RADIANS(O2374)))</f>
        <v>-0.167333807495929</v>
      </c>
    </row>
    <row r="2375" customFormat="false" ht="15" hidden="false" customHeight="false" outlineLevel="0" collapsed="false">
      <c r="O2375" s="39" t="n">
        <v>56.7</v>
      </c>
      <c r="P2375" s="40" t="n">
        <f aca="false">SUMPRODUCT(ReC,COS(kk*RADIANS(O2375)))-SUMPRODUCT(ImC,SIN(kk*RADIANS(O2375)))</f>
        <v>-0.168008902913677</v>
      </c>
    </row>
    <row r="2376" customFormat="false" ht="15" hidden="false" customHeight="false" outlineLevel="0" collapsed="false">
      <c r="O2376" s="39" t="n">
        <v>56.8</v>
      </c>
      <c r="P2376" s="40" t="n">
        <f aca="false">SUMPRODUCT(ReC,COS(kk*RADIANS(O2376)))-SUMPRODUCT(ImC,SIN(kk*RADIANS(O2376)))</f>
        <v>-0.168670055979303</v>
      </c>
    </row>
    <row r="2377" customFormat="false" ht="15" hidden="false" customHeight="false" outlineLevel="0" collapsed="false">
      <c r="O2377" s="39" t="n">
        <v>56.9</v>
      </c>
      <c r="P2377" s="40" t="n">
        <f aca="false">SUMPRODUCT(ReC,COS(kk*RADIANS(O2377)))-SUMPRODUCT(ImC,SIN(kk*RADIANS(O2377)))</f>
        <v>-0.169317455677469</v>
      </c>
    </row>
    <row r="2378" customFormat="false" ht="15" hidden="false" customHeight="false" outlineLevel="0" collapsed="false">
      <c r="O2378" s="39" t="n">
        <v>57</v>
      </c>
      <c r="P2378" s="40" t="n">
        <f aca="false">SUMPRODUCT(ReC,COS(kk*RADIANS(O2378)))-SUMPRODUCT(ImC,SIN(kk*RADIANS(O2378)))</f>
        <v>-0.169951294589758</v>
      </c>
    </row>
    <row r="2379" customFormat="false" ht="15" hidden="false" customHeight="false" outlineLevel="0" collapsed="false">
      <c r="O2379" s="39" t="n">
        <v>57.1</v>
      </c>
      <c r="P2379" s="40" t="n">
        <f aca="false">SUMPRODUCT(ReC,COS(kk*RADIANS(O2379)))-SUMPRODUCT(ImC,SIN(kk*RADIANS(O2379)))</f>
        <v>-0.170571768791941</v>
      </c>
    </row>
    <row r="2380" customFormat="false" ht="15" hidden="false" customHeight="false" outlineLevel="0" collapsed="false">
      <c r="O2380" s="39" t="n">
        <v>57.2</v>
      </c>
      <c r="P2380" s="40" t="n">
        <f aca="false">SUMPRODUCT(ReC,COS(kk*RADIANS(O2380)))-SUMPRODUCT(ImC,SIN(kk*RADIANS(O2380)))</f>
        <v>-0.1711790777502</v>
      </c>
    </row>
    <row r="2381" customFormat="false" ht="15" hidden="false" customHeight="false" outlineLevel="0" collapsed="false">
      <c r="O2381" s="39" t="n">
        <v>57.3</v>
      </c>
      <c r="P2381" s="40" t="n">
        <f aca="false">SUMPRODUCT(ReC,COS(kk*RADIANS(O2381)))-SUMPRODUCT(ImC,SIN(kk*RADIANS(O2381)))</f>
        <v>-0.17177342421636</v>
      </c>
    </row>
    <row r="2382" customFormat="false" ht="15" hidden="false" customHeight="false" outlineLevel="0" collapsed="false">
      <c r="O2382" s="39" t="n">
        <v>57.4</v>
      </c>
      <c r="P2382" s="40" t="n">
        <f aca="false">SUMPRODUCT(ReC,COS(kk*RADIANS(O2382)))-SUMPRODUCT(ImC,SIN(kk*RADIANS(O2382)))</f>
        <v>-0.172355014122188</v>
      </c>
    </row>
    <row r="2383" customFormat="false" ht="15" hidden="false" customHeight="false" outlineLevel="0" collapsed="false">
      <c r="O2383" s="39" t="n">
        <v>57.5</v>
      </c>
      <c r="P2383" s="40" t="n">
        <f aca="false">SUMPRODUCT(ReC,COS(kk*RADIANS(O2383)))-SUMPRODUCT(ImC,SIN(kk*RADIANS(O2383)))</f>
        <v>-0.172924056472797</v>
      </c>
    </row>
    <row r="2384" customFormat="false" ht="15" hidden="false" customHeight="false" outlineLevel="0" collapsed="false">
      <c r="O2384" s="39" t="n">
        <v>57.6</v>
      </c>
      <c r="P2384" s="40" t="n">
        <f aca="false">SUMPRODUCT(ReC,COS(kk*RADIANS(O2384)))-SUMPRODUCT(ImC,SIN(kk*RADIANS(O2384)))</f>
        <v>-0.173480763239224</v>
      </c>
    </row>
    <row r="2385" customFormat="false" ht="15" hidden="false" customHeight="false" outlineLevel="0" collapsed="false">
      <c r="O2385" s="39" t="n">
        <v>57.7</v>
      </c>
      <c r="P2385" s="40" t="n">
        <f aca="false">SUMPRODUCT(ReC,COS(kk*RADIANS(O2385)))-SUMPRODUCT(ImC,SIN(kk*RADIANS(O2385)))</f>
        <v>-0.174025349250219</v>
      </c>
    </row>
    <row r="2386" customFormat="false" ht="15" hidden="false" customHeight="false" outlineLevel="0" collapsed="false">
      <c r="O2386" s="39" t="n">
        <v>57.8</v>
      </c>
      <c r="P2386" s="40" t="n">
        <f aca="false">SUMPRODUCT(ReC,COS(kk*RADIANS(O2386)))-SUMPRODUCT(ImC,SIN(kk*RADIANS(O2386)))</f>
        <v>-0.174558032083307</v>
      </c>
    </row>
    <row r="2387" customFormat="false" ht="15" hidden="false" customHeight="false" outlineLevel="0" collapsed="false">
      <c r="O2387" s="39" t="n">
        <v>57.9</v>
      </c>
      <c r="P2387" s="40" t="n">
        <f aca="false">SUMPRODUCT(ReC,COS(kk*RADIANS(O2387)))-SUMPRODUCT(ImC,SIN(kk*RADIANS(O2387)))</f>
        <v>-0.175079031955162</v>
      </c>
    </row>
    <row r="2388" customFormat="false" ht="15" hidden="false" customHeight="false" outlineLevel="0" collapsed="false">
      <c r="O2388" s="39" t="n">
        <v>58</v>
      </c>
      <c r="P2388" s="40" t="n">
        <f aca="false">SUMPRODUCT(ReC,COS(kk*RADIANS(O2388)))-SUMPRODUCT(ImC,SIN(kk*RADIANS(O2388)))</f>
        <v>-0.175588571611367</v>
      </c>
    </row>
    <row r="2389" customFormat="false" ht="15" hidden="false" customHeight="false" outlineLevel="0" collapsed="false">
      <c r="O2389" s="39" t="n">
        <v>58.1</v>
      </c>
      <c r="P2389" s="40" t="n">
        <f aca="false">SUMPRODUCT(ReC,COS(kk*RADIANS(O2389)))-SUMPRODUCT(ImC,SIN(kk*RADIANS(O2389)))</f>
        <v>-0.176086876215586</v>
      </c>
    </row>
    <row r="2390" customFormat="false" ht="15" hidden="false" customHeight="false" outlineLevel="0" collapsed="false">
      <c r="O2390" s="39" t="n">
        <v>58.2</v>
      </c>
      <c r="P2390" s="40" t="n">
        <f aca="false">SUMPRODUCT(ReC,COS(kk*RADIANS(O2390)))-SUMPRODUCT(ImC,SIN(kk*RADIANS(O2390)))</f>
        <v>-0.176574173238223</v>
      </c>
    </row>
    <row r="2391" customFormat="false" ht="15" hidden="false" customHeight="false" outlineLevel="0" collapsed="false">
      <c r="O2391" s="39" t="n">
        <v>58.3</v>
      </c>
      <c r="P2391" s="40" t="n">
        <f aca="false">SUMPRODUCT(ReC,COS(kk*RADIANS(O2391)))-SUMPRODUCT(ImC,SIN(kk*RADIANS(O2391)))</f>
        <v>-0.177050692344604</v>
      </c>
    </row>
    <row r="2392" customFormat="false" ht="15" hidden="false" customHeight="false" outlineLevel="0" collapsed="false">
      <c r="O2392" s="39" t="n">
        <v>58.4</v>
      </c>
      <c r="P2392" s="40" t="n">
        <f aca="false">SUMPRODUCT(ReC,COS(kk*RADIANS(O2392)))-SUMPRODUCT(ImC,SIN(kk*RADIANS(O2392)))</f>
        <v>-0.177516665282744</v>
      </c>
    </row>
    <row r="2393" customFormat="false" ht="15" hidden="false" customHeight="false" outlineLevel="0" collapsed="false">
      <c r="O2393" s="39" t="n">
        <v>58.5</v>
      </c>
      <c r="P2393" s="40" t="n">
        <f aca="false">SUMPRODUCT(ReC,COS(kk*RADIANS(O2393)))-SUMPRODUCT(ImC,SIN(kk*RADIANS(O2393)))</f>
        <v>-0.17797232577075</v>
      </c>
    </row>
    <row r="2394" customFormat="false" ht="15" hidden="false" customHeight="false" outlineLevel="0" collapsed="false">
      <c r="O2394" s="39" t="n">
        <v>58.6</v>
      </c>
      <c r="P2394" s="40" t="n">
        <f aca="false">SUMPRODUCT(ReC,COS(kk*RADIANS(O2394)))-SUMPRODUCT(ImC,SIN(kk*RADIANS(O2394)))</f>
        <v>-0.178417909383906</v>
      </c>
    </row>
    <row r="2395" customFormat="false" ht="15" hidden="false" customHeight="false" outlineLevel="0" collapsed="false">
      <c r="O2395" s="39" t="n">
        <v>58.7</v>
      </c>
      <c r="P2395" s="40" t="n">
        <f aca="false">SUMPRODUCT(ReC,COS(kk*RADIANS(O2395)))-SUMPRODUCT(ImC,SIN(kk*RADIANS(O2395)))</f>
        <v>-0.1788536534415</v>
      </c>
    </row>
    <row r="2396" customFormat="false" ht="15" hidden="false" customHeight="false" outlineLevel="0" collapsed="false">
      <c r="O2396" s="39" t="n">
        <v>58.8</v>
      </c>
      <c r="P2396" s="40" t="n">
        <f aca="false">SUMPRODUCT(ReC,COS(kk*RADIANS(O2396)))-SUMPRODUCT(ImC,SIN(kk*RADIANS(O2396)))</f>
        <v>-0.179279796893441</v>
      </c>
    </row>
    <row r="2397" customFormat="false" ht="15" hidden="false" customHeight="false" outlineLevel="0" collapsed="false">
      <c r="O2397" s="39" t="n">
        <v>58.9</v>
      </c>
      <c r="P2397" s="40" t="n">
        <f aca="false">SUMPRODUCT(ReC,COS(kk*RADIANS(O2397)))-SUMPRODUCT(ImC,SIN(kk*RADIANS(O2397)))</f>
        <v>-0.179696580206718</v>
      </c>
    </row>
    <row r="2398" customFormat="false" ht="15" hidden="false" customHeight="false" outlineLevel="0" collapsed="false">
      <c r="O2398" s="39" t="n">
        <v>59</v>
      </c>
      <c r="P2398" s="40" t="n">
        <f aca="false">SUMPRODUCT(ReC,COS(kk*RADIANS(O2398)))-SUMPRODUCT(ImC,SIN(kk*RADIANS(O2398)))</f>
        <v>-0.180104245251756</v>
      </c>
    </row>
    <row r="2399" customFormat="false" ht="15" hidden="false" customHeight="false" outlineLevel="0" collapsed="false">
      <c r="O2399" s="39" t="n">
        <v>59.1</v>
      </c>
      <c r="P2399" s="40" t="n">
        <f aca="false">SUMPRODUCT(ReC,COS(kk*RADIANS(O2399)))-SUMPRODUCT(ImC,SIN(kk*RADIANS(O2399)))</f>
        <v>-0.180503035188718</v>
      </c>
    </row>
    <row r="2400" customFormat="false" ht="15" hidden="false" customHeight="false" outlineLevel="0" collapsed="false">
      <c r="O2400" s="39" t="n">
        <v>59.2</v>
      </c>
      <c r="P2400" s="40" t="n">
        <f aca="false">SUMPRODUCT(ReC,COS(kk*RADIANS(O2400)))-SUMPRODUCT(ImC,SIN(kk*RADIANS(O2400)))</f>
        <v>-0.180893194353801</v>
      </c>
    </row>
    <row r="2401" customFormat="false" ht="15" hidden="false" customHeight="false" outlineLevel="0" collapsed="false">
      <c r="O2401" s="39" t="n">
        <v>59.3</v>
      </c>
      <c r="P2401" s="40" t="n">
        <f aca="false">SUMPRODUCT(ReC,COS(kk*RADIANS(O2401)))-SUMPRODUCT(ImC,SIN(kk*RADIANS(O2401)))</f>
        <v>-0.181274968145587</v>
      </c>
    </row>
    <row r="2402" customFormat="false" ht="15" hidden="false" customHeight="false" outlineLevel="0" collapsed="false">
      <c r="O2402" s="39" t="n">
        <v>59.4</v>
      </c>
      <c r="P2402" s="40" t="n">
        <f aca="false">SUMPRODUCT(ReC,COS(kk*RADIANS(O2402)))-SUMPRODUCT(ImC,SIN(kk*RADIANS(O2402)))</f>
        <v>-0.181648602911493</v>
      </c>
    </row>
    <row r="2403" customFormat="false" ht="15" hidden="false" customHeight="false" outlineLevel="0" collapsed="false">
      <c r="O2403" s="39" t="n">
        <v>59.5</v>
      </c>
      <c r="P2403" s="40" t="n">
        <f aca="false">SUMPRODUCT(ReC,COS(kk*RADIANS(O2403)))-SUMPRODUCT(ImC,SIN(kk*RADIANS(O2403)))</f>
        <v>-0.182014345834369</v>
      </c>
    </row>
    <row r="2404" customFormat="false" ht="15" hidden="false" customHeight="false" outlineLevel="0" collapsed="false">
      <c r="O2404" s="39" t="n">
        <v>59.6</v>
      </c>
      <c r="P2404" s="40" t="n">
        <f aca="false">SUMPRODUCT(ReC,COS(kk*RADIANS(O2404)))-SUMPRODUCT(ImC,SIN(kk*RADIANS(O2404)))</f>
        <v>-0.182372444819305</v>
      </c>
    </row>
    <row r="2405" customFormat="false" ht="15" hidden="false" customHeight="false" outlineLevel="0" collapsed="false">
      <c r="O2405" s="39" t="n">
        <v>59.7</v>
      </c>
      <c r="P2405" s="40" t="n">
        <f aca="false">SUMPRODUCT(ReC,COS(kk*RADIANS(O2405)))-SUMPRODUCT(ImC,SIN(kk*RADIANS(O2405)))</f>
        <v>-0.182723148380683</v>
      </c>
    </row>
    <row r="2406" customFormat="false" ht="15" hidden="false" customHeight="false" outlineLevel="0" collapsed="false">
      <c r="O2406" s="39" t="n">
        <v>59.8</v>
      </c>
      <c r="P2406" s="40" t="n">
        <f aca="false">SUMPRODUCT(ReC,COS(kk*RADIANS(O2406)))-SUMPRODUCT(ImC,SIN(kk*RADIANS(O2406)))</f>
        <v>-0.183066705529537</v>
      </c>
    </row>
    <row r="2407" customFormat="false" ht="15" hidden="false" customHeight="false" outlineLevel="0" collapsed="false">
      <c r="O2407" s="39" t="n">
        <v>59.9</v>
      </c>
      <c r="P2407" s="40" t="n">
        <f aca="false">SUMPRODUCT(ReC,COS(kk*RADIANS(O2407)))-SUMPRODUCT(ImC,SIN(kk*RADIANS(O2407)))</f>
        <v>-0.183403365661263</v>
      </c>
    </row>
    <row r="2408" customFormat="false" ht="15" hidden="false" customHeight="false" outlineLevel="0" collapsed="false">
      <c r="O2408" s="39" t="n">
        <v>60</v>
      </c>
      <c r="P2408" s="40" t="n">
        <f aca="false">SUMPRODUCT(ReC,COS(kk*RADIANS(O2408)))-SUMPRODUCT(ImC,SIN(kk*RADIANS(O2408)))</f>
        <v>-0.18373337844373</v>
      </c>
    </row>
    <row r="2409" customFormat="false" ht="15" hidden="false" customHeight="false" outlineLevel="0" collapsed="false">
      <c r="O2409" s="39" t="n">
        <v>60.1</v>
      </c>
      <c r="P2409" s="40" t="n">
        <f aca="false">SUMPRODUCT(ReC,COS(kk*RADIANS(O2409)))-SUMPRODUCT(ImC,SIN(kk*RADIANS(O2409)))</f>
        <v>-0.184056993705845</v>
      </c>
    </row>
    <row r="2410" customFormat="false" ht="15" hidden="false" customHeight="false" outlineLevel="0" collapsed="false">
      <c r="O2410" s="39" t="n">
        <v>60.2</v>
      </c>
      <c r="P2410" s="40" t="n">
        <f aca="false">SUMPRODUCT(ReC,COS(kk*RADIANS(O2410)))-SUMPRODUCT(ImC,SIN(kk*RADIANS(O2410)))</f>
        <v>-0.184374461326612</v>
      </c>
    </row>
    <row r="2411" customFormat="false" ht="15" hidden="false" customHeight="false" outlineLevel="0" collapsed="false">
      <c r="O2411" s="39" t="n">
        <v>60.3</v>
      </c>
      <c r="P2411" s="40" t="n">
        <f aca="false">SUMPRODUCT(ReC,COS(kk*RADIANS(O2411)))-SUMPRODUCT(ImC,SIN(kk*RADIANS(O2411)))</f>
        <v>-0.184686031124743</v>
      </c>
    </row>
    <row r="2412" customFormat="false" ht="15" hidden="false" customHeight="false" outlineLevel="0" collapsed="false">
      <c r="O2412" s="39" t="n">
        <v>60.4</v>
      </c>
      <c r="P2412" s="40" t="n">
        <f aca="false">SUMPRODUCT(ReC,COS(kk*RADIANS(O2412)))-SUMPRODUCT(ImC,SIN(kk*RADIANS(O2412)))</f>
        <v>-0.184991952748862</v>
      </c>
    </row>
    <row r="2413" customFormat="false" ht="15" hidden="false" customHeight="false" outlineLevel="0" collapsed="false">
      <c r="O2413" s="39" t="n">
        <v>60.5</v>
      </c>
      <c r="P2413" s="40" t="n">
        <f aca="false">SUMPRODUCT(ReC,COS(kk*RADIANS(O2413)))-SUMPRODUCT(ImC,SIN(kk*RADIANS(O2413)))</f>
        <v>-0.185292475568352</v>
      </c>
    </row>
    <row r="2414" customFormat="false" ht="15" hidden="false" customHeight="false" outlineLevel="0" collapsed="false">
      <c r="O2414" s="39" t="n">
        <v>60.6</v>
      </c>
      <c r="P2414" s="40" t="n">
        <f aca="false">SUMPRODUCT(ReC,COS(kk*RADIANS(O2414)))-SUMPRODUCT(ImC,SIN(kk*RADIANS(O2414)))</f>
        <v>-0.185587848564891</v>
      </c>
    </row>
    <row r="2415" customFormat="false" ht="15" hidden="false" customHeight="false" outlineLevel="0" collapsed="false">
      <c r="O2415" s="39" t="n">
        <v>60.7</v>
      </c>
      <c r="P2415" s="40" t="n">
        <f aca="false">SUMPRODUCT(ReC,COS(kk*RADIANS(O2415)))-SUMPRODUCT(ImC,SIN(kk*RADIANS(O2415)))</f>
        <v>-0.185878320224724</v>
      </c>
    </row>
    <row r="2416" customFormat="false" ht="15" hidden="false" customHeight="false" outlineLevel="0" collapsed="false">
      <c r="O2416" s="39" t="n">
        <v>60.8</v>
      </c>
      <c r="P2416" s="40" t="n">
        <f aca="false">SUMPRODUCT(ReC,COS(kk*RADIANS(O2416)))-SUMPRODUCT(ImC,SIN(kk*RADIANS(O2416)))</f>
        <v>-0.186164138431716</v>
      </c>
    </row>
    <row r="2417" customFormat="false" ht="15" hidden="false" customHeight="false" outlineLevel="0" collapsed="false">
      <c r="O2417" s="39" t="n">
        <v>60.9</v>
      </c>
      <c r="P2417" s="40" t="n">
        <f aca="false">SUMPRODUCT(ReC,COS(kk*RADIANS(O2417)))-SUMPRODUCT(ImC,SIN(kk*RADIANS(O2417)))</f>
        <v>-0.18644555036123</v>
      </c>
    </row>
    <row r="2418" customFormat="false" ht="15" hidden="false" customHeight="false" outlineLevel="0" collapsed="false">
      <c r="O2418" s="39" t="n">
        <v>61</v>
      </c>
      <c r="P2418" s="40" t="n">
        <f aca="false">SUMPRODUCT(ReC,COS(kk*RADIANS(O2418)))-SUMPRODUCT(ImC,SIN(kk*RADIANS(O2418)))</f>
        <v>-0.186722802374883</v>
      </c>
    </row>
    <row r="2419" customFormat="false" ht="15" hidden="false" customHeight="false" outlineLevel="0" collapsed="false">
      <c r="O2419" s="39" t="n">
        <v>61.1</v>
      </c>
      <c r="P2419" s="40" t="n">
        <f aca="false">SUMPRODUCT(ReC,COS(kk*RADIANS(O2419)))-SUMPRODUCT(ImC,SIN(kk*RADIANS(O2419)))</f>
        <v>-0.186996139916208</v>
      </c>
    </row>
    <row r="2420" customFormat="false" ht="15" hidden="false" customHeight="false" outlineLevel="0" collapsed="false">
      <c r="O2420" s="39" t="n">
        <v>61.2</v>
      </c>
      <c r="P2420" s="40" t="n">
        <f aca="false">SUMPRODUCT(ReC,COS(kk*RADIANS(O2420)))-SUMPRODUCT(ImC,SIN(kk*RADIANS(O2420)))</f>
        <v>-0.187265807407281</v>
      </c>
    </row>
    <row r="2421" customFormat="false" ht="15" hidden="false" customHeight="false" outlineLevel="0" collapsed="false">
      <c r="O2421" s="39" t="n">
        <v>61.3</v>
      </c>
      <c r="P2421" s="40" t="n">
        <f aca="false">SUMPRODUCT(ReC,COS(kk*RADIANS(O2421)))-SUMPRODUCT(ImC,SIN(kk*RADIANS(O2421)))</f>
        <v>-0.187532048146352</v>
      </c>
    </row>
    <row r="2422" customFormat="false" ht="15" hidden="false" customHeight="false" outlineLevel="0" collapsed="false">
      <c r="O2422" s="39" t="n">
        <v>61.4</v>
      </c>
      <c r="P2422" s="40" t="n">
        <f aca="false">SUMPRODUCT(ReC,COS(kk*RADIANS(O2422)))-SUMPRODUCT(ImC,SIN(kk*RADIANS(O2422)))</f>
        <v>-0.187795104206515</v>
      </c>
    </row>
    <row r="2423" customFormat="false" ht="15" hidden="false" customHeight="false" outlineLevel="0" collapsed="false">
      <c r="O2423" s="39" t="n">
        <v>61.5</v>
      </c>
      <c r="P2423" s="40" t="n">
        <f aca="false">SUMPRODUCT(ReC,COS(kk*RADIANS(O2423)))-SUMPRODUCT(ImC,SIN(kk*RADIANS(O2423)))</f>
        <v>-0.188055216335466</v>
      </c>
    </row>
    <row r="2424" customFormat="false" ht="15" hidden="false" customHeight="false" outlineLevel="0" collapsed="false">
      <c r="O2424" s="39" t="n">
        <v>61.6</v>
      </c>
      <c r="P2424" s="40" t="n">
        <f aca="false">SUMPRODUCT(ReC,COS(kk*RADIANS(O2424)))-SUMPRODUCT(ImC,SIN(kk*RADIANS(O2424)))</f>
        <v>-0.18831262385639</v>
      </c>
    </row>
    <row r="2425" customFormat="false" ht="15" hidden="false" customHeight="false" outlineLevel="0" collapsed="false">
      <c r="O2425" s="39" t="n">
        <v>61.7</v>
      </c>
      <c r="P2425" s="40" t="n">
        <f aca="false">SUMPRODUCT(ReC,COS(kk*RADIANS(O2425)))-SUMPRODUCT(ImC,SIN(kk*RADIANS(O2425)))</f>
        <v>-0.188567564570016</v>
      </c>
    </row>
    <row r="2426" customFormat="false" ht="15" hidden="false" customHeight="false" outlineLevel="0" collapsed="false">
      <c r="O2426" s="39" t="n">
        <v>61.8</v>
      </c>
      <c r="P2426" s="40" t="n">
        <f aca="false">SUMPRODUCT(ReC,COS(kk*RADIANS(O2426)))-SUMPRODUCT(ImC,SIN(kk*RADIANS(O2426)))</f>
        <v>-0.188820274657876</v>
      </c>
    </row>
    <row r="2427" customFormat="false" ht="15" hidden="false" customHeight="false" outlineLevel="0" collapsed="false">
      <c r="O2427" s="39" t="n">
        <v>61.9</v>
      </c>
      <c r="P2427" s="40" t="n">
        <f aca="false">SUMPRODUCT(ReC,COS(kk*RADIANS(O2427)))-SUMPRODUCT(ImC,SIN(kk*RADIANS(O2427)))</f>
        <v>-0.189070988586811</v>
      </c>
    </row>
    <row r="2428" customFormat="false" ht="15" hidden="false" customHeight="false" outlineLevel="0" collapsed="false">
      <c r="O2428" s="39" t="n">
        <v>62</v>
      </c>
      <c r="P2428" s="40" t="n">
        <f aca="false">SUMPRODUCT(ReC,COS(kk*RADIANS(O2428)))-SUMPRODUCT(ImC,SIN(kk*RADIANS(O2428)))</f>
        <v>-0.189319939014763</v>
      </c>
    </row>
    <row r="2429" customFormat="false" ht="15" hidden="false" customHeight="false" outlineLevel="0" collapsed="false">
      <c r="O2429" s="39" t="n">
        <v>62.1</v>
      </c>
      <c r="P2429" s="40" t="n">
        <f aca="false">SUMPRODUCT(ReC,COS(kk*RADIANS(O2429)))-SUMPRODUCT(ImC,SIN(kk*RADIANS(O2429)))</f>
        <v>-0.18956735669789</v>
      </c>
    </row>
    <row r="2430" customFormat="false" ht="15" hidden="false" customHeight="false" outlineLevel="0" collapsed="false">
      <c r="O2430" s="39" t="n">
        <v>62.2</v>
      </c>
      <c r="P2430" s="40" t="n">
        <f aca="false">SUMPRODUCT(ReC,COS(kk*RADIANS(O2430)))-SUMPRODUCT(ImC,SIN(kk*RADIANS(O2430)))</f>
        <v>-0.189813470399037</v>
      </c>
    </row>
    <row r="2431" customFormat="false" ht="15" hidden="false" customHeight="false" outlineLevel="0" collapsed="false">
      <c r="O2431" s="39" t="n">
        <v>62.3</v>
      </c>
      <c r="P2431" s="40" t="n">
        <f aca="false">SUMPRODUCT(ReC,COS(kk*RADIANS(O2431)))-SUMPRODUCT(ImC,SIN(kk*RADIANS(O2431)))</f>
        <v>-0.190058506797603</v>
      </c>
    </row>
    <row r="2432" customFormat="false" ht="15" hidden="false" customHeight="false" outlineLevel="0" collapsed="false">
      <c r="O2432" s="39" t="n">
        <v>62.4</v>
      </c>
      <c r="P2432" s="40" t="n">
        <f aca="false">SUMPRODUCT(ReC,COS(kk*RADIANS(O2432)))-SUMPRODUCT(ImC,SIN(kk*RADIANS(O2432)))</f>
        <v>-0.190302690400835</v>
      </c>
    </row>
    <row r="2433" customFormat="false" ht="15" hidden="false" customHeight="false" outlineLevel="0" collapsed="false">
      <c r="O2433" s="39" t="n">
        <v>62.5</v>
      </c>
      <c r="P2433" s="40" t="n">
        <f aca="false">SUMPRODUCT(ReC,COS(kk*RADIANS(O2433)))-SUMPRODUCT(ImC,SIN(kk*RADIANS(O2433)))</f>
        <v>-0.190546243456594</v>
      </c>
    </row>
    <row r="2434" customFormat="false" ht="15" hidden="false" customHeight="false" outlineLevel="0" collapsed="false">
      <c r="O2434" s="39" t="n">
        <v>62.6</v>
      </c>
      <c r="P2434" s="40" t="n">
        <f aca="false">SUMPRODUCT(ReC,COS(kk*RADIANS(O2434)))-SUMPRODUCT(ImC,SIN(kk*RADIANS(O2434)))</f>
        <v>-0.190789385867611</v>
      </c>
    </row>
    <row r="2435" customFormat="false" ht="15" hidden="false" customHeight="false" outlineLevel="0" collapsed="false">
      <c r="O2435" s="39" t="n">
        <v>62.7</v>
      </c>
      <c r="P2435" s="40" t="n">
        <f aca="false">SUMPRODUCT(ReC,COS(kk*RADIANS(O2435)))-SUMPRODUCT(ImC,SIN(kk*RADIANS(O2435)))</f>
        <v>-0.191032335107278</v>
      </c>
    </row>
    <row r="2436" customFormat="false" ht="15" hidden="false" customHeight="false" outlineLevel="0" collapsed="false">
      <c r="O2436" s="39" t="n">
        <v>62.8</v>
      </c>
      <c r="P2436" s="40" t="n">
        <f aca="false">SUMPRODUCT(ReC,COS(kk*RADIANS(O2436)))-SUMPRODUCT(ImC,SIN(kk*RADIANS(O2436)))</f>
        <v>-0.191275306137001</v>
      </c>
    </row>
    <row r="2437" customFormat="false" ht="15" hidden="false" customHeight="false" outlineLevel="0" collapsed="false">
      <c r="O2437" s="39" t="n">
        <v>62.9</v>
      </c>
      <c r="P2437" s="40" t="n">
        <f aca="false">SUMPRODUCT(ReC,COS(kk*RADIANS(O2437)))-SUMPRODUCT(ImC,SIN(kk*RADIANS(O2437)))</f>
        <v>-0.191518511325145</v>
      </c>
    </row>
    <row r="2438" customFormat="false" ht="15" hidden="false" customHeight="false" outlineLevel="0" collapsed="false">
      <c r="O2438" s="39" t="n">
        <v>63</v>
      </c>
      <c r="P2438" s="40" t="n">
        <f aca="false">SUMPRODUCT(ReC,COS(kk*RADIANS(O2438)))-SUMPRODUCT(ImC,SIN(kk*RADIANS(O2438)))</f>
        <v>-0.191762160367607</v>
      </c>
    </row>
    <row r="2439" customFormat="false" ht="15" hidden="false" customHeight="false" outlineLevel="0" collapsed="false">
      <c r="O2439" s="39" t="n">
        <v>63.1</v>
      </c>
      <c r="P2439" s="40" t="n">
        <f aca="false">SUMPRODUCT(ReC,COS(kk*RADIANS(O2439)))-SUMPRODUCT(ImC,SIN(kk*RADIANS(O2439)))</f>
        <v>-0.19200646021004</v>
      </c>
    </row>
    <row r="2440" customFormat="false" ht="15" hidden="false" customHeight="false" outlineLevel="0" collapsed="false">
      <c r="O2440" s="39" t="n">
        <v>63.2</v>
      </c>
      <c r="P2440" s="40" t="n">
        <f aca="false">SUMPRODUCT(ReC,COS(kk*RADIANS(O2440)))-SUMPRODUCT(ImC,SIN(kk*RADIANS(O2440)))</f>
        <v>-0.192251614971757</v>
      </c>
    </row>
    <row r="2441" customFormat="false" ht="15" hidden="false" customHeight="false" outlineLevel="0" collapsed="false">
      <c r="O2441" s="39" t="n">
        <v>63.3</v>
      </c>
      <c r="P2441" s="40" t="n">
        <f aca="false">SUMPRODUCT(ReC,COS(kk*RADIANS(O2441)))-SUMPRODUCT(ImC,SIN(kk*RADIANS(O2441)))</f>
        <v>-0.192497825871351</v>
      </c>
    </row>
    <row r="2442" customFormat="false" ht="15" hidden="false" customHeight="false" outlineLevel="0" collapsed="false">
      <c r="O2442" s="39" t="n">
        <v>63.4</v>
      </c>
      <c r="P2442" s="40" t="n">
        <f aca="false">SUMPRODUCT(ReC,COS(kk*RADIANS(O2442)))-SUMPRODUCT(ImC,SIN(kk*RADIANS(O2442)))</f>
        <v>-0.192745291154045</v>
      </c>
    </row>
    <row r="2443" customFormat="false" ht="15" hidden="false" customHeight="false" outlineLevel="0" collapsed="false">
      <c r="O2443" s="39" t="n">
        <v>63.5</v>
      </c>
      <c r="P2443" s="40" t="n">
        <f aca="false">SUMPRODUCT(ReC,COS(kk*RADIANS(O2443)))-SUMPRODUCT(ImC,SIN(kk*RADIANS(O2443)))</f>
        <v>-0.192994206020811</v>
      </c>
    </row>
    <row r="2444" customFormat="false" ht="15" hidden="false" customHeight="false" outlineLevel="0" collapsed="false">
      <c r="O2444" s="39" t="n">
        <v>63.6</v>
      </c>
      <c r="P2444" s="40" t="n">
        <f aca="false">SUMPRODUCT(ReC,COS(kk*RADIANS(O2444)))-SUMPRODUCT(ImC,SIN(kk*RADIANS(O2444)))</f>
        <v>-0.193244762559264</v>
      </c>
    </row>
    <row r="2445" customFormat="false" ht="15" hidden="false" customHeight="false" outlineLevel="0" collapsed="false">
      <c r="O2445" s="39" t="n">
        <v>63.7</v>
      </c>
      <c r="P2445" s="40" t="n">
        <f aca="false">SUMPRODUCT(ReC,COS(kk*RADIANS(O2445)))-SUMPRODUCT(ImC,SIN(kk*RADIANS(O2445)))</f>
        <v>-0.193497149676388</v>
      </c>
    </row>
    <row r="2446" customFormat="false" ht="15" hidden="false" customHeight="false" outlineLevel="0" collapsed="false">
      <c r="O2446" s="39" t="n">
        <v>63.8</v>
      </c>
      <c r="P2446" s="40" t="n">
        <f aca="false">SUMPRODUCT(ReC,COS(kk*RADIANS(O2446)))-SUMPRODUCT(ImC,SIN(kk*RADIANS(O2446)))</f>
        <v>-0.193751553033072</v>
      </c>
    </row>
    <row r="2447" customFormat="false" ht="15" hidden="false" customHeight="false" outlineLevel="0" collapsed="false">
      <c r="O2447" s="39" t="n">
        <v>63.9</v>
      </c>
      <c r="P2447" s="40" t="n">
        <f aca="false">SUMPRODUCT(ReC,COS(kk*RADIANS(O2447)))-SUMPRODUCT(ImC,SIN(kk*RADIANS(O2447)))</f>
        <v>-0.194008154980524</v>
      </c>
    </row>
    <row r="2448" customFormat="false" ht="15" hidden="false" customHeight="false" outlineLevel="0" collapsed="false">
      <c r="O2448" s="39" t="n">
        <v>64</v>
      </c>
      <c r="P2448" s="40" t="n">
        <f aca="false">SUMPRODUCT(ReC,COS(kk*RADIANS(O2448)))-SUMPRODUCT(ImC,SIN(kk*RADIANS(O2448)))</f>
        <v>-0.194267134498546</v>
      </c>
    </row>
    <row r="2449" customFormat="false" ht="15" hidden="false" customHeight="false" outlineLevel="0" collapsed="false">
      <c r="O2449" s="39" t="n">
        <v>64.1</v>
      </c>
      <c r="P2449" s="40" t="n">
        <f aca="false">SUMPRODUCT(ReC,COS(kk*RADIANS(O2449)))-SUMPRODUCT(ImC,SIN(kk*RADIANS(O2449)))</f>
        <v>-0.19452866713572</v>
      </c>
    </row>
    <row r="2450" customFormat="false" ht="15" hidden="false" customHeight="false" outlineLevel="0" collapsed="false">
      <c r="O2450" s="39" t="n">
        <v>64.2</v>
      </c>
      <c r="P2450" s="40" t="n">
        <f aca="false">SUMPRODUCT(ReC,COS(kk*RADIANS(O2450)))-SUMPRODUCT(ImC,SIN(kk*RADIANS(O2450)))</f>
        <v>-0.194792924951501</v>
      </c>
    </row>
    <row r="2451" customFormat="false" ht="15" hidden="false" customHeight="false" outlineLevel="0" collapsed="false">
      <c r="O2451" s="39" t="n">
        <v>64.3</v>
      </c>
      <c r="P2451" s="40" t="n">
        <f aca="false">SUMPRODUCT(ReC,COS(kk*RADIANS(O2451)))-SUMPRODUCT(ImC,SIN(kk*RADIANS(O2451)))</f>
        <v>-0.195060076460253</v>
      </c>
    </row>
    <row r="2452" customFormat="false" ht="15" hidden="false" customHeight="false" outlineLevel="0" collapsed="false">
      <c r="O2452" s="39" t="n">
        <v>64.4</v>
      </c>
      <c r="P2452" s="40" t="n">
        <f aca="false">SUMPRODUCT(ReC,COS(kk*RADIANS(O2452)))-SUMPRODUCT(ImC,SIN(kk*RADIANS(O2452)))</f>
        <v>-0.195330286577233</v>
      </c>
    </row>
    <row r="2453" customFormat="false" ht="15" hidden="false" customHeight="false" outlineLevel="0" collapsed="false">
      <c r="O2453" s="39" t="n">
        <v>64.5</v>
      </c>
      <c r="P2453" s="40" t="n">
        <f aca="false">SUMPRODUCT(ReC,COS(kk*RADIANS(O2453)))-SUMPRODUCT(ImC,SIN(kk*RADIANS(O2453)))</f>
        <v>-0.195603716566546</v>
      </c>
    </row>
    <row r="2454" customFormat="false" ht="15" hidden="false" customHeight="false" outlineLevel="0" collapsed="false">
      <c r="O2454" s="39" t="n">
        <v>64.6</v>
      </c>
      <c r="P2454" s="40" t="n">
        <f aca="false">SUMPRODUCT(ReC,COS(kk*RADIANS(O2454)))-SUMPRODUCT(ImC,SIN(kk*RADIANS(O2454)))</f>
        <v>-0.195880523991086</v>
      </c>
    </row>
    <row r="2455" customFormat="false" ht="15" hidden="false" customHeight="false" outlineLevel="0" collapsed="false">
      <c r="O2455" s="39" t="n">
        <v>64.7</v>
      </c>
      <c r="P2455" s="40" t="n">
        <f aca="false">SUMPRODUCT(ReC,COS(kk*RADIANS(O2455)))-SUMPRODUCT(ImC,SIN(kk*RADIANS(O2455)))</f>
        <v>-0.196160862664472</v>
      </c>
    </row>
    <row r="2456" customFormat="false" ht="15" hidden="false" customHeight="false" outlineLevel="0" collapsed="false">
      <c r="O2456" s="39" t="n">
        <v>64.8</v>
      </c>
      <c r="P2456" s="40" t="n">
        <f aca="false">SUMPRODUCT(ReC,COS(kk*RADIANS(O2456)))-SUMPRODUCT(ImC,SIN(kk*RADIANS(O2456)))</f>
        <v>-0.196444882605004</v>
      </c>
    </row>
    <row r="2457" customFormat="false" ht="15" hidden="false" customHeight="false" outlineLevel="0" collapsed="false">
      <c r="O2457" s="39" t="n">
        <v>64.9</v>
      </c>
      <c r="P2457" s="40" t="n">
        <f aca="false">SUMPRODUCT(ReC,COS(kk*RADIANS(O2457)))-SUMPRODUCT(ImC,SIN(kk*RADIANS(O2457)))</f>
        <v>-0.196732729991634</v>
      </c>
    </row>
    <row r="2458" customFormat="false" ht="15" hidden="false" customHeight="false" outlineLevel="0" collapsed="false">
      <c r="O2458" s="39" t="n">
        <v>65</v>
      </c>
      <c r="P2458" s="40" t="n">
        <f aca="false">SUMPRODUCT(ReC,COS(kk*RADIANS(O2458)))-SUMPRODUCT(ImC,SIN(kk*RADIANS(O2458)))</f>
        <v>-0.197024547121979</v>
      </c>
    </row>
    <row r="2459" customFormat="false" ht="15" hidden="false" customHeight="false" outlineLevel="0" collapsed="false">
      <c r="O2459" s="39" t="n">
        <v>65.1</v>
      </c>
      <c r="P2459" s="40" t="n">
        <f aca="false">SUMPRODUCT(ReC,COS(kk*RADIANS(O2459)))-SUMPRODUCT(ImC,SIN(kk*RADIANS(O2459)))</f>
        <v>-0.197320472372385</v>
      </c>
    </row>
    <row r="2460" customFormat="false" ht="15" hidden="false" customHeight="false" outlineLevel="0" collapsed="false">
      <c r="O2460" s="39" t="n">
        <v>65.2</v>
      </c>
      <c r="P2460" s="40" t="n">
        <f aca="false">SUMPRODUCT(ReC,COS(kk*RADIANS(O2460)))-SUMPRODUCT(ImC,SIN(kk*RADIANS(O2460)))</f>
        <v>-0.197620640160036</v>
      </c>
    </row>
    <row r="2461" customFormat="false" ht="15" hidden="false" customHeight="false" outlineLevel="0" collapsed="false">
      <c r="O2461" s="39" t="n">
        <v>65.3</v>
      </c>
      <c r="P2461" s="40" t="n">
        <f aca="false">SUMPRODUCT(ReC,COS(kk*RADIANS(O2461)))-SUMPRODUCT(ImC,SIN(kk*RADIANS(O2461)))</f>
        <v>-0.197925180907139</v>
      </c>
    </row>
    <row r="2462" customFormat="false" ht="15" hidden="false" customHeight="false" outlineLevel="0" collapsed="false">
      <c r="O2462" s="39" t="n">
        <v>65.4</v>
      </c>
      <c r="P2462" s="40" t="n">
        <f aca="false">SUMPRODUCT(ReC,COS(kk*RADIANS(O2462)))-SUMPRODUCT(ImC,SIN(kk*RADIANS(O2462)))</f>
        <v>-0.198234221007173</v>
      </c>
    </row>
    <row r="2463" customFormat="false" ht="15" hidden="false" customHeight="false" outlineLevel="0" collapsed="false">
      <c r="O2463" s="39" t="n">
        <v>65.5</v>
      </c>
      <c r="P2463" s="40" t="n">
        <f aca="false">SUMPRODUCT(ReC,COS(kk*RADIANS(O2463)))-SUMPRODUCT(ImC,SIN(kk*RADIANS(O2463)))</f>
        <v>-0.198547882793222</v>
      </c>
    </row>
    <row r="2464" customFormat="false" ht="15" hidden="false" customHeight="false" outlineLevel="0" collapsed="false">
      <c r="O2464" s="39" t="n">
        <v>65.6</v>
      </c>
      <c r="P2464" s="40" t="n">
        <f aca="false">SUMPRODUCT(ReC,COS(kk*RADIANS(O2464)))-SUMPRODUCT(ImC,SIN(kk*RADIANS(O2464)))</f>
        <v>-0.19886628450839</v>
      </c>
    </row>
    <row r="2465" customFormat="false" ht="15" hidden="false" customHeight="false" outlineLevel="0" collapsed="false">
      <c r="O2465" s="39" t="n">
        <v>65.7</v>
      </c>
      <c r="P2465" s="40" t="n">
        <f aca="false">SUMPRODUCT(ReC,COS(kk*RADIANS(O2465)))-SUMPRODUCT(ImC,SIN(kk*RADIANS(O2465)))</f>
        <v>-0.199189540278303</v>
      </c>
    </row>
    <row r="2466" customFormat="false" ht="15" hidden="false" customHeight="false" outlineLevel="0" collapsed="false">
      <c r="O2466" s="39" t="n">
        <v>65.8</v>
      </c>
      <c r="P2466" s="40" t="n">
        <f aca="false">SUMPRODUCT(ReC,COS(kk*RADIANS(O2466)))-SUMPRODUCT(ImC,SIN(kk*RADIANS(O2466)))</f>
        <v>-0.199517760085705</v>
      </c>
    </row>
    <row r="2467" customFormat="false" ht="15" hidden="false" customHeight="false" outlineLevel="0" collapsed="false">
      <c r="O2467" s="39" t="n">
        <v>65.9</v>
      </c>
      <c r="P2467" s="40" t="n">
        <f aca="false">SUMPRODUCT(ReC,COS(kk*RADIANS(O2467)))-SUMPRODUCT(ImC,SIN(kk*RADIANS(O2467)))</f>
        <v>-0.19985104974715</v>
      </c>
    </row>
    <row r="2468" customFormat="false" ht="15" hidden="false" customHeight="false" outlineLevel="0" collapsed="false">
      <c r="O2468" s="39" t="n">
        <v>66</v>
      </c>
      <c r="P2468" s="40" t="n">
        <f aca="false">SUMPRODUCT(ReC,COS(kk*RADIANS(O2468)))-SUMPRODUCT(ImC,SIN(kk*RADIANS(O2468)))</f>
        <v>-0.200189510891785</v>
      </c>
    </row>
    <row r="2469" customFormat="false" ht="15" hidden="false" customHeight="false" outlineLevel="0" collapsed="false">
      <c r="O2469" s="39" t="n">
        <v>66.1</v>
      </c>
      <c r="P2469" s="40" t="n">
        <f aca="false">SUMPRODUCT(ReC,COS(kk*RADIANS(O2469)))-SUMPRODUCT(ImC,SIN(kk*RADIANS(O2469)))</f>
        <v>-0.200533240942236</v>
      </c>
    </row>
    <row r="2470" customFormat="false" ht="15" hidden="false" customHeight="false" outlineLevel="0" collapsed="false">
      <c r="O2470" s="39" t="n">
        <v>66.2</v>
      </c>
      <c r="P2470" s="40" t="n">
        <f aca="false">SUMPRODUCT(ReC,COS(kk*RADIANS(O2470)))-SUMPRODUCT(ImC,SIN(kk*RADIANS(O2470)))</f>
        <v>-0.200882333097584</v>
      </c>
    </row>
    <row r="2471" customFormat="false" ht="15" hidden="false" customHeight="false" outlineLevel="0" collapsed="false">
      <c r="O2471" s="39" t="n">
        <v>66.3</v>
      </c>
      <c r="P2471" s="40" t="n">
        <f aca="false">SUMPRODUCT(ReC,COS(kk*RADIANS(O2471)))-SUMPRODUCT(ImC,SIN(kk*RADIANS(O2471)))</f>
        <v>-0.201236876318438</v>
      </c>
    </row>
    <row r="2472" customFormat="false" ht="15" hidden="false" customHeight="false" outlineLevel="0" collapsed="false">
      <c r="O2472" s="39" t="n">
        <v>66.4</v>
      </c>
      <c r="P2472" s="40" t="n">
        <f aca="false">SUMPRODUCT(ReC,COS(kk*RADIANS(O2472)))-SUMPRODUCT(ImC,SIN(kk*RADIANS(O2472)))</f>
        <v>-0.201596955314104</v>
      </c>
    </row>
    <row r="2473" customFormat="false" ht="15" hidden="false" customHeight="false" outlineLevel="0" collapsed="false">
      <c r="O2473" s="39" t="n">
        <v>66.5</v>
      </c>
      <c r="P2473" s="40" t="n">
        <f aca="false">SUMPRODUCT(ReC,COS(kk*RADIANS(O2473)))-SUMPRODUCT(ImC,SIN(kk*RADIANS(O2473)))</f>
        <v>-0.201962650531834</v>
      </c>
    </row>
    <row r="2474" customFormat="false" ht="15" hidden="false" customHeight="false" outlineLevel="0" collapsed="false">
      <c r="O2474" s="39" t="n">
        <v>66.6</v>
      </c>
      <c r="P2474" s="40" t="n">
        <f aca="false">SUMPRODUCT(ReC,COS(kk*RADIANS(O2474)))-SUMPRODUCT(ImC,SIN(kk*RADIANS(O2474)))</f>
        <v>-0.202334038148167</v>
      </c>
    </row>
    <row r="2475" customFormat="false" ht="15" hidden="false" customHeight="false" outlineLevel="0" collapsed="false">
      <c r="O2475" s="39" t="n">
        <v>66.7</v>
      </c>
      <c r="P2475" s="40" t="n">
        <f aca="false">SUMPRODUCT(ReC,COS(kk*RADIANS(O2475)))-SUMPRODUCT(ImC,SIN(kk*RADIANS(O2475)))</f>
        <v>-0.202711190062344</v>
      </c>
    </row>
    <row r="2476" customFormat="false" ht="15" hidden="false" customHeight="false" outlineLevel="0" collapsed="false">
      <c r="O2476" s="39" t="n">
        <v>66.8</v>
      </c>
      <c r="P2476" s="40" t="n">
        <f aca="false">SUMPRODUCT(ReC,COS(kk*RADIANS(O2476)))-SUMPRODUCT(ImC,SIN(kk*RADIANS(O2476)))</f>
        <v>-0.2030941738918</v>
      </c>
    </row>
    <row r="2477" customFormat="false" ht="15" hidden="false" customHeight="false" outlineLevel="0" collapsed="false">
      <c r="O2477" s="39" t="n">
        <v>66.9</v>
      </c>
      <c r="P2477" s="40" t="n">
        <f aca="false">SUMPRODUCT(ReC,COS(kk*RADIANS(O2477)))-SUMPRODUCT(ImC,SIN(kk*RADIANS(O2477)))</f>
        <v>-0.203483052969718</v>
      </c>
    </row>
    <row r="2478" customFormat="false" ht="15" hidden="false" customHeight="false" outlineLevel="0" collapsed="false">
      <c r="O2478" s="39" t="n">
        <v>67</v>
      </c>
      <c r="P2478" s="40" t="n">
        <f aca="false">SUMPRODUCT(ReC,COS(kk*RADIANS(O2478)))-SUMPRODUCT(ImC,SIN(kk*RADIANS(O2478)))</f>
        <v>-0.203877886344641</v>
      </c>
    </row>
    <row r="2479" customFormat="false" ht="15" hidden="false" customHeight="false" outlineLevel="0" collapsed="false">
      <c r="O2479" s="39" t="n">
        <v>67.1</v>
      </c>
      <c r="P2479" s="40" t="n">
        <f aca="false">SUMPRODUCT(ReC,COS(kk*RADIANS(O2479)))-SUMPRODUCT(ImC,SIN(kk*RADIANS(O2479)))</f>
        <v>-0.20427872878213</v>
      </c>
    </row>
    <row r="2480" customFormat="false" ht="15" hidden="false" customHeight="false" outlineLevel="0" collapsed="false">
      <c r="O2480" s="39" t="n">
        <v>67.2</v>
      </c>
      <c r="P2480" s="40" t="n">
        <f aca="false">SUMPRODUCT(ReC,COS(kk*RADIANS(O2480)))-SUMPRODUCT(ImC,SIN(kk*RADIANS(O2480)))</f>
        <v>-0.204685630768464</v>
      </c>
    </row>
    <row r="2481" customFormat="false" ht="15" hidden="false" customHeight="false" outlineLevel="0" collapsed="false">
      <c r="O2481" s="39" t="n">
        <v>67.3</v>
      </c>
      <c r="P2481" s="40" t="n">
        <f aca="false">SUMPRODUCT(ReC,COS(kk*RADIANS(O2481)))-SUMPRODUCT(ImC,SIN(kk*RADIANS(O2481)))</f>
        <v>-0.205098638516364</v>
      </c>
    </row>
    <row r="2482" customFormat="false" ht="15" hidden="false" customHeight="false" outlineLevel="0" collapsed="false">
      <c r="O2482" s="39" t="n">
        <v>67.4</v>
      </c>
      <c r="P2482" s="40" t="n">
        <f aca="false">SUMPRODUCT(ReC,COS(kk*RADIANS(O2482)))-SUMPRODUCT(ImC,SIN(kk*RADIANS(O2482)))</f>
        <v>-0.205517793972733</v>
      </c>
    </row>
    <row r="2483" customFormat="false" ht="15" hidden="false" customHeight="false" outlineLevel="0" collapsed="false">
      <c r="O2483" s="39" t="n">
        <v>67.5</v>
      </c>
      <c r="P2483" s="40" t="n">
        <f aca="false">SUMPRODUCT(ReC,COS(kk*RADIANS(O2483)))-SUMPRODUCT(ImC,SIN(kk*RADIANS(O2483)))</f>
        <v>-0.205943134828395</v>
      </c>
    </row>
    <row r="2484" customFormat="false" ht="15" hidden="false" customHeight="false" outlineLevel="0" collapsed="false">
      <c r="O2484" s="39" t="n">
        <v>67.6</v>
      </c>
      <c r="P2484" s="40" t="n">
        <f aca="false">SUMPRODUCT(ReC,COS(kk*RADIANS(O2484)))-SUMPRODUCT(ImC,SIN(kk*RADIANS(O2484)))</f>
        <v>-0.206374694529828</v>
      </c>
    </row>
    <row r="2485" customFormat="false" ht="15" hidden="false" customHeight="false" outlineLevel="0" collapsed="false">
      <c r="O2485" s="39" t="n">
        <v>67.7</v>
      </c>
      <c r="P2485" s="40" t="n">
        <f aca="false">SUMPRODUCT(ReC,COS(kk*RADIANS(O2485)))-SUMPRODUCT(ImC,SIN(kk*RADIANS(O2485)))</f>
        <v>-0.206812502292865</v>
      </c>
    </row>
    <row r="2486" customFormat="false" ht="15" hidden="false" customHeight="false" outlineLevel="0" collapsed="false">
      <c r="O2486" s="39" t="n">
        <v>67.8</v>
      </c>
      <c r="P2486" s="40" t="n">
        <f aca="false">SUMPRODUCT(ReC,COS(kk*RADIANS(O2486)))-SUMPRODUCT(ImC,SIN(kk*RADIANS(O2486)))</f>
        <v>-0.207256583118353</v>
      </c>
    </row>
    <row r="2487" customFormat="false" ht="15" hidden="false" customHeight="false" outlineLevel="0" collapsed="false">
      <c r="O2487" s="39" t="n">
        <v>67.9</v>
      </c>
      <c r="P2487" s="40" t="n">
        <f aca="false">SUMPRODUCT(ReC,COS(kk*RADIANS(O2487)))-SUMPRODUCT(ImC,SIN(kk*RADIANS(O2487)))</f>
        <v>-0.207706957809764</v>
      </c>
    </row>
    <row r="2488" customFormat="false" ht="15" hidden="false" customHeight="false" outlineLevel="0" collapsed="false">
      <c r="O2488" s="39" t="n">
        <v>68</v>
      </c>
      <c r="P2488" s="40" t="n">
        <f aca="false">SUMPRODUCT(ReC,COS(kk*RADIANS(O2488)))-SUMPRODUCT(ImC,SIN(kk*RADIANS(O2488)))</f>
        <v>-0.208163642992715</v>
      </c>
    </row>
    <row r="2489" customFormat="false" ht="15" hidden="false" customHeight="false" outlineLevel="0" collapsed="false">
      <c r="O2489" s="39" t="n">
        <v>68.1</v>
      </c>
      <c r="P2489" s="40" t="n">
        <f aca="false">SUMPRODUCT(ReC,COS(kk*RADIANS(O2489)))-SUMPRODUCT(ImC,SIN(kk*RADIANS(O2489)))</f>
        <v>-0.208626651136403</v>
      </c>
    </row>
    <row r="2490" customFormat="false" ht="15" hidden="false" customHeight="false" outlineLevel="0" collapsed="false">
      <c r="O2490" s="39" t="n">
        <v>68.2</v>
      </c>
      <c r="P2490" s="40" t="n">
        <f aca="false">SUMPRODUCT(ReC,COS(kk*RADIANS(O2490)))-SUMPRODUCT(ImC,SIN(kk*RADIANS(O2490)))</f>
        <v>-0.209095990576931</v>
      </c>
    </row>
    <row r="2491" customFormat="false" ht="15" hidden="false" customHeight="false" outlineLevel="0" collapsed="false">
      <c r="O2491" s="39" t="n">
        <v>68.3</v>
      </c>
      <c r="P2491" s="40" t="n">
        <f aca="false">SUMPRODUCT(ReC,COS(kk*RADIANS(O2491)))-SUMPRODUCT(ImC,SIN(kk*RADIANS(O2491)))</f>
        <v>-0.209571665542492</v>
      </c>
    </row>
    <row r="2492" customFormat="false" ht="15" hidden="false" customHeight="false" outlineLevel="0" collapsed="false">
      <c r="O2492" s="39" t="n">
        <v>68.4</v>
      </c>
      <c r="P2492" s="40" t="n">
        <f aca="false">SUMPRODUCT(ReC,COS(kk*RADIANS(O2492)))-SUMPRODUCT(ImC,SIN(kk*RADIANS(O2492)))</f>
        <v>-0.21005367618041</v>
      </c>
    </row>
    <row r="2493" customFormat="false" ht="15" hidden="false" customHeight="false" outlineLevel="0" collapsed="false">
      <c r="O2493" s="39" t="n">
        <v>68.5</v>
      </c>
      <c r="P2493" s="40" t="n">
        <f aca="false">SUMPRODUCT(ReC,COS(kk*RADIANS(O2493)))-SUMPRODUCT(ImC,SIN(kk*RADIANS(O2493)))</f>
        <v>-0.210542018585995</v>
      </c>
    </row>
    <row r="2494" customFormat="false" ht="15" hidden="false" customHeight="false" outlineLevel="0" collapsed="false">
      <c r="O2494" s="39" t="n">
        <v>68.6</v>
      </c>
      <c r="P2494" s="40" t="n">
        <f aca="false">SUMPRODUCT(ReC,COS(kk*RADIANS(O2494)))-SUMPRODUCT(ImC,SIN(kk*RADIANS(O2494)))</f>
        <v>-0.211036684833215</v>
      </c>
    </row>
    <row r="2495" customFormat="false" ht="15" hidden="false" customHeight="false" outlineLevel="0" collapsed="false">
      <c r="O2495" s="39" t="n">
        <v>68.7</v>
      </c>
      <c r="P2495" s="40" t="n">
        <f aca="false">SUMPRODUCT(ReC,COS(kk*RADIANS(O2495)))-SUMPRODUCT(ImC,SIN(kk*RADIANS(O2495)))</f>
        <v>-0.211537663007141</v>
      </c>
    </row>
    <row r="2496" customFormat="false" ht="15" hidden="false" customHeight="false" outlineLevel="0" collapsed="false">
      <c r="O2496" s="39" t="n">
        <v>68.8</v>
      </c>
      <c r="P2496" s="40" t="n">
        <f aca="false">SUMPRODUCT(ReC,COS(kk*RADIANS(O2496)))-SUMPRODUCT(ImC,SIN(kk*RADIANS(O2496)))</f>
        <v>-0.212044937238145</v>
      </c>
    </row>
    <row r="2497" customFormat="false" ht="15" hidden="false" customHeight="false" outlineLevel="0" collapsed="false">
      <c r="O2497" s="39" t="n">
        <v>68.9</v>
      </c>
      <c r="P2497" s="40" t="n">
        <f aca="false">SUMPRODUCT(ReC,COS(kk*RADIANS(O2497)))-SUMPRODUCT(ImC,SIN(kk*RADIANS(O2497)))</f>
        <v>-0.212558487737842</v>
      </c>
    </row>
    <row r="2498" customFormat="false" ht="15" hidden="false" customHeight="false" outlineLevel="0" collapsed="false">
      <c r="O2498" s="39" t="n">
        <v>69</v>
      </c>
      <c r="P2498" s="40" t="n">
        <f aca="false">SUMPRODUCT(ReC,COS(kk*RADIANS(O2498)))-SUMPRODUCT(ImC,SIN(kk*RADIANS(O2498)))</f>
        <v>-0.213078290836727</v>
      </c>
    </row>
    <row r="2499" customFormat="false" ht="15" hidden="false" customHeight="false" outlineLevel="0" collapsed="false">
      <c r="O2499" s="39" t="n">
        <v>69.1</v>
      </c>
      <c r="P2499" s="40" t="n">
        <f aca="false">SUMPRODUCT(ReC,COS(kk*RADIANS(O2499)))-SUMPRODUCT(ImC,SIN(kk*RADIANS(O2499)))</f>
        <v>-0.213604319023502</v>
      </c>
    </row>
    <row r="2500" customFormat="false" ht="15" hidden="false" customHeight="false" outlineLevel="0" collapsed="false">
      <c r="O2500" s="39" t="n">
        <v>69.2</v>
      </c>
      <c r="P2500" s="40" t="n">
        <f aca="false">SUMPRODUCT(ReC,COS(kk*RADIANS(O2500)))-SUMPRODUCT(ImC,SIN(kk*RADIANS(O2500)))</f>
        <v>-0.214136540986054</v>
      </c>
    </row>
    <row r="2501" customFormat="false" ht="15" hidden="false" customHeight="false" outlineLevel="0" collapsed="false">
      <c r="O2501" s="39" t="n">
        <v>69.3</v>
      </c>
      <c r="P2501" s="40" t="n">
        <f aca="false">SUMPRODUCT(ReC,COS(kk*RADIANS(O2501)))-SUMPRODUCT(ImC,SIN(kk*RADIANS(O2501)))</f>
        <v>-0.21467492165406</v>
      </c>
    </row>
    <row r="2502" customFormat="false" ht="15" hidden="false" customHeight="false" outlineLevel="0" collapsed="false">
      <c r="O2502" s="39" t="n">
        <v>69.4</v>
      </c>
      <c r="P2502" s="40" t="n">
        <f aca="false">SUMPRODUCT(ReC,COS(kk*RADIANS(O2502)))-SUMPRODUCT(ImC,SIN(kk*RADIANS(O2502)))</f>
        <v>-0.215219422243192</v>
      </c>
    </row>
    <row r="2503" customFormat="false" ht="15" hidden="false" customHeight="false" outlineLevel="0" collapsed="false">
      <c r="O2503" s="39" t="n">
        <v>69.5</v>
      </c>
      <c r="P2503" s="40" t="n">
        <f aca="false">SUMPRODUCT(ReC,COS(kk*RADIANS(O2503)))-SUMPRODUCT(ImC,SIN(kk*RADIANS(O2503)))</f>
        <v>-0.215770000300894</v>
      </c>
    </row>
    <row r="2504" customFormat="false" ht="15" hidden="false" customHeight="false" outlineLevel="0" collapsed="false">
      <c r="O2504" s="39" t="n">
        <v>69.6</v>
      </c>
      <c r="P2504" s="40" t="n">
        <f aca="false">SUMPRODUCT(ReC,COS(kk*RADIANS(O2504)))-SUMPRODUCT(ImC,SIN(kk*RADIANS(O2504)))</f>
        <v>-0.216326609753697</v>
      </c>
    </row>
    <row r="2505" customFormat="false" ht="15" hidden="false" customHeight="false" outlineLevel="0" collapsed="false">
      <c r="O2505" s="39" t="n">
        <v>69.7</v>
      </c>
      <c r="P2505" s="40" t="n">
        <f aca="false">SUMPRODUCT(ReC,COS(kk*RADIANS(O2505)))-SUMPRODUCT(ImC,SIN(kk*RADIANS(O2505)))</f>
        <v>-0.21688920095605</v>
      </c>
    </row>
    <row r="2506" customFormat="false" ht="15" hidden="false" customHeight="false" outlineLevel="0" collapsed="false">
      <c r="O2506" s="39" t="n">
        <v>69.8</v>
      </c>
      <c r="P2506" s="40" t="n">
        <f aca="false">SUMPRODUCT(ReC,COS(kk*RADIANS(O2506)))-SUMPRODUCT(ImC,SIN(kk*RADIANS(O2506)))</f>
        <v>-0.217457720740629</v>
      </c>
    </row>
    <row r="2507" customFormat="false" ht="15" hidden="false" customHeight="false" outlineLevel="0" collapsed="false">
      <c r="O2507" s="39" t="n">
        <v>69.9</v>
      </c>
      <c r="P2507" s="40" t="n">
        <f aca="false">SUMPRODUCT(ReC,COS(kk*RADIANS(O2507)))-SUMPRODUCT(ImC,SIN(kk*RADIANS(O2507)))</f>
        <v>-0.218032112470093</v>
      </c>
    </row>
    <row r="2508" customFormat="false" ht="15" hidden="false" customHeight="false" outlineLevel="0" collapsed="false">
      <c r="O2508" s="39" t="n">
        <v>70</v>
      </c>
      <c r="P2508" s="40" t="n">
        <f aca="false">SUMPRODUCT(ReC,COS(kk*RADIANS(O2508)))-SUMPRODUCT(ImC,SIN(kk*RADIANS(O2508)))</f>
        <v>-0.218612316090265</v>
      </c>
    </row>
    <row r="2509" customFormat="false" ht="15" hidden="false" customHeight="false" outlineLevel="0" collapsed="false">
      <c r="O2509" s="39" t="n">
        <v>70.1</v>
      </c>
      <c r="P2509" s="40" t="n">
        <f aca="false">SUMPRODUCT(ReC,COS(kk*RADIANS(O2509)))-SUMPRODUCT(ImC,SIN(kk*RADIANS(O2509)))</f>
        <v>-0.219198268184692</v>
      </c>
    </row>
    <row r="2510" customFormat="false" ht="15" hidden="false" customHeight="false" outlineLevel="0" collapsed="false">
      <c r="O2510" s="39" t="n">
        <v>70.2</v>
      </c>
      <c r="P2510" s="40" t="n">
        <f aca="false">SUMPRODUCT(ReC,COS(kk*RADIANS(O2510)))-SUMPRODUCT(ImC,SIN(kk*RADIANS(O2510)))</f>
        <v>-0.219789902030561</v>
      </c>
    </row>
    <row r="2511" customFormat="false" ht="15" hidden="false" customHeight="false" outlineLevel="0" collapsed="false">
      <c r="O2511" s="39" t="n">
        <v>70.3</v>
      </c>
      <c r="P2511" s="40" t="n">
        <f aca="false">SUMPRODUCT(ReC,COS(kk*RADIANS(O2511)))-SUMPRODUCT(ImC,SIN(kk*RADIANS(O2511)))</f>
        <v>-0.220387147655934</v>
      </c>
    </row>
    <row r="2512" customFormat="false" ht="15" hidden="false" customHeight="false" outlineLevel="0" collapsed="false">
      <c r="O2512" s="39" t="n">
        <v>70.4</v>
      </c>
      <c r="P2512" s="40" t="n">
        <f aca="false">SUMPRODUCT(ReC,COS(kk*RADIANS(O2512)))-SUMPRODUCT(ImC,SIN(kk*RADIANS(O2512)))</f>
        <v>-0.22098993189827</v>
      </c>
    </row>
    <row r="2513" customFormat="false" ht="15" hidden="false" customHeight="false" outlineLevel="0" collapsed="false">
      <c r="O2513" s="39" t="n">
        <v>70.5</v>
      </c>
      <c r="P2513" s="40" t="n">
        <f aca="false">SUMPRODUCT(ReC,COS(kk*RADIANS(O2513)))-SUMPRODUCT(ImC,SIN(kk*RADIANS(O2513)))</f>
        <v>-0.221598178464191</v>
      </c>
    </row>
    <row r="2514" customFormat="false" ht="15" hidden="false" customHeight="false" outlineLevel="0" collapsed="false">
      <c r="O2514" s="39" t="n">
        <v>70.6</v>
      </c>
      <c r="P2514" s="40" t="n">
        <f aca="false">SUMPRODUCT(ReC,COS(kk*RADIANS(O2514)))-SUMPRODUCT(ImC,SIN(kk*RADIANS(O2514)))</f>
        <v>-0.222211807990477</v>
      </c>
    </row>
    <row r="2515" customFormat="false" ht="15" hidden="false" customHeight="false" outlineLevel="0" collapsed="false">
      <c r="O2515" s="39" t="n">
        <v>70.7</v>
      </c>
      <c r="P2515" s="40" t="n">
        <f aca="false">SUMPRODUCT(ReC,COS(kk*RADIANS(O2515)))-SUMPRODUCT(ImC,SIN(kk*RADIANS(O2515)))</f>
        <v>-0.222830738106226</v>
      </c>
    </row>
    <row r="2516" customFormat="false" ht="15" hidden="false" customHeight="false" outlineLevel="0" collapsed="false">
      <c r="O2516" s="39" t="n">
        <v>70.8</v>
      </c>
      <c r="P2516" s="40" t="n">
        <f aca="false">SUMPRODUCT(ReC,COS(kk*RADIANS(O2516)))-SUMPRODUCT(ImC,SIN(kk*RADIANS(O2516)))</f>
        <v>-0.223454883496177</v>
      </c>
    </row>
    <row r="2517" customFormat="false" ht="15" hidden="false" customHeight="false" outlineLevel="0" collapsed="false">
      <c r="O2517" s="39" t="n">
        <v>70.9</v>
      </c>
      <c r="P2517" s="40" t="n">
        <f aca="false">SUMPRODUCT(ReC,COS(kk*RADIANS(O2517)))-SUMPRODUCT(ImC,SIN(kk*RADIANS(O2517)))</f>
        <v>-0.224084155965124</v>
      </c>
    </row>
    <row r="2518" customFormat="false" ht="15" hidden="false" customHeight="false" outlineLevel="0" collapsed="false">
      <c r="O2518" s="39" t="n">
        <v>71</v>
      </c>
      <c r="P2518" s="40" t="n">
        <f aca="false">SUMPRODUCT(ReC,COS(kk*RADIANS(O2518)))-SUMPRODUCT(ImC,SIN(kk*RADIANS(O2518)))</f>
        <v>-0.224718464503415</v>
      </c>
    </row>
    <row r="2519" customFormat="false" ht="15" hidden="false" customHeight="false" outlineLevel="0" collapsed="false">
      <c r="O2519" s="39" t="n">
        <v>71.1</v>
      </c>
      <c r="P2519" s="40" t="n">
        <f aca="false">SUMPRODUCT(ReC,COS(kk*RADIANS(O2519)))-SUMPRODUCT(ImC,SIN(kk*RADIANS(O2519)))</f>
        <v>-0.22535771535348</v>
      </c>
    </row>
    <row r="2520" customFormat="false" ht="15" hidden="false" customHeight="false" outlineLevel="0" collapsed="false">
      <c r="O2520" s="39" t="n">
        <v>71.2</v>
      </c>
      <c r="P2520" s="40" t="n">
        <f aca="false">SUMPRODUCT(ReC,COS(kk*RADIANS(O2520)))-SUMPRODUCT(ImC,SIN(kk*RADIANS(O2520)))</f>
        <v>-0.226001812077364</v>
      </c>
    </row>
    <row r="2521" customFormat="false" ht="15" hidden="false" customHeight="false" outlineLevel="0" collapsed="false">
      <c r="O2521" s="39" t="n">
        <v>71.3</v>
      </c>
      <c r="P2521" s="40" t="n">
        <f aca="false">SUMPRODUCT(ReC,COS(kk*RADIANS(O2521)))-SUMPRODUCT(ImC,SIN(kk*RADIANS(O2521)))</f>
        <v>-0.226650655625206</v>
      </c>
    </row>
    <row r="2522" customFormat="false" ht="15" hidden="false" customHeight="false" outlineLevel="0" collapsed="false">
      <c r="O2522" s="39" t="n">
        <v>71.4</v>
      </c>
      <c r="P2522" s="40" t="n">
        <f aca="false">SUMPRODUCT(ReC,COS(kk*RADIANS(O2522)))-SUMPRODUCT(ImC,SIN(kk*RADIANS(O2522)))</f>
        <v>-0.227304144404657</v>
      </c>
    </row>
    <row r="2523" customFormat="false" ht="15" hidden="false" customHeight="false" outlineLevel="0" collapsed="false">
      <c r="O2523" s="39" t="n">
        <v>71.5</v>
      </c>
      <c r="P2523" s="40" t="n">
        <f aca="false">SUMPRODUCT(ReC,COS(kk*RADIANS(O2523)))-SUMPRODUCT(ImC,SIN(kk*RADIANS(O2523)))</f>
        <v>-0.227962174351173</v>
      </c>
    </row>
    <row r="2524" customFormat="false" ht="15" hidden="false" customHeight="false" outlineLevel="0" collapsed="false">
      <c r="O2524" s="39" t="n">
        <v>71.6</v>
      </c>
      <c r="P2524" s="40" t="n">
        <f aca="false">SUMPRODUCT(ReC,COS(kk*RADIANS(O2524)))-SUMPRODUCT(ImC,SIN(kk*RADIANS(O2524)))</f>
        <v>-0.228624638999151</v>
      </c>
    </row>
    <row r="2525" customFormat="false" ht="15" hidden="false" customHeight="false" outlineLevel="0" collapsed="false">
      <c r="O2525" s="39" t="n">
        <v>71.7</v>
      </c>
      <c r="P2525" s="40" t="n">
        <f aca="false">SUMPRODUCT(ReC,COS(kk*RADIANS(O2525)))-SUMPRODUCT(ImC,SIN(kk*RADIANS(O2525)))</f>
        <v>-0.229291429553876</v>
      </c>
    </row>
    <row r="2526" customFormat="false" ht="15" hidden="false" customHeight="false" outlineLevel="0" collapsed="false">
      <c r="O2526" s="39" t="n">
        <v>71.8</v>
      </c>
      <c r="P2526" s="40" t="n">
        <f aca="false">SUMPRODUCT(ReC,COS(kk*RADIANS(O2526)))-SUMPRODUCT(ImC,SIN(kk*RADIANS(O2526)))</f>
        <v>-0.229962434964238</v>
      </c>
    </row>
    <row r="2527" customFormat="false" ht="15" hidden="false" customHeight="false" outlineLevel="0" collapsed="false">
      <c r="O2527" s="39" t="n">
        <v>71.9</v>
      </c>
      <c r="P2527" s="40" t="n">
        <f aca="false">SUMPRODUCT(ReC,COS(kk*RADIANS(O2527)))-SUMPRODUCT(ImC,SIN(kk*RADIANS(O2527)))</f>
        <v>-0.230637541996164</v>
      </c>
    </row>
    <row r="2528" customFormat="false" ht="15" hidden="false" customHeight="false" outlineLevel="0" collapsed="false">
      <c r="O2528" s="39" t="n">
        <v>72</v>
      </c>
      <c r="P2528" s="40" t="n">
        <f aca="false">SUMPRODUCT(ReC,COS(kk*RADIANS(O2528)))-SUMPRODUCT(ImC,SIN(kk*RADIANS(O2528)))</f>
        <v>-0.231316635306755</v>
      </c>
    </row>
    <row r="2529" customFormat="false" ht="15" hidden="false" customHeight="false" outlineLevel="0" collapsed="false">
      <c r="O2529" s="39" t="n">
        <v>72.1</v>
      </c>
      <c r="P2529" s="40" t="n">
        <f aca="false">SUMPRODUCT(ReC,COS(kk*RADIANS(O2529)))-SUMPRODUCT(ImC,SIN(kk*RADIANS(O2529)))</f>
        <v>-0.231999597519058</v>
      </c>
    </row>
    <row r="2530" customFormat="false" ht="15" hidden="false" customHeight="false" outlineLevel="0" collapsed="false">
      <c r="O2530" s="39" t="n">
        <v>72.2</v>
      </c>
      <c r="P2530" s="40" t="n">
        <f aca="false">SUMPRODUCT(ReC,COS(kk*RADIANS(O2530)))-SUMPRODUCT(ImC,SIN(kk*RADIANS(O2530)))</f>
        <v>-0.232686309297452</v>
      </c>
    </row>
    <row r="2531" customFormat="false" ht="15" hidden="false" customHeight="false" outlineLevel="0" collapsed="false">
      <c r="O2531" s="39" t="n">
        <v>72.3</v>
      </c>
      <c r="P2531" s="40" t="n">
        <f aca="false">SUMPRODUCT(ReC,COS(kk*RADIANS(O2531)))-SUMPRODUCT(ImC,SIN(kk*RADIANS(O2531)))</f>
        <v>-0.233376649423601</v>
      </c>
    </row>
    <row r="2532" customFormat="false" ht="15" hidden="false" customHeight="false" outlineLevel="0" collapsed="false">
      <c r="O2532" s="39" t="n">
        <v>72.4</v>
      </c>
      <c r="P2532" s="40" t="n">
        <f aca="false">SUMPRODUCT(ReC,COS(kk*RADIANS(O2532)))-SUMPRODUCT(ImC,SIN(kk*RADIANS(O2532)))</f>
        <v>-0.234070494872936</v>
      </c>
    </row>
    <row r="2533" customFormat="false" ht="15" hidden="false" customHeight="false" outlineLevel="0" collapsed="false">
      <c r="O2533" s="39" t="n">
        <v>72.5</v>
      </c>
      <c r="P2533" s="40" t="n">
        <f aca="false">SUMPRODUCT(ReC,COS(kk*RADIANS(O2533)))-SUMPRODUCT(ImC,SIN(kk*RADIANS(O2533)))</f>
        <v>-0.234767720891624</v>
      </c>
    </row>
    <row r="2534" customFormat="false" ht="15" hidden="false" customHeight="false" outlineLevel="0" collapsed="false">
      <c r="O2534" s="39" t="n">
        <v>72.6</v>
      </c>
      <c r="P2534" s="40" t="n">
        <f aca="false">SUMPRODUCT(ReC,COS(kk*RADIANS(O2534)))-SUMPRODUCT(ImC,SIN(kk*RADIANS(O2534)))</f>
        <v>-0.235468201073981</v>
      </c>
    </row>
    <row r="2535" customFormat="false" ht="15" hidden="false" customHeight="false" outlineLevel="0" collapsed="false">
      <c r="O2535" s="39" t="n">
        <v>72.7</v>
      </c>
      <c r="P2535" s="40" t="n">
        <f aca="false">SUMPRODUCT(ReC,COS(kk*RADIANS(O2535)))-SUMPRODUCT(ImC,SIN(kk*RADIANS(O2535)))</f>
        <v>-0.236171807440298</v>
      </c>
    </row>
    <row r="2536" customFormat="false" ht="15" hidden="false" customHeight="false" outlineLevel="0" collapsed="false">
      <c r="O2536" s="39" t="n">
        <v>72.8</v>
      </c>
      <c r="P2536" s="40" t="n">
        <f aca="false">SUMPRODUCT(ReC,COS(kk*RADIANS(O2536)))-SUMPRODUCT(ImC,SIN(kk*RADIANS(O2536)))</f>
        <v>-0.236878410515025</v>
      </c>
    </row>
    <row r="2537" customFormat="false" ht="15" hidden="false" customHeight="false" outlineLevel="0" collapsed="false">
      <c r="O2537" s="39" t="n">
        <v>72.9</v>
      </c>
      <c r="P2537" s="40" t="n">
        <f aca="false">SUMPRODUCT(ReC,COS(kk*RADIANS(O2537)))-SUMPRODUCT(ImC,SIN(kk*RADIANS(O2537)))</f>
        <v>-0.237587879405288</v>
      </c>
    </row>
    <row r="2538" customFormat="false" ht="15" hidden="false" customHeight="false" outlineLevel="0" collapsed="false">
      <c r="O2538" s="39" t="n">
        <v>73</v>
      </c>
      <c r="P2538" s="40" t="n">
        <f aca="false">SUMPRODUCT(ReC,COS(kk*RADIANS(O2538)))-SUMPRODUCT(ImC,SIN(kk*RADIANS(O2538)))</f>
        <v>-0.238300081879683</v>
      </c>
    </row>
    <row r="2539" customFormat="false" ht="15" hidden="false" customHeight="false" outlineLevel="0" collapsed="false">
      <c r="O2539" s="39" t="n">
        <v>73.1</v>
      </c>
      <c r="P2539" s="40" t="n">
        <f aca="false">SUMPRODUCT(ReC,COS(kk*RADIANS(O2539)))-SUMPRODUCT(ImC,SIN(kk*RADIANS(O2539)))</f>
        <v>-0.239014884447319</v>
      </c>
    </row>
    <row r="2540" customFormat="false" ht="15" hidden="false" customHeight="false" outlineLevel="0" collapsed="false">
      <c r="O2540" s="39" t="n">
        <v>73.2</v>
      </c>
      <c r="P2540" s="40" t="n">
        <f aca="false">SUMPRODUCT(ReC,COS(kk*RADIANS(O2540)))-SUMPRODUCT(ImC,SIN(kk*RADIANS(O2540)))</f>
        <v>-0.239732152437062</v>
      </c>
    </row>
    <row r="2541" customFormat="false" ht="15" hidden="false" customHeight="false" outlineLevel="0" collapsed="false">
      <c r="O2541" s="39" t="n">
        <v>73.3</v>
      </c>
      <c r="P2541" s="40" t="n">
        <f aca="false">SUMPRODUCT(ReC,COS(kk*RADIANS(O2541)))-SUMPRODUCT(ImC,SIN(kk*RADIANS(O2541)))</f>
        <v>-0.240451750076945</v>
      </c>
    </row>
    <row r="2542" customFormat="false" ht="15" hidden="false" customHeight="false" outlineLevel="0" collapsed="false">
      <c r="O2542" s="39" t="n">
        <v>73.4</v>
      </c>
      <c r="P2542" s="40" t="n">
        <f aca="false">SUMPRODUCT(ReC,COS(kk*RADIANS(O2542)))-SUMPRODUCT(ImC,SIN(kk*RADIANS(O2542)))</f>
        <v>-0.241173540573692</v>
      </c>
    </row>
    <row r="2543" customFormat="false" ht="15" hidden="false" customHeight="false" outlineLevel="0" collapsed="false">
      <c r="O2543" s="39" t="n">
        <v>73.5</v>
      </c>
      <c r="P2543" s="40" t="n">
        <f aca="false">SUMPRODUCT(ReC,COS(kk*RADIANS(O2543)))-SUMPRODUCT(ImC,SIN(kk*RADIANS(O2543)))</f>
        <v>-0.241897386192335</v>
      </c>
    </row>
    <row r="2544" customFormat="false" ht="15" hidden="false" customHeight="false" outlineLevel="0" collapsed="false">
      <c r="O2544" s="39" t="n">
        <v>73.6</v>
      </c>
      <c r="P2544" s="40" t="n">
        <f aca="false">SUMPRODUCT(ReC,COS(kk*RADIANS(O2544)))-SUMPRODUCT(ImC,SIN(kk*RADIANS(O2544)))</f>
        <v>-0.242623148335861</v>
      </c>
    </row>
    <row r="2545" customFormat="false" ht="15" hidden="false" customHeight="false" outlineLevel="0" collapsed="false">
      <c r="O2545" s="39" t="n">
        <v>73.7</v>
      </c>
      <c r="P2545" s="40" t="n">
        <f aca="false">SUMPRODUCT(ReC,COS(kk*RADIANS(O2545)))-SUMPRODUCT(ImC,SIN(kk*RADIANS(O2545)))</f>
        <v>-0.243350687624865</v>
      </c>
    </row>
    <row r="2546" customFormat="false" ht="15" hidden="false" customHeight="false" outlineLevel="0" collapsed="false">
      <c r="O2546" s="39" t="n">
        <v>73.8</v>
      </c>
      <c r="P2546" s="40" t="n">
        <f aca="false">SUMPRODUCT(ReC,COS(kk*RADIANS(O2546)))-SUMPRODUCT(ImC,SIN(kk*RADIANS(O2546)))</f>
        <v>-0.244079863977169</v>
      </c>
    </row>
    <row r="2547" customFormat="false" ht="15" hidden="false" customHeight="false" outlineLevel="0" collapsed="false">
      <c r="O2547" s="39" t="n">
        <v>73.9</v>
      </c>
      <c r="P2547" s="40" t="n">
        <f aca="false">SUMPRODUCT(ReC,COS(kk*RADIANS(O2547)))-SUMPRODUCT(ImC,SIN(kk*RADIANS(O2547)))</f>
        <v>-0.244810536687351</v>
      </c>
    </row>
    <row r="2548" customFormat="false" ht="15" hidden="false" customHeight="false" outlineLevel="0" collapsed="false">
      <c r="O2548" s="39" t="n">
        <v>74</v>
      </c>
      <c r="P2548" s="40" t="n">
        <f aca="false">SUMPRODUCT(ReC,COS(kk*RADIANS(O2548)))-SUMPRODUCT(ImC,SIN(kk*RADIANS(O2548)))</f>
        <v>-0.245542564506164</v>
      </c>
    </row>
    <row r="2549" customFormat="false" ht="15" hidden="false" customHeight="false" outlineLevel="0" collapsed="false">
      <c r="O2549" s="39" t="n">
        <v>74.1</v>
      </c>
      <c r="P2549" s="40" t="n">
        <f aca="false">SUMPRODUCT(ReC,COS(kk*RADIANS(O2549)))-SUMPRODUCT(ImC,SIN(kk*RADIANS(O2549)))</f>
        <v>-0.246275805719793</v>
      </c>
    </row>
    <row r="2550" customFormat="false" ht="15" hidden="false" customHeight="false" outlineLevel="0" collapsed="false">
      <c r="O2550" s="39" t="n">
        <v>74.2</v>
      </c>
      <c r="P2550" s="40" t="n">
        <f aca="false">SUMPRODUCT(ReC,COS(kk*RADIANS(O2550)))-SUMPRODUCT(ImC,SIN(kk*RADIANS(O2550)))</f>
        <v>-0.247010118228912</v>
      </c>
    </row>
    <row r="2551" customFormat="false" ht="15" hidden="false" customHeight="false" outlineLevel="0" collapsed="false">
      <c r="O2551" s="39" t="n">
        <v>74.3</v>
      </c>
      <c r="P2551" s="40" t="n">
        <f aca="false">SUMPRODUCT(ReC,COS(kk*RADIANS(O2551)))-SUMPRODUCT(ImC,SIN(kk*RADIANS(O2551)))</f>
        <v>-0.247745359627511</v>
      </c>
    </row>
    <row r="2552" customFormat="false" ht="15" hidden="false" customHeight="false" outlineLevel="0" collapsed="false">
      <c r="O2552" s="39" t="n">
        <v>74.4</v>
      </c>
      <c r="P2552" s="40" t="n">
        <f aca="false">SUMPRODUCT(ReC,COS(kk*RADIANS(O2552)))-SUMPRODUCT(ImC,SIN(kk*RADIANS(O2552)))</f>
        <v>-0.248481387281439</v>
      </c>
    </row>
    <row r="2553" customFormat="false" ht="15" hidden="false" customHeight="false" outlineLevel="0" collapsed="false">
      <c r="O2553" s="39" t="n">
        <v>74.5</v>
      </c>
      <c r="P2553" s="40" t="n">
        <f aca="false">SUMPRODUCT(ReC,COS(kk*RADIANS(O2553)))-SUMPRODUCT(ImC,SIN(kk*RADIANS(O2553)))</f>
        <v>-0.249218058406639</v>
      </c>
    </row>
    <row r="2554" customFormat="false" ht="15" hidden="false" customHeight="false" outlineLevel="0" collapsed="false">
      <c r="O2554" s="39" t="n">
        <v>74.6</v>
      </c>
      <c r="P2554" s="40" t="n">
        <f aca="false">SUMPRODUCT(ReC,COS(kk*RADIANS(O2554)))-SUMPRODUCT(ImC,SIN(kk*RADIANS(O2554)))</f>
        <v>-0.249955230147023</v>
      </c>
    </row>
    <row r="2555" customFormat="false" ht="15" hidden="false" customHeight="false" outlineLevel="0" collapsed="false">
      <c r="O2555" s="39" t="n">
        <v>74.7</v>
      </c>
      <c r="P2555" s="40" t="n">
        <f aca="false">SUMPRODUCT(ReC,COS(kk*RADIANS(O2555)))-SUMPRODUCT(ImC,SIN(kk*RADIANS(O2555)))</f>
        <v>-0.250692759651968</v>
      </c>
    </row>
    <row r="2556" customFormat="false" ht="15" hidden="false" customHeight="false" outlineLevel="0" collapsed="false">
      <c r="O2556" s="39" t="n">
        <v>74.8</v>
      </c>
      <c r="P2556" s="40" t="n">
        <f aca="false">SUMPRODUCT(ReC,COS(kk*RADIANS(O2556)))-SUMPRODUCT(ImC,SIN(kk*RADIANS(O2556)))</f>
        <v>-0.251430504153369</v>
      </c>
    </row>
    <row r="2557" customFormat="false" ht="15" hidden="false" customHeight="false" outlineLevel="0" collapsed="false">
      <c r="O2557" s="39" t="n">
        <v>74.9</v>
      </c>
      <c r="P2557" s="40" t="n">
        <f aca="false">SUMPRODUCT(ReC,COS(kk*RADIANS(O2557)))-SUMPRODUCT(ImC,SIN(kk*RADIANS(O2557)))</f>
        <v>-0.252168321042235</v>
      </c>
    </row>
    <row r="2558" customFormat="false" ht="15" hidden="false" customHeight="false" outlineLevel="0" collapsed="false">
      <c r="O2558" s="39" t="n">
        <v>75</v>
      </c>
      <c r="P2558" s="40" t="n">
        <f aca="false">SUMPRODUCT(ReC,COS(kk*RADIANS(O2558)))-SUMPRODUCT(ImC,SIN(kk*RADIANS(O2558)))</f>
        <v>-0.252906067944784</v>
      </c>
    </row>
    <row r="2559" customFormat="false" ht="15" hidden="false" customHeight="false" outlineLevel="0" collapsed="false">
      <c r="O2559" s="39" t="n">
        <v>75.1</v>
      </c>
      <c r="P2559" s="40" t="n">
        <f aca="false">SUMPRODUCT(ReC,COS(kk*RADIANS(O2559)))-SUMPRODUCT(ImC,SIN(kk*RADIANS(O2559)))</f>
        <v>-0.25364360279799</v>
      </c>
    </row>
    <row r="2560" customFormat="false" ht="15" hidden="false" customHeight="false" outlineLevel="0" collapsed="false">
      <c r="O2560" s="39" t="n">
        <v>75.2</v>
      </c>
      <c r="P2560" s="40" t="n">
        <f aca="false">SUMPRODUCT(ReC,COS(kk*RADIANS(O2560)))-SUMPRODUCT(ImC,SIN(kk*RADIANS(O2560)))</f>
        <v>-0.254380783924559</v>
      </c>
    </row>
    <row r="2561" customFormat="false" ht="15" hidden="false" customHeight="false" outlineLevel="0" collapsed="false">
      <c r="O2561" s="39" t="n">
        <v>75.3</v>
      </c>
      <c r="P2561" s="40" t="n">
        <f aca="false">SUMPRODUCT(ReC,COS(kk*RADIANS(O2561)))-SUMPRODUCT(ImC,SIN(kk*RADIANS(O2561)))</f>
        <v>-0.255117470107297</v>
      </c>
    </row>
    <row r="2562" customFormat="false" ht="15" hidden="false" customHeight="false" outlineLevel="0" collapsed="false">
      <c r="O2562" s="39" t="n">
        <v>75.4</v>
      </c>
      <c r="P2562" s="40" t="n">
        <f aca="false">SUMPRODUCT(ReC,COS(kk*RADIANS(O2562)))-SUMPRODUCT(ImC,SIN(kk*RADIANS(O2562)))</f>
        <v>-0.255853520662823</v>
      </c>
    </row>
    <row r="2563" customFormat="false" ht="15" hidden="false" customHeight="false" outlineLevel="0" collapsed="false">
      <c r="O2563" s="39" t="n">
        <v>75.5</v>
      </c>
      <c r="P2563" s="40" t="n">
        <f aca="false">SUMPRODUCT(ReC,COS(kk*RADIANS(O2563)))-SUMPRODUCT(ImC,SIN(kk*RADIANS(O2563)))</f>
        <v>-0.256588795514604</v>
      </c>
    </row>
    <row r="2564" customFormat="false" ht="15" hidden="false" customHeight="false" outlineLevel="0" collapsed="false">
      <c r="O2564" s="39" t="n">
        <v>75.6</v>
      </c>
      <c r="P2564" s="40" t="n">
        <f aca="false">SUMPRODUCT(ReC,COS(kk*RADIANS(O2564)))-SUMPRODUCT(ImC,SIN(kk*RADIANS(O2564)))</f>
        <v>-0.257323155265277</v>
      </c>
    </row>
    <row r="2565" customFormat="false" ht="15" hidden="false" customHeight="false" outlineLevel="0" collapsed="false">
      <c r="O2565" s="39" t="n">
        <v>75.7</v>
      </c>
      <c r="P2565" s="40" t="n">
        <f aca="false">SUMPRODUCT(ReC,COS(kk*RADIANS(O2565)))-SUMPRODUCT(ImC,SIN(kk*RADIANS(O2565)))</f>
        <v>-0.258056461268212</v>
      </c>
    </row>
    <row r="2566" customFormat="false" ht="15" hidden="false" customHeight="false" outlineLevel="0" collapsed="false">
      <c r="O2566" s="39" t="n">
        <v>75.8</v>
      </c>
      <c r="P2566" s="40" t="n">
        <f aca="false">SUMPRODUCT(ReC,COS(kk*RADIANS(O2566)))-SUMPRODUCT(ImC,SIN(kk*RADIANS(O2566)))</f>
        <v>-0.258788575698297</v>
      </c>
    </row>
    <row r="2567" customFormat="false" ht="15" hidden="false" customHeight="false" outlineLevel="0" collapsed="false">
      <c r="O2567" s="39" t="n">
        <v>75.9</v>
      </c>
      <c r="P2567" s="40" t="n">
        <f aca="false">SUMPRODUCT(ReC,COS(kk*RADIANS(O2567)))-SUMPRODUCT(ImC,SIN(kk*RADIANS(O2567)))</f>
        <v>-0.259519361621904</v>
      </c>
    </row>
    <row r="2568" customFormat="false" ht="15" hidden="false" customHeight="false" outlineLevel="0" collapsed="false">
      <c r="O2568" s="39" t="n">
        <v>76</v>
      </c>
      <c r="P2568" s="40" t="n">
        <f aca="false">SUMPRODUCT(ReC,COS(kk*RADIANS(O2568)))-SUMPRODUCT(ImC,SIN(kk*RADIANS(O2568)))</f>
        <v>-0.260248683066004</v>
      </c>
    </row>
    <row r="2569" customFormat="false" ht="15" hidden="false" customHeight="false" outlineLevel="0" collapsed="false">
      <c r="O2569" s="39" t="n">
        <v>76.1</v>
      </c>
      <c r="P2569" s="40" t="n">
        <f aca="false">SUMPRODUCT(ReC,COS(kk*RADIANS(O2569)))-SUMPRODUCT(ImC,SIN(kk*RADIANS(O2569)))</f>
        <v>-0.260976405086402</v>
      </c>
    </row>
    <row r="2570" customFormat="false" ht="15" hidden="false" customHeight="false" outlineLevel="0" collapsed="false">
      <c r="O2570" s="39" t="n">
        <v>76.2</v>
      </c>
      <c r="P2570" s="40" t="n">
        <f aca="false">SUMPRODUCT(ReC,COS(kk*RADIANS(O2570)))-SUMPRODUCT(ImC,SIN(kk*RADIANS(O2570)))</f>
        <v>-0.261702393835056</v>
      </c>
    </row>
    <row r="2571" customFormat="false" ht="15" hidden="false" customHeight="false" outlineLevel="0" collapsed="false">
      <c r="O2571" s="39" t="n">
        <v>76.3</v>
      </c>
      <c r="P2571" s="40" t="n">
        <f aca="false">SUMPRODUCT(ReC,COS(kk*RADIANS(O2571)))-SUMPRODUCT(ImC,SIN(kk*RADIANS(O2571)))</f>
        <v>-0.262426516626454</v>
      </c>
    </row>
    <row r="2572" customFormat="false" ht="15" hidden="false" customHeight="false" outlineLevel="0" collapsed="false">
      <c r="O2572" s="39" t="n">
        <v>76.4</v>
      </c>
      <c r="P2572" s="40" t="n">
        <f aca="false">SUMPRODUCT(ReC,COS(kk*RADIANS(O2572)))-SUMPRODUCT(ImC,SIN(kk*RADIANS(O2572)))</f>
        <v>-0.263148642003014</v>
      </c>
    </row>
    <row r="2573" customFormat="false" ht="15" hidden="false" customHeight="false" outlineLevel="0" collapsed="false">
      <c r="O2573" s="39" t="n">
        <v>76.5</v>
      </c>
      <c r="P2573" s="40" t="n">
        <f aca="false">SUMPRODUCT(ReC,COS(kk*RADIANS(O2573)))-SUMPRODUCT(ImC,SIN(kk*RADIANS(O2573)))</f>
        <v>-0.263868639799482</v>
      </c>
    </row>
    <row r="2574" customFormat="false" ht="15" hidden="false" customHeight="false" outlineLevel="0" collapsed="false">
      <c r="O2574" s="39" t="n">
        <v>76.6</v>
      </c>
      <c r="P2574" s="40" t="n">
        <f aca="false">SUMPRODUCT(ReC,COS(kk*RADIANS(O2574)))-SUMPRODUCT(ImC,SIN(kk*RADIANS(O2574)))</f>
        <v>-0.264586381206295</v>
      </c>
    </row>
    <row r="2575" customFormat="false" ht="15" hidden="false" customHeight="false" outlineLevel="0" collapsed="false">
      <c r="O2575" s="39" t="n">
        <v>76.7</v>
      </c>
      <c r="P2575" s="40" t="n">
        <f aca="false">SUMPRODUCT(ReC,COS(kk*RADIANS(O2575)))-SUMPRODUCT(ImC,SIN(kk*RADIANS(O2575)))</f>
        <v>-0.26530173883188</v>
      </c>
    </row>
    <row r="2576" customFormat="false" ht="15" hidden="false" customHeight="false" outlineLevel="0" collapsed="false">
      <c r="O2576" s="39" t="n">
        <v>76.8</v>
      </c>
      <c r="P2576" s="40" t="n">
        <f aca="false">SUMPRODUCT(ReC,COS(kk*RADIANS(O2576)))-SUMPRODUCT(ImC,SIN(kk*RADIANS(O2576)))</f>
        <v>-0.266014586763862</v>
      </c>
    </row>
    <row r="2577" customFormat="false" ht="15" hidden="false" customHeight="false" outlineLevel="0" collapsed="false">
      <c r="O2577" s="39" t="n">
        <v>76.9</v>
      </c>
      <c r="P2577" s="40" t="n">
        <f aca="false">SUMPRODUCT(ReC,COS(kk*RADIANS(O2577)))-SUMPRODUCT(ImC,SIN(kk*RADIANS(O2577)))</f>
        <v>-0.266724800629165</v>
      </c>
    </row>
    <row r="2578" customFormat="false" ht="15" hidden="false" customHeight="false" outlineLevel="0" collapsed="false">
      <c r="O2578" s="39" t="n">
        <v>77</v>
      </c>
      <c r="P2578" s="40" t="n">
        <f aca="false">SUMPRODUCT(ReC,COS(kk*RADIANS(O2578)))-SUMPRODUCT(ImC,SIN(kk*RADIANS(O2578)))</f>
        <v>-0.267432257652948</v>
      </c>
    </row>
    <row r="2579" customFormat="false" ht="15" hidden="false" customHeight="false" outlineLevel="0" collapsed="false">
      <c r="O2579" s="39" t="n">
        <v>77.1</v>
      </c>
      <c r="P2579" s="40" t="n">
        <f aca="false">SUMPRODUCT(ReC,COS(kk*RADIANS(O2579)))-SUMPRODUCT(ImC,SIN(kk*RADIANS(O2579)))</f>
        <v>-0.268136836716396</v>
      </c>
    </row>
    <row r="2580" customFormat="false" ht="15" hidden="false" customHeight="false" outlineLevel="0" collapsed="false">
      <c r="O2580" s="39" t="n">
        <v>77.2</v>
      </c>
      <c r="P2580" s="40" t="n">
        <f aca="false">SUMPRODUCT(ReC,COS(kk*RADIANS(O2580)))-SUMPRODUCT(ImC,SIN(kk*RADIANS(O2580)))</f>
        <v>-0.268838418413291</v>
      </c>
    </row>
    <row r="2581" customFormat="false" ht="15" hidden="false" customHeight="false" outlineLevel="0" collapsed="false">
      <c r="O2581" s="39" t="n">
        <v>77.3</v>
      </c>
      <c r="P2581" s="40" t="n">
        <f aca="false">SUMPRODUCT(ReC,COS(kk*RADIANS(O2581)))-SUMPRODUCT(ImC,SIN(kk*RADIANS(O2581)))</f>
        <v>-0.269536885105382</v>
      </c>
    </row>
    <row r="2582" customFormat="false" ht="15" hidden="false" customHeight="false" outlineLevel="0" collapsed="false">
      <c r="O2582" s="39" t="n">
        <v>77.4</v>
      </c>
      <c r="P2582" s="40" t="n">
        <f aca="false">SUMPRODUCT(ReC,COS(kk*RADIANS(O2582)))-SUMPRODUCT(ImC,SIN(kk*RADIANS(O2582)))</f>
        <v>-0.270232120976498</v>
      </c>
    </row>
    <row r="2583" customFormat="false" ht="15" hidden="false" customHeight="false" outlineLevel="0" collapsed="false">
      <c r="O2583" s="39" t="n">
        <v>77.5</v>
      </c>
      <c r="P2583" s="40" t="n">
        <f aca="false">SUMPRODUCT(ReC,COS(kk*RADIANS(O2583)))-SUMPRODUCT(ImC,SIN(kk*RADIANS(O2583)))</f>
        <v>-0.270924012085401</v>
      </c>
    </row>
    <row r="2584" customFormat="false" ht="15" hidden="false" customHeight="false" outlineLevel="0" collapsed="false">
      <c r="O2584" s="39" t="n">
        <v>77.6</v>
      </c>
      <c r="P2584" s="40" t="n">
        <f aca="false">SUMPRODUCT(ReC,COS(kk*RADIANS(O2584)))-SUMPRODUCT(ImC,SIN(kk*RADIANS(O2584)))</f>
        <v>-0.271612446417345</v>
      </c>
    </row>
    <row r="2585" customFormat="false" ht="15" hidden="false" customHeight="false" outlineLevel="0" collapsed="false">
      <c r="O2585" s="39" t="n">
        <v>77.7</v>
      </c>
      <c r="P2585" s="40" t="n">
        <f aca="false">SUMPRODUCT(ReC,COS(kk*RADIANS(O2585)))-SUMPRODUCT(ImC,SIN(kk*RADIANS(O2585)))</f>
        <v>-0.272297313934321</v>
      </c>
    </row>
    <row r="2586" customFormat="false" ht="15" hidden="false" customHeight="false" outlineLevel="0" collapsed="false">
      <c r="O2586" s="39" t="n">
        <v>77.8</v>
      </c>
      <c r="P2586" s="40" t="n">
        <f aca="false">SUMPRODUCT(ReC,COS(kk*RADIANS(O2586)))-SUMPRODUCT(ImC,SIN(kk*RADIANS(O2586)))</f>
        <v>-0.272978506623976</v>
      </c>
    </row>
    <row r="2587" customFormat="false" ht="15" hidden="false" customHeight="false" outlineLevel="0" collapsed="false">
      <c r="O2587" s="39" t="n">
        <v>77.9</v>
      </c>
      <c r="P2587" s="40" t="n">
        <f aca="false">SUMPRODUCT(ReC,COS(kk*RADIANS(O2587)))-SUMPRODUCT(ImC,SIN(kk*RADIANS(O2587)))</f>
        <v>-0.273655918547174</v>
      </c>
    </row>
    <row r="2588" customFormat="false" ht="15" hidden="false" customHeight="false" outlineLevel="0" collapsed="false">
      <c r="O2588" s="39" t="n">
        <v>78</v>
      </c>
      <c r="P2588" s="40" t="n">
        <f aca="false">SUMPRODUCT(ReC,COS(kk*RADIANS(O2588)))-SUMPRODUCT(ImC,SIN(kk*RADIANS(O2588)))</f>
        <v>-0.274329445884181</v>
      </c>
    </row>
    <row r="2589" customFormat="false" ht="15" hidden="false" customHeight="false" outlineLevel="0" collapsed="false">
      <c r="O2589" s="39" t="n">
        <v>78.1</v>
      </c>
      <c r="P2589" s="40" t="n">
        <f aca="false">SUMPRODUCT(ReC,COS(kk*RADIANS(O2589)))-SUMPRODUCT(ImC,SIN(kk*RADIANS(O2589)))</f>
        <v>-0.274998986979463</v>
      </c>
    </row>
    <row r="2590" customFormat="false" ht="15" hidden="false" customHeight="false" outlineLevel="0" collapsed="false">
      <c r="O2590" s="39" t="n">
        <v>78.2</v>
      </c>
      <c r="P2590" s="40" t="n">
        <f aca="false">SUMPRODUCT(ReC,COS(kk*RADIANS(O2590)))-SUMPRODUCT(ImC,SIN(kk*RADIANS(O2590)))</f>
        <v>-0.275664442385071</v>
      </c>
    </row>
    <row r="2591" customFormat="false" ht="15" hidden="false" customHeight="false" outlineLevel="0" collapsed="false">
      <c r="O2591" s="39" t="n">
        <v>78.3</v>
      </c>
      <c r="P2591" s="40" t="n">
        <f aca="false">SUMPRODUCT(ReC,COS(kk*RADIANS(O2591)))-SUMPRODUCT(ImC,SIN(kk*RADIANS(O2591)))</f>
        <v>-0.276325714902598</v>
      </c>
    </row>
    <row r="2592" customFormat="false" ht="15" hidden="false" customHeight="false" outlineLevel="0" collapsed="false">
      <c r="O2592" s="39" t="n">
        <v>78.4</v>
      </c>
      <c r="P2592" s="40" t="n">
        <f aca="false">SUMPRODUCT(ReC,COS(kk*RADIANS(O2592)))-SUMPRODUCT(ImC,SIN(kk*RADIANS(O2592)))</f>
        <v>-0.276982709623698</v>
      </c>
    </row>
    <row r="2593" customFormat="false" ht="15" hidden="false" customHeight="false" outlineLevel="0" collapsed="false">
      <c r="O2593" s="39" t="n">
        <v>78.5</v>
      </c>
      <c r="P2593" s="40" t="n">
        <f aca="false">SUMPRODUCT(ReC,COS(kk*RADIANS(O2593)))-SUMPRODUCT(ImC,SIN(kk*RADIANS(O2593)))</f>
        <v>-0.277635333969133</v>
      </c>
    </row>
    <row r="2594" customFormat="false" ht="15" hidden="false" customHeight="false" outlineLevel="0" collapsed="false">
      <c r="O2594" s="39" t="n">
        <v>78.6</v>
      </c>
      <c r="P2594" s="40" t="n">
        <f aca="false">SUMPRODUCT(ReC,COS(kk*RADIANS(O2594)))-SUMPRODUCT(ImC,SIN(kk*RADIANS(O2594)))</f>
        <v>-0.278283497726354</v>
      </c>
    </row>
    <row r="2595" customFormat="false" ht="15" hidden="false" customHeight="false" outlineLevel="0" collapsed="false">
      <c r="O2595" s="39" t="n">
        <v>78.7</v>
      </c>
      <c r="P2595" s="40" t="n">
        <f aca="false">SUMPRODUCT(ReC,COS(kk*RADIANS(O2595)))-SUMPRODUCT(ImC,SIN(kk*RADIANS(O2595)))</f>
        <v>-0.278927113085594</v>
      </c>
    </row>
    <row r="2596" customFormat="false" ht="15" hidden="false" customHeight="false" outlineLevel="0" collapsed="false">
      <c r="O2596" s="39" t="n">
        <v>78.8</v>
      </c>
      <c r="P2596" s="40" t="n">
        <f aca="false">SUMPRODUCT(ReC,COS(kk*RADIANS(O2596)))-SUMPRODUCT(ImC,SIN(kk*RADIANS(O2596)))</f>
        <v>-0.27956609467445</v>
      </c>
    </row>
    <row r="2597" customFormat="false" ht="15" hidden="false" customHeight="false" outlineLevel="0" collapsed="false">
      <c r="O2597" s="39" t="n">
        <v>78.9</v>
      </c>
      <c r="P2597" s="40" t="n">
        <f aca="false">SUMPRODUCT(ReC,COS(kk*RADIANS(O2597)))-SUMPRODUCT(ImC,SIN(kk*RADIANS(O2597)))</f>
        <v>-0.280200359590956</v>
      </c>
    </row>
    <row r="2598" customFormat="false" ht="15" hidden="false" customHeight="false" outlineLevel="0" collapsed="false">
      <c r="O2598" s="39" t="n">
        <v>79</v>
      </c>
      <c r="P2598" s="40" t="n">
        <f aca="false">SUMPRODUCT(ReC,COS(kk*RADIANS(O2598)))-SUMPRODUCT(ImC,SIN(kk*RADIANS(O2598)))</f>
        <v>-0.280829827435129</v>
      </c>
    </row>
    <row r="2599" customFormat="false" ht="15" hidden="false" customHeight="false" outlineLevel="0" collapsed="false">
      <c r="O2599" s="39" t="n">
        <v>79.1</v>
      </c>
      <c r="P2599" s="40" t="n">
        <f aca="false">SUMPRODUCT(ReC,COS(kk*RADIANS(O2599)))-SUMPRODUCT(ImC,SIN(kk*RADIANS(O2599)))</f>
        <v>-0.281454420338969</v>
      </c>
    </row>
    <row r="2600" customFormat="false" ht="15" hidden="false" customHeight="false" outlineLevel="0" collapsed="false">
      <c r="O2600" s="39" t="n">
        <v>79.2</v>
      </c>
      <c r="P2600" s="40" t="n">
        <f aca="false">SUMPRODUCT(ReC,COS(kk*RADIANS(O2600)))-SUMPRODUCT(ImC,SIN(kk*RADIANS(O2600)))</f>
        <v>-0.282074062994922</v>
      </c>
    </row>
    <row r="2601" customFormat="false" ht="15" hidden="false" customHeight="false" outlineLevel="0" collapsed="false">
      <c r="O2601" s="39" t="n">
        <v>79.3</v>
      </c>
      <c r="P2601" s="40" t="n">
        <f aca="false">SUMPRODUCT(ReC,COS(kk*RADIANS(O2601)))-SUMPRODUCT(ImC,SIN(kk*RADIANS(O2601)))</f>
        <v>-0.282688682682777</v>
      </c>
    </row>
    <row r="2602" customFormat="false" ht="15" hidden="false" customHeight="false" outlineLevel="0" collapsed="false">
      <c r="O2602" s="39" t="n">
        <v>79.4</v>
      </c>
      <c r="P2602" s="40" t="n">
        <f aca="false">SUMPRODUCT(ReC,COS(kk*RADIANS(O2602)))-SUMPRODUCT(ImC,SIN(kk*RADIANS(O2602)))</f>
        <v>-0.283298209294997</v>
      </c>
    </row>
    <row r="2603" customFormat="false" ht="15" hidden="false" customHeight="false" outlineLevel="0" collapsed="false">
      <c r="O2603" s="39" t="n">
        <v>79.5</v>
      </c>
      <c r="P2603" s="40" t="n">
        <f aca="false">SUMPRODUCT(ReC,COS(kk*RADIANS(O2603)))-SUMPRODUCT(ImC,SIN(kk*RADIANS(O2603)))</f>
        <v>-0.283902575360477</v>
      </c>
    </row>
    <row r="2604" customFormat="false" ht="15" hidden="false" customHeight="false" outlineLevel="0" collapsed="false">
      <c r="O2604" s="39" t="n">
        <v>79.6</v>
      </c>
      <c r="P2604" s="40" t="n">
        <f aca="false">SUMPRODUCT(ReC,COS(kk*RADIANS(O2604)))-SUMPRODUCT(ImC,SIN(kk*RADIANS(O2604)))</f>
        <v>-0.284501716066725</v>
      </c>
    </row>
    <row r="2605" customFormat="false" ht="15" hidden="false" customHeight="false" outlineLevel="0" collapsed="false">
      <c r="O2605" s="39" t="n">
        <v>79.7</v>
      </c>
      <c r="P2605" s="40" t="n">
        <f aca="false">SUMPRODUCT(ReC,COS(kk*RADIANS(O2605)))-SUMPRODUCT(ImC,SIN(kk*RADIANS(O2605)))</f>
        <v>-0.285095569280445</v>
      </c>
    </row>
    <row r="2606" customFormat="false" ht="15" hidden="false" customHeight="false" outlineLevel="0" collapsed="false">
      <c r="O2606" s="39" t="n">
        <v>79.8</v>
      </c>
      <c r="P2606" s="40" t="n">
        <f aca="false">SUMPRODUCT(ReC,COS(kk*RADIANS(O2606)))-SUMPRODUCT(ImC,SIN(kk*RADIANS(O2606)))</f>
        <v>-0.285684075566539</v>
      </c>
    </row>
    <row r="2607" customFormat="false" ht="15" hidden="false" customHeight="false" outlineLevel="0" collapsed="false">
      <c r="O2607" s="39" t="n">
        <v>79.9</v>
      </c>
      <c r="P2607" s="40" t="n">
        <f aca="false">SUMPRODUCT(ReC,COS(kk*RADIANS(O2607)))-SUMPRODUCT(ImC,SIN(kk*RADIANS(O2607)))</f>
        <v>-0.286267178205503</v>
      </c>
    </row>
    <row r="2608" customFormat="false" ht="15" hidden="false" customHeight="false" outlineLevel="0" collapsed="false">
      <c r="O2608" s="39" t="n">
        <v>80</v>
      </c>
      <c r="P2608" s="40" t="n">
        <f aca="false">SUMPRODUCT(ReC,COS(kk*RADIANS(O2608)))-SUMPRODUCT(ImC,SIN(kk*RADIANS(O2608)))</f>
        <v>-0.286844823209227</v>
      </c>
    </row>
    <row r="2609" customFormat="false" ht="15" hidden="false" customHeight="false" outlineLevel="0" collapsed="false">
      <c r="O2609" s="39" t="n">
        <v>80.1</v>
      </c>
      <c r="P2609" s="40" t="n">
        <f aca="false">SUMPRODUCT(ReC,COS(kk*RADIANS(O2609)))-SUMPRODUCT(ImC,SIN(kk*RADIANS(O2609)))</f>
        <v>-0.287416959335189</v>
      </c>
    </row>
    <row r="2610" customFormat="false" ht="15" hidden="false" customHeight="false" outlineLevel="0" collapsed="false">
      <c r="O2610" s="39" t="n">
        <v>80.2</v>
      </c>
      <c r="P2610" s="40" t="n">
        <f aca="false">SUMPRODUCT(ReC,COS(kk*RADIANS(O2610)))-SUMPRODUCT(ImC,SIN(kk*RADIANS(O2610)))</f>
        <v>-0.287983538099042</v>
      </c>
    </row>
    <row r="2611" customFormat="false" ht="15" hidden="false" customHeight="false" outlineLevel="0" collapsed="false">
      <c r="O2611" s="39" t="n">
        <v>80.3</v>
      </c>
      <c r="P2611" s="40" t="n">
        <f aca="false">SUMPRODUCT(ReC,COS(kk*RADIANS(O2611)))-SUMPRODUCT(ImC,SIN(kk*RADIANS(O2611)))</f>
        <v>-0.288544513785601</v>
      </c>
    </row>
    <row r="2612" customFormat="false" ht="15" hidden="false" customHeight="false" outlineLevel="0" collapsed="false">
      <c r="O2612" s="39" t="n">
        <v>80.4</v>
      </c>
      <c r="P2612" s="40" t="n">
        <f aca="false">SUMPRODUCT(ReC,COS(kk*RADIANS(O2612)))-SUMPRODUCT(ImC,SIN(kk*RADIANS(O2612)))</f>
        <v>-0.289099843458211</v>
      </c>
    </row>
    <row r="2613" customFormat="false" ht="15" hidden="false" customHeight="false" outlineLevel="0" collapsed="false">
      <c r="O2613" s="39" t="n">
        <v>80.5</v>
      </c>
      <c r="P2613" s="40" t="n">
        <f aca="false">SUMPRODUCT(ReC,COS(kk*RADIANS(O2613)))-SUMPRODUCT(ImC,SIN(kk*RADIANS(O2613)))</f>
        <v>-0.289649486966519</v>
      </c>
    </row>
    <row r="2614" customFormat="false" ht="15" hidden="false" customHeight="false" outlineLevel="0" collapsed="false">
      <c r="O2614" s="39" t="n">
        <v>80.6</v>
      </c>
      <c r="P2614" s="40" t="n">
        <f aca="false">SUMPRODUCT(ReC,COS(kk*RADIANS(O2614)))-SUMPRODUCT(ImC,SIN(kk*RADIANS(O2614)))</f>
        <v>-0.290193406952635</v>
      </c>
    </row>
    <row r="2615" customFormat="false" ht="15" hidden="false" customHeight="false" outlineLevel="0" collapsed="false">
      <c r="O2615" s="39" t="n">
        <v>80.7</v>
      </c>
      <c r="P2615" s="40" t="n">
        <f aca="false">SUMPRODUCT(ReC,COS(kk*RADIANS(O2615)))-SUMPRODUCT(ImC,SIN(kk*RADIANS(O2615)))</f>
        <v>-0.29073156885569</v>
      </c>
    </row>
    <row r="2616" customFormat="false" ht="15" hidden="false" customHeight="false" outlineLevel="0" collapsed="false">
      <c r="O2616" s="39" t="n">
        <v>80.8</v>
      </c>
      <c r="P2616" s="40" t="n">
        <f aca="false">SUMPRODUCT(ReC,COS(kk*RADIANS(O2616)))-SUMPRODUCT(ImC,SIN(kk*RADIANS(O2616)))</f>
        <v>-0.291263940914791</v>
      </c>
    </row>
    <row r="2617" customFormat="false" ht="15" hidden="false" customHeight="false" outlineLevel="0" collapsed="false">
      <c r="O2617" s="39" t="n">
        <v>80.9</v>
      </c>
      <c r="P2617" s="40" t="n">
        <f aca="false">SUMPRODUCT(ReC,COS(kk*RADIANS(O2617)))-SUMPRODUCT(ImC,SIN(kk*RADIANS(O2617)))</f>
        <v>-0.29179049417039</v>
      </c>
    </row>
    <row r="2618" customFormat="false" ht="15" hidden="false" customHeight="false" outlineLevel="0" collapsed="false">
      <c r="O2618" s="39" t="n">
        <v>81</v>
      </c>
      <c r="P2618" s="40" t="n">
        <f aca="false">SUMPRODUCT(ReC,COS(kk*RADIANS(O2618)))-SUMPRODUCT(ImC,SIN(kk*RADIANS(O2618)))</f>
        <v>-0.292311202464042</v>
      </c>
    </row>
    <row r="2619" customFormat="false" ht="15" hidden="false" customHeight="false" outlineLevel="0" collapsed="false">
      <c r="O2619" s="39" t="n">
        <v>81.1</v>
      </c>
      <c r="P2619" s="40" t="n">
        <f aca="false">SUMPRODUCT(ReC,COS(kk*RADIANS(O2619)))-SUMPRODUCT(ImC,SIN(kk*RADIANS(O2619)))</f>
        <v>-0.292826042436595</v>
      </c>
    </row>
    <row r="2620" customFormat="false" ht="15" hidden="false" customHeight="false" outlineLevel="0" collapsed="false">
      <c r="O2620" s="39" t="n">
        <v>81.2</v>
      </c>
      <c r="P2620" s="40" t="n">
        <f aca="false">SUMPRODUCT(ReC,COS(kk*RADIANS(O2620)))-SUMPRODUCT(ImC,SIN(kk*RADIANS(O2620)))</f>
        <v>-0.293334993524783</v>
      </c>
    </row>
    <row r="2621" customFormat="false" ht="15" hidden="false" customHeight="false" outlineLevel="0" collapsed="false">
      <c r="O2621" s="39" t="n">
        <v>81.3</v>
      </c>
      <c r="P2621" s="40" t="n">
        <f aca="false">SUMPRODUCT(ReC,COS(kk*RADIANS(O2621)))-SUMPRODUCT(ImC,SIN(kk*RADIANS(O2621)))</f>
        <v>-0.29383803795626</v>
      </c>
    </row>
    <row r="2622" customFormat="false" ht="15" hidden="false" customHeight="false" outlineLevel="0" collapsed="false">
      <c r="O2622" s="39" t="n">
        <v>81.4</v>
      </c>
      <c r="P2622" s="40" t="n">
        <f aca="false">SUMPRODUCT(ReC,COS(kk*RADIANS(O2622)))-SUMPRODUCT(ImC,SIN(kk*RADIANS(O2622)))</f>
        <v>-0.294335160743053</v>
      </c>
    </row>
    <row r="2623" customFormat="false" ht="15" hidden="false" customHeight="false" outlineLevel="0" collapsed="false">
      <c r="O2623" s="39" t="n">
        <v>81.5</v>
      </c>
      <c r="P2623" s="40" t="n">
        <f aca="false">SUMPRODUCT(ReC,COS(kk*RADIANS(O2623)))-SUMPRODUCT(ImC,SIN(kk*RADIANS(O2623)))</f>
        <v>-0.294826349673465</v>
      </c>
    </row>
    <row r="2624" customFormat="false" ht="15" hidden="false" customHeight="false" outlineLevel="0" collapsed="false">
      <c r="O2624" s="39" t="n">
        <v>81.6</v>
      </c>
      <c r="P2624" s="40" t="n">
        <f aca="false">SUMPRODUCT(ReC,COS(kk*RADIANS(O2624)))-SUMPRODUCT(ImC,SIN(kk*RADIANS(O2624)))</f>
        <v>-0.295311595302433</v>
      </c>
    </row>
    <row r="2625" customFormat="false" ht="15" hidden="false" customHeight="false" outlineLevel="0" collapsed="false">
      <c r="O2625" s="39" t="n">
        <v>81.7</v>
      </c>
      <c r="P2625" s="40" t="n">
        <f aca="false">SUMPRODUCT(ReC,COS(kk*RADIANS(O2625)))-SUMPRODUCT(ImC,SIN(kk*RADIANS(O2625)))</f>
        <v>-0.295790890940337</v>
      </c>
    </row>
    <row r="2626" customFormat="false" ht="15" hidden="false" customHeight="false" outlineLevel="0" collapsed="false">
      <c r="O2626" s="39" t="n">
        <v>81.8</v>
      </c>
      <c r="P2626" s="40" t="n">
        <f aca="false">SUMPRODUCT(ReC,COS(kk*RADIANS(O2626)))-SUMPRODUCT(ImC,SIN(kk*RADIANS(O2626)))</f>
        <v>-0.296264232640288</v>
      </c>
    </row>
    <row r="2627" customFormat="false" ht="15" hidden="false" customHeight="false" outlineLevel="0" collapsed="false">
      <c r="O2627" s="39" t="n">
        <v>81.9</v>
      </c>
      <c r="P2627" s="40" t="n">
        <f aca="false">SUMPRODUCT(ReC,COS(kk*RADIANS(O2627)))-SUMPRODUCT(ImC,SIN(kk*RADIANS(O2627)))</f>
        <v>-0.2967316191839</v>
      </c>
    </row>
    <row r="2628" customFormat="false" ht="15" hidden="false" customHeight="false" outlineLevel="0" collapsed="false">
      <c r="O2628" s="39" t="n">
        <v>82</v>
      </c>
      <c r="P2628" s="40" t="n">
        <f aca="false">SUMPRODUCT(ReC,COS(kk*RADIANS(O2628)))-SUMPRODUCT(ImC,SIN(kk*RADIANS(O2628)))</f>
        <v>-0.297193052065553</v>
      </c>
    </row>
    <row r="2629" customFormat="false" ht="15" hidden="false" customHeight="false" outlineLevel="0" collapsed="false">
      <c r="O2629" s="39" t="n">
        <v>82.1</v>
      </c>
      <c r="P2629" s="40" t="n">
        <f aca="false">SUMPRODUCT(ReC,COS(kk*RADIANS(O2629)))-SUMPRODUCT(ImC,SIN(kk*RADIANS(O2629)))</f>
        <v>-0.297648535475172</v>
      </c>
    </row>
    <row r="2630" customFormat="false" ht="15" hidden="false" customHeight="false" outlineLevel="0" collapsed="false">
      <c r="O2630" s="39" t="n">
        <v>82.2</v>
      </c>
      <c r="P2630" s="40" t="n">
        <f aca="false">SUMPRODUCT(ReC,COS(kk*RADIANS(O2630)))-SUMPRODUCT(ImC,SIN(kk*RADIANS(O2630)))</f>
        <v>-0.298098076279522</v>
      </c>
    </row>
    <row r="2631" customFormat="false" ht="15" hidden="false" customHeight="false" outlineLevel="0" collapsed="false">
      <c r="O2631" s="39" t="n">
        <v>82.3</v>
      </c>
      <c r="P2631" s="40" t="n">
        <f aca="false">SUMPRODUCT(ReC,COS(kk*RADIANS(O2631)))-SUMPRODUCT(ImC,SIN(kk*RADIANS(O2631)))</f>
        <v>-0.298541684002042</v>
      </c>
    </row>
    <row r="2632" customFormat="false" ht="15" hidden="false" customHeight="false" outlineLevel="0" collapsed="false">
      <c r="O2632" s="39" t="n">
        <v>82.4</v>
      </c>
      <c r="P2632" s="40" t="n">
        <f aca="false">SUMPRODUCT(ReC,COS(kk*RADIANS(O2632)))-SUMPRODUCT(ImC,SIN(kk*RADIANS(O2632)))</f>
        <v>-0.298979370801237</v>
      </c>
    </row>
    <row r="2633" customFormat="false" ht="15" hidden="false" customHeight="false" outlineLevel="0" collapsed="false">
      <c r="O2633" s="39" t="n">
        <v>82.5</v>
      </c>
      <c r="P2633" s="40" t="n">
        <f aca="false">SUMPRODUCT(ReC,COS(kk*RADIANS(O2633)))-SUMPRODUCT(ImC,SIN(kk*RADIANS(O2633)))</f>
        <v>-0.299411151447627</v>
      </c>
    </row>
    <row r="2634" customFormat="false" ht="15" hidden="false" customHeight="false" outlineLevel="0" collapsed="false">
      <c r="O2634" s="39" t="n">
        <v>82.6</v>
      </c>
      <c r="P2634" s="40" t="n">
        <f aca="false">SUMPRODUCT(ReC,COS(kk*RADIANS(O2634)))-SUMPRODUCT(ImC,SIN(kk*RADIANS(O2634)))</f>
        <v>-0.299837043299293</v>
      </c>
    </row>
    <row r="2635" customFormat="false" ht="15" hidden="false" customHeight="false" outlineLevel="0" collapsed="false">
      <c r="O2635" s="39" t="n">
        <v>82.7</v>
      </c>
      <c r="P2635" s="40" t="n">
        <f aca="false">SUMPRODUCT(ReC,COS(kk*RADIANS(O2635)))-SUMPRODUCT(ImC,SIN(kk*RADIANS(O2635)))</f>
        <v>-0.300257066276019</v>
      </c>
    </row>
    <row r="2636" customFormat="false" ht="15" hidden="false" customHeight="false" outlineLevel="0" collapsed="false">
      <c r="O2636" s="39" t="n">
        <v>82.8</v>
      </c>
      <c r="P2636" s="40" t="n">
        <f aca="false">SUMPRODUCT(ReC,COS(kk*RADIANS(O2636)))-SUMPRODUCT(ImC,SIN(kk*RADIANS(O2636)))</f>
        <v>-0.300671242832052</v>
      </c>
    </row>
    <row r="2637" customFormat="false" ht="15" hidden="false" customHeight="false" outlineLevel="0" collapsed="false">
      <c r="O2637" s="39" t="n">
        <v>82.9</v>
      </c>
      <c r="P2637" s="40" t="n">
        <f aca="false">SUMPRODUCT(ReC,COS(kk*RADIANS(O2637)))-SUMPRODUCT(ImC,SIN(kk*RADIANS(O2637)))</f>
        <v>-0.301079597927506</v>
      </c>
    </row>
    <row r="2638" customFormat="false" ht="15" hidden="false" customHeight="false" outlineLevel="0" collapsed="false">
      <c r="O2638" s="39" t="n">
        <v>83</v>
      </c>
      <c r="P2638" s="40" t="n">
        <f aca="false">SUMPRODUCT(ReC,COS(kk*RADIANS(O2638)))-SUMPRODUCT(ImC,SIN(kk*RADIANS(O2638)))</f>
        <v>-0.301482158998421</v>
      </c>
    </row>
    <row r="2639" customFormat="false" ht="15" hidden="false" customHeight="false" outlineLevel="0" collapsed="false">
      <c r="O2639" s="39" t="n">
        <v>83.1</v>
      </c>
      <c r="P2639" s="40" t="n">
        <f aca="false">SUMPRODUCT(ReC,COS(kk*RADIANS(O2639)))-SUMPRODUCT(ImC,SIN(kk*RADIANS(O2639)))</f>
        <v>-0.3018789559255</v>
      </c>
    </row>
    <row r="2640" customFormat="false" ht="15" hidden="false" customHeight="false" outlineLevel="0" collapsed="false">
      <c r="O2640" s="39" t="n">
        <v>83.2</v>
      </c>
      <c r="P2640" s="40" t="n">
        <f aca="false">SUMPRODUCT(ReC,COS(kk*RADIANS(O2640)))-SUMPRODUCT(ImC,SIN(kk*RADIANS(O2640)))</f>
        <v>-0.302270021001546</v>
      </c>
    </row>
    <row r="2641" customFormat="false" ht="15" hidden="false" customHeight="false" outlineLevel="0" collapsed="false">
      <c r="O2641" s="39" t="n">
        <v>83.3</v>
      </c>
      <c r="P2641" s="40" t="n">
        <f aca="false">SUMPRODUCT(ReC,COS(kk*RADIANS(O2641)))-SUMPRODUCT(ImC,SIN(kk*RADIANS(O2641)))</f>
        <v>-0.302655388897621</v>
      </c>
    </row>
    <row r="2642" customFormat="false" ht="15" hidden="false" customHeight="false" outlineLevel="0" collapsed="false">
      <c r="O2642" s="39" t="n">
        <v>83.4</v>
      </c>
      <c r="P2642" s="40" t="n">
        <f aca="false">SUMPRODUCT(ReC,COS(kk*RADIANS(O2642)))-SUMPRODUCT(ImC,SIN(kk*RADIANS(O2642)))</f>
        <v>-0.303035096627937</v>
      </c>
    </row>
    <row r="2643" customFormat="false" ht="15" hidden="false" customHeight="false" outlineLevel="0" collapsed="false">
      <c r="O2643" s="39" t="n">
        <v>83.5</v>
      </c>
      <c r="P2643" s="40" t="n">
        <f aca="false">SUMPRODUCT(ReC,COS(kk*RADIANS(O2643)))-SUMPRODUCT(ImC,SIN(kk*RADIANS(O2643)))</f>
        <v>-0.303409183513522</v>
      </c>
    </row>
    <row r="2644" customFormat="false" ht="15" hidden="false" customHeight="false" outlineLevel="0" collapsed="false">
      <c r="O2644" s="39" t="n">
        <v>83.6</v>
      </c>
      <c r="P2644" s="40" t="n">
        <f aca="false">SUMPRODUCT(ReC,COS(kk*RADIANS(O2644)))-SUMPRODUCT(ImC,SIN(kk*RADIANS(O2644)))</f>
        <v>-0.30377769114467</v>
      </c>
    </row>
    <row r="2645" customFormat="false" ht="15" hidden="false" customHeight="false" outlineLevel="0" collapsed="false">
      <c r="O2645" s="39" t="n">
        <v>83.7</v>
      </c>
      <c r="P2645" s="40" t="n">
        <f aca="false">SUMPRODUCT(ReC,COS(kk*RADIANS(O2645)))-SUMPRODUCT(ImC,SIN(kk*RADIANS(O2645)))</f>
        <v>-0.304140663342194</v>
      </c>
    </row>
    <row r="2646" customFormat="false" ht="15" hidden="false" customHeight="false" outlineLevel="0" collapsed="false">
      <c r="O2646" s="39" t="n">
        <v>83.8</v>
      </c>
      <c r="P2646" s="40" t="n">
        <f aca="false">SUMPRODUCT(ReC,COS(kk*RADIANS(O2646)))-SUMPRODUCT(ImC,SIN(kk*RADIANS(O2646)))</f>
        <v>-0.304498146117527</v>
      </c>
    </row>
    <row r="2647" customFormat="false" ht="15" hidden="false" customHeight="false" outlineLevel="0" collapsed="false">
      <c r="O2647" s="39" t="n">
        <v>83.9</v>
      </c>
      <c r="P2647" s="40" t="n">
        <f aca="false">SUMPRODUCT(ReC,COS(kk*RADIANS(O2647)))-SUMPRODUCT(ImC,SIN(kk*RADIANS(O2647)))</f>
        <v>-0.304850187631669</v>
      </c>
    </row>
    <row r="2648" customFormat="false" ht="15" hidden="false" customHeight="false" outlineLevel="0" collapsed="false">
      <c r="O2648" s="39" t="n">
        <v>84</v>
      </c>
      <c r="P2648" s="40" t="n">
        <f aca="false">SUMPRODUCT(ReC,COS(kk*RADIANS(O2648)))-SUMPRODUCT(ImC,SIN(kk*RADIANS(O2648)))</f>
        <v>-0.305196838153027</v>
      </c>
    </row>
    <row r="2649" customFormat="false" ht="15" hidden="false" customHeight="false" outlineLevel="0" collapsed="false">
      <c r="O2649" s="39" t="n">
        <v>84.1</v>
      </c>
      <c r="P2649" s="40" t="n">
        <f aca="false">SUMPRODUCT(ReC,COS(kk*RADIANS(O2649)))-SUMPRODUCT(ImC,SIN(kk*RADIANS(O2649)))</f>
        <v>-0.305538150014162</v>
      </c>
    </row>
    <row r="2650" customFormat="false" ht="15" hidden="false" customHeight="false" outlineLevel="0" collapsed="false">
      <c r="O2650" s="39" t="n">
        <v>84.2</v>
      </c>
      <c r="P2650" s="40" t="n">
        <f aca="false">SUMPRODUCT(ReC,COS(kk*RADIANS(O2650)))-SUMPRODUCT(ImC,SIN(kk*RADIANS(O2650)))</f>
        <v>-0.305874177567474</v>
      </c>
    </row>
    <row r="2651" customFormat="false" ht="15" hidden="false" customHeight="false" outlineLevel="0" collapsed="false">
      <c r="O2651" s="39" t="n">
        <v>84.3</v>
      </c>
      <c r="P2651" s="40" t="n">
        <f aca="false">SUMPRODUCT(ReC,COS(kk*RADIANS(O2651)))-SUMPRODUCT(ImC,SIN(kk*RADIANS(O2651)))</f>
        <v>-0.306204977139847</v>
      </c>
    </row>
    <row r="2652" customFormat="false" ht="15" hidden="false" customHeight="false" outlineLevel="0" collapsed="false">
      <c r="O2652" s="39" t="n">
        <v>84.4</v>
      </c>
      <c r="P2652" s="40" t="n">
        <f aca="false">SUMPRODUCT(ReC,COS(kk*RADIANS(O2652)))-SUMPRODUCT(ImC,SIN(kk*RADIANS(O2652)))</f>
        <v>-0.306530606986289</v>
      </c>
    </row>
    <row r="2653" customFormat="false" ht="15" hidden="false" customHeight="false" outlineLevel="0" collapsed="false">
      <c r="O2653" s="39" t="n">
        <v>84.5</v>
      </c>
      <c r="P2653" s="40" t="n">
        <f aca="false">SUMPRODUCT(ReC,COS(kk*RADIANS(O2653)))-SUMPRODUCT(ImC,SIN(kk*RADIANS(O2653)))</f>
        <v>-0.306851127242587</v>
      </c>
    </row>
    <row r="2654" customFormat="false" ht="15" hidden="false" customHeight="false" outlineLevel="0" collapsed="false">
      <c r="O2654" s="39" t="n">
        <v>84.6</v>
      </c>
      <c r="P2654" s="40" t="n">
        <f aca="false">SUMPRODUCT(ReC,COS(kk*RADIANS(O2654)))-SUMPRODUCT(ImC,SIN(kk*RADIANS(O2654)))</f>
        <v>-0.307166599877006</v>
      </c>
    </row>
    <row r="2655" customFormat="false" ht="15" hidden="false" customHeight="false" outlineLevel="0" collapsed="false">
      <c r="O2655" s="39" t="n">
        <v>84.7</v>
      </c>
      <c r="P2655" s="40" t="n">
        <f aca="false">SUMPRODUCT(ReC,COS(kk*RADIANS(O2655)))-SUMPRODUCT(ImC,SIN(kk*RADIANS(O2655)))</f>
        <v>-0.30747708864107</v>
      </c>
    </row>
    <row r="2656" customFormat="false" ht="15" hidden="false" customHeight="false" outlineLevel="0" collapsed="false">
      <c r="O2656" s="39" t="n">
        <v>84.8</v>
      </c>
      <c r="P2656" s="40" t="n">
        <f aca="false">SUMPRODUCT(ReC,COS(kk*RADIANS(O2656)))-SUMPRODUCT(ImC,SIN(kk*RADIANS(O2656)))</f>
        <v>-0.307782659019436</v>
      </c>
    </row>
    <row r="2657" customFormat="false" ht="15" hidden="false" customHeight="false" outlineLevel="0" collapsed="false">
      <c r="O2657" s="39" t="n">
        <v>84.9</v>
      </c>
      <c r="P2657" s="40" t="n">
        <f aca="false">SUMPRODUCT(ReC,COS(kk*RADIANS(O2657)))-SUMPRODUCT(ImC,SIN(kk*RADIANS(O2657)))</f>
        <v>-0.308083378178914</v>
      </c>
    </row>
    <row r="2658" customFormat="false" ht="15" hidden="false" customHeight="false" outlineLevel="0" collapsed="false">
      <c r="O2658" s="39" t="n">
        <v>85</v>
      </c>
      <c r="P2658" s="40" t="n">
        <f aca="false">SUMPRODUCT(ReC,COS(kk*RADIANS(O2658)))-SUMPRODUCT(ImC,SIN(kk*RADIANS(O2658)))</f>
        <v>-0.308379314916636</v>
      </c>
    </row>
    <row r="2659" customFormat="false" ht="15" hidden="false" customHeight="false" outlineLevel="0" collapsed="false">
      <c r="O2659" s="39" t="n">
        <v>85.1</v>
      </c>
      <c r="P2659" s="40" t="n">
        <f aca="false">SUMPRODUCT(ReC,COS(kk*RADIANS(O2659)))-SUMPRODUCT(ImC,SIN(kk*RADIANS(O2659)))</f>
        <v>-0.308670539607428</v>
      </c>
    </row>
    <row r="2660" customFormat="false" ht="15" hidden="false" customHeight="false" outlineLevel="0" collapsed="false">
      <c r="O2660" s="39" t="n">
        <v>85.2</v>
      </c>
      <c r="P2660" s="40" t="n">
        <f aca="false">SUMPRODUCT(ReC,COS(kk*RADIANS(O2660)))-SUMPRODUCT(ImC,SIN(kk*RADIANS(O2660)))</f>
        <v>-0.308957124150402</v>
      </c>
    </row>
    <row r="2661" customFormat="false" ht="15" hidden="false" customHeight="false" outlineLevel="0" collapsed="false">
      <c r="O2661" s="39" t="n">
        <v>85.3</v>
      </c>
      <c r="P2661" s="40" t="n">
        <f aca="false">SUMPRODUCT(ReC,COS(kk*RADIANS(O2661)))-SUMPRODUCT(ImC,SIN(kk*RADIANS(O2661)))</f>
        <v>-0.309239141914799</v>
      </c>
    </row>
    <row r="2662" customFormat="false" ht="15" hidden="false" customHeight="false" outlineLevel="0" collapsed="false">
      <c r="O2662" s="39" t="n">
        <v>85.4</v>
      </c>
      <c r="P2662" s="40" t="n">
        <f aca="false">SUMPRODUCT(ReC,COS(kk*RADIANS(O2662)))-SUMPRODUCT(ImC,SIN(kk*RADIANS(O2662)))</f>
        <v>-0.309516667685124</v>
      </c>
    </row>
    <row r="2663" customFormat="false" ht="15" hidden="false" customHeight="false" outlineLevel="0" collapsed="false">
      <c r="O2663" s="39" t="n">
        <v>85.5</v>
      </c>
      <c r="P2663" s="40" t="n">
        <f aca="false">SUMPRODUCT(ReC,COS(kk*RADIANS(O2663)))-SUMPRODUCT(ImC,SIN(kk*RADIANS(O2663)))</f>
        <v>-0.309789777605593</v>
      </c>
    </row>
    <row r="2664" customFormat="false" ht="15" hidden="false" customHeight="false" outlineLevel="0" collapsed="false">
      <c r="O2664" s="39" t="n">
        <v>85.6</v>
      </c>
      <c r="P2664" s="40" t="n">
        <f aca="false">SUMPRODUCT(ReC,COS(kk*RADIANS(O2664)))-SUMPRODUCT(ImC,SIN(kk*RADIANS(O2664)))</f>
        <v>-0.310058549123926</v>
      </c>
    </row>
    <row r="2665" customFormat="false" ht="15" hidden="false" customHeight="false" outlineLevel="0" collapsed="false">
      <c r="O2665" s="39" t="n">
        <v>85.7</v>
      </c>
      <c r="P2665" s="40" t="n">
        <f aca="false">SUMPRODUCT(ReC,COS(kk*RADIANS(O2665)))-SUMPRODUCT(ImC,SIN(kk*RADIANS(O2665)))</f>
        <v>-0.310323060934531</v>
      </c>
    </row>
    <row r="2666" customFormat="false" ht="15" hidden="false" customHeight="false" outlineLevel="0" collapsed="false">
      <c r="O2666" s="39" t="n">
        <v>85.8</v>
      </c>
      <c r="P2666" s="40" t="n">
        <f aca="false">SUMPRODUCT(ReC,COS(kk*RADIANS(O2666)))-SUMPRODUCT(ImC,SIN(kk*RADIANS(O2666)))</f>
        <v>-0.310583392921084</v>
      </c>
    </row>
    <row r="2667" customFormat="false" ht="15" hidden="false" customHeight="false" outlineLevel="0" collapsed="false">
      <c r="O2667" s="39" t="n">
        <v>85.9</v>
      </c>
      <c r="P2667" s="40" t="n">
        <f aca="false">SUMPRODUCT(ReC,COS(kk*RADIANS(O2667)))-SUMPRODUCT(ImC,SIN(kk*RADIANS(O2667)))</f>
        <v>-0.310839626098576</v>
      </c>
    </row>
    <row r="2668" customFormat="false" ht="15" hidden="false" customHeight="false" outlineLevel="0" collapsed="false">
      <c r="O2668" s="39" t="n">
        <v>86</v>
      </c>
      <c r="P2668" s="40" t="n">
        <f aca="false">SUMPRODUCT(ReC,COS(kk*RADIANS(O2668)))-SUMPRODUCT(ImC,SIN(kk*RADIANS(O2668)))</f>
        <v>-0.311091842554815</v>
      </c>
    </row>
    <row r="2669" customFormat="false" ht="15" hidden="false" customHeight="false" outlineLevel="0" collapsed="false">
      <c r="O2669" s="39" t="n">
        <v>86.1</v>
      </c>
      <c r="P2669" s="40" t="n">
        <f aca="false">SUMPRODUCT(ReC,COS(kk*RADIANS(O2669)))-SUMPRODUCT(ImC,SIN(kk*RADIANS(O2669)))</f>
        <v>-0.311340125391456</v>
      </c>
    </row>
    <row r="2670" customFormat="false" ht="15" hidden="false" customHeight="false" outlineLevel="0" collapsed="false">
      <c r="O2670" s="39" t="n">
        <v>86.2</v>
      </c>
      <c r="P2670" s="40" t="n">
        <f aca="false">SUMPRODUCT(ReC,COS(kk*RADIANS(O2670)))-SUMPRODUCT(ImC,SIN(kk*RADIANS(O2670)))</f>
        <v>-0.311584558664572</v>
      </c>
    </row>
    <row r="2671" customFormat="false" ht="15" hidden="false" customHeight="false" outlineLevel="0" collapsed="false">
      <c r="O2671" s="39" t="n">
        <v>86.3</v>
      </c>
      <c r="P2671" s="40" t="n">
        <f aca="false">SUMPRODUCT(ReC,COS(kk*RADIANS(O2671)))-SUMPRODUCT(ImC,SIN(kk*RADIANS(O2671)))</f>
        <v>-0.31182522732479</v>
      </c>
    </row>
    <row r="2672" customFormat="false" ht="15" hidden="false" customHeight="false" outlineLevel="0" collapsed="false">
      <c r="O2672" s="39" t="n">
        <v>86.4</v>
      </c>
      <c r="P2672" s="40" t="n">
        <f aca="false">SUMPRODUCT(ReC,COS(kk*RADIANS(O2672)))-SUMPRODUCT(ImC,SIN(kk*RADIANS(O2672)))</f>
        <v>-0.312062217157057</v>
      </c>
    </row>
    <row r="2673" customFormat="false" ht="15" hidden="false" customHeight="false" outlineLevel="0" collapsed="false">
      <c r="O2673" s="39" t="n">
        <v>86.5</v>
      </c>
      <c r="P2673" s="40" t="n">
        <f aca="false">SUMPRODUCT(ReC,COS(kk*RADIANS(O2673)))-SUMPRODUCT(ImC,SIN(kk*RADIANS(O2673)))</f>
        <v>-0.312295614720039</v>
      </c>
    </row>
    <row r="2674" customFormat="false" ht="15" hidden="false" customHeight="false" outlineLevel="0" collapsed="false">
      <c r="O2674" s="39" t="n">
        <v>86.6</v>
      </c>
      <c r="P2674" s="40" t="n">
        <f aca="false">SUMPRODUCT(ReC,COS(kk*RADIANS(O2674)))-SUMPRODUCT(ImC,SIN(kk*RADIANS(O2674)))</f>
        <v>-0.312525507285196</v>
      </c>
    </row>
    <row r="2675" customFormat="false" ht="15" hidden="false" customHeight="false" outlineLevel="0" collapsed="false">
      <c r="O2675" s="39" t="n">
        <v>86.7</v>
      </c>
      <c r="P2675" s="40" t="n">
        <f aca="false">SUMPRODUCT(ReC,COS(kk*RADIANS(O2675)))-SUMPRODUCT(ImC,SIN(kk*RADIANS(O2675)))</f>
        <v>-0.312751982775581</v>
      </c>
    </row>
    <row r="2676" customFormat="false" ht="15" hidden="false" customHeight="false" outlineLevel="0" collapsed="false">
      <c r="O2676" s="39" t="n">
        <v>86.8</v>
      </c>
      <c r="P2676" s="40" t="n">
        <f aca="false">SUMPRODUCT(ReC,COS(kk*RADIANS(O2676)))-SUMPRODUCT(ImC,SIN(kk*RADIANS(O2676)))</f>
        <v>-0.312975129704368</v>
      </c>
    </row>
    <row r="2677" customFormat="false" ht="15" hidden="false" customHeight="false" outlineLevel="0" collapsed="false">
      <c r="O2677" s="39" t="n">
        <v>86.9</v>
      </c>
      <c r="P2677" s="40" t="n">
        <f aca="false">SUMPRODUCT(ReC,COS(kk*RADIANS(O2677)))-SUMPRODUCT(ImC,SIN(kk*RADIANS(O2677)))</f>
        <v>-0.313195037113181</v>
      </c>
    </row>
    <row r="2678" customFormat="false" ht="15" hidden="false" customHeight="false" outlineLevel="0" collapsed="false">
      <c r="O2678" s="39" t="n">
        <v>87</v>
      </c>
      <c r="P2678" s="40" t="n">
        <f aca="false">SUMPRODUCT(ReC,COS(kk*RADIANS(O2678)))-SUMPRODUCT(ImC,SIN(kk*RADIANS(O2678)))</f>
        <v>-0.313411794510217</v>
      </c>
    </row>
    <row r="2679" customFormat="false" ht="15" hidden="false" customHeight="false" outlineLevel="0" collapsed="false">
      <c r="O2679" s="39" t="n">
        <v>87.1</v>
      </c>
      <c r="P2679" s="40" t="n">
        <f aca="false">SUMPRODUCT(ReC,COS(kk*RADIANS(O2679)))-SUMPRODUCT(ImC,SIN(kk*RADIANS(O2679)))</f>
        <v>-0.313625491808228</v>
      </c>
    </row>
    <row r="2680" customFormat="false" ht="15" hidden="false" customHeight="false" outlineLevel="0" collapsed="false">
      <c r="O2680" s="39" t="n">
        <v>87.2</v>
      </c>
      <c r="P2680" s="40" t="n">
        <f aca="false">SUMPRODUCT(ReC,COS(kk*RADIANS(O2680)))-SUMPRODUCT(ImC,SIN(kk*RADIANS(O2680)))</f>
        <v>-0.313836219262388</v>
      </c>
    </row>
    <row r="2681" customFormat="false" ht="15" hidden="false" customHeight="false" outlineLevel="0" collapsed="false">
      <c r="O2681" s="39" t="n">
        <v>87.3</v>
      </c>
      <c r="P2681" s="40" t="n">
        <f aca="false">SUMPRODUCT(ReC,COS(kk*RADIANS(O2681)))-SUMPRODUCT(ImC,SIN(kk*RADIANS(O2681)))</f>
        <v>-0.314044067408064</v>
      </c>
    </row>
    <row r="2682" customFormat="false" ht="15" hidden="false" customHeight="false" outlineLevel="0" collapsed="false">
      <c r="O2682" s="39" t="n">
        <v>87.4</v>
      </c>
      <c r="P2682" s="40" t="n">
        <f aca="false">SUMPRODUCT(ReC,COS(kk*RADIANS(O2682)))-SUMPRODUCT(ImC,SIN(kk*RADIANS(O2682)))</f>
        <v>-0.314249126998553</v>
      </c>
    </row>
    <row r="2683" customFormat="false" ht="15" hidden="false" customHeight="false" outlineLevel="0" collapsed="false">
      <c r="O2683" s="39" t="n">
        <v>87.5</v>
      </c>
      <c r="P2683" s="40" t="n">
        <f aca="false">SUMPRODUCT(ReC,COS(kk*RADIANS(O2683)))-SUMPRODUCT(ImC,SIN(kk*RADIANS(O2683)))</f>
        <v>-0.314451488942789</v>
      </c>
    </row>
    <row r="2684" customFormat="false" ht="15" hidden="false" customHeight="false" outlineLevel="0" collapsed="false">
      <c r="O2684" s="39" t="n">
        <v>87.6</v>
      </c>
      <c r="P2684" s="40" t="n">
        <f aca="false">SUMPRODUCT(ReC,COS(kk*RADIANS(O2684)))-SUMPRODUCT(ImC,SIN(kk*RADIANS(O2684)))</f>
        <v>-0.314651244243079</v>
      </c>
    </row>
    <row r="2685" customFormat="false" ht="15" hidden="false" customHeight="false" outlineLevel="0" collapsed="false">
      <c r="O2685" s="39" t="n">
        <v>87.7</v>
      </c>
      <c r="P2685" s="40" t="n">
        <f aca="false">SUMPRODUCT(ReC,COS(kk*RADIANS(O2685)))-SUMPRODUCT(ImC,SIN(kk*RADIANS(O2685)))</f>
        <v>-0.314848483932889</v>
      </c>
    </row>
    <row r="2686" customFormat="false" ht="15" hidden="false" customHeight="false" outlineLevel="0" collapsed="false">
      <c r="O2686" s="39" t="n">
        <v>87.8</v>
      </c>
      <c r="P2686" s="40" t="n">
        <f aca="false">SUMPRODUCT(ReC,COS(kk*RADIANS(O2686)))-SUMPRODUCT(ImC,SIN(kk*RADIANS(O2686)))</f>
        <v>-0.315043299014713</v>
      </c>
    </row>
    <row r="2687" customFormat="false" ht="15" hidden="false" customHeight="false" outlineLevel="0" collapsed="false">
      <c r="O2687" s="39" t="n">
        <v>87.9</v>
      </c>
      <c r="P2687" s="40" t="n">
        <f aca="false">SUMPRODUCT(ReC,COS(kk*RADIANS(O2687)))-SUMPRODUCT(ImC,SIN(kk*RADIANS(O2687)))</f>
        <v>-0.315235780398064</v>
      </c>
    </row>
    <row r="2688" customFormat="false" ht="15" hidden="false" customHeight="false" outlineLevel="0" collapsed="false">
      <c r="O2688" s="39" t="n">
        <v>88</v>
      </c>
      <c r="P2688" s="40" t="n">
        <f aca="false">SUMPRODUCT(ReC,COS(kk*RADIANS(O2688)))-SUMPRODUCT(ImC,SIN(kk*RADIANS(O2688)))</f>
        <v>-0.315426018837622</v>
      </c>
    </row>
    <row r="2689" customFormat="false" ht="15" hidden="false" customHeight="false" outlineLevel="0" collapsed="false">
      <c r="O2689" s="39" t="n">
        <v>88.1</v>
      </c>
      <c r="P2689" s="40" t="n">
        <f aca="false">SUMPRODUCT(ReC,COS(kk*RADIANS(O2689)))-SUMPRODUCT(ImC,SIN(kk*RADIANS(O2689)))</f>
        <v>-0.315614104871563</v>
      </c>
    </row>
    <row r="2690" customFormat="false" ht="15" hidden="false" customHeight="false" outlineLevel="0" collapsed="false">
      <c r="O2690" s="39" t="n">
        <v>88.2</v>
      </c>
      <c r="P2690" s="40" t="n">
        <f aca="false">SUMPRODUCT(ReC,COS(kk*RADIANS(O2690)))-SUMPRODUCT(ImC,SIN(kk*RADIANS(O2690)))</f>
        <v>-0.315800128760117</v>
      </c>
    </row>
    <row r="2691" customFormat="false" ht="15" hidden="false" customHeight="false" outlineLevel="0" collapsed="false">
      <c r="O2691" s="39" t="n">
        <v>88.3</v>
      </c>
      <c r="P2691" s="40" t="n">
        <f aca="false">SUMPRODUCT(ReC,COS(kk*RADIANS(O2691)))-SUMPRODUCT(ImC,SIN(kk*RADIANS(O2691)))</f>
        <v>-0.315984180424371</v>
      </c>
    </row>
    <row r="2692" customFormat="false" ht="15" hidden="false" customHeight="false" outlineLevel="0" collapsed="false">
      <c r="O2692" s="39" t="n">
        <v>88.4</v>
      </c>
      <c r="P2692" s="40" t="n">
        <f aca="false">SUMPRODUCT(ReC,COS(kk*RADIANS(O2692)))-SUMPRODUCT(ImC,SIN(kk*RADIANS(O2692)))</f>
        <v>-0.316166349385364</v>
      </c>
    </row>
    <row r="2693" customFormat="false" ht="15" hidden="false" customHeight="false" outlineLevel="0" collapsed="false">
      <c r="O2693" s="39" t="n">
        <v>88.5</v>
      </c>
      <c r="P2693" s="40" t="n">
        <f aca="false">SUMPRODUCT(ReC,COS(kk*RADIANS(O2693)))-SUMPRODUCT(ImC,SIN(kk*RADIANS(O2693)))</f>
        <v>-0.316346724703503</v>
      </c>
    </row>
    <row r="2694" customFormat="false" ht="15" hidden="false" customHeight="false" outlineLevel="0" collapsed="false">
      <c r="O2694" s="39" t="n">
        <v>88.6</v>
      </c>
      <c r="P2694" s="40" t="n">
        <f aca="false">SUMPRODUCT(ReC,COS(kk*RADIANS(O2694)))-SUMPRODUCT(ImC,SIN(kk*RADIANS(O2694)))</f>
        <v>-0.316525394918326</v>
      </c>
    </row>
    <row r="2695" customFormat="false" ht="15" hidden="false" customHeight="false" outlineLevel="0" collapsed="false">
      <c r="O2695" s="39" t="n">
        <v>88.7</v>
      </c>
      <c r="P2695" s="40" t="n">
        <f aca="false">SUMPRODUCT(ReC,COS(kk*RADIANS(O2695)))-SUMPRODUCT(ImC,SIN(kk*RADIANS(O2695)))</f>
        <v>-0.316702447988653</v>
      </c>
    </row>
    <row r="2696" customFormat="false" ht="15" hidden="false" customHeight="false" outlineLevel="0" collapsed="false">
      <c r="O2696" s="39" t="n">
        <v>88.8</v>
      </c>
      <c r="P2696" s="40" t="n">
        <f aca="false">SUMPRODUCT(ReC,COS(kk*RADIANS(O2696)))-SUMPRODUCT(ImC,SIN(kk*RADIANS(O2696)))</f>
        <v>-0.316877971233155</v>
      </c>
    </row>
    <row r="2697" customFormat="false" ht="15" hidden="false" customHeight="false" outlineLevel="0" collapsed="false">
      <c r="O2697" s="39" t="n">
        <v>88.9</v>
      </c>
      <c r="P2697" s="40" t="n">
        <f aca="false">SUMPRODUCT(ReC,COS(kk*RADIANS(O2697)))-SUMPRODUCT(ImC,SIN(kk*RADIANS(O2697)))</f>
        <v>-0.31705205127137</v>
      </c>
    </row>
    <row r="2698" customFormat="false" ht="15" hidden="false" customHeight="false" outlineLevel="0" collapsed="false">
      <c r="O2698" s="39" t="n">
        <v>89</v>
      </c>
      <c r="P2698" s="40" t="n">
        <f aca="false">SUMPRODUCT(ReC,COS(kk*RADIANS(O2698)))-SUMPRODUCT(ImC,SIN(kk*RADIANS(O2698)))</f>
        <v>-0.317224773965197</v>
      </c>
    </row>
    <row r="2699" customFormat="false" ht="15" hidden="false" customHeight="false" outlineLevel="0" collapsed="false">
      <c r="O2699" s="39" t="n">
        <v>89.1</v>
      </c>
      <c r="P2699" s="40" t="n">
        <f aca="false">SUMPRODUCT(ReC,COS(kk*RADIANS(O2699)))-SUMPRODUCT(ImC,SIN(kk*RADIANS(O2699)))</f>
        <v>-0.317396224360902</v>
      </c>
    </row>
    <row r="2700" customFormat="false" ht="15" hidden="false" customHeight="false" outlineLevel="0" collapsed="false">
      <c r="O2700" s="39" t="n">
        <v>89.2</v>
      </c>
      <c r="P2700" s="40" t="n">
        <f aca="false">SUMPRODUCT(ReC,COS(kk*RADIANS(O2700)))-SUMPRODUCT(ImC,SIN(kk*RADIANS(O2700)))</f>
        <v>-0.317566486631673</v>
      </c>
    </row>
    <row r="2701" customFormat="false" ht="15" hidden="false" customHeight="false" outlineLevel="0" collapsed="false">
      <c r="O2701" s="39" t="n">
        <v>89.3</v>
      </c>
      <c r="P2701" s="40" t="n">
        <f aca="false">SUMPRODUCT(ReC,COS(kk*RADIANS(O2701)))-SUMPRODUCT(ImC,SIN(kk*RADIANS(O2701)))</f>
        <v>-0.317735644020738</v>
      </c>
    </row>
    <row r="2702" customFormat="false" ht="15" hidden="false" customHeight="false" outlineLevel="0" collapsed="false">
      <c r="O2702" s="39" t="n">
        <v>89.4</v>
      </c>
      <c r="P2702" s="40" t="n">
        <f aca="false">SUMPRODUCT(ReC,COS(kk*RADIANS(O2702)))-SUMPRODUCT(ImC,SIN(kk*RADIANS(O2702)))</f>
        <v>-0.317903778785094</v>
      </c>
    </row>
    <row r="2703" customFormat="false" ht="15" hidden="false" customHeight="false" outlineLevel="0" collapsed="false">
      <c r="O2703" s="39" t="n">
        <v>89.5</v>
      </c>
      <c r="P2703" s="40" t="n">
        <f aca="false">SUMPRODUCT(ReC,COS(kk*RADIANS(O2703)))-SUMPRODUCT(ImC,SIN(kk*RADIANS(O2703)))</f>
        <v>-0.318070972139861</v>
      </c>
    </row>
    <row r="2704" customFormat="false" ht="15" hidden="false" customHeight="false" outlineLevel="0" collapsed="false">
      <c r="O2704" s="39" t="n">
        <v>89.6</v>
      </c>
      <c r="P2704" s="40" t="n">
        <f aca="false">SUMPRODUCT(ReC,COS(kk*RADIANS(O2704)))-SUMPRODUCT(ImC,SIN(kk*RADIANS(O2704)))</f>
        <v>-0.31823730420331</v>
      </c>
    </row>
    <row r="2705" customFormat="false" ht="15" hidden="false" customHeight="false" outlineLevel="0" collapsed="false">
      <c r="O2705" s="39" t="n">
        <v>89.7</v>
      </c>
      <c r="P2705" s="40" t="n">
        <f aca="false">SUMPRODUCT(ReC,COS(kk*RADIANS(O2705)))-SUMPRODUCT(ImC,SIN(kk*RADIANS(O2705)))</f>
        <v>-0.318402853942572</v>
      </c>
    </row>
    <row r="2706" customFormat="false" ht="15" hidden="false" customHeight="false" outlineLevel="0" collapsed="false">
      <c r="O2706" s="39" t="n">
        <v>89.8</v>
      </c>
      <c r="P2706" s="40" t="n">
        <f aca="false">SUMPRODUCT(ReC,COS(kk*RADIANS(O2706)))-SUMPRODUCT(ImC,SIN(kk*RADIANS(O2706)))</f>
        <v>-0.318567699120073</v>
      </c>
    </row>
    <row r="2707" customFormat="false" ht="15" hidden="false" customHeight="false" outlineLevel="0" collapsed="false">
      <c r="O2707" s="39" t="n">
        <v>89.9</v>
      </c>
      <c r="P2707" s="40" t="n">
        <f aca="false">SUMPRODUCT(ReC,COS(kk*RADIANS(O2707)))-SUMPRODUCT(ImC,SIN(kk*RADIANS(O2707)))</f>
        <v>-0.31873191624072</v>
      </c>
    </row>
    <row r="2708" customFormat="false" ht="15" hidden="false" customHeight="false" outlineLevel="0" collapsed="false">
      <c r="O2708" s="39" t="n">
        <v>90</v>
      </c>
      <c r="P2708" s="40" t="n">
        <f aca="false">SUMPRODUCT(ReC,COS(kk*RADIANS(O2708)))-SUMPRODUCT(ImC,SIN(kk*RADIANS(O2708)))</f>
        <v>-0.318895580499855</v>
      </c>
    </row>
    <row r="2709" customFormat="false" ht="15" hidden="false" customHeight="false" outlineLevel="0" collapsed="false">
      <c r="O2709" s="39" t="n">
        <v>90.1</v>
      </c>
      <c r="P2709" s="40" t="n">
        <f aca="false">SUMPRODUCT(ReC,COS(kk*RADIANS(O2709)))-SUMPRODUCT(ImC,SIN(kk*RADIANS(O2709)))</f>
        <v>-0.319058765732025</v>
      </c>
    </row>
    <row r="2710" customFormat="false" ht="15" hidden="false" customHeight="false" outlineLevel="0" collapsed="false">
      <c r="O2710" s="39" t="n">
        <v>90.2</v>
      </c>
      <c r="P2710" s="40" t="n">
        <f aca="false">SUMPRODUCT(ReC,COS(kk*RADIANS(O2710)))-SUMPRODUCT(ImC,SIN(kk*RADIANS(O2710)))</f>
        <v>-0.319221544360574</v>
      </c>
    </row>
    <row r="2711" customFormat="false" ht="15" hidden="false" customHeight="false" outlineLevel="0" collapsed="false">
      <c r="O2711" s="39" t="n">
        <v>90.3</v>
      </c>
      <c r="P2711" s="40" t="n">
        <f aca="false">SUMPRODUCT(ReC,COS(kk*RADIANS(O2711)))-SUMPRODUCT(ImC,SIN(kk*RADIANS(O2711)))</f>
        <v>-0.3193839873481</v>
      </c>
    </row>
    <row r="2712" customFormat="false" ht="15" hidden="false" customHeight="false" outlineLevel="0" collapsed="false">
      <c r="O2712" s="39" t="n">
        <v>90.4</v>
      </c>
      <c r="P2712" s="40" t="n">
        <f aca="false">SUMPRODUCT(ReC,COS(kk*RADIANS(O2712)))-SUMPRODUCT(ImC,SIN(kk*RADIANS(O2712)))</f>
        <v>-0.319546164147786</v>
      </c>
    </row>
    <row r="2713" customFormat="false" ht="15" hidden="false" customHeight="false" outlineLevel="0" collapsed="false">
      <c r="O2713" s="39" t="n">
        <v>90.5</v>
      </c>
      <c r="P2713" s="40" t="n">
        <f aca="false">SUMPRODUCT(ReC,COS(kk*RADIANS(O2713)))-SUMPRODUCT(ImC,SIN(kk*RADIANS(O2713)))</f>
        <v>-0.319708142655655</v>
      </c>
    </row>
    <row r="2714" customFormat="false" ht="15" hidden="false" customHeight="false" outlineLevel="0" collapsed="false">
      <c r="O2714" s="39" t="n">
        <v>90.6</v>
      </c>
      <c r="P2714" s="40" t="n">
        <f aca="false">SUMPRODUCT(ReC,COS(kk*RADIANS(O2714)))-SUMPRODUCT(ImC,SIN(kk*RADIANS(O2714)))</f>
        <v>-0.319869989163745</v>
      </c>
    </row>
    <row r="2715" customFormat="false" ht="15" hidden="false" customHeight="false" outlineLevel="0" collapsed="false">
      <c r="O2715" s="39" t="n">
        <v>90.7</v>
      </c>
      <c r="P2715" s="40" t="n">
        <f aca="false">SUMPRODUCT(ReC,COS(kk*RADIANS(O2715)))-SUMPRODUCT(ImC,SIN(kk*RADIANS(O2715)))</f>
        <v>-0.320031768314252</v>
      </c>
    </row>
    <row r="2716" customFormat="false" ht="15" hidden="false" customHeight="false" outlineLevel="0" collapsed="false">
      <c r="O2716" s="39" t="n">
        <v>90.8</v>
      </c>
      <c r="P2716" s="40" t="n">
        <f aca="false">SUMPRODUCT(ReC,COS(kk*RADIANS(O2716)))-SUMPRODUCT(ImC,SIN(kk*RADIANS(O2716)))</f>
        <v>-0.320193543054656</v>
      </c>
    </row>
    <row r="2717" customFormat="false" ht="15" hidden="false" customHeight="false" outlineLevel="0" collapsed="false">
      <c r="O2717" s="39" t="n">
        <v>90.9</v>
      </c>
      <c r="P2717" s="40" t="n">
        <f aca="false">SUMPRODUCT(ReC,COS(kk*RADIANS(O2717)))-SUMPRODUCT(ImC,SIN(kk*RADIANS(O2717)))</f>
        <v>-0.320355374593847</v>
      </c>
    </row>
    <row r="2718" customFormat="false" ht="15" hidden="false" customHeight="false" outlineLevel="0" collapsed="false">
      <c r="O2718" s="39" t="n">
        <v>91</v>
      </c>
      <c r="P2718" s="40" t="n">
        <f aca="false">SUMPRODUCT(ReC,COS(kk*RADIANS(O2718)))-SUMPRODUCT(ImC,SIN(kk*RADIANS(O2718)))</f>
        <v>-0.320517322359288</v>
      </c>
    </row>
    <row r="2719" customFormat="false" ht="15" hidden="false" customHeight="false" outlineLevel="0" collapsed="false">
      <c r="O2719" s="39" t="n">
        <v>91.1</v>
      </c>
      <c r="P2719" s="40" t="n">
        <f aca="false">SUMPRODUCT(ReC,COS(kk*RADIANS(O2719)))-SUMPRODUCT(ImC,SIN(kk*RADIANS(O2719)))</f>
        <v>-0.320679443955225</v>
      </c>
    </row>
    <row r="2720" customFormat="false" ht="15" hidden="false" customHeight="false" outlineLevel="0" collapsed="false">
      <c r="O2720" s="39" t="n">
        <v>91.2</v>
      </c>
      <c r="P2720" s="40" t="n">
        <f aca="false">SUMPRODUCT(ReC,COS(kk*RADIANS(O2720)))-SUMPRODUCT(ImC,SIN(kk*RADIANS(O2720)))</f>
        <v>-0.320841795121974</v>
      </c>
    </row>
    <row r="2721" customFormat="false" ht="15" hidden="false" customHeight="false" outlineLevel="0" collapsed="false">
      <c r="O2721" s="39" t="n">
        <v>91.3</v>
      </c>
      <c r="P2721" s="40" t="n">
        <f aca="false">SUMPRODUCT(ReC,COS(kk*RADIANS(O2721)))-SUMPRODUCT(ImC,SIN(kk*RADIANS(O2721)))</f>
        <v>-0.3210044296963</v>
      </c>
    </row>
    <row r="2722" customFormat="false" ht="15" hidden="false" customHeight="false" outlineLevel="0" collapsed="false">
      <c r="O2722" s="39" t="n">
        <v>91.4</v>
      </c>
      <c r="P2722" s="40" t="n">
        <f aca="false">SUMPRODUCT(ReC,COS(kk*RADIANS(O2722)))-SUMPRODUCT(ImC,SIN(kk*RADIANS(O2722)))</f>
        <v>-0.321167399572912</v>
      </c>
    </row>
    <row r="2723" customFormat="false" ht="15" hidden="false" customHeight="false" outlineLevel="0" collapsed="false">
      <c r="O2723" s="39" t="n">
        <v>91.5</v>
      </c>
      <c r="P2723" s="40" t="n">
        <f aca="false">SUMPRODUCT(ReC,COS(kk*RADIANS(O2723)))-SUMPRODUCT(ImC,SIN(kk*RADIANS(O2723)))</f>
        <v>-0.321330754667094</v>
      </c>
    </row>
    <row r="2724" customFormat="false" ht="15" hidden="false" customHeight="false" outlineLevel="0" collapsed="false">
      <c r="O2724" s="39" t="n">
        <v>91.6</v>
      </c>
      <c r="P2724" s="40" t="n">
        <f aca="false">SUMPRODUCT(ReC,COS(kk*RADIANS(O2724)))-SUMPRODUCT(ImC,SIN(kk*RADIANS(O2724)))</f>
        <v>-0.321494542878493</v>
      </c>
    </row>
    <row r="2725" customFormat="false" ht="15" hidden="false" customHeight="false" outlineLevel="0" collapsed="false">
      <c r="O2725" s="39" t="n">
        <v>91.7</v>
      </c>
      <c r="P2725" s="40" t="n">
        <f aca="false">SUMPRODUCT(ReC,COS(kk*RADIANS(O2725)))-SUMPRODUCT(ImC,SIN(kk*RADIANS(O2725)))</f>
        <v>-0.321658810056075</v>
      </c>
    </row>
    <row r="2726" customFormat="false" ht="15" hidden="false" customHeight="false" outlineLevel="0" collapsed="false">
      <c r="O2726" s="39" t="n">
        <v>91.8</v>
      </c>
      <c r="P2726" s="40" t="n">
        <f aca="false">SUMPRODUCT(ReC,COS(kk*RADIANS(O2726)))-SUMPRODUCT(ImC,SIN(kk*RADIANS(O2726)))</f>
        <v>-0.321823599964277</v>
      </c>
    </row>
    <row r="2727" customFormat="false" ht="15" hidden="false" customHeight="false" outlineLevel="0" collapsed="false">
      <c r="O2727" s="39" t="n">
        <v>91.9</v>
      </c>
      <c r="P2727" s="40" t="n">
        <f aca="false">SUMPRODUCT(ReC,COS(kk*RADIANS(O2727)))-SUMPRODUCT(ImC,SIN(kk*RADIANS(O2727)))</f>
        <v>-0.321988954250366</v>
      </c>
    </row>
    <row r="2728" customFormat="false" ht="15" hidden="false" customHeight="false" outlineLevel="0" collapsed="false">
      <c r="O2728" s="39" t="n">
        <v>92</v>
      </c>
      <c r="P2728" s="40" t="n">
        <f aca="false">SUMPRODUCT(ReC,COS(kk*RADIANS(O2728)))-SUMPRODUCT(ImC,SIN(kk*RADIANS(O2728)))</f>
        <v>-0.322154912413026</v>
      </c>
    </row>
    <row r="2729" customFormat="false" ht="15" hidden="false" customHeight="false" outlineLevel="0" collapsed="false">
      <c r="O2729" s="39" t="n">
        <v>92.1</v>
      </c>
      <c r="P2729" s="40" t="n">
        <f aca="false">SUMPRODUCT(ReC,COS(kk*RADIANS(O2729)))-SUMPRODUCT(ImC,SIN(kk*RADIANS(O2729)))</f>
        <v>-0.322321511772186</v>
      </c>
    </row>
    <row r="2730" customFormat="false" ht="15" hidden="false" customHeight="false" outlineLevel="0" collapsed="false">
      <c r="O2730" s="39" t="n">
        <v>92.2</v>
      </c>
      <c r="P2730" s="40" t="n">
        <f aca="false">SUMPRODUCT(ReC,COS(kk*RADIANS(O2730)))-SUMPRODUCT(ImC,SIN(kk*RADIANS(O2730)))</f>
        <v>-0.3224887874401</v>
      </c>
    </row>
    <row r="2731" customFormat="false" ht="15" hidden="false" customHeight="false" outlineLevel="0" collapsed="false">
      <c r="O2731" s="39" t="n">
        <v>92.3</v>
      </c>
      <c r="P2731" s="40" t="n">
        <f aca="false">SUMPRODUCT(ReC,COS(kk*RADIANS(O2731)))-SUMPRODUCT(ImC,SIN(kk*RADIANS(O2731)))</f>
        <v>-0.322656772293711</v>
      </c>
    </row>
    <row r="2732" customFormat="false" ht="15" hidden="false" customHeight="false" outlineLevel="0" collapsed="false">
      <c r="O2732" s="39" t="n">
        <v>92.4</v>
      </c>
      <c r="P2732" s="40" t="n">
        <f aca="false">SUMPRODUCT(ReC,COS(kk*RADIANS(O2732)))-SUMPRODUCT(ImC,SIN(kk*RADIANS(O2732)))</f>
        <v>-0.322825496948291</v>
      </c>
    </row>
    <row r="2733" customFormat="false" ht="15" hidden="false" customHeight="false" outlineLevel="0" collapsed="false">
      <c r="O2733" s="39" t="n">
        <v>92.5</v>
      </c>
      <c r="P2733" s="40" t="n">
        <f aca="false">SUMPRODUCT(ReC,COS(kk*RADIANS(O2733)))-SUMPRODUCT(ImC,SIN(kk*RADIANS(O2733)))</f>
        <v>-0.322994989732385</v>
      </c>
    </row>
    <row r="2734" customFormat="false" ht="15" hidden="false" customHeight="false" outlineLevel="0" collapsed="false">
      <c r="O2734" s="39" t="n">
        <v>92.6</v>
      </c>
      <c r="P2734" s="40" t="n">
        <f aca="false">SUMPRODUCT(ReC,COS(kk*RADIANS(O2734)))-SUMPRODUCT(ImC,SIN(kk*RADIANS(O2734)))</f>
        <v>-0.323165276664068</v>
      </c>
    </row>
    <row r="2735" customFormat="false" ht="15" hidden="false" customHeight="false" outlineLevel="0" collapsed="false">
      <c r="O2735" s="39" t="n">
        <v>92.7</v>
      </c>
      <c r="P2735" s="40" t="n">
        <f aca="false">SUMPRODUCT(ReC,COS(kk*RADIANS(O2735)))-SUMPRODUCT(ImC,SIN(kk*RADIANS(O2735)))</f>
        <v>-0.323336381428526</v>
      </c>
    </row>
    <row r="2736" customFormat="false" ht="15" hidden="false" customHeight="false" outlineLevel="0" collapsed="false">
      <c r="O2736" s="39" t="n">
        <v>92.8</v>
      </c>
      <c r="P2736" s="40" t="n">
        <f aca="false">SUMPRODUCT(ReC,COS(kk*RADIANS(O2736)))-SUMPRODUCT(ImC,SIN(kk*RADIANS(O2736)))</f>
        <v>-0.323508325356971</v>
      </c>
    </row>
    <row r="2737" customFormat="false" ht="15" hidden="false" customHeight="false" outlineLevel="0" collapsed="false">
      <c r="O2737" s="39" t="n">
        <v>92.9</v>
      </c>
      <c r="P2737" s="40" t="n">
        <f aca="false">SUMPRODUCT(ReC,COS(kk*RADIANS(O2737)))-SUMPRODUCT(ImC,SIN(kk*RADIANS(O2737)))</f>
        <v>-0.323681127406906</v>
      </c>
    </row>
    <row r="2738" customFormat="false" ht="15" hidden="false" customHeight="false" outlineLevel="0" collapsed="false">
      <c r="O2738" s="39" t="n">
        <v>93</v>
      </c>
      <c r="P2738" s="40" t="n">
        <f aca="false">SUMPRODUCT(ReC,COS(kk*RADIANS(O2738)))-SUMPRODUCT(ImC,SIN(kk*RADIANS(O2738)))</f>
        <v>-0.323854804143746</v>
      </c>
    </row>
    <row r="2739" customFormat="false" ht="15" hidden="false" customHeight="false" outlineLevel="0" collapsed="false">
      <c r="O2739" s="39" t="n">
        <v>93.1</v>
      </c>
      <c r="P2739" s="40" t="n">
        <f aca="false">SUMPRODUCT(ReC,COS(kk*RADIANS(O2739)))-SUMPRODUCT(ImC,SIN(kk*RADIANS(O2739)))</f>
        <v>-0.324029369723803</v>
      </c>
    </row>
    <row r="2740" customFormat="false" ht="15" hidden="false" customHeight="false" outlineLevel="0" collapsed="false">
      <c r="O2740" s="39" t="n">
        <v>93.2</v>
      </c>
      <c r="P2740" s="40" t="n">
        <f aca="false">SUMPRODUCT(ReC,COS(kk*RADIANS(O2740)))-SUMPRODUCT(ImC,SIN(kk*RADIANS(O2740)))</f>
        <v>-0.324204835878644</v>
      </c>
    </row>
    <row r="2741" customFormat="false" ht="15" hidden="false" customHeight="false" outlineLevel="0" collapsed="false">
      <c r="O2741" s="39" t="n">
        <v>93.3</v>
      </c>
      <c r="P2741" s="40" t="n">
        <f aca="false">SUMPRODUCT(ReC,COS(kk*RADIANS(O2741)))-SUMPRODUCT(ImC,SIN(kk*RADIANS(O2741)))</f>
        <v>-0.324381211900838</v>
      </c>
    </row>
    <row r="2742" customFormat="false" ht="15" hidden="false" customHeight="false" outlineLevel="0" collapsed="false">
      <c r="O2742" s="39" t="n">
        <v>93.4</v>
      </c>
      <c r="P2742" s="40" t="n">
        <f aca="false">SUMPRODUCT(ReC,COS(kk*RADIANS(O2742)))-SUMPRODUCT(ImC,SIN(kk*RADIANS(O2742)))</f>
        <v>-0.324558504631082</v>
      </c>
    </row>
    <row r="2743" customFormat="false" ht="15" hidden="false" customHeight="false" outlineLevel="0" collapsed="false">
      <c r="O2743" s="39" t="n">
        <v>93.5</v>
      </c>
      <c r="P2743" s="40" t="n">
        <f aca="false">SUMPRODUCT(ReC,COS(kk*RADIANS(O2743)))-SUMPRODUCT(ImC,SIN(kk*RADIANS(O2743)))</f>
        <v>-0.324736718446729</v>
      </c>
    </row>
    <row r="2744" customFormat="false" ht="15" hidden="false" customHeight="false" outlineLevel="0" collapsed="false">
      <c r="O2744" s="39" t="n">
        <v>93.6</v>
      </c>
      <c r="P2744" s="40" t="n">
        <f aca="false">SUMPRODUCT(ReC,COS(kk*RADIANS(O2744)))-SUMPRODUCT(ImC,SIN(kk*RADIANS(O2744)))</f>
        <v>-0.324915855251717</v>
      </c>
    </row>
    <row r="2745" customFormat="false" ht="15" hidden="false" customHeight="false" outlineLevel="0" collapsed="false">
      <c r="O2745" s="39" t="n">
        <v>93.7</v>
      </c>
      <c r="P2745" s="40" t="n">
        <f aca="false">SUMPRODUCT(ReC,COS(kk*RADIANS(O2745)))-SUMPRODUCT(ImC,SIN(kk*RADIANS(O2745)))</f>
        <v>-0.325095914467901</v>
      </c>
    </row>
    <row r="2746" customFormat="false" ht="15" hidden="false" customHeight="false" outlineLevel="0" collapsed="false">
      <c r="O2746" s="39" t="n">
        <v>93.8</v>
      </c>
      <c r="P2746" s="40" t="n">
        <f aca="false">SUMPRODUCT(ReC,COS(kk*RADIANS(O2746)))-SUMPRODUCT(ImC,SIN(kk*RADIANS(O2746)))</f>
        <v>-0.325276893027794</v>
      </c>
    </row>
    <row r="2747" customFormat="false" ht="15" hidden="false" customHeight="false" outlineLevel="0" collapsed="false">
      <c r="O2747" s="39" t="n">
        <v>93.9</v>
      </c>
      <c r="P2747" s="40" t="n">
        <f aca="false">SUMPRODUCT(ReC,COS(kk*RADIANS(O2747)))-SUMPRODUCT(ImC,SIN(kk*RADIANS(O2747)))</f>
        <v>-0.325458785368724</v>
      </c>
    </row>
    <row r="2748" customFormat="false" ht="15" hidden="false" customHeight="false" outlineLevel="0" collapsed="false">
      <c r="O2748" s="39" t="n">
        <v>94</v>
      </c>
      <c r="P2748" s="40" t="n">
        <f aca="false">SUMPRODUCT(ReC,COS(kk*RADIANS(O2748)))-SUMPRODUCT(ImC,SIN(kk*RADIANS(O2748)))</f>
        <v>-0.325641583428406</v>
      </c>
    </row>
    <row r="2749" customFormat="false" ht="15" hidden="false" customHeight="false" outlineLevel="0" collapsed="false">
      <c r="O2749" s="39" t="n">
        <v>94.1</v>
      </c>
      <c r="P2749" s="40" t="n">
        <f aca="false">SUMPRODUCT(ReC,COS(kk*RADIANS(O2749)))-SUMPRODUCT(ImC,SIN(kk*RADIANS(O2749)))</f>
        <v>-0.325825276641928</v>
      </c>
    </row>
    <row r="2750" customFormat="false" ht="15" hidden="false" customHeight="false" outlineLevel="0" collapsed="false">
      <c r="O2750" s="39" t="n">
        <v>94.2</v>
      </c>
      <c r="P2750" s="40" t="n">
        <f aca="false">SUMPRODUCT(ReC,COS(kk*RADIANS(O2750)))-SUMPRODUCT(ImC,SIN(kk*RADIANS(O2750)))</f>
        <v>-0.326009851940164</v>
      </c>
    </row>
    <row r="2751" customFormat="false" ht="15" hidden="false" customHeight="false" outlineLevel="0" collapsed="false">
      <c r="O2751" s="39" t="n">
        <v>94.3</v>
      </c>
      <c r="P2751" s="40" t="n">
        <f aca="false">SUMPRODUCT(ReC,COS(kk*RADIANS(O2751)))-SUMPRODUCT(ImC,SIN(kk*RADIANS(O2751)))</f>
        <v>-0.326195293749593</v>
      </c>
    </row>
    <row r="2752" customFormat="false" ht="15" hidden="false" customHeight="false" outlineLevel="0" collapsed="false">
      <c r="O2752" s="39" t="n">
        <v>94.4</v>
      </c>
      <c r="P2752" s="40" t="n">
        <f aca="false">SUMPRODUCT(ReC,COS(kk*RADIANS(O2752)))-SUMPRODUCT(ImC,SIN(kk*RADIANS(O2752)))</f>
        <v>-0.326381583993548</v>
      </c>
    </row>
    <row r="2753" customFormat="false" ht="15" hidden="false" customHeight="false" outlineLevel="0" collapsed="false">
      <c r="O2753" s="39" t="n">
        <v>94.5</v>
      </c>
      <c r="P2753" s="40" t="n">
        <f aca="false">SUMPRODUCT(ReC,COS(kk*RADIANS(O2753)))-SUMPRODUCT(ImC,SIN(kk*RADIANS(O2753)))</f>
        <v>-0.326568702094879</v>
      </c>
    </row>
    <row r="2754" customFormat="false" ht="15" hidden="false" customHeight="false" outlineLevel="0" collapsed="false">
      <c r="O2754" s="39" t="n">
        <v>94.6</v>
      </c>
      <c r="P2754" s="40" t="n">
        <f aca="false">SUMPRODUCT(ReC,COS(kk*RADIANS(O2754)))-SUMPRODUCT(ImC,SIN(kk*RADIANS(O2754)))</f>
        <v>-0.326756624980029</v>
      </c>
    </row>
    <row r="2755" customFormat="false" ht="15" hidden="false" customHeight="false" outlineLevel="0" collapsed="false">
      <c r="O2755" s="39" t="n">
        <v>94.7</v>
      </c>
      <c r="P2755" s="40" t="n">
        <f aca="false">SUMPRODUCT(ReC,COS(kk*RADIANS(O2755)))-SUMPRODUCT(ImC,SIN(kk*RADIANS(O2755)))</f>
        <v>-0.326945327084524</v>
      </c>
    </row>
    <row r="2756" customFormat="false" ht="15" hidden="false" customHeight="false" outlineLevel="0" collapsed="false">
      <c r="O2756" s="39" t="n">
        <v>94.8</v>
      </c>
      <c r="P2756" s="40" t="n">
        <f aca="false">SUMPRODUCT(ReC,COS(kk*RADIANS(O2756)))-SUMPRODUCT(ImC,SIN(kk*RADIANS(O2756)))</f>
        <v>-0.327134780359874</v>
      </c>
    </row>
    <row r="2757" customFormat="false" ht="15" hidden="false" customHeight="false" outlineLevel="0" collapsed="false">
      <c r="O2757" s="39" t="n">
        <v>94.9</v>
      </c>
      <c r="P2757" s="40" t="n">
        <f aca="false">SUMPRODUCT(ReC,COS(kk*RADIANS(O2757)))-SUMPRODUCT(ImC,SIN(kk*RADIANS(O2757)))</f>
        <v>-0.327324954281883</v>
      </c>
    </row>
    <row r="2758" customFormat="false" ht="15" hidden="false" customHeight="false" outlineLevel="0" collapsed="false">
      <c r="O2758" s="39" t="n">
        <v>95</v>
      </c>
      <c r="P2758" s="40" t="n">
        <f aca="false">SUMPRODUCT(ReC,COS(kk*RADIANS(O2758)))-SUMPRODUCT(ImC,SIN(kk*RADIANS(O2758)))</f>
        <v>-0.327515815860346</v>
      </c>
    </row>
    <row r="2759" customFormat="false" ht="15" hidden="false" customHeight="false" outlineLevel="0" collapsed="false">
      <c r="O2759" s="39" t="n">
        <v>95.1</v>
      </c>
      <c r="P2759" s="40" t="n">
        <f aca="false">SUMPRODUCT(ReC,COS(kk*RADIANS(O2759)))-SUMPRODUCT(ImC,SIN(kk*RADIANS(O2759)))</f>
        <v>-0.327707329650161</v>
      </c>
    </row>
    <row r="2760" customFormat="false" ht="15" hidden="false" customHeight="false" outlineLevel="0" collapsed="false">
      <c r="O2760" s="39" t="n">
        <v>95.2</v>
      </c>
      <c r="P2760" s="40" t="n">
        <f aca="false">SUMPRODUCT(ReC,COS(kk*RADIANS(O2760)))-SUMPRODUCT(ImC,SIN(kk*RADIANS(O2760)))</f>
        <v>-0.327899457763809</v>
      </c>
    </row>
    <row r="2761" customFormat="false" ht="15" hidden="false" customHeight="false" outlineLevel="0" collapsed="false">
      <c r="O2761" s="39" t="n">
        <v>95.3</v>
      </c>
      <c r="P2761" s="40" t="n">
        <f aca="false">SUMPRODUCT(ReC,COS(kk*RADIANS(O2761)))-SUMPRODUCT(ImC,SIN(kk*RADIANS(O2761)))</f>
        <v>-0.328092159885237</v>
      </c>
    </row>
    <row r="2762" customFormat="false" ht="15" hidden="false" customHeight="false" outlineLevel="0" collapsed="false">
      <c r="O2762" s="39" t="n">
        <v>95.4</v>
      </c>
      <c r="P2762" s="40" t="n">
        <f aca="false">SUMPRODUCT(ReC,COS(kk*RADIANS(O2762)))-SUMPRODUCT(ImC,SIN(kk*RADIANS(O2762)))</f>
        <v>-0.328285393285093</v>
      </c>
    </row>
    <row r="2763" customFormat="false" ht="15" hidden="false" customHeight="false" outlineLevel="0" collapsed="false">
      <c r="O2763" s="39" t="n">
        <v>95.5</v>
      </c>
      <c r="P2763" s="40" t="n">
        <f aca="false">SUMPRODUCT(ReC,COS(kk*RADIANS(O2763)))-SUMPRODUCT(ImC,SIN(kk*RADIANS(O2763)))</f>
        <v>-0.328479112837348</v>
      </c>
    </row>
    <row r="2764" customFormat="false" ht="15" hidden="false" customHeight="false" outlineLevel="0" collapsed="false">
      <c r="O2764" s="39" t="n">
        <v>95.6</v>
      </c>
      <c r="P2764" s="40" t="n">
        <f aca="false">SUMPRODUCT(ReC,COS(kk*RADIANS(O2764)))-SUMPRODUCT(ImC,SIN(kk*RADIANS(O2764)))</f>
        <v>-0.328673271037255</v>
      </c>
    </row>
    <row r="2765" customFormat="false" ht="15" hidden="false" customHeight="false" outlineLevel="0" collapsed="false">
      <c r="O2765" s="39" t="n">
        <v>95.7</v>
      </c>
      <c r="P2765" s="40" t="n">
        <f aca="false">SUMPRODUCT(ReC,COS(kk*RADIANS(O2765)))-SUMPRODUCT(ImC,SIN(kk*RADIANS(O2765)))</f>
        <v>-0.328867818020672</v>
      </c>
    </row>
    <row r="2766" customFormat="false" ht="15" hidden="false" customHeight="false" outlineLevel="0" collapsed="false">
      <c r="O2766" s="39" t="n">
        <v>95.8</v>
      </c>
      <c r="P2766" s="40" t="n">
        <f aca="false">SUMPRODUCT(ReC,COS(kk*RADIANS(O2766)))-SUMPRODUCT(ImC,SIN(kk*RADIANS(O2766)))</f>
        <v>-0.329062701584706</v>
      </c>
    </row>
    <row r="2767" customFormat="false" ht="15" hidden="false" customHeight="false" outlineLevel="0" collapsed="false">
      <c r="O2767" s="39" t="n">
        <v>95.9</v>
      </c>
      <c r="P2767" s="40" t="n">
        <f aca="false">SUMPRODUCT(ReC,COS(kk*RADIANS(O2767)))-SUMPRODUCT(ImC,SIN(kk*RADIANS(O2767)))</f>
        <v>-0.329257867209694</v>
      </c>
    </row>
    <row r="2768" customFormat="false" ht="15" hidden="false" customHeight="false" outlineLevel="0" collapsed="false">
      <c r="O2768" s="39" t="n">
        <v>96</v>
      </c>
      <c r="P2768" s="40" t="n">
        <f aca="false">SUMPRODUCT(ReC,COS(kk*RADIANS(O2768)))-SUMPRODUCT(ImC,SIN(kk*RADIANS(O2768)))</f>
        <v>-0.329453258082488</v>
      </c>
    </row>
    <row r="2769" customFormat="false" ht="15" hidden="false" customHeight="false" outlineLevel="0" collapsed="false">
      <c r="O2769" s="39" t="n">
        <v>96.1</v>
      </c>
      <c r="P2769" s="40" t="n">
        <f aca="false">SUMPRODUCT(ReC,COS(kk*RADIANS(O2769)))-SUMPRODUCT(ImC,SIN(kk*RADIANS(O2769)))</f>
        <v>-0.329648815121045</v>
      </c>
    </row>
    <row r="2770" customFormat="false" ht="15" hidden="false" customHeight="false" outlineLevel="0" collapsed="false">
      <c r="O2770" s="39" t="n">
        <v>96.2</v>
      </c>
      <c r="P2770" s="40" t="n">
        <f aca="false">SUMPRODUCT(ReC,COS(kk*RADIANS(O2770)))-SUMPRODUCT(ImC,SIN(kk*RADIANS(O2770)))</f>
        <v>-0.329844477000303</v>
      </c>
    </row>
    <row r="2771" customFormat="false" ht="15" hidden="false" customHeight="false" outlineLevel="0" collapsed="false">
      <c r="O2771" s="39" t="n">
        <v>96.3</v>
      </c>
      <c r="P2771" s="40" t="n">
        <f aca="false">SUMPRODUCT(ReC,COS(kk*RADIANS(O2771)))-SUMPRODUCT(ImC,SIN(kk*RADIANS(O2771)))</f>
        <v>-0.330040180179328</v>
      </c>
    </row>
    <row r="2772" customFormat="false" ht="15" hidden="false" customHeight="false" outlineLevel="0" collapsed="false">
      <c r="O2772" s="39" t="n">
        <v>96.4</v>
      </c>
      <c r="P2772" s="40" t="n">
        <f aca="false">SUMPRODUCT(ReC,COS(kk*RADIANS(O2772)))-SUMPRODUCT(ImC,SIN(kk*RADIANS(O2772)))</f>
        <v>-0.33023585892972</v>
      </c>
    </row>
    <row r="2773" customFormat="false" ht="15" hidden="false" customHeight="false" outlineLevel="0" collapsed="false">
      <c r="O2773" s="39" t="n">
        <v>96.5</v>
      </c>
      <c r="P2773" s="40" t="n">
        <f aca="false">SUMPRODUCT(ReC,COS(kk*RADIANS(O2773)))-SUMPRODUCT(ImC,SIN(kk*RADIANS(O2773)))</f>
        <v>-0.330431445365269</v>
      </c>
    </row>
    <row r="2774" customFormat="false" ht="15" hidden="false" customHeight="false" outlineLevel="0" collapsed="false">
      <c r="O2774" s="39" t="n">
        <v>96.6</v>
      </c>
      <c r="P2774" s="40" t="n">
        <f aca="false">SUMPRODUCT(ReC,COS(kk*RADIANS(O2774)))-SUMPRODUCT(ImC,SIN(kk*RADIANS(O2774)))</f>
        <v>-0.330626869472821</v>
      </c>
    </row>
    <row r="2775" customFormat="false" ht="15" hidden="false" customHeight="false" outlineLevel="0" collapsed="false">
      <c r="O2775" s="39" t="n">
        <v>96.7</v>
      </c>
      <c r="P2775" s="40" t="n">
        <f aca="false">SUMPRODUCT(ReC,COS(kk*RADIANS(O2775)))-SUMPRODUCT(ImC,SIN(kk*RADIANS(O2775)))</f>
        <v>-0.330822059144376</v>
      </c>
    </row>
    <row r="2776" customFormat="false" ht="15" hidden="false" customHeight="false" outlineLevel="0" collapsed="false">
      <c r="O2776" s="39" t="n">
        <v>96.8</v>
      </c>
      <c r="P2776" s="40" t="n">
        <f aca="false">SUMPRODUCT(ReC,COS(kk*RADIANS(O2776)))-SUMPRODUCT(ImC,SIN(kk*RADIANS(O2776)))</f>
        <v>-0.33101694021036</v>
      </c>
    </row>
    <row r="2777" customFormat="false" ht="15" hidden="false" customHeight="false" outlineLevel="0" collapsed="false">
      <c r="O2777" s="39" t="n">
        <v>96.9</v>
      </c>
      <c r="P2777" s="40" t="n">
        <f aca="false">SUMPRODUCT(ReC,COS(kk*RADIANS(O2777)))-SUMPRODUCT(ImC,SIN(kk*RADIANS(O2777)))</f>
        <v>-0.331211436474088</v>
      </c>
    </row>
    <row r="2778" customFormat="false" ht="15" hidden="false" customHeight="false" outlineLevel="0" collapsed="false">
      <c r="O2778" s="39" t="n">
        <v>97</v>
      </c>
      <c r="P2778" s="40" t="n">
        <f aca="false">SUMPRODUCT(ReC,COS(kk*RADIANS(O2778)))-SUMPRODUCT(ImC,SIN(kk*RADIANS(O2778)))</f>
        <v>-0.33140546974737</v>
      </c>
    </row>
    <row r="2779" customFormat="false" ht="15" hidden="false" customHeight="false" outlineLevel="0" collapsed="false">
      <c r="O2779" s="39" t="n">
        <v>97.1</v>
      </c>
      <c r="P2779" s="40" t="n">
        <f aca="false">SUMPRODUCT(ReC,COS(kk*RADIANS(O2779)))-SUMPRODUCT(ImC,SIN(kk*RADIANS(O2779)))</f>
        <v>-0.331598959887268</v>
      </c>
    </row>
    <row r="2780" customFormat="false" ht="15" hidden="false" customHeight="false" outlineLevel="0" collapsed="false">
      <c r="O2780" s="39" t="n">
        <v>97.2</v>
      </c>
      <c r="P2780" s="40" t="n">
        <f aca="false">SUMPRODUCT(ReC,COS(kk*RADIANS(O2780)))-SUMPRODUCT(ImC,SIN(kk*RADIANS(O2780)))</f>
        <v>-0.33179182483396</v>
      </c>
    </row>
    <row r="2781" customFormat="false" ht="15" hidden="false" customHeight="false" outlineLevel="0" collapsed="false">
      <c r="O2781" s="39" t="n">
        <v>97.3</v>
      </c>
      <c r="P2781" s="40" t="n">
        <f aca="false">SUMPRODUCT(ReC,COS(kk*RADIANS(O2781)))-SUMPRODUCT(ImC,SIN(kk*RADIANS(O2781)))</f>
        <v>-0.331983980649712</v>
      </c>
    </row>
    <row r="2782" customFormat="false" ht="15" hidden="false" customHeight="false" outlineLevel="0" collapsed="false">
      <c r="O2782" s="39" t="n">
        <v>97.4</v>
      </c>
      <c r="P2782" s="40" t="n">
        <f aca="false">SUMPRODUCT(ReC,COS(kk*RADIANS(O2782)))-SUMPRODUCT(ImC,SIN(kk*RADIANS(O2782)))</f>
        <v>-0.33217534155892</v>
      </c>
    </row>
    <row r="2783" customFormat="false" ht="15" hidden="false" customHeight="false" outlineLevel="0" collapsed="false">
      <c r="O2783" s="39" t="n">
        <v>97.5</v>
      </c>
      <c r="P2783" s="40" t="n">
        <f aca="false">SUMPRODUCT(ReC,COS(kk*RADIANS(O2783)))-SUMPRODUCT(ImC,SIN(kk*RADIANS(O2783)))</f>
        <v>-0.332365819989211</v>
      </c>
    </row>
    <row r="2784" customFormat="false" ht="15" hidden="false" customHeight="false" outlineLevel="0" collapsed="false">
      <c r="O2784" s="39" t="n">
        <v>97.6</v>
      </c>
      <c r="P2784" s="40" t="n">
        <f aca="false">SUMPRODUCT(ReC,COS(kk*RADIANS(O2784)))-SUMPRODUCT(ImC,SIN(kk*RADIANS(O2784)))</f>
        <v>-0.332555326613578</v>
      </c>
    </row>
    <row r="2785" customFormat="false" ht="15" hidden="false" customHeight="false" outlineLevel="0" collapsed="false">
      <c r="O2785" s="39" t="n">
        <v>97.7</v>
      </c>
      <c r="P2785" s="40" t="n">
        <f aca="false">SUMPRODUCT(ReC,COS(kk*RADIANS(O2785)))-SUMPRODUCT(ImC,SIN(kk*RADIANS(O2785)))</f>
        <v>-0.332743770393528</v>
      </c>
    </row>
    <row r="2786" customFormat="false" ht="15" hidden="false" customHeight="false" outlineLevel="0" collapsed="false">
      <c r="O2786" s="39" t="n">
        <v>97.8</v>
      </c>
      <c r="P2786" s="40" t="n">
        <f aca="false">SUMPRODUCT(ReC,COS(kk*RADIANS(O2786)))-SUMPRODUCT(ImC,SIN(kk*RADIANS(O2786)))</f>
        <v>-0.332931058623215</v>
      </c>
    </row>
    <row r="2787" customFormat="false" ht="15" hidden="false" customHeight="false" outlineLevel="0" collapsed="false">
      <c r="O2787" s="39" t="n">
        <v>97.9</v>
      </c>
      <c r="P2787" s="40" t="n">
        <f aca="false">SUMPRODUCT(ReC,COS(kk*RADIANS(O2787)))-SUMPRODUCT(ImC,SIN(kk*RADIANS(O2787)))</f>
        <v>-0.333117096974542</v>
      </c>
    </row>
    <row r="2788" customFormat="false" ht="15" hidden="false" customHeight="false" outlineLevel="0" collapsed="false">
      <c r="O2788" s="39" t="n">
        <v>98</v>
      </c>
      <c r="P2788" s="40" t="n">
        <f aca="false">SUMPRODUCT(ReC,COS(kk*RADIANS(O2788)))-SUMPRODUCT(ImC,SIN(kk*RADIANS(O2788)))</f>
        <v>-0.333301789543203</v>
      </c>
    </row>
    <row r="2789" customFormat="false" ht="15" hidden="false" customHeight="false" outlineLevel="0" collapsed="false">
      <c r="O2789" s="39" t="n">
        <v>98.1</v>
      </c>
      <c r="P2789" s="40" t="n">
        <f aca="false">SUMPRODUCT(ReC,COS(kk*RADIANS(O2789)))-SUMPRODUCT(ImC,SIN(kk*RADIANS(O2789)))</f>
        <v>-0.333485038895643</v>
      </c>
    </row>
    <row r="2790" customFormat="false" ht="15" hidden="false" customHeight="false" outlineLevel="0" collapsed="false">
      <c r="O2790" s="39" t="n">
        <v>98.2</v>
      </c>
      <c r="P2790" s="40" t="n">
        <f aca="false">SUMPRODUCT(ReC,COS(kk*RADIANS(O2790)))-SUMPRODUCT(ImC,SIN(kk*RADIANS(O2790)))</f>
        <v>-0.333666746116907</v>
      </c>
    </row>
    <row r="2791" customFormat="false" ht="15" hidden="false" customHeight="false" outlineLevel="0" collapsed="false">
      <c r="O2791" s="39" t="n">
        <v>98.3</v>
      </c>
      <c r="P2791" s="40" t="n">
        <f aca="false">SUMPRODUCT(ReC,COS(kk*RADIANS(O2791)))-SUMPRODUCT(ImC,SIN(kk*RADIANS(O2791)))</f>
        <v>-0.333846810859356</v>
      </c>
    </row>
    <row r="2792" customFormat="false" ht="15" hidden="false" customHeight="false" outlineLevel="0" collapsed="false">
      <c r="O2792" s="39" t="n">
        <v>98.4</v>
      </c>
      <c r="P2792" s="40" t="n">
        <f aca="false">SUMPRODUCT(ReC,COS(kk*RADIANS(O2792)))-SUMPRODUCT(ImC,SIN(kk*RADIANS(O2792)))</f>
        <v>-0.334025131392232</v>
      </c>
    </row>
    <row r="2793" customFormat="false" ht="15" hidden="false" customHeight="false" outlineLevel="0" collapsed="false">
      <c r="O2793" s="39" t="n">
        <v>98.5</v>
      </c>
      <c r="P2793" s="40" t="n">
        <f aca="false">SUMPRODUCT(ReC,COS(kk*RADIANS(O2793)))-SUMPRODUCT(ImC,SIN(kk*RADIANS(O2793)))</f>
        <v>-0.334201604652023</v>
      </c>
    </row>
    <row r="2794" customFormat="false" ht="15" hidden="false" customHeight="false" outlineLevel="0" collapsed="false">
      <c r="O2794" s="39" t="n">
        <v>98.6</v>
      </c>
      <c r="P2794" s="40" t="n">
        <f aca="false">SUMPRODUCT(ReC,COS(kk*RADIANS(O2794)))-SUMPRODUCT(ImC,SIN(kk*RADIANS(O2794)))</f>
        <v>-0.334376126293626</v>
      </c>
    </row>
    <row r="2795" customFormat="false" ht="15" hidden="false" customHeight="false" outlineLevel="0" collapsed="false">
      <c r="O2795" s="39" t="n">
        <v>98.7</v>
      </c>
      <c r="P2795" s="40" t="n">
        <f aca="false">SUMPRODUCT(ReC,COS(kk*RADIANS(O2795)))-SUMPRODUCT(ImC,SIN(kk*RADIANS(O2795)))</f>
        <v>-0.334548590742271</v>
      </c>
    </row>
    <row r="2796" customFormat="false" ht="15" hidden="false" customHeight="false" outlineLevel="0" collapsed="false">
      <c r="O2796" s="39" t="n">
        <v>98.8</v>
      </c>
      <c r="P2796" s="40" t="n">
        <f aca="false">SUMPRODUCT(ReC,COS(kk*RADIANS(O2796)))-SUMPRODUCT(ImC,SIN(kk*RADIANS(O2796)))</f>
        <v>-0.334718891246171</v>
      </c>
    </row>
    <row r="2797" customFormat="false" ht="15" hidden="false" customHeight="false" outlineLevel="0" collapsed="false">
      <c r="O2797" s="39" t="n">
        <v>98.9</v>
      </c>
      <c r="P2797" s="40" t="n">
        <f aca="false">SUMPRODUCT(ReC,COS(kk*RADIANS(O2797)))-SUMPRODUCT(ImC,SIN(kk*RADIANS(O2797)))</f>
        <v>-0.334886919929884</v>
      </c>
    </row>
    <row r="2798" customFormat="false" ht="15" hidden="false" customHeight="false" outlineLevel="0" collapsed="false">
      <c r="O2798" s="39" t="n">
        <v>99</v>
      </c>
      <c r="P2798" s="40" t="n">
        <f aca="false">SUMPRODUCT(ReC,COS(kk*RADIANS(O2798)))-SUMPRODUCT(ImC,SIN(kk*RADIANS(O2798)))</f>
        <v>-0.335052567848347</v>
      </c>
    </row>
    <row r="2799" customFormat="false" ht="15" hidden="false" customHeight="false" outlineLevel="0" collapsed="false">
      <c r="O2799" s="39" t="n">
        <v>99.1</v>
      </c>
      <c r="P2799" s="40" t="n">
        <f aca="false">SUMPRODUCT(ReC,COS(kk*RADIANS(O2799)))-SUMPRODUCT(ImC,SIN(kk*RADIANS(O2799)))</f>
        <v>-0.335215725041563</v>
      </c>
    </row>
    <row r="2800" customFormat="false" ht="15" hidden="false" customHeight="false" outlineLevel="0" collapsed="false">
      <c r="O2800" s="39" t="n">
        <v>99.2</v>
      </c>
      <c r="P2800" s="40" t="n">
        <f aca="false">SUMPRODUCT(ReC,COS(kk*RADIANS(O2800)))-SUMPRODUCT(ImC,SIN(kk*RADIANS(O2800)))</f>
        <v>-0.335376280589905</v>
      </c>
    </row>
    <row r="2801" customFormat="false" ht="15" hidden="false" customHeight="false" outlineLevel="0" collapsed="false">
      <c r="O2801" s="39" t="n">
        <v>99.3</v>
      </c>
      <c r="P2801" s="40" t="n">
        <f aca="false">SUMPRODUCT(ReC,COS(kk*RADIANS(O2801)))-SUMPRODUCT(ImC,SIN(kk*RADIANS(O2801)))</f>
        <v>-0.335534122670008</v>
      </c>
    </row>
    <row r="2802" customFormat="false" ht="15" hidden="false" customHeight="false" outlineLevel="0" collapsed="false">
      <c r="O2802" s="39" t="n">
        <v>99.4</v>
      </c>
      <c r="P2802" s="40" t="n">
        <f aca="false">SUMPRODUCT(ReC,COS(kk*RADIANS(O2802)))-SUMPRODUCT(ImC,SIN(kk*RADIANS(O2802)))</f>
        <v>-0.335689138611225</v>
      </c>
    </row>
    <row r="2803" customFormat="false" ht="15" hidden="false" customHeight="false" outlineLevel="0" collapsed="false">
      <c r="O2803" s="39" t="n">
        <v>99.5</v>
      </c>
      <c r="P2803" s="40" t="n">
        <f aca="false">SUMPRODUCT(ReC,COS(kk*RADIANS(O2803)))-SUMPRODUCT(ImC,SIN(kk*RADIANS(O2803)))</f>
        <v>-0.335841214952612</v>
      </c>
    </row>
    <row r="2804" customFormat="false" ht="15" hidden="false" customHeight="false" outlineLevel="0" collapsed="false">
      <c r="O2804" s="39" t="n">
        <v>99.6</v>
      </c>
      <c r="P2804" s="40" t="n">
        <f aca="false">SUMPRODUCT(ReC,COS(kk*RADIANS(O2804)))-SUMPRODUCT(ImC,SIN(kk*RADIANS(O2804)))</f>
        <v>-0.335990237500415</v>
      </c>
    </row>
    <row r="2805" customFormat="false" ht="15" hidden="false" customHeight="false" outlineLevel="0" collapsed="false">
      <c r="O2805" s="39" t="n">
        <v>99.7</v>
      </c>
      <c r="P2805" s="40" t="n">
        <f aca="false">SUMPRODUCT(ReC,COS(kk*RADIANS(O2805)))-SUMPRODUCT(ImC,SIN(kk*RADIANS(O2805)))</f>
        <v>-0.336136091386024</v>
      </c>
    </row>
    <row r="2806" customFormat="false" ht="15" hidden="false" customHeight="false" outlineLevel="0" collapsed="false">
      <c r="O2806" s="39" t="n">
        <v>99.8</v>
      </c>
      <c r="P2806" s="40" t="n">
        <f aca="false">SUMPRODUCT(ReC,COS(kk*RADIANS(O2806)))-SUMPRODUCT(ImC,SIN(kk*RADIANS(O2806)))</f>
        <v>-0.336278661124368</v>
      </c>
    </row>
    <row r="2807" customFormat="false" ht="15" hidden="false" customHeight="false" outlineLevel="0" collapsed="false">
      <c r="O2807" s="39" t="n">
        <v>99.9</v>
      </c>
      <c r="P2807" s="40" t="n">
        <f aca="false">SUMPRODUCT(ReC,COS(kk*RADIANS(O2807)))-SUMPRODUCT(ImC,SIN(kk*RADIANS(O2807)))</f>
        <v>-0.336417830672719</v>
      </c>
    </row>
    <row r="2808" customFormat="false" ht="15" hidden="false" customHeight="false" outlineLevel="0" collapsed="false">
      <c r="O2808" s="39" t="n">
        <v>100</v>
      </c>
      <c r="P2808" s="40" t="n">
        <f aca="false">SUMPRODUCT(ReC,COS(kk*RADIANS(O2808)))-SUMPRODUCT(ImC,SIN(kk*RADIANS(O2808)))</f>
        <v>-0.336553483489874</v>
      </c>
    </row>
    <row r="2809" customFormat="false" ht="15" hidden="false" customHeight="false" outlineLevel="0" collapsed="false">
      <c r="O2809" s="39" t="n">
        <v>100.1</v>
      </c>
      <c r="P2809" s="40" t="n">
        <f aca="false">SUMPRODUCT(ReC,COS(kk*RADIANS(O2809)))-SUMPRODUCT(ImC,SIN(kk*RADIANS(O2809)))</f>
        <v>-0.336685502595681</v>
      </c>
    </row>
    <row r="2810" customFormat="false" ht="15" hidden="false" customHeight="false" outlineLevel="0" collapsed="false">
      <c r="O2810" s="39" t="n">
        <v>100.2</v>
      </c>
      <c r="P2810" s="40" t="n">
        <f aca="false">SUMPRODUCT(ReC,COS(kk*RADIANS(O2810)))-SUMPRODUCT(ImC,SIN(kk*RADIANS(O2810)))</f>
        <v>-0.336813770630878</v>
      </c>
    </row>
    <row r="2811" customFormat="false" ht="15" hidden="false" customHeight="false" outlineLevel="0" collapsed="false">
      <c r="O2811" s="39" t="n">
        <v>100.3</v>
      </c>
      <c r="P2811" s="40" t="n">
        <f aca="false">SUMPRODUCT(ReC,COS(kk*RADIANS(O2811)))-SUMPRODUCT(ImC,SIN(kk*RADIANS(O2811)))</f>
        <v>-0.336938169917221</v>
      </c>
    </row>
    <row r="2812" customFormat="false" ht="15" hidden="false" customHeight="false" outlineLevel="0" collapsed="false">
      <c r="O2812" s="39" t="n">
        <v>100.4</v>
      </c>
      <c r="P2812" s="40" t="n">
        <f aca="false">SUMPRODUCT(ReC,COS(kk*RADIANS(O2812)))-SUMPRODUCT(ImC,SIN(kk*RADIANS(O2812)))</f>
        <v>-0.337058582517856</v>
      </c>
    </row>
    <row r="2813" customFormat="false" ht="15" hidden="false" customHeight="false" outlineLevel="0" collapsed="false">
      <c r="O2813" s="39" t="n">
        <v>100.5</v>
      </c>
      <c r="P2813" s="40" t="n">
        <f aca="false">SUMPRODUCT(ReC,COS(kk*RADIANS(O2813)))-SUMPRODUCT(ImC,SIN(kk*RADIANS(O2813)))</f>
        <v>-0.337174890297913</v>
      </c>
    </row>
    <row r="2814" customFormat="false" ht="15" hidden="false" customHeight="false" outlineLevel="0" collapsed="false">
      <c r="O2814" s="39" t="n">
        <v>100.6</v>
      </c>
      <c r="P2814" s="40" t="n">
        <f aca="false">SUMPRODUCT(ReC,COS(kk*RADIANS(O2814)))-SUMPRODUCT(ImC,SIN(kk*RADIANS(O2814)))</f>
        <v>-0.337286974985288</v>
      </c>
    </row>
    <row r="2815" customFormat="false" ht="15" hidden="false" customHeight="false" outlineLevel="0" collapsed="false">
      <c r="O2815" s="39" t="n">
        <v>100.7</v>
      </c>
      <c r="P2815" s="40" t="n">
        <f aca="false">SUMPRODUCT(ReC,COS(kk*RADIANS(O2815)))-SUMPRODUCT(ImC,SIN(kk*RADIANS(O2815)))</f>
        <v>-0.337394718231578</v>
      </c>
    </row>
    <row r="2816" customFormat="false" ht="15" hidden="false" customHeight="false" outlineLevel="0" collapsed="false">
      <c r="O2816" s="39" t="n">
        <v>100.8</v>
      </c>
      <c r="P2816" s="40" t="n">
        <f aca="false">SUMPRODUCT(ReC,COS(kk*RADIANS(O2816)))-SUMPRODUCT(ImC,SIN(kk*RADIANS(O2816)))</f>
        <v>-0.337498001673139</v>
      </c>
    </row>
    <row r="2817" customFormat="false" ht="15" hidden="false" customHeight="false" outlineLevel="0" collapsed="false">
      <c r="O2817" s="39" t="n">
        <v>100.9</v>
      </c>
      <c r="P2817" s="40" t="n">
        <f aca="false">SUMPRODUCT(ReC,COS(kk*RADIANS(O2817)))-SUMPRODUCT(ImC,SIN(kk*RADIANS(O2817)))</f>
        <v>-0.337596706992231</v>
      </c>
    </row>
    <row r="2818" customFormat="false" ht="15" hidden="false" customHeight="false" outlineLevel="0" collapsed="false">
      <c r="O2818" s="39" t="n">
        <v>101</v>
      </c>
      <c r="P2818" s="40" t="n">
        <f aca="false">SUMPRODUCT(ReC,COS(kk*RADIANS(O2818)))-SUMPRODUCT(ImC,SIN(kk*RADIANS(O2818)))</f>
        <v>-0.337690715978227</v>
      </c>
    </row>
    <row r="2819" customFormat="false" ht="15" hidden="false" customHeight="false" outlineLevel="0" collapsed="false">
      <c r="O2819" s="39" t="n">
        <v>101.1</v>
      </c>
      <c r="P2819" s="40" t="n">
        <f aca="false">SUMPRODUCT(ReC,COS(kk*RADIANS(O2819)))-SUMPRODUCT(ImC,SIN(kk*RADIANS(O2819)))</f>
        <v>-0.337779910588842</v>
      </c>
    </row>
    <row r="2820" customFormat="false" ht="15" hidden="false" customHeight="false" outlineLevel="0" collapsed="false">
      <c r="O2820" s="39" t="n">
        <v>101.2</v>
      </c>
      <c r="P2820" s="40" t="n">
        <f aca="false">SUMPRODUCT(ReC,COS(kk*RADIANS(O2820)))-SUMPRODUCT(ImC,SIN(kk*RADIANS(O2820)))</f>
        <v>-0.337864173011355</v>
      </c>
    </row>
    <row r="2821" customFormat="false" ht="15" hidden="false" customHeight="false" outlineLevel="0" collapsed="false">
      <c r="O2821" s="39" t="n">
        <v>101.3</v>
      </c>
      <c r="P2821" s="40" t="n">
        <f aca="false">SUMPRODUCT(ReC,COS(kk*RADIANS(O2821)))-SUMPRODUCT(ImC,SIN(kk*RADIANS(O2821)))</f>
        <v>-0.337943385723795</v>
      </c>
    </row>
    <row r="2822" customFormat="false" ht="15" hidden="false" customHeight="false" outlineLevel="0" collapsed="false">
      <c r="O2822" s="39" t="n">
        <v>101.4</v>
      </c>
      <c r="P2822" s="40" t="n">
        <f aca="false">SUMPRODUCT(ReC,COS(kk*RADIANS(O2822)))-SUMPRODUCT(ImC,SIN(kk*RADIANS(O2822)))</f>
        <v>-0.338017431556047</v>
      </c>
    </row>
    <row r="2823" customFormat="false" ht="15" hidden="false" customHeight="false" outlineLevel="0" collapsed="false">
      <c r="O2823" s="39" t="n">
        <v>101.5</v>
      </c>
      <c r="P2823" s="40" t="n">
        <f aca="false">SUMPRODUCT(ReC,COS(kk*RADIANS(O2823)))-SUMPRODUCT(ImC,SIN(kk*RADIANS(O2823)))</f>
        <v>-0.338086193750864</v>
      </c>
    </row>
    <row r="2824" customFormat="false" ht="15" hidden="false" customHeight="false" outlineLevel="0" collapsed="false">
      <c r="O2824" s="39" t="n">
        <v>101.6</v>
      </c>
      <c r="P2824" s="40" t="n">
        <f aca="false">SUMPRODUCT(ReC,COS(kk*RADIANS(O2824)))-SUMPRODUCT(ImC,SIN(kk*RADIANS(O2824)))</f>
        <v>-0.338149556024731</v>
      </c>
    </row>
    <row r="2825" customFormat="false" ht="15" hidden="false" customHeight="false" outlineLevel="0" collapsed="false">
      <c r="O2825" s="39" t="n">
        <v>101.7</v>
      </c>
      <c r="P2825" s="40" t="n">
        <f aca="false">SUMPRODUCT(ReC,COS(kk*RADIANS(O2825)))-SUMPRODUCT(ImC,SIN(kk*RADIANS(O2825)))</f>
        <v>-0.338207402628567</v>
      </c>
    </row>
    <row r="2826" customFormat="false" ht="15" hidden="false" customHeight="false" outlineLevel="0" collapsed="false">
      <c r="O2826" s="39" t="n">
        <v>101.8</v>
      </c>
      <c r="P2826" s="40" t="n">
        <f aca="false">SUMPRODUCT(ReC,COS(kk*RADIANS(O2826)))-SUMPRODUCT(ImC,SIN(kk*RADIANS(O2826)))</f>
        <v>-0.338259618408223</v>
      </c>
    </row>
    <row r="2827" customFormat="false" ht="15" hidden="false" customHeight="false" outlineLevel="0" collapsed="false">
      <c r="O2827" s="39" t="n">
        <v>101.9</v>
      </c>
      <c r="P2827" s="40" t="n">
        <f aca="false">SUMPRODUCT(ReC,COS(kk*RADIANS(O2827)))-SUMPRODUCT(ImC,SIN(kk*RADIANS(O2827)))</f>
        <v>-0.338306088864743</v>
      </c>
    </row>
    <row r="2828" customFormat="false" ht="15" hidden="false" customHeight="false" outlineLevel="0" collapsed="false">
      <c r="O2828" s="39" t="n">
        <v>102</v>
      </c>
      <c r="P2828" s="40" t="n">
        <f aca="false">SUMPRODUCT(ReC,COS(kk*RADIANS(O2828)))-SUMPRODUCT(ImC,SIN(kk*RADIANS(O2828)))</f>
        <v>-0.338346700214366</v>
      </c>
    </row>
    <row r="2829" customFormat="false" ht="15" hidden="false" customHeight="false" outlineLevel="0" collapsed="false">
      <c r="O2829" s="39" t="n">
        <v>102.1</v>
      </c>
      <c r="P2829" s="40" t="n">
        <f aca="false">SUMPRODUCT(ReC,COS(kk*RADIANS(O2829)))-SUMPRODUCT(ImC,SIN(kk*RADIANS(O2829)))</f>
        <v>-0.33838133944822</v>
      </c>
    </row>
    <row r="2830" customFormat="false" ht="15" hidden="false" customHeight="false" outlineLevel="0" collapsed="false">
      <c r="O2830" s="39" t="n">
        <v>102.2</v>
      </c>
      <c r="P2830" s="40" t="n">
        <f aca="false">SUMPRODUCT(ReC,COS(kk*RADIANS(O2830)))-SUMPRODUCT(ImC,SIN(kk*RADIANS(O2830)))</f>
        <v>-0.338409894391697</v>
      </c>
    </row>
    <row r="2831" customFormat="false" ht="15" hidden="false" customHeight="false" outlineLevel="0" collapsed="false">
      <c r="O2831" s="39" t="n">
        <v>102.3</v>
      </c>
      <c r="P2831" s="40" t="n">
        <f aca="false">SUMPRODUCT(ReC,COS(kk*RADIANS(O2831)))-SUMPRODUCT(ImC,SIN(kk*RADIANS(O2831)))</f>
        <v>-0.338432253763458</v>
      </c>
    </row>
    <row r="2832" customFormat="false" ht="15" hidden="false" customHeight="false" outlineLevel="0" collapsed="false">
      <c r="O2832" s="39" t="n">
        <v>102.4</v>
      </c>
      <c r="P2832" s="40" t="n">
        <f aca="false">SUMPRODUCT(ReC,COS(kk*RADIANS(O2832)))-SUMPRODUCT(ImC,SIN(kk*RADIANS(O2832)))</f>
        <v>-0.338448307234052</v>
      </c>
    </row>
    <row r="2833" customFormat="false" ht="15" hidden="false" customHeight="false" outlineLevel="0" collapsed="false">
      <c r="O2833" s="39" t="n">
        <v>102.5</v>
      </c>
      <c r="P2833" s="40" t="n">
        <f aca="false">SUMPRODUCT(ReC,COS(kk*RADIANS(O2833)))-SUMPRODUCT(ImC,SIN(kk*RADIANS(O2833)))</f>
        <v>-0.338457945484103</v>
      </c>
    </row>
    <row r="2834" customFormat="false" ht="15" hidden="false" customHeight="false" outlineLevel="0" collapsed="false">
      <c r="O2834" s="39" t="n">
        <v>102.6</v>
      </c>
      <c r="P2834" s="40" t="n">
        <f aca="false">SUMPRODUCT(ReC,COS(kk*RADIANS(O2834)))-SUMPRODUCT(ImC,SIN(kk*RADIANS(O2834)))</f>
        <v>-0.338461060262051</v>
      </c>
    </row>
    <row r="2835" customFormat="false" ht="15" hidden="false" customHeight="false" outlineLevel="0" collapsed="false">
      <c r="O2835" s="39" t="n">
        <v>102.7</v>
      </c>
      <c r="P2835" s="40" t="n">
        <f aca="false">SUMPRODUCT(ReC,COS(kk*RADIANS(O2835)))-SUMPRODUCT(ImC,SIN(kk*RADIANS(O2835)))</f>
        <v>-0.338457544441398</v>
      </c>
    </row>
    <row r="2836" customFormat="false" ht="15" hidden="false" customHeight="false" outlineLevel="0" collapsed="false">
      <c r="O2836" s="39" t="n">
        <v>102.8</v>
      </c>
      <c r="P2836" s="40" t="n">
        <f aca="false">SUMPRODUCT(ReC,COS(kk*RADIANS(O2836)))-SUMPRODUCT(ImC,SIN(kk*RADIANS(O2836)))</f>
        <v>-0.338447292077443</v>
      </c>
    </row>
    <row r="2837" customFormat="false" ht="15" hidden="false" customHeight="false" outlineLevel="0" collapsed="false">
      <c r="O2837" s="39" t="n">
        <v>102.9</v>
      </c>
      <c r="P2837" s="40" t="n">
        <f aca="false">SUMPRODUCT(ReC,COS(kk*RADIANS(O2837)))-SUMPRODUCT(ImC,SIN(kk*RADIANS(O2837)))</f>
        <v>-0.33843019846347</v>
      </c>
    </row>
    <row r="2838" customFormat="false" ht="15" hidden="false" customHeight="false" outlineLevel="0" collapsed="false">
      <c r="O2838" s="39" t="n">
        <v>103</v>
      </c>
      <c r="P2838" s="40" t="n">
        <f aca="false">SUMPRODUCT(ReC,COS(kk*RADIANS(O2838)))-SUMPRODUCT(ImC,SIN(kk*RADIANS(O2838)))</f>
        <v>-0.338406160186355</v>
      </c>
    </row>
    <row r="2839" customFormat="false" ht="15" hidden="false" customHeight="false" outlineLevel="0" collapsed="false">
      <c r="O2839" s="39" t="n">
        <v>103.1</v>
      </c>
      <c r="P2839" s="40" t="n">
        <f aca="false">SUMPRODUCT(ReC,COS(kk*RADIANS(O2839)))-SUMPRODUCT(ImC,SIN(kk*RADIANS(O2839)))</f>
        <v>-0.338375075181568</v>
      </c>
    </row>
    <row r="2840" customFormat="false" ht="15" hidden="false" customHeight="false" outlineLevel="0" collapsed="false">
      <c r="O2840" s="39" t="n">
        <v>103.2</v>
      </c>
      <c r="P2840" s="40" t="n">
        <f aca="false">SUMPRODUCT(ReC,COS(kk*RADIANS(O2840)))-SUMPRODUCT(ImC,SIN(kk*RADIANS(O2840)))</f>
        <v>-0.338336842787543</v>
      </c>
    </row>
    <row r="2841" customFormat="false" ht="15" hidden="false" customHeight="false" outlineLevel="0" collapsed="false">
      <c r="O2841" s="39" t="n">
        <v>103.3</v>
      </c>
      <c r="P2841" s="40" t="n">
        <f aca="false">SUMPRODUCT(ReC,COS(kk*RADIANS(O2841)))-SUMPRODUCT(ImC,SIN(kk*RADIANS(O2841)))</f>
        <v>-0.338291363799371</v>
      </c>
    </row>
    <row r="2842" customFormat="false" ht="15" hidden="false" customHeight="false" outlineLevel="0" collapsed="false">
      <c r="O2842" s="39" t="n">
        <v>103.4</v>
      </c>
      <c r="P2842" s="40" t="n">
        <f aca="false">SUMPRODUCT(ReC,COS(kk*RADIANS(O2842)))-SUMPRODUCT(ImC,SIN(kk*RADIANS(O2842)))</f>
        <v>-0.338238540521811</v>
      </c>
    </row>
    <row r="2843" customFormat="false" ht="15" hidden="false" customHeight="false" outlineLevel="0" collapsed="false">
      <c r="O2843" s="39" t="n">
        <v>103.5</v>
      </c>
      <c r="P2843" s="40" t="n">
        <f aca="false">SUMPRODUCT(ReC,COS(kk*RADIANS(O2843)))-SUMPRODUCT(ImC,SIN(kk*RADIANS(O2843)))</f>
        <v>-0.338178276821573</v>
      </c>
    </row>
    <row r="2844" customFormat="false" ht="15" hidden="false" customHeight="false" outlineLevel="0" collapsed="false">
      <c r="O2844" s="39" t="n">
        <v>103.6</v>
      </c>
      <c r="P2844" s="40" t="n">
        <f aca="false">SUMPRODUCT(ReC,COS(kk*RADIANS(O2844)))-SUMPRODUCT(ImC,SIN(kk*RADIANS(O2844)))</f>
        <v>-0.338110478178844</v>
      </c>
    </row>
    <row r="2845" customFormat="false" ht="15" hidden="false" customHeight="false" outlineLevel="0" collapsed="false">
      <c r="O2845" s="39" t="n">
        <v>103.7</v>
      </c>
      <c r="P2845" s="40" t="n">
        <f aca="false">SUMPRODUCT(ReC,COS(kk*RADIANS(O2845)))-SUMPRODUCT(ImC,SIN(kk*RADIANS(O2845)))</f>
        <v>-0.338035051738046</v>
      </c>
    </row>
    <row r="2846" customFormat="false" ht="15" hidden="false" customHeight="false" outlineLevel="0" collapsed="false">
      <c r="O2846" s="39" t="n">
        <v>103.8</v>
      </c>
      <c r="P2846" s="40" t="n">
        <f aca="false">SUMPRODUCT(ReC,COS(kk*RADIANS(O2846)))-SUMPRODUCT(ImC,SIN(kk*RADIANS(O2846)))</f>
        <v>-0.33795190635778</v>
      </c>
    </row>
    <row r="2847" customFormat="false" ht="15" hidden="false" customHeight="false" outlineLevel="0" collapsed="false">
      <c r="O2847" s="39" t="n">
        <v>103.9</v>
      </c>
      <c r="P2847" s="40" t="n">
        <f aca="false">SUMPRODUCT(ReC,COS(kk*RADIANS(O2847)))-SUMPRODUCT(ImC,SIN(kk*RADIANS(O2847)))</f>
        <v>-0.337860952659935</v>
      </c>
    </row>
    <row r="2848" customFormat="false" ht="15" hidden="false" customHeight="false" outlineLevel="0" collapsed="false">
      <c r="O2848" s="39" t="n">
        <v>104</v>
      </c>
      <c r="P2848" s="40" t="n">
        <f aca="false">SUMPRODUCT(ReC,COS(kk*RADIANS(O2848)))-SUMPRODUCT(ImC,SIN(kk*RADIANS(O2848)))</f>
        <v>-0.337762103077949</v>
      </c>
    </row>
    <row r="2849" customFormat="false" ht="15" hidden="false" customHeight="false" outlineLevel="0" collapsed="false">
      <c r="O2849" s="39" t="n">
        <v>104.1</v>
      </c>
      <c r="P2849" s="40" t="n">
        <f aca="false">SUMPRODUCT(ReC,COS(kk*RADIANS(O2849)))-SUMPRODUCT(ImC,SIN(kk*RADIANS(O2849)))</f>
        <v>-0.337655271904164</v>
      </c>
    </row>
    <row r="2850" customFormat="false" ht="15" hidden="false" customHeight="false" outlineLevel="0" collapsed="false">
      <c r="O2850" s="39" t="n">
        <v>104.2</v>
      </c>
      <c r="P2850" s="40" t="n">
        <f aca="false">SUMPRODUCT(ReC,COS(kk*RADIANS(O2850)))-SUMPRODUCT(ImC,SIN(kk*RADIANS(O2850)))</f>
        <v>-0.337540375336292</v>
      </c>
    </row>
    <row r="2851" customFormat="false" ht="15" hidden="false" customHeight="false" outlineLevel="0" collapsed="false">
      <c r="O2851" s="39" t="n">
        <v>104.3</v>
      </c>
      <c r="P2851" s="40" t="n">
        <f aca="false">SUMPRODUCT(ReC,COS(kk*RADIANS(O2851)))-SUMPRODUCT(ImC,SIN(kk*RADIANS(O2851)))</f>
        <v>-0.337417331522923</v>
      </c>
    </row>
    <row r="2852" customFormat="false" ht="15" hidden="false" customHeight="false" outlineLevel="0" collapsed="false">
      <c r="O2852" s="39" t="n">
        <v>104.4</v>
      </c>
      <c r="P2852" s="40" t="n">
        <f aca="false">SUMPRODUCT(ReC,COS(kk*RADIANS(O2852)))-SUMPRODUCT(ImC,SIN(kk*RADIANS(O2852)))</f>
        <v>-0.337286060608085</v>
      </c>
    </row>
    <row r="2853" customFormat="false" ht="15" hidden="false" customHeight="false" outlineLevel="0" collapsed="false">
      <c r="O2853" s="39" t="n">
        <v>104.5</v>
      </c>
      <c r="P2853" s="40" t="n">
        <f aca="false">SUMPRODUCT(ReC,COS(kk*RADIANS(O2853)))-SUMPRODUCT(ImC,SIN(kk*RADIANS(O2853)))</f>
        <v>-0.337146484774815</v>
      </c>
    </row>
    <row r="2854" customFormat="false" ht="15" hidden="false" customHeight="false" outlineLevel="0" collapsed="false">
      <c r="O2854" s="39" t="n">
        <v>104.6</v>
      </c>
      <c r="P2854" s="40" t="n">
        <f aca="false">SUMPRODUCT(ReC,COS(kk*RADIANS(O2854)))-SUMPRODUCT(ImC,SIN(kk*RADIANS(O2854)))</f>
        <v>-0.336998528287712</v>
      </c>
    </row>
    <row r="2855" customFormat="false" ht="15" hidden="false" customHeight="false" outlineLevel="0" collapsed="false">
      <c r="O2855" s="39" t="n">
        <v>104.7</v>
      </c>
      <c r="P2855" s="40" t="n">
        <f aca="false">SUMPRODUCT(ReC,COS(kk*RADIANS(O2855)))-SUMPRODUCT(ImC,SIN(kk*RADIANS(O2855)))</f>
        <v>-0.336842117534468</v>
      </c>
    </row>
    <row r="2856" customFormat="false" ht="15" hidden="false" customHeight="false" outlineLevel="0" collapsed="false">
      <c r="O2856" s="39" t="n">
        <v>104.8</v>
      </c>
      <c r="P2856" s="40" t="n">
        <f aca="false">SUMPRODUCT(ReC,COS(kk*RADIANS(O2856)))-SUMPRODUCT(ImC,SIN(kk*RADIANS(O2856)))</f>
        <v>-0.336677181066336</v>
      </c>
    </row>
    <row r="2857" customFormat="false" ht="15" hidden="false" customHeight="false" outlineLevel="0" collapsed="false">
      <c r="O2857" s="39" t="n">
        <v>104.9</v>
      </c>
      <c r="P2857" s="40" t="n">
        <f aca="false">SUMPRODUCT(ReC,COS(kk*RADIANS(O2857)))-SUMPRODUCT(ImC,SIN(kk*RADIANS(O2857)))</f>
        <v>-0.336503649637519</v>
      </c>
    </row>
    <row r="2858" customFormat="false" ht="15" hidden="false" customHeight="false" outlineLevel="0" collapsed="false">
      <c r="O2858" s="39" t="n">
        <v>105</v>
      </c>
      <c r="P2858" s="40" t="n">
        <f aca="false">SUMPRODUCT(ReC,COS(kk*RADIANS(O2858)))-SUMPRODUCT(ImC,SIN(kk*RADIANS(O2858)))</f>
        <v>-0.336321456243466</v>
      </c>
    </row>
    <row r="2859" customFormat="false" ht="15" hidden="false" customHeight="false" outlineLevel="0" collapsed="false">
      <c r="O2859" s="39" t="n">
        <v>105.1</v>
      </c>
      <c r="P2859" s="40" t="n">
        <f aca="false">SUMPRODUCT(ReC,COS(kk*RADIANS(O2859)))-SUMPRODUCT(ImC,SIN(kk*RADIANS(O2859)))</f>
        <v>-0.336130536158036</v>
      </c>
    </row>
    <row r="2860" customFormat="false" ht="15" hidden="false" customHeight="false" outlineLevel="0" collapsed="false">
      <c r="O2860" s="39" t="n">
        <v>105.2</v>
      </c>
      <c r="P2860" s="40" t="n">
        <f aca="false">SUMPRODUCT(ReC,COS(kk*RADIANS(O2860)))-SUMPRODUCT(ImC,SIN(kk*RADIANS(O2860)))</f>
        <v>-0.335930826969527</v>
      </c>
    </row>
    <row r="2861" customFormat="false" ht="15" hidden="false" customHeight="false" outlineLevel="0" collapsed="false">
      <c r="O2861" s="39" t="n">
        <v>105.3</v>
      </c>
      <c r="P2861" s="40" t="n">
        <f aca="false">SUMPRODUCT(ReC,COS(kk*RADIANS(O2861)))-SUMPRODUCT(ImC,SIN(kk*RADIANS(O2861)))</f>
        <v>-0.335722268615545</v>
      </c>
    </row>
    <row r="2862" customFormat="false" ht="15" hidden="false" customHeight="false" outlineLevel="0" collapsed="false">
      <c r="O2862" s="39" t="n">
        <v>105.4</v>
      </c>
      <c r="P2862" s="40" t="n">
        <f aca="false">SUMPRODUCT(ReC,COS(kk*RADIANS(O2862)))-SUMPRODUCT(ImC,SIN(kk*RADIANS(O2862)))</f>
        <v>-0.335504803416685</v>
      </c>
    </row>
    <row r="2863" customFormat="false" ht="15" hidden="false" customHeight="false" outlineLevel="0" collapsed="false">
      <c r="O2863" s="39" t="n">
        <v>105.5</v>
      </c>
      <c r="P2863" s="40" t="n">
        <f aca="false">SUMPRODUCT(ReC,COS(kk*RADIANS(O2863)))-SUMPRODUCT(ImC,SIN(kk*RADIANS(O2863)))</f>
        <v>-0.335278376109016</v>
      </c>
    </row>
    <row r="2864" customFormat="false" ht="15" hidden="false" customHeight="false" outlineLevel="0" collapsed="false">
      <c r="O2864" s="39" t="n">
        <v>105.6</v>
      </c>
      <c r="P2864" s="40" t="n">
        <f aca="false">SUMPRODUCT(ReC,COS(kk*RADIANS(O2864)))-SUMPRODUCT(ImC,SIN(kk*RADIANS(O2864)))</f>
        <v>-0.335042933875345</v>
      </c>
    </row>
    <row r="2865" customFormat="false" ht="15" hidden="false" customHeight="false" outlineLevel="0" collapsed="false">
      <c r="O2865" s="39" t="n">
        <v>105.7</v>
      </c>
      <c r="P2865" s="40" t="n">
        <f aca="false">SUMPRODUCT(ReC,COS(kk*RADIANS(O2865)))-SUMPRODUCT(ImC,SIN(kk*RADIANS(O2865)))</f>
        <v>-0.33479842637525</v>
      </c>
    </row>
    <row r="2866" customFormat="false" ht="15" hidden="false" customHeight="false" outlineLevel="0" collapsed="false">
      <c r="O2866" s="39" t="n">
        <v>105.8</v>
      </c>
      <c r="P2866" s="40" t="n">
        <f aca="false">SUMPRODUCT(ReC,COS(kk*RADIANS(O2866)))-SUMPRODUCT(ImC,SIN(kk*RADIANS(O2866)))</f>
        <v>-0.334544805773851</v>
      </c>
    </row>
    <row r="2867" customFormat="false" ht="15" hidden="false" customHeight="false" outlineLevel="0" collapsed="false">
      <c r="O2867" s="39" t="n">
        <v>105.9</v>
      </c>
      <c r="P2867" s="40" t="n">
        <f aca="false">SUMPRODUCT(ReC,COS(kk*RADIANS(O2867)))-SUMPRODUCT(ImC,SIN(kk*RADIANS(O2867)))</f>
        <v>-0.33428202676932</v>
      </c>
    </row>
    <row r="2868" customFormat="false" ht="15" hidden="false" customHeight="false" outlineLevel="0" collapsed="false">
      <c r="O2868" s="39" t="n">
        <v>106</v>
      </c>
      <c r="P2868" s="40" t="n">
        <f aca="false">SUMPRODUCT(ReC,COS(kk*RADIANS(O2868)))-SUMPRODUCT(ImC,SIN(kk*RADIANS(O2868)))</f>
        <v>-0.334010046619101</v>
      </c>
    </row>
    <row r="2869" customFormat="false" ht="15" hidden="false" customHeight="false" outlineLevel="0" collapsed="false">
      <c r="O2869" s="39" t="n">
        <v>106.1</v>
      </c>
      <c r="P2869" s="40" t="n">
        <f aca="false">SUMPRODUCT(ReC,COS(kk*RADIANS(O2869)))-SUMPRODUCT(ImC,SIN(kk*RADIANS(O2869)))</f>
        <v>-0.333728825164832</v>
      </c>
    </row>
    <row r="2870" customFormat="false" ht="15" hidden="false" customHeight="false" outlineLevel="0" collapsed="false">
      <c r="O2870" s="39" t="n">
        <v>106.2</v>
      </c>
      <c r="P2870" s="40" t="n">
        <f aca="false">SUMPRODUCT(ReC,COS(kk*RADIANS(O2870)))-SUMPRODUCT(ImC,SIN(kk*RADIANS(O2870)))</f>
        <v>-0.33343832485595</v>
      </c>
    </row>
    <row r="2871" customFormat="false" ht="15" hidden="false" customHeight="false" outlineLevel="0" collapsed="false">
      <c r="O2871" s="39" t="n">
        <v>106.3</v>
      </c>
      <c r="P2871" s="40" t="n">
        <f aca="false">SUMPRODUCT(ReC,COS(kk*RADIANS(O2871)))-SUMPRODUCT(ImC,SIN(kk*RADIANS(O2871)))</f>
        <v>-0.333138510771966</v>
      </c>
    </row>
    <row r="2872" customFormat="false" ht="15" hidden="false" customHeight="false" outlineLevel="0" collapsed="false">
      <c r="O2872" s="39" t="n">
        <v>106.4</v>
      </c>
      <c r="P2872" s="40" t="n">
        <f aca="false">SUMPRODUCT(ReC,COS(kk*RADIANS(O2872)))-SUMPRODUCT(ImC,SIN(kk*RADIANS(O2872)))</f>
        <v>-0.332829350643405</v>
      </c>
    </row>
    <row r="2873" customFormat="false" ht="15" hidden="false" customHeight="false" outlineLevel="0" collapsed="false">
      <c r="O2873" s="39" t="n">
        <v>106.5</v>
      </c>
      <c r="P2873" s="40" t="n">
        <f aca="false">SUMPRODUCT(ReC,COS(kk*RADIANS(O2873)))-SUMPRODUCT(ImC,SIN(kk*RADIANS(O2873)))</f>
        <v>-0.332510814871388</v>
      </c>
    </row>
    <row r="2874" customFormat="false" ht="15" hidden="false" customHeight="false" outlineLevel="0" collapsed="false">
      <c r="O2874" s="39" t="n">
        <v>106.6</v>
      </c>
      <c r="P2874" s="40" t="n">
        <f aca="false">SUMPRODUCT(ReC,COS(kk*RADIANS(O2874)))-SUMPRODUCT(ImC,SIN(kk*RADIANS(O2874)))</f>
        <v>-0.332182876545842</v>
      </c>
    </row>
    <row r="2875" customFormat="false" ht="15" hidden="false" customHeight="false" outlineLevel="0" collapsed="false">
      <c r="O2875" s="39" t="n">
        <v>106.7</v>
      </c>
      <c r="P2875" s="40" t="n">
        <f aca="false">SUMPRODUCT(ReC,COS(kk*RADIANS(O2875)))-SUMPRODUCT(ImC,SIN(kk*RADIANS(O2875)))</f>
        <v>-0.331845511462345</v>
      </c>
    </row>
    <row r="2876" customFormat="false" ht="15" hidden="false" customHeight="false" outlineLevel="0" collapsed="false">
      <c r="O2876" s="39" t="n">
        <v>106.8</v>
      </c>
      <c r="P2876" s="40" t="n">
        <f aca="false">SUMPRODUCT(ReC,COS(kk*RADIANS(O2876)))-SUMPRODUCT(ImC,SIN(kk*RADIANS(O2876)))</f>
        <v>-0.331498698137577</v>
      </c>
    </row>
    <row r="2877" customFormat="false" ht="15" hidden="false" customHeight="false" outlineLevel="0" collapsed="false">
      <c r="O2877" s="39" t="n">
        <v>106.9</v>
      </c>
      <c r="P2877" s="40" t="n">
        <f aca="false">SUMPRODUCT(ReC,COS(kk*RADIANS(O2877)))-SUMPRODUCT(ImC,SIN(kk*RADIANS(O2877)))</f>
        <v>-0.33114241782337</v>
      </c>
    </row>
    <row r="2878" customFormat="false" ht="15" hidden="false" customHeight="false" outlineLevel="0" collapsed="false">
      <c r="O2878" s="39" t="n">
        <v>107</v>
      </c>
      <c r="P2878" s="40" t="n">
        <f aca="false">SUMPRODUCT(ReC,COS(kk*RADIANS(O2878)))-SUMPRODUCT(ImC,SIN(kk*RADIANS(O2878)))</f>
        <v>-0.330776654519365</v>
      </c>
    </row>
    <row r="2879" customFormat="false" ht="15" hidden="false" customHeight="false" outlineLevel="0" collapsed="false">
      <c r="O2879" s="39" t="n">
        <v>107.1</v>
      </c>
      <c r="P2879" s="40" t="n">
        <f aca="false">SUMPRODUCT(ReC,COS(kk*RADIANS(O2879)))-SUMPRODUCT(ImC,SIN(kk*RADIANS(O2879)))</f>
        <v>-0.330401394984242</v>
      </c>
    </row>
    <row r="2880" customFormat="false" ht="15" hidden="false" customHeight="false" outlineLevel="0" collapsed="false">
      <c r="O2880" s="39" t="n">
        <v>107.2</v>
      </c>
      <c r="P2880" s="40" t="n">
        <f aca="false">SUMPRODUCT(ReC,COS(kk*RADIANS(O2880)))-SUMPRODUCT(ImC,SIN(kk*RADIANS(O2880)))</f>
        <v>-0.330016628745536</v>
      </c>
    </row>
    <row r="2881" customFormat="false" ht="15" hidden="false" customHeight="false" outlineLevel="0" collapsed="false">
      <c r="O2881" s="39" t="n">
        <v>107.3</v>
      </c>
      <c r="P2881" s="40" t="n">
        <f aca="false">SUMPRODUCT(ReC,COS(kk*RADIANS(O2881)))-SUMPRODUCT(ImC,SIN(kk*RADIANS(O2881)))</f>
        <v>-0.329622348108023</v>
      </c>
    </row>
    <row r="2882" customFormat="false" ht="15" hidden="false" customHeight="false" outlineLevel="0" collapsed="false">
      <c r="O2882" s="39" t="n">
        <v>107.4</v>
      </c>
      <c r="P2882" s="40" t="n">
        <f aca="false">SUMPRODUCT(ReC,COS(kk*RADIANS(O2882)))-SUMPRODUCT(ImC,SIN(kk*RADIANS(O2882)))</f>
        <v>-0.329218548160674</v>
      </c>
    </row>
    <row r="2883" customFormat="false" ht="15" hidden="false" customHeight="false" outlineLevel="0" collapsed="false">
      <c r="O2883" s="39" t="n">
        <v>107.5</v>
      </c>
      <c r="P2883" s="40" t="n">
        <f aca="false">SUMPRODUCT(ReC,COS(kk*RADIANS(O2883)))-SUMPRODUCT(ImC,SIN(kk*RADIANS(O2883)))</f>
        <v>-0.32880522678216</v>
      </c>
    </row>
    <row r="2884" customFormat="false" ht="15" hidden="false" customHeight="false" outlineLevel="0" collapsed="false">
      <c r="O2884" s="39" t="n">
        <v>107.6</v>
      </c>
      <c r="P2884" s="40" t="n">
        <f aca="false">SUMPRODUCT(ReC,COS(kk*RADIANS(O2884)))-SUMPRODUCT(ImC,SIN(kk*RADIANS(O2884)))</f>
        <v>-0.328382384644931</v>
      </c>
    </row>
    <row r="2885" customFormat="false" ht="15" hidden="false" customHeight="false" outlineLevel="0" collapsed="false">
      <c r="O2885" s="39" t="n">
        <v>107.7</v>
      </c>
      <c r="P2885" s="40" t="n">
        <f aca="false">SUMPRODUCT(ReC,COS(kk*RADIANS(O2885)))-SUMPRODUCT(ImC,SIN(kk*RADIANS(O2885)))</f>
        <v>-0.327950025217827</v>
      </c>
    </row>
    <row r="2886" customFormat="false" ht="15" hidden="false" customHeight="false" outlineLevel="0" collapsed="false">
      <c r="O2886" s="39" t="n">
        <v>107.8</v>
      </c>
      <c r="P2886" s="40" t="n">
        <f aca="false">SUMPRODUCT(ReC,COS(kk*RADIANS(O2886)))-SUMPRODUCT(ImC,SIN(kk*RADIANS(O2886)))</f>
        <v>-0.327508154767255</v>
      </c>
    </row>
    <row r="2887" customFormat="false" ht="15" hidden="false" customHeight="false" outlineLevel="0" collapsed="false">
      <c r="O2887" s="39" t="n">
        <v>107.9</v>
      </c>
      <c r="P2887" s="40" t="n">
        <f aca="false">SUMPRODUCT(ReC,COS(kk*RADIANS(O2887)))-SUMPRODUCT(ImC,SIN(kk*RADIANS(O2887)))</f>
        <v>-0.327056782356897</v>
      </c>
    </row>
    <row r="2888" customFormat="false" ht="15" hidden="false" customHeight="false" outlineLevel="0" collapsed="false">
      <c r="O2888" s="39" t="n">
        <v>108</v>
      </c>
      <c r="P2888" s="40" t="n">
        <f aca="false">SUMPRODUCT(ReC,COS(kk*RADIANS(O2888)))-SUMPRODUCT(ImC,SIN(kk*RADIANS(O2888)))</f>
        <v>-0.326595919845983</v>
      </c>
    </row>
    <row r="2889" customFormat="false" ht="15" hidden="false" customHeight="false" outlineLevel="0" collapsed="false">
      <c r="O2889" s="39" t="n">
        <v>108.1</v>
      </c>
      <c r="P2889" s="40" t="n">
        <f aca="false">SUMPRODUCT(ReC,COS(kk*RADIANS(O2889)))-SUMPRODUCT(ImC,SIN(kk*RADIANS(O2889)))</f>
        <v>-0.326125581886085</v>
      </c>
    </row>
    <row r="2890" customFormat="false" ht="15" hidden="false" customHeight="false" outlineLevel="0" collapsed="false">
      <c r="O2890" s="39" t="n">
        <v>108.2</v>
      </c>
      <c r="P2890" s="40" t="n">
        <f aca="false">SUMPRODUCT(ReC,COS(kk*RADIANS(O2890)))-SUMPRODUCT(ImC,SIN(kk*RADIANS(O2890)))</f>
        <v>-0.325645785916475</v>
      </c>
    </row>
    <row r="2891" customFormat="false" ht="15" hidden="false" customHeight="false" outlineLevel="0" collapsed="false">
      <c r="O2891" s="39" t="n">
        <v>108.3</v>
      </c>
      <c r="P2891" s="40" t="n">
        <f aca="false">SUMPRODUCT(ReC,COS(kk*RADIANS(O2891)))-SUMPRODUCT(ImC,SIN(kk*RADIANS(O2891)))</f>
        <v>-0.325156552158017</v>
      </c>
    </row>
    <row r="2892" customFormat="false" ht="15" hidden="false" customHeight="false" outlineLevel="0" collapsed="false">
      <c r="O2892" s="39" t="n">
        <v>108.4</v>
      </c>
      <c r="P2892" s="40" t="n">
        <f aca="false">SUMPRODUCT(ReC,COS(kk*RADIANS(O2892)))-SUMPRODUCT(ImC,SIN(kk*RADIANS(O2892)))</f>
        <v>-0.324657903605608</v>
      </c>
    </row>
    <row r="2893" customFormat="false" ht="15" hidden="false" customHeight="false" outlineLevel="0" collapsed="false">
      <c r="O2893" s="39" t="n">
        <v>108.5</v>
      </c>
      <c r="P2893" s="40" t="n">
        <f aca="false">SUMPRODUCT(ReC,COS(kk*RADIANS(O2893)))-SUMPRODUCT(ImC,SIN(kk*RADIANS(O2893)))</f>
        <v>-0.324149866019168</v>
      </c>
    </row>
    <row r="2894" customFormat="false" ht="15" hidden="false" customHeight="false" outlineLevel="0" collapsed="false">
      <c r="O2894" s="39" t="n">
        <v>108.6</v>
      </c>
      <c r="P2894" s="40" t="n">
        <f aca="false">SUMPRODUCT(ReC,COS(kk*RADIANS(O2894)))-SUMPRODUCT(ImC,SIN(kk*RADIANS(O2894)))</f>
        <v>-0.323632467913183</v>
      </c>
    </row>
    <row r="2895" customFormat="false" ht="15" hidden="false" customHeight="false" outlineLevel="0" collapsed="false">
      <c r="O2895" s="39" t="n">
        <v>108.7</v>
      </c>
      <c r="P2895" s="40" t="n">
        <f aca="false">SUMPRODUCT(ReC,COS(kk*RADIANS(O2895)))-SUMPRODUCT(ImC,SIN(kk*RADIANS(O2895)))</f>
        <v>-0.323105740544797</v>
      </c>
    </row>
    <row r="2896" customFormat="false" ht="15" hidden="false" customHeight="false" outlineLevel="0" collapsed="false">
      <c r="O2896" s="39" t="n">
        <v>108.8</v>
      </c>
      <c r="P2896" s="40" t="n">
        <f aca="false">SUMPRODUCT(ReC,COS(kk*RADIANS(O2896)))-SUMPRODUCT(ImC,SIN(kk*RADIANS(O2896)))</f>
        <v>-0.32256971790047</v>
      </c>
    </row>
    <row r="2897" customFormat="false" ht="15" hidden="false" customHeight="false" outlineLevel="0" collapsed="false">
      <c r="O2897" s="39" t="n">
        <v>108.9</v>
      </c>
      <c r="P2897" s="40" t="n">
        <f aca="false">SUMPRODUCT(ReC,COS(kk*RADIANS(O2897)))-SUMPRODUCT(ImC,SIN(kk*RADIANS(O2897)))</f>
        <v>-0.322024436681196</v>
      </c>
    </row>
    <row r="2898" customFormat="false" ht="15" hidden="false" customHeight="false" outlineLevel="0" collapsed="false">
      <c r="O2898" s="39" t="n">
        <v>109</v>
      </c>
      <c r="P2898" s="40" t="n">
        <f aca="false">SUMPRODUCT(ReC,COS(kk*RADIANS(O2898)))-SUMPRODUCT(ImC,SIN(kk*RADIANS(O2898)))</f>
        <v>-0.321469936286298</v>
      </c>
    </row>
    <row r="2899" customFormat="false" ht="15" hidden="false" customHeight="false" outlineLevel="0" collapsed="false">
      <c r="O2899" s="39" t="n">
        <v>109.1</v>
      </c>
      <c r="P2899" s="40" t="n">
        <f aca="false">SUMPRODUCT(ReC,COS(kk*RADIANS(O2899)))-SUMPRODUCT(ImC,SIN(kk*RADIANS(O2899)))</f>
        <v>-0.320906258795785</v>
      </c>
    </row>
    <row r="2900" customFormat="false" ht="15" hidden="false" customHeight="false" outlineLevel="0" collapsed="false">
      <c r="O2900" s="39" t="n">
        <v>109.2</v>
      </c>
      <c r="P2900" s="40" t="n">
        <f aca="false">SUMPRODUCT(ReC,COS(kk*RADIANS(O2900)))-SUMPRODUCT(ImC,SIN(kk*RADIANS(O2900)))</f>
        <v>-0.320333448951315</v>
      </c>
    </row>
    <row r="2901" customFormat="false" ht="15" hidden="false" customHeight="false" outlineLevel="0" collapsed="false">
      <c r="O2901" s="39" t="n">
        <v>109.3</v>
      </c>
      <c r="P2901" s="40" t="n">
        <f aca="false">SUMPRODUCT(ReC,COS(kk*RADIANS(O2901)))-SUMPRODUCT(ImC,SIN(kk*RADIANS(O2901)))</f>
        <v>-0.319751554135732</v>
      </c>
    </row>
    <row r="2902" customFormat="false" ht="15" hidden="false" customHeight="false" outlineLevel="0" collapsed="false">
      <c r="O2902" s="39" t="n">
        <v>109.4</v>
      </c>
      <c r="P2902" s="40" t="n">
        <f aca="false">SUMPRODUCT(ReC,COS(kk*RADIANS(O2902)))-SUMPRODUCT(ImC,SIN(kk*RADIANS(O2902)))</f>
        <v>-0.31916062435121</v>
      </c>
    </row>
    <row r="2903" customFormat="false" ht="15" hidden="false" customHeight="false" outlineLevel="0" collapsed="false">
      <c r="O2903" s="39" t="n">
        <v>109.5</v>
      </c>
      <c r="P2903" s="40" t="n">
        <f aca="false">SUMPRODUCT(ReC,COS(kk*RADIANS(O2903)))-SUMPRODUCT(ImC,SIN(kk*RADIANS(O2903)))</f>
        <v>-0.318560712196016</v>
      </c>
    </row>
    <row r="2904" customFormat="false" ht="15" hidden="false" customHeight="false" outlineLevel="0" collapsed="false">
      <c r="O2904" s="39" t="n">
        <v>109.6</v>
      </c>
      <c r="P2904" s="40" t="n">
        <f aca="false">SUMPRODUCT(ReC,COS(kk*RADIANS(O2904)))-SUMPRODUCT(ImC,SIN(kk*RADIANS(O2904)))</f>
        <v>-0.317951872839878</v>
      </c>
    </row>
    <row r="2905" customFormat="false" ht="15" hidden="false" customHeight="false" outlineLevel="0" collapsed="false">
      <c r="O2905" s="39" t="n">
        <v>109.7</v>
      </c>
      <c r="P2905" s="40" t="n">
        <f aca="false">SUMPRODUCT(ReC,COS(kk*RADIANS(O2905)))-SUMPRODUCT(ImC,SIN(kk*RADIANS(O2905)))</f>
        <v>-0.317334163998003</v>
      </c>
    </row>
    <row r="2906" customFormat="false" ht="15" hidden="false" customHeight="false" outlineLevel="0" collapsed="false">
      <c r="O2906" s="39" t="n">
        <v>109.8</v>
      </c>
      <c r="P2906" s="40" t="n">
        <f aca="false">SUMPRODUCT(ReC,COS(kk*RADIANS(O2906)))-SUMPRODUCT(ImC,SIN(kk*RADIANS(O2906)))</f>
        <v>-0.316707645903721</v>
      </c>
    </row>
    <row r="2907" customFormat="false" ht="15" hidden="false" customHeight="false" outlineLevel="0" collapsed="false">
      <c r="O2907" s="39" t="n">
        <v>109.9</v>
      </c>
      <c r="P2907" s="40" t="n">
        <f aca="false">SUMPRODUCT(ReC,COS(kk*RADIANS(O2907)))-SUMPRODUCT(ImC,SIN(kk*RADIANS(O2907)))</f>
        <v>-0.316072381279804</v>
      </c>
    </row>
    <row r="2908" customFormat="false" ht="15" hidden="false" customHeight="false" outlineLevel="0" collapsed="false">
      <c r="O2908" s="39" t="n">
        <v>110</v>
      </c>
      <c r="P2908" s="40" t="n">
        <f aca="false">SUMPRODUCT(ReC,COS(kk*RADIANS(O2908)))-SUMPRODUCT(ImC,SIN(kk*RADIANS(O2908)))</f>
        <v>-0.315428435308434</v>
      </c>
    </row>
    <row r="2909" customFormat="false" ht="15" hidden="false" customHeight="false" outlineLevel="0" collapsed="false">
      <c r="O2909" s="39" t="n">
        <v>110.1</v>
      </c>
      <c r="P2909" s="40" t="n">
        <f aca="false">SUMPRODUCT(ReC,COS(kk*RADIANS(O2909)))-SUMPRODUCT(ImC,SIN(kk*RADIANS(O2909)))</f>
        <v>-0.314775875599873</v>
      </c>
    </row>
    <row r="2910" customFormat="false" ht="15" hidden="false" customHeight="false" outlineLevel="0" collapsed="false">
      <c r="O2910" s="39" t="n">
        <v>110.2</v>
      </c>
      <c r="P2910" s="40" t="n">
        <f aca="false">SUMPRODUCT(ReC,COS(kk*RADIANS(O2910)))-SUMPRODUCT(ImC,SIN(kk*RADIANS(O2910)))</f>
        <v>-0.314114772159818</v>
      </c>
    </row>
    <row r="2911" customFormat="false" ht="15" hidden="false" customHeight="false" outlineLevel="0" collapsed="false">
      <c r="O2911" s="39" t="n">
        <v>110.3</v>
      </c>
      <c r="P2911" s="40" t="n">
        <f aca="false">SUMPRODUCT(ReC,COS(kk*RADIANS(O2911)))-SUMPRODUCT(ImC,SIN(kk*RADIANS(O2911)))</f>
        <v>-0.313445197355473</v>
      </c>
    </row>
    <row r="2912" customFormat="false" ht="15" hidden="false" customHeight="false" outlineLevel="0" collapsed="false">
      <c r="O2912" s="39" t="n">
        <v>110.4</v>
      </c>
      <c r="P2912" s="40" t="n">
        <f aca="false">SUMPRODUCT(ReC,COS(kk*RADIANS(O2912)))-SUMPRODUCT(ImC,SIN(kk*RADIANS(O2912)))</f>
        <v>-0.312767225880354</v>
      </c>
    </row>
    <row r="2913" customFormat="false" ht="15" hidden="false" customHeight="false" outlineLevel="0" collapsed="false">
      <c r="O2913" s="39" t="n">
        <v>110.5</v>
      </c>
      <c r="P2913" s="40" t="n">
        <f aca="false">SUMPRODUCT(ReC,COS(kk*RADIANS(O2913)))-SUMPRODUCT(ImC,SIN(kk*RADIANS(O2913)))</f>
        <v>-0.312080934717829</v>
      </c>
    </row>
    <row r="2914" customFormat="false" ht="15" hidden="false" customHeight="false" outlineLevel="0" collapsed="false">
      <c r="O2914" s="39" t="n">
        <v>110.6</v>
      </c>
      <c r="P2914" s="40" t="n">
        <f aca="false">SUMPRODUCT(ReC,COS(kk*RADIANS(O2914)))-SUMPRODUCT(ImC,SIN(kk*RADIANS(O2914)))</f>
        <v>-0.311386403103434</v>
      </c>
    </row>
    <row r="2915" customFormat="false" ht="15" hidden="false" customHeight="false" outlineLevel="0" collapsed="false">
      <c r="O2915" s="39" t="n">
        <v>110.7</v>
      </c>
      <c r="P2915" s="40" t="n">
        <f aca="false">SUMPRODUCT(ReC,COS(kk*RADIANS(O2915)))-SUMPRODUCT(ImC,SIN(kk*RADIANS(O2915)))</f>
        <v>-0.310683712485957</v>
      </c>
    </row>
    <row r="2916" customFormat="false" ht="15" hidden="false" customHeight="false" outlineLevel="0" collapsed="false">
      <c r="O2916" s="39" t="n">
        <v>110.8</v>
      </c>
      <c r="P2916" s="40" t="n">
        <f aca="false">SUMPRODUCT(ReC,COS(kk*RADIANS(O2916)))-SUMPRODUCT(ImC,SIN(kk*RADIANS(O2916)))</f>
        <v>-0.309972946487325</v>
      </c>
    </row>
    <row r="2917" customFormat="false" ht="15" hidden="false" customHeight="false" outlineLevel="0" collapsed="false">
      <c r="O2917" s="39" t="n">
        <v>110.9</v>
      </c>
      <c r="P2917" s="40" t="n">
        <f aca="false">SUMPRODUCT(ReC,COS(kk*RADIANS(O2917)))-SUMPRODUCT(ImC,SIN(kk*RADIANS(O2917)))</f>
        <v>-0.309254190861319</v>
      </c>
    </row>
    <row r="2918" customFormat="false" ht="15" hidden="false" customHeight="false" outlineLevel="0" collapsed="false">
      <c r="O2918" s="39" t="n">
        <v>111</v>
      </c>
      <c r="P2918" s="40" t="n">
        <f aca="false">SUMPRODUCT(ReC,COS(kk*RADIANS(O2918)))-SUMPRODUCT(ImC,SIN(kk*RADIANS(O2918)))</f>
        <v>-0.308527533451106</v>
      </c>
    </row>
    <row r="2919" customFormat="false" ht="15" hidden="false" customHeight="false" outlineLevel="0" collapsed="false">
      <c r="O2919" s="39" t="n">
        <v>111.1</v>
      </c>
      <c r="P2919" s="40" t="n">
        <f aca="false">SUMPRODUCT(ReC,COS(kk*RADIANS(O2919)))-SUMPRODUCT(ImC,SIN(kk*RADIANS(O2919)))</f>
        <v>-0.307793064145653</v>
      </c>
    </row>
    <row r="2920" customFormat="false" ht="15" hidden="false" customHeight="false" outlineLevel="0" collapsed="false">
      <c r="O2920" s="39" t="n">
        <v>111.2</v>
      </c>
      <c r="P2920" s="40" t="n">
        <f aca="false">SUMPRODUCT(ReC,COS(kk*RADIANS(O2920)))-SUMPRODUCT(ImC,SIN(kk*RADIANS(O2920)))</f>
        <v>-0.307050874835</v>
      </c>
    </row>
    <row r="2921" customFormat="false" ht="15" hidden="false" customHeight="false" outlineLevel="0" collapsed="false">
      <c r="O2921" s="39" t="n">
        <v>111.3</v>
      </c>
      <c r="P2921" s="40" t="n">
        <f aca="false">SUMPRODUCT(ReC,COS(kk*RADIANS(O2921)))-SUMPRODUCT(ImC,SIN(kk*RADIANS(O2921)))</f>
        <v>-0.30630105936445</v>
      </c>
    </row>
    <row r="2922" customFormat="false" ht="15" hidden="false" customHeight="false" outlineLevel="0" collapsed="false">
      <c r="O2922" s="39" t="n">
        <v>111.4</v>
      </c>
      <c r="P2922" s="40" t="n">
        <f aca="false">SUMPRODUCT(ReC,COS(kk*RADIANS(O2922)))-SUMPRODUCT(ImC,SIN(kk*RADIANS(O2922)))</f>
        <v>-0.305543713487668</v>
      </c>
    </row>
    <row r="2923" customFormat="false" ht="15" hidden="false" customHeight="false" outlineLevel="0" collapsed="false">
      <c r="O2923" s="39" t="n">
        <v>111.5</v>
      </c>
      <c r="P2923" s="40" t="n">
        <f aca="false">SUMPRODUCT(ReC,COS(kk*RADIANS(O2923)))-SUMPRODUCT(ImC,SIN(kk*RADIANS(O2923)))</f>
        <v>-0.30477893481874</v>
      </c>
    </row>
    <row r="2924" customFormat="false" ht="15" hidden="false" customHeight="false" outlineLevel="0" collapsed="false">
      <c r="O2924" s="39" t="n">
        <v>111.6</v>
      </c>
      <c r="P2924" s="40" t="n">
        <f aca="false">SUMPRODUCT(ReC,COS(kk*RADIANS(O2924)))-SUMPRODUCT(ImC,SIN(kk*RADIANS(O2924)))</f>
        <v>-0.304006822783189</v>
      </c>
    </row>
    <row r="2925" customFormat="false" ht="15" hidden="false" customHeight="false" outlineLevel="0" collapsed="false">
      <c r="O2925" s="39" t="n">
        <v>111.7</v>
      </c>
      <c r="P2925" s="40" t="n">
        <f aca="false">SUMPRODUCT(ReC,COS(kk*RADIANS(O2925)))-SUMPRODUCT(ImC,SIN(kk*RADIANS(O2925)))</f>
        <v>-0.303227478567994</v>
      </c>
    </row>
    <row r="2926" customFormat="false" ht="15" hidden="false" customHeight="false" outlineLevel="0" collapsed="false">
      <c r="O2926" s="39" t="n">
        <v>111.8</v>
      </c>
      <c r="P2926" s="40" t="n">
        <f aca="false">SUMPRODUCT(ReC,COS(kk*RADIANS(O2926)))-SUMPRODUCT(ImC,SIN(kk*RADIANS(O2926)))</f>
        <v>-0.30244100507062</v>
      </c>
    </row>
    <row r="2927" customFormat="false" ht="15" hidden="false" customHeight="false" outlineLevel="0" collapsed="false">
      <c r="O2927" s="39" t="n">
        <v>111.9</v>
      </c>
      <c r="P2927" s="40" t="n">
        <f aca="false">SUMPRODUCT(ReC,COS(kk*RADIANS(O2927)))-SUMPRODUCT(ImC,SIN(kk*RADIANS(O2927)))</f>
        <v>-0.301647506847093</v>
      </c>
    </row>
    <row r="2928" customFormat="false" ht="15" hidden="false" customHeight="false" outlineLevel="0" collapsed="false">
      <c r="O2928" s="39" t="n">
        <v>112</v>
      </c>
      <c r="P2928" s="40" t="n">
        <f aca="false">SUMPRODUCT(ReC,COS(kk*RADIANS(O2928)))-SUMPRODUCT(ImC,SIN(kk*RADIANS(O2928)))</f>
        <v>-0.300847090059147</v>
      </c>
    </row>
    <row r="2929" customFormat="false" ht="15" hidden="false" customHeight="false" outlineLevel="0" collapsed="false">
      <c r="O2929" s="39" t="n">
        <v>112.1</v>
      </c>
      <c r="P2929" s="40" t="n">
        <f aca="false">SUMPRODUCT(ReC,COS(kk*RADIANS(O2929)))-SUMPRODUCT(ImC,SIN(kk*RADIANS(O2929)))</f>
        <v>-0.30003986242046</v>
      </c>
    </row>
    <row r="2930" customFormat="false" ht="15" hidden="false" customHeight="false" outlineLevel="0" collapsed="false">
      <c r="O2930" s="39" t="n">
        <v>112.2</v>
      </c>
      <c r="P2930" s="40" t="n">
        <f aca="false">SUMPRODUCT(ReC,COS(kk*RADIANS(O2930)))-SUMPRODUCT(ImC,SIN(kk*RADIANS(O2930)))</f>
        <v>-0.299225933142013</v>
      </c>
    </row>
    <row r="2931" customFormat="false" ht="15" hidden="false" customHeight="false" outlineLevel="0" collapsed="false">
      <c r="O2931" s="39" t="n">
        <v>112.3</v>
      </c>
      <c r="P2931" s="40" t="n">
        <f aca="false">SUMPRODUCT(ReC,COS(kk*RADIANS(O2931)))-SUMPRODUCT(ImC,SIN(kk*RADIANS(O2931)))</f>
        <v>-0.2984054128766</v>
      </c>
    </row>
    <row r="2932" customFormat="false" ht="15" hidden="false" customHeight="false" outlineLevel="0" collapsed="false">
      <c r="O2932" s="39" t="n">
        <v>112.4</v>
      </c>
      <c r="P2932" s="40" t="n">
        <f aca="false">SUMPRODUCT(ReC,COS(kk*RADIANS(O2932)))-SUMPRODUCT(ImC,SIN(kk*RADIANS(O2932)))</f>
        <v>-0.297578413662508</v>
      </c>
    </row>
    <row r="2933" customFormat="false" ht="15" hidden="false" customHeight="false" outlineLevel="0" collapsed="false">
      <c r="O2933" s="39" t="n">
        <v>112.5</v>
      </c>
      <c r="P2933" s="40" t="n">
        <f aca="false">SUMPRODUCT(ReC,COS(kk*RADIANS(O2933)))-SUMPRODUCT(ImC,SIN(kk*RADIANS(O2933)))</f>
        <v>-0.296745048866408</v>
      </c>
    </row>
    <row r="2934" customFormat="false" ht="15" hidden="false" customHeight="false" outlineLevel="0" collapsed="false">
      <c r="O2934" s="39" t="n">
        <v>112.6</v>
      </c>
      <c r="P2934" s="40" t="n">
        <f aca="false">SUMPRODUCT(ReC,COS(kk*RADIANS(O2934)))-SUMPRODUCT(ImC,SIN(kk*RADIANS(O2934)))</f>
        <v>-0.295905433125467</v>
      </c>
    </row>
    <row r="2935" customFormat="false" ht="15" hidden="false" customHeight="false" outlineLevel="0" collapsed="false">
      <c r="O2935" s="39" t="n">
        <v>112.7</v>
      </c>
      <c r="P2935" s="40" t="n">
        <f aca="false">SUMPRODUCT(ReC,COS(kk*RADIANS(O2935)))-SUMPRODUCT(ImC,SIN(kk*RADIANS(O2935)))</f>
        <v>-0.295059682288737</v>
      </c>
    </row>
    <row r="2936" customFormat="false" ht="15" hidden="false" customHeight="false" outlineLevel="0" collapsed="false">
      <c r="O2936" s="39" t="n">
        <v>112.8</v>
      </c>
      <c r="P2936" s="40" t="n">
        <f aca="false">SUMPRODUCT(ReC,COS(kk*RADIANS(O2936)))-SUMPRODUCT(ImC,SIN(kk*RADIANS(O2936)))</f>
        <v>-0.294207913357816</v>
      </c>
    </row>
    <row r="2937" customFormat="false" ht="15" hidden="false" customHeight="false" outlineLevel="0" collapsed="false">
      <c r="O2937" s="39" t="n">
        <v>112.9</v>
      </c>
      <c r="P2937" s="40" t="n">
        <f aca="false">SUMPRODUCT(ReC,COS(kk*RADIANS(O2937)))-SUMPRODUCT(ImC,SIN(kk*RADIANS(O2937)))</f>
        <v>-0.293350244426846</v>
      </c>
    </row>
    <row r="2938" customFormat="false" ht="15" hidden="false" customHeight="false" outlineLevel="0" collapsed="false">
      <c r="O2938" s="39" t="n">
        <v>113</v>
      </c>
      <c r="P2938" s="40" t="n">
        <f aca="false">SUMPRODUCT(ReC,COS(kk*RADIANS(O2938)))-SUMPRODUCT(ImC,SIN(kk*RADIANS(O2938)))</f>
        <v>-0.292486794621845</v>
      </c>
    </row>
    <row r="2939" customFormat="false" ht="15" hidden="false" customHeight="false" outlineLevel="0" collapsed="false">
      <c r="O2939" s="39" t="n">
        <v>113.1</v>
      </c>
      <c r="P2939" s="40" t="n">
        <f aca="false">SUMPRODUCT(ReC,COS(kk*RADIANS(O2939)))-SUMPRODUCT(ImC,SIN(kk*RADIANS(O2939)))</f>
        <v>-0.291617684039436</v>
      </c>
    </row>
    <row r="2940" customFormat="false" ht="15" hidden="false" customHeight="false" outlineLevel="0" collapsed="false">
      <c r="O2940" s="39" t="n">
        <v>113.2</v>
      </c>
      <c r="P2940" s="40" t="n">
        <f aca="false">SUMPRODUCT(ReC,COS(kk*RADIANS(O2940)))-SUMPRODUCT(ImC,SIN(kk*RADIANS(O2940)))</f>
        <v>-0.290743033684974</v>
      </c>
    </row>
    <row r="2941" customFormat="false" ht="15" hidden="false" customHeight="false" outlineLevel="0" collapsed="false">
      <c r="O2941" s="39" t="n">
        <v>113.3</v>
      </c>
      <c r="P2941" s="40" t="n">
        <f aca="false">SUMPRODUCT(ReC,COS(kk*RADIANS(O2941)))-SUMPRODUCT(ImC,SIN(kk*RADIANS(O2941)))</f>
        <v>-0.289862965410121</v>
      </c>
    </row>
    <row r="2942" customFormat="false" ht="15" hidden="false" customHeight="false" outlineLevel="0" collapsed="false">
      <c r="O2942" s="39" t="n">
        <v>113.4</v>
      </c>
      <c r="P2942" s="40" t="n">
        <f aca="false">SUMPRODUCT(ReC,COS(kk*RADIANS(O2942)))-SUMPRODUCT(ImC,SIN(kk*RADIANS(O2942)))</f>
        <v>-0.288977601849898</v>
      </c>
    </row>
    <row r="2943" customFormat="false" ht="15" hidden="false" customHeight="false" outlineLevel="0" collapsed="false">
      <c r="O2943" s="39" t="n">
        <v>113.5</v>
      </c>
      <c r="P2943" s="40" t="n">
        <f aca="false">SUMPRODUCT(ReC,COS(kk*RADIANS(O2943)))-SUMPRODUCT(ImC,SIN(kk*RADIANS(O2943)))</f>
        <v>-0.288087066359238</v>
      </c>
    </row>
    <row r="2944" customFormat="false" ht="15" hidden="false" customHeight="false" outlineLevel="0" collapsed="false">
      <c r="O2944" s="39" t="n">
        <v>113.6</v>
      </c>
      <c r="P2944" s="40" t="n">
        <f aca="false">SUMPRODUCT(ReC,COS(kk*RADIANS(O2944)))-SUMPRODUCT(ImC,SIN(kk*RADIANS(O2944)))</f>
        <v>-0.287191482949077</v>
      </c>
    </row>
    <row r="2945" customFormat="false" ht="15" hidden="false" customHeight="false" outlineLevel="0" collapsed="false">
      <c r="O2945" s="39" t="n">
        <v>113.7</v>
      </c>
      <c r="P2945" s="40" t="n">
        <f aca="false">SUMPRODUCT(ReC,COS(kk*RADIANS(O2945)))-SUMPRODUCT(ImC,SIN(kk*RADIANS(O2945)))</f>
        <v>-0.286290976222023</v>
      </c>
    </row>
    <row r="2946" customFormat="false" ht="15" hidden="false" customHeight="false" outlineLevel="0" collapsed="false">
      <c r="O2946" s="39" t="n">
        <v>113.8</v>
      </c>
      <c r="P2946" s="40" t="n">
        <f aca="false">SUMPRODUCT(ReC,COS(kk*RADIANS(O2946)))-SUMPRODUCT(ImC,SIN(kk*RADIANS(O2946)))</f>
        <v>-0.285385671307621</v>
      </c>
    </row>
    <row r="2947" customFormat="false" ht="15" hidden="false" customHeight="false" outlineLevel="0" collapsed="false">
      <c r="O2947" s="39" t="n">
        <v>113.9</v>
      </c>
      <c r="P2947" s="40" t="n">
        <f aca="false">SUMPRODUCT(ReC,COS(kk*RADIANS(O2947)))-SUMPRODUCT(ImC,SIN(kk*RADIANS(O2947)))</f>
        <v>-0.284475693797255</v>
      </c>
    </row>
    <row r="2948" customFormat="false" ht="15" hidden="false" customHeight="false" outlineLevel="0" collapsed="false">
      <c r="O2948" s="39" t="n">
        <v>114</v>
      </c>
      <c r="P2948" s="40" t="n">
        <f aca="false">SUMPRODUCT(ReC,COS(kk*RADIANS(O2948)))-SUMPRODUCT(ImC,SIN(kk*RADIANS(O2948)))</f>
        <v>-0.283561169678722</v>
      </c>
    </row>
    <row r="2949" customFormat="false" ht="15" hidden="false" customHeight="false" outlineLevel="0" collapsed="false">
      <c r="O2949" s="39" t="n">
        <v>114.1</v>
      </c>
      <c r="P2949" s="40" t="n">
        <f aca="false">SUMPRODUCT(ReC,COS(kk*RADIANS(O2949)))-SUMPRODUCT(ImC,SIN(kk*RADIANS(O2949)))</f>
        <v>-0.282642225270512</v>
      </c>
    </row>
    <row r="2950" customFormat="false" ht="15" hidden="false" customHeight="false" outlineLevel="0" collapsed="false">
      <c r="O2950" s="39" t="n">
        <v>114.2</v>
      </c>
      <c r="P2950" s="40" t="n">
        <f aca="false">SUMPRODUCT(ReC,COS(kk*RADIANS(O2950)))-SUMPRODUCT(ImC,SIN(kk*RADIANS(O2950)))</f>
        <v>-0.281718987155815</v>
      </c>
    </row>
    <row r="2951" customFormat="false" ht="15" hidden="false" customHeight="false" outlineLevel="0" collapsed="false">
      <c r="O2951" s="39" t="n">
        <v>114.3</v>
      </c>
      <c r="P2951" s="40" t="n">
        <f aca="false">SUMPRODUCT(ReC,COS(kk*RADIANS(O2951)))-SUMPRODUCT(ImC,SIN(kk*RADIANS(O2951)))</f>
        <v>-0.280791582116311</v>
      </c>
    </row>
    <row r="2952" customFormat="false" ht="15" hidden="false" customHeight="false" outlineLevel="0" collapsed="false">
      <c r="O2952" s="39" t="n">
        <v>114.4</v>
      </c>
      <c r="P2952" s="40" t="n">
        <f aca="false">SUMPRODUCT(ReC,COS(kk*RADIANS(O2952)))-SUMPRODUCT(ImC,SIN(kk*RADIANS(O2952)))</f>
        <v>-0.279860137065752</v>
      </c>
    </row>
    <row r="2953" customFormat="false" ht="15" hidden="false" customHeight="false" outlineLevel="0" collapsed="false">
      <c r="O2953" s="39" t="n">
        <v>114.5</v>
      </c>
      <c r="P2953" s="40" t="n">
        <f aca="false">SUMPRODUCT(ReC,COS(kk*RADIANS(O2953)))-SUMPRODUCT(ImC,SIN(kk*RADIANS(O2953)))</f>
        <v>-0.278924778983395</v>
      </c>
    </row>
    <row r="2954" customFormat="false" ht="15" hidden="false" customHeight="false" outlineLevel="0" collapsed="false">
      <c r="O2954" s="39" t="n">
        <v>114.6</v>
      </c>
      <c r="P2954" s="40" t="n">
        <f aca="false">SUMPRODUCT(ReC,COS(kk*RADIANS(O2954)))-SUMPRODUCT(ImC,SIN(kk*RADIANS(O2954)))</f>
        <v>-0.277985634847298</v>
      </c>
    </row>
    <row r="2955" customFormat="false" ht="15" hidden="false" customHeight="false" outlineLevel="0" collapsed="false">
      <c r="O2955" s="39" t="n">
        <v>114.7</v>
      </c>
      <c r="P2955" s="40" t="n">
        <f aca="false">SUMPRODUCT(ReC,COS(kk*RADIANS(O2955)))-SUMPRODUCT(ImC,SIN(kk*RADIANS(O2955)))</f>
        <v>-0.277042831567531</v>
      </c>
    </row>
    <row r="2956" customFormat="false" ht="15" hidden="false" customHeight="false" outlineLevel="0" collapsed="false">
      <c r="O2956" s="39" t="n">
        <v>114.8</v>
      </c>
      <c r="P2956" s="40" t="n">
        <f aca="false">SUMPRODUCT(ReC,COS(kk*RADIANS(O2956)))-SUMPRODUCT(ImC,SIN(kk*RADIANS(O2956)))</f>
        <v>-0.276096495919323</v>
      </c>
    </row>
    <row r="2957" customFormat="false" ht="15" hidden="false" customHeight="false" outlineLevel="0" collapsed="false">
      <c r="O2957" s="39" t="n">
        <v>114.9</v>
      </c>
      <c r="P2957" s="40" t="n">
        <f aca="false">SUMPRODUCT(ReC,COS(kk*RADIANS(O2957)))-SUMPRODUCT(ImC,SIN(kk*RADIANS(O2957)))</f>
        <v>-0.275146754476191</v>
      </c>
    </row>
    <row r="2958" customFormat="false" ht="15" hidden="false" customHeight="false" outlineLevel="0" collapsed="false">
      <c r="O2958" s="39" t="n">
        <v>115</v>
      </c>
      <c r="P2958" s="40" t="n">
        <f aca="false">SUMPRODUCT(ReC,COS(kk*RADIANS(O2958)))-SUMPRODUCT(ImC,SIN(kk*RADIANS(O2958)))</f>
        <v>-0.274193733543079</v>
      </c>
    </row>
    <row r="2959" customFormat="false" ht="15" hidden="false" customHeight="false" outlineLevel="0" collapsed="false">
      <c r="O2959" s="39" t="n">
        <v>115.1</v>
      </c>
      <c r="P2959" s="40" t="n">
        <f aca="false">SUMPRODUCT(ReC,COS(kk*RADIANS(O2959)))-SUMPRODUCT(ImC,SIN(kk*RADIANS(O2959)))</f>
        <v>-0.273237559089541</v>
      </c>
    </row>
    <row r="2960" customFormat="false" ht="15" hidden="false" customHeight="false" outlineLevel="0" collapsed="false">
      <c r="O2960" s="39" t="n">
        <v>115.2</v>
      </c>
      <c r="P2960" s="40" t="n">
        <f aca="false">SUMPRODUCT(ReC,COS(kk*RADIANS(O2960)))-SUMPRODUCT(ImC,SIN(kk*RADIANS(O2960)))</f>
        <v>-0.272278356683007</v>
      </c>
    </row>
    <row r="2961" customFormat="false" ht="15" hidden="false" customHeight="false" outlineLevel="0" collapsed="false">
      <c r="O2961" s="39" t="n">
        <v>115.3</v>
      </c>
      <c r="P2961" s="40" t="n">
        <f aca="false">SUMPRODUCT(ReC,COS(kk*RADIANS(O2961)))-SUMPRODUCT(ImC,SIN(kk*RADIANS(O2961)))</f>
        <v>-0.271316251422169</v>
      </c>
    </row>
    <row r="2962" customFormat="false" ht="15" hidden="false" customHeight="false" outlineLevel="0" collapsed="false">
      <c r="O2962" s="39" t="n">
        <v>115.4</v>
      </c>
      <c r="P2962" s="40" t="n">
        <f aca="false">SUMPRODUCT(ReC,COS(kk*RADIANS(O2962)))-SUMPRODUCT(ImC,SIN(kk*RADIANS(O2962)))</f>
        <v>-0.27035136787051</v>
      </c>
    </row>
    <row r="2963" customFormat="false" ht="15" hidden="false" customHeight="false" outlineLevel="0" collapsed="false">
      <c r="O2963" s="39" t="n">
        <v>115.5</v>
      </c>
      <c r="P2963" s="40" t="n">
        <f aca="false">SUMPRODUCT(ReC,COS(kk*RADIANS(O2963)))-SUMPRODUCT(ImC,SIN(kk*RADIANS(O2963)))</f>
        <v>-0.269383829990026</v>
      </c>
    </row>
    <row r="2964" customFormat="false" ht="15" hidden="false" customHeight="false" outlineLevel="0" collapsed="false">
      <c r="O2964" s="39" t="n">
        <v>115.6</v>
      </c>
      <c r="P2964" s="40" t="n">
        <f aca="false">SUMPRODUCT(ReC,COS(kk*RADIANS(O2964)))-SUMPRODUCT(ImC,SIN(kk*RADIANS(O2964)))</f>
        <v>-0.268413761075163</v>
      </c>
    </row>
    <row r="2965" customFormat="false" ht="15" hidden="false" customHeight="false" outlineLevel="0" collapsed="false">
      <c r="O2965" s="39" t="n">
        <v>115.7</v>
      </c>
      <c r="P2965" s="40" t="n">
        <f aca="false">SUMPRODUCT(ReC,COS(kk*RADIANS(O2965)))-SUMPRODUCT(ImC,SIN(kk*RADIANS(O2965)))</f>
        <v>-0.267441283687014</v>
      </c>
    </row>
    <row r="2966" customFormat="false" ht="15" hidden="false" customHeight="false" outlineLevel="0" collapsed="false">
      <c r="O2966" s="39" t="n">
        <v>115.8</v>
      </c>
      <c r="P2966" s="40" t="n">
        <f aca="false">SUMPRODUCT(ReC,COS(kk*RADIANS(O2966)))-SUMPRODUCT(ImC,SIN(kk*RADIANS(O2966)))</f>
        <v>-0.266466519587805</v>
      </c>
    </row>
    <row r="2967" customFormat="false" ht="15" hidden="false" customHeight="false" outlineLevel="0" collapsed="false">
      <c r="O2967" s="39" t="n">
        <v>115.9</v>
      </c>
      <c r="P2967" s="40" t="n">
        <f aca="false">SUMPRODUCT(ReC,COS(kk*RADIANS(O2967)))-SUMPRODUCT(ImC,SIN(kk*RADIANS(O2967)))</f>
        <v>-0.265489589675706</v>
      </c>
    </row>
    <row r="2968" customFormat="false" ht="15" hidden="false" customHeight="false" outlineLevel="0" collapsed="false">
      <c r="O2968" s="39" t="n">
        <v>116</v>
      </c>
      <c r="P2968" s="40" t="n">
        <f aca="false">SUMPRODUCT(ReC,COS(kk*RADIANS(O2968)))-SUMPRODUCT(ImC,SIN(kk*RADIANS(O2968)))</f>
        <v>-0.264510613919996</v>
      </c>
    </row>
    <row r="2969" customFormat="false" ht="15" hidden="false" customHeight="false" outlineLevel="0" collapsed="false">
      <c r="O2969" s="39" t="n">
        <v>116.1</v>
      </c>
      <c r="P2969" s="40" t="n">
        <f aca="false">SUMPRODUCT(ReC,COS(kk*RADIANS(O2969)))-SUMPRODUCT(ImC,SIN(kk*RADIANS(O2969)))</f>
        <v>-0.263529711296635</v>
      </c>
    </row>
    <row r="2970" customFormat="false" ht="15" hidden="false" customHeight="false" outlineLevel="0" collapsed="false">
      <c r="O2970" s="39" t="n">
        <v>116.2</v>
      </c>
      <c r="P2970" s="40" t="n">
        <f aca="false">SUMPRODUCT(ReC,COS(kk*RADIANS(O2970)))-SUMPRODUCT(ImC,SIN(kk*RADIANS(O2970)))</f>
        <v>-0.262546999724245</v>
      </c>
    </row>
    <row r="2971" customFormat="false" ht="15" hidden="false" customHeight="false" outlineLevel="0" collapsed="false">
      <c r="O2971" s="39" t="n">
        <v>116.3</v>
      </c>
      <c r="P2971" s="40" t="n">
        <f aca="false">SUMPRODUCT(ReC,COS(kk*RADIANS(O2971)))-SUMPRODUCT(ImC,SIN(kk*RADIANS(O2971)))</f>
        <v>-0.261562596000576</v>
      </c>
    </row>
    <row r="2972" customFormat="false" ht="15" hidden="false" customHeight="false" outlineLevel="0" collapsed="false">
      <c r="O2972" s="39" t="n">
        <v>116.4</v>
      </c>
      <c r="P2972" s="40" t="n">
        <f aca="false">SUMPRODUCT(ReC,COS(kk*RADIANS(O2972)))-SUMPRODUCT(ImC,SIN(kk*RADIANS(O2972)))</f>
        <v>-0.260576615739446</v>
      </c>
    </row>
    <row r="2973" customFormat="false" ht="15" hidden="false" customHeight="false" outlineLevel="0" collapsed="false">
      <c r="O2973" s="39" t="n">
        <v>116.5</v>
      </c>
      <c r="P2973" s="40" t="n">
        <f aca="false">SUMPRODUCT(ReC,COS(kk*RADIANS(O2973)))-SUMPRODUCT(ImC,SIN(kk*RADIANS(O2973)))</f>
        <v>-0.259589173308231</v>
      </c>
    </row>
    <row r="2974" customFormat="false" ht="15" hidden="false" customHeight="false" outlineLevel="0" collapsed="false">
      <c r="O2974" s="39" t="n">
        <v>116.6</v>
      </c>
      <c r="P2974" s="40" t="n">
        <f aca="false">SUMPRODUCT(ReC,COS(kk*RADIANS(O2974)))-SUMPRODUCT(ImC,SIN(kk*RADIANS(O2974)))</f>
        <v>-0.2586003817659</v>
      </c>
    </row>
    <row r="2975" customFormat="false" ht="15" hidden="false" customHeight="false" outlineLevel="0" collapsed="false">
      <c r="O2975" s="39" t="n">
        <v>116.7</v>
      </c>
      <c r="P2975" s="40" t="n">
        <f aca="false">SUMPRODUCT(ReC,COS(kk*RADIANS(O2975)))-SUMPRODUCT(ImC,SIN(kk*RADIANS(O2975)))</f>
        <v>-0.257610352801664</v>
      </c>
    </row>
    <row r="2976" customFormat="false" ht="15" hidden="false" customHeight="false" outlineLevel="0" collapsed="false">
      <c r="O2976" s="39" t="n">
        <v>116.8</v>
      </c>
      <c r="P2976" s="40" t="n">
        <f aca="false">SUMPRODUCT(ReC,COS(kk*RADIANS(O2976)))-SUMPRODUCT(ImC,SIN(kk*RADIANS(O2976)))</f>
        <v>-0.256619196674248</v>
      </c>
    </row>
    <row r="2977" customFormat="false" ht="15" hidden="false" customHeight="false" outlineLevel="0" collapsed="false">
      <c r="O2977" s="39" t="n">
        <v>116.9</v>
      </c>
      <c r="P2977" s="40" t="n">
        <f aca="false">SUMPRODUCT(ReC,COS(kk*RADIANS(O2977)))-SUMPRODUCT(ImC,SIN(kk*RADIANS(O2977)))</f>
        <v>-0.255627022151819</v>
      </c>
    </row>
    <row r="2978" customFormat="false" ht="15" hidden="false" customHeight="false" outlineLevel="0" collapsed="false">
      <c r="O2978" s="39" t="n">
        <v>117</v>
      </c>
      <c r="P2978" s="40" t="n">
        <f aca="false">SUMPRODUCT(ReC,COS(kk*RADIANS(O2978)))-SUMPRODUCT(ImC,SIN(kk*RADIANS(O2978)))</f>
        <v>-0.254633936452628</v>
      </c>
    </row>
    <row r="2979" customFormat="false" ht="15" hidden="false" customHeight="false" outlineLevel="0" collapsed="false">
      <c r="O2979" s="39" t="n">
        <v>117.1</v>
      </c>
      <c r="P2979" s="40" t="n">
        <f aca="false">SUMPRODUCT(ReC,COS(kk*RADIANS(O2979)))-SUMPRODUCT(ImC,SIN(kk*RADIANS(O2979)))</f>
        <v>-0.253640045186359</v>
      </c>
    </row>
    <row r="2980" customFormat="false" ht="15" hidden="false" customHeight="false" outlineLevel="0" collapsed="false">
      <c r="O2980" s="39" t="n">
        <v>117.2</v>
      </c>
      <c r="P2980" s="40" t="n">
        <f aca="false">SUMPRODUCT(ReC,COS(kk*RADIANS(O2980)))-SUMPRODUCT(ImC,SIN(kk*RADIANS(O2980)))</f>
        <v>-0.252645452296258</v>
      </c>
    </row>
    <row r="2981" customFormat="false" ht="15" hidden="false" customHeight="false" outlineLevel="0" collapsed="false">
      <c r="O2981" s="39" t="n">
        <v>117.3</v>
      </c>
      <c r="P2981" s="40" t="n">
        <f aca="false">SUMPRODUCT(ReC,COS(kk*RADIANS(O2981)))-SUMPRODUCT(ImC,SIN(kk*RADIANS(O2981)))</f>
        <v>-0.25165026000204</v>
      </c>
    </row>
    <row r="2982" customFormat="false" ht="15" hidden="false" customHeight="false" outlineLevel="0" collapsed="false">
      <c r="O2982" s="39" t="n">
        <v>117.4</v>
      </c>
      <c r="P2982" s="40" t="n">
        <f aca="false">SUMPRODUCT(ReC,COS(kk*RADIANS(O2982)))-SUMPRODUCT(ImC,SIN(kk*RADIANS(O2982)))</f>
        <v>-0.250654568743627</v>
      </c>
    </row>
    <row r="2983" customFormat="false" ht="15" hidden="false" customHeight="false" outlineLevel="0" collapsed="false">
      <c r="O2983" s="39" t="n">
        <v>117.5</v>
      </c>
      <c r="P2983" s="40" t="n">
        <f aca="false">SUMPRODUCT(ReC,COS(kk*RADIANS(O2983)))-SUMPRODUCT(ImC,SIN(kk*RADIANS(O2983)))</f>
        <v>-0.249658477125737</v>
      </c>
    </row>
    <row r="2984" customFormat="false" ht="15" hidden="false" customHeight="false" outlineLevel="0" collapsed="false">
      <c r="O2984" s="39" t="n">
        <v>117.6</v>
      </c>
      <c r="P2984" s="40" t="n">
        <f aca="false">SUMPRODUCT(ReC,COS(kk*RADIANS(O2984)))-SUMPRODUCT(ImC,SIN(kk*RADIANS(O2984)))</f>
        <v>-0.248662081863364</v>
      </c>
    </row>
    <row r="2985" customFormat="false" ht="15" hidden="false" customHeight="false" outlineLevel="0" collapsed="false">
      <c r="O2985" s="39" t="n">
        <v>117.7</v>
      </c>
      <c r="P2985" s="40" t="n">
        <f aca="false">SUMPRODUCT(ReC,COS(kk*RADIANS(O2985)))-SUMPRODUCT(ImC,SIN(kk*RADIANS(O2985)))</f>
        <v>-0.247665477728165</v>
      </c>
    </row>
    <row r="2986" customFormat="false" ht="15" hidden="false" customHeight="false" outlineLevel="0" collapsed="false">
      <c r="O2986" s="39" t="n">
        <v>117.8</v>
      </c>
      <c r="P2986" s="40" t="n">
        <f aca="false">SUMPRODUCT(ReC,COS(kk*RADIANS(O2986)))-SUMPRODUCT(ImC,SIN(kk*RADIANS(O2986)))</f>
        <v>-0.2466687574958</v>
      </c>
    </row>
    <row r="2987" customFormat="false" ht="15" hidden="false" customHeight="false" outlineLevel="0" collapsed="false">
      <c r="O2987" s="39" t="n">
        <v>117.9</v>
      </c>
      <c r="P2987" s="40" t="n">
        <f aca="false">SUMPRODUCT(ReC,COS(kk*RADIANS(O2987)))-SUMPRODUCT(ImC,SIN(kk*RADIANS(O2987)))</f>
        <v>-0.245672011894246</v>
      </c>
    </row>
    <row r="2988" customFormat="false" ht="15" hidden="false" customHeight="false" outlineLevel="0" collapsed="false">
      <c r="O2988" s="39" t="n">
        <v>118</v>
      </c>
      <c r="P2988" s="40" t="n">
        <f aca="false">SUMPRODUCT(ReC,COS(kk*RADIANS(O2988)))-SUMPRODUCT(ImC,SIN(kk*RADIANS(O2988)))</f>
        <v>-0.244675329553111</v>
      </c>
    </row>
    <row r="2989" customFormat="false" ht="15" hidden="false" customHeight="false" outlineLevel="0" collapsed="false">
      <c r="O2989" s="39" t="n">
        <v>118.1</v>
      </c>
      <c r="P2989" s="40" t="n">
        <f aca="false">SUMPRODUCT(ReC,COS(kk*RADIANS(O2989)))-SUMPRODUCT(ImC,SIN(kk*RADIANS(O2989)))</f>
        <v>-0.243678796953989</v>
      </c>
    </row>
    <row r="2990" customFormat="false" ht="15" hidden="false" customHeight="false" outlineLevel="0" collapsed="false">
      <c r="O2990" s="39" t="n">
        <v>118.2</v>
      </c>
      <c r="P2990" s="40" t="n">
        <f aca="false">SUMPRODUCT(ReC,COS(kk*RADIANS(O2990)))-SUMPRODUCT(ImC,SIN(kk*RADIANS(O2990)))</f>
        <v>-0.242682498381868</v>
      </c>
    </row>
    <row r="2991" customFormat="false" ht="15" hidden="false" customHeight="false" outlineLevel="0" collapsed="false">
      <c r="O2991" s="39" t="n">
        <v>118.3</v>
      </c>
      <c r="P2991" s="40" t="n">
        <f aca="false">SUMPRODUCT(ReC,COS(kk*RADIANS(O2991)))-SUMPRODUCT(ImC,SIN(kk*RADIANS(O2991)))</f>
        <v>-0.241686515877633</v>
      </c>
    </row>
    <row r="2992" customFormat="false" ht="15" hidden="false" customHeight="false" outlineLevel="0" collapsed="false">
      <c r="O2992" s="39" t="n">
        <v>118.4</v>
      </c>
      <c r="P2992" s="40" t="n">
        <f aca="false">SUMPRODUCT(ReC,COS(kk*RADIANS(O2992)))-SUMPRODUCT(ImC,SIN(kk*RADIANS(O2992)))</f>
        <v>-0.240690929191681</v>
      </c>
    </row>
    <row r="2993" customFormat="false" ht="15" hidden="false" customHeight="false" outlineLevel="0" collapsed="false">
      <c r="O2993" s="39" t="n">
        <v>118.5</v>
      </c>
      <c r="P2993" s="40" t="n">
        <f aca="false">SUMPRODUCT(ReC,COS(kk*RADIANS(O2993)))-SUMPRODUCT(ImC,SIN(kk*RADIANS(O2993)))</f>
        <v>-0.239695815738685</v>
      </c>
    </row>
    <row r="2994" customFormat="false" ht="15" hidden="false" customHeight="false" outlineLevel="0" collapsed="false">
      <c r="O2994" s="39" t="n">
        <v>118.6</v>
      </c>
      <c r="P2994" s="40" t="n">
        <f aca="false">SUMPRODUCT(ReC,COS(kk*RADIANS(O2994)))-SUMPRODUCT(ImC,SIN(kk*RADIANS(O2994)))</f>
        <v>-0.238701250553518</v>
      </c>
    </row>
    <row r="2995" customFormat="false" ht="15" hidden="false" customHeight="false" outlineLevel="0" collapsed="false">
      <c r="O2995" s="39" t="n">
        <v>118.7</v>
      </c>
      <c r="P2995" s="40" t="n">
        <f aca="false">SUMPRODUCT(ReC,COS(kk*RADIANS(O2995)))-SUMPRODUCT(ImC,SIN(kk*RADIANS(O2995)))</f>
        <v>-0.237707306248384</v>
      </c>
    </row>
    <row r="2996" customFormat="false" ht="15" hidden="false" customHeight="false" outlineLevel="0" collapsed="false">
      <c r="O2996" s="39" t="n">
        <v>118.8</v>
      </c>
      <c r="P2996" s="40" t="n">
        <f aca="false">SUMPRODUCT(ReC,COS(kk*RADIANS(O2996)))-SUMPRODUCT(ImC,SIN(kk*RADIANS(O2996)))</f>
        <v>-0.23671405297116</v>
      </c>
    </row>
    <row r="2997" customFormat="false" ht="15" hidden="false" customHeight="false" outlineLevel="0" collapsed="false">
      <c r="O2997" s="39" t="n">
        <v>118.9</v>
      </c>
      <c r="P2997" s="40" t="n">
        <f aca="false">SUMPRODUCT(ReC,COS(kk*RADIANS(O2997)))-SUMPRODUCT(ImC,SIN(kk*RADIANS(O2997)))</f>
        <v>-0.235721558364987</v>
      </c>
    </row>
    <row r="2998" customFormat="false" ht="15" hidden="false" customHeight="false" outlineLevel="0" collapsed="false">
      <c r="O2998" s="39" t="n">
        <v>119</v>
      </c>
      <c r="P2998" s="40" t="n">
        <f aca="false">SUMPRODUCT(ReC,COS(kk*RADIANS(O2998)))-SUMPRODUCT(ImC,SIN(kk*RADIANS(O2998)))</f>
        <v>-0.234729887529129</v>
      </c>
    </row>
    <row r="2999" customFormat="false" ht="15" hidden="false" customHeight="false" outlineLevel="0" collapsed="false">
      <c r="O2999" s="39" t="n">
        <v>119.1</v>
      </c>
      <c r="P2999" s="40" t="n">
        <f aca="false">SUMPRODUCT(ReC,COS(kk*RADIANS(O2999)))-SUMPRODUCT(ImC,SIN(kk*RADIANS(O2999)))</f>
        <v>-0.233739102981123</v>
      </c>
    </row>
    <row r="3000" customFormat="false" ht="15" hidden="false" customHeight="false" outlineLevel="0" collapsed="false">
      <c r="O3000" s="39" t="n">
        <v>119.2</v>
      </c>
      <c r="P3000" s="40" t="n">
        <f aca="false">SUMPRODUCT(ReC,COS(kk*RADIANS(O3000)))-SUMPRODUCT(ImC,SIN(kk*RADIANS(O3000)))</f>
        <v>-0.232749264620251</v>
      </c>
    </row>
    <row r="3001" customFormat="false" ht="15" hidden="false" customHeight="false" outlineLevel="0" collapsed="false">
      <c r="O3001" s="39" t="n">
        <v>119.3</v>
      </c>
      <c r="P3001" s="40" t="n">
        <f aca="false">SUMPRODUCT(ReC,COS(kk*RADIANS(O3001)))-SUMPRODUCT(ImC,SIN(kk*RADIANS(O3001)))</f>
        <v>-0.231760429692341</v>
      </c>
    </row>
    <row r="3002" customFormat="false" ht="15" hidden="false" customHeight="false" outlineLevel="0" collapsed="false">
      <c r="O3002" s="39" t="n">
        <v>119.4</v>
      </c>
      <c r="P3002" s="40" t="n">
        <f aca="false">SUMPRODUCT(ReC,COS(kk*RADIANS(O3002)))-SUMPRODUCT(ImC,SIN(kk*RADIANS(O3002)))</f>
        <v>-0.230772652755935</v>
      </c>
    </row>
    <row r="3003" customFormat="false" ht="15" hidden="false" customHeight="false" outlineLevel="0" collapsed="false">
      <c r="O3003" s="39" t="n">
        <v>119.5</v>
      </c>
      <c r="P3003" s="40" t="n">
        <f aca="false">SUMPRODUCT(ReC,COS(kk*RADIANS(O3003)))-SUMPRODUCT(ImC,SIN(kk*RADIANS(O3003)))</f>
        <v>-0.22978598564983</v>
      </c>
    </row>
    <row r="3004" customFormat="false" ht="15" hidden="false" customHeight="false" outlineLevel="0" collapsed="false">
      <c r="O3004" s="39" t="n">
        <v>119.6</v>
      </c>
      <c r="P3004" s="40" t="n">
        <f aca="false">SUMPRODUCT(ReC,COS(kk*RADIANS(O3004)))-SUMPRODUCT(ImC,SIN(kk*RADIANS(O3004)))</f>
        <v>-0.228800477462028</v>
      </c>
    </row>
    <row r="3005" customFormat="false" ht="15" hidden="false" customHeight="false" outlineLevel="0" collapsed="false">
      <c r="O3005" s="39" t="n">
        <v>119.7</v>
      </c>
      <c r="P3005" s="40" t="n">
        <f aca="false">SUMPRODUCT(ReC,COS(kk*RADIANS(O3005)))-SUMPRODUCT(ImC,SIN(kk*RADIANS(O3005)))</f>
        <v>-0.227816174500102</v>
      </c>
    </row>
    <row r="3006" customFormat="false" ht="15" hidden="false" customHeight="false" outlineLevel="0" collapsed="false">
      <c r="O3006" s="39" t="n">
        <v>119.8</v>
      </c>
      <c r="P3006" s="40" t="n">
        <f aca="false">SUMPRODUCT(ReC,COS(kk*RADIANS(O3006)))-SUMPRODUCT(ImC,SIN(kk*RADIANS(O3006)))</f>
        <v>-0.226833120263005</v>
      </c>
    </row>
    <row r="3007" customFormat="false" ht="15" hidden="false" customHeight="false" outlineLevel="0" collapsed="false">
      <c r="O3007" s="39" t="n">
        <v>119.9</v>
      </c>
      <c r="P3007" s="40" t="n">
        <f aca="false">SUMPRODUCT(ReC,COS(kk*RADIANS(O3007)))-SUMPRODUCT(ImC,SIN(kk*RADIANS(O3007)))</f>
        <v>-0.225851355414331</v>
      </c>
    </row>
    <row r="3008" customFormat="false" ht="15" hidden="false" customHeight="false" outlineLevel="0" collapsed="false">
      <c r="O3008" s="39" t="n">
        <v>120</v>
      </c>
      <c r="P3008" s="40" t="n">
        <f aca="false">SUMPRODUCT(ReC,COS(kk*RADIANS(O3008)))-SUMPRODUCT(ImC,SIN(kk*RADIANS(O3008)))</f>
        <v>-0.224870917757059</v>
      </c>
    </row>
    <row r="3009" customFormat="false" ht="15" hidden="false" customHeight="false" outlineLevel="0" collapsed="false">
      <c r="O3009" s="39" t="n">
        <v>120.1</v>
      </c>
      <c r="P3009" s="40" t="n">
        <f aca="false">SUMPRODUCT(ReC,COS(kk*RADIANS(O3009)))-SUMPRODUCT(ImC,SIN(kk*RADIANS(O3009)))</f>
        <v>-0.223891842209791</v>
      </c>
    </row>
    <row r="3010" customFormat="false" ht="15" hidden="false" customHeight="false" outlineLevel="0" collapsed="false">
      <c r="O3010" s="39" t="n">
        <v>120.2</v>
      </c>
      <c r="P3010" s="40" t="n">
        <f aca="false">SUMPRODUCT(ReC,COS(kk*RADIANS(O3010)))-SUMPRODUCT(ImC,SIN(kk*RADIANS(O3010)))</f>
        <v>-0.22291416078449</v>
      </c>
    </row>
    <row r="3011" customFormat="false" ht="15" hidden="false" customHeight="false" outlineLevel="0" collapsed="false">
      <c r="O3011" s="39" t="n">
        <v>120.3</v>
      </c>
      <c r="P3011" s="40" t="n">
        <f aca="false">SUMPRODUCT(ReC,COS(kk*RADIANS(O3011)))-SUMPRODUCT(ImC,SIN(kk*RADIANS(O3011)))</f>
        <v>-0.221937902565756</v>
      </c>
    </row>
    <row r="3012" customFormat="false" ht="15" hidden="false" customHeight="false" outlineLevel="0" collapsed="false">
      <c r="O3012" s="39" t="n">
        <v>120.4</v>
      </c>
      <c r="P3012" s="40" t="n">
        <f aca="false">SUMPRODUCT(ReC,COS(kk*RADIANS(O3012)))-SUMPRODUCT(ImC,SIN(kk*RADIANS(O3012)))</f>
        <v>-0.220963093691633</v>
      </c>
    </row>
    <row r="3013" customFormat="false" ht="15" hidden="false" customHeight="false" outlineLevel="0" collapsed="false">
      <c r="O3013" s="39" t="n">
        <v>120.5</v>
      </c>
      <c r="P3013" s="40" t="n">
        <f aca="false">SUMPRODUCT(ReC,COS(kk*RADIANS(O3013)))-SUMPRODUCT(ImC,SIN(kk*RADIANS(O3013)))</f>
        <v>-0.219989757335972</v>
      </c>
    </row>
    <row r="3014" customFormat="false" ht="15" hidden="false" customHeight="false" outlineLevel="0" collapsed="false">
      <c r="O3014" s="39" t="n">
        <v>120.6</v>
      </c>
      <c r="P3014" s="40" t="n">
        <f aca="false">SUMPRODUCT(ReC,COS(kk*RADIANS(O3014)))-SUMPRODUCT(ImC,SIN(kk*RADIANS(O3014)))</f>
        <v>-0.219017913692369</v>
      </c>
    </row>
    <row r="3015" customFormat="false" ht="15" hidden="false" customHeight="false" outlineLevel="0" collapsed="false">
      <c r="O3015" s="39" t="n">
        <v>120.7</v>
      </c>
      <c r="P3015" s="40" t="n">
        <f aca="false">SUMPRODUCT(ReC,COS(kk*RADIANS(O3015)))-SUMPRODUCT(ImC,SIN(kk*RADIANS(O3015)))</f>
        <v>-0.21804757995967</v>
      </c>
    </row>
    <row r="3016" customFormat="false" ht="15" hidden="false" customHeight="false" outlineLevel="0" collapsed="false">
      <c r="O3016" s="39" t="n">
        <v>120.8</v>
      </c>
      <c r="P3016" s="40" t="n">
        <f aca="false">SUMPRODUCT(ReC,COS(kk*RADIANS(O3016)))-SUMPRODUCT(ImC,SIN(kk*RADIANS(O3016)))</f>
        <v>-0.217078770329086</v>
      </c>
    </row>
    <row r="3017" customFormat="false" ht="15" hidden="false" customHeight="false" outlineLevel="0" collapsed="false">
      <c r="O3017" s="39" t="n">
        <v>120.9</v>
      </c>
      <c r="P3017" s="40" t="n">
        <f aca="false">SUMPRODUCT(ReC,COS(kk*RADIANS(O3017)))-SUMPRODUCT(ImC,SIN(kk*RADIANS(O3017)))</f>
        <v>-0.216111495972896</v>
      </c>
    </row>
    <row r="3018" customFormat="false" ht="15" hidden="false" customHeight="false" outlineLevel="0" collapsed="false">
      <c r="O3018" s="39" t="n">
        <v>121</v>
      </c>
      <c r="P3018" s="40" t="n">
        <f aca="false">SUMPRODUCT(ReC,COS(kk*RADIANS(O3018)))-SUMPRODUCT(ImC,SIN(kk*RADIANS(O3018)))</f>
        <v>-0.215145765034774</v>
      </c>
    </row>
    <row r="3019" customFormat="false" ht="15" hidden="false" customHeight="false" outlineLevel="0" collapsed="false">
      <c r="O3019" s="39" t="n">
        <v>121.1</v>
      </c>
      <c r="P3019" s="40" t="n">
        <f aca="false">SUMPRODUCT(ReC,COS(kk*RADIANS(O3019)))-SUMPRODUCT(ImC,SIN(kk*RADIANS(O3019)))</f>
        <v>-0.214181582621736</v>
      </c>
    </row>
    <row r="3020" customFormat="false" ht="15" hidden="false" customHeight="false" outlineLevel="0" collapsed="false">
      <c r="O3020" s="39" t="n">
        <v>121.2</v>
      </c>
      <c r="P3020" s="40" t="n">
        <f aca="false">SUMPRODUCT(ReC,COS(kk*RADIANS(O3020)))-SUMPRODUCT(ImC,SIN(kk*RADIANS(O3020)))</f>
        <v>-0.213218950797724</v>
      </c>
    </row>
    <row r="3021" customFormat="false" ht="15" hidden="false" customHeight="false" outlineLevel="0" collapsed="false">
      <c r="O3021" s="39" t="n">
        <v>121.3</v>
      </c>
      <c r="P3021" s="40" t="n">
        <f aca="false">SUMPRODUCT(ReC,COS(kk*RADIANS(O3021)))-SUMPRODUCT(ImC,SIN(kk*RADIANS(O3021)))</f>
        <v>-0.212257868578826</v>
      </c>
    </row>
    <row r="3022" customFormat="false" ht="15" hidden="false" customHeight="false" outlineLevel="0" collapsed="false">
      <c r="O3022" s="39" t="n">
        <v>121.4</v>
      </c>
      <c r="P3022" s="40" t="n">
        <f aca="false">SUMPRODUCT(ReC,COS(kk*RADIANS(O3022)))-SUMPRODUCT(ImC,SIN(kk*RADIANS(O3022)))</f>
        <v>-0.211298331930147</v>
      </c>
    </row>
    <row r="3023" customFormat="false" ht="15" hidden="false" customHeight="false" outlineLevel="0" collapsed="false">
      <c r="O3023" s="39" t="n">
        <v>121.5</v>
      </c>
      <c r="P3023" s="40" t="n">
        <f aca="false">SUMPRODUCT(ReC,COS(kk*RADIANS(O3023)))-SUMPRODUCT(ImC,SIN(kk*RADIANS(O3023)))</f>
        <v>-0.210340333764338</v>
      </c>
    </row>
    <row r="3024" customFormat="false" ht="15" hidden="false" customHeight="false" outlineLevel="0" collapsed="false">
      <c r="O3024" s="39" t="n">
        <v>121.6</v>
      </c>
      <c r="P3024" s="40" t="n">
        <f aca="false">SUMPRODUCT(ReC,COS(kk*RADIANS(O3024)))-SUMPRODUCT(ImC,SIN(kk*RADIANS(O3024)))</f>
        <v>-0.209383863941778</v>
      </c>
    </row>
    <row r="3025" customFormat="false" ht="15" hidden="false" customHeight="false" outlineLevel="0" collapsed="false">
      <c r="O3025" s="39" t="n">
        <v>121.7</v>
      </c>
      <c r="P3025" s="40" t="n">
        <f aca="false">SUMPRODUCT(ReC,COS(kk*RADIANS(O3025)))-SUMPRODUCT(ImC,SIN(kk*RADIANS(O3025)))</f>
        <v>-0.208428909272431</v>
      </c>
    </row>
    <row r="3026" customFormat="false" ht="15" hidden="false" customHeight="false" outlineLevel="0" collapsed="false">
      <c r="O3026" s="39" t="n">
        <v>121.8</v>
      </c>
      <c r="P3026" s="40" t="n">
        <f aca="false">SUMPRODUCT(ReC,COS(kk*RADIANS(O3026)))-SUMPRODUCT(ImC,SIN(kk*RADIANS(O3026)))</f>
        <v>-0.207475453519366</v>
      </c>
    </row>
    <row r="3027" customFormat="false" ht="15" hidden="false" customHeight="false" outlineLevel="0" collapsed="false">
      <c r="O3027" s="39" t="n">
        <v>121.9</v>
      </c>
      <c r="P3027" s="40" t="n">
        <f aca="false">SUMPRODUCT(ReC,COS(kk*RADIANS(O3027)))-SUMPRODUCT(ImC,SIN(kk*RADIANS(O3027)))</f>
        <v>-0.206523477403954</v>
      </c>
    </row>
    <row r="3028" customFormat="false" ht="15" hidden="false" customHeight="false" outlineLevel="0" collapsed="false">
      <c r="O3028" s="39" t="n">
        <v>122</v>
      </c>
      <c r="P3028" s="40" t="n">
        <f aca="false">SUMPRODUCT(ReC,COS(kk*RADIANS(O3028)))-SUMPRODUCT(ImC,SIN(kk*RADIANS(O3028)))</f>
        <v>-0.205572958612737</v>
      </c>
    </row>
    <row r="3029" customFormat="false" ht="15" hidden="false" customHeight="false" outlineLevel="0" collapsed="false">
      <c r="O3029" s="39" t="n">
        <v>122.1</v>
      </c>
      <c r="P3029" s="40" t="n">
        <f aca="false">SUMPRODUCT(ReC,COS(kk*RADIANS(O3029)))-SUMPRODUCT(ImC,SIN(kk*RADIANS(O3029)))</f>
        <v>-0.204623871805979</v>
      </c>
    </row>
    <row r="3030" customFormat="false" ht="15" hidden="false" customHeight="false" outlineLevel="0" collapsed="false">
      <c r="O3030" s="39" t="n">
        <v>122.2</v>
      </c>
      <c r="P3030" s="40" t="n">
        <f aca="false">SUMPRODUCT(ReC,COS(kk*RADIANS(O3030)))-SUMPRODUCT(ImC,SIN(kk*RADIANS(O3030)))</f>
        <v>-0.203676188627893</v>
      </c>
    </row>
    <row r="3031" customFormat="false" ht="15" hidden="false" customHeight="false" outlineLevel="0" collapsed="false">
      <c r="O3031" s="39" t="n">
        <v>122.3</v>
      </c>
      <c r="P3031" s="40" t="n">
        <f aca="false">SUMPRODUCT(ReC,COS(kk*RADIANS(O3031)))-SUMPRODUCT(ImC,SIN(kk*RADIANS(O3031)))</f>
        <v>-0.202729877718542</v>
      </c>
    </row>
    <row r="3032" customFormat="false" ht="15" hidden="false" customHeight="false" outlineLevel="0" collapsed="false">
      <c r="O3032" s="39" t="n">
        <v>122.4</v>
      </c>
      <c r="P3032" s="40" t="n">
        <f aca="false">SUMPRODUCT(ReC,COS(kk*RADIANS(O3032)))-SUMPRODUCT(ImC,SIN(kk*RADIANS(O3032)))</f>
        <v>-0.201784904727428</v>
      </c>
    </row>
    <row r="3033" customFormat="false" ht="15" hidden="false" customHeight="false" outlineLevel="0" collapsed="false">
      <c r="O3033" s="39" t="n">
        <v>122.5</v>
      </c>
      <c r="P3033" s="40" t="n">
        <f aca="false">SUMPRODUCT(ReC,COS(kk*RADIANS(O3033)))-SUMPRODUCT(ImC,SIN(kk*RADIANS(O3033)))</f>
        <v>-0.200841232328745</v>
      </c>
    </row>
    <row r="3034" customFormat="false" ht="15" hidden="false" customHeight="false" outlineLevel="0" collapsed="false">
      <c r="O3034" s="39" t="n">
        <v>122.6</v>
      </c>
      <c r="P3034" s="40" t="n">
        <f aca="false">SUMPRODUCT(ReC,COS(kk*RADIANS(O3034)))-SUMPRODUCT(ImC,SIN(kk*RADIANS(O3034)))</f>
        <v>-0.199898820238315</v>
      </c>
    </row>
    <row r="3035" customFormat="false" ht="15" hidden="false" customHeight="false" outlineLevel="0" collapsed="false">
      <c r="O3035" s="39" t="n">
        <v>122.7</v>
      </c>
      <c r="P3035" s="40" t="n">
        <f aca="false">SUMPRODUCT(ReC,COS(kk*RADIANS(O3035)))-SUMPRODUCT(ImC,SIN(kk*RADIANS(O3035)))</f>
        <v>-0.198957625232186</v>
      </c>
    </row>
    <row r="3036" customFormat="false" ht="15" hidden="false" customHeight="false" outlineLevel="0" collapsed="false">
      <c r="O3036" s="39" t="n">
        <v>122.8</v>
      </c>
      <c r="P3036" s="40" t="n">
        <f aca="false">SUMPRODUCT(ReC,COS(kk*RADIANS(O3036)))-SUMPRODUCT(ImC,SIN(kk*RADIANS(O3036)))</f>
        <v>-0.198017601166904</v>
      </c>
    </row>
    <row r="3037" customFormat="false" ht="15" hidden="false" customHeight="false" outlineLevel="0" collapsed="false">
      <c r="O3037" s="39" t="n">
        <v>122.9</v>
      </c>
      <c r="P3037" s="40" t="n">
        <f aca="false">SUMPRODUCT(ReC,COS(kk*RADIANS(O3037)))-SUMPRODUCT(ImC,SIN(kk*RADIANS(O3037)))</f>
        <v>-0.19707869900144</v>
      </c>
    </row>
    <row r="3038" customFormat="false" ht="15" hidden="false" customHeight="false" outlineLevel="0" collapsed="false">
      <c r="O3038" s="39" t="n">
        <v>123</v>
      </c>
      <c r="P3038" s="40" t="n">
        <f aca="false">SUMPRODUCT(ReC,COS(kk*RADIANS(O3038)))-SUMPRODUCT(ImC,SIN(kk*RADIANS(O3038)))</f>
        <v>-0.196140866820775</v>
      </c>
    </row>
    <row r="3039" customFormat="false" ht="15" hidden="false" customHeight="false" outlineLevel="0" collapsed="false">
      <c r="O3039" s="39" t="n">
        <v>123.1</v>
      </c>
      <c r="P3039" s="40" t="n">
        <f aca="false">SUMPRODUCT(ReC,COS(kk*RADIANS(O3039)))-SUMPRODUCT(ImC,SIN(kk*RADIANS(O3039)))</f>
        <v>-0.195204049861135</v>
      </c>
    </row>
    <row r="3040" customFormat="false" ht="15" hidden="false" customHeight="false" outlineLevel="0" collapsed="false">
      <c r="O3040" s="39" t="n">
        <v>123.2</v>
      </c>
      <c r="P3040" s="40" t="n">
        <f aca="false">SUMPRODUCT(ReC,COS(kk*RADIANS(O3040)))-SUMPRODUCT(ImC,SIN(kk*RADIANS(O3040)))</f>
        <v>-0.194268190536864</v>
      </c>
    </row>
    <row r="3041" customFormat="false" ht="15" hidden="false" customHeight="false" outlineLevel="0" collapsed="false">
      <c r="O3041" s="39" t="n">
        <v>123.3</v>
      </c>
      <c r="P3041" s="40" t="n">
        <f aca="false">SUMPRODUCT(ReC,COS(kk*RADIANS(O3041)))-SUMPRODUCT(ImC,SIN(kk*RADIANS(O3041)))</f>
        <v>-0.193333228468932</v>
      </c>
    </row>
    <row r="3042" customFormat="false" ht="15" hidden="false" customHeight="false" outlineLevel="0" collapsed="false">
      <c r="O3042" s="39" t="n">
        <v>123.4</v>
      </c>
      <c r="P3042" s="40" t="n">
        <f aca="false">SUMPRODUCT(ReC,COS(kk*RADIANS(O3042)))-SUMPRODUCT(ImC,SIN(kk*RADIANS(O3042)))</f>
        <v>-0.19239910051507</v>
      </c>
    </row>
    <row r="3043" customFormat="false" ht="15" hidden="false" customHeight="false" outlineLevel="0" collapsed="false">
      <c r="O3043" s="39" t="n">
        <v>123.5</v>
      </c>
      <c r="P3043" s="40" t="n">
        <f aca="false">SUMPRODUCT(ReC,COS(kk*RADIANS(O3043)))-SUMPRODUCT(ImC,SIN(kk*RADIANS(O3043)))</f>
        <v>-0.191465740801514</v>
      </c>
    </row>
    <row r="3044" customFormat="false" ht="15" hidden="false" customHeight="false" outlineLevel="0" collapsed="false">
      <c r="O3044" s="39" t="n">
        <v>123.6</v>
      </c>
      <c r="P3044" s="40" t="n">
        <f aca="false">SUMPRODUCT(ReC,COS(kk*RADIANS(O3044)))-SUMPRODUCT(ImC,SIN(kk*RADIANS(O3044)))</f>
        <v>-0.190533080756354</v>
      </c>
    </row>
    <row r="3045" customFormat="false" ht="15" hidden="false" customHeight="false" outlineLevel="0" collapsed="false">
      <c r="O3045" s="39" t="n">
        <v>123.7</v>
      </c>
      <c r="P3045" s="40" t="n">
        <f aca="false">SUMPRODUCT(ReC,COS(kk*RADIANS(O3045)))-SUMPRODUCT(ImC,SIN(kk*RADIANS(O3045)))</f>
        <v>-0.189601049144481</v>
      </c>
    </row>
    <row r="3046" customFormat="false" ht="15" hidden="false" customHeight="false" outlineLevel="0" collapsed="false">
      <c r="O3046" s="39" t="n">
        <v>123.8</v>
      </c>
      <c r="P3046" s="40" t="n">
        <f aca="false">SUMPRODUCT(ReC,COS(kk*RADIANS(O3046)))-SUMPRODUCT(ImC,SIN(kk*RADIANS(O3046)))</f>
        <v>-0.188669572104105</v>
      </c>
    </row>
    <row r="3047" customFormat="false" ht="15" hidden="false" customHeight="false" outlineLevel="0" collapsed="false">
      <c r="O3047" s="39" t="n">
        <v>123.9</v>
      </c>
      <c r="P3047" s="40" t="n">
        <f aca="false">SUMPRODUCT(ReC,COS(kk*RADIANS(O3047)))-SUMPRODUCT(ImC,SIN(kk*RADIANS(O3047)))</f>
        <v>-0.187738573184843</v>
      </c>
    </row>
    <row r="3048" customFormat="false" ht="15" hidden="false" customHeight="false" outlineLevel="0" collapsed="false">
      <c r="O3048" s="39" t="n">
        <v>124</v>
      </c>
      <c r="P3048" s="40" t="n">
        <f aca="false">SUMPRODUCT(ReC,COS(kk*RADIANS(O3048)))-SUMPRODUCT(ImC,SIN(kk*RADIANS(O3048)))</f>
        <v>-0.186807973387364</v>
      </c>
    </row>
    <row r="3049" customFormat="false" ht="15" hidden="false" customHeight="false" outlineLevel="0" collapsed="false">
      <c r="O3049" s="39" t="n">
        <v>124.1</v>
      </c>
      <c r="P3049" s="40" t="n">
        <f aca="false">SUMPRODUCT(ReC,COS(kk*RADIANS(O3049)))-SUMPRODUCT(ImC,SIN(kk*RADIANS(O3049)))</f>
        <v>-0.185877691204566</v>
      </c>
    </row>
    <row r="3050" customFormat="false" ht="15" hidden="false" customHeight="false" outlineLevel="0" collapsed="false">
      <c r="O3050" s="39" t="n">
        <v>124.2</v>
      </c>
      <c r="P3050" s="40" t="n">
        <f aca="false">SUMPRODUCT(ReC,COS(kk*RADIANS(O3050)))-SUMPRODUCT(ImC,SIN(kk*RADIANS(O3050)))</f>
        <v>-0.184947642664277</v>
      </c>
    </row>
    <row r="3051" customFormat="false" ht="15" hidden="false" customHeight="false" outlineLevel="0" collapsed="false">
      <c r="O3051" s="39" t="n">
        <v>124.3</v>
      </c>
      <c r="P3051" s="40" t="n">
        <f aca="false">SUMPRODUCT(ReC,COS(kk*RADIANS(O3051)))-SUMPRODUCT(ImC,SIN(kk*RADIANS(O3051)))</f>
        <v>-0.184017741373469</v>
      </c>
    </row>
    <row r="3052" customFormat="false" ht="15" hidden="false" customHeight="false" outlineLevel="0" collapsed="false">
      <c r="O3052" s="39" t="n">
        <v>124.4</v>
      </c>
      <c r="P3052" s="40" t="n">
        <f aca="false">SUMPRODUCT(ReC,COS(kk*RADIANS(O3052)))-SUMPRODUCT(ImC,SIN(kk*RADIANS(O3052)))</f>
        <v>-0.183087898563948</v>
      </c>
    </row>
    <row r="3053" customFormat="false" ht="15" hidden="false" customHeight="false" outlineLevel="0" collapsed="false">
      <c r="O3053" s="39" t="n">
        <v>124.5</v>
      </c>
      <c r="P3053" s="40" t="n">
        <f aca="false">SUMPRODUCT(ReC,COS(kk*RADIANS(O3053)))-SUMPRODUCT(ImC,SIN(kk*RADIANS(O3053)))</f>
        <v>-0.182158023139527</v>
      </c>
    </row>
    <row r="3054" customFormat="false" ht="15" hidden="false" customHeight="false" outlineLevel="0" collapsed="false">
      <c r="O3054" s="39" t="n">
        <v>124.6</v>
      </c>
      <c r="P3054" s="40" t="n">
        <f aca="false">SUMPRODUCT(ReC,COS(kk*RADIANS(O3054)))-SUMPRODUCT(ImC,SIN(kk*RADIANS(O3054)))</f>
        <v>-0.181228021724649</v>
      </c>
    </row>
    <row r="3055" customFormat="false" ht="15" hidden="false" customHeight="false" outlineLevel="0" collapsed="false">
      <c r="O3055" s="39" t="n">
        <v>124.7</v>
      </c>
      <c r="P3055" s="40" t="n">
        <f aca="false">SUMPRODUCT(ReC,COS(kk*RADIANS(O3055)))-SUMPRODUCT(ImC,SIN(kk*RADIANS(O3055)))</f>
        <v>-0.180297798714438</v>
      </c>
    </row>
    <row r="3056" customFormat="false" ht="15" hidden="false" customHeight="false" outlineLevel="0" collapsed="false">
      <c r="O3056" s="39" t="n">
        <v>124.8</v>
      </c>
      <c r="P3056" s="40" t="n">
        <f aca="false">SUMPRODUCT(ReC,COS(kk*RADIANS(O3056)))-SUMPRODUCT(ImC,SIN(kk*RADIANS(O3056)))</f>
        <v>-0.179367256326172</v>
      </c>
    </row>
    <row r="3057" customFormat="false" ht="15" hidden="false" customHeight="false" outlineLevel="0" collapsed="false">
      <c r="O3057" s="39" t="n">
        <v>124.9</v>
      </c>
      <c r="P3057" s="40" t="n">
        <f aca="false">SUMPRODUCT(ReC,COS(kk*RADIANS(O3057)))-SUMPRODUCT(ImC,SIN(kk*RADIANS(O3057)))</f>
        <v>-0.178436294652141</v>
      </c>
    </row>
    <row r="3058" customFormat="false" ht="15" hidden="false" customHeight="false" outlineLevel="0" collapsed="false">
      <c r="O3058" s="39" t="n">
        <v>125</v>
      </c>
      <c r="P3058" s="40" t="n">
        <f aca="false">SUMPRODUCT(ReC,COS(kk*RADIANS(O3058)))-SUMPRODUCT(ImC,SIN(kk*RADIANS(O3058)))</f>
        <v>-0.177504811713881</v>
      </c>
    </row>
    <row r="3059" customFormat="false" ht="15" hidden="false" customHeight="false" outlineLevel="0" collapsed="false">
      <c r="O3059" s="39" t="n">
        <v>125.1</v>
      </c>
      <c r="P3059" s="40" t="n">
        <f aca="false">SUMPRODUCT(ReC,COS(kk*RADIANS(O3059)))-SUMPRODUCT(ImC,SIN(kk*RADIANS(O3059)))</f>
        <v>-0.176572703517752</v>
      </c>
    </row>
    <row r="3060" customFormat="false" ht="15" hidden="false" customHeight="false" outlineLevel="0" collapsed="false">
      <c r="O3060" s="39" t="n">
        <v>125.2</v>
      </c>
      <c r="P3060" s="40" t="n">
        <f aca="false">SUMPRODUCT(ReC,COS(kk*RADIANS(O3060)))-SUMPRODUCT(ImC,SIN(kk*RADIANS(O3060)))</f>
        <v>-0.175639864111847</v>
      </c>
    </row>
    <row r="3061" customFormat="false" ht="15" hidden="false" customHeight="false" outlineLevel="0" collapsed="false">
      <c r="O3061" s="39" t="n">
        <v>125.3</v>
      </c>
      <c r="P3061" s="40" t="n">
        <f aca="false">SUMPRODUCT(ReC,COS(kk*RADIANS(O3061)))-SUMPRODUCT(ImC,SIN(kk*RADIANS(O3061)))</f>
        <v>-0.174706185644196</v>
      </c>
    </row>
    <row r="3062" customFormat="false" ht="15" hidden="false" customHeight="false" outlineLevel="0" collapsed="false">
      <c r="O3062" s="39" t="n">
        <v>125.4</v>
      </c>
      <c r="P3062" s="40" t="n">
        <f aca="false">SUMPRODUCT(ReC,COS(kk*RADIANS(O3062)))-SUMPRODUCT(ImC,SIN(kk*RADIANS(O3062)))</f>
        <v>-0.173771558422257</v>
      </c>
    </row>
    <row r="3063" customFormat="false" ht="15" hidden="false" customHeight="false" outlineLevel="0" collapsed="false">
      <c r="O3063" s="39" t="n">
        <v>125.5</v>
      </c>
      <c r="P3063" s="40" t="n">
        <f aca="false">SUMPRODUCT(ReC,COS(kk*RADIANS(O3063)))-SUMPRODUCT(ImC,SIN(kk*RADIANS(O3063)))</f>
        <v>-0.172835870973648</v>
      </c>
    </row>
    <row r="3064" customFormat="false" ht="15" hidden="false" customHeight="false" outlineLevel="0" collapsed="false">
      <c r="O3064" s="39" t="n">
        <v>125.6</v>
      </c>
      <c r="P3064" s="40" t="n">
        <f aca="false">SUMPRODUCT(ReC,COS(kk*RADIANS(O3064)))-SUMPRODUCT(ImC,SIN(kk*RADIANS(O3064)))</f>
        <v>-0.171899010108114</v>
      </c>
    </row>
    <row r="3065" customFormat="false" ht="15" hidden="false" customHeight="false" outlineLevel="0" collapsed="false">
      <c r="O3065" s="39" t="n">
        <v>125.7</v>
      </c>
      <c r="P3065" s="40" t="n">
        <f aca="false">SUMPRODUCT(ReC,COS(kk*RADIANS(O3065)))-SUMPRODUCT(ImC,SIN(kk*RADIANS(O3065)))</f>
        <v>-0.170960860980691</v>
      </c>
    </row>
    <row r="3066" customFormat="false" ht="15" hidden="false" customHeight="false" outlineLevel="0" collapsed="false">
      <c r="O3066" s="39" t="n">
        <v>125.8</v>
      </c>
      <c r="P3066" s="40" t="n">
        <f aca="false">SUMPRODUCT(ReC,COS(kk*RADIANS(O3066)))-SUMPRODUCT(ImC,SIN(kk*RADIANS(O3066)))</f>
        <v>-0.17002130715604</v>
      </c>
    </row>
    <row r="3067" customFormat="false" ht="15" hidden="false" customHeight="false" outlineLevel="0" collapsed="false">
      <c r="O3067" s="39" t="n">
        <v>125.9</v>
      </c>
      <c r="P3067" s="40" t="n">
        <f aca="false">SUMPRODUCT(ReC,COS(kk*RADIANS(O3067)))-SUMPRODUCT(ImC,SIN(kk*RADIANS(O3067)))</f>
        <v>-0.169080230673934</v>
      </c>
    </row>
    <row r="3068" customFormat="false" ht="15" hidden="false" customHeight="false" outlineLevel="0" collapsed="false">
      <c r="O3068" s="39" t="n">
        <v>126</v>
      </c>
      <c r="P3068" s="40" t="n">
        <f aca="false">SUMPRODUCT(ReC,COS(kk*RADIANS(O3068)))-SUMPRODUCT(ImC,SIN(kk*RADIANS(O3068)))</f>
        <v>-0.168137512115854</v>
      </c>
    </row>
    <row r="3069" customFormat="false" ht="15" hidden="false" customHeight="false" outlineLevel="0" collapsed="false">
      <c r="O3069" s="39" t="n">
        <v>126.1</v>
      </c>
      <c r="P3069" s="40" t="n">
        <f aca="false">SUMPRODUCT(ReC,COS(kk*RADIANS(O3069)))-SUMPRODUCT(ImC,SIN(kk*RADIANS(O3069)))</f>
        <v>-0.167193030672674</v>
      </c>
    </row>
    <row r="3070" customFormat="false" ht="15" hidden="false" customHeight="false" outlineLevel="0" collapsed="false">
      <c r="O3070" s="39" t="n">
        <v>126.2</v>
      </c>
      <c r="P3070" s="40" t="n">
        <f aca="false">SUMPRODUCT(ReC,COS(kk*RADIANS(O3070)))-SUMPRODUCT(ImC,SIN(kk*RADIANS(O3070)))</f>
        <v>-0.166246664213408</v>
      </c>
    </row>
    <row r="3071" customFormat="false" ht="15" hidden="false" customHeight="false" outlineLevel="0" collapsed="false">
      <c r="O3071" s="39" t="n">
        <v>126.3</v>
      </c>
      <c r="P3071" s="40" t="n">
        <f aca="false">SUMPRODUCT(ReC,COS(kk*RADIANS(O3071)))-SUMPRODUCT(ImC,SIN(kk*RADIANS(O3071)))</f>
        <v>-0.165298289354981</v>
      </c>
    </row>
    <row r="3072" customFormat="false" ht="15" hidden="false" customHeight="false" outlineLevel="0" collapsed="false">
      <c r="O3072" s="39" t="n">
        <v>126.4</v>
      </c>
      <c r="P3072" s="40" t="n">
        <f aca="false">SUMPRODUCT(ReC,COS(kk*RADIANS(O3072)))-SUMPRODUCT(ImC,SIN(kk*RADIANS(O3072)))</f>
        <v>-0.164347781532999</v>
      </c>
    </row>
    <row r="3073" customFormat="false" ht="15" hidden="false" customHeight="false" outlineLevel="0" collapsed="false">
      <c r="O3073" s="39" t="n">
        <v>126.5</v>
      </c>
      <c r="P3073" s="40" t="n">
        <f aca="false">SUMPRODUCT(ReC,COS(kk*RADIANS(O3073)))-SUMPRODUCT(ImC,SIN(kk*RADIANS(O3073)))</f>
        <v>-0.163395015073486</v>
      </c>
    </row>
    <row r="3074" customFormat="false" ht="15" hidden="false" customHeight="false" outlineLevel="0" collapsed="false">
      <c r="O3074" s="39" t="n">
        <v>126.6</v>
      </c>
      <c r="P3074" s="40" t="n">
        <f aca="false">SUMPRODUCT(ReC,COS(kk*RADIANS(O3074)))-SUMPRODUCT(ImC,SIN(kk*RADIANS(O3074)))</f>
        <v>-0.162439863265547</v>
      </c>
    </row>
    <row r="3075" customFormat="false" ht="15" hidden="false" customHeight="false" outlineLevel="0" collapsed="false">
      <c r="O3075" s="39" t="n">
        <v>126.7</v>
      </c>
      <c r="P3075" s="40" t="n">
        <f aca="false">SUMPRODUCT(ReC,COS(kk*RADIANS(O3075)))-SUMPRODUCT(ImC,SIN(kk*RADIANS(O3075)))</f>
        <v>-0.161482198434943</v>
      </c>
    </row>
    <row r="3076" customFormat="false" ht="15" hidden="false" customHeight="false" outlineLevel="0" collapsed="false">
      <c r="O3076" s="39" t="n">
        <v>126.8</v>
      </c>
      <c r="P3076" s="40" t="n">
        <f aca="false">SUMPRODUCT(ReC,COS(kk*RADIANS(O3076)))-SUMPRODUCT(ImC,SIN(kk*RADIANS(O3076)))</f>
        <v>-0.160521892018529</v>
      </c>
    </row>
    <row r="3077" customFormat="false" ht="15" hidden="false" customHeight="false" outlineLevel="0" collapsed="false">
      <c r="O3077" s="39" t="n">
        <v>126.9</v>
      </c>
      <c r="P3077" s="40" t="n">
        <f aca="false">SUMPRODUCT(ReC,COS(kk*RADIANS(O3077)))-SUMPRODUCT(ImC,SIN(kk*RADIANS(O3077)))</f>
        <v>-0.159558814639522</v>
      </c>
    </row>
    <row r="3078" customFormat="false" ht="15" hidden="false" customHeight="false" outlineLevel="0" collapsed="false">
      <c r="O3078" s="39" t="n">
        <v>127</v>
      </c>
      <c r="P3078" s="40" t="n">
        <f aca="false">SUMPRODUCT(ReC,COS(kk*RADIANS(O3078)))-SUMPRODUCT(ImC,SIN(kk*RADIANS(O3078)))</f>
        <v>-0.158592836183581</v>
      </c>
    </row>
    <row r="3079" customFormat="false" ht="15" hidden="false" customHeight="false" outlineLevel="0" collapsed="false">
      <c r="O3079" s="39" t="n">
        <v>127.1</v>
      </c>
      <c r="P3079" s="40" t="n">
        <f aca="false">SUMPRODUCT(ReC,COS(kk*RADIANS(O3079)))-SUMPRODUCT(ImC,SIN(kk*RADIANS(O3079)))</f>
        <v>-0.157623825875643</v>
      </c>
    </row>
    <row r="3080" customFormat="false" ht="15" hidden="false" customHeight="false" outlineLevel="0" collapsed="false">
      <c r="O3080" s="39" t="n">
        <v>127.2</v>
      </c>
      <c r="P3080" s="40" t="n">
        <f aca="false">SUMPRODUCT(ReC,COS(kk*RADIANS(O3080)))-SUMPRODUCT(ImC,SIN(kk*RADIANS(O3080)))</f>
        <v>-0.156651652357492</v>
      </c>
    </row>
    <row r="3081" customFormat="false" ht="15" hidden="false" customHeight="false" outlineLevel="0" collapsed="false">
      <c r="O3081" s="39" t="n">
        <v>127.3</v>
      </c>
      <c r="P3081" s="40" t="n">
        <f aca="false">SUMPRODUCT(ReC,COS(kk*RADIANS(O3081)))-SUMPRODUCT(ImC,SIN(kk*RADIANS(O3081)))</f>
        <v>-0.155676183766031</v>
      </c>
    </row>
    <row r="3082" customFormat="false" ht="15" hidden="false" customHeight="false" outlineLevel="0" collapsed="false">
      <c r="O3082" s="39" t="n">
        <v>127.4</v>
      </c>
      <c r="P3082" s="40" t="n">
        <f aca="false">SUMPRODUCT(ReC,COS(kk*RADIANS(O3082)))-SUMPRODUCT(ImC,SIN(kk*RADIANS(O3082)))</f>
        <v>-0.154697287812201</v>
      </c>
    </row>
    <row r="3083" customFormat="false" ht="15" hidden="false" customHeight="false" outlineLevel="0" collapsed="false">
      <c r="O3083" s="39" t="n">
        <v>127.5</v>
      </c>
      <c r="P3083" s="40" t="n">
        <f aca="false">SUMPRODUCT(ReC,COS(kk*RADIANS(O3083)))-SUMPRODUCT(ImC,SIN(kk*RADIANS(O3083)))</f>
        <v>-0.153714831860539</v>
      </c>
    </row>
    <row r="3084" customFormat="false" ht="15" hidden="false" customHeight="false" outlineLevel="0" collapsed="false">
      <c r="O3084" s="39" t="n">
        <v>127.6</v>
      </c>
      <c r="P3084" s="40" t="n">
        <f aca="false">SUMPRODUCT(ReC,COS(kk*RADIANS(O3084)))-SUMPRODUCT(ImC,SIN(kk*RADIANS(O3084)))</f>
        <v>-0.152728683009307</v>
      </c>
    </row>
    <row r="3085" customFormat="false" ht="15" hidden="false" customHeight="false" outlineLevel="0" collapsed="false">
      <c r="O3085" s="39" t="n">
        <v>127.7</v>
      </c>
      <c r="P3085" s="40" t="n">
        <f aca="false">SUMPRODUCT(ReC,COS(kk*RADIANS(O3085)))-SUMPRODUCT(ImC,SIN(kk*RADIANS(O3085)))</f>
        <v>-0.151738708171183</v>
      </c>
    </row>
    <row r="3086" customFormat="false" ht="15" hidden="false" customHeight="false" outlineLevel="0" collapsed="false">
      <c r="O3086" s="39" t="n">
        <v>127.8</v>
      </c>
      <c r="P3086" s="40" t="n">
        <f aca="false">SUMPRODUCT(ReC,COS(kk*RADIANS(O3086)))-SUMPRODUCT(ImC,SIN(kk*RADIANS(O3086)))</f>
        <v>-0.150744774154461</v>
      </c>
    </row>
    <row r="3087" customFormat="false" ht="15" hidden="false" customHeight="false" outlineLevel="0" collapsed="false">
      <c r="O3087" s="39" t="n">
        <v>127.9</v>
      </c>
      <c r="P3087" s="40" t="n">
        <f aca="false">SUMPRODUCT(ReC,COS(kk*RADIANS(O3087)))-SUMPRODUCT(ImC,SIN(kk*RADIANS(O3087)))</f>
        <v>-0.149746747744719</v>
      </c>
    </row>
    <row r="3088" customFormat="false" ht="15" hidden="false" customHeight="false" outlineLevel="0" collapsed="false">
      <c r="O3088" s="39" t="n">
        <v>128</v>
      </c>
      <c r="P3088" s="40" t="n">
        <f aca="false">SUMPRODUCT(ReC,COS(kk*RADIANS(O3088)))-SUMPRODUCT(ImC,SIN(kk*RADIANS(O3088)))</f>
        <v>-0.148744495786933</v>
      </c>
    </row>
    <row r="3089" customFormat="false" ht="15" hidden="false" customHeight="false" outlineLevel="0" collapsed="false">
      <c r="O3089" s="39" t="n">
        <v>128.1</v>
      </c>
      <c r="P3089" s="40" t="n">
        <f aca="false">SUMPRODUCT(ReC,COS(kk*RADIANS(O3089)))-SUMPRODUCT(ImC,SIN(kk*RADIANS(O3089)))</f>
        <v>-0.14773788526798</v>
      </c>
    </row>
    <row r="3090" customFormat="false" ht="15" hidden="false" customHeight="false" outlineLevel="0" collapsed="false">
      <c r="O3090" s="39" t="n">
        <v>128.2</v>
      </c>
      <c r="P3090" s="40" t="n">
        <f aca="false">SUMPRODUCT(ReC,COS(kk*RADIANS(O3090)))-SUMPRODUCT(ImC,SIN(kk*RADIANS(O3090)))</f>
        <v>-0.14672678339951</v>
      </c>
    </row>
    <row r="3091" customFormat="false" ht="15" hidden="false" customHeight="false" outlineLevel="0" collapsed="false">
      <c r="O3091" s="39" t="n">
        <v>128.3</v>
      </c>
      <c r="P3091" s="40" t="n">
        <f aca="false">SUMPRODUCT(ReC,COS(kk*RADIANS(O3091)))-SUMPRODUCT(ImC,SIN(kk*RADIANS(O3091)))</f>
        <v>-0.145711057701126</v>
      </c>
    </row>
    <row r="3092" customFormat="false" ht="15" hidden="false" customHeight="false" outlineLevel="0" collapsed="false">
      <c r="O3092" s="39" t="n">
        <v>128.4</v>
      </c>
      <c r="P3092" s="40" t="n">
        <f aca="false">SUMPRODUCT(ReC,COS(kk*RADIANS(O3092)))-SUMPRODUCT(ImC,SIN(kk*RADIANS(O3092)))</f>
        <v>-0.144690576083856</v>
      </c>
    </row>
    <row r="3093" customFormat="false" ht="15" hidden="false" customHeight="false" outlineLevel="0" collapsed="false">
      <c r="O3093" s="39" t="n">
        <v>128.5</v>
      </c>
      <c r="P3093" s="40" t="n">
        <f aca="false">SUMPRODUCT(ReC,COS(kk*RADIANS(O3093)))-SUMPRODUCT(ImC,SIN(kk*RADIANS(O3093)))</f>
        <v>-0.143665206933854</v>
      </c>
    </row>
    <row r="3094" customFormat="false" ht="15" hidden="false" customHeight="false" outlineLevel="0" collapsed="false">
      <c r="O3094" s="39" t="n">
        <v>128.6</v>
      </c>
      <c r="P3094" s="40" t="n">
        <f aca="false">SUMPRODUCT(ReC,COS(kk*RADIANS(O3094)))-SUMPRODUCT(ImC,SIN(kk*RADIANS(O3094)))</f>
        <v>-0.142634819196314</v>
      </c>
    </row>
    <row r="3095" customFormat="false" ht="15" hidden="false" customHeight="false" outlineLevel="0" collapsed="false">
      <c r="O3095" s="39" t="n">
        <v>128.7</v>
      </c>
      <c r="P3095" s="40" t="n">
        <f aca="false">SUMPRODUCT(ReC,COS(kk*RADIANS(O3095)))-SUMPRODUCT(ImC,SIN(kk*RADIANS(O3095)))</f>
        <v>-0.141599282459538</v>
      </c>
    </row>
    <row r="3096" customFormat="false" ht="15" hidden="false" customHeight="false" outlineLevel="0" collapsed="false">
      <c r="O3096" s="39" t="n">
        <v>128.8</v>
      </c>
      <c r="P3096" s="40" t="n">
        <f aca="false">SUMPRODUCT(ReC,COS(kk*RADIANS(O3096)))-SUMPRODUCT(ImC,SIN(kk*RADIANS(O3096)))</f>
        <v>-0.140558467039125</v>
      </c>
    </row>
    <row r="3097" customFormat="false" ht="15" hidden="false" customHeight="false" outlineLevel="0" collapsed="false">
      <c r="O3097" s="39" t="n">
        <v>128.9</v>
      </c>
      <c r="P3097" s="40" t="n">
        <f aca="false">SUMPRODUCT(ReC,COS(kk*RADIANS(O3097)))-SUMPRODUCT(ImC,SIN(kk*RADIANS(O3097)))</f>
        <v>-0.139512244062242</v>
      </c>
    </row>
    <row r="3098" customFormat="false" ht="15" hidden="false" customHeight="false" outlineLevel="0" collapsed="false">
      <c r="O3098" s="39" t="n">
        <v>129</v>
      </c>
      <c r="P3098" s="40" t="n">
        <f aca="false">SUMPRODUCT(ReC,COS(kk*RADIANS(O3098)))-SUMPRODUCT(ImC,SIN(kk*RADIANS(O3098)))</f>
        <v>-0.138460485551935</v>
      </c>
    </row>
    <row r="3099" customFormat="false" ht="15" hidden="false" customHeight="false" outlineLevel="0" collapsed="false">
      <c r="O3099" s="39" t="n">
        <v>129.1</v>
      </c>
      <c r="P3099" s="40" t="n">
        <f aca="false">SUMPRODUCT(ReC,COS(kk*RADIANS(O3099)))-SUMPRODUCT(ImC,SIN(kk*RADIANS(O3099)))</f>
        <v>-0.137403064511436</v>
      </c>
    </row>
    <row r="3100" customFormat="false" ht="15" hidden="false" customHeight="false" outlineLevel="0" collapsed="false">
      <c r="O3100" s="39" t="n">
        <v>129.2</v>
      </c>
      <c r="P3100" s="40" t="n">
        <f aca="false">SUMPRODUCT(ReC,COS(kk*RADIANS(O3100)))-SUMPRODUCT(ImC,SIN(kk*RADIANS(O3100)))</f>
        <v>-0.136339855008431</v>
      </c>
    </row>
    <row r="3101" customFormat="false" ht="15" hidden="false" customHeight="false" outlineLevel="0" collapsed="false">
      <c r="O3101" s="39" t="n">
        <v>129.3</v>
      </c>
      <c r="P3101" s="40" t="n">
        <f aca="false">SUMPRODUCT(ReC,COS(kk*RADIANS(O3101)))-SUMPRODUCT(ImC,SIN(kk*RADIANS(O3101)))</f>
        <v>-0.135270732259245</v>
      </c>
    </row>
    <row r="3102" customFormat="false" ht="15" hidden="false" customHeight="false" outlineLevel="0" collapsed="false">
      <c r="O3102" s="39" t="n">
        <v>129.4</v>
      </c>
      <c r="P3102" s="40" t="n">
        <f aca="false">SUMPRODUCT(ReC,COS(kk*RADIANS(O3102)))-SUMPRODUCT(ImC,SIN(kk*RADIANS(O3102)))</f>
        <v>-0.134195572712897</v>
      </c>
    </row>
    <row r="3103" customFormat="false" ht="15" hidden="false" customHeight="false" outlineLevel="0" collapsed="false">
      <c r="O3103" s="39" t="n">
        <v>129.5</v>
      </c>
      <c r="P3103" s="40" t="n">
        <f aca="false">SUMPRODUCT(ReC,COS(kk*RADIANS(O3103)))-SUMPRODUCT(ImC,SIN(kk*RADIANS(O3103)))</f>
        <v>-0.133114254135002</v>
      </c>
    </row>
    <row r="3104" customFormat="false" ht="15" hidden="false" customHeight="false" outlineLevel="0" collapsed="false">
      <c r="O3104" s="39" t="n">
        <v>129.6</v>
      </c>
      <c r="P3104" s="40" t="n">
        <f aca="false">SUMPRODUCT(ReC,COS(kk*RADIANS(O3104)))-SUMPRODUCT(ImC,SIN(kk*RADIANS(O3104)))</f>
        <v>-0.132026655691453</v>
      </c>
    </row>
    <row r="3105" customFormat="false" ht="15" hidden="false" customHeight="false" outlineLevel="0" collapsed="false">
      <c r="O3105" s="39" t="n">
        <v>129.7</v>
      </c>
      <c r="P3105" s="40" t="n">
        <f aca="false">SUMPRODUCT(ReC,COS(kk*RADIANS(O3105)))-SUMPRODUCT(ImC,SIN(kk*RADIANS(O3105)))</f>
        <v>-0.130932658031863</v>
      </c>
    </row>
    <row r="3106" customFormat="false" ht="15" hidden="false" customHeight="false" outlineLevel="0" collapsed="false">
      <c r="O3106" s="39" t="n">
        <v>129.8</v>
      </c>
      <c r="P3106" s="40" t="n">
        <f aca="false">SUMPRODUCT(ReC,COS(kk*RADIANS(O3106)))-SUMPRODUCT(ImC,SIN(kk*RADIANS(O3106)))</f>
        <v>-0.129832143372719</v>
      </c>
    </row>
    <row r="3107" customFormat="false" ht="15" hidden="false" customHeight="false" outlineLevel="0" collapsed="false">
      <c r="O3107" s="39" t="n">
        <v>129.9</v>
      </c>
      <c r="P3107" s="40" t="n">
        <f aca="false">SUMPRODUCT(ReC,COS(kk*RADIANS(O3107)))-SUMPRODUCT(ImC,SIN(kk*RADIANS(O3107)))</f>
        <v>-0.128724995580198</v>
      </c>
    </row>
    <row r="3108" customFormat="false" ht="15" hidden="false" customHeight="false" outlineLevel="0" collapsed="false">
      <c r="O3108" s="39" t="n">
        <v>130</v>
      </c>
      <c r="P3108" s="40" t="n">
        <f aca="false">SUMPRODUCT(ReC,COS(kk*RADIANS(O3108)))-SUMPRODUCT(ImC,SIN(kk*RADIANS(O3108)))</f>
        <v>-0.127611100252624</v>
      </c>
    </row>
    <row r="3109" customFormat="false" ht="15" hidden="false" customHeight="false" outlineLevel="0" collapsed="false">
      <c r="O3109" s="39" t="n">
        <v>130.1</v>
      </c>
      <c r="P3109" s="40" t="n">
        <f aca="false">SUMPRODUCT(ReC,COS(kk*RADIANS(O3109)))-SUMPRODUCT(ImC,SIN(kk*RADIANS(O3109)))</f>
        <v>-0.126490344802498</v>
      </c>
    </row>
    <row r="3110" customFormat="false" ht="15" hidden="false" customHeight="false" outlineLevel="0" collapsed="false">
      <c r="O3110" s="39" t="n">
        <v>130.2</v>
      </c>
      <c r="P3110" s="40" t="n">
        <f aca="false">SUMPRODUCT(ReC,COS(kk*RADIANS(O3110)))-SUMPRODUCT(ImC,SIN(kk*RADIANS(O3110)))</f>
        <v>-0.125362618538087</v>
      </c>
    </row>
    <row r="3111" customFormat="false" ht="15" hidden="false" customHeight="false" outlineLevel="0" collapsed="false">
      <c r="O3111" s="39" t="n">
        <v>130.3</v>
      </c>
      <c r="P3111" s="40" t="n">
        <f aca="false">SUMPRODUCT(ReC,COS(kk*RADIANS(O3111)))-SUMPRODUCT(ImC,SIN(kk*RADIANS(O3111)))</f>
        <v>-0.124227812744511</v>
      </c>
    </row>
    <row r="3112" customFormat="false" ht="15" hidden="false" customHeight="false" outlineLevel="0" collapsed="false">
      <c r="O3112" s="39" t="n">
        <v>130.4</v>
      </c>
      <c r="P3112" s="40" t="n">
        <f aca="false">SUMPRODUCT(ReC,COS(kk*RADIANS(O3112)))-SUMPRODUCT(ImC,SIN(kk*RADIANS(O3112)))</f>
        <v>-0.123085820764296</v>
      </c>
    </row>
    <row r="3113" customFormat="false" ht="15" hidden="false" customHeight="false" outlineLevel="0" collapsed="false">
      <c r="O3113" s="39" t="n">
        <v>130.5</v>
      </c>
      <c r="P3113" s="40" t="n">
        <f aca="false">SUMPRODUCT(ReC,COS(kk*RADIANS(O3113)))-SUMPRODUCT(ImC,SIN(kk*RADIANS(O3113)))</f>
        <v>-0.121936538077355</v>
      </c>
    </row>
    <row r="3114" customFormat="false" ht="15" hidden="false" customHeight="false" outlineLevel="0" collapsed="false">
      <c r="O3114" s="39" t="n">
        <v>130.6</v>
      </c>
      <c r="P3114" s="40" t="n">
        <f aca="false">SUMPRODUCT(ReC,COS(kk*RADIANS(O3114)))-SUMPRODUCT(ImC,SIN(kk*RADIANS(O3114)))</f>
        <v>-0.120779862380341</v>
      </c>
    </row>
    <row r="3115" customFormat="false" ht="15" hidden="false" customHeight="false" outlineLevel="0" collapsed="false">
      <c r="O3115" s="39" t="n">
        <v>130.7</v>
      </c>
      <c r="P3115" s="40" t="n">
        <f aca="false">SUMPRODUCT(ReC,COS(kk*RADIANS(O3115)))-SUMPRODUCT(ImC,SIN(kk*RADIANS(O3115)))</f>
        <v>-0.119615693665356</v>
      </c>
    </row>
    <row r="3116" customFormat="false" ht="15" hidden="false" customHeight="false" outlineLevel="0" collapsed="false">
      <c r="O3116" s="39" t="n">
        <v>130.8</v>
      </c>
      <c r="P3116" s="40" t="n">
        <f aca="false">SUMPRODUCT(ReC,COS(kk*RADIANS(O3116)))-SUMPRODUCT(ImC,SIN(kk*RADIANS(O3116)))</f>
        <v>-0.118443934297953</v>
      </c>
    </row>
    <row r="3117" customFormat="false" ht="15" hidden="false" customHeight="false" outlineLevel="0" collapsed="false">
      <c r="O3117" s="39" t="n">
        <v>130.9</v>
      </c>
      <c r="P3117" s="40" t="n">
        <f aca="false">SUMPRODUCT(ReC,COS(kk*RADIANS(O3117)))-SUMPRODUCT(ImC,SIN(kk*RADIANS(O3117)))</f>
        <v>-0.117264489094405</v>
      </c>
    </row>
    <row r="3118" customFormat="false" ht="15" hidden="false" customHeight="false" outlineLevel="0" collapsed="false">
      <c r="O3118" s="39" t="n">
        <v>131</v>
      </c>
      <c r="P3118" s="40" t="n">
        <f aca="false">SUMPRODUCT(ReC,COS(kk*RADIANS(O3118)))-SUMPRODUCT(ImC,SIN(kk*RADIANS(O3118)))</f>
        <v>-0.116077265398188</v>
      </c>
    </row>
    <row r="3119" customFormat="false" ht="15" hidden="false" customHeight="false" outlineLevel="0" collapsed="false">
      <c r="O3119" s="39" t="n">
        <v>131.1</v>
      </c>
      <c r="P3119" s="40" t="n">
        <f aca="false">SUMPRODUCT(ReC,COS(kk*RADIANS(O3119)))-SUMPRODUCT(ImC,SIN(kk*RADIANS(O3119)))</f>
        <v>-0.114882173155663</v>
      </c>
    </row>
    <row r="3120" customFormat="false" ht="15" hidden="false" customHeight="false" outlineLevel="0" collapsed="false">
      <c r="O3120" s="39" t="n">
        <v>131.2</v>
      </c>
      <c r="P3120" s="40" t="n">
        <f aca="false">SUMPRODUCT(ReC,COS(kk*RADIANS(O3120)))-SUMPRODUCT(ImC,SIN(kk*RADIANS(O3120)))</f>
        <v>-0.113679124990879</v>
      </c>
    </row>
    <row r="3121" customFormat="false" ht="15" hidden="false" customHeight="false" outlineLevel="0" collapsed="false">
      <c r="O3121" s="39" t="n">
        <v>131.3</v>
      </c>
      <c r="P3121" s="40" t="n">
        <f aca="false">SUMPRODUCT(ReC,COS(kk*RADIANS(O3121)))-SUMPRODUCT(ImC,SIN(kk*RADIANS(O3121)))</f>
        <v>-0.1124680362795</v>
      </c>
    </row>
    <row r="3122" customFormat="false" ht="15" hidden="false" customHeight="false" outlineLevel="0" collapsed="false">
      <c r="O3122" s="39" t="n">
        <v>131.4</v>
      </c>
      <c r="P3122" s="40" t="n">
        <f aca="false">SUMPRODUCT(ReC,COS(kk*RADIANS(O3122)))-SUMPRODUCT(ImC,SIN(kk*RADIANS(O3122)))</f>
        <v>-0.111248825221787</v>
      </c>
    </row>
    <row r="3123" customFormat="false" ht="15" hidden="false" customHeight="false" outlineLevel="0" collapsed="false">
      <c r="O3123" s="39" t="n">
        <v>131.5</v>
      </c>
      <c r="P3123" s="40" t="n">
        <f aca="false">SUMPRODUCT(ReC,COS(kk*RADIANS(O3123)))-SUMPRODUCT(ImC,SIN(kk*RADIANS(O3123)))</f>
        <v>-0.110021412914604</v>
      </c>
    </row>
    <row r="3124" customFormat="false" ht="15" hidden="false" customHeight="false" outlineLevel="0" collapsed="false">
      <c r="O3124" s="39" t="n">
        <v>131.6</v>
      </c>
      <c r="P3124" s="40" t="n">
        <f aca="false">SUMPRODUCT(ReC,COS(kk*RADIANS(O3124)))-SUMPRODUCT(ImC,SIN(kk*RADIANS(O3124)))</f>
        <v>-0.108785723422423</v>
      </c>
    </row>
    <row r="3125" customFormat="false" ht="15" hidden="false" customHeight="false" outlineLevel="0" collapsed="false">
      <c r="O3125" s="39" t="n">
        <v>131.7</v>
      </c>
      <c r="P3125" s="40" t="n">
        <f aca="false">SUMPRODUCT(ReC,COS(kk*RADIANS(O3125)))-SUMPRODUCT(ImC,SIN(kk*RADIANS(O3125)))</f>
        <v>-0.107541683847269</v>
      </c>
    </row>
    <row r="3126" customFormat="false" ht="15" hidden="false" customHeight="false" outlineLevel="0" collapsed="false">
      <c r="O3126" s="39" t="n">
        <v>131.8</v>
      </c>
      <c r="P3126" s="40" t="n">
        <f aca="false">SUMPRODUCT(ReC,COS(kk*RADIANS(O3126)))-SUMPRODUCT(ImC,SIN(kk*RADIANS(O3126)))</f>
        <v>-0.106289224397585</v>
      </c>
    </row>
    <row r="3127" customFormat="false" ht="15" hidden="false" customHeight="false" outlineLevel="0" collapsed="false">
      <c r="O3127" s="39" t="n">
        <v>131.9</v>
      </c>
      <c r="P3127" s="40" t="n">
        <f aca="false">SUMPRODUCT(ReC,COS(kk*RADIANS(O3127)))-SUMPRODUCT(ImC,SIN(kk*RADIANS(O3127)))</f>
        <v>-0.10502827845597</v>
      </c>
    </row>
    <row r="3128" customFormat="false" ht="15" hidden="false" customHeight="false" outlineLevel="0" collapsed="false">
      <c r="O3128" s="39" t="n">
        <v>132</v>
      </c>
      <c r="P3128" s="40" t="n">
        <f aca="false">SUMPRODUCT(ReC,COS(kk*RADIANS(O3128)))-SUMPRODUCT(ImC,SIN(kk*RADIANS(O3128)))</f>
        <v>-0.103758782645757</v>
      </c>
    </row>
    <row r="3129" customFormat="false" ht="15" hidden="false" customHeight="false" outlineLevel="0" collapsed="false">
      <c r="O3129" s="39" t="n">
        <v>132.1</v>
      </c>
      <c r="P3129" s="40" t="n">
        <f aca="false">SUMPRODUCT(ReC,COS(kk*RADIANS(O3129)))-SUMPRODUCT(ImC,SIN(kk*RADIANS(O3129)))</f>
        <v>-0.102480676896392</v>
      </c>
    </row>
    <row r="3130" customFormat="false" ht="15" hidden="false" customHeight="false" outlineLevel="0" collapsed="false">
      <c r="O3130" s="39" t="n">
        <v>132.2</v>
      </c>
      <c r="P3130" s="40" t="n">
        <f aca="false">SUMPRODUCT(ReC,COS(kk*RADIANS(O3130)))-SUMPRODUCT(ImC,SIN(kk*RADIANS(O3130)))</f>
        <v>-0.101193904507584</v>
      </c>
    </row>
    <row r="3131" customFormat="false" ht="15" hidden="false" customHeight="false" outlineLevel="0" collapsed="false">
      <c r="O3131" s="39" t="n">
        <v>132.3</v>
      </c>
      <c r="P3131" s="40" t="n">
        <f aca="false">SUMPRODUCT(ReC,COS(kk*RADIANS(O3131)))-SUMPRODUCT(ImC,SIN(kk*RADIANS(O3131)))</f>
        <v>-0.0998984122121853</v>
      </c>
    </row>
    <row r="3132" customFormat="false" ht="15" hidden="false" customHeight="false" outlineLevel="0" collapsed="false">
      <c r="O3132" s="39" t="n">
        <v>132.4</v>
      </c>
      <c r="P3132" s="40" t="n">
        <f aca="false">SUMPRODUCT(ReC,COS(kk*RADIANS(O3132)))-SUMPRODUCT(ImC,SIN(kk*RADIANS(O3132)))</f>
        <v>-0.0985941502377703</v>
      </c>
    </row>
    <row r="3133" customFormat="false" ht="15" hidden="false" customHeight="false" outlineLevel="0" collapsed="false">
      <c r="O3133" s="39" t="n">
        <v>132.5</v>
      </c>
      <c r="P3133" s="40" t="n">
        <f aca="false">SUMPRODUCT(ReC,COS(kk*RADIANS(O3133)))-SUMPRODUCT(ImC,SIN(kk*RADIANS(O3133)))</f>
        <v>-0.0972810723668703</v>
      </c>
    </row>
    <row r="3134" customFormat="false" ht="15" hidden="false" customHeight="false" outlineLevel="0" collapsed="false">
      <c r="O3134" s="39" t="n">
        <v>132.6</v>
      </c>
      <c r="P3134" s="40" t="n">
        <f aca="false">SUMPRODUCT(ReC,COS(kk*RADIANS(O3134)))-SUMPRODUCT(ImC,SIN(kk*RADIANS(O3134)))</f>
        <v>-0.0959591359958454</v>
      </c>
    </row>
    <row r="3135" customFormat="false" ht="15" hidden="false" customHeight="false" outlineLevel="0" collapsed="false">
      <c r="O3135" s="39" t="n">
        <v>132.7</v>
      </c>
      <c r="P3135" s="40" t="n">
        <f aca="false">SUMPRODUCT(ReC,COS(kk*RADIANS(O3135)))-SUMPRODUCT(ImC,SIN(kk*RADIANS(O3135)))</f>
        <v>-0.0946283021923475</v>
      </c>
    </row>
    <row r="3136" customFormat="false" ht="15" hidden="false" customHeight="false" outlineLevel="0" collapsed="false">
      <c r="O3136" s="39" t="n">
        <v>132.8</v>
      </c>
      <c r="P3136" s="40" t="n">
        <f aca="false">SUMPRODUCT(ReC,COS(kk*RADIANS(O3136)))-SUMPRODUCT(ImC,SIN(kk*RADIANS(O3136)))</f>
        <v>-0.0932885357513457</v>
      </c>
    </row>
    <row r="3137" customFormat="false" ht="15" hidden="false" customHeight="false" outlineLevel="0" collapsed="false">
      <c r="O3137" s="39" t="n">
        <v>132.9</v>
      </c>
      <c r="P3137" s="40" t="n">
        <f aca="false">SUMPRODUCT(ReC,COS(kk*RADIANS(O3137)))-SUMPRODUCT(ImC,SIN(kk*RADIANS(O3137)))</f>
        <v>-0.091939805249684</v>
      </c>
    </row>
    <row r="3138" customFormat="false" ht="15" hidden="false" customHeight="false" outlineLevel="0" collapsed="false">
      <c r="O3138" s="39" t="n">
        <v>133</v>
      </c>
      <c r="P3138" s="40" t="n">
        <f aca="false">SUMPRODUCT(ReC,COS(kk*RADIANS(O3138)))-SUMPRODUCT(ImC,SIN(kk*RADIANS(O3138)))</f>
        <v>-0.0905820830991344</v>
      </c>
    </row>
    <row r="3139" customFormat="false" ht="15" hidden="false" customHeight="false" outlineLevel="0" collapsed="false">
      <c r="O3139" s="39" t="n">
        <v>133.1</v>
      </c>
      <c r="P3139" s="40" t="n">
        <f aca="false">SUMPRODUCT(ReC,COS(kk*RADIANS(O3139)))-SUMPRODUCT(ImC,SIN(kk*RADIANS(O3139)))</f>
        <v>-0.08921534559792</v>
      </c>
    </row>
    <row r="3140" customFormat="false" ht="15" hidden="false" customHeight="false" outlineLevel="0" collapsed="false">
      <c r="O3140" s="39" t="n">
        <v>133.2</v>
      </c>
      <c r="P3140" s="40" t="n">
        <f aca="false">SUMPRODUCT(ReC,COS(kk*RADIANS(O3140)))-SUMPRODUCT(ImC,SIN(kk*RADIANS(O3140)))</f>
        <v>-0.0878395729806735</v>
      </c>
    </row>
    <row r="3141" customFormat="false" ht="15" hidden="false" customHeight="false" outlineLevel="0" collapsed="false">
      <c r="O3141" s="39" t="n">
        <v>133.3</v>
      </c>
      <c r="P3141" s="40" t="n">
        <f aca="false">SUMPRODUCT(ReC,COS(kk*RADIANS(O3141)))-SUMPRODUCT(ImC,SIN(kk*RADIANS(O3141)))</f>
        <v>-0.0864547494668057</v>
      </c>
    </row>
    <row r="3142" customFormat="false" ht="15" hidden="false" customHeight="false" outlineLevel="0" collapsed="false">
      <c r="O3142" s="39" t="n">
        <v>133.4</v>
      </c>
      <c r="P3142" s="40" t="n">
        <f aca="false">SUMPRODUCT(ReC,COS(kk*RADIANS(O3142)))-SUMPRODUCT(ImC,SIN(kk*RADIANS(O3142)))</f>
        <v>-0.0850608633072448</v>
      </c>
    </row>
    <row r="3143" customFormat="false" ht="15" hidden="false" customHeight="false" outlineLevel="0" collapsed="false">
      <c r="O3143" s="39" t="n">
        <v>133.5</v>
      </c>
      <c r="P3143" s="40" t="n">
        <f aca="false">SUMPRODUCT(ReC,COS(kk*RADIANS(O3143)))-SUMPRODUCT(ImC,SIN(kk*RADIANS(O3143)))</f>
        <v>-0.0836579068295336</v>
      </c>
    </row>
    <row r="3144" customFormat="false" ht="15" hidden="false" customHeight="false" outlineLevel="0" collapsed="false">
      <c r="O3144" s="39" t="n">
        <v>133.6</v>
      </c>
      <c r="P3144" s="40" t="n">
        <f aca="false">SUMPRODUCT(ReC,COS(kk*RADIANS(O3144)))-SUMPRODUCT(ImC,SIN(kk*RADIANS(O3144)))</f>
        <v>-0.0822458764812426</v>
      </c>
    </row>
    <row r="3145" customFormat="false" ht="15" hidden="false" customHeight="false" outlineLevel="0" collapsed="false">
      <c r="O3145" s="39" t="n">
        <v>133.7</v>
      </c>
      <c r="P3145" s="40" t="n">
        <f aca="false">SUMPRODUCT(ReC,COS(kk*RADIANS(O3145)))-SUMPRODUCT(ImC,SIN(kk*RADIANS(O3145)))</f>
        <v>-0.0808247728716768</v>
      </c>
    </row>
    <row r="3146" customFormat="false" ht="15" hidden="false" customHeight="false" outlineLevel="0" collapsed="false">
      <c r="O3146" s="39" t="n">
        <v>133.8</v>
      </c>
      <c r="P3146" s="40" t="n">
        <f aca="false">SUMPRODUCT(ReC,COS(kk*RADIANS(O3146)))-SUMPRODUCT(ImC,SIN(kk*RADIANS(O3146)))</f>
        <v>-0.0793946008118532</v>
      </c>
    </row>
    <row r="3147" customFormat="false" ht="15" hidden="false" customHeight="false" outlineLevel="0" collapsed="false">
      <c r="O3147" s="39" t="n">
        <v>133.9</v>
      </c>
      <c r="P3147" s="40" t="n">
        <f aca="false">SUMPRODUCT(ReC,COS(kk*RADIANS(O3147)))-SUMPRODUCT(ImC,SIN(kk*RADIANS(O3147)))</f>
        <v>-0.0779553693527176</v>
      </c>
    </row>
    <row r="3148" customFormat="false" ht="15" hidden="false" customHeight="false" outlineLevel="0" collapsed="false">
      <c r="O3148" s="39" t="n">
        <v>134</v>
      </c>
      <c r="P3148" s="40" t="n">
        <f aca="false">SUMPRODUCT(ReC,COS(kk*RADIANS(O3148)))-SUMPRODUCT(ImC,SIN(kk*RADIANS(O3148)))</f>
        <v>-0.0765070918215783</v>
      </c>
    </row>
    <row r="3149" customFormat="false" ht="15" hidden="false" customHeight="false" outlineLevel="0" collapsed="false">
      <c r="O3149" s="39" t="n">
        <v>134.1</v>
      </c>
      <c r="P3149" s="40" t="n">
        <f aca="false">SUMPRODUCT(ReC,COS(kk*RADIANS(O3149)))-SUMPRODUCT(ImC,SIN(kk*RADIANS(O3149)))</f>
        <v>-0.075049785856732</v>
      </c>
    </row>
    <row r="3150" customFormat="false" ht="15" hidden="false" customHeight="false" outlineLevel="0" collapsed="false">
      <c r="O3150" s="39" t="n">
        <v>134.2</v>
      </c>
      <c r="P3150" s="40" t="n">
        <f aca="false">SUMPRODUCT(ReC,COS(kk*RADIANS(O3150)))-SUMPRODUCT(ImC,SIN(kk*RADIANS(O3150)))</f>
        <v>-0.0735834734402586</v>
      </c>
    </row>
    <row r="3151" customFormat="false" ht="15" hidden="false" customHeight="false" outlineLevel="0" collapsed="false">
      <c r="O3151" s="39" t="n">
        <v>134.3</v>
      </c>
      <c r="P3151" s="40" t="n">
        <f aca="false">SUMPRODUCT(ReC,COS(kk*RADIANS(O3151)))-SUMPRODUCT(ImC,SIN(kk*RADIANS(O3151)))</f>
        <v>-0.0721081809289605</v>
      </c>
    </row>
    <row r="3152" customFormat="false" ht="15" hidden="false" customHeight="false" outlineLevel="0" collapsed="false">
      <c r="O3152" s="39" t="n">
        <v>134.4</v>
      </c>
      <c r="P3152" s="40" t="n">
        <f aca="false">SUMPRODUCT(ReC,COS(kk*RADIANS(O3152)))-SUMPRODUCT(ImC,SIN(kk*RADIANS(O3152)))</f>
        <v>-0.0706239390834275</v>
      </c>
    </row>
    <row r="3153" customFormat="false" ht="15" hidden="false" customHeight="false" outlineLevel="0" collapsed="false">
      <c r="O3153" s="39" t="n">
        <v>134.5</v>
      </c>
      <c r="P3153" s="40" t="n">
        <f aca="false">SUMPRODUCT(ReC,COS(kk*RADIANS(O3153)))-SUMPRODUCT(ImC,SIN(kk*RADIANS(O3153)))</f>
        <v>-0.0691307830952009</v>
      </c>
    </row>
    <row r="3154" customFormat="false" ht="15" hidden="false" customHeight="false" outlineLevel="0" collapsed="false">
      <c r="O3154" s="39" t="n">
        <v>134.6</v>
      </c>
      <c r="P3154" s="40" t="n">
        <f aca="false">SUMPRODUCT(ReC,COS(kk*RADIANS(O3154)))-SUMPRODUCT(ImC,SIN(kk*RADIANS(O3154)))</f>
        <v>-0.0676287526120212</v>
      </c>
    </row>
    <row r="3155" customFormat="false" ht="15" hidden="false" customHeight="false" outlineLevel="0" collapsed="false">
      <c r="O3155" s="39" t="n">
        <v>134.7</v>
      </c>
      <c r="P3155" s="40" t="n">
        <f aca="false">SUMPRODUCT(ReC,COS(kk*RADIANS(O3155)))-SUMPRODUCT(ImC,SIN(kk*RADIANS(O3155)))</f>
        <v>-0.0661178917611384</v>
      </c>
    </row>
    <row r="3156" customFormat="false" ht="15" hidden="false" customHeight="false" outlineLevel="0" collapsed="false">
      <c r="O3156" s="39" t="n">
        <v>134.8</v>
      </c>
      <c r="P3156" s="40" t="n">
        <f aca="false">SUMPRODUCT(ReC,COS(kk*RADIANS(O3156)))-SUMPRODUCT(ImC,SIN(kk*RADIANS(O3156)))</f>
        <v>-0.0645982491706626</v>
      </c>
    </row>
    <row r="3157" customFormat="false" ht="15" hidden="false" customHeight="false" outlineLevel="0" collapsed="false">
      <c r="O3157" s="39" t="n">
        <v>134.9</v>
      </c>
      <c r="P3157" s="40" t="n">
        <f aca="false">SUMPRODUCT(ReC,COS(kk*RADIANS(O3157)))-SUMPRODUCT(ImC,SIN(kk*RADIANS(O3157)))</f>
        <v>-0.0630698779889439</v>
      </c>
    </row>
    <row r="3158" customFormat="false" ht="15" hidden="false" customHeight="false" outlineLevel="0" collapsed="false">
      <c r="O3158" s="39" t="n">
        <v>135</v>
      </c>
      <c r="P3158" s="40" t="n">
        <f aca="false">SUMPRODUCT(ReC,COS(kk*RADIANS(O3158)))-SUMPRODUCT(ImC,SIN(kk*RADIANS(O3158)))</f>
        <v>-0.0615328359019551</v>
      </c>
    </row>
    <row r="3159" customFormat="false" ht="15" hidden="false" customHeight="false" outlineLevel="0" collapsed="false">
      <c r="O3159" s="39" t="n">
        <v>135.1</v>
      </c>
      <c r="P3159" s="40" t="n">
        <f aca="false">SUMPRODUCT(ReC,COS(kk*RADIANS(O3159)))-SUMPRODUCT(ImC,SIN(kk*RADIANS(O3159)))</f>
        <v>-0.0599871851486683</v>
      </c>
    </row>
    <row r="3160" customFormat="false" ht="15" hidden="false" customHeight="false" outlineLevel="0" collapsed="false">
      <c r="O3160" s="39" t="n">
        <v>135.2</v>
      </c>
      <c r="P3160" s="40" t="n">
        <f aca="false">SUMPRODUCT(ReC,COS(kk*RADIANS(O3160)))-SUMPRODUCT(ImC,SIN(kk*RADIANS(O3160)))</f>
        <v>-0.0584329925344097</v>
      </c>
    </row>
    <row r="3161" customFormat="false" ht="15" hidden="false" customHeight="false" outlineLevel="0" collapsed="false">
      <c r="O3161" s="39" t="n">
        <v>135.3</v>
      </c>
      <c r="P3161" s="40" t="n">
        <f aca="false">SUMPRODUCT(ReC,COS(kk*RADIANS(O3161)))-SUMPRODUCT(ImC,SIN(kk*RADIANS(O3161)))</f>
        <v>-0.0568703294421696</v>
      </c>
    </row>
    <row r="3162" customFormat="false" ht="15" hidden="false" customHeight="false" outlineLevel="0" collapsed="false">
      <c r="O3162" s="39" t="n">
        <v>135.4</v>
      </c>
      <c r="P3162" s="40" t="n">
        <f aca="false">SUMPRODUCT(ReC,COS(kk*RADIANS(O3162)))-SUMPRODUCT(ImC,SIN(kk*RADIANS(O3162)))</f>
        <v>-0.0552992718418685</v>
      </c>
    </row>
    <row r="3163" customFormat="false" ht="15" hidden="false" customHeight="false" outlineLevel="0" collapsed="false">
      <c r="O3163" s="39" t="n">
        <v>135.5</v>
      </c>
      <c r="P3163" s="40" t="n">
        <f aca="false">SUMPRODUCT(ReC,COS(kk*RADIANS(O3163)))-SUMPRODUCT(ImC,SIN(kk*RADIANS(O3163)))</f>
        <v>-0.0537199002975478</v>
      </c>
    </row>
    <row r="3164" customFormat="false" ht="15" hidden="false" customHeight="false" outlineLevel="0" collapsed="false">
      <c r="O3164" s="39" t="n">
        <v>135.6</v>
      </c>
      <c r="P3164" s="40" t="n">
        <f aca="false">SUMPRODUCT(ReC,COS(kk*RADIANS(O3164)))-SUMPRODUCT(ImC,SIN(kk*RADIANS(O3164)))</f>
        <v>-0.0521322999724909</v>
      </c>
    </row>
    <row r="3165" customFormat="false" ht="15" hidden="false" customHeight="false" outlineLevel="0" collapsed="false">
      <c r="O3165" s="39" t="n">
        <v>135.7</v>
      </c>
      <c r="P3165" s="40" t="n">
        <f aca="false">SUMPRODUCT(ReC,COS(kk*RADIANS(O3165)))-SUMPRODUCT(ImC,SIN(kk*RADIANS(O3165)))</f>
        <v>-0.0505365606322534</v>
      </c>
    </row>
    <row r="3166" customFormat="false" ht="15" hidden="false" customHeight="false" outlineLevel="0" collapsed="false">
      <c r="O3166" s="39" t="n">
        <v>135.8</v>
      </c>
      <c r="P3166" s="40" t="n">
        <f aca="false">SUMPRODUCT(ReC,COS(kk*RADIANS(O3166)))-SUMPRODUCT(ImC,SIN(kk*RADIANS(O3166)))</f>
        <v>-0.0489327766455927</v>
      </c>
    </row>
    <row r="3167" customFormat="false" ht="15" hidden="false" customHeight="false" outlineLevel="0" collapsed="false">
      <c r="O3167" s="39" t="n">
        <v>135.9</v>
      </c>
      <c r="P3167" s="40" t="n">
        <f aca="false">SUMPRODUCT(ReC,COS(kk*RADIANS(O3167)))-SUMPRODUCT(ImC,SIN(kk*RADIANS(O3167)))</f>
        <v>-0.0473210469832942</v>
      </c>
    </row>
    <row r="3168" customFormat="false" ht="15" hidden="false" customHeight="false" outlineLevel="0" collapsed="false">
      <c r="O3168" s="39" t="n">
        <v>136</v>
      </c>
      <c r="P3168" s="40" t="n">
        <f aca="false">SUMPRODUCT(ReC,COS(kk*RADIANS(O3168)))-SUMPRODUCT(ImC,SIN(kk*RADIANS(O3168)))</f>
        <v>-0.0457014752148759</v>
      </c>
    </row>
    <row r="3169" customFormat="false" ht="15" hidden="false" customHeight="false" outlineLevel="0" collapsed="false">
      <c r="O3169" s="39" t="n">
        <v>136.1</v>
      </c>
      <c r="P3169" s="40" t="n">
        <f aca="false">SUMPRODUCT(ReC,COS(kk*RADIANS(O3169)))-SUMPRODUCT(ImC,SIN(kk*RADIANS(O3169)))</f>
        <v>-0.0440741695031733</v>
      </c>
    </row>
    <row r="3170" customFormat="false" ht="15" hidden="false" customHeight="false" outlineLevel="0" collapsed="false">
      <c r="O3170" s="39" t="n">
        <v>136.2</v>
      </c>
      <c r="P3170" s="40" t="n">
        <f aca="false">SUMPRODUCT(ReC,COS(kk*RADIANS(O3170)))-SUMPRODUCT(ImC,SIN(kk*RADIANS(O3170)))</f>
        <v>-0.0424392425967934</v>
      </c>
    </row>
    <row r="3171" customFormat="false" ht="15" hidden="false" customHeight="false" outlineLevel="0" collapsed="false">
      <c r="O3171" s="39" t="n">
        <v>136.3</v>
      </c>
      <c r="P3171" s="40" t="n">
        <f aca="false">SUMPRODUCT(ReC,COS(kk*RADIANS(O3171)))-SUMPRODUCT(ImC,SIN(kk*RADIANS(O3171)))</f>
        <v>-0.040796811820432</v>
      </c>
    </row>
    <row r="3172" customFormat="false" ht="15" hidden="false" customHeight="false" outlineLevel="0" collapsed="false">
      <c r="O3172" s="39" t="n">
        <v>136.4</v>
      </c>
      <c r="P3172" s="40" t="n">
        <f aca="false">SUMPRODUCT(ReC,COS(kk*RADIANS(O3172)))-SUMPRODUCT(ImC,SIN(kk*RADIANS(O3172)))</f>
        <v>-0.039146999063053</v>
      </c>
    </row>
    <row r="3173" customFormat="false" ht="15" hidden="false" customHeight="false" outlineLevel="0" collapsed="false">
      <c r="O3173" s="39" t="n">
        <v>136.5</v>
      </c>
      <c r="P3173" s="40" t="n">
        <f aca="false">SUMPRODUCT(ReC,COS(kk*RADIANS(O3173)))-SUMPRODUCT(ImC,SIN(kk*RADIANS(O3173)))</f>
        <v>-0.0374899307639202</v>
      </c>
    </row>
    <row r="3174" customFormat="false" ht="15" hidden="false" customHeight="false" outlineLevel="0" collapsed="false">
      <c r="O3174" s="39" t="n">
        <v>136.6</v>
      </c>
      <c r="P3174" s="40" t="n">
        <f aca="false">SUMPRODUCT(ReC,COS(kk*RADIANS(O3174)))-SUMPRODUCT(ImC,SIN(kk*RADIANS(O3174)))</f>
        <v>-0.0358257378964864</v>
      </c>
    </row>
    <row r="3175" customFormat="false" ht="15" hidden="false" customHeight="false" outlineLevel="0" collapsed="false">
      <c r="O3175" s="39" t="n">
        <v>136.7</v>
      </c>
      <c r="P3175" s="40" t="n">
        <f aca="false">SUMPRODUCT(ReC,COS(kk*RADIANS(O3175)))-SUMPRODUCT(ImC,SIN(kk*RADIANS(O3175)))</f>
        <v>-0.0341545559501346</v>
      </c>
    </row>
    <row r="3176" customFormat="false" ht="15" hidden="false" customHeight="false" outlineLevel="0" collapsed="false">
      <c r="O3176" s="39" t="n">
        <v>136.8</v>
      </c>
      <c r="P3176" s="40" t="n">
        <f aca="false">SUMPRODUCT(ReC,COS(kk*RADIANS(O3176)))-SUMPRODUCT(ImC,SIN(kk*RADIANS(O3176)))</f>
        <v>-0.0324765249097636</v>
      </c>
    </row>
    <row r="3177" customFormat="false" ht="15" hidden="false" customHeight="false" outlineLevel="0" collapsed="false">
      <c r="O3177" s="39" t="n">
        <v>136.9</v>
      </c>
      <c r="P3177" s="40" t="n">
        <f aca="false">SUMPRODUCT(ReC,COS(kk*RADIANS(O3177)))-SUMPRODUCT(ImC,SIN(kk*RADIANS(O3177)))</f>
        <v>-0.0307917892332345</v>
      </c>
    </row>
    <row r="3178" customFormat="false" ht="15" hidden="false" customHeight="false" outlineLevel="0" collapsed="false">
      <c r="O3178" s="39" t="n">
        <v>137</v>
      </c>
      <c r="P3178" s="40" t="n">
        <f aca="false">SUMPRODUCT(ReC,COS(kk*RADIANS(O3178)))-SUMPRODUCT(ImC,SIN(kk*RADIANS(O3178)))</f>
        <v>-0.0291004978266634</v>
      </c>
    </row>
    <row r="3179" customFormat="false" ht="15" hidden="false" customHeight="false" outlineLevel="0" collapsed="false">
      <c r="O3179" s="39" t="n">
        <v>137.1</v>
      </c>
      <c r="P3179" s="40" t="n">
        <f aca="false">SUMPRODUCT(ReC,COS(kk*RADIANS(O3179)))-SUMPRODUCT(ImC,SIN(kk*RADIANS(O3179)))</f>
        <v>-0.0274028040175683</v>
      </c>
    </row>
    <row r="3180" customFormat="false" ht="15" hidden="false" customHeight="false" outlineLevel="0" collapsed="false">
      <c r="O3180" s="39" t="n">
        <v>137.2</v>
      </c>
      <c r="P3180" s="40" t="n">
        <f aca="false">SUMPRODUCT(ReC,COS(kk*RADIANS(O3180)))-SUMPRODUCT(ImC,SIN(kk*RADIANS(O3180)))</f>
        <v>-0.0256988655258777</v>
      </c>
    </row>
    <row r="3181" customFormat="false" ht="15" hidden="false" customHeight="false" outlineLevel="0" collapsed="false">
      <c r="O3181" s="39" t="n">
        <v>137.3</v>
      </c>
      <c r="P3181" s="40" t="n">
        <f aca="false">SUMPRODUCT(ReC,COS(kk*RADIANS(O3181)))-SUMPRODUCT(ImC,SIN(kk*RADIANS(O3181)))</f>
        <v>-0.0239888444327971</v>
      </c>
    </row>
    <row r="3182" customFormat="false" ht="15" hidden="false" customHeight="false" outlineLevel="0" collapsed="false">
      <c r="O3182" s="39" t="n">
        <v>137.4</v>
      </c>
      <c r="P3182" s="40" t="n">
        <f aca="false">SUMPRODUCT(ReC,COS(kk*RADIANS(O3182)))-SUMPRODUCT(ImC,SIN(kk*RADIANS(O3182)))</f>
        <v>-0.022272907147546</v>
      </c>
    </row>
    <row r="3183" customFormat="false" ht="15" hidden="false" customHeight="false" outlineLevel="0" collapsed="false">
      <c r="O3183" s="39" t="n">
        <v>137.5</v>
      </c>
      <c r="P3183" s="40" t="n">
        <f aca="false">SUMPRODUCT(ReC,COS(kk*RADIANS(O3183)))-SUMPRODUCT(ImC,SIN(kk*RADIANS(O3183)))</f>
        <v>-0.0205512243719627</v>
      </c>
    </row>
    <row r="3184" customFormat="false" ht="15" hidden="false" customHeight="false" outlineLevel="0" collapsed="false">
      <c r="O3184" s="39" t="n">
        <v>137.6</v>
      </c>
      <c r="P3184" s="40" t="n">
        <f aca="false">SUMPRODUCT(ReC,COS(kk*RADIANS(O3184)))-SUMPRODUCT(ImC,SIN(kk*RADIANS(O3184)))</f>
        <v>-0.0188239710629939</v>
      </c>
    </row>
    <row r="3185" customFormat="false" ht="15" hidden="false" customHeight="false" outlineLevel="0" collapsed="false">
      <c r="O3185" s="39" t="n">
        <v>137.7</v>
      </c>
      <c r="P3185" s="40" t="n">
        <f aca="false">SUMPRODUCT(ReC,COS(kk*RADIANS(O3185)))-SUMPRODUCT(ImC,SIN(kk*RADIANS(O3185)))</f>
        <v>-0.0170913263930688</v>
      </c>
    </row>
    <row r="3186" customFormat="false" ht="15" hidden="false" customHeight="false" outlineLevel="0" collapsed="false">
      <c r="O3186" s="39" t="n">
        <v>137.8</v>
      </c>
      <c r="P3186" s="40" t="n">
        <f aca="false">SUMPRODUCT(ReC,COS(kk*RADIANS(O3186)))-SUMPRODUCT(ImC,SIN(kk*RADIANS(O3186)))</f>
        <v>-0.0153534737083707</v>
      </c>
    </row>
    <row r="3187" customFormat="false" ht="15" hidden="false" customHeight="false" outlineLevel="0" collapsed="false">
      <c r="O3187" s="39" t="n">
        <v>137.9</v>
      </c>
      <c r="P3187" s="40" t="n">
        <f aca="false">SUMPRODUCT(ReC,COS(kk*RADIANS(O3187)))-SUMPRODUCT(ImC,SIN(kk*RADIANS(O3187)))</f>
        <v>-0.013610600485018</v>
      </c>
    </row>
    <row r="3188" customFormat="false" ht="15" hidden="false" customHeight="false" outlineLevel="0" collapsed="false">
      <c r="O3188" s="39" t="n">
        <v>138</v>
      </c>
      <c r="P3188" s="40" t="n">
        <f aca="false">SUMPRODUCT(ReC,COS(kk*RADIANS(O3188)))-SUMPRODUCT(ImC,SIN(kk*RADIANS(O3188)))</f>
        <v>-0.0118628982831568</v>
      </c>
    </row>
    <row r="3189" customFormat="false" ht="15" hidden="false" customHeight="false" outlineLevel="0" collapsed="false">
      <c r="O3189" s="39" t="n">
        <v>138.1</v>
      </c>
      <c r="P3189" s="40" t="n">
        <f aca="false">SUMPRODUCT(ReC,COS(kk*RADIANS(O3189)))-SUMPRODUCT(ImC,SIN(kk*RADIANS(O3189)))</f>
        <v>-0.0101105626989865</v>
      </c>
    </row>
    <row r="3190" customFormat="false" ht="15" hidden="false" customHeight="false" outlineLevel="0" collapsed="false">
      <c r="O3190" s="39" t="n">
        <v>138.2</v>
      </c>
      <c r="P3190" s="40" t="n">
        <f aca="false">SUMPRODUCT(ReC,COS(kk*RADIANS(O3190)))-SUMPRODUCT(ImC,SIN(kk*RADIANS(O3190)))</f>
        <v>-0.00835379331472763</v>
      </c>
    </row>
    <row r="3191" customFormat="false" ht="15" hidden="false" customHeight="false" outlineLevel="0" collapsed="false">
      <c r="O3191" s="39" t="n">
        <v>138.3</v>
      </c>
      <c r="P3191" s="40" t="n">
        <f aca="false">SUMPRODUCT(ReC,COS(kk*RADIANS(O3191)))-SUMPRODUCT(ImC,SIN(kk*RADIANS(O3191)))</f>
        <v>-0.00659279364654459</v>
      </c>
    </row>
    <row r="3192" customFormat="false" ht="15" hidden="false" customHeight="false" outlineLevel="0" collapsed="false">
      <c r="O3192" s="39" t="n">
        <v>138.4</v>
      </c>
      <c r="P3192" s="40" t="n">
        <f aca="false">SUMPRODUCT(ReC,COS(kk*RADIANS(O3192)))-SUMPRODUCT(ImC,SIN(kk*RADIANS(O3192)))</f>
        <v>-0.00482777109044169</v>
      </c>
    </row>
    <row r="3193" customFormat="false" ht="15" hidden="false" customHeight="false" outlineLevel="0" collapsed="false">
      <c r="O3193" s="39" t="n">
        <v>138.5</v>
      </c>
      <c r="P3193" s="40" t="n">
        <f aca="false">SUMPRODUCT(ReC,COS(kk*RADIANS(O3193)))-SUMPRODUCT(ImC,SIN(kk*RADIANS(O3193)))</f>
        <v>-0.00305893686613697</v>
      </c>
    </row>
    <row r="3194" customFormat="false" ht="15" hidden="false" customHeight="false" outlineLevel="0" collapsed="false">
      <c r="O3194" s="39" t="n">
        <v>138.6</v>
      </c>
      <c r="P3194" s="40" t="n">
        <f aca="false">SUMPRODUCT(ReC,COS(kk*RADIANS(O3194)))-SUMPRODUCT(ImC,SIN(kk*RADIANS(O3194)))</f>
        <v>-0.00128650595894806</v>
      </c>
    </row>
    <row r="3195" customFormat="false" ht="15" hidden="false" customHeight="false" outlineLevel="0" collapsed="false">
      <c r="O3195" s="39" t="n">
        <v>138.7</v>
      </c>
      <c r="P3195" s="40" t="n">
        <f aca="false">SUMPRODUCT(ReC,COS(kk*RADIANS(O3195)))-SUMPRODUCT(ImC,SIN(kk*RADIANS(O3195)))</f>
        <v>0.000489302940305442</v>
      </c>
    </row>
    <row r="3196" customFormat="false" ht="15" hidden="false" customHeight="false" outlineLevel="0" collapsed="false">
      <c r="O3196" s="39" t="n">
        <v>138.8</v>
      </c>
      <c r="P3196" s="40" t="n">
        <f aca="false">SUMPRODUCT(ReC,COS(kk*RADIANS(O3196)))-SUMPRODUCT(ImC,SIN(kk*RADIANS(O3196)))</f>
        <v>0.00226826749736392</v>
      </c>
    </row>
    <row r="3197" customFormat="false" ht="15" hidden="false" customHeight="false" outlineLevel="0" collapsed="false">
      <c r="O3197" s="39" t="n">
        <v>138.9</v>
      </c>
      <c r="P3197" s="40" t="n">
        <f aca="false">SUMPRODUCT(ReC,COS(kk*RADIANS(O3197)))-SUMPRODUCT(ImC,SIN(kk*RADIANS(O3197)))</f>
        <v>0.00405016179852264</v>
      </c>
    </row>
    <row r="3198" customFormat="false" ht="15" hidden="false" customHeight="false" outlineLevel="0" collapsed="false">
      <c r="O3198" s="39" t="n">
        <v>139</v>
      </c>
      <c r="P3198" s="40" t="n">
        <f aca="false">SUMPRODUCT(ReC,COS(kk*RADIANS(O3198)))-SUMPRODUCT(ImC,SIN(kk*RADIANS(O3198)))</f>
        <v>0.00583475641656082</v>
      </c>
    </row>
    <row r="3199" customFormat="false" ht="15" hidden="false" customHeight="false" outlineLevel="0" collapsed="false">
      <c r="O3199" s="39" t="n">
        <v>139.1</v>
      </c>
      <c r="P3199" s="40" t="n">
        <f aca="false">SUMPRODUCT(ReC,COS(kk*RADIANS(O3199)))-SUMPRODUCT(ImC,SIN(kk*RADIANS(O3199)))</f>
        <v>0.00762181847856071</v>
      </c>
    </row>
    <row r="3200" customFormat="false" ht="15" hidden="false" customHeight="false" outlineLevel="0" collapsed="false">
      <c r="O3200" s="39" t="n">
        <v>139.2</v>
      </c>
      <c r="P3200" s="40" t="n">
        <f aca="false">SUMPRODUCT(ReC,COS(kk*RADIANS(O3200)))-SUMPRODUCT(ImC,SIN(kk*RADIANS(O3200)))</f>
        <v>0.00941111173560972</v>
      </c>
    </row>
    <row r="3201" customFormat="false" ht="15" hidden="false" customHeight="false" outlineLevel="0" collapsed="false">
      <c r="O3201" s="39" t="n">
        <v>139.3</v>
      </c>
      <c r="P3201" s="40" t="n">
        <f aca="false">SUMPRODUCT(ReC,COS(kk*RADIANS(O3201)))-SUMPRODUCT(ImC,SIN(kk*RADIANS(O3201)))</f>
        <v>0.0112023966343567</v>
      </c>
    </row>
    <row r="3202" customFormat="false" ht="15" hidden="false" customHeight="false" outlineLevel="0" collapsed="false">
      <c r="O3202" s="39" t="n">
        <v>139.4</v>
      </c>
      <c r="P3202" s="40" t="n">
        <f aca="false">SUMPRODUCT(ReC,COS(kk*RADIANS(O3202)))-SUMPRODUCT(ImC,SIN(kk*RADIANS(O3202)))</f>
        <v>0.0129954303903986</v>
      </c>
    </row>
    <row r="3203" customFormat="false" ht="15" hidden="false" customHeight="false" outlineLevel="0" collapsed="false">
      <c r="O3203" s="39" t="n">
        <v>139.5</v>
      </c>
      <c r="P3203" s="40" t="n">
        <f aca="false">SUMPRODUCT(ReC,COS(kk*RADIANS(O3203)))-SUMPRODUCT(ImC,SIN(kk*RADIANS(O3203)))</f>
        <v>0.0147899670634762</v>
      </c>
    </row>
    <row r="3204" customFormat="false" ht="15" hidden="false" customHeight="false" outlineLevel="0" collapsed="false">
      <c r="O3204" s="39" t="n">
        <v>139.6</v>
      </c>
      <c r="P3204" s="40" t="n">
        <f aca="false">SUMPRODUCT(ReC,COS(kk*RADIANS(O3204)))-SUMPRODUCT(ImC,SIN(kk*RADIANS(O3204)))</f>
        <v>0.0165857576344475</v>
      </c>
    </row>
    <row r="3205" customFormat="false" ht="15" hidden="false" customHeight="false" outlineLevel="0" collapsed="false">
      <c r="O3205" s="39" t="n">
        <v>139.7</v>
      </c>
      <c r="P3205" s="40" t="n">
        <f aca="false">SUMPRODUCT(ReC,COS(kk*RADIANS(O3205)))-SUMPRODUCT(ImC,SIN(kk*RADIANS(O3205)))</f>
        <v>0.0183825500840174</v>
      </c>
    </row>
    <row r="3206" customFormat="false" ht="15" hidden="false" customHeight="false" outlineLevel="0" collapsed="false">
      <c r="O3206" s="39" t="n">
        <v>139.8</v>
      </c>
      <c r="P3206" s="40" t="n">
        <f aca="false">SUMPRODUCT(ReC,COS(kk*RADIANS(O3206)))-SUMPRODUCT(ImC,SIN(kk*RADIANS(O3206)))</f>
        <v>0.0201800894731937</v>
      </c>
    </row>
    <row r="3207" customFormat="false" ht="15" hidden="false" customHeight="false" outlineLevel="0" collapsed="false">
      <c r="O3207" s="39" t="n">
        <v>139.9</v>
      </c>
      <c r="P3207" s="40" t="n">
        <f aca="false">SUMPRODUCT(ReC,COS(kk*RADIANS(O3207)))-SUMPRODUCT(ImC,SIN(kk*RADIANS(O3207)))</f>
        <v>0.0219781180254385</v>
      </c>
    </row>
    <row r="3208" customFormat="false" ht="15" hidden="false" customHeight="false" outlineLevel="0" collapsed="false">
      <c r="O3208" s="39" t="n">
        <v>140</v>
      </c>
      <c r="P3208" s="40" t="n">
        <f aca="false">SUMPRODUCT(ReC,COS(kk*RADIANS(O3208)))-SUMPRODUCT(ImC,SIN(kk*RADIANS(O3208)))</f>
        <v>0.0237763752104974</v>
      </c>
    </row>
    <row r="3209" customFormat="false" ht="15" hidden="false" customHeight="false" outlineLevel="0" collapsed="false">
      <c r="O3209" s="39" t="n">
        <v>140.1</v>
      </c>
      <c r="P3209" s="40" t="n">
        <f aca="false">SUMPRODUCT(ReC,COS(kk*RADIANS(O3209)))-SUMPRODUCT(ImC,SIN(kk*RADIANS(O3209)))</f>
        <v>0.0255745978298572</v>
      </c>
    </row>
    <row r="3210" customFormat="false" ht="15" hidden="false" customHeight="false" outlineLevel="0" collapsed="false">
      <c r="O3210" s="39" t="n">
        <v>140.2</v>
      </c>
      <c r="P3210" s="40" t="n">
        <f aca="false">SUMPRODUCT(ReC,COS(kk*RADIANS(O3210)))-SUMPRODUCT(ImC,SIN(kk*RADIANS(O3210)))</f>
        <v>0.027372520103822</v>
      </c>
    </row>
    <row r="3211" customFormat="false" ht="15" hidden="false" customHeight="false" outlineLevel="0" collapsed="false">
      <c r="O3211" s="39" t="n">
        <v>140.3</v>
      </c>
      <c r="P3211" s="40" t="n">
        <f aca="false">SUMPRODUCT(ReC,COS(kk*RADIANS(O3211)))-SUMPRODUCT(ImC,SIN(kk*RADIANS(O3211)))</f>
        <v>0.0291698737601591</v>
      </c>
    </row>
    <row r="3212" customFormat="false" ht="15" hidden="false" customHeight="false" outlineLevel="0" collapsed="false">
      <c r="O3212" s="39" t="n">
        <v>140.4</v>
      </c>
      <c r="P3212" s="40" t="n">
        <f aca="false">SUMPRODUCT(ReC,COS(kk*RADIANS(O3212)))-SUMPRODUCT(ImC,SIN(kk*RADIANS(O3212)))</f>
        <v>0.030966388124294</v>
      </c>
    </row>
    <row r="3213" customFormat="false" ht="15" hidden="false" customHeight="false" outlineLevel="0" collapsed="false">
      <c r="O3213" s="39" t="n">
        <v>140.5</v>
      </c>
      <c r="P3213" s="40" t="n">
        <f aca="false">SUMPRODUCT(ReC,COS(kk*RADIANS(O3213)))-SUMPRODUCT(ImC,SIN(kk*RADIANS(O3213)))</f>
        <v>0.0327617902110175</v>
      </c>
    </row>
    <row r="3214" customFormat="false" ht="15" hidden="false" customHeight="false" outlineLevel="0" collapsed="false">
      <c r="O3214" s="39" t="n">
        <v>140.6</v>
      </c>
      <c r="P3214" s="40" t="n">
        <f aca="false">SUMPRODUCT(ReC,COS(kk*RADIANS(O3214)))-SUMPRODUCT(ImC,SIN(kk*RADIANS(O3214)))</f>
        <v>0.0345558048176681</v>
      </c>
    </row>
    <row r="3215" customFormat="false" ht="15" hidden="false" customHeight="false" outlineLevel="0" collapsed="false">
      <c r="O3215" s="39" t="n">
        <v>140.7</v>
      </c>
      <c r="P3215" s="40" t="n">
        <f aca="false">SUMPRODUCT(ReC,COS(kk*RADIANS(O3215)))-SUMPRODUCT(ImC,SIN(kk*RADIANS(O3215)))</f>
        <v>0.0363481546187577</v>
      </c>
    </row>
    <row r="3216" customFormat="false" ht="15" hidden="false" customHeight="false" outlineLevel="0" collapsed="false">
      <c r="O3216" s="39" t="n">
        <v>140.8</v>
      </c>
      <c r="P3216" s="40" t="n">
        <f aca="false">SUMPRODUCT(ReC,COS(kk*RADIANS(O3216)))-SUMPRODUCT(ImC,SIN(kk*RADIANS(O3216)))</f>
        <v>0.0381385602620084</v>
      </c>
    </row>
    <row r="3217" customFormat="false" ht="15" hidden="false" customHeight="false" outlineLevel="0" collapsed="false">
      <c r="O3217" s="39" t="n">
        <v>140.9</v>
      </c>
      <c r="P3217" s="40" t="n">
        <f aca="false">SUMPRODUCT(ReC,COS(kk*RADIANS(O3217)))-SUMPRODUCT(ImC,SIN(kk*RADIANS(O3217)))</f>
        <v>0.0399267404657576</v>
      </c>
    </row>
    <row r="3218" customFormat="false" ht="15" hidden="false" customHeight="false" outlineLevel="0" collapsed="false">
      <c r="O3218" s="39" t="n">
        <v>141</v>
      </c>
      <c r="P3218" s="40" t="n">
        <f aca="false">SUMPRODUCT(ReC,COS(kk*RADIANS(O3218)))-SUMPRODUCT(ImC,SIN(kk*RADIANS(O3218)))</f>
        <v>0.0417124121176984</v>
      </c>
    </row>
    <row r="3219" customFormat="false" ht="15" hidden="false" customHeight="false" outlineLevel="0" collapsed="false">
      <c r="O3219" s="39" t="n">
        <v>141.1</v>
      </c>
      <c r="P3219" s="40" t="n">
        <f aca="false">SUMPRODUCT(ReC,COS(kk*RADIANS(O3219)))-SUMPRODUCT(ImC,SIN(kk*RADIANS(O3219)))</f>
        <v>0.0434952903749202</v>
      </c>
    </row>
    <row r="3220" customFormat="false" ht="15" hidden="false" customHeight="false" outlineLevel="0" collapsed="false">
      <c r="O3220" s="39" t="n">
        <v>141.2</v>
      </c>
      <c r="P3220" s="40" t="n">
        <f aca="false">SUMPRODUCT(ReC,COS(kk*RADIANS(O3220)))-SUMPRODUCT(ImC,SIN(kk*RADIANS(O3220)))</f>
        <v>0.0452750887652051</v>
      </c>
    </row>
    <row r="3221" customFormat="false" ht="15" hidden="false" customHeight="false" outlineLevel="0" collapsed="false">
      <c r="O3221" s="39" t="n">
        <v>141.3</v>
      </c>
      <c r="P3221" s="40" t="n">
        <f aca="false">SUMPRODUCT(ReC,COS(kk*RADIANS(O3221)))-SUMPRODUCT(ImC,SIN(kk*RADIANS(O3221)))</f>
        <v>0.0470515192895468</v>
      </c>
    </row>
    <row r="3222" customFormat="false" ht="15" hidden="false" customHeight="false" outlineLevel="0" collapsed="false">
      <c r="O3222" s="39" t="n">
        <v>141.4</v>
      </c>
      <c r="P3222" s="40" t="n">
        <f aca="false">SUMPRODUCT(ReC,COS(kk*RADIANS(O3222)))-SUMPRODUCT(ImC,SIN(kk*RADIANS(O3222)))</f>
        <v>0.0488242925258471</v>
      </c>
    </row>
    <row r="3223" customFormat="false" ht="15" hidden="false" customHeight="false" outlineLevel="0" collapsed="false">
      <c r="O3223" s="39" t="n">
        <v>141.5</v>
      </c>
      <c r="P3223" s="40" t="n">
        <f aca="false">SUMPRODUCT(ReC,COS(kk*RADIANS(O3223)))-SUMPRODUCT(ImC,SIN(kk*RADIANS(O3223)))</f>
        <v>0.0505931177337601</v>
      </c>
    </row>
    <row r="3224" customFormat="false" ht="15" hidden="false" customHeight="false" outlineLevel="0" collapsed="false">
      <c r="O3224" s="39" t="n">
        <v>141.6</v>
      </c>
      <c r="P3224" s="40" t="n">
        <f aca="false">SUMPRODUCT(ReC,COS(kk*RADIANS(O3224)))-SUMPRODUCT(ImC,SIN(kk*RADIANS(O3224)))</f>
        <v>0.0523577029606264</v>
      </c>
    </row>
    <row r="3225" customFormat="false" ht="15" hidden="false" customHeight="false" outlineLevel="0" collapsed="false">
      <c r="O3225" s="39" t="n">
        <v>141.7</v>
      </c>
      <c r="P3225" s="40" t="n">
        <f aca="false">SUMPRODUCT(ReC,COS(kk*RADIANS(O3225)))-SUMPRODUCT(ImC,SIN(kk*RADIANS(O3225)))</f>
        <v>0.0541177551484753</v>
      </c>
    </row>
    <row r="3226" customFormat="false" ht="15" hidden="false" customHeight="false" outlineLevel="0" collapsed="false">
      <c r="O3226" s="39" t="n">
        <v>141.8</v>
      </c>
      <c r="P3226" s="40" t="n">
        <f aca="false">SUMPRODUCT(ReC,COS(kk*RADIANS(O3226)))-SUMPRODUCT(ImC,SIN(kk*RADIANS(O3226)))</f>
        <v>0.0558729802420356</v>
      </c>
    </row>
    <row r="3227" customFormat="false" ht="15" hidden="false" customHeight="false" outlineLevel="0" collapsed="false">
      <c r="O3227" s="39" t="n">
        <v>141.9</v>
      </c>
      <c r="P3227" s="40" t="n">
        <f aca="false">SUMPRODUCT(ReC,COS(kk*RADIANS(O3227)))-SUMPRODUCT(ImC,SIN(kk*RADIANS(O3227)))</f>
        <v>0.0576230832977252</v>
      </c>
    </row>
    <row r="3228" customFormat="false" ht="15" hidden="false" customHeight="false" outlineLevel="0" collapsed="false">
      <c r="O3228" s="39" t="n">
        <v>142</v>
      </c>
      <c r="P3228" s="40" t="n">
        <f aca="false">SUMPRODUCT(ReC,COS(kk*RADIANS(O3228)))-SUMPRODUCT(ImC,SIN(kk*RADIANS(O3228)))</f>
        <v>0.0593677685935711</v>
      </c>
    </row>
    <row r="3229" customFormat="false" ht="15" hidden="false" customHeight="false" outlineLevel="0" collapsed="false">
      <c r="O3229" s="39" t="n">
        <v>142.1</v>
      </c>
      <c r="P3229" s="40" t="n">
        <f aca="false">SUMPRODUCT(ReC,COS(kk*RADIANS(O3229)))-SUMPRODUCT(ImC,SIN(kk*RADIANS(O3229)))</f>
        <v>0.0611067397400139</v>
      </c>
    </row>
    <row r="3230" customFormat="false" ht="15" hidden="false" customHeight="false" outlineLevel="0" collapsed="false">
      <c r="O3230" s="39" t="n">
        <v>142.2</v>
      </c>
      <c r="P3230" s="40" t="n">
        <f aca="false">SUMPRODUCT(ReC,COS(kk*RADIANS(O3230)))-SUMPRODUCT(ImC,SIN(kk*RADIANS(O3230)))</f>
        <v>0.0628396997915582</v>
      </c>
    </row>
    <row r="3231" customFormat="false" ht="15" hidden="false" customHeight="false" outlineLevel="0" collapsed="false">
      <c r="O3231" s="39" t="n">
        <v>142.3</v>
      </c>
      <c r="P3231" s="40" t="n">
        <f aca="false">SUMPRODUCT(ReC,COS(kk*RADIANS(O3231)))-SUMPRODUCT(ImC,SIN(kk*RADIANS(O3231)))</f>
        <v>0.0645663513592196</v>
      </c>
    </row>
    <row r="3232" customFormat="false" ht="15" hidden="false" customHeight="false" outlineLevel="0" collapsed="false">
      <c r="O3232" s="39" t="n">
        <v>142.4</v>
      </c>
      <c r="P3232" s="40" t="n">
        <f aca="false">SUMPRODUCT(ReC,COS(kk*RADIANS(O3232)))-SUMPRODUCT(ImC,SIN(kk*RADIANS(O3232)))</f>
        <v>0.0662863967237247</v>
      </c>
    </row>
    <row r="3233" customFormat="false" ht="15" hidden="false" customHeight="false" outlineLevel="0" collapsed="false">
      <c r="O3233" s="39" t="n">
        <v>142.5</v>
      </c>
      <c r="P3233" s="40" t="n">
        <f aca="false">SUMPRODUCT(ReC,COS(kk*RADIANS(O3233)))-SUMPRODUCT(ImC,SIN(kk*RADIANS(O3233)))</f>
        <v>0.0679995379494213</v>
      </c>
    </row>
    <row r="3234" customFormat="false" ht="15" hidden="false" customHeight="false" outlineLevel="0" collapsed="false">
      <c r="O3234" s="39" t="n">
        <v>142.6</v>
      </c>
      <c r="P3234" s="40" t="n">
        <f aca="false">SUMPRODUCT(ReC,COS(kk*RADIANS(O3234)))-SUMPRODUCT(ImC,SIN(kk*RADIANS(O3234)))</f>
        <v>0.0697054769988468</v>
      </c>
    </row>
    <row r="3235" customFormat="false" ht="15" hidden="false" customHeight="false" outlineLevel="0" collapsed="false">
      <c r="O3235" s="39" t="n">
        <v>142.7</v>
      </c>
      <c r="P3235" s="40" t="n">
        <f aca="false">SUMPRODUCT(ReC,COS(kk*RADIANS(O3235)))-SUMPRODUCT(ImC,SIN(kk*RADIANS(O3235)))</f>
        <v>0.0714039158479136</v>
      </c>
    </row>
    <row r="3236" customFormat="false" ht="15" hidden="false" customHeight="false" outlineLevel="0" collapsed="false">
      <c r="O3236" s="39" t="n">
        <v>142.8</v>
      </c>
      <c r="P3236" s="40" t="n">
        <f aca="false">SUMPRODUCT(ReC,COS(kk*RADIANS(O3236)))-SUMPRODUCT(ImC,SIN(kk*RADIANS(O3236)))</f>
        <v>0.0730945566016632</v>
      </c>
    </row>
    <row r="3237" customFormat="false" ht="15" hidden="false" customHeight="false" outlineLevel="0" collapsed="false">
      <c r="O3237" s="39" t="n">
        <v>142.9</v>
      </c>
      <c r="P3237" s="40" t="n">
        <f aca="false">SUMPRODUCT(ReC,COS(kk*RADIANS(O3237)))-SUMPRODUCT(ImC,SIN(kk*RADIANS(O3237)))</f>
        <v>0.0747771016105357</v>
      </c>
    </row>
    <row r="3238" customFormat="false" ht="15" hidden="false" customHeight="false" outlineLevel="0" collapsed="false">
      <c r="O3238" s="39" t="n">
        <v>143</v>
      </c>
      <c r="P3238" s="40" t="n">
        <f aca="false">SUMPRODUCT(ReC,COS(kk*RADIANS(O3238)))-SUMPRODUCT(ImC,SIN(kk*RADIANS(O3238)))</f>
        <v>0.0764512535871247</v>
      </c>
    </row>
    <row r="3239" customFormat="false" ht="15" hidden="false" customHeight="false" outlineLevel="0" collapsed="false">
      <c r="O3239" s="39" t="n">
        <v>143.1</v>
      </c>
      <c r="P3239" s="40" t="n">
        <f aca="false">SUMPRODUCT(ReC,COS(kk*RADIANS(O3239)))-SUMPRODUCT(ImC,SIN(kk*RADIANS(O3239)))</f>
        <v>0.0781167157233434</v>
      </c>
    </row>
    <row r="3240" customFormat="false" ht="15" hidden="false" customHeight="false" outlineLevel="0" collapsed="false">
      <c r="O3240" s="39" t="n">
        <v>143.2</v>
      </c>
      <c r="P3240" s="40" t="n">
        <f aca="false">SUMPRODUCT(ReC,COS(kk*RADIANS(O3240)))-SUMPRODUCT(ImC,SIN(kk*RADIANS(O3240)))</f>
        <v>0.0797731918079758</v>
      </c>
    </row>
    <row r="3241" customFormat="false" ht="15" hidden="false" customHeight="false" outlineLevel="0" collapsed="false">
      <c r="O3241" s="39" t="n">
        <v>143.3</v>
      </c>
      <c r="P3241" s="40" t="n">
        <f aca="false">SUMPRODUCT(ReC,COS(kk*RADIANS(O3241)))-SUMPRODUCT(ImC,SIN(kk*RADIANS(O3241)))</f>
        <v>0.0814203863445562</v>
      </c>
    </row>
    <row r="3242" customFormat="false" ht="15" hidden="false" customHeight="false" outlineLevel="0" collapsed="false">
      <c r="O3242" s="39" t="n">
        <v>143.4</v>
      </c>
      <c r="P3242" s="40" t="n">
        <f aca="false">SUMPRODUCT(ReC,COS(kk*RADIANS(O3242)))-SUMPRODUCT(ImC,SIN(kk*RADIANS(O3242)))</f>
        <v>0.0830580046695207</v>
      </c>
    </row>
    <row r="3243" customFormat="false" ht="15" hidden="false" customHeight="false" outlineLevel="0" collapsed="false">
      <c r="O3243" s="39" t="n">
        <v>143.5</v>
      </c>
      <c r="P3243" s="40" t="n">
        <f aca="false">SUMPRODUCT(ReC,COS(kk*RADIANS(O3243)))-SUMPRODUCT(ImC,SIN(kk*RADIANS(O3243)))</f>
        <v>0.0846857530706018</v>
      </c>
    </row>
    <row r="3244" customFormat="false" ht="15" hidden="false" customHeight="false" outlineLevel="0" collapsed="false">
      <c r="O3244" s="39" t="n">
        <v>143.6</v>
      </c>
      <c r="P3244" s="40" t="n">
        <f aca="false">SUMPRODUCT(ReC,COS(kk*RADIANS(O3244)))-SUMPRODUCT(ImC,SIN(kk*RADIANS(O3244)))</f>
        <v>0.0863033389053903</v>
      </c>
    </row>
    <row r="3245" customFormat="false" ht="15" hidden="false" customHeight="false" outlineLevel="0" collapsed="false">
      <c r="O3245" s="39" t="n">
        <v>143.7</v>
      </c>
      <c r="P3245" s="40" t="n">
        <f aca="false">SUMPRODUCT(ReC,COS(kk*RADIANS(O3245)))-SUMPRODUCT(ImC,SIN(kk*RADIANS(O3245)))</f>
        <v>0.0879104707200383</v>
      </c>
    </row>
    <row r="3246" customFormat="false" ht="15" hidden="false" customHeight="false" outlineLevel="0" collapsed="false">
      <c r="O3246" s="39" t="n">
        <v>143.8</v>
      </c>
      <c r="P3246" s="40" t="n">
        <f aca="false">SUMPRODUCT(ReC,COS(kk*RADIANS(O3246)))-SUMPRODUCT(ImC,SIN(kk*RADIANS(O3246)))</f>
        <v>0.0895068583680346</v>
      </c>
    </row>
    <row r="3247" customFormat="false" ht="15" hidden="false" customHeight="false" outlineLevel="0" collapsed="false">
      <c r="O3247" s="39" t="n">
        <v>143.9</v>
      </c>
      <c r="P3247" s="40" t="n">
        <f aca="false">SUMPRODUCT(ReC,COS(kk*RADIANS(O3247)))-SUMPRODUCT(ImC,SIN(kk*RADIANS(O3247)))</f>
        <v>0.0910922131290195</v>
      </c>
    </row>
    <row r="3248" customFormat="false" ht="15" hidden="false" customHeight="false" outlineLevel="0" collapsed="false">
      <c r="O3248" s="39" t="n">
        <v>144</v>
      </c>
      <c r="P3248" s="40" t="n">
        <f aca="false">SUMPRODUCT(ReC,COS(kk*RADIANS(O3248)))-SUMPRODUCT(ImC,SIN(kk*RADIANS(O3248)))</f>
        <v>0.0926662478275759</v>
      </c>
    </row>
    <row r="3249" customFormat="false" ht="15" hidden="false" customHeight="false" outlineLevel="0" collapsed="false">
      <c r="O3249" s="39" t="n">
        <v>144.1</v>
      </c>
      <c r="P3249" s="40" t="n">
        <f aca="false">SUMPRODUCT(ReC,COS(kk*RADIANS(O3249)))-SUMPRODUCT(ImC,SIN(kk*RADIANS(O3249)))</f>
        <v>0.0942286769519514</v>
      </c>
    </row>
    <row r="3250" customFormat="false" ht="15" hidden="false" customHeight="false" outlineLevel="0" collapsed="false">
      <c r="O3250" s="39" t="n">
        <v>144.2</v>
      </c>
      <c r="P3250" s="40" t="n">
        <f aca="false">SUMPRODUCT(ReC,COS(kk*RADIANS(O3250)))-SUMPRODUCT(ImC,SIN(kk*RADIANS(O3250)))</f>
        <v>0.0957792167726609</v>
      </c>
    </row>
    <row r="3251" customFormat="false" ht="15" hidden="false" customHeight="false" outlineLevel="0" collapsed="false">
      <c r="O3251" s="39" t="n">
        <v>144.3</v>
      </c>
      <c r="P3251" s="40" t="n">
        <f aca="false">SUMPRODUCT(ReC,COS(kk*RADIANS(O3251)))-SUMPRODUCT(ImC,SIN(kk*RADIANS(O3251)))</f>
        <v>0.0973175854609195</v>
      </c>
    </row>
    <row r="3252" customFormat="false" ht="15" hidden="false" customHeight="false" outlineLevel="0" collapsed="false">
      <c r="O3252" s="39" t="n">
        <v>144.4</v>
      </c>
      <c r="P3252" s="40" t="n">
        <f aca="false">SUMPRODUCT(ReC,COS(kk*RADIANS(O3252)))-SUMPRODUCT(ImC,SIN(kk*RADIANS(O3252)))</f>
        <v>0.0988435032068514</v>
      </c>
    </row>
    <row r="3253" customFormat="false" ht="15" hidden="false" customHeight="false" outlineLevel="0" collapsed="false">
      <c r="O3253" s="39" t="n">
        <v>144.5</v>
      </c>
      <c r="P3253" s="40" t="n">
        <f aca="false">SUMPRODUCT(ReC,COS(kk*RADIANS(O3253)))-SUMPRODUCT(ImC,SIN(kk*RADIANS(O3253)))</f>
        <v>0.100356692337431</v>
      </c>
    </row>
    <row r="3254" customFormat="false" ht="15" hidden="false" customHeight="false" outlineLevel="0" collapsed="false">
      <c r="O3254" s="39" t="n">
        <v>144.6</v>
      </c>
      <c r="P3254" s="40" t="n">
        <f aca="false">SUMPRODUCT(ReC,COS(kk*RADIANS(O3254)))-SUMPRODUCT(ImC,SIN(kk*RADIANS(O3254)))</f>
        <v>0.1018568774341</v>
      </c>
    </row>
    <row r="3255" customFormat="false" ht="15" hidden="false" customHeight="false" outlineLevel="0" collapsed="false">
      <c r="O3255" s="39" t="n">
        <v>144.7</v>
      </c>
      <c r="P3255" s="40" t="n">
        <f aca="false">SUMPRODUCT(ReC,COS(kk*RADIANS(O3255)))-SUMPRODUCT(ImC,SIN(kk*RADIANS(O3255)))</f>
        <v>0.103343785450004</v>
      </c>
    </row>
    <row r="3256" customFormat="false" ht="15" hidden="false" customHeight="false" outlineLevel="0" collapsed="false">
      <c r="O3256" s="39" t="n">
        <v>144.8</v>
      </c>
      <c r="P3256" s="40" t="n">
        <f aca="false">SUMPRODUCT(ReC,COS(kk*RADIANS(O3256)))-SUMPRODUCT(ImC,SIN(kk*RADIANS(O3256)))</f>
        <v>0.104817145826821</v>
      </c>
    </row>
    <row r="3257" customFormat="false" ht="15" hidden="false" customHeight="false" outlineLevel="0" collapsed="false">
      <c r="O3257" s="39" t="n">
        <v>144.9</v>
      </c>
      <c r="P3257" s="40" t="n">
        <f aca="false">SUMPRODUCT(ReC,COS(kk*RADIANS(O3257)))-SUMPRODUCT(ImC,SIN(kk*RADIANS(O3257)))</f>
        <v>0.106276690611097</v>
      </c>
    </row>
    <row r="3258" customFormat="false" ht="15" hidden="false" customHeight="false" outlineLevel="0" collapsed="false">
      <c r="O3258" s="39" t="n">
        <v>145</v>
      </c>
      <c r="P3258" s="40" t="n">
        <f aca="false">SUMPRODUCT(ReC,COS(kk*RADIANS(O3258)))-SUMPRODUCT(ImC,SIN(kk*RADIANS(O3258)))</f>
        <v>0.107722154570069</v>
      </c>
    </row>
    <row r="3259" customFormat="false" ht="15" hidden="false" customHeight="false" outlineLevel="0" collapsed="false">
      <c r="O3259" s="39" t="n">
        <v>145.1</v>
      </c>
      <c r="P3259" s="40" t="n">
        <f aca="false">SUMPRODUCT(ReC,COS(kk*RADIANS(O3259)))-SUMPRODUCT(ImC,SIN(kk*RADIANS(O3259)))</f>
        <v>0.109153275306905</v>
      </c>
    </row>
    <row r="3260" customFormat="false" ht="15" hidden="false" customHeight="false" outlineLevel="0" collapsed="false">
      <c r="O3260" s="39" t="n">
        <v>145.2</v>
      </c>
      <c r="P3260" s="40" t="n">
        <f aca="false">SUMPRODUCT(ReC,COS(kk*RADIANS(O3260)))-SUMPRODUCT(ImC,SIN(kk*RADIANS(O3260)))</f>
        <v>0.110569793375319</v>
      </c>
    </row>
    <row r="3261" customFormat="false" ht="15" hidden="false" customHeight="false" outlineLevel="0" collapsed="false">
      <c r="O3261" s="39" t="n">
        <v>145.3</v>
      </c>
      <c r="P3261" s="40" t="n">
        <f aca="false">SUMPRODUCT(ReC,COS(kk*RADIANS(O3261)))-SUMPRODUCT(ImC,SIN(kk*RADIANS(O3261)))</f>
        <v>0.111971452393512</v>
      </c>
    </row>
    <row r="3262" customFormat="false" ht="15" hidden="false" customHeight="false" outlineLevel="0" collapsed="false">
      <c r="O3262" s="39" t="n">
        <v>145.4</v>
      </c>
      <c r="P3262" s="40" t="n">
        <f aca="false">SUMPRODUCT(ReC,COS(kk*RADIANS(O3262)))-SUMPRODUCT(ImC,SIN(kk*RADIANS(O3262)))</f>
        <v>0.113357999157382</v>
      </c>
    </row>
    <row r="3263" customFormat="false" ht="15" hidden="false" customHeight="false" outlineLevel="0" collapsed="false">
      <c r="O3263" s="39" t="n">
        <v>145.5</v>
      </c>
      <c r="P3263" s="40" t="n">
        <f aca="false">SUMPRODUCT(ReC,COS(kk*RADIANS(O3263)))-SUMPRODUCT(ImC,SIN(kk*RADIANS(O3263)))</f>
        <v>0.114729183752957</v>
      </c>
    </row>
    <row r="3264" customFormat="false" ht="15" hidden="false" customHeight="false" outlineLevel="0" collapsed="false">
      <c r="O3264" s="39" t="n">
        <v>145.6</v>
      </c>
      <c r="P3264" s="40" t="n">
        <f aca="false">SUMPRODUCT(ReC,COS(kk*RADIANS(O3264)))-SUMPRODUCT(ImC,SIN(kk*RADIANS(O3264)))</f>
        <v>0.116084759668004</v>
      </c>
    </row>
    <row r="3265" customFormat="false" ht="15" hidden="false" customHeight="false" outlineLevel="0" collapsed="false">
      <c r="O3265" s="39" t="n">
        <v>145.7</v>
      </c>
      <c r="P3265" s="40" t="n">
        <f aca="false">SUMPRODUCT(ReC,COS(kk*RADIANS(O3265)))-SUMPRODUCT(ImC,SIN(kk*RADIANS(O3265)))</f>
        <v>0.117424483902757</v>
      </c>
    </row>
    <row r="3266" customFormat="false" ht="15" hidden="false" customHeight="false" outlineLevel="0" collapsed="false">
      <c r="O3266" s="39" t="n">
        <v>145.8</v>
      </c>
      <c r="P3266" s="40" t="n">
        <f aca="false">SUMPRODUCT(ReC,COS(kk*RADIANS(O3266)))-SUMPRODUCT(ImC,SIN(kk*RADIANS(O3266)))</f>
        <v>0.11874811707972</v>
      </c>
    </row>
    <row r="3267" customFormat="false" ht="15" hidden="false" customHeight="false" outlineLevel="0" collapsed="false">
      <c r="O3267" s="39" t="n">
        <v>145.9</v>
      </c>
      <c r="P3267" s="40" t="n">
        <f aca="false">SUMPRODUCT(ReC,COS(kk*RADIANS(O3267)))-SUMPRODUCT(ImC,SIN(kk*RADIANS(O3267)))</f>
        <v>0.120055423552499</v>
      </c>
    </row>
    <row r="3268" customFormat="false" ht="15" hidden="false" customHeight="false" outlineLevel="0" collapsed="false">
      <c r="O3268" s="39" t="n">
        <v>146</v>
      </c>
      <c r="P3268" s="40" t="n">
        <f aca="false">SUMPRODUCT(ReC,COS(kk*RADIANS(O3268)))-SUMPRODUCT(ImC,SIN(kk*RADIANS(O3268)))</f>
        <v>0.121346171513602</v>
      </c>
    </row>
    <row r="3269" customFormat="false" ht="15" hidden="false" customHeight="false" outlineLevel="0" collapsed="false">
      <c r="O3269" s="39" t="n">
        <v>146.1</v>
      </c>
      <c r="P3269" s="40" t="n">
        <f aca="false">SUMPRODUCT(ReC,COS(kk*RADIANS(O3269)))-SUMPRODUCT(ImC,SIN(kk*RADIANS(O3269)))</f>
        <v>0.12262013310117</v>
      </c>
    </row>
    <row r="3270" customFormat="false" ht="15" hidden="false" customHeight="false" outlineLevel="0" collapsed="false">
      <c r="O3270" s="39" t="n">
        <v>146.2</v>
      </c>
      <c r="P3270" s="40" t="n">
        <f aca="false">SUMPRODUCT(ReC,COS(kk*RADIANS(O3270)))-SUMPRODUCT(ImC,SIN(kk*RADIANS(O3270)))</f>
        <v>0.123877084504589</v>
      </c>
    </row>
    <row r="3271" customFormat="false" ht="15" hidden="false" customHeight="false" outlineLevel="0" collapsed="false">
      <c r="O3271" s="39" t="n">
        <v>146.3</v>
      </c>
      <c r="P3271" s="40" t="n">
        <f aca="false">SUMPRODUCT(ReC,COS(kk*RADIANS(O3271)))-SUMPRODUCT(ImC,SIN(kk*RADIANS(O3271)))</f>
        <v>0.125116806068927</v>
      </c>
    </row>
    <row r="3272" customFormat="false" ht="15" hidden="false" customHeight="false" outlineLevel="0" collapsed="false">
      <c r="O3272" s="39" t="n">
        <v>146.4</v>
      </c>
      <c r="P3272" s="40" t="n">
        <f aca="false">SUMPRODUCT(ReC,COS(kk*RADIANS(O3272)))-SUMPRODUCT(ImC,SIN(kk*RADIANS(O3272)))</f>
        <v>0.126339082398158</v>
      </c>
    </row>
    <row r="3273" customFormat="false" ht="15" hidden="false" customHeight="false" outlineLevel="0" collapsed="false">
      <c r="O3273" s="39" t="n">
        <v>146.5</v>
      </c>
      <c r="P3273" s="40" t="n">
        <f aca="false">SUMPRODUCT(ReC,COS(kk*RADIANS(O3273)))-SUMPRODUCT(ImC,SIN(kk*RADIANS(O3273)))</f>
        <v>0.127543702457121</v>
      </c>
    </row>
    <row r="3274" customFormat="false" ht="15" hidden="false" customHeight="false" outlineLevel="0" collapsed="false">
      <c r="O3274" s="39" t="n">
        <v>146.6</v>
      </c>
      <c r="P3274" s="40" t="n">
        <f aca="false">SUMPRODUCT(ReC,COS(kk*RADIANS(O3274)))-SUMPRODUCT(ImC,SIN(kk*RADIANS(O3274)))</f>
        <v>0.128730459672169</v>
      </c>
    </row>
    <row r="3275" customFormat="false" ht="15" hidden="false" customHeight="false" outlineLevel="0" collapsed="false">
      <c r="O3275" s="39" t="n">
        <v>146.7</v>
      </c>
      <c r="P3275" s="40" t="n">
        <f aca="false">SUMPRODUCT(ReC,COS(kk*RADIANS(O3275)))-SUMPRODUCT(ImC,SIN(kk*RADIANS(O3275)))</f>
        <v>0.129899152030456</v>
      </c>
    </row>
    <row r="3276" customFormat="false" ht="15" hidden="false" customHeight="false" outlineLevel="0" collapsed="false">
      <c r="O3276" s="39" t="n">
        <v>146.8</v>
      </c>
      <c r="P3276" s="40" t="n">
        <f aca="false">SUMPRODUCT(ReC,COS(kk*RADIANS(O3276)))-SUMPRODUCT(ImC,SIN(kk*RADIANS(O3276)))</f>
        <v>0.131049582177827</v>
      </c>
    </row>
    <row r="3277" customFormat="false" ht="15" hidden="false" customHeight="false" outlineLevel="0" collapsed="false">
      <c r="O3277" s="39" t="n">
        <v>146.9</v>
      </c>
      <c r="P3277" s="40" t="n">
        <f aca="false">SUMPRODUCT(ReC,COS(kk*RADIANS(O3277)))-SUMPRODUCT(ImC,SIN(kk*RADIANS(O3277)))</f>
        <v>0.132181557515253</v>
      </c>
    </row>
    <row r="3278" customFormat="false" ht="15" hidden="false" customHeight="false" outlineLevel="0" collapsed="false">
      <c r="O3278" s="39" t="n">
        <v>147</v>
      </c>
      <c r="P3278" s="40" t="n">
        <f aca="false">SUMPRODUCT(ReC,COS(kk*RADIANS(O3278)))-SUMPRODUCT(ImC,SIN(kk*RADIANS(O3278)))</f>
        <v>0.133294890293778</v>
      </c>
    </row>
    <row r="3279" customFormat="false" ht="15" hidden="false" customHeight="false" outlineLevel="0" collapsed="false">
      <c r="O3279" s="39" t="n">
        <v>147.1</v>
      </c>
      <c r="P3279" s="40" t="n">
        <f aca="false">SUMPRODUCT(ReC,COS(kk*RADIANS(O3279)))-SUMPRODUCT(ImC,SIN(kk*RADIANS(O3279)))</f>
        <v>0.134389397707922</v>
      </c>
    </row>
    <row r="3280" customFormat="false" ht="15" hidden="false" customHeight="false" outlineLevel="0" collapsed="false">
      <c r="O3280" s="39" t="n">
        <v>147.2</v>
      </c>
      <c r="P3280" s="40" t="n">
        <f aca="false">SUMPRODUCT(ReC,COS(kk*RADIANS(O3280)))-SUMPRODUCT(ImC,SIN(kk*RADIANS(O3280)))</f>
        <v>0.135464901987505</v>
      </c>
    </row>
    <row r="3281" customFormat="false" ht="15" hidden="false" customHeight="false" outlineLevel="0" collapsed="false">
      <c r="O3281" s="39" t="n">
        <v>147.3</v>
      </c>
      <c r="P3281" s="40" t="n">
        <f aca="false">SUMPRODUCT(ReC,COS(kk*RADIANS(O3281)))-SUMPRODUCT(ImC,SIN(kk*RADIANS(O3281)))</f>
        <v>0.136521230487843</v>
      </c>
    </row>
    <row r="3282" customFormat="false" ht="15" hidden="false" customHeight="false" outlineLevel="0" collapsed="false">
      <c r="O3282" s="39" t="n">
        <v>147.4</v>
      </c>
      <c r="P3282" s="40" t="n">
        <f aca="false">SUMPRODUCT(ReC,COS(kk*RADIANS(O3282)))-SUMPRODUCT(ImC,SIN(kk*RADIANS(O3282)))</f>
        <v>0.137558215778276</v>
      </c>
    </row>
    <row r="3283" customFormat="false" ht="15" hidden="false" customHeight="false" outlineLevel="0" collapsed="false">
      <c r="O3283" s="39" t="n">
        <v>147.5</v>
      </c>
      <c r="P3283" s="40" t="n">
        <f aca="false">SUMPRODUCT(ReC,COS(kk*RADIANS(O3283)))-SUMPRODUCT(ImC,SIN(kk*RADIANS(O3283)))</f>
        <v>0.138575695728985</v>
      </c>
    </row>
    <row r="3284" customFormat="false" ht="15" hidden="false" customHeight="false" outlineLevel="0" collapsed="false">
      <c r="O3284" s="39" t="n">
        <v>147.6</v>
      </c>
      <c r="P3284" s="40" t="n">
        <f aca="false">SUMPRODUCT(ReC,COS(kk*RADIANS(O3284)))-SUMPRODUCT(ImC,SIN(kk*RADIANS(O3284)))</f>
        <v>0.139573513596056</v>
      </c>
    </row>
    <row r="3285" customFormat="false" ht="15" hidden="false" customHeight="false" outlineLevel="0" collapsed="false">
      <c r="O3285" s="39" t="n">
        <v>147.7</v>
      </c>
      <c r="P3285" s="40" t="n">
        <f aca="false">SUMPRODUCT(ReC,COS(kk*RADIANS(O3285)))-SUMPRODUCT(ImC,SIN(kk*RADIANS(O3285)))</f>
        <v>0.140551518104751</v>
      </c>
    </row>
    <row r="3286" customFormat="false" ht="15" hidden="false" customHeight="false" outlineLevel="0" collapsed="false">
      <c r="O3286" s="39" t="n">
        <v>147.8</v>
      </c>
      <c r="P3286" s="40" t="n">
        <f aca="false">SUMPRODUCT(ReC,COS(kk*RADIANS(O3286)))-SUMPRODUCT(ImC,SIN(kk*RADIANS(O3286)))</f>
        <v>0.14150956353094</v>
      </c>
    </row>
    <row r="3287" customFormat="false" ht="15" hidden="false" customHeight="false" outlineLevel="0" collapsed="false">
      <c r="O3287" s="39" t="n">
        <v>147.9</v>
      </c>
      <c r="P3287" s="40" t="n">
        <f aca="false">SUMPRODUCT(ReC,COS(kk*RADIANS(O3287)))-SUMPRODUCT(ImC,SIN(kk*RADIANS(O3287)))</f>
        <v>0.142447509780666</v>
      </c>
    </row>
    <row r="3288" customFormat="false" ht="15" hidden="false" customHeight="false" outlineLevel="0" collapsed="false">
      <c r="O3288" s="39" t="n">
        <v>148</v>
      </c>
      <c r="P3288" s="40" t="n">
        <f aca="false">SUMPRODUCT(ReC,COS(kk*RADIANS(O3288)))-SUMPRODUCT(ImC,SIN(kk*RADIANS(O3288)))</f>
        <v>0.143365222467789</v>
      </c>
    </row>
    <row r="3289" customFormat="false" ht="15" hidden="false" customHeight="false" outlineLevel="0" collapsed="false">
      <c r="O3289" s="39" t="n">
        <v>148.1</v>
      </c>
      <c r="P3289" s="40" t="n">
        <f aca="false">SUMPRODUCT(ReC,COS(kk*RADIANS(O3289)))-SUMPRODUCT(ImC,SIN(kk*RADIANS(O3289)))</f>
        <v>0.144262572989687</v>
      </c>
    </row>
    <row r="3290" customFormat="false" ht="15" hidden="false" customHeight="false" outlineLevel="0" collapsed="false">
      <c r="O3290" s="39" t="n">
        <v>148.2</v>
      </c>
      <c r="P3290" s="40" t="n">
        <f aca="false">SUMPRODUCT(ReC,COS(kk*RADIANS(O3290)))-SUMPRODUCT(ImC,SIN(kk*RADIANS(O3290)))</f>
        <v>0.145139438600957</v>
      </c>
    </row>
    <row r="3291" customFormat="false" ht="15" hidden="false" customHeight="false" outlineLevel="0" collapsed="false">
      <c r="O3291" s="39" t="n">
        <v>148.3</v>
      </c>
      <c r="P3291" s="40" t="n">
        <f aca="false">SUMPRODUCT(ReC,COS(kk*RADIANS(O3291)))-SUMPRODUCT(ImC,SIN(kk*RADIANS(O3291)))</f>
        <v>0.145995702485099</v>
      </c>
    </row>
    <row r="3292" customFormat="false" ht="15" hidden="false" customHeight="false" outlineLevel="0" collapsed="false">
      <c r="O3292" s="39" t="n">
        <v>148.4</v>
      </c>
      <c r="P3292" s="40" t="n">
        <f aca="false">SUMPRODUCT(ReC,COS(kk*RADIANS(O3292)))-SUMPRODUCT(ImC,SIN(kk*RADIANS(O3292)))</f>
        <v>0.14683125382413</v>
      </c>
    </row>
    <row r="3293" customFormat="false" ht="15" hidden="false" customHeight="false" outlineLevel="0" collapsed="false">
      <c r="O3293" s="39" t="n">
        <v>148.5</v>
      </c>
      <c r="P3293" s="40" t="n">
        <f aca="false">SUMPRODUCT(ReC,COS(kk*RADIANS(O3293)))-SUMPRODUCT(ImC,SIN(kk*RADIANS(O3293)))</f>
        <v>0.147645987866107</v>
      </c>
    </row>
    <row r="3294" customFormat="false" ht="15" hidden="false" customHeight="false" outlineLevel="0" collapsed="false">
      <c r="O3294" s="39" t="n">
        <v>148.6</v>
      </c>
      <c r="P3294" s="40" t="n">
        <f aca="false">SUMPRODUCT(ReC,COS(kk*RADIANS(O3294)))-SUMPRODUCT(ImC,SIN(kk*RADIANS(O3294)))</f>
        <v>0.148439805990512</v>
      </c>
    </row>
    <row r="3295" customFormat="false" ht="15" hidden="false" customHeight="false" outlineLevel="0" collapsed="false">
      <c r="O3295" s="39" t="n">
        <v>148.7</v>
      </c>
      <c r="P3295" s="40" t="n">
        <f aca="false">SUMPRODUCT(ReC,COS(kk*RADIANS(O3295)))-SUMPRODUCT(ImC,SIN(kk*RADIANS(O3295)))</f>
        <v>0.149212615771469</v>
      </c>
    </row>
    <row r="3296" customFormat="false" ht="15" hidden="false" customHeight="false" outlineLevel="0" collapsed="false">
      <c r="O3296" s="39" t="n">
        <v>148.8</v>
      </c>
      <c r="P3296" s="40" t="n">
        <f aca="false">SUMPRODUCT(ReC,COS(kk*RADIANS(O3296)))-SUMPRODUCT(ImC,SIN(kk*RADIANS(O3296)))</f>
        <v>0.149964331038767</v>
      </c>
    </row>
    <row r="3297" customFormat="false" ht="15" hidden="false" customHeight="false" outlineLevel="0" collapsed="false">
      <c r="O3297" s="39" t="n">
        <v>148.9</v>
      </c>
      <c r="P3297" s="40" t="n">
        <f aca="false">SUMPRODUCT(ReC,COS(kk*RADIANS(O3297)))-SUMPRODUCT(ImC,SIN(kk*RADIANS(O3297)))</f>
        <v>0.150694871936648</v>
      </c>
    </row>
    <row r="3298" customFormat="false" ht="15" hidden="false" customHeight="false" outlineLevel="0" collapsed="false">
      <c r="O3298" s="39" t="n">
        <v>149</v>
      </c>
      <c r="P3298" s="40" t="n">
        <f aca="false">SUMPRODUCT(ReC,COS(kk*RADIANS(O3298)))-SUMPRODUCT(ImC,SIN(kk*RADIANS(O3298)))</f>
        <v>0.151404164980327</v>
      </c>
    </row>
    <row r="3299" customFormat="false" ht="15" hidden="false" customHeight="false" outlineLevel="0" collapsed="false">
      <c r="O3299" s="39" t="n">
        <v>149.1</v>
      </c>
      <c r="P3299" s="40" t="n">
        <f aca="false">SUMPRODUCT(ReC,COS(kk*RADIANS(O3299)))-SUMPRODUCT(ImC,SIN(kk*RADIANS(O3299)))</f>
        <v>0.152092143110231</v>
      </c>
    </row>
    <row r="3300" customFormat="false" ht="15" hidden="false" customHeight="false" outlineLevel="0" collapsed="false">
      <c r="O3300" s="39" t="n">
        <v>149.2</v>
      </c>
      <c r="P3300" s="40" t="n">
        <f aca="false">SUMPRODUCT(ReC,COS(kk*RADIANS(O3300)))-SUMPRODUCT(ImC,SIN(kk*RADIANS(O3300)))</f>
        <v>0.152758745743895</v>
      </c>
    </row>
    <row r="3301" customFormat="false" ht="15" hidden="false" customHeight="false" outlineLevel="0" collapsed="false">
      <c r="O3301" s="39" t="n">
        <v>149.3</v>
      </c>
      <c r="P3301" s="40" t="n">
        <f aca="false">SUMPRODUCT(ReC,COS(kk*RADIANS(O3301)))-SUMPRODUCT(ImC,SIN(kk*RADIANS(O3301)))</f>
        <v>0.153403918825525</v>
      </c>
    </row>
    <row r="3302" customFormat="false" ht="15" hidden="false" customHeight="false" outlineLevel="0" collapsed="false">
      <c r="O3302" s="39" t="n">
        <v>149.4</v>
      </c>
      <c r="P3302" s="40" t="n">
        <f aca="false">SUMPRODUCT(ReC,COS(kk*RADIANS(O3302)))-SUMPRODUCT(ImC,SIN(kk*RADIANS(O3302)))</f>
        <v>0.154027614873168</v>
      </c>
    </row>
    <row r="3303" customFormat="false" ht="15" hidden="false" customHeight="false" outlineLevel="0" collapsed="false">
      <c r="O3303" s="39" t="n">
        <v>149.5</v>
      </c>
      <c r="P3303" s="40" t="n">
        <f aca="false">SUMPRODUCT(ReC,COS(kk*RADIANS(O3303)))-SUMPRODUCT(ImC,SIN(kk*RADIANS(O3303)))</f>
        <v>0.154629793023481</v>
      </c>
    </row>
    <row r="3304" customFormat="false" ht="15" hidden="false" customHeight="false" outlineLevel="0" collapsed="false">
      <c r="O3304" s="39" t="n">
        <v>149.6</v>
      </c>
      <c r="P3304" s="40" t="n">
        <f aca="false">SUMPRODUCT(ReC,COS(kk*RADIANS(O3304)))-SUMPRODUCT(ImC,SIN(kk*RADIANS(O3304)))</f>
        <v>0.155210419074064</v>
      </c>
    </row>
    <row r="3305" customFormat="false" ht="15" hidden="false" customHeight="false" outlineLevel="0" collapsed="false">
      <c r="O3305" s="39" t="n">
        <v>149.7</v>
      </c>
      <c r="P3305" s="40" t="n">
        <f aca="false">SUMPRODUCT(ReC,COS(kk*RADIANS(O3305)))-SUMPRODUCT(ImC,SIN(kk*RADIANS(O3305)))</f>
        <v>0.155769465523334</v>
      </c>
    </row>
    <row r="3306" customFormat="false" ht="15" hidden="false" customHeight="false" outlineLevel="0" collapsed="false">
      <c r="O3306" s="39" t="n">
        <v>149.8</v>
      </c>
      <c r="P3306" s="40" t="n">
        <f aca="false">SUMPRODUCT(ReC,COS(kk*RADIANS(O3306)))-SUMPRODUCT(ImC,SIN(kk*RADIANS(O3306)))</f>
        <v>0.156306911607921</v>
      </c>
    </row>
    <row r="3307" customFormat="false" ht="15" hidden="false" customHeight="false" outlineLevel="0" collapsed="false">
      <c r="O3307" s="39" t="n">
        <v>149.9</v>
      </c>
      <c r="P3307" s="40" t="n">
        <f aca="false">SUMPRODUCT(ReC,COS(kk*RADIANS(O3307)))-SUMPRODUCT(ImC,SIN(kk*RADIANS(O3307)))</f>
        <v>0.156822743337554</v>
      </c>
    </row>
    <row r="3308" customFormat="false" ht="15" hidden="false" customHeight="false" outlineLevel="0" collapsed="false">
      <c r="O3308" s="39" t="n">
        <v>150</v>
      </c>
      <c r="P3308" s="40" t="n">
        <f aca="false">SUMPRODUCT(ReC,COS(kk*RADIANS(O3308)))-SUMPRODUCT(ImC,SIN(kk*RADIANS(O3308)))</f>
        <v>0.15731695352742</v>
      </c>
    </row>
    <row r="3309" customFormat="false" ht="15" hidden="false" customHeight="false" outlineLevel="0" collapsed="false">
      <c r="O3309" s="39" t="n">
        <v>150.1</v>
      </c>
      <c r="P3309" s="40" t="n">
        <f aca="false">SUMPRODUCT(ReC,COS(kk*RADIANS(O3309)))-SUMPRODUCT(ImC,SIN(kk*RADIANS(O3309)))</f>
        <v>0.157789541827976</v>
      </c>
    </row>
    <row r="3310" customFormat="false" ht="15" hidden="false" customHeight="false" outlineLevel="0" collapsed="false">
      <c r="O3310" s="39" t="n">
        <v>150.2</v>
      </c>
      <c r="P3310" s="40" t="n">
        <f aca="false">SUMPRODUCT(ReC,COS(kk*RADIANS(O3310)))-SUMPRODUCT(ImC,SIN(kk*RADIANS(O3310)))</f>
        <v>0.158240514752193</v>
      </c>
    </row>
    <row r="3311" customFormat="false" ht="15" hidden="false" customHeight="false" outlineLevel="0" collapsed="false">
      <c r="O3311" s="39" t="n">
        <v>150.3</v>
      </c>
      <c r="P3311" s="40" t="n">
        <f aca="false">SUMPRODUCT(ReC,COS(kk*RADIANS(O3311)))-SUMPRODUCT(ImC,SIN(kk*RADIANS(O3311)))</f>
        <v>0.158669885700204</v>
      </c>
    </row>
    <row r="3312" customFormat="false" ht="15" hidden="false" customHeight="false" outlineLevel="0" collapsed="false">
      <c r="O3312" s="39" t="n">
        <v>150.4</v>
      </c>
      <c r="P3312" s="40" t="n">
        <f aca="false">SUMPRODUCT(ReC,COS(kk*RADIANS(O3312)))-SUMPRODUCT(ImC,SIN(kk*RADIANS(O3312)))</f>
        <v>0.159077674981357</v>
      </c>
    </row>
    <row r="3313" customFormat="false" ht="15" hidden="false" customHeight="false" outlineLevel="0" collapsed="false">
      <c r="O3313" s="39" t="n">
        <v>150.5</v>
      </c>
      <c r="P3313" s="40" t="n">
        <f aca="false">SUMPRODUCT(ReC,COS(kk*RADIANS(O3313)))-SUMPRODUCT(ImC,SIN(kk*RADIANS(O3313)))</f>
        <v>0.159463909833636</v>
      </c>
    </row>
    <row r="3314" customFormat="false" ht="15" hidden="false" customHeight="false" outlineLevel="0" collapsed="false">
      <c r="O3314" s="39" t="n">
        <v>150.6</v>
      </c>
      <c r="P3314" s="40" t="n">
        <f aca="false">SUMPRODUCT(ReC,COS(kk*RADIANS(O3314)))-SUMPRODUCT(ImC,SIN(kk*RADIANS(O3314)))</f>
        <v>0.159828624440446</v>
      </c>
    </row>
    <row r="3315" customFormat="false" ht="15" hidden="false" customHeight="false" outlineLevel="0" collapsed="false">
      <c r="O3315" s="39" t="n">
        <v>150.7</v>
      </c>
      <c r="P3315" s="40" t="n">
        <f aca="false">SUMPRODUCT(ReC,COS(kk*RADIANS(O3315)))-SUMPRODUCT(ImC,SIN(kk*RADIANS(O3315)))</f>
        <v>0.160171859944744</v>
      </c>
    </row>
    <row r="3316" customFormat="false" ht="15" hidden="false" customHeight="false" outlineLevel="0" collapsed="false">
      <c r="O3316" s="39" t="n">
        <v>150.8</v>
      </c>
      <c r="P3316" s="40" t="n">
        <f aca="false">SUMPRODUCT(ReC,COS(kk*RADIANS(O3316)))-SUMPRODUCT(ImC,SIN(kk*RADIANS(O3316)))</f>
        <v>0.160493664460497</v>
      </c>
    </row>
    <row r="3317" customFormat="false" ht="15" hidden="false" customHeight="false" outlineLevel="0" collapsed="false">
      <c r="O3317" s="39" t="n">
        <v>150.9</v>
      </c>
      <c r="P3317" s="40" t="n">
        <f aca="false">SUMPRODUCT(ReC,COS(kk*RADIANS(O3317)))-SUMPRODUCT(ImC,SIN(kk*RADIANS(O3317)))</f>
        <v>0.160794093081464</v>
      </c>
    </row>
    <row r="3318" customFormat="false" ht="15" hidden="false" customHeight="false" outlineLevel="0" collapsed="false">
      <c r="O3318" s="39" t="n">
        <v>151</v>
      </c>
      <c r="P3318" s="40" t="n">
        <f aca="false">SUMPRODUCT(ReC,COS(kk*RADIANS(O3318)))-SUMPRODUCT(ImC,SIN(kk*RADIANS(O3318)))</f>
        <v>0.161073207887286</v>
      </c>
    </row>
    <row r="3319" customFormat="false" ht="15" hidden="false" customHeight="false" outlineLevel="0" collapsed="false">
      <c r="O3319" s="39" t="n">
        <v>151.1</v>
      </c>
      <c r="P3319" s="40" t="n">
        <f aca="false">SUMPRODUCT(ReC,COS(kk*RADIANS(O3319)))-SUMPRODUCT(ImC,SIN(kk*RADIANS(O3319)))</f>
        <v>0.161331077946862</v>
      </c>
    </row>
    <row r="3320" customFormat="false" ht="15" hidden="false" customHeight="false" outlineLevel="0" collapsed="false">
      <c r="O3320" s="39" t="n">
        <v>151.2</v>
      </c>
      <c r="P3320" s="40" t="n">
        <f aca="false">SUMPRODUCT(ReC,COS(kk*RADIANS(O3320)))-SUMPRODUCT(ImC,SIN(kk*RADIANS(O3320)))</f>
        <v>0.161567779319025</v>
      </c>
    </row>
    <row r="3321" customFormat="false" ht="15" hidden="false" customHeight="false" outlineLevel="0" collapsed="false">
      <c r="O3321" s="39" t="n">
        <v>151.3</v>
      </c>
      <c r="P3321" s="40" t="n">
        <f aca="false">SUMPRODUCT(ReC,COS(kk*RADIANS(O3321)))-SUMPRODUCT(ImC,SIN(kk*RADIANS(O3321)))</f>
        <v>0.161783395050485</v>
      </c>
    </row>
    <row r="3322" customFormat="false" ht="15" hidden="false" customHeight="false" outlineLevel="0" collapsed="false">
      <c r="O3322" s="39" t="n">
        <v>151.4</v>
      </c>
      <c r="P3322" s="40" t="n">
        <f aca="false">SUMPRODUCT(ReC,COS(kk*RADIANS(O3322)))-SUMPRODUCT(ImC,SIN(kk*RADIANS(O3322)))</f>
        <v>0.16197801517105</v>
      </c>
    </row>
    <row r="3323" customFormat="false" ht="15" hidden="false" customHeight="false" outlineLevel="0" collapsed="false">
      <c r="O3323" s="39" t="n">
        <v>151.5</v>
      </c>
      <c r="P3323" s="40" t="n">
        <f aca="false">SUMPRODUCT(ReC,COS(kk*RADIANS(O3323)))-SUMPRODUCT(ImC,SIN(kk*RADIANS(O3323)))</f>
        <v>0.162151736686105</v>
      </c>
    </row>
    <row r="3324" customFormat="false" ht="15" hidden="false" customHeight="false" outlineLevel="0" collapsed="false">
      <c r="O3324" s="39" t="n">
        <v>151.6</v>
      </c>
      <c r="P3324" s="40" t="n">
        <f aca="false">SUMPRODUCT(ReC,COS(kk*RADIANS(O3324)))-SUMPRODUCT(ImC,SIN(kk*RADIANS(O3324)))</f>
        <v>0.162304663566358</v>
      </c>
    </row>
    <row r="3325" customFormat="false" ht="15" hidden="false" customHeight="false" outlineLevel="0" collapsed="false">
      <c r="O3325" s="39" t="n">
        <v>151.7</v>
      </c>
      <c r="P3325" s="40" t="n">
        <f aca="false">SUMPRODUCT(ReC,COS(kk*RADIANS(O3325)))-SUMPRODUCT(ImC,SIN(kk*RADIANS(O3325)))</f>
        <v>0.162436906734829</v>
      </c>
    </row>
    <row r="3326" customFormat="false" ht="15" hidden="false" customHeight="false" outlineLevel="0" collapsed="false">
      <c r="O3326" s="39" t="n">
        <v>151.8</v>
      </c>
      <c r="P3326" s="40" t="n">
        <f aca="false">SUMPRODUCT(ReC,COS(kk*RADIANS(O3326)))-SUMPRODUCT(ImC,SIN(kk*RADIANS(O3326)))</f>
        <v>0.162548584051104</v>
      </c>
    </row>
    <row r="3327" customFormat="false" ht="15" hidden="false" customHeight="false" outlineLevel="0" collapsed="false">
      <c r="O3327" s="39" t="n">
        <v>151.9</v>
      </c>
      <c r="P3327" s="40" t="n">
        <f aca="false">SUMPRODUCT(ReC,COS(kk*RADIANS(O3327)))-SUMPRODUCT(ImC,SIN(kk*RADIANS(O3327)))</f>
        <v>0.162639820292831</v>
      </c>
    </row>
    <row r="3328" customFormat="false" ht="15" hidden="false" customHeight="false" outlineLevel="0" collapsed="false">
      <c r="O3328" s="39" t="n">
        <v>152</v>
      </c>
      <c r="P3328" s="40" t="n">
        <f aca="false">SUMPRODUCT(ReC,COS(kk*RADIANS(O3328)))-SUMPRODUCT(ImC,SIN(kk*RADIANS(O3328)))</f>
        <v>0.162710747134467</v>
      </c>
    </row>
    <row r="3329" customFormat="false" ht="15" hidden="false" customHeight="false" outlineLevel="0" collapsed="false">
      <c r="O3329" s="39" t="n">
        <v>152.1</v>
      </c>
      <c r="P3329" s="40" t="n">
        <f aca="false">SUMPRODUCT(ReC,COS(kk*RADIANS(O3329)))-SUMPRODUCT(ImC,SIN(kk*RADIANS(O3329)))</f>
        <v>0.162761503123274</v>
      </c>
    </row>
    <row r="3330" customFormat="false" ht="15" hidden="false" customHeight="false" outlineLevel="0" collapsed="false">
      <c r="O3330" s="39" t="n">
        <v>152.2</v>
      </c>
      <c r="P3330" s="40" t="n">
        <f aca="false">SUMPRODUCT(ReC,COS(kk*RADIANS(O3330)))-SUMPRODUCT(ImC,SIN(kk*RADIANS(O3330)))</f>
        <v>0.162792233652569</v>
      </c>
    </row>
    <row r="3331" customFormat="false" ht="15" hidden="false" customHeight="false" outlineLevel="0" collapsed="false">
      <c r="O3331" s="39" t="n">
        <v>152.3</v>
      </c>
      <c r="P3331" s="40" t="n">
        <f aca="false">SUMPRODUCT(ReC,COS(kk*RADIANS(O3331)))-SUMPRODUCT(ImC,SIN(kk*RADIANS(O3331)))</f>
        <v>0.162803090932228</v>
      </c>
    </row>
    <row r="3332" customFormat="false" ht="15" hidden="false" customHeight="false" outlineLevel="0" collapsed="false">
      <c r="O3332" s="39" t="n">
        <v>152.4</v>
      </c>
      <c r="P3332" s="40" t="n">
        <f aca="false">SUMPRODUCT(ReC,COS(kk*RADIANS(O3332)))-SUMPRODUCT(ImC,SIN(kk*RADIANS(O3332)))</f>
        <v>0.16279423395644</v>
      </c>
    </row>
    <row r="3333" customFormat="false" ht="15" hidden="false" customHeight="false" outlineLevel="0" collapsed="false">
      <c r="O3333" s="39" t="n">
        <v>152.5</v>
      </c>
      <c r="P3333" s="40" t="n">
        <f aca="false">SUMPRODUCT(ReC,COS(kk*RADIANS(O3333)))-SUMPRODUCT(ImC,SIN(kk*RADIANS(O3333)))</f>
        <v>0.162765828468737</v>
      </c>
    </row>
    <row r="3334" customFormat="false" ht="15" hidden="false" customHeight="false" outlineLevel="0" collapsed="false">
      <c r="O3334" s="39" t="n">
        <v>152.6</v>
      </c>
      <c r="P3334" s="40" t="n">
        <f aca="false">SUMPRODUCT(ReC,COS(kk*RADIANS(O3334)))-SUMPRODUCT(ImC,SIN(kk*RADIANS(O3334)))</f>
        <v>0.16271804692428</v>
      </c>
    </row>
    <row r="3335" customFormat="false" ht="15" hidden="false" customHeight="false" outlineLevel="0" collapsed="false">
      <c r="O3335" s="39" t="n">
        <v>152.7</v>
      </c>
      <c r="P3335" s="40" t="n">
        <f aca="false">SUMPRODUCT(ReC,COS(kk*RADIANS(O3335)))-SUMPRODUCT(ImC,SIN(kk*RADIANS(O3335)))</f>
        <v>0.162651068449429</v>
      </c>
    </row>
    <row r="3336" customFormat="false" ht="15" hidden="false" customHeight="false" outlineLevel="0" collapsed="false">
      <c r="O3336" s="39" t="n">
        <v>152.8</v>
      </c>
      <c r="P3336" s="40" t="n">
        <f aca="false">SUMPRODUCT(ReC,COS(kk*RADIANS(O3336)))-SUMPRODUCT(ImC,SIN(kk*RADIANS(O3336)))</f>
        <v>0.162565078798596</v>
      </c>
    </row>
    <row r="3337" customFormat="false" ht="15" hidden="false" customHeight="false" outlineLevel="0" collapsed="false">
      <c r="O3337" s="39" t="n">
        <v>152.9</v>
      </c>
      <c r="P3337" s="40" t="n">
        <f aca="false">SUMPRODUCT(ReC,COS(kk*RADIANS(O3337)))-SUMPRODUCT(ImC,SIN(kk*RADIANS(O3337)))</f>
        <v>0.162460270308386</v>
      </c>
    </row>
    <row r="3338" customFormat="false" ht="15" hidden="false" customHeight="false" outlineLevel="0" collapsed="false">
      <c r="O3338" s="39" t="n">
        <v>153</v>
      </c>
      <c r="P3338" s="40" t="n">
        <f aca="false">SUMPRODUCT(ReC,COS(kk*RADIANS(O3338)))-SUMPRODUCT(ImC,SIN(kk*RADIANS(O3338)))</f>
        <v>0.162336841849052</v>
      </c>
    </row>
    <row r="3339" customFormat="false" ht="15" hidden="false" customHeight="false" outlineLevel="0" collapsed="false">
      <c r="O3339" s="39" t="n">
        <v>153.1</v>
      </c>
      <c r="P3339" s="40" t="n">
        <f aca="false">SUMPRODUCT(ReC,COS(kk*RADIANS(O3339)))-SUMPRODUCT(ImC,SIN(kk*RADIANS(O3339)))</f>
        <v>0.162194998773258</v>
      </c>
    </row>
    <row r="3340" customFormat="false" ht="15" hidden="false" customHeight="false" outlineLevel="0" collapsed="false">
      <c r="O3340" s="39" t="n">
        <v>153.2</v>
      </c>
      <c r="P3340" s="40" t="n">
        <f aca="false">SUMPRODUCT(ReC,COS(kk*RADIANS(O3340)))-SUMPRODUCT(ImC,SIN(kk*RADIANS(O3340)))</f>
        <v>0.162034952862176</v>
      </c>
    </row>
    <row r="3341" customFormat="false" ht="15" hidden="false" customHeight="false" outlineLevel="0" collapsed="false">
      <c r="O3341" s="39" t="n">
        <v>153.3</v>
      </c>
      <c r="P3341" s="40" t="n">
        <f aca="false">SUMPRODUCT(ReC,COS(kk*RADIANS(O3341)))-SUMPRODUCT(ImC,SIN(kk*RADIANS(O3341)))</f>
        <v>0.161856922268922</v>
      </c>
    </row>
    <row r="3342" customFormat="false" ht="15" hidden="false" customHeight="false" outlineLevel="0" collapsed="false">
      <c r="O3342" s="39" t="n">
        <v>153.4</v>
      </c>
      <c r="P3342" s="40" t="n">
        <f aca="false">SUMPRODUCT(ReC,COS(kk*RADIANS(O3342)))-SUMPRODUCT(ImC,SIN(kk*RADIANS(O3342)))</f>
        <v>0.161661131459354</v>
      </c>
    </row>
    <row r="3343" customFormat="false" ht="15" hidden="false" customHeight="false" outlineLevel="0" collapsed="false">
      <c r="O3343" s="39" t="n">
        <v>153.5</v>
      </c>
      <c r="P3343" s="40" t="n">
        <f aca="false">SUMPRODUCT(ReC,COS(kk*RADIANS(O3343)))-SUMPRODUCT(ImC,SIN(kk*RADIANS(O3343)))</f>
        <v>0.161447811150241</v>
      </c>
    </row>
    <row r="3344" customFormat="false" ht="15" hidden="false" customHeight="false" outlineLevel="0" collapsed="false">
      <c r="O3344" s="39" t="n">
        <v>153.6</v>
      </c>
      <c r="P3344" s="40" t="n">
        <f aca="false">SUMPRODUCT(ReC,COS(kk*RADIANS(O3344)))-SUMPRODUCT(ImC,SIN(kk*RADIANS(O3344)))</f>
        <v>0.161217198244827</v>
      </c>
    </row>
    <row r="3345" customFormat="false" ht="15" hidden="false" customHeight="false" outlineLevel="0" collapsed="false">
      <c r="O3345" s="39" t="n">
        <v>153.7</v>
      </c>
      <c r="P3345" s="40" t="n">
        <f aca="false">SUMPRODUCT(ReC,COS(kk*RADIANS(O3345)))-SUMPRODUCT(ImC,SIN(kk*RADIANS(O3345)))</f>
        <v>0.160969535765801</v>
      </c>
    </row>
    <row r="3346" customFormat="false" ht="15" hidden="false" customHeight="false" outlineLevel="0" collapsed="false">
      <c r="O3346" s="39" t="n">
        <v>153.8</v>
      </c>
      <c r="P3346" s="40" t="n">
        <f aca="false">SUMPRODUCT(ReC,COS(kk*RADIANS(O3346)))-SUMPRODUCT(ImC,SIN(kk*RADIANS(O3346)))</f>
        <v>0.1607050727857</v>
      </c>
    </row>
    <row r="3347" customFormat="false" ht="15" hidden="false" customHeight="false" outlineLevel="0" collapsed="false">
      <c r="O3347" s="39" t="n">
        <v>153.9</v>
      </c>
      <c r="P3347" s="40" t="n">
        <f aca="false">SUMPRODUCT(ReC,COS(kk*RADIANS(O3347)))-SUMPRODUCT(ImC,SIN(kk*RADIANS(O3347)))</f>
        <v>0.160424064354761</v>
      </c>
    </row>
    <row r="3348" customFormat="false" ht="15" hidden="false" customHeight="false" outlineLevel="0" collapsed="false">
      <c r="O3348" s="39" t="n">
        <v>154</v>
      </c>
      <c r="P3348" s="40" t="n">
        <f aca="false">SUMPRODUCT(ReC,COS(kk*RADIANS(O3348)))-SUMPRODUCT(ImC,SIN(kk*RADIANS(O3348)))</f>
        <v>0.160126771426247</v>
      </c>
    </row>
    <row r="3349" customFormat="false" ht="15" hidden="false" customHeight="false" outlineLevel="0" collapsed="false">
      <c r="O3349" s="39" t="n">
        <v>154.1</v>
      </c>
      <c r="P3349" s="40" t="n">
        <f aca="false">SUMPRODUCT(ReC,COS(kk*RADIANS(O3349)))-SUMPRODUCT(ImC,SIN(kk*RADIANS(O3349)))</f>
        <v>0.159813460779259</v>
      </c>
    </row>
    <row r="3350" customFormat="false" ht="15" hidden="false" customHeight="false" outlineLevel="0" collapsed="false">
      <c r="O3350" s="39" t="n">
        <v>154.2</v>
      </c>
      <c r="P3350" s="40" t="n">
        <f aca="false">SUMPRODUCT(ReC,COS(kk*RADIANS(O3350)))-SUMPRODUCT(ImC,SIN(kk*RADIANS(O3350)))</f>
        <v>0.159484404939082</v>
      </c>
    </row>
    <row r="3351" customFormat="false" ht="15" hidden="false" customHeight="false" outlineLevel="0" collapsed="false">
      <c r="O3351" s="39" t="n">
        <v>154.3</v>
      </c>
      <c r="P3351" s="40" t="n">
        <f aca="false">SUMPRODUCT(ReC,COS(kk*RADIANS(O3351)))-SUMPRODUCT(ImC,SIN(kk*RADIANS(O3351)))</f>
        <v>0.159139882095059</v>
      </c>
    </row>
    <row r="3352" customFormat="false" ht="15" hidden="false" customHeight="false" outlineLevel="0" collapsed="false">
      <c r="O3352" s="39" t="n">
        <v>154.4</v>
      </c>
      <c r="P3352" s="40" t="n">
        <f aca="false">SUMPRODUCT(ReC,COS(kk*RADIANS(O3352)))-SUMPRODUCT(ImC,SIN(kk*RADIANS(O3352)))</f>
        <v>0.158780176016049</v>
      </c>
    </row>
    <row r="3353" customFormat="false" ht="15" hidden="false" customHeight="false" outlineLevel="0" collapsed="false">
      <c r="O3353" s="39" t="n">
        <v>154.5</v>
      </c>
      <c r="P3353" s="40" t="n">
        <f aca="false">SUMPRODUCT(ReC,COS(kk*RADIANS(O3353)))-SUMPRODUCT(ImC,SIN(kk*RADIANS(O3353)))</f>
        <v>0.158405575963463</v>
      </c>
    </row>
    <row r="3354" customFormat="false" ht="15" hidden="false" customHeight="false" outlineLevel="0" collapsed="false">
      <c r="O3354" s="39" t="n">
        <v>154.6</v>
      </c>
      <c r="P3354" s="40" t="n">
        <f aca="false">SUMPRODUCT(ReC,COS(kk*RADIANS(O3354)))-SUMPRODUCT(ImC,SIN(kk*RADIANS(O3354)))</f>
        <v>0.158016376601948</v>
      </c>
    </row>
    <row r="3355" customFormat="false" ht="15" hidden="false" customHeight="false" outlineLevel="0" collapsed="false">
      <c r="O3355" s="39" t="n">
        <v>154.7</v>
      </c>
      <c r="P3355" s="40" t="n">
        <f aca="false">SUMPRODUCT(ReC,COS(kk*RADIANS(O3355)))-SUMPRODUCT(ImC,SIN(kk*RADIANS(O3355)))</f>
        <v>0.157612877907705</v>
      </c>
    </row>
    <row r="3356" customFormat="false" ht="15" hidden="false" customHeight="false" outlineLevel="0" collapsed="false">
      <c r="O3356" s="39" t="n">
        <v>154.8</v>
      </c>
      <c r="P3356" s="40" t="n">
        <f aca="false">SUMPRODUCT(ReC,COS(kk*RADIANS(O3356)))-SUMPRODUCT(ImC,SIN(kk*RADIANS(O3356)))</f>
        <v>0.157195385074498</v>
      </c>
    </row>
    <row r="3357" customFormat="false" ht="15" hidden="false" customHeight="false" outlineLevel="0" collapsed="false">
      <c r="O3357" s="39" t="n">
        <v>154.9</v>
      </c>
      <c r="P3357" s="40" t="n">
        <f aca="false">SUMPRODUCT(ReC,COS(kk*RADIANS(O3357)))-SUMPRODUCT(ImC,SIN(kk*RADIANS(O3357)))</f>
        <v>0.156764208417386</v>
      </c>
    </row>
    <row r="3358" customFormat="false" ht="15" hidden="false" customHeight="false" outlineLevel="0" collapsed="false">
      <c r="O3358" s="39" t="n">
        <v>155</v>
      </c>
      <c r="P3358" s="40" t="n">
        <f aca="false">SUMPRODUCT(ReC,COS(kk*RADIANS(O3358)))-SUMPRODUCT(ImC,SIN(kk*RADIANS(O3358)))</f>
        <v>0.156319663274185</v>
      </c>
    </row>
    <row r="3359" customFormat="false" ht="15" hidden="false" customHeight="false" outlineLevel="0" collapsed="false">
      <c r="O3359" s="39" t="n">
        <v>155.1</v>
      </c>
      <c r="P3359" s="40" t="n">
        <f aca="false">SUMPRODUCT(ReC,COS(kk*RADIANS(O3359)))-SUMPRODUCT(ImC,SIN(kk*RADIANS(O3359)))</f>
        <v>0.155862069904728</v>
      </c>
    </row>
    <row r="3360" customFormat="false" ht="15" hidden="false" customHeight="false" outlineLevel="0" collapsed="false">
      <c r="O3360" s="39" t="n">
        <v>155.2</v>
      </c>
      <c r="P3360" s="40" t="n">
        <f aca="false">SUMPRODUCT(ReC,COS(kk*RADIANS(O3360)))-SUMPRODUCT(ImC,SIN(kk*RADIANS(O3360)))</f>
        <v>0.155391753387925</v>
      </c>
    </row>
    <row r="3361" customFormat="false" ht="15" hidden="false" customHeight="false" outlineLevel="0" collapsed="false">
      <c r="O3361" s="39" t="n">
        <v>155.3</v>
      </c>
      <c r="P3361" s="40" t="n">
        <f aca="false">SUMPRODUCT(ReC,COS(kk*RADIANS(O3361)))-SUMPRODUCT(ImC,SIN(kk*RADIANS(O3361)))</f>
        <v>0.154909043516687</v>
      </c>
    </row>
    <row r="3362" customFormat="false" ht="15" hidden="false" customHeight="false" outlineLevel="0" collapsed="false">
      <c r="O3362" s="39" t="n">
        <v>155.4</v>
      </c>
      <c r="P3362" s="40" t="n">
        <f aca="false">SUMPRODUCT(ReC,COS(kk*RADIANS(O3362)))-SUMPRODUCT(ImC,SIN(kk*RADIANS(O3362)))</f>
        <v>0.154414274690718</v>
      </c>
    </row>
    <row r="3363" customFormat="false" ht="15" hidden="false" customHeight="false" outlineLevel="0" collapsed="false">
      <c r="O3363" s="39" t="n">
        <v>155.5</v>
      </c>
      <c r="P3363" s="40" t="n">
        <f aca="false">SUMPRODUCT(ReC,COS(kk*RADIANS(O3363)))-SUMPRODUCT(ImC,SIN(kk*RADIANS(O3363)))</f>
        <v>0.153907785807246</v>
      </c>
    </row>
    <row r="3364" customFormat="false" ht="15" hidden="false" customHeight="false" outlineLevel="0" collapsed="false">
      <c r="O3364" s="39" t="n">
        <v>155.6</v>
      </c>
      <c r="P3364" s="40" t="n">
        <f aca="false">SUMPRODUCT(ReC,COS(kk*RADIANS(O3364)))-SUMPRODUCT(ImC,SIN(kk*RADIANS(O3364)))</f>
        <v>0.153389920149703</v>
      </c>
    </row>
    <row r="3365" customFormat="false" ht="15" hidden="false" customHeight="false" outlineLevel="0" collapsed="false">
      <c r="O3365" s="39" t="n">
        <v>155.7</v>
      </c>
      <c r="P3365" s="40" t="n">
        <f aca="false">SUMPRODUCT(ReC,COS(kk*RADIANS(O3365)))-SUMPRODUCT(ImC,SIN(kk*RADIANS(O3365)))</f>
        <v>0.152861025274412</v>
      </c>
    </row>
    <row r="3366" customFormat="false" ht="15" hidden="false" customHeight="false" outlineLevel="0" collapsed="false">
      <c r="O3366" s="39" t="n">
        <v>155.8</v>
      </c>
      <c r="P3366" s="40" t="n">
        <f aca="false">SUMPRODUCT(ReC,COS(kk*RADIANS(O3366)))-SUMPRODUCT(ImC,SIN(kk*RADIANS(O3366)))</f>
        <v>0.152321452895303</v>
      </c>
    </row>
    <row r="3367" customFormat="false" ht="15" hidden="false" customHeight="false" outlineLevel="0" collapsed="false">
      <c r="O3367" s="39" t="n">
        <v>155.9</v>
      </c>
      <c r="P3367" s="40" t="n">
        <f aca="false">SUMPRODUCT(ReC,COS(kk*RADIANS(O3367)))-SUMPRODUCT(ImC,SIN(kk*RADIANS(O3367)))</f>
        <v>0.15177155876672</v>
      </c>
    </row>
    <row r="3368" customFormat="false" ht="15" hidden="false" customHeight="false" outlineLevel="0" collapsed="false">
      <c r="O3368" s="39" t="n">
        <v>156</v>
      </c>
      <c r="P3368" s="40" t="n">
        <f aca="false">SUMPRODUCT(ReC,COS(kk*RADIANS(O3368)))-SUMPRODUCT(ImC,SIN(kk*RADIANS(O3368)))</f>
        <v>0.15121170256434</v>
      </c>
    </row>
    <row r="3369" customFormat="false" ht="15" hidden="false" customHeight="false" outlineLevel="0" collapsed="false">
      <c r="O3369" s="39" t="n">
        <v>156.1</v>
      </c>
      <c r="P3369" s="40" t="n">
        <f aca="false">SUMPRODUCT(ReC,COS(kk*RADIANS(O3369)))-SUMPRODUCT(ImC,SIN(kk*RADIANS(O3369)))</f>
        <v>0.150642247764256</v>
      </c>
    </row>
    <row r="3370" customFormat="false" ht="15" hidden="false" customHeight="false" outlineLevel="0" collapsed="false">
      <c r="O3370" s="39" t="n">
        <v>156.2</v>
      </c>
      <c r="P3370" s="40" t="n">
        <f aca="false">SUMPRODUCT(ReC,COS(kk*RADIANS(O3370)))-SUMPRODUCT(ImC,SIN(kk*RADIANS(O3370)))</f>
        <v>0.150063561520272</v>
      </c>
    </row>
    <row r="3371" customFormat="false" ht="15" hidden="false" customHeight="false" outlineLevel="0" collapsed="false">
      <c r="O3371" s="39" t="n">
        <v>156.3</v>
      </c>
      <c r="P3371" s="40" t="n">
        <f aca="false">SUMPRODUCT(ReC,COS(kk*RADIANS(O3371)))-SUMPRODUCT(ImC,SIN(kk*RADIANS(O3371)))</f>
        <v>0.149476014539437</v>
      </c>
    </row>
    <row r="3372" customFormat="false" ht="15" hidden="false" customHeight="false" outlineLevel="0" collapsed="false">
      <c r="O3372" s="39" t="n">
        <v>156.4</v>
      </c>
      <c r="P3372" s="40" t="n">
        <f aca="false">SUMPRODUCT(ReC,COS(kk*RADIANS(O3372)))-SUMPRODUCT(ImC,SIN(kk*RADIANS(O3372)))</f>
        <v>0.148879980955889</v>
      </c>
    </row>
    <row r="3373" customFormat="false" ht="15" hidden="false" customHeight="false" outlineLevel="0" collapsed="false">
      <c r="O3373" s="39" t="n">
        <v>156.5</v>
      </c>
      <c r="P3373" s="40" t="n">
        <f aca="false">SUMPRODUCT(ReC,COS(kk*RADIANS(O3373)))-SUMPRODUCT(ImC,SIN(kk*RADIANS(O3373)))</f>
        <v>0.14827583820302</v>
      </c>
    </row>
    <row r="3374" customFormat="false" ht="15" hidden="false" customHeight="false" outlineLevel="0" collapsed="false">
      <c r="O3374" s="39" t="n">
        <v>156.6</v>
      </c>
      <c r="P3374" s="40" t="n">
        <f aca="false">SUMPRODUCT(ReC,COS(kk*RADIANS(O3374)))-SUMPRODUCT(ImC,SIN(kk*RADIANS(O3374)))</f>
        <v>0.147663966884047</v>
      </c>
    </row>
    <row r="3375" customFormat="false" ht="15" hidden="false" customHeight="false" outlineLevel="0" collapsed="false">
      <c r="O3375" s="39" t="n">
        <v>156.7</v>
      </c>
      <c r="P3375" s="40" t="n">
        <f aca="false">SUMPRODUCT(ReC,COS(kk*RADIANS(O3375)))-SUMPRODUCT(ImC,SIN(kk*RADIANS(O3375)))</f>
        <v>0.147044750640998</v>
      </c>
    </row>
    <row r="3376" customFormat="false" ht="15" hidden="false" customHeight="false" outlineLevel="0" collapsed="false">
      <c r="O3376" s="39" t="n">
        <v>156.8</v>
      </c>
      <c r="P3376" s="40" t="n">
        <f aca="false">SUMPRODUCT(ReC,COS(kk*RADIANS(O3376)))-SUMPRODUCT(ImC,SIN(kk*RADIANS(O3376)))</f>
        <v>0.146418576022196</v>
      </c>
    </row>
    <row r="3377" customFormat="false" ht="15" hidden="false" customHeight="false" outlineLevel="0" collapsed="false">
      <c r="O3377" s="39" t="n">
        <v>156.9</v>
      </c>
      <c r="P3377" s="40" t="n">
        <f aca="false">SUMPRODUCT(ReC,COS(kk*RADIANS(O3377)))-SUMPRODUCT(ImC,SIN(kk*RADIANS(O3377)))</f>
        <v>0.14578583234826</v>
      </c>
    </row>
    <row r="3378" customFormat="false" ht="15" hidden="false" customHeight="false" outlineLevel="0" collapsed="false">
      <c r="O3378" s="39" t="n">
        <v>157</v>
      </c>
      <c r="P3378" s="40" t="n">
        <f aca="false">SUMPRODUCT(ReC,COS(kk*RADIANS(O3378)))-SUMPRODUCT(ImC,SIN(kk*RADIANS(O3378)))</f>
        <v>0.145146911576686</v>
      </c>
    </row>
    <row r="3379" customFormat="false" ht="15" hidden="false" customHeight="false" outlineLevel="0" collapsed="false">
      <c r="O3379" s="39" t="n">
        <v>157.1</v>
      </c>
      <c r="P3379" s="40" t="n">
        <f aca="false">SUMPRODUCT(ReC,COS(kk*RADIANS(O3379)))-SUMPRODUCT(ImC,SIN(kk*RADIANS(O3379)))</f>
        <v>0.144502208165068</v>
      </c>
    </row>
    <row r="3380" customFormat="false" ht="15" hidden="false" customHeight="false" outlineLevel="0" collapsed="false">
      <c r="O3380" s="39" t="n">
        <v>157.2</v>
      </c>
      <c r="P3380" s="40" t="n">
        <f aca="false">SUMPRODUCT(ReC,COS(kk*RADIANS(O3380)))-SUMPRODUCT(ImC,SIN(kk*RADIANS(O3380)))</f>
        <v>0.143852118932981</v>
      </c>
    </row>
    <row r="3381" customFormat="false" ht="15" hidden="false" customHeight="false" outlineLevel="0" collapsed="false">
      <c r="O3381" s="39" t="n">
        <v>157.3</v>
      </c>
      <c r="P3381" s="40" t="n">
        <f aca="false">SUMPRODUCT(ReC,COS(kk*RADIANS(O3381)))-SUMPRODUCT(ImC,SIN(kk*RADIANS(O3381)))</f>
        <v>0.143197042922605</v>
      </c>
    </row>
    <row r="3382" customFormat="false" ht="15" hidden="false" customHeight="false" outlineLevel="0" collapsed="false">
      <c r="O3382" s="39" t="n">
        <v>157.4</v>
      </c>
      <c r="P3382" s="40" t="n">
        <f aca="false">SUMPRODUCT(ReC,COS(kk*RADIANS(O3382)))-SUMPRODUCT(ImC,SIN(kk*RADIANS(O3382)))</f>
        <v>0.142537381258129</v>
      </c>
    </row>
    <row r="3383" customFormat="false" ht="15" hidden="false" customHeight="false" outlineLevel="0" collapsed="false">
      <c r="O3383" s="39" t="n">
        <v>157.5</v>
      </c>
      <c r="P3383" s="40" t="n">
        <f aca="false">SUMPRODUCT(ReC,COS(kk*RADIANS(O3383)))-SUMPRODUCT(ImC,SIN(kk*RADIANS(O3383)))</f>
        <v>0.141873537003989</v>
      </c>
    </row>
    <row r="3384" customFormat="false" ht="15" hidden="false" customHeight="false" outlineLevel="0" collapsed="false">
      <c r="O3384" s="39" t="n">
        <v>157.6</v>
      </c>
      <c r="P3384" s="40" t="n">
        <f aca="false">SUMPRODUCT(ReC,COS(kk*RADIANS(O3384)))-SUMPRODUCT(ImC,SIN(kk*RADIANS(O3384)))</f>
        <v>0.141205915021986</v>
      </c>
    </row>
    <row r="3385" customFormat="false" ht="15" hidden="false" customHeight="false" outlineLevel="0" collapsed="false">
      <c r="O3385" s="39" t="n">
        <v>157.7</v>
      </c>
      <c r="P3385" s="40" t="n">
        <f aca="false">SUMPRODUCT(ReC,COS(kk*RADIANS(O3385)))-SUMPRODUCT(ImC,SIN(kk*RADIANS(O3385)))</f>
        <v>0.140534921827356</v>
      </c>
    </row>
    <row r="3386" customFormat="false" ht="15" hidden="false" customHeight="false" outlineLevel="0" collapsed="false">
      <c r="O3386" s="39" t="n">
        <v>157.8</v>
      </c>
      <c r="P3386" s="40" t="n">
        <f aca="false">SUMPRODUCT(ReC,COS(kk*RADIANS(O3386)))-SUMPRODUCT(ImC,SIN(kk*RADIANS(O3386)))</f>
        <v>0.139860965443824</v>
      </c>
    </row>
    <row r="3387" customFormat="false" ht="15" hidden="false" customHeight="false" outlineLevel="0" collapsed="false">
      <c r="O3387" s="39" t="n">
        <v>157.9</v>
      </c>
      <c r="P3387" s="40" t="n">
        <f aca="false">SUMPRODUCT(ReC,COS(kk*RADIANS(O3387)))-SUMPRODUCT(ImC,SIN(kk*RADIANS(O3387)))</f>
        <v>0.139184455257714</v>
      </c>
    </row>
    <row r="3388" customFormat="false" ht="15" hidden="false" customHeight="false" outlineLevel="0" collapsed="false">
      <c r="O3388" s="39" t="n">
        <v>158</v>
      </c>
      <c r="P3388" s="40" t="n">
        <f aca="false">SUMPRODUCT(ReC,COS(kk*RADIANS(O3388)))-SUMPRODUCT(ImC,SIN(kk*RADIANS(O3388)))</f>
        <v>0.138505801871156</v>
      </c>
    </row>
    <row r="3389" customFormat="false" ht="15" hidden="false" customHeight="false" outlineLevel="0" collapsed="false">
      <c r="O3389" s="39" t="n">
        <v>158.1</v>
      </c>
      <c r="P3389" s="40" t="n">
        <f aca="false">SUMPRODUCT(ReC,COS(kk*RADIANS(O3389)))-SUMPRODUCT(ImC,SIN(kk*RADIANS(O3389)))</f>
        <v>0.137825416954457</v>
      </c>
    </row>
    <row r="3390" customFormat="false" ht="15" hidden="false" customHeight="false" outlineLevel="0" collapsed="false">
      <c r="O3390" s="39" t="n">
        <v>158.2</v>
      </c>
      <c r="P3390" s="40" t="n">
        <f aca="false">SUMPRODUCT(ReC,COS(kk*RADIANS(O3390)))-SUMPRODUCT(ImC,SIN(kk*RADIANS(O3390)))</f>
        <v>0.137143713097687</v>
      </c>
    </row>
    <row r="3391" customFormat="false" ht="15" hidden="false" customHeight="false" outlineLevel="0" collapsed="false">
      <c r="O3391" s="39" t="n">
        <v>158.3</v>
      </c>
      <c r="P3391" s="40" t="n">
        <f aca="false">SUMPRODUCT(ReC,COS(kk*RADIANS(O3391)))-SUMPRODUCT(ImC,SIN(kk*RADIANS(O3391)))</f>
        <v>0.136461103661531</v>
      </c>
    </row>
    <row r="3392" customFormat="false" ht="15" hidden="false" customHeight="false" outlineLevel="0" collapsed="false">
      <c r="O3392" s="39" t="n">
        <v>158.4</v>
      </c>
      <c r="P3392" s="40" t="n">
        <f aca="false">SUMPRODUCT(ReC,COS(kk*RADIANS(O3392)))-SUMPRODUCT(ImC,SIN(kk*RADIANS(O3392)))</f>
        <v>0.135778002627475</v>
      </c>
    </row>
    <row r="3393" customFormat="false" ht="15" hidden="false" customHeight="false" outlineLevel="0" collapsed="false">
      <c r="O3393" s="39" t="n">
        <v>158.5</v>
      </c>
      <c r="P3393" s="40" t="n">
        <f aca="false">SUMPRODUCT(ReC,COS(kk*RADIANS(O3393)))-SUMPRODUCT(ImC,SIN(kk*RADIANS(O3393)))</f>
        <v>0.135094824447375</v>
      </c>
    </row>
    <row r="3394" customFormat="false" ht="15" hidden="false" customHeight="false" outlineLevel="0" collapsed="false">
      <c r="O3394" s="39" t="n">
        <v>158.6</v>
      </c>
      <c r="P3394" s="40" t="n">
        <f aca="false">SUMPRODUCT(ReC,COS(kk*RADIANS(O3394)))-SUMPRODUCT(ImC,SIN(kk*RADIANS(O3394)))</f>
        <v>0.134411983892464</v>
      </c>
    </row>
    <row r="3395" customFormat="false" ht="15" hidden="false" customHeight="false" outlineLevel="0" collapsed="false">
      <c r="O3395" s="39" t="n">
        <v>158.7</v>
      </c>
      <c r="P3395" s="40" t="n">
        <f aca="false">SUMPRODUCT(ReC,COS(kk*RADIANS(O3395)))-SUMPRODUCT(ImC,SIN(kk*RADIANS(O3395)))</f>
        <v>0.133729895901865</v>
      </c>
    </row>
    <row r="3396" customFormat="false" ht="15" hidden="false" customHeight="false" outlineLevel="0" collapsed="false">
      <c r="O3396" s="39" t="n">
        <v>158.8</v>
      </c>
      <c r="P3396" s="40" t="n">
        <f aca="false">SUMPRODUCT(ReC,COS(kk*RADIANS(O3396)))-SUMPRODUCT(ImC,SIN(kk*RADIANS(O3396)))</f>
        <v>0.133048975430664</v>
      </c>
    </row>
    <row r="3397" customFormat="false" ht="15" hidden="false" customHeight="false" outlineLevel="0" collapsed="false">
      <c r="O3397" s="39" t="n">
        <v>158.9</v>
      </c>
      <c r="P3397" s="40" t="n">
        <f aca="false">SUMPRODUCT(ReC,COS(kk*RADIANS(O3397)))-SUMPRODUCT(ImC,SIN(kk*RADIANS(O3397)))</f>
        <v>0.132369637297586</v>
      </c>
    </row>
    <row r="3398" customFormat="false" ht="15" hidden="false" customHeight="false" outlineLevel="0" collapsed="false">
      <c r="O3398" s="39" t="n">
        <v>159</v>
      </c>
      <c r="P3398" s="40" t="n">
        <f aca="false">SUMPRODUCT(ReC,COS(kk*RADIANS(O3398)))-SUMPRODUCT(ImC,SIN(kk*RADIANS(O3398)))</f>
        <v>0.131692296032367</v>
      </c>
    </row>
    <row r="3399" customFormat="false" ht="15" hidden="false" customHeight="false" outlineLevel="0" collapsed="false">
      <c r="O3399" s="39" t="n">
        <v>159.1</v>
      </c>
      <c r="P3399" s="40" t="n">
        <f aca="false">SUMPRODUCT(ReC,COS(kk*RADIANS(O3399)))-SUMPRODUCT(ImC,SIN(kk*RADIANS(O3399)))</f>
        <v>0.13101736572284</v>
      </c>
    </row>
    <row r="3400" customFormat="false" ht="15" hidden="false" customHeight="false" outlineLevel="0" collapsed="false">
      <c r="O3400" s="39" t="n">
        <v>159.2</v>
      </c>
      <c r="P3400" s="40" t="n">
        <f aca="false">SUMPRODUCT(ReC,COS(kk*RADIANS(O3400)))-SUMPRODUCT(ImC,SIN(kk*RADIANS(O3400)))</f>
        <v>0.130345259861828</v>
      </c>
    </row>
    <row r="3401" customFormat="false" ht="15" hidden="false" customHeight="false" outlineLevel="0" collapsed="false">
      <c r="O3401" s="39" t="n">
        <v>159.3</v>
      </c>
      <c r="P3401" s="40" t="n">
        <f aca="false">SUMPRODUCT(ReC,COS(kk*RADIANS(O3401)))-SUMPRODUCT(ImC,SIN(kk*RADIANS(O3401)))</f>
        <v>0.129676391193882</v>
      </c>
    </row>
    <row r="3402" customFormat="false" ht="15" hidden="false" customHeight="false" outlineLevel="0" collapsed="false">
      <c r="O3402" s="39" t="n">
        <v>159.4</v>
      </c>
      <c r="P3402" s="40" t="n">
        <f aca="false">SUMPRODUCT(ReC,COS(kk*RADIANS(O3402)))-SUMPRODUCT(ImC,SIN(kk*RADIANS(O3402)))</f>
        <v>0.129011171561932</v>
      </c>
    </row>
    <row r="3403" customFormat="false" ht="15" hidden="false" customHeight="false" outlineLevel="0" collapsed="false">
      <c r="O3403" s="39" t="n">
        <v>159.5</v>
      </c>
      <c r="P3403" s="40" t="n">
        <f aca="false">SUMPRODUCT(ReC,COS(kk*RADIANS(O3403)))-SUMPRODUCT(ImC,SIN(kk*RADIANS(O3403)))</f>
        <v>0.128350011753915</v>
      </c>
    </row>
    <row r="3404" customFormat="false" ht="15" hidden="false" customHeight="false" outlineLevel="0" collapsed="false">
      <c r="O3404" s="39" t="n">
        <v>159.6</v>
      </c>
      <c r="P3404" s="40" t="n">
        <f aca="false">SUMPRODUCT(ReC,COS(kk*RADIANS(O3404)))-SUMPRODUCT(ImC,SIN(kk*RADIANS(O3404)))</f>
        <v>0.127693321349423</v>
      </c>
    </row>
    <row r="3405" customFormat="false" ht="15" hidden="false" customHeight="false" outlineLevel="0" collapsed="false">
      <c r="O3405" s="39" t="n">
        <v>159.7</v>
      </c>
      <c r="P3405" s="40" t="n">
        <f aca="false">SUMPRODUCT(ReC,COS(kk*RADIANS(O3405)))-SUMPRODUCT(ImC,SIN(kk*RADIANS(O3405)))</f>
        <v>0.127041508566455</v>
      </c>
    </row>
    <row r="3406" customFormat="false" ht="15" hidden="false" customHeight="false" outlineLevel="0" collapsed="false">
      <c r="O3406" s="39" t="n">
        <v>159.8</v>
      </c>
      <c r="P3406" s="40" t="n">
        <f aca="false">SUMPRODUCT(ReC,COS(kk*RADIANS(O3406)))-SUMPRODUCT(ImC,SIN(kk*RADIANS(O3406)))</f>
        <v>0.126394980108306</v>
      </c>
    </row>
    <row r="3407" customFormat="false" ht="15" hidden="false" customHeight="false" outlineLevel="0" collapsed="false">
      <c r="O3407" s="39" t="n">
        <v>159.9</v>
      </c>
      <c r="P3407" s="40" t="n">
        <f aca="false">SUMPRODUCT(ReC,COS(kk*RADIANS(O3407)))-SUMPRODUCT(ImC,SIN(kk*RADIANS(O3407)))</f>
        <v>0.12575414101068</v>
      </c>
    </row>
    <row r="3408" customFormat="false" ht="15" hidden="false" customHeight="false" outlineLevel="0" collapsed="false">
      <c r="O3408" s="39" t="n">
        <v>160</v>
      </c>
      <c r="P3408" s="40" t="n">
        <f aca="false">SUMPRODUCT(ReC,COS(kk*RADIANS(O3408)))-SUMPRODUCT(ImC,SIN(kk*RADIANS(O3408)))</f>
        <v>0.125119394489062</v>
      </c>
    </row>
    <row r="3409" customFormat="false" ht="15" hidden="false" customHeight="false" outlineLevel="0" collapsed="false">
      <c r="O3409" s="39" t="n">
        <v>160.1</v>
      </c>
      <c r="P3409" s="40" t="n">
        <f aca="false">SUMPRODUCT(ReC,COS(kk*RADIANS(O3409)))-SUMPRODUCT(ImC,SIN(kk*RADIANS(O3409)))</f>
        <v>0.124491141786429</v>
      </c>
    </row>
    <row r="3410" customFormat="false" ht="15" hidden="false" customHeight="false" outlineLevel="0" collapsed="false">
      <c r="O3410" s="39" t="n">
        <v>160.2</v>
      </c>
      <c r="P3410" s="40" t="n">
        <f aca="false">SUMPRODUCT(ReC,COS(kk*RADIANS(O3410)))-SUMPRODUCT(ImC,SIN(kk*RADIANS(O3410)))</f>
        <v>0.123869782021347</v>
      </c>
    </row>
    <row r="3411" customFormat="false" ht="15" hidden="false" customHeight="false" outlineLevel="0" collapsed="false">
      <c r="O3411" s="39" t="n">
        <v>160.3</v>
      </c>
      <c r="P3411" s="40" t="n">
        <f aca="false">SUMPRODUCT(ReC,COS(kk*RADIANS(O3411)))-SUMPRODUCT(ImC,SIN(kk*RADIANS(O3411)))</f>
        <v>0.123255712036517</v>
      </c>
    </row>
    <row r="3412" customFormat="false" ht="15" hidden="false" customHeight="false" outlineLevel="0" collapsed="false">
      <c r="O3412" s="39" t="n">
        <v>160.4</v>
      </c>
      <c r="P3412" s="40" t="n">
        <f aca="false">SUMPRODUCT(ReC,COS(kk*RADIANS(O3412)))-SUMPRODUCT(ImC,SIN(kk*RADIANS(O3412)))</f>
        <v>0.122649326247836</v>
      </c>
    </row>
    <row r="3413" customFormat="false" ht="15" hidden="false" customHeight="false" outlineLevel="0" collapsed="false">
      <c r="O3413" s="39" t="n">
        <v>160.5</v>
      </c>
      <c r="P3413" s="40" t="n">
        <f aca="false">SUMPRODUCT(ReC,COS(kk*RADIANS(O3413)))-SUMPRODUCT(ImC,SIN(kk*RADIANS(O3413)))</f>
        <v>0.122051016494025</v>
      </c>
    </row>
    <row r="3414" customFormat="false" ht="15" hidden="false" customHeight="false" outlineLevel="0" collapsed="false">
      <c r="O3414" s="39" t="n">
        <v>160.6</v>
      </c>
      <c r="P3414" s="40" t="n">
        <f aca="false">SUMPRODUCT(ReC,COS(kk*RADIANS(O3414)))-SUMPRODUCT(ImC,SIN(kk*RADIANS(O3414)))</f>
        <v>0.121461171886882</v>
      </c>
    </row>
    <row r="3415" customFormat="false" ht="15" hidden="false" customHeight="false" outlineLevel="0" collapsed="false">
      <c r="O3415" s="39" t="n">
        <v>160.7</v>
      </c>
      <c r="P3415" s="40" t="n">
        <f aca="false">SUMPRODUCT(ReC,COS(kk*RADIANS(O3415)))-SUMPRODUCT(ImC,SIN(kk*RADIANS(O3415)))</f>
        <v>0.120880178662231</v>
      </c>
    </row>
    <row r="3416" customFormat="false" ht="15" hidden="false" customHeight="false" outlineLevel="0" collapsed="false">
      <c r="O3416" s="39" t="n">
        <v>160.8</v>
      </c>
      <c r="P3416" s="40" t="n">
        <f aca="false">SUMPRODUCT(ReC,COS(kk*RADIANS(O3416)))-SUMPRODUCT(ImC,SIN(kk*RADIANS(O3416)))</f>
        <v>0.120308420031617</v>
      </c>
    </row>
    <row r="3417" customFormat="false" ht="15" hidden="false" customHeight="false" outlineLevel="0" collapsed="false">
      <c r="O3417" s="39" t="n">
        <v>160.9</v>
      </c>
      <c r="P3417" s="40" t="n">
        <f aca="false">SUMPRODUCT(ReC,COS(kk*RADIANS(O3417)))-SUMPRODUCT(ImC,SIN(kk*RADIANS(O3417)))</f>
        <v>0.119746276034802</v>
      </c>
    </row>
    <row r="3418" customFormat="false" ht="15" hidden="false" customHeight="false" outlineLevel="0" collapsed="false">
      <c r="O3418" s="39" t="n">
        <v>161</v>
      </c>
      <c r="P3418" s="40" t="n">
        <f aca="false">SUMPRODUCT(ReC,COS(kk*RADIANS(O3418)))-SUMPRODUCT(ImC,SIN(kk*RADIANS(O3418)))</f>
        <v>0.119194123393135</v>
      </c>
    </row>
    <row r="3419" customFormat="false" ht="15" hidden="false" customHeight="false" outlineLevel="0" collapsed="false">
      <c r="O3419" s="39" t="n">
        <v>161.1</v>
      </c>
      <c r="P3419" s="40" t="n">
        <f aca="false">SUMPRODUCT(ReC,COS(kk*RADIANS(O3419)))-SUMPRODUCT(ImC,SIN(kk*RADIANS(O3419)))</f>
        <v>0.11865233536384</v>
      </c>
    </row>
    <row r="3420" customFormat="false" ht="15" hidden="false" customHeight="false" outlineLevel="0" collapsed="false">
      <c r="O3420" s="39" t="n">
        <v>161.2</v>
      </c>
      <c r="P3420" s="40" t="n">
        <f aca="false">SUMPRODUCT(ReC,COS(kk*RADIANS(O3420)))-SUMPRODUCT(ImC,SIN(kk*RADIANS(O3420)))</f>
        <v>0.11812128159529</v>
      </c>
    </row>
    <row r="3421" customFormat="false" ht="15" hidden="false" customHeight="false" outlineLevel="0" collapsed="false">
      <c r="O3421" s="39" t="n">
        <v>161.3</v>
      </c>
      <c r="P3421" s="40" t="n">
        <f aca="false">SUMPRODUCT(ReC,COS(kk*RADIANS(O3421)))-SUMPRODUCT(ImC,SIN(kk*RADIANS(O3421)))</f>
        <v>0.117601327983321</v>
      </c>
    </row>
    <row r="3422" customFormat="false" ht="15" hidden="false" customHeight="false" outlineLevel="0" collapsed="false">
      <c r="O3422" s="39" t="n">
        <v>161.4</v>
      </c>
      <c r="P3422" s="40" t="n">
        <f aca="false">SUMPRODUCT(ReC,COS(kk*RADIANS(O3422)))-SUMPRODUCT(ImC,SIN(kk*RADIANS(O3422)))</f>
        <v>0.117092836528644</v>
      </c>
    </row>
    <row r="3423" customFormat="false" ht="15" hidden="false" customHeight="false" outlineLevel="0" collapsed="false">
      <c r="O3423" s="39" t="n">
        <v>161.5</v>
      </c>
      <c r="P3423" s="40" t="n">
        <f aca="false">SUMPRODUCT(ReC,COS(kk*RADIANS(O3423)))-SUMPRODUCT(ImC,SIN(kk*RADIANS(O3423)))</f>
        <v>0.116596165195409</v>
      </c>
    </row>
    <row r="3424" customFormat="false" ht="15" hidden="false" customHeight="false" outlineLevel="0" collapsed="false">
      <c r="O3424" s="39" t="n">
        <v>161.6</v>
      </c>
      <c r="P3424" s="40" t="n">
        <f aca="false">SUMPRODUCT(ReC,COS(kk*RADIANS(O3424)))-SUMPRODUCT(ImC,SIN(kk*RADIANS(O3424)))</f>
        <v>0.116111667770993</v>
      </c>
    </row>
    <row r="3425" customFormat="false" ht="15" hidden="false" customHeight="false" outlineLevel="0" collapsed="false">
      <c r="O3425" s="39" t="n">
        <v>161.7</v>
      </c>
      <c r="P3425" s="40" t="n">
        <f aca="false">SUMPRODUCT(ReC,COS(kk*RADIANS(O3425)))-SUMPRODUCT(ImC,SIN(kk*RADIANS(O3425)))</f>
        <v>0.115639693727042</v>
      </c>
    </row>
    <row r="3426" customFormat="false" ht="15" hidden="false" customHeight="false" outlineLevel="0" collapsed="false">
      <c r="O3426" s="39" t="n">
        <v>161.8</v>
      </c>
      <c r="P3426" s="40" t="n">
        <f aca="false">SUMPRODUCT(ReC,COS(kk*RADIANS(O3426)))-SUMPRODUCT(ImC,SIN(kk*RADIANS(O3426)))</f>
        <v>0.115180588081848</v>
      </c>
    </row>
    <row r="3427" customFormat="false" ht="15" hidden="false" customHeight="false" outlineLevel="0" collapsed="false">
      <c r="O3427" s="39" t="n">
        <v>161.9</v>
      </c>
      <c r="P3427" s="40" t="n">
        <f aca="false">SUMPRODUCT(ReC,COS(kk*RADIANS(O3427)))-SUMPRODUCT(ImC,SIN(kk*RADIANS(O3427)))</f>
        <v>0.114734691264106</v>
      </c>
    </row>
    <row r="3428" customFormat="false" ht="15" hidden="false" customHeight="false" outlineLevel="0" collapsed="false">
      <c r="O3428" s="39" t="n">
        <v>162</v>
      </c>
      <c r="P3428" s="40" t="n">
        <f aca="false">SUMPRODUCT(ReC,COS(kk*RADIANS(O3428)))-SUMPRODUCT(ImC,SIN(kk*RADIANS(O3428)))</f>
        <v>0.114302338978107</v>
      </c>
    </row>
    <row r="3429" customFormat="false" ht="15" hidden="false" customHeight="false" outlineLevel="0" collapsed="false">
      <c r="O3429" s="39" t="n">
        <v>162.1</v>
      </c>
      <c r="P3429" s="40" t="n">
        <f aca="false">SUMPRODUCT(ReC,COS(kk*RADIANS(O3429)))-SUMPRODUCT(ImC,SIN(kk*RADIANS(O3429)))</f>
        <v>0.113883862070419</v>
      </c>
    </row>
    <row r="3430" customFormat="false" ht="15" hidden="false" customHeight="false" outlineLevel="0" collapsed="false">
      <c r="O3430" s="39" t="n">
        <v>162.2</v>
      </c>
      <c r="P3430" s="40" t="n">
        <f aca="false">SUMPRODUCT(ReC,COS(kk*RADIANS(O3430)))-SUMPRODUCT(ImC,SIN(kk*RADIANS(O3430)))</f>
        <v>0.113479586398118</v>
      </c>
    </row>
    <row r="3431" customFormat="false" ht="15" hidden="false" customHeight="false" outlineLevel="0" collapsed="false">
      <c r="O3431" s="39" t="n">
        <v>162.3</v>
      </c>
      <c r="P3431" s="40" t="n">
        <f aca="false">SUMPRODUCT(ReC,COS(kk*RADIANS(O3431)))-SUMPRODUCT(ImC,SIN(kk*RADIANS(O3431)))</f>
        <v>0.113089832698618</v>
      </c>
    </row>
    <row r="3432" customFormat="false" ht="15" hidden="false" customHeight="false" outlineLevel="0" collapsed="false">
      <c r="O3432" s="39" t="n">
        <v>162.4</v>
      </c>
      <c r="P3432" s="40" t="n">
        <f aca="false">SUMPRODUCT(ReC,COS(kk*RADIANS(O3432)))-SUMPRODUCT(ImC,SIN(kk*RADIANS(O3432)))</f>
        <v>0.112714916461149</v>
      </c>
    </row>
    <row r="3433" customFormat="false" ht="15" hidden="false" customHeight="false" outlineLevel="0" collapsed="false">
      <c r="O3433" s="39" t="n">
        <v>162.5</v>
      </c>
      <c r="P3433" s="40" t="n">
        <f aca="false">SUMPRODUCT(ReC,COS(kk*RADIANS(O3433)))-SUMPRODUCT(ImC,SIN(kk*RADIANS(O3433)))</f>
        <v>0.112355147799944</v>
      </c>
    </row>
    <row r="3434" customFormat="false" ht="15" hidden="false" customHeight="false" outlineLevel="0" collapsed="false">
      <c r="O3434" s="39" t="n">
        <v>162.6</v>
      </c>
      <c r="P3434" s="40" t="n">
        <f aca="false">SUMPRODUCT(ReC,COS(kk*RADIANS(O3434)))-SUMPRODUCT(ImC,SIN(kk*RADIANS(O3434)))</f>
        <v>0.112010831329184</v>
      </c>
    </row>
    <row r="3435" customFormat="false" ht="15" hidden="false" customHeight="false" outlineLevel="0" collapsed="false">
      <c r="O3435" s="39" t="n">
        <v>162.7</v>
      </c>
      <c r="P3435" s="40" t="n">
        <f aca="false">SUMPRODUCT(ReC,COS(kk*RADIANS(O3435)))-SUMPRODUCT(ImC,SIN(kk*RADIANS(O3435)))</f>
        <v>0.111682266039751</v>
      </c>
    </row>
    <row r="3436" customFormat="false" ht="15" hidden="false" customHeight="false" outlineLevel="0" collapsed="false">
      <c r="O3436" s="39" t="n">
        <v>162.8</v>
      </c>
      <c r="P3436" s="40" t="n">
        <f aca="false">SUMPRODUCT(ReC,COS(kk*RADIANS(O3436)))-SUMPRODUCT(ImC,SIN(kk*RADIANS(O3436)))</f>
        <v>0.111369745177837</v>
      </c>
    </row>
    <row r="3437" customFormat="false" ht="15" hidden="false" customHeight="false" outlineLevel="0" collapsed="false">
      <c r="O3437" s="39" t="n">
        <v>162.9</v>
      </c>
      <c r="P3437" s="40" t="n">
        <f aca="false">SUMPRODUCT(ReC,COS(kk*RADIANS(O3437)))-SUMPRODUCT(ImC,SIN(kk*RADIANS(O3437)))</f>
        <v>0.111073556125467</v>
      </c>
    </row>
    <row r="3438" customFormat="false" ht="15" hidden="false" customHeight="false" outlineLevel="0" collapsed="false">
      <c r="O3438" s="39" t="n">
        <v>163</v>
      </c>
      <c r="P3438" s="40" t="n">
        <f aca="false">SUMPRODUCT(ReC,COS(kk*RADIANS(O3438)))-SUMPRODUCT(ImC,SIN(kk*RADIANS(O3438)))</f>
        <v>0.11079398028298</v>
      </c>
    </row>
    <row r="3439" customFormat="false" ht="15" hidden="false" customHeight="false" outlineLevel="0" collapsed="false">
      <c r="O3439" s="39" t="n">
        <v>163.1</v>
      </c>
      <c r="P3439" s="40" t="n">
        <f aca="false">SUMPRODUCT(ReC,COS(kk*RADIANS(O3439)))-SUMPRODUCT(ImC,SIN(kk*RADIANS(O3439)))</f>
        <v>0.110531292953518</v>
      </c>
    </row>
    <row r="3440" customFormat="false" ht="15" hidden="false" customHeight="false" outlineLevel="0" collapsed="false">
      <c r="O3440" s="39" t="n">
        <v>163.2</v>
      </c>
      <c r="P3440" s="40" t="n">
        <f aca="false">SUMPRODUCT(ReC,COS(kk*RADIANS(O3440)))-SUMPRODUCT(ImC,SIN(kk*RADIANS(O3440)))</f>
        <v>0.110285763229569</v>
      </c>
    </row>
    <row r="3441" customFormat="false" ht="15" hidden="false" customHeight="false" outlineLevel="0" collapsed="false">
      <c r="O3441" s="39" t="n">
        <v>163.3</v>
      </c>
      <c r="P3441" s="40" t="n">
        <f aca="false">SUMPRODUCT(ReC,COS(kk*RADIANS(O3441)))-SUMPRODUCT(ImC,SIN(kk*RADIANS(O3441)))</f>
        <v>0.110057653881616</v>
      </c>
    </row>
    <row r="3442" customFormat="false" ht="15" hidden="false" customHeight="false" outlineLevel="0" collapsed="false">
      <c r="O3442" s="39" t="n">
        <v>163.4</v>
      </c>
      <c r="P3442" s="40" t="n">
        <f aca="false">SUMPRODUCT(ReC,COS(kk*RADIANS(O3442)))-SUMPRODUCT(ImC,SIN(kk*RADIANS(O3442)))</f>
        <v>0.109847221248934</v>
      </c>
    </row>
    <row r="3443" customFormat="false" ht="15" hidden="false" customHeight="false" outlineLevel="0" collapsed="false">
      <c r="O3443" s="39" t="n">
        <v>163.5</v>
      </c>
      <c r="P3443" s="40" t="n">
        <f aca="false">SUMPRODUCT(ReC,COS(kk*RADIANS(O3443)))-SUMPRODUCT(ImC,SIN(kk*RADIANS(O3443)))</f>
        <v>0.109654715132583</v>
      </c>
    </row>
    <row r="3444" customFormat="false" ht="15" hidden="false" customHeight="false" outlineLevel="0" collapsed="false">
      <c r="O3444" s="39" t="n">
        <v>163.6</v>
      </c>
      <c r="P3444" s="40" t="n">
        <f aca="false">SUMPRODUCT(ReC,COS(kk*RADIANS(O3444)))-SUMPRODUCT(ImC,SIN(kk*RADIANS(O3444)))</f>
        <v>0.109480378690644</v>
      </c>
    </row>
    <row r="3445" customFormat="false" ht="15" hidden="false" customHeight="false" outlineLevel="0" collapsed="false">
      <c r="O3445" s="39" t="n">
        <v>163.7</v>
      </c>
      <c r="P3445" s="40" t="n">
        <f aca="false">SUMPRODUCT(ReC,COS(kk*RADIANS(O3445)))-SUMPRODUCT(ImC,SIN(kk*RADIANS(O3445)))</f>
        <v>0.109324448335735</v>
      </c>
    </row>
    <row r="3446" customFormat="false" ht="15" hidden="false" customHeight="false" outlineLevel="0" collapsed="false">
      <c r="O3446" s="39" t="n">
        <v>163.8</v>
      </c>
      <c r="P3446" s="40" t="n">
        <f aca="false">SUMPRODUCT(ReC,COS(kk*RADIANS(O3446)))-SUMPRODUCT(ImC,SIN(kk*RADIANS(O3446)))</f>
        <v>0.109187153634857</v>
      </c>
    </row>
    <row r="3447" customFormat="false" ht="15" hidden="false" customHeight="false" outlineLevel="0" collapsed="false">
      <c r="O3447" s="39" t="n">
        <v>163.9</v>
      </c>
      <c r="P3447" s="40" t="n">
        <f aca="false">SUMPRODUCT(ReC,COS(kk*RADIANS(O3447)))-SUMPRODUCT(ImC,SIN(kk*RADIANS(O3447)))</f>
        <v>0.109068717211613</v>
      </c>
    </row>
    <row r="3448" customFormat="false" ht="15" hidden="false" customHeight="false" outlineLevel="0" collapsed="false">
      <c r="O3448" s="39" t="n">
        <v>164</v>
      </c>
      <c r="P3448" s="40" t="n">
        <f aca="false">SUMPRODUCT(ReC,COS(kk*RADIANS(O3448)))-SUMPRODUCT(ImC,SIN(kk*RADIANS(O3448)))</f>
        <v>0.108969354650835</v>
      </c>
    </row>
    <row r="3449" customFormat="false" ht="15" hidden="false" customHeight="false" outlineLevel="0" collapsed="false">
      <c r="O3449" s="39" t="n">
        <v>164.1</v>
      </c>
      <c r="P3449" s="40" t="n">
        <f aca="false">SUMPRODUCT(ReC,COS(kk*RADIANS(O3449)))-SUMPRODUCT(ImC,SIN(kk*RADIANS(O3449)))</f>
        <v>0.108889274405669</v>
      </c>
    </row>
    <row r="3450" customFormat="false" ht="15" hidden="false" customHeight="false" outlineLevel="0" collapsed="false">
      <c r="O3450" s="39" t="n">
        <v>164.2</v>
      </c>
      <c r="P3450" s="40" t="n">
        <f aca="false">SUMPRODUCT(ReC,COS(kk*RADIANS(O3450)))-SUMPRODUCT(ImC,SIN(kk*RADIANS(O3450)))</f>
        <v>0.108828677707144</v>
      </c>
    </row>
    <row r="3451" customFormat="false" ht="15" hidden="false" customHeight="false" outlineLevel="0" collapsed="false">
      <c r="O3451" s="39" t="n">
        <v>164.3</v>
      </c>
      <c r="P3451" s="40" t="n">
        <f aca="false">SUMPRODUCT(ReC,COS(kk*RADIANS(O3451)))-SUMPRODUCT(ImC,SIN(kk*RADIANS(O3451)))</f>
        <v>0.10878775847628</v>
      </c>
    </row>
    <row r="3452" customFormat="false" ht="15" hidden="false" customHeight="false" outlineLevel="0" collapsed="false">
      <c r="O3452" s="39" t="n">
        <v>164.4</v>
      </c>
      <c r="P3452" s="40" t="n">
        <f aca="false">SUMPRODUCT(ReC,COS(kk*RADIANS(O3452)))-SUMPRODUCT(ImC,SIN(kk*RADIANS(O3452)))</f>
        <v>0.108766703238763</v>
      </c>
    </row>
    <row r="3453" customFormat="false" ht="15" hidden="false" customHeight="false" outlineLevel="0" collapsed="false">
      <c r="O3453" s="39" t="n">
        <v>164.5</v>
      </c>
      <c r="P3453" s="40" t="n">
        <f aca="false">SUMPRODUCT(ReC,COS(kk*RADIANS(O3453)))-SUMPRODUCT(ImC,SIN(kk*RADIANS(O3453)))</f>
        <v>0.108765691042223</v>
      </c>
    </row>
    <row r="3454" customFormat="false" ht="15" hidden="false" customHeight="false" outlineLevel="0" collapsed="false">
      <c r="O3454" s="39" t="n">
        <v>164.6</v>
      </c>
      <c r="P3454" s="40" t="n">
        <f aca="false">SUMPRODUCT(ReC,COS(kk*RADIANS(O3454)))-SUMPRODUCT(ImC,SIN(kk*RADIANS(O3454)))</f>
        <v>0.108784893376162</v>
      </c>
    </row>
    <row r="3455" customFormat="false" ht="15" hidden="false" customHeight="false" outlineLevel="0" collapsed="false">
      <c r="O3455" s="39" t="n">
        <v>164.7</v>
      </c>
      <c r="P3455" s="40" t="n">
        <f aca="false">SUMPRODUCT(ReC,COS(kk*RADIANS(O3455)))-SUMPRODUCT(ImC,SIN(kk*RADIANS(O3455)))</f>
        <v>0.108824474094547</v>
      </c>
    </row>
    <row r="3456" customFormat="false" ht="15" hidden="false" customHeight="false" outlineLevel="0" collapsed="false">
      <c r="O3456" s="39" t="n">
        <v>164.8</v>
      </c>
      <c r="P3456" s="40" t="n">
        <f aca="false">SUMPRODUCT(ReC,COS(kk*RADIANS(O3456)))-SUMPRODUCT(ImC,SIN(kk*RADIANS(O3456)))</f>
        <v>0.108884589341125</v>
      </c>
    </row>
    <row r="3457" customFormat="false" ht="15" hidden="false" customHeight="false" outlineLevel="0" collapsed="false">
      <c r="O3457" s="39" t="n">
        <v>164.9</v>
      </c>
      <c r="P3457" s="40" t="n">
        <f aca="false">SUMPRODUCT(ReC,COS(kk*RADIANS(O3457)))-SUMPRODUCT(ImC,SIN(kk*RADIANS(O3457)))</f>
        <v>0.108965387477477</v>
      </c>
    </row>
    <row r="3458" customFormat="false" ht="15" hidden="false" customHeight="false" outlineLevel="0" collapsed="false">
      <c r="O3458" s="39" t="n">
        <v>165</v>
      </c>
      <c r="P3458" s="40" t="n">
        <f aca="false">SUMPRODUCT(ReC,COS(kk*RADIANS(O3458)))-SUMPRODUCT(ImC,SIN(kk*RADIANS(O3458)))</f>
        <v>0.109067009013847</v>
      </c>
    </row>
    <row r="3459" customFormat="false" ht="15" hidden="false" customHeight="false" outlineLevel="0" collapsed="false">
      <c r="O3459" s="39" t="n">
        <v>165.1</v>
      </c>
      <c r="P3459" s="40" t="n">
        <f aca="false">SUMPRODUCT(ReC,COS(kk*RADIANS(O3459)))-SUMPRODUCT(ImC,SIN(kk*RADIANS(O3459)))</f>
        <v>0.109189586542783</v>
      </c>
    </row>
    <row r="3460" customFormat="false" ht="15" hidden="false" customHeight="false" outlineLevel="0" collapsed="false">
      <c r="O3460" s="39" t="n">
        <v>165.2</v>
      </c>
      <c r="P3460" s="40" t="n">
        <f aca="false">SUMPRODUCT(ReC,COS(kk*RADIANS(O3460)))-SUMPRODUCT(ImC,SIN(kk*RADIANS(O3460)))</f>
        <v>0.109333244675603</v>
      </c>
    </row>
    <row r="3461" customFormat="false" ht="15" hidden="false" customHeight="false" outlineLevel="0" collapsed="false">
      <c r="O3461" s="39" t="n">
        <v>165.3</v>
      </c>
      <c r="P3461" s="40" t="n">
        <f aca="false">SUMPRODUCT(ReC,COS(kk*RADIANS(O3461)))-SUMPRODUCT(ImC,SIN(kk*RADIANS(O3461)))</f>
        <v>0.109498099981745</v>
      </c>
    </row>
    <row r="3462" customFormat="false" ht="15" hidden="false" customHeight="false" outlineLevel="0" collapsed="false">
      <c r="O3462" s="39" t="n">
        <v>165.4</v>
      </c>
      <c r="P3462" s="40" t="n">
        <f aca="false">SUMPRODUCT(ReC,COS(kk*RADIANS(O3462)))-SUMPRODUCT(ImC,SIN(kk*RADIANS(O3462)))</f>
        <v>0.109684260930986</v>
      </c>
    </row>
    <row r="3463" customFormat="false" ht="15" hidden="false" customHeight="false" outlineLevel="0" collapsed="false">
      <c r="O3463" s="39" t="n">
        <v>165.5</v>
      </c>
      <c r="P3463" s="40" t="n">
        <f aca="false">SUMPRODUCT(ReC,COS(kk*RADIANS(O3463)))-SUMPRODUCT(ImC,SIN(kk*RADIANS(O3463)))</f>
        <v>0.109891827838604</v>
      </c>
    </row>
    <row r="3464" customFormat="false" ht="15" hidden="false" customHeight="false" outlineLevel="0" collapsed="false">
      <c r="O3464" s="39" t="n">
        <v>165.6</v>
      </c>
      <c r="P3464" s="40" t="n">
        <f aca="false">SUMPRODUCT(ReC,COS(kk*RADIANS(O3464)))-SUMPRODUCT(ImC,SIN(kk*RADIANS(O3464)))</f>
        <v>0.110120892813468</v>
      </c>
    </row>
    <row r="3465" customFormat="false" ht="15" hidden="false" customHeight="false" outlineLevel="0" collapsed="false">
      <c r="O3465" s="39" t="n">
        <v>165.7</v>
      </c>
      <c r="P3465" s="40" t="n">
        <f aca="false">SUMPRODUCT(ReC,COS(kk*RADIANS(O3465)))-SUMPRODUCT(ImC,SIN(kk*RADIANS(O3465)))</f>
        <v>0.1103715397091</v>
      </c>
    </row>
    <row r="3466" customFormat="false" ht="15" hidden="false" customHeight="false" outlineLevel="0" collapsed="false">
      <c r="O3466" s="39" t="n">
        <v>165.8</v>
      </c>
      <c r="P3466" s="40" t="n">
        <f aca="false">SUMPRODUCT(ReC,COS(kk*RADIANS(O3466)))-SUMPRODUCT(ImC,SIN(kk*RADIANS(O3466)))</f>
        <v>0.110643844077741</v>
      </c>
    </row>
    <row r="3467" customFormat="false" ht="15" hidden="false" customHeight="false" outlineLevel="0" collapsed="false">
      <c r="O3467" s="39" t="n">
        <v>165.9</v>
      </c>
      <c r="P3467" s="40" t="n">
        <f aca="false">SUMPRODUCT(ReC,COS(kk*RADIANS(O3467)))-SUMPRODUCT(ImC,SIN(kk*RADIANS(O3467)))</f>
        <v>0.11093787312741</v>
      </c>
    </row>
    <row r="3468" customFormat="false" ht="15" hidden="false" customHeight="false" outlineLevel="0" collapsed="false">
      <c r="O3468" s="39" t="n">
        <v>166</v>
      </c>
      <c r="P3468" s="40" t="n">
        <f aca="false">SUMPRODUCT(ReC,COS(kk*RADIANS(O3468)))-SUMPRODUCT(ImC,SIN(kk*RADIANS(O3468)))</f>
        <v>0.111253685682021</v>
      </c>
    </row>
    <row r="3469" customFormat="false" ht="15" hidden="false" customHeight="false" outlineLevel="0" collapsed="false">
      <c r="O3469" s="39" t="n">
        <v>166.1</v>
      </c>
      <c r="P3469" s="40" t="n">
        <f aca="false">SUMPRODUCT(ReC,COS(kk*RADIANS(O3469)))-SUMPRODUCT(ImC,SIN(kk*RADIANS(O3469)))</f>
        <v>0.111591332144533</v>
      </c>
    </row>
    <row r="3470" customFormat="false" ht="15" hidden="false" customHeight="false" outlineLevel="0" collapsed="false">
      <c r="O3470" s="39" t="n">
        <v>166.2</v>
      </c>
      <c r="P3470" s="40" t="n">
        <f aca="false">SUMPRODUCT(ReC,COS(kk*RADIANS(O3470)))-SUMPRODUCT(ImC,SIN(kk*RADIANS(O3470)))</f>
        <v>0.111950854463193</v>
      </c>
    </row>
    <row r="3471" customFormat="false" ht="15" hidden="false" customHeight="false" outlineLevel="0" collapsed="false">
      <c r="O3471" s="39" t="n">
        <v>166.3</v>
      </c>
      <c r="P3471" s="40" t="n">
        <f aca="false">SUMPRODUCT(ReC,COS(kk*RADIANS(O3471)))-SUMPRODUCT(ImC,SIN(kk*RADIANS(O3471)))</f>
        <v>0.112332286100852</v>
      </c>
    </row>
    <row r="3472" customFormat="false" ht="15" hidden="false" customHeight="false" outlineLevel="0" collapsed="false">
      <c r="O3472" s="39" t="n">
        <v>166.4</v>
      </c>
      <c r="P3472" s="40" t="n">
        <f aca="false">SUMPRODUCT(ReC,COS(kk*RADIANS(O3472)))-SUMPRODUCT(ImC,SIN(kk*RADIANS(O3472)))</f>
        <v>0.1127356520074</v>
      </c>
    </row>
    <row r="3473" customFormat="false" ht="15" hidden="false" customHeight="false" outlineLevel="0" collapsed="false">
      <c r="O3473" s="39" t="n">
        <v>166.5</v>
      </c>
      <c r="P3473" s="40" t="n">
        <f aca="false">SUMPRODUCT(ReC,COS(kk*RADIANS(O3473)))-SUMPRODUCT(ImC,SIN(kk*RADIANS(O3473)))</f>
        <v>0.113160968595315</v>
      </c>
    </row>
    <row r="3474" customFormat="false" ht="15" hidden="false" customHeight="false" outlineLevel="0" collapsed="false">
      <c r="O3474" s="39" t="n">
        <v>166.6</v>
      </c>
      <c r="P3474" s="40" t="n">
        <f aca="false">SUMPRODUCT(ReC,COS(kk*RADIANS(O3474)))-SUMPRODUCT(ImC,SIN(kk*RADIANS(O3474)))</f>
        <v>0.113608243718353</v>
      </c>
    </row>
    <row r="3475" customFormat="false" ht="15" hidden="false" customHeight="false" outlineLevel="0" collapsed="false">
      <c r="O3475" s="39" t="n">
        <v>166.7</v>
      </c>
      <c r="P3475" s="40" t="n">
        <f aca="false">SUMPRODUCT(ReC,COS(kk*RADIANS(O3475)))-SUMPRODUCT(ImC,SIN(kk*RADIANS(O3475)))</f>
        <v>0.114077476653379</v>
      </c>
    </row>
    <row r="3476" customFormat="false" ht="15" hidden="false" customHeight="false" outlineLevel="0" collapsed="false">
      <c r="O3476" s="39" t="n">
        <v>166.8</v>
      </c>
      <c r="P3476" s="40" t="n">
        <f aca="false">SUMPRODUCT(ReC,COS(kk*RADIANS(O3476)))-SUMPRODUCT(ImC,SIN(kk*RADIANS(O3476)))</f>
        <v>0.114568658085363</v>
      </c>
    </row>
    <row r="3477" customFormat="false" ht="15" hidden="false" customHeight="false" outlineLevel="0" collapsed="false">
      <c r="O3477" s="39" t="n">
        <v>166.9</v>
      </c>
      <c r="P3477" s="40" t="n">
        <f aca="false">SUMPRODUCT(ReC,COS(kk*RADIANS(O3477)))-SUMPRODUCT(ImC,SIN(kk*RADIANS(O3477)))</f>
        <v>0.115081770095539</v>
      </c>
    </row>
    <row r="3478" customFormat="false" ht="15" hidden="false" customHeight="false" outlineLevel="0" collapsed="false">
      <c r="O3478" s="39" t="n">
        <v>167</v>
      </c>
      <c r="P3478" s="40" t="n">
        <f aca="false">SUMPRODUCT(ReC,COS(kk*RADIANS(O3478)))-SUMPRODUCT(ImC,SIN(kk*RADIANS(O3478)))</f>
        <v>0.11561678615275</v>
      </c>
    </row>
    <row r="3479" customFormat="false" ht="15" hidden="false" customHeight="false" outlineLevel="0" collapsed="false">
      <c r="O3479" s="39" t="n">
        <v>167.1</v>
      </c>
      <c r="P3479" s="40" t="n">
        <f aca="false">SUMPRODUCT(ReC,COS(kk*RADIANS(O3479)))-SUMPRODUCT(ImC,SIN(kk*RADIANS(O3479)))</f>
        <v>0.116173671107967</v>
      </c>
    </row>
    <row r="3480" customFormat="false" ht="15" hidden="false" customHeight="false" outlineLevel="0" collapsed="false">
      <c r="O3480" s="39" t="n">
        <v>167.2</v>
      </c>
      <c r="P3480" s="40" t="n">
        <f aca="false">SUMPRODUCT(ReC,COS(kk*RADIANS(O3480)))-SUMPRODUCT(ImC,SIN(kk*RADIANS(O3480)))</f>
        <v>0.116752381192013</v>
      </c>
    </row>
    <row r="3481" customFormat="false" ht="15" hidden="false" customHeight="false" outlineLevel="0" collapsed="false">
      <c r="O3481" s="39" t="n">
        <v>167.3</v>
      </c>
      <c r="P3481" s="40" t="n">
        <f aca="false">SUMPRODUCT(ReC,COS(kk*RADIANS(O3481)))-SUMPRODUCT(ImC,SIN(kk*RADIANS(O3481)))</f>
        <v>0.11735286401647</v>
      </c>
    </row>
    <row r="3482" customFormat="false" ht="15" hidden="false" customHeight="false" outlineLevel="0" collapsed="false">
      <c r="O3482" s="39" t="n">
        <v>167.4</v>
      </c>
      <c r="P3482" s="40" t="n">
        <f aca="false">SUMPRODUCT(ReC,COS(kk*RADIANS(O3482)))-SUMPRODUCT(ImC,SIN(kk*RADIANS(O3482)))</f>
        <v>0.117975058577797</v>
      </c>
    </row>
    <row r="3483" customFormat="false" ht="15" hidden="false" customHeight="false" outlineLevel="0" collapsed="false">
      <c r="O3483" s="39" t="n">
        <v>167.5</v>
      </c>
      <c r="P3483" s="40" t="n">
        <f aca="false">SUMPRODUCT(ReC,COS(kk*RADIANS(O3483)))-SUMPRODUCT(ImC,SIN(kk*RADIANS(O3483)))</f>
        <v>0.118618895264649</v>
      </c>
    </row>
    <row r="3484" customFormat="false" ht="15" hidden="false" customHeight="false" outlineLevel="0" collapsed="false">
      <c r="O3484" s="39" t="n">
        <v>167.6</v>
      </c>
      <c r="P3484" s="40" t="n">
        <f aca="false">SUMPRODUCT(ReC,COS(kk*RADIANS(O3484)))-SUMPRODUCT(ImC,SIN(kk*RADIANS(O3484)))</f>
        <v>0.119284295868393</v>
      </c>
    </row>
    <row r="3485" customFormat="false" ht="15" hidden="false" customHeight="false" outlineLevel="0" collapsed="false">
      <c r="O3485" s="39" t="n">
        <v>167.7</v>
      </c>
      <c r="P3485" s="40" t="n">
        <f aca="false">SUMPRODUCT(ReC,COS(kk*RADIANS(O3485)))-SUMPRODUCT(ImC,SIN(kk*RADIANS(O3485)))</f>
        <v>0.119971173596842</v>
      </c>
    </row>
    <row r="3486" customFormat="false" ht="15" hidden="false" customHeight="false" outlineLevel="0" collapsed="false">
      <c r="O3486" s="39" t="n">
        <v>167.8</v>
      </c>
      <c r="P3486" s="40" t="n">
        <f aca="false">SUMPRODUCT(ReC,COS(kk*RADIANS(O3486)))-SUMPRODUCT(ImC,SIN(kk*RADIANS(O3486)))</f>
        <v>0.120679433091178</v>
      </c>
    </row>
    <row r="3487" customFormat="false" ht="15" hidden="false" customHeight="false" outlineLevel="0" collapsed="false">
      <c r="O3487" s="39" t="n">
        <v>167.9</v>
      </c>
      <c r="P3487" s="40" t="n">
        <f aca="false">SUMPRODUCT(ReC,COS(kk*RADIANS(O3487)))-SUMPRODUCT(ImC,SIN(kk*RADIANS(O3487)))</f>
        <v>0.12140897044609</v>
      </c>
    </row>
    <row r="3488" customFormat="false" ht="15" hidden="false" customHeight="false" outlineLevel="0" collapsed="false">
      <c r="O3488" s="39" t="n">
        <v>168</v>
      </c>
      <c r="P3488" s="40" t="n">
        <f aca="false">SUMPRODUCT(ReC,COS(kk*RADIANS(O3488)))-SUMPRODUCT(ImC,SIN(kk*RADIANS(O3488)))</f>
        <v>0.122159673233095</v>
      </c>
    </row>
    <row r="3489" customFormat="false" ht="15" hidden="false" customHeight="false" outlineLevel="0" collapsed="false">
      <c r="O3489" s="39" t="n">
        <v>168.1</v>
      </c>
      <c r="P3489" s="40" t="n">
        <f aca="false">SUMPRODUCT(ReC,COS(kk*RADIANS(O3489)))-SUMPRODUCT(ImC,SIN(kk*RADIANS(O3489)))</f>
        <v>0.122931420527067</v>
      </c>
    </row>
    <row r="3490" customFormat="false" ht="15" hidden="false" customHeight="false" outlineLevel="0" collapsed="false">
      <c r="O3490" s="39" t="n">
        <v>168.2</v>
      </c>
      <c r="P3490" s="40" t="n">
        <f aca="false">SUMPRODUCT(ReC,COS(kk*RADIANS(O3490)))-SUMPRODUCT(ImC,SIN(kk*RADIANS(O3490)))</f>
        <v>0.123724082935937</v>
      </c>
    </row>
    <row r="3491" customFormat="false" ht="15" hidden="false" customHeight="false" outlineLevel="0" collapsed="false">
      <c r="O3491" s="39" t="n">
        <v>168.3</v>
      </c>
      <c r="P3491" s="40" t="n">
        <f aca="false">SUMPRODUCT(ReC,COS(kk*RADIANS(O3491)))-SUMPRODUCT(ImC,SIN(kk*RADIANS(O3491)))</f>
        <v>0.124537522633582</v>
      </c>
    </row>
    <row r="3492" customFormat="false" ht="15" hidden="false" customHeight="false" outlineLevel="0" collapsed="false">
      <c r="O3492" s="39" t="n">
        <v>168.4</v>
      </c>
      <c r="P3492" s="40" t="n">
        <f aca="false">SUMPRODUCT(ReC,COS(kk*RADIANS(O3492)))-SUMPRODUCT(ImC,SIN(kk*RADIANS(O3492)))</f>
        <v>0.125371593395882</v>
      </c>
    </row>
    <row r="3493" customFormat="false" ht="15" hidden="false" customHeight="false" outlineLevel="0" collapsed="false">
      <c r="O3493" s="39" t="n">
        <v>168.5</v>
      </c>
      <c r="P3493" s="40" t="n">
        <f aca="false">SUMPRODUCT(ReC,COS(kk*RADIANS(O3493)))-SUMPRODUCT(ImC,SIN(kk*RADIANS(O3493)))</f>
        <v>0.126226140639935</v>
      </c>
    </row>
    <row r="3494" customFormat="false" ht="15" hidden="false" customHeight="false" outlineLevel="0" collapsed="false">
      <c r="O3494" s="39" t="n">
        <v>168.6</v>
      </c>
      <c r="P3494" s="40" t="n">
        <f aca="false">SUMPRODUCT(ReC,COS(kk*RADIANS(O3494)))-SUMPRODUCT(ImC,SIN(kk*RADIANS(O3494)))</f>
        <v>0.127101001466421</v>
      </c>
    </row>
    <row r="3495" customFormat="false" ht="15" hidden="false" customHeight="false" outlineLevel="0" collapsed="false">
      <c r="O3495" s="39" t="n">
        <v>168.7</v>
      </c>
      <c r="P3495" s="40" t="n">
        <f aca="false">SUMPRODUCT(ReC,COS(kk*RADIANS(O3495)))-SUMPRODUCT(ImC,SIN(kk*RADIANS(O3495)))</f>
        <v>0.127996004705107</v>
      </c>
    </row>
    <row r="3496" customFormat="false" ht="15" hidden="false" customHeight="false" outlineLevel="0" collapsed="false">
      <c r="O3496" s="39" t="n">
        <v>168.8</v>
      </c>
      <c r="P3496" s="40" t="n">
        <f aca="false">SUMPRODUCT(ReC,COS(kk*RADIANS(O3496)))-SUMPRODUCT(ImC,SIN(kk*RADIANS(O3496)))</f>
        <v>0.128910970963468</v>
      </c>
    </row>
    <row r="3497" customFormat="false" ht="15" hidden="false" customHeight="false" outlineLevel="0" collapsed="false">
      <c r="O3497" s="39" t="n">
        <v>168.9</v>
      </c>
      <c r="P3497" s="40" t="n">
        <f aca="false">SUMPRODUCT(ReC,COS(kk*RADIANS(O3497)))-SUMPRODUCT(ImC,SIN(kk*RADIANS(O3497)))</f>
        <v>0.12984571267842</v>
      </c>
    </row>
    <row r="3498" customFormat="false" ht="15" hidden="false" customHeight="false" outlineLevel="0" collapsed="false">
      <c r="O3498" s="39" t="n">
        <v>169</v>
      </c>
      <c r="P3498" s="40" t="n">
        <f aca="false">SUMPRODUCT(ReC,COS(kk*RADIANS(O3498)))-SUMPRODUCT(ImC,SIN(kk*RADIANS(O3498)))</f>
        <v>0.13080003417115</v>
      </c>
    </row>
    <row r="3499" customFormat="false" ht="15" hidden="false" customHeight="false" outlineLevel="0" collapsed="false">
      <c r="O3499" s="39" t="n">
        <v>169.1</v>
      </c>
      <c r="P3499" s="40" t="n">
        <f aca="false">SUMPRODUCT(ReC,COS(kk*RADIANS(O3499)))-SUMPRODUCT(ImC,SIN(kk*RADIANS(O3499)))</f>
        <v>0.131773731705008</v>
      </c>
    </row>
    <row r="3500" customFormat="false" ht="15" hidden="false" customHeight="false" outlineLevel="0" collapsed="false">
      <c r="O3500" s="39" t="n">
        <v>169.2</v>
      </c>
      <c r="P3500" s="40" t="n">
        <f aca="false">SUMPRODUCT(ReC,COS(kk*RADIANS(O3500)))-SUMPRODUCT(ImC,SIN(kk*RADIANS(O3500)))</f>
        <v>0.132766593546464</v>
      </c>
    </row>
    <row r="3501" customFormat="false" ht="15" hidden="false" customHeight="false" outlineLevel="0" collapsed="false">
      <c r="O3501" s="39" t="n">
        <v>169.3</v>
      </c>
      <c r="P3501" s="40" t="n">
        <f aca="false">SUMPRODUCT(ReC,COS(kk*RADIANS(O3501)))-SUMPRODUCT(ImC,SIN(kk*RADIANS(O3501)))</f>
        <v>0.133778400029103</v>
      </c>
    </row>
    <row r="3502" customFormat="false" ht="15" hidden="false" customHeight="false" outlineLevel="0" collapsed="false">
      <c r="O3502" s="39" t="n">
        <v>169.4</v>
      </c>
      <c r="P3502" s="40" t="n">
        <f aca="false">SUMPRODUCT(ReC,COS(kk*RADIANS(O3502)))-SUMPRODUCT(ImC,SIN(kk*RADIANS(O3502)))</f>
        <v>0.134808923620627</v>
      </c>
    </row>
    <row r="3503" customFormat="false" ht="15" hidden="false" customHeight="false" outlineLevel="0" collapsed="false">
      <c r="O3503" s="39" t="n">
        <v>169.5</v>
      </c>
      <c r="P3503" s="40" t="n">
        <f aca="false">SUMPRODUCT(ReC,COS(kk*RADIANS(O3503)))-SUMPRODUCT(ImC,SIN(kk*RADIANS(O3503)))</f>
        <v>0.135857928992855</v>
      </c>
    </row>
    <row r="3504" customFormat="false" ht="15" hidden="false" customHeight="false" outlineLevel="0" collapsed="false">
      <c r="O3504" s="39" t="n">
        <v>169.6</v>
      </c>
      <c r="P3504" s="40" t="n">
        <f aca="false">SUMPRODUCT(ReC,COS(kk*RADIANS(O3504)))-SUMPRODUCT(ImC,SIN(kk*RADIANS(O3504)))</f>
        <v>0.136925173094695</v>
      </c>
    </row>
    <row r="3505" customFormat="false" ht="15" hidden="false" customHeight="false" outlineLevel="0" collapsed="false">
      <c r="O3505" s="39" t="n">
        <v>169.7</v>
      </c>
      <c r="P3505" s="40" t="n">
        <f aca="false">SUMPRODUCT(ReC,COS(kk*RADIANS(O3505)))-SUMPRODUCT(ImC,SIN(kk*RADIANS(O3505)))</f>
        <v>0.138010405228054</v>
      </c>
    </row>
    <row r="3506" customFormat="false" ht="15" hidden="false" customHeight="false" outlineLevel="0" collapsed="false">
      <c r="O3506" s="39" t="n">
        <v>169.8</v>
      </c>
      <c r="P3506" s="40" t="n">
        <f aca="false">SUMPRODUCT(ReC,COS(kk*RADIANS(O3506)))-SUMPRODUCT(ImC,SIN(kk*RADIANS(O3506)))</f>
        <v>0.139113367126676</v>
      </c>
    </row>
    <row r="3507" customFormat="false" ht="15" hidden="false" customHeight="false" outlineLevel="0" collapsed="false">
      <c r="O3507" s="39" t="n">
        <v>169.9</v>
      </c>
      <c r="P3507" s="40" t="n">
        <f aca="false">SUMPRODUCT(ReC,COS(kk*RADIANS(O3507)))-SUMPRODUCT(ImC,SIN(kk*RADIANS(O3507)))</f>
        <v>0.140233793037863</v>
      </c>
    </row>
    <row r="3508" customFormat="false" ht="15" hidden="false" customHeight="false" outlineLevel="0" collapsed="false">
      <c r="O3508" s="39" t="n">
        <v>170</v>
      </c>
      <c r="P3508" s="40" t="n">
        <f aca="false">SUMPRODUCT(ReC,COS(kk*RADIANS(O3508)))-SUMPRODUCT(ImC,SIN(kk*RADIANS(O3508)))</f>
        <v>0.141371409807071</v>
      </c>
    </row>
    <row r="3509" customFormat="false" ht="15" hidden="false" customHeight="false" outlineLevel="0" collapsed="false">
      <c r="O3509" s="39" t="n">
        <v>170.1</v>
      </c>
      <c r="P3509" s="40" t="n">
        <f aca="false">SUMPRODUCT(ReC,COS(kk*RADIANS(O3509)))-SUMPRODUCT(ImC,SIN(kk*RADIANS(O3509)))</f>
        <v>0.142525936965332</v>
      </c>
    </row>
    <row r="3510" customFormat="false" ht="15" hidden="false" customHeight="false" outlineLevel="0" collapsed="false">
      <c r="O3510" s="39" t="n">
        <v>170.2</v>
      </c>
      <c r="P3510" s="40" t="n">
        <f aca="false">SUMPRODUCT(ReC,COS(kk*RADIANS(O3510)))-SUMPRODUCT(ImC,SIN(kk*RADIANS(O3510)))</f>
        <v>0.143697086819484</v>
      </c>
    </row>
    <row r="3511" customFormat="false" ht="15" hidden="false" customHeight="false" outlineLevel="0" collapsed="false">
      <c r="O3511" s="39" t="n">
        <v>170.3</v>
      </c>
      <c r="P3511" s="40" t="n">
        <f aca="false">SUMPRODUCT(ReC,COS(kk*RADIANS(O3511)))-SUMPRODUCT(ImC,SIN(kk*RADIANS(O3511)))</f>
        <v>0.14488456454518</v>
      </c>
    </row>
    <row r="3512" customFormat="false" ht="15" hidden="false" customHeight="false" outlineLevel="0" collapsed="false">
      <c r="O3512" s="39" t="n">
        <v>170.4</v>
      </c>
      <c r="P3512" s="40" t="n">
        <f aca="false">SUMPRODUCT(ReC,COS(kk*RADIANS(O3512)))-SUMPRODUCT(ImC,SIN(kk*RADIANS(O3512)))</f>
        <v>0.146088068282629</v>
      </c>
    </row>
    <row r="3513" customFormat="false" ht="15" hidden="false" customHeight="false" outlineLevel="0" collapsed="false">
      <c r="O3513" s="39" t="n">
        <v>170.5</v>
      </c>
      <c r="P3513" s="40" t="n">
        <f aca="false">SUMPRODUCT(ReC,COS(kk*RADIANS(O3513)))-SUMPRODUCT(ImC,SIN(kk*RADIANS(O3513)))</f>
        <v>0.14730728923505</v>
      </c>
    </row>
    <row r="3514" customFormat="false" ht="15" hidden="false" customHeight="false" outlineLevel="0" collapsed="false">
      <c r="O3514" s="39" t="n">
        <v>170.6</v>
      </c>
      <c r="P3514" s="40" t="n">
        <f aca="false">SUMPRODUCT(ReC,COS(kk*RADIANS(O3514)))-SUMPRODUCT(ImC,SIN(kk*RADIANS(O3514)))</f>
        <v>0.148541911769799</v>
      </c>
    </row>
    <row r="3515" customFormat="false" ht="15" hidden="false" customHeight="false" outlineLevel="0" collapsed="false">
      <c r="O3515" s="39" t="n">
        <v>170.7</v>
      </c>
      <c r="P3515" s="40" t="n">
        <f aca="false">SUMPRODUCT(ReC,COS(kk*RADIANS(O3515)))-SUMPRODUCT(ImC,SIN(kk*RADIANS(O3515)))</f>
        <v>0.14979161352213</v>
      </c>
    </row>
    <row r="3516" customFormat="false" ht="15" hidden="false" customHeight="false" outlineLevel="0" collapsed="false">
      <c r="O3516" s="39" t="n">
        <v>170.8</v>
      </c>
      <c r="P3516" s="40" t="n">
        <f aca="false">SUMPRODUCT(ReC,COS(kk*RADIANS(O3516)))-SUMPRODUCT(ImC,SIN(kk*RADIANS(O3516)))</f>
        <v>0.151056065501556</v>
      </c>
    </row>
    <row r="3517" customFormat="false" ht="15" hidden="false" customHeight="false" outlineLevel="0" collapsed="false">
      <c r="O3517" s="39" t="n">
        <v>170.9</v>
      </c>
      <c r="P3517" s="40" t="n">
        <f aca="false">SUMPRODUCT(ReC,COS(kk*RADIANS(O3517)))-SUMPRODUCT(ImC,SIN(kk*RADIANS(O3517)))</f>
        <v>0.152334932200777</v>
      </c>
    </row>
    <row r="3518" customFormat="false" ht="15" hidden="false" customHeight="false" outlineLevel="0" collapsed="false">
      <c r="O3518" s="39" t="n">
        <v>171</v>
      </c>
      <c r="P3518" s="40" t="n">
        <f aca="false">SUMPRODUCT(ReC,COS(kk*RADIANS(O3518)))-SUMPRODUCT(ImC,SIN(kk*RADIANS(O3518)))</f>
        <v>0.153627871707127</v>
      </c>
    </row>
    <row r="3519" customFormat="false" ht="15" hidden="false" customHeight="false" outlineLevel="0" collapsed="false">
      <c r="O3519" s="39" t="n">
        <v>171.1</v>
      </c>
      <c r="P3519" s="40" t="n">
        <f aca="false">SUMPRODUCT(ReC,COS(kk*RADIANS(O3519)))-SUMPRODUCT(ImC,SIN(kk*RADIANS(O3519)))</f>
        <v>0.154934535816502</v>
      </c>
    </row>
    <row r="3520" customFormat="false" ht="15" hidden="false" customHeight="false" outlineLevel="0" collapsed="false">
      <c r="O3520" s="39" t="n">
        <v>171.2</v>
      </c>
      <c r="P3520" s="40" t="n">
        <f aca="false">SUMPRODUCT(ReC,COS(kk*RADIANS(O3520)))-SUMPRODUCT(ImC,SIN(kk*RADIANS(O3520)))</f>
        <v>0.156254570149738</v>
      </c>
    </row>
    <row r="3521" customFormat="false" ht="15" hidden="false" customHeight="false" outlineLevel="0" collapsed="false">
      <c r="O3521" s="39" t="n">
        <v>171.3</v>
      </c>
      <c r="P3521" s="40" t="n">
        <f aca="false">SUMPRODUCT(ReC,COS(kk*RADIANS(O3521)))-SUMPRODUCT(ImC,SIN(kk*RADIANS(O3521)))</f>
        <v>0.157587614271384</v>
      </c>
    </row>
    <row r="3522" customFormat="false" ht="15" hidden="false" customHeight="false" outlineLevel="0" collapsed="false">
      <c r="O3522" s="39" t="n">
        <v>171.4</v>
      </c>
      <c r="P3522" s="40" t="n">
        <f aca="false">SUMPRODUCT(ReC,COS(kk*RADIANS(O3522)))-SUMPRODUCT(ImC,SIN(kk*RADIANS(O3522)))</f>
        <v>0.158933301810832</v>
      </c>
    </row>
    <row r="3523" customFormat="false" ht="15" hidden="false" customHeight="false" outlineLevel="0" collapsed="false">
      <c r="O3523" s="39" t="n">
        <v>171.5</v>
      </c>
      <c r="P3523" s="40" t="n">
        <f aca="false">SUMPRODUCT(ReC,COS(kk*RADIANS(O3523)))-SUMPRODUCT(ImC,SIN(kk*RADIANS(O3523)))</f>
        <v>0.160291260585764</v>
      </c>
    </row>
    <row r="3524" customFormat="false" ht="15" hidden="false" customHeight="false" outlineLevel="0" collapsed="false">
      <c r="O3524" s="39" t="n">
        <v>171.6</v>
      </c>
      <c r="P3524" s="40" t="n">
        <f aca="false">SUMPRODUCT(ReC,COS(kk*RADIANS(O3524)))-SUMPRODUCT(ImC,SIN(kk*RADIANS(O3524)))</f>
        <v>0.161661112727872</v>
      </c>
    </row>
    <row r="3525" customFormat="false" ht="15" hidden="false" customHeight="false" outlineLevel="0" collapsed="false">
      <c r="O3525" s="39" t="n">
        <v>171.7</v>
      </c>
      <c r="P3525" s="40" t="n">
        <f aca="false">SUMPRODUCT(ReC,COS(kk*RADIANS(O3525)))-SUMPRODUCT(ImC,SIN(kk*RADIANS(O3525)))</f>
        <v>0.163042474810787</v>
      </c>
    </row>
    <row r="3526" customFormat="false" ht="15" hidden="false" customHeight="false" outlineLevel="0" collapsed="false">
      <c r="O3526" s="39" t="n">
        <v>171.8</v>
      </c>
      <c r="P3526" s="40" t="n">
        <f aca="false">SUMPRODUCT(ReC,COS(kk*RADIANS(O3526)))-SUMPRODUCT(ImC,SIN(kk*RADIANS(O3526)))</f>
        <v>0.164434957980202</v>
      </c>
    </row>
    <row r="3527" customFormat="false" ht="15" hidden="false" customHeight="false" outlineLevel="0" collapsed="false">
      <c r="O3527" s="39" t="n">
        <v>171.9</v>
      </c>
      <c r="P3527" s="40" t="n">
        <f aca="false">SUMPRODUCT(ReC,COS(kk*RADIANS(O3527)))-SUMPRODUCT(ImC,SIN(kk*RADIANS(O3527)))</f>
        <v>0.165838168086112</v>
      </c>
    </row>
    <row r="3528" customFormat="false" ht="15" hidden="false" customHeight="false" outlineLevel="0" collapsed="false">
      <c r="O3528" s="39" t="n">
        <v>172</v>
      </c>
      <c r="P3528" s="40" t="n">
        <f aca="false">SUMPRODUCT(ReC,COS(kk*RADIANS(O3528)))-SUMPRODUCT(ImC,SIN(kk*RADIANS(O3528)))</f>
        <v>0.167251705817145</v>
      </c>
    </row>
    <row r="3529" customFormat="false" ht="15" hidden="false" customHeight="false" outlineLevel="0" collapsed="false">
      <c r="O3529" s="39" t="n">
        <v>172.1</v>
      </c>
      <c r="P3529" s="40" t="n">
        <f aca="false">SUMPRODUCT(ReC,COS(kk*RADIANS(O3529)))-SUMPRODUCT(ImC,SIN(kk*RADIANS(O3529)))</f>
        <v>0.168675166836914</v>
      </c>
    </row>
    <row r="3530" customFormat="false" ht="15" hidden="false" customHeight="false" outlineLevel="0" collapsed="false">
      <c r="O3530" s="39" t="n">
        <v>172.2</v>
      </c>
      <c r="P3530" s="40" t="n">
        <f aca="false">SUMPRODUCT(ReC,COS(kk*RADIANS(O3530)))-SUMPRODUCT(ImC,SIN(kk*RADIANS(O3530)))</f>
        <v>0.170108141922364</v>
      </c>
    </row>
    <row r="3531" customFormat="false" ht="15" hidden="false" customHeight="false" outlineLevel="0" collapsed="false">
      <c r="O3531" s="39" t="n">
        <v>172.3</v>
      </c>
      <c r="P3531" s="40" t="n">
        <f aca="false">SUMPRODUCT(ReC,COS(kk*RADIANS(O3531)))-SUMPRODUCT(ImC,SIN(kk*RADIANS(O3531)))</f>
        <v>0.171550217104037</v>
      </c>
    </row>
    <row r="3532" customFormat="false" ht="15" hidden="false" customHeight="false" outlineLevel="0" collapsed="false">
      <c r="O3532" s="39" t="n">
        <v>172.4</v>
      </c>
      <c r="P3532" s="40" t="n">
        <f aca="false">SUMPRODUCT(ReC,COS(kk*RADIANS(O3532)))-SUMPRODUCT(ImC,SIN(kk*RADIANS(O3532)))</f>
        <v>0.173000973808226</v>
      </c>
    </row>
    <row r="3533" customFormat="false" ht="15" hidden="false" customHeight="false" outlineLevel="0" collapsed="false">
      <c r="O3533" s="39" t="n">
        <v>172.5</v>
      </c>
      <c r="P3533" s="40" t="n">
        <f aca="false">SUMPRODUCT(ReC,COS(kk*RADIANS(O3533)))-SUMPRODUCT(ImC,SIN(kk*RADIANS(O3533)))</f>
        <v>0.174459989000954</v>
      </c>
    </row>
    <row r="3534" customFormat="false" ht="15" hidden="false" customHeight="false" outlineLevel="0" collapsed="false">
      <c r="O3534" s="39" t="n">
        <v>172.6</v>
      </c>
      <c r="P3534" s="40" t="n">
        <f aca="false">SUMPRODUCT(ReC,COS(kk*RADIANS(O3534)))-SUMPRODUCT(ImC,SIN(kk*RADIANS(O3534)))</f>
        <v>0.175926835333726</v>
      </c>
    </row>
    <row r="3535" customFormat="false" ht="15" hidden="false" customHeight="false" outlineLevel="0" collapsed="false">
      <c r="O3535" s="39" t="n">
        <v>172.7</v>
      </c>
      <c r="P3535" s="40" t="n">
        <f aca="false">SUMPRODUCT(ReC,COS(kk*RADIANS(O3535)))-SUMPRODUCT(ImC,SIN(kk*RADIANS(O3535)))</f>
        <v>0.177401081291005</v>
      </c>
    </row>
    <row r="3536" customFormat="false" ht="15" hidden="false" customHeight="false" outlineLevel="0" collapsed="false">
      <c r="O3536" s="39" t="n">
        <v>172.8</v>
      </c>
      <c r="P3536" s="40" t="n">
        <f aca="false">SUMPRODUCT(ReC,COS(kk*RADIANS(O3536)))-SUMPRODUCT(ImC,SIN(kk*RADIANS(O3536)))</f>
        <v>0.178882291339345</v>
      </c>
    </row>
    <row r="3537" customFormat="false" ht="15" hidden="false" customHeight="false" outlineLevel="0" collapsed="false">
      <c r="O3537" s="39" t="n">
        <v>172.9</v>
      </c>
      <c r="P3537" s="40" t="n">
        <f aca="false">SUMPRODUCT(ReC,COS(kk*RADIANS(O3537)))-SUMPRODUCT(ImC,SIN(kk*RADIANS(O3537)))</f>
        <v>0.180370026078148</v>
      </c>
    </row>
    <row r="3538" customFormat="false" ht="15" hidden="false" customHeight="false" outlineLevel="0" collapsed="false">
      <c r="O3538" s="39" t="n">
        <v>173</v>
      </c>
      <c r="P3538" s="40" t="n">
        <f aca="false">SUMPRODUCT(ReC,COS(kk*RADIANS(O3538)))-SUMPRODUCT(ImC,SIN(kk*RADIANS(O3538)))</f>
        <v>0.181863842391969</v>
      </c>
    </row>
    <row r="3539" customFormat="false" ht="15" hidden="false" customHeight="false" outlineLevel="0" collapsed="false">
      <c r="O3539" s="39" t="n">
        <v>173.1</v>
      </c>
      <c r="P3539" s="40" t="n">
        <f aca="false">SUMPRODUCT(ReC,COS(kk*RADIANS(O3539)))-SUMPRODUCT(ImC,SIN(kk*RADIANS(O3539)))</f>
        <v>0.183363293604316</v>
      </c>
    </row>
    <row r="3540" customFormat="false" ht="15" hidden="false" customHeight="false" outlineLevel="0" collapsed="false">
      <c r="O3540" s="39" t="n">
        <v>173.2</v>
      </c>
      <c r="P3540" s="40" t="n">
        <f aca="false">SUMPRODUCT(ReC,COS(kk*RADIANS(O3540)))-SUMPRODUCT(ImC,SIN(kk*RADIANS(O3540)))</f>
        <v>0.184867929632899</v>
      </c>
    </row>
    <row r="3541" customFormat="false" ht="15" hidden="false" customHeight="false" outlineLevel="0" collapsed="false">
      <c r="O3541" s="39" t="n">
        <v>173.3</v>
      </c>
      <c r="P3541" s="40" t="n">
        <f aca="false">SUMPRODUCT(ReC,COS(kk*RADIANS(O3541)))-SUMPRODUCT(ImC,SIN(kk*RADIANS(O3541)))</f>
        <v>0.186377297146261</v>
      </c>
    </row>
    <row r="3542" customFormat="false" ht="15" hidden="false" customHeight="false" outlineLevel="0" collapsed="false">
      <c r="O3542" s="39" t="n">
        <v>173.4</v>
      </c>
      <c r="P3542" s="40" t="n">
        <f aca="false">SUMPRODUCT(ReC,COS(kk*RADIANS(O3542)))-SUMPRODUCT(ImC,SIN(kk*RADIANS(O3542)))</f>
        <v>0.187890939721729</v>
      </c>
    </row>
    <row r="3543" customFormat="false" ht="15" hidden="false" customHeight="false" outlineLevel="0" collapsed="false">
      <c r="O3543" s="39" t="n">
        <v>173.5</v>
      </c>
      <c r="P3543" s="40" t="n">
        <f aca="false">SUMPRODUCT(ReC,COS(kk*RADIANS(O3543)))-SUMPRODUCT(ImC,SIN(kk*RADIANS(O3543)))</f>
        <v>0.189408398004641</v>
      </c>
    </row>
    <row r="3544" customFormat="false" ht="15" hidden="false" customHeight="false" outlineLevel="0" collapsed="false">
      <c r="O3544" s="39" t="n">
        <v>173.6</v>
      </c>
      <c r="P3544" s="40" t="n">
        <f aca="false">SUMPRODUCT(ReC,COS(kk*RADIANS(O3544)))-SUMPRODUCT(ImC,SIN(kk*RADIANS(O3544)))</f>
        <v>0.19092920986877</v>
      </c>
    </row>
    <row r="3545" customFormat="false" ht="15" hidden="false" customHeight="false" outlineLevel="0" collapsed="false">
      <c r="O3545" s="39" t="n">
        <v>173.7</v>
      </c>
      <c r="P3545" s="40" t="n">
        <f aca="false">SUMPRODUCT(ReC,COS(kk*RADIANS(O3545)))-SUMPRODUCT(ImC,SIN(kk*RADIANS(O3545)))</f>
        <v>0.192452910577908</v>
      </c>
    </row>
    <row r="3546" customFormat="false" ht="15" hidden="false" customHeight="false" outlineLevel="0" collapsed="false">
      <c r="O3546" s="39" t="n">
        <v>173.8</v>
      </c>
      <c r="P3546" s="40" t="n">
        <f aca="false">SUMPRODUCT(ReC,COS(kk*RADIANS(O3546)))-SUMPRODUCT(ImC,SIN(kk*RADIANS(O3546)))</f>
        <v>0.193979032948529</v>
      </c>
    </row>
    <row r="3547" customFormat="false" ht="15" hidden="false" customHeight="false" outlineLevel="0" collapsed="false">
      <c r="O3547" s="39" t="n">
        <v>173.9</v>
      </c>
      <c r="P3547" s="40" t="n">
        <f aca="false">SUMPRODUCT(ReC,COS(kk*RADIANS(O3547)))-SUMPRODUCT(ImC,SIN(kk*RADIANS(O3547)))</f>
        <v>0.195507107513475</v>
      </c>
    </row>
    <row r="3548" customFormat="false" ht="15" hidden="false" customHeight="false" outlineLevel="0" collapsed="false">
      <c r="O3548" s="39" t="n">
        <v>174</v>
      </c>
      <c r="P3548" s="40" t="n">
        <f aca="false">SUMPRODUCT(ReC,COS(kk*RADIANS(O3548)))-SUMPRODUCT(ImC,SIN(kk*RADIANS(O3548)))</f>
        <v>0.197036662686622</v>
      </c>
    </row>
    <row r="3549" customFormat="false" ht="15" hidden="false" customHeight="false" outlineLevel="0" collapsed="false">
      <c r="O3549" s="39" t="n">
        <v>174.1</v>
      </c>
      <c r="P3549" s="40" t="n">
        <f aca="false">SUMPRODUCT(ReC,COS(kk*RADIANS(O3549)))-SUMPRODUCT(ImC,SIN(kk*RADIANS(O3549)))</f>
        <v>0.198567224928436</v>
      </c>
    </row>
    <row r="3550" customFormat="false" ht="15" hidden="false" customHeight="false" outlineLevel="0" collapsed="false">
      <c r="O3550" s="39" t="n">
        <v>174.2</v>
      </c>
      <c r="P3550" s="40" t="n">
        <f aca="false">SUMPRODUCT(ReC,COS(kk*RADIANS(O3550)))-SUMPRODUCT(ImC,SIN(kk*RADIANS(O3550)))</f>
        <v>0.200098318912377</v>
      </c>
    </row>
    <row r="3551" customFormat="false" ht="15" hidden="false" customHeight="false" outlineLevel="0" collapsed="false">
      <c r="O3551" s="39" t="n">
        <v>174.3</v>
      </c>
      <c r="P3551" s="40" t="n">
        <f aca="false">SUMPRODUCT(ReC,COS(kk*RADIANS(O3551)))-SUMPRODUCT(ImC,SIN(kk*RADIANS(O3551)))</f>
        <v>0.201629467692082</v>
      </c>
    </row>
    <row r="3552" customFormat="false" ht="15" hidden="false" customHeight="false" outlineLevel="0" collapsed="false">
      <c r="O3552" s="39" t="n">
        <v>174.4</v>
      </c>
      <c r="P3552" s="40" t="n">
        <f aca="false">SUMPRODUCT(ReC,COS(kk*RADIANS(O3552)))-SUMPRODUCT(ImC,SIN(kk*RADIANS(O3552)))</f>
        <v>0.203160192869269</v>
      </c>
    </row>
    <row r="3553" customFormat="false" ht="15" hidden="false" customHeight="false" outlineLevel="0" collapsed="false">
      <c r="O3553" s="39" t="n">
        <v>174.5</v>
      </c>
      <c r="P3553" s="40" t="n">
        <f aca="false">SUMPRODUCT(ReC,COS(kk*RADIANS(O3553)))-SUMPRODUCT(ImC,SIN(kk*RADIANS(O3553)))</f>
        <v>0.204690014762284</v>
      </c>
    </row>
    <row r="3554" customFormat="false" ht="15" hidden="false" customHeight="false" outlineLevel="0" collapsed="false">
      <c r="O3554" s="39" t="n">
        <v>174.6</v>
      </c>
      <c r="P3554" s="40" t="n">
        <f aca="false">SUMPRODUCT(ReC,COS(kk*RADIANS(O3554)))-SUMPRODUCT(ImC,SIN(kk*RADIANS(O3554)))</f>
        <v>0.20621845257525</v>
      </c>
    </row>
    <row r="3555" customFormat="false" ht="15" hidden="false" customHeight="false" outlineLevel="0" collapsed="false">
      <c r="O3555" s="39" t="n">
        <v>174.7</v>
      </c>
      <c r="P3555" s="40" t="n">
        <f aca="false">SUMPRODUCT(ReC,COS(kk*RADIANS(O3555)))-SUMPRODUCT(ImC,SIN(kk*RADIANS(O3555)))</f>
        <v>0.207745024567743</v>
      </c>
    </row>
    <row r="3556" customFormat="false" ht="15" hidden="false" customHeight="false" outlineLevel="0" collapsed="false">
      <c r="O3556" s="39" t="n">
        <v>174.8</v>
      </c>
      <c r="P3556" s="40" t="n">
        <f aca="false">SUMPRODUCT(ReC,COS(kk*RADIANS(O3556)))-SUMPRODUCT(ImC,SIN(kk*RADIANS(O3556)))</f>
        <v>0.209269248224922</v>
      </c>
    </row>
    <row r="3557" customFormat="false" ht="15" hidden="false" customHeight="false" outlineLevel="0" collapsed="false">
      <c r="O3557" s="39" t="n">
        <v>174.9</v>
      </c>
      <c r="P3557" s="40" t="n">
        <f aca="false">SUMPRODUCT(ReC,COS(kk*RADIANS(O3557)))-SUMPRODUCT(ImC,SIN(kk*RADIANS(O3557)))</f>
        <v>0.210790640428066</v>
      </c>
    </row>
    <row r="3558" customFormat="false" ht="15" hidden="false" customHeight="false" outlineLevel="0" collapsed="false">
      <c r="O3558" s="39" t="n">
        <v>175</v>
      </c>
      <c r="P3558" s="40" t="n">
        <f aca="false">SUMPRODUCT(ReC,COS(kk*RADIANS(O3558)))-SUMPRODUCT(ImC,SIN(kk*RADIANS(O3558)))</f>
        <v>0.212308717625453</v>
      </c>
    </row>
    <row r="3559" customFormat="false" ht="15" hidden="false" customHeight="false" outlineLevel="0" collapsed="false">
      <c r="O3559" s="39" t="n">
        <v>175.1</v>
      </c>
      <c r="P3559" s="40" t="n">
        <f aca="false">SUMPRODUCT(ReC,COS(kk*RADIANS(O3559)))-SUMPRODUCT(ImC,SIN(kk*RADIANS(O3559)))</f>
        <v>0.213822996003492</v>
      </c>
    </row>
    <row r="3560" customFormat="false" ht="15" hidden="false" customHeight="false" outlineLevel="0" collapsed="false">
      <c r="O3560" s="39" t="n">
        <v>175.2</v>
      </c>
      <c r="P3560" s="40" t="n">
        <f aca="false">SUMPRODUCT(ReC,COS(kk*RADIANS(O3560)))-SUMPRODUCT(ImC,SIN(kk*RADIANS(O3560)))</f>
        <v>0.215332991658081</v>
      </c>
    </row>
    <row r="3561" customFormat="false" ht="15" hidden="false" customHeight="false" outlineLevel="0" collapsed="false">
      <c r="O3561" s="39" t="n">
        <v>175.3</v>
      </c>
      <c r="P3561" s="40" t="n">
        <f aca="false">SUMPRODUCT(ReC,COS(kk*RADIANS(O3561)))-SUMPRODUCT(ImC,SIN(kk*RADIANS(O3561)))</f>
        <v>0.216838220766098</v>
      </c>
    </row>
    <row r="3562" customFormat="false" ht="15" hidden="false" customHeight="false" outlineLevel="0" collapsed="false">
      <c r="O3562" s="39" t="n">
        <v>175.4</v>
      </c>
      <c r="P3562" s="40" t="n">
        <f aca="false">SUMPRODUCT(ReC,COS(kk*RADIANS(O3562)))-SUMPRODUCT(ImC,SIN(kk*RADIANS(O3562)))</f>
        <v>0.218338199756968</v>
      </c>
    </row>
    <row r="3563" customFormat="false" ht="15" hidden="false" customHeight="false" outlineLevel="0" collapsed="false">
      <c r="O3563" s="39" t="n">
        <v>175.5</v>
      </c>
      <c r="P3563" s="40" t="n">
        <f aca="false">SUMPRODUCT(ReC,COS(kk*RADIANS(O3563)))-SUMPRODUCT(ImC,SIN(kk*RADIANS(O3563)))</f>
        <v>0.219832445484251</v>
      </c>
    </row>
    <row r="3564" customFormat="false" ht="15" hidden="false" customHeight="false" outlineLevel="0" collapsed="false">
      <c r="O3564" s="39" t="n">
        <v>175.6</v>
      </c>
      <c r="P3564" s="40" t="n">
        <f aca="false">SUMPRODUCT(ReC,COS(kk*RADIANS(O3564)))-SUMPRODUCT(ImC,SIN(kk*RADIANS(O3564)))</f>
        <v>0.221320475397173</v>
      </c>
    </row>
    <row r="3565" customFormat="false" ht="15" hidden="false" customHeight="false" outlineLevel="0" collapsed="false">
      <c r="O3565" s="39" t="n">
        <v>175.7</v>
      </c>
      <c r="P3565" s="40" t="n">
        <f aca="false">SUMPRODUCT(ReC,COS(kk*RADIANS(O3565)))-SUMPRODUCT(ImC,SIN(kk*RADIANS(O3565)))</f>
        <v>0.222801807712042</v>
      </c>
    </row>
    <row r="3566" customFormat="false" ht="15" hidden="false" customHeight="false" outlineLevel="0" collapsed="false">
      <c r="O3566" s="39" t="n">
        <v>175.8</v>
      </c>
      <c r="P3566" s="40" t="n">
        <f aca="false">SUMPRODUCT(ReC,COS(kk*RADIANS(O3566)))-SUMPRODUCT(ImC,SIN(kk*RADIANS(O3566)))</f>
        <v>0.224275961583484</v>
      </c>
    </row>
    <row r="3567" customFormat="false" ht="15" hidden="false" customHeight="false" outlineLevel="0" collapsed="false">
      <c r="O3567" s="39" t="n">
        <v>175.9</v>
      </c>
      <c r="P3567" s="40" t="n">
        <f aca="false">SUMPRODUCT(ReC,COS(kk*RADIANS(O3567)))-SUMPRODUCT(ImC,SIN(kk*RADIANS(O3567)))</f>
        <v>0.225742457275435</v>
      </c>
    </row>
    <row r="3568" customFormat="false" ht="15" hidden="false" customHeight="false" outlineLevel="0" collapsed="false">
      <c r="O3568" s="39" t="n">
        <v>176</v>
      </c>
      <c r="P3568" s="40" t="n">
        <f aca="false">SUMPRODUCT(ReC,COS(kk*RADIANS(O3568)))-SUMPRODUCT(ImC,SIN(kk*RADIANS(O3568)))</f>
        <v>0.227200816331818</v>
      </c>
    </row>
    <row r="3569" customFormat="false" ht="15" hidden="false" customHeight="false" outlineLevel="0" collapsed="false">
      <c r="O3569" s="39" t="n">
        <v>176.1</v>
      </c>
      <c r="P3569" s="40" t="n">
        <f aca="false">SUMPRODUCT(ReC,COS(kk*RADIANS(O3569)))-SUMPRODUCT(ImC,SIN(kk*RADIANS(O3569)))</f>
        <v>0.228650561746853</v>
      </c>
    </row>
    <row r="3570" customFormat="false" ht="15" hidden="false" customHeight="false" outlineLevel="0" collapsed="false">
      <c r="O3570" s="39" t="n">
        <v>176.2</v>
      </c>
      <c r="P3570" s="40" t="n">
        <f aca="false">SUMPRODUCT(ReC,COS(kk*RADIANS(O3570)))-SUMPRODUCT(ImC,SIN(kk*RADIANS(O3570)))</f>
        <v>0.230091218134926</v>
      </c>
    </row>
    <row r="3571" customFormat="false" ht="15" hidden="false" customHeight="false" outlineLevel="0" collapsed="false">
      <c r="O3571" s="39" t="n">
        <v>176.3</v>
      </c>
      <c r="P3571" s="40" t="n">
        <f aca="false">SUMPRODUCT(ReC,COS(kk*RADIANS(O3571)))-SUMPRODUCT(ImC,SIN(kk*RADIANS(O3571)))</f>
        <v>0.231522311899951</v>
      </c>
    </row>
    <row r="3572" customFormat="false" ht="15" hidden="false" customHeight="false" outlineLevel="0" collapsed="false">
      <c r="O3572" s="39" t="n">
        <v>176.4</v>
      </c>
      <c r="P3572" s="40" t="n">
        <f aca="false">SUMPRODUCT(ReC,COS(kk*RADIANS(O3572)))-SUMPRODUCT(ImC,SIN(kk*RADIANS(O3572)))</f>
        <v>0.232943371404168</v>
      </c>
    </row>
    <row r="3573" customFormat="false" ht="15" hidden="false" customHeight="false" outlineLevel="0" collapsed="false">
      <c r="O3573" s="39" t="n">
        <v>176.5</v>
      </c>
      <c r="P3573" s="40" t="n">
        <f aca="false">SUMPRODUCT(ReC,COS(kk*RADIANS(O3573)))-SUMPRODUCT(ImC,SIN(kk*RADIANS(O3573)))</f>
        <v>0.23435392713632</v>
      </c>
    </row>
    <row r="3574" customFormat="false" ht="15" hidden="false" customHeight="false" outlineLevel="0" collapsed="false">
      <c r="O3574" s="39" t="n">
        <v>176.6</v>
      </c>
      <c r="P3574" s="40" t="n">
        <f aca="false">SUMPRODUCT(ReC,COS(kk*RADIANS(O3574)))-SUMPRODUCT(ImC,SIN(kk*RADIANS(O3574)))</f>
        <v>0.235753511879117</v>
      </c>
    </row>
    <row r="3575" customFormat="false" ht="15" hidden="false" customHeight="false" outlineLevel="0" collapsed="false">
      <c r="O3575" s="39" t="n">
        <v>176.7</v>
      </c>
      <c r="P3575" s="40" t="n">
        <f aca="false">SUMPRODUCT(ReC,COS(kk*RADIANS(O3575)))-SUMPRODUCT(ImC,SIN(kk*RADIANS(O3575)))</f>
        <v>0.237141660875962</v>
      </c>
    </row>
    <row r="3576" customFormat="false" ht="15" hidden="false" customHeight="false" outlineLevel="0" collapsed="false">
      <c r="O3576" s="39" t="n">
        <v>176.8</v>
      </c>
      <c r="P3576" s="40" t="n">
        <f aca="false">SUMPRODUCT(ReC,COS(kk*RADIANS(O3576)))-SUMPRODUCT(ImC,SIN(kk*RADIANS(O3576)))</f>
        <v>0.238517911996845</v>
      </c>
    </row>
    <row r="3577" customFormat="false" ht="15" hidden="false" customHeight="false" outlineLevel="0" collapsed="false">
      <c r="O3577" s="39" t="n">
        <v>176.9</v>
      </c>
      <c r="P3577" s="40" t="n">
        <f aca="false">SUMPRODUCT(ReC,COS(kk*RADIANS(O3577)))-SUMPRODUCT(ImC,SIN(kk*RADIANS(O3577)))</f>
        <v>0.239881805903354</v>
      </c>
    </row>
    <row r="3578" customFormat="false" ht="15" hidden="false" customHeight="false" outlineLevel="0" collapsed="false">
      <c r="O3578" s="39" t="n">
        <v>177</v>
      </c>
      <c r="P3578" s="40" t="n">
        <f aca="false">SUMPRODUCT(ReC,COS(kk*RADIANS(O3578)))-SUMPRODUCT(ImC,SIN(kk*RADIANS(O3578)))</f>
        <v>0.241232886212752</v>
      </c>
    </row>
    <row r="3579" customFormat="false" ht="15" hidden="false" customHeight="false" outlineLevel="0" collapsed="false">
      <c r="O3579" s="39" t="n">
        <v>177.1</v>
      </c>
      <c r="P3579" s="40" t="n">
        <f aca="false">SUMPRODUCT(ReC,COS(kk*RADIANS(O3579)))-SUMPRODUCT(ImC,SIN(kk*RADIANS(O3579)))</f>
        <v>0.242570699661035</v>
      </c>
    </row>
    <row r="3580" customFormat="false" ht="15" hidden="false" customHeight="false" outlineLevel="0" collapsed="false">
      <c r="O3580" s="39" t="n">
        <v>177.2</v>
      </c>
      <c r="P3580" s="40" t="n">
        <f aca="false">SUMPRODUCT(ReC,COS(kk*RADIANS(O3580)))-SUMPRODUCT(ImC,SIN(kk*RADIANS(O3580)))</f>
        <v>0.243894796264927</v>
      </c>
    </row>
    <row r="3581" customFormat="false" ht="15" hidden="false" customHeight="false" outlineLevel="0" collapsed="false">
      <c r="O3581" s="39" t="n">
        <v>177.3</v>
      </c>
      <c r="P3581" s="40" t="n">
        <f aca="false">SUMPRODUCT(ReC,COS(kk*RADIANS(O3581)))-SUMPRODUCT(ImC,SIN(kk*RADIANS(O3581)))</f>
        <v>0.24520472948274</v>
      </c>
    </row>
    <row r="3582" customFormat="false" ht="15" hidden="false" customHeight="false" outlineLevel="0" collapsed="false">
      <c r="O3582" s="39" t="n">
        <v>177.4</v>
      </c>
      <c r="P3582" s="40" t="n">
        <f aca="false">SUMPRODUCT(ReC,COS(kk*RADIANS(O3582)))-SUMPRODUCT(ImC,SIN(kk*RADIANS(O3582)))</f>
        <v>0.24650005637405</v>
      </c>
    </row>
    <row r="3583" customFormat="false" ht="15" hidden="false" customHeight="false" outlineLevel="0" collapsed="false">
      <c r="O3583" s="39" t="n">
        <v>177.5</v>
      </c>
      <c r="P3583" s="40" t="n">
        <f aca="false">SUMPRODUCT(ReC,COS(kk*RADIANS(O3583)))-SUMPRODUCT(ImC,SIN(kk*RADIANS(O3583)))</f>
        <v>0.247780337758116</v>
      </c>
    </row>
    <row r="3584" customFormat="false" ht="15" hidden="false" customHeight="false" outlineLevel="0" collapsed="false">
      <c r="O3584" s="39" t="n">
        <v>177.6</v>
      </c>
      <c r="P3584" s="40" t="n">
        <f aca="false">SUMPRODUCT(ReC,COS(kk*RADIANS(O3584)))-SUMPRODUCT(ImC,SIN(kk*RADIANS(O3584)))</f>
        <v>0.249045138370991</v>
      </c>
    </row>
    <row r="3585" customFormat="false" ht="15" hidden="false" customHeight="false" outlineLevel="0" collapsed="false">
      <c r="O3585" s="39" t="n">
        <v>177.7</v>
      </c>
      <c r="P3585" s="40" t="n">
        <f aca="false">SUMPRODUCT(ReC,COS(kk*RADIANS(O3585)))-SUMPRODUCT(ImC,SIN(kk*RADIANS(O3585)))</f>
        <v>0.250294027021262</v>
      </c>
    </row>
    <row r="3586" customFormat="false" ht="15" hidden="false" customHeight="false" outlineLevel="0" collapsed="false">
      <c r="O3586" s="39" t="n">
        <v>177.8</v>
      </c>
      <c r="P3586" s="40" t="n">
        <f aca="false">SUMPRODUCT(ReC,COS(kk*RADIANS(O3586)))-SUMPRODUCT(ImC,SIN(kk*RADIANS(O3586)))</f>
        <v>0.251526576744358</v>
      </c>
    </row>
    <row r="3587" customFormat="false" ht="15" hidden="false" customHeight="false" outlineLevel="0" collapsed="false">
      <c r="O3587" s="39" t="n">
        <v>177.9</v>
      </c>
      <c r="P3587" s="40" t="n">
        <f aca="false">SUMPRODUCT(ReC,COS(kk*RADIANS(O3587)))-SUMPRODUCT(ImC,SIN(kk*RADIANS(O3587)))</f>
        <v>0.252742364955374</v>
      </c>
    </row>
    <row r="3588" customFormat="false" ht="15" hidden="false" customHeight="false" outlineLevel="0" collapsed="false">
      <c r="O3588" s="39" t="n">
        <v>178</v>
      </c>
      <c r="P3588" s="40" t="n">
        <f aca="false">SUMPRODUCT(ReC,COS(kk*RADIANS(O3588)))-SUMPRODUCT(ImC,SIN(kk*RADIANS(O3588)))</f>
        <v>0.253940973600345</v>
      </c>
    </row>
    <row r="3589" customFormat="false" ht="15" hidden="false" customHeight="false" outlineLevel="0" collapsed="false">
      <c r="O3589" s="39" t="n">
        <v>178.1</v>
      </c>
      <c r="P3589" s="40" t="n">
        <f aca="false">SUMPRODUCT(ReC,COS(kk*RADIANS(O3589)))-SUMPRODUCT(ImC,SIN(kk*RADIANS(O3589)))</f>
        <v>0.255121989305924</v>
      </c>
    </row>
    <row r="3590" customFormat="false" ht="15" hidden="false" customHeight="false" outlineLevel="0" collapsed="false">
      <c r="O3590" s="39" t="n">
        <v>178.2</v>
      </c>
      <c r="P3590" s="40" t="n">
        <f aca="false">SUMPRODUCT(ReC,COS(kk*RADIANS(O3590)))-SUMPRODUCT(ImC,SIN(kk*RADIANS(O3590)))</f>
        <v>0.256285003527395</v>
      </c>
    </row>
    <row r="3591" customFormat="false" ht="15" hidden="false" customHeight="false" outlineLevel="0" collapsed="false">
      <c r="O3591" s="39" t="n">
        <v>178.3</v>
      </c>
      <c r="P3591" s="40" t="n">
        <f aca="false">SUMPRODUCT(ReC,COS(kk*RADIANS(O3591)))-SUMPRODUCT(ImC,SIN(kk*RADIANS(O3591)))</f>
        <v>0.257429612694969</v>
      </c>
    </row>
    <row r="3592" customFormat="false" ht="15" hidden="false" customHeight="false" outlineLevel="0" collapsed="false">
      <c r="O3592" s="39" t="n">
        <v>178.4</v>
      </c>
      <c r="P3592" s="40" t="n">
        <f aca="false">SUMPRODUCT(ReC,COS(kk*RADIANS(O3592)))-SUMPRODUCT(ImC,SIN(kk*RADIANS(O3592)))</f>
        <v>0.258555418358319</v>
      </c>
    </row>
    <row r="3593" customFormat="false" ht="15" hidden="false" customHeight="false" outlineLevel="0" collapsed="false">
      <c r="O3593" s="39" t="n">
        <v>178.5</v>
      </c>
      <c r="P3593" s="40" t="n">
        <f aca="false">SUMPRODUCT(ReC,COS(kk*RADIANS(O3593)))-SUMPRODUCT(ImC,SIN(kk*RADIANS(O3593)))</f>
        <v>0.259662027329283</v>
      </c>
    </row>
    <row r="3594" customFormat="false" ht="15" hidden="false" customHeight="false" outlineLevel="0" collapsed="false">
      <c r="O3594" s="39" t="n">
        <v>178.6</v>
      </c>
      <c r="P3594" s="40" t="n">
        <f aca="false">SUMPRODUCT(ReC,COS(kk*RADIANS(O3594)))-SUMPRODUCT(ImC,SIN(kk*RADIANS(O3594)))</f>
        <v>0.260749051822685</v>
      </c>
    </row>
    <row r="3595" customFormat="false" ht="15" hidden="false" customHeight="false" outlineLevel="0" collapsed="false">
      <c r="O3595" s="39" t="n">
        <v>178.7</v>
      </c>
      <c r="P3595" s="40" t="n">
        <f aca="false">SUMPRODUCT(ReC,COS(kk*RADIANS(O3595)))-SUMPRODUCT(ImC,SIN(kk*RADIANS(O3595)))</f>
        <v>0.261816109595233</v>
      </c>
    </row>
    <row r="3596" customFormat="false" ht="15" hidden="false" customHeight="false" outlineLevel="0" collapsed="false">
      <c r="O3596" s="39" t="n">
        <v>178.8</v>
      </c>
      <c r="P3596" s="40" t="n">
        <f aca="false">SUMPRODUCT(ReC,COS(kk*RADIANS(O3596)))-SUMPRODUCT(ImC,SIN(kk*RADIANS(O3596)))</f>
        <v>0.262862824082426</v>
      </c>
    </row>
    <row r="3597" customFormat="false" ht="15" hidden="false" customHeight="false" outlineLevel="0" collapsed="false">
      <c r="O3597" s="39" t="n">
        <v>178.9</v>
      </c>
      <c r="P3597" s="40" t="n">
        <f aca="false">SUMPRODUCT(ReC,COS(kk*RADIANS(O3597)))-SUMPRODUCT(ImC,SIN(kk*RADIANS(O3597)))</f>
        <v>0.263888824533429</v>
      </c>
    </row>
    <row r="3598" customFormat="false" ht="15" hidden="false" customHeight="false" outlineLevel="0" collapsed="false">
      <c r="O3598" s="39" t="n">
        <v>179</v>
      </c>
      <c r="P3598" s="40" t="n">
        <f aca="false">SUMPRODUCT(ReC,COS(kk*RADIANS(O3598)))-SUMPRODUCT(ImC,SIN(kk*RADIANS(O3598)))</f>
        <v>0.264893746143854</v>
      </c>
    </row>
    <row r="3599" customFormat="false" ht="15" hidden="false" customHeight="false" outlineLevel="0" collapsed="false">
      <c r="O3599" s="39" t="n">
        <v>179.1</v>
      </c>
      <c r="P3599" s="40" t="n">
        <f aca="false">SUMPRODUCT(ReC,COS(kk*RADIANS(O3599)))-SUMPRODUCT(ImC,SIN(kk*RADIANS(O3599)))</f>
        <v>0.265877230186416</v>
      </c>
    </row>
    <row r="3600" customFormat="false" ht="15" hidden="false" customHeight="false" outlineLevel="0" collapsed="false">
      <c r="O3600" s="39" t="n">
        <v>179.2</v>
      </c>
      <c r="P3600" s="40" t="n">
        <f aca="false">SUMPRODUCT(ReC,COS(kk*RADIANS(O3600)))-SUMPRODUCT(ImC,SIN(kk*RADIANS(O3600)))</f>
        <v>0.266838924139388</v>
      </c>
    </row>
    <row r="3601" customFormat="false" ht="15" hidden="false" customHeight="false" outlineLevel="0" collapsed="false">
      <c r="O3601" s="39" t="n">
        <v>179.3</v>
      </c>
      <c r="P3601" s="40" t="n">
        <f aca="false">SUMPRODUCT(ReC,COS(kk*RADIANS(O3601)))-SUMPRODUCT(ImC,SIN(kk*RADIANS(O3601)))</f>
        <v>0.267778481812838</v>
      </c>
    </row>
    <row r="3602" customFormat="false" ht="15" hidden="false" customHeight="false" outlineLevel="0" collapsed="false">
      <c r="O3602" s="39" t="n">
        <v>179.4</v>
      </c>
      <c r="P3602" s="40" t="n">
        <f aca="false">SUMPRODUCT(ReC,COS(kk*RADIANS(O3602)))-SUMPRODUCT(ImC,SIN(kk*RADIANS(O3602)))</f>
        <v>0.268695563472566</v>
      </c>
    </row>
    <row r="3603" customFormat="false" ht="15" hidden="false" customHeight="false" outlineLevel="0" collapsed="false">
      <c r="O3603" s="39" t="n">
        <v>179.5</v>
      </c>
      <c r="P3603" s="40" t="n">
        <f aca="false">SUMPRODUCT(ReC,COS(kk*RADIANS(O3603)))-SUMPRODUCT(ImC,SIN(kk*RADIANS(O3603)))</f>
        <v>0.269589835961728</v>
      </c>
    </row>
    <row r="3604" customFormat="false" ht="15" hidden="false" customHeight="false" outlineLevel="0" collapsed="false">
      <c r="O3604" s="39" t="n">
        <v>179.6</v>
      </c>
      <c r="P3604" s="40" t="n">
        <f aca="false">SUMPRODUCT(ReC,COS(kk*RADIANS(O3604)))-SUMPRODUCT(ImC,SIN(kk*RADIANS(O3604)))</f>
        <v>0.270460972820076</v>
      </c>
    </row>
    <row r="3605" customFormat="false" ht="15" hidden="false" customHeight="false" outlineLevel="0" collapsed="false">
      <c r="O3605" s="39" t="n">
        <v>179.7</v>
      </c>
      <c r="P3605" s="40" t="n">
        <f aca="false">SUMPRODUCT(ReC,COS(kk*RADIANS(O3605)))-SUMPRODUCT(ImC,SIN(kk*RADIANS(O3605)))</f>
        <v>0.271308654400782</v>
      </c>
    </row>
    <row r="3606" customFormat="false" ht="15" hidden="false" customHeight="false" outlineLevel="0" collapsed="false">
      <c r="O3606" s="39" t="n">
        <v>179.8</v>
      </c>
      <c r="P3606" s="40" t="n">
        <f aca="false">SUMPRODUCT(ReC,COS(kk*RADIANS(O3606)))-SUMPRODUCT(ImC,SIN(kk*RADIANS(O3606)))</f>
        <v>0.272132567984798</v>
      </c>
    </row>
    <row r="3607" customFormat="false" ht="15" hidden="false" customHeight="false" outlineLevel="0" collapsed="false">
      <c r="O3607" s="39" t="n">
        <v>179.9</v>
      </c>
      <c r="P3607" s="40" t="n">
        <f aca="false">SUMPRODUCT(ReC,COS(kk*RADIANS(O3607)))-SUMPRODUCT(ImC,SIN(kk*RADIANS(O3607)))</f>
        <v>0.272932407892712</v>
      </c>
    </row>
    <row r="3608" customFormat="false" ht="15" hidden="false" customHeight="false" outlineLevel="0" collapsed="false">
      <c r="O3608" s="39" t="n">
        <v>180</v>
      </c>
      <c r="P3608" s="40" t="n">
        <f aca="false">SUMPRODUCT(ReC,COS(kk*RADIANS(O3608)))-SUMPRODUCT(ImC,SIN(kk*RADIANS(O3608)))</f>
        <v>0.273707875594054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9"/>
    <col collapsed="false" customWidth="true" hidden="false" outlineLevel="0" max="11" min="7" style="0" width="10"/>
    <col collapsed="false" customWidth="true" hidden="false" outlineLevel="0" max="12" min="12" style="0" width="9"/>
    <col collapsed="false" customWidth="true" hidden="false" outlineLevel="0" max="15" min="13" style="0" width="11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9" min="18" style="0" width="12"/>
    <col collapsed="false" customWidth="true" hidden="false" outlineLevel="0" max="21" min="21" style="0" width="30"/>
    <col collapsed="false" customWidth="true" hidden="false" outlineLevel="0" max="22" min="22" style="0" width="14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4" customFormat="false" ht="30" hidden="false" customHeight="true" outlineLevel="0" collapsed="false">
      <c r="A4" s="6" t="s">
        <v>226</v>
      </c>
      <c r="B4" s="6" t="s">
        <v>227</v>
      </c>
      <c r="C4" s="6" t="s">
        <v>228</v>
      </c>
      <c r="D4" s="6" t="s">
        <v>229</v>
      </c>
      <c r="E4" s="6" t="s">
        <v>230</v>
      </c>
      <c r="F4" s="6" t="s">
        <v>231</v>
      </c>
      <c r="G4" s="6" t="s">
        <v>232</v>
      </c>
      <c r="H4" s="6" t="s">
        <v>233</v>
      </c>
      <c r="I4" s="6" t="s">
        <v>234</v>
      </c>
      <c r="J4" s="6" t="s">
        <v>235</v>
      </c>
      <c r="K4" s="6" t="s">
        <v>236</v>
      </c>
      <c r="L4" s="6" t="s">
        <v>237</v>
      </c>
      <c r="M4" s="6" t="s">
        <v>238</v>
      </c>
      <c r="N4" s="6" t="s">
        <v>239</v>
      </c>
      <c r="O4" s="6" t="s">
        <v>240</v>
      </c>
      <c r="P4" s="6" t="s">
        <v>241</v>
      </c>
      <c r="Q4" s="6" t="s">
        <v>242</v>
      </c>
      <c r="R4" s="6" t="s">
        <v>243</v>
      </c>
      <c r="S4" s="6" t="s">
        <v>244</v>
      </c>
      <c r="U4" s="13" t="s">
        <v>245</v>
      </c>
    </row>
    <row r="5" customFormat="false" ht="15" hidden="false" customHeight="false" outlineLevel="0" collapsed="false">
      <c r="A5" s="24" t="n">
        <v>5998</v>
      </c>
      <c r="B5" s="43" t="n">
        <f aca="false">A5/f_r</f>
        <v>1999.33333333333</v>
      </c>
      <c r="C5" s="15" t="n">
        <v>271.929</v>
      </c>
      <c r="D5" s="15" t="n">
        <v>210.352</v>
      </c>
      <c r="E5" s="44" t="n">
        <f aca="false">C5*s_mm</f>
        <v>101.250159574468</v>
      </c>
      <c r="F5" s="44" t="n">
        <f aca="false">D5*s_mm</f>
        <v>78.3225531914894</v>
      </c>
      <c r="G5" s="24"/>
      <c r="H5" s="24"/>
      <c r="I5" s="24"/>
      <c r="J5" s="24"/>
      <c r="K5" s="24"/>
      <c r="L5" s="24"/>
      <c r="M5" s="45" t="n">
        <v>0.441371</v>
      </c>
      <c r="N5" s="45" t="n">
        <v>-1.41887</v>
      </c>
      <c r="O5" s="45" t="n">
        <v>0.553273</v>
      </c>
      <c r="P5" s="46" t="n">
        <v>72.7205</v>
      </c>
      <c r="Q5" s="24"/>
      <c r="R5" s="24"/>
      <c r="S5" s="24"/>
      <c r="U5" s="14" t="s">
        <v>246</v>
      </c>
      <c r="V5" s="47" t="n">
        <f aca="false">AVERAGE(K7:K97)</f>
        <v>2.21911857136239</v>
      </c>
    </row>
    <row r="6" customFormat="false" ht="15" hidden="false" customHeight="false" outlineLevel="0" collapsed="false">
      <c r="A6" s="24" t="n">
        <v>5999</v>
      </c>
      <c r="B6" s="43" t="n">
        <f aca="false">A6/f_r</f>
        <v>1999.66666666667</v>
      </c>
      <c r="C6" s="15" t="n">
        <v>271.837</v>
      </c>
      <c r="D6" s="15" t="n">
        <v>210.207</v>
      </c>
      <c r="E6" s="44" t="n">
        <f aca="false">C6*s_mm</f>
        <v>101.215904255319</v>
      </c>
      <c r="F6" s="44" t="n">
        <f aca="false">D6*s_mm</f>
        <v>78.2685638297872</v>
      </c>
      <c r="G6" s="24"/>
      <c r="H6" s="24"/>
      <c r="I6" s="24"/>
      <c r="J6" s="24"/>
      <c r="K6" s="24"/>
      <c r="L6" s="24"/>
      <c r="M6" s="45" t="n">
        <v>-0.0365118</v>
      </c>
      <c r="N6" s="45" t="n">
        <v>-1.1615</v>
      </c>
      <c r="O6" s="45" t="n">
        <v>0.432687</v>
      </c>
      <c r="P6" s="46" t="n">
        <v>91.8005</v>
      </c>
      <c r="Q6" s="24"/>
      <c r="R6" s="24"/>
      <c r="S6" s="24"/>
      <c r="U6" s="14" t="s">
        <v>247</v>
      </c>
      <c r="V6" s="47" t="n">
        <f aca="false">AVERAGE(O7:O97)</f>
        <v>2.21911555714286</v>
      </c>
    </row>
    <row r="7" customFormat="false" ht="15" hidden="false" customHeight="false" outlineLevel="0" collapsed="false">
      <c r="A7" s="24" t="n">
        <v>6000</v>
      </c>
      <c r="B7" s="43" t="n">
        <f aca="false">A7/f_r</f>
        <v>2000</v>
      </c>
      <c r="C7" s="15" t="n">
        <v>271.027</v>
      </c>
      <c r="D7" s="15" t="n">
        <v>209.412</v>
      </c>
      <c r="E7" s="44" t="n">
        <f aca="false">C7*s_mm</f>
        <v>100.914308510638</v>
      </c>
      <c r="F7" s="44" t="n">
        <f aca="false">D7*s_mm</f>
        <v>77.9725531914894</v>
      </c>
      <c r="G7" s="44" t="n">
        <f aca="false">(-2*C5-C6+C8+2*C9)/(10*dt)</f>
        <v>0.660300000000007</v>
      </c>
      <c r="H7" s="44" t="n">
        <f aca="false">(-2*D5-D6+D8+2*D9)/(10*dt)</f>
        <v>-2.20650000000002</v>
      </c>
      <c r="I7" s="44" t="n">
        <f aca="false">G7*s_mm</f>
        <v>0.245856382978726</v>
      </c>
      <c r="J7" s="44" t="n">
        <f aca="false">H7*s_mm</f>
        <v>-0.821569148936179</v>
      </c>
      <c r="K7" s="44" t="n">
        <f aca="false">SQRT(I7^2+J7^2)</f>
        <v>0.857567039673925</v>
      </c>
      <c r="L7" s="48" t="n">
        <f aca="false">IF(AND(G7=0,H7=0),"",DEGREES(ATAN2(G7,-H7)))</f>
        <v>73.3400714170566</v>
      </c>
      <c r="M7" s="45" t="n">
        <v>0.660001</v>
      </c>
      <c r="N7" s="45" t="n">
        <v>-2.20683</v>
      </c>
      <c r="O7" s="45" t="n">
        <v>0.857653</v>
      </c>
      <c r="P7" s="46" t="n">
        <v>73.3495</v>
      </c>
      <c r="Q7" s="49" t="n">
        <f aca="false">K7-O7</f>
        <v>-8.59603260753294E-005</v>
      </c>
      <c r="R7" s="44" t="n">
        <f aca="false">(C8-C6)/(2*dt)</f>
        <v>-0.649499999999989</v>
      </c>
      <c r="S7" s="44" t="n">
        <f aca="false">SQRT(((C8-C6)/(2*dt))^2+((D8-D6)/(2*dt))^2)*s_mm</f>
        <v>0.687875179533921</v>
      </c>
      <c r="U7" s="14" t="s">
        <v>248</v>
      </c>
      <c r="V7" s="50" t="n">
        <f aca="false">SUMPRODUCT(MAX(ABS(G7:G97-M7:M97)))</f>
        <v>0.000733300000008749</v>
      </c>
    </row>
    <row r="8" customFormat="false" ht="15" hidden="false" customHeight="false" outlineLevel="0" collapsed="false">
      <c r="A8" s="24" t="n">
        <v>6001</v>
      </c>
      <c r="B8" s="43" t="n">
        <f aca="false">A8/f_r</f>
        <v>2000.33333333333</v>
      </c>
      <c r="C8" s="15" t="n">
        <v>271.404</v>
      </c>
      <c r="D8" s="15" t="n">
        <v>209.054</v>
      </c>
      <c r="E8" s="44" t="n">
        <f aca="false">C8*s_mm</f>
        <v>101.054680851064</v>
      </c>
      <c r="F8" s="44" t="n">
        <f aca="false">D8*s_mm</f>
        <v>77.8392553191489</v>
      </c>
      <c r="G8" s="44" t="n">
        <f aca="false">(-2*C6-C7+C9+2*C10)/(10*dt)</f>
        <v>1.38209999999999</v>
      </c>
      <c r="H8" s="44" t="n">
        <f aca="false">(-2*D6-D7+D9+2*D10)/(10*dt)</f>
        <v>-2.40870000000002</v>
      </c>
      <c r="I8" s="44" t="n">
        <f aca="false">G8*s_mm</f>
        <v>0.514611702127656</v>
      </c>
      <c r="J8" s="44" t="n">
        <f aca="false">H8*s_mm</f>
        <v>-0.896856382978729</v>
      </c>
      <c r="K8" s="44" t="n">
        <f aca="false">SQRT(I8^2+J8^2)</f>
        <v>1.03400994949585</v>
      </c>
      <c r="L8" s="48" t="n">
        <f aca="false">IF(AND(G8=0,H8=0),"",DEGREES(ATAN2(G8,-H8)))</f>
        <v>60.1530119296242</v>
      </c>
      <c r="M8" s="45" t="n">
        <v>1.38184</v>
      </c>
      <c r="N8" s="45" t="n">
        <v>-2.40867</v>
      </c>
      <c r="O8" s="45" t="n">
        <v>1.03395</v>
      </c>
      <c r="P8" s="46" t="n">
        <v>60.1573</v>
      </c>
      <c r="Q8" s="49" t="n">
        <f aca="false">K8-O8</f>
        <v>5.99494958515301E-005</v>
      </c>
      <c r="R8" s="44" t="n">
        <f aca="false">(C9-C7)/(2*dt)</f>
        <v>3.32849999999999</v>
      </c>
      <c r="S8" s="44" t="n">
        <f aca="false">SQRT(((C9-C7)/(2*dt))^2+((D9-D7)/(2*dt))^2)*s_mm</f>
        <v>1.7299304219118</v>
      </c>
      <c r="U8" s="14" t="s">
        <v>249</v>
      </c>
      <c r="V8" s="47" t="n">
        <f aca="false">AVERAGE(S7:S97)</f>
        <v>2.48864551803913</v>
      </c>
    </row>
    <row r="9" customFormat="false" ht="15" hidden="false" customHeight="false" outlineLevel="0" collapsed="false">
      <c r="A9" s="24" t="n">
        <v>6002</v>
      </c>
      <c r="B9" s="43" t="n">
        <f aca="false">A9/f_r</f>
        <v>2000.66666666667</v>
      </c>
      <c r="C9" s="15" t="n">
        <v>273.246</v>
      </c>
      <c r="D9" s="15" t="n">
        <v>207.251</v>
      </c>
      <c r="E9" s="44" t="n">
        <f aca="false">C9*s_mm</f>
        <v>101.740531914894</v>
      </c>
      <c r="F9" s="44" t="n">
        <f aca="false">D9*s_mm</f>
        <v>77.1679255319149</v>
      </c>
      <c r="G9" s="44" t="n">
        <f aca="false">(-2*C7-C8+C10+2*C11)/(10*dt)</f>
        <v>1.42650000000003</v>
      </c>
      <c r="H9" s="44" t="n">
        <f aca="false">(-2*D7-D8+D10+2*D11)/(10*dt)</f>
        <v>-2.0205</v>
      </c>
      <c r="I9" s="44" t="n">
        <f aca="false">G9*s_mm</f>
        <v>0.531143617021289</v>
      </c>
      <c r="J9" s="44" t="n">
        <f aca="false">H9*s_mm</f>
        <v>-0.752313829787236</v>
      </c>
      <c r="K9" s="44" t="n">
        <f aca="false">SQRT(I9^2+J9^2)</f>
        <v>0.920917824993954</v>
      </c>
      <c r="L9" s="48" t="n">
        <f aca="false">IF(AND(G9=0,H9=0),"",DEGREES(ATAN2(G9,-H9)))</f>
        <v>54.7773973457556</v>
      </c>
      <c r="M9" s="45" t="n">
        <v>1.42653</v>
      </c>
      <c r="N9" s="45" t="n">
        <v>-2.02042</v>
      </c>
      <c r="O9" s="45" t="n">
        <v>0.9209</v>
      </c>
      <c r="P9" s="46" t="n">
        <v>54.7758</v>
      </c>
      <c r="Q9" s="49" t="n">
        <f aca="false">K9-O9</f>
        <v>1.78249939541963E-005</v>
      </c>
      <c r="R9" s="44" t="n">
        <f aca="false">(C10-C8)/(2*dt)</f>
        <v>2.44050000000001</v>
      </c>
      <c r="S9" s="44" t="n">
        <f aca="false">SQRT(((C10-C8)/(2*dt))^2+((D10-D8)/(2*dt))^2)*s_mm</f>
        <v>1.34728348707083</v>
      </c>
      <c r="U9" s="14" t="s">
        <v>250</v>
      </c>
      <c r="V9" s="51" t="str">
        <f aca="false">TEXT(G41,"0.00")&amp;" ; "&amp;TEXT(H41,"0.00")</f>
        <v>2.32 ; -3.35</v>
      </c>
    </row>
    <row r="10" customFormat="false" ht="15" hidden="false" customHeight="false" outlineLevel="0" collapsed="false">
      <c r="A10" s="24" t="n">
        <v>6003</v>
      </c>
      <c r="B10" s="43" t="n">
        <f aca="false">A10/f_r</f>
        <v>2001</v>
      </c>
      <c r="C10" s="15" t="n">
        <v>273.031</v>
      </c>
      <c r="D10" s="15" t="n">
        <v>207.273</v>
      </c>
      <c r="E10" s="44" t="n">
        <f aca="false">C10*s_mm</f>
        <v>101.660478723404</v>
      </c>
      <c r="F10" s="44" t="n">
        <f aca="false">D10*s_mm</f>
        <v>77.1761170212766</v>
      </c>
      <c r="G10" s="44" t="n">
        <f aca="false">(-2*C8-C9+C11+2*C12)/(10*dt)</f>
        <v>-0.314699999999994</v>
      </c>
      <c r="H10" s="44" t="n">
        <f aca="false">(-2*D8-D9+D11+2*D12)/(10*dt)</f>
        <v>-1.79280000000002</v>
      </c>
      <c r="I10" s="44" t="n">
        <f aca="false">G10*s_mm</f>
        <v>-0.117175531914891</v>
      </c>
      <c r="J10" s="44" t="n">
        <f aca="false">H10*s_mm</f>
        <v>-0.667531914893623</v>
      </c>
      <c r="K10" s="44" t="n">
        <f aca="false">SQRT(I10^2+J10^2)</f>
        <v>0.677738122493552</v>
      </c>
      <c r="L10" s="48" t="n">
        <f aca="false">IF(AND(G10=0,H10=0),"",DEGREES(ATAN2(G10,-H10)))</f>
        <v>99.9560115989463</v>
      </c>
      <c r="M10" s="45" t="n">
        <v>-0.31493</v>
      </c>
      <c r="N10" s="45" t="n">
        <v>-1.79238</v>
      </c>
      <c r="O10" s="45" t="n">
        <v>0.677601</v>
      </c>
      <c r="P10" s="46" t="n">
        <v>99.9654</v>
      </c>
      <c r="Q10" s="49" t="n">
        <f aca="false">K10-O10</f>
        <v>0.000137122493552244</v>
      </c>
      <c r="R10" s="44" t="n">
        <f aca="false">(C11-C9)/(2*dt)</f>
        <v>-0.982499999999959</v>
      </c>
      <c r="S10" s="44" t="n">
        <f aca="false">SQRT(((C11-C9)/(2*dt))^2+((D11-D9)/(2*dt))^2)*s_mm</f>
        <v>0.406172421815865</v>
      </c>
    </row>
    <row r="11" customFormat="false" ht="15" hidden="false" customHeight="false" outlineLevel="0" collapsed="false">
      <c r="A11" s="24" t="n">
        <v>6004</v>
      </c>
      <c r="B11" s="43" t="n">
        <f aca="false">A11/f_r</f>
        <v>2001.33333333333</v>
      </c>
      <c r="C11" s="15" t="n">
        <v>272.591</v>
      </c>
      <c r="D11" s="15" t="n">
        <v>206.935</v>
      </c>
      <c r="E11" s="44" t="n">
        <f aca="false">C11*s_mm</f>
        <v>101.49664893617</v>
      </c>
      <c r="F11" s="44" t="n">
        <f aca="false">D11*s_mm</f>
        <v>77.0502659574468</v>
      </c>
      <c r="G11" s="44" t="n">
        <f aca="false">(-2*C9-C10+C12+2*C13)/(10*dt)</f>
        <v>-2.17199999999997</v>
      </c>
      <c r="H11" s="44" t="n">
        <f aca="false">(-2*D9-D10+D12+2*D13)/(10*dt)</f>
        <v>-0.490499999999997</v>
      </c>
      <c r="I11" s="44" t="n">
        <f aca="false">G11*s_mm</f>
        <v>-0.808723404255307</v>
      </c>
      <c r="J11" s="44" t="n">
        <f aca="false">H11*s_mm</f>
        <v>-0.182632978723403</v>
      </c>
      <c r="K11" s="44" t="n">
        <f aca="false">SQRT(I11^2+J11^2)</f>
        <v>0.829088867074982</v>
      </c>
      <c r="L11" s="48" t="n">
        <f aca="false">IF(AND(G11=0,H11=0),"",DEGREES(ATAN2(G11,-H11)))</f>
        <v>167.27442982914</v>
      </c>
      <c r="M11" s="45" t="n">
        <v>-2.17161</v>
      </c>
      <c r="N11" s="45" t="n">
        <v>-0.490626</v>
      </c>
      <c r="O11" s="45" t="n">
        <v>0.828957</v>
      </c>
      <c r="P11" s="46" t="n">
        <v>167.269</v>
      </c>
      <c r="Q11" s="49" t="n">
        <f aca="false">K11-O11</f>
        <v>0.000131867074981584</v>
      </c>
      <c r="R11" s="44" t="n">
        <f aca="false">(C12-C10)/(2*dt)</f>
        <v>-2.73600000000002</v>
      </c>
      <c r="S11" s="44" t="n">
        <f aca="false">SQRT(((C12-C10)/(2*dt))^2+((D12-D10)/(2*dt))^2)*s_mm</f>
        <v>1.17518083985658</v>
      </c>
      <c r="U11" s="13" t="s">
        <v>251</v>
      </c>
    </row>
    <row r="12" customFormat="false" ht="15" hidden="false" customHeight="false" outlineLevel="0" collapsed="false">
      <c r="A12" s="24" t="n">
        <v>6005</v>
      </c>
      <c r="B12" s="43" t="n">
        <f aca="false">A12/f_r</f>
        <v>2001.66666666667</v>
      </c>
      <c r="C12" s="15" t="n">
        <v>271.207</v>
      </c>
      <c r="D12" s="15" t="n">
        <v>206.224</v>
      </c>
      <c r="E12" s="44" t="n">
        <f aca="false">C12*s_mm</f>
        <v>100.981329787234</v>
      </c>
      <c r="F12" s="44" t="n">
        <f aca="false">D12*s_mm</f>
        <v>76.7855319148936</v>
      </c>
      <c r="G12" s="44" t="n">
        <f aca="false">(-2*C10-C11+C13+2*C14)/(10*dt)</f>
        <v>-2.77109999999999</v>
      </c>
      <c r="H12" s="44" t="n">
        <f aca="false">(-2*D10-D11+D13+2*D14)/(10*dt)</f>
        <v>-1.26810000000001</v>
      </c>
      <c r="I12" s="44" t="n">
        <f aca="false">G12*s_mm</f>
        <v>-1.03179255319149</v>
      </c>
      <c r="J12" s="44" t="n">
        <f aca="false">H12*s_mm</f>
        <v>-0.472164893617025</v>
      </c>
      <c r="K12" s="44" t="n">
        <f aca="false">SQRT(I12^2+J12^2)</f>
        <v>1.13469624110851</v>
      </c>
      <c r="L12" s="48" t="n">
        <f aca="false">IF(AND(G12=0,H12=0),"",DEGREES(ATAN2(G12,-H12)))</f>
        <v>155.410404406279</v>
      </c>
      <c r="M12" s="45" t="n">
        <v>-2.7709</v>
      </c>
      <c r="N12" s="45" t="n">
        <v>-1.26853</v>
      </c>
      <c r="O12" s="45" t="n">
        <v>1.1347</v>
      </c>
      <c r="P12" s="46" t="n">
        <v>155.402</v>
      </c>
      <c r="Q12" s="49" t="n">
        <f aca="false">K12-O12</f>
        <v>-3.75889149029085E-006</v>
      </c>
      <c r="R12" s="44" t="n">
        <f aca="false">(C13-C11)/(2*dt)</f>
        <v>-3.0795</v>
      </c>
      <c r="S12" s="44" t="n">
        <f aca="false">SQRT(((C13-C11)/(2*dt))^2+((D13-D11)/(2*dt))^2)*s_mm</f>
        <v>1.14669429436067</v>
      </c>
      <c r="U12" s="2" t="s">
        <v>252</v>
      </c>
    </row>
    <row r="13" customFormat="false" ht="15" hidden="false" customHeight="false" outlineLevel="0" collapsed="false">
      <c r="A13" s="24" t="n">
        <v>6006</v>
      </c>
      <c r="B13" s="43" t="n">
        <f aca="false">A13/f_r</f>
        <v>2002</v>
      </c>
      <c r="C13" s="15" t="n">
        <v>270.538</v>
      </c>
      <c r="D13" s="15" t="n">
        <v>206.958</v>
      </c>
      <c r="E13" s="44" t="n">
        <f aca="false">C13*s_mm</f>
        <v>100.732234042553</v>
      </c>
      <c r="F13" s="44" t="n">
        <f aca="false">D13*s_mm</f>
        <v>77.058829787234</v>
      </c>
      <c r="G13" s="44" t="n">
        <f aca="false">(-2*C11-C12+C14+2*C15)/(10*dt)</f>
        <v>-2.65140000000002</v>
      </c>
      <c r="H13" s="44" t="n">
        <f aca="false">(-2*D11-D12+D14+2*D15)/(10*dt)</f>
        <v>-0.565200000000004</v>
      </c>
      <c r="I13" s="44" t="n">
        <f aca="false">G13*s_mm</f>
        <v>-0.987223404255328</v>
      </c>
      <c r="J13" s="44" t="n">
        <f aca="false">H13*s_mm</f>
        <v>-0.21044680851064</v>
      </c>
      <c r="K13" s="44" t="n">
        <f aca="false">SQRT(I13^2+J13^2)</f>
        <v>1.00940473008689</v>
      </c>
      <c r="L13" s="48" t="n">
        <f aca="false">IF(AND(G13=0,H13=0),"",DEGREES(ATAN2(G13,-H13)))</f>
        <v>167.966354146744</v>
      </c>
      <c r="M13" s="45" t="n">
        <v>-2.65137</v>
      </c>
      <c r="N13" s="45" t="n">
        <v>-0.564985</v>
      </c>
      <c r="O13" s="45" t="n">
        <v>1.00938</v>
      </c>
      <c r="P13" s="46" t="n">
        <v>167.971</v>
      </c>
      <c r="Q13" s="49" t="n">
        <f aca="false">K13-O13</f>
        <v>2.47300868927436E-005</v>
      </c>
      <c r="R13" s="44" t="n">
        <f aca="false">(C14-C12)/(2*dt)</f>
        <v>-2.65199999999996</v>
      </c>
      <c r="S13" s="44" t="n">
        <f aca="false">SQRT(((C14-C12)/(2*dt))^2+((D14-D12)/(2*dt))^2)*s_mm</f>
        <v>1.15594163023589</v>
      </c>
      <c r="U13" s="2" t="s">
        <v>253</v>
      </c>
    </row>
    <row r="14" customFormat="false" ht="15" hidden="false" customHeight="false" outlineLevel="0" collapsed="false">
      <c r="A14" s="24" t="n">
        <v>6007</v>
      </c>
      <c r="B14" s="43" t="n">
        <f aca="false">A14/f_r</f>
        <v>2002.33333333333</v>
      </c>
      <c r="C14" s="15" t="n">
        <v>269.439</v>
      </c>
      <c r="D14" s="15" t="n">
        <v>205.148</v>
      </c>
      <c r="E14" s="44" t="n">
        <f aca="false">C14*s_mm</f>
        <v>100.323031914894</v>
      </c>
      <c r="F14" s="44" t="n">
        <f aca="false">D14*s_mm</f>
        <v>76.3848936170213</v>
      </c>
      <c r="G14" s="44" t="n">
        <f aca="false">(-2*C12-C13+C15+2*C16)/(10*dt)</f>
        <v>-2.11259999999998</v>
      </c>
      <c r="H14" s="44" t="n">
        <f aca="false">(-2*D12-D13+D15+2*D16)/(10*dt)</f>
        <v>1.07970000000001</v>
      </c>
      <c r="I14" s="44" t="n">
        <f aca="false">G14*s_mm</f>
        <v>-0.786606382978714</v>
      </c>
      <c r="J14" s="44" t="n">
        <f aca="false">H14*s_mm</f>
        <v>0.402015957446814</v>
      </c>
      <c r="K14" s="44" t="n">
        <f aca="false">SQRT(I14^2+J14^2)</f>
        <v>0.883383513421398</v>
      </c>
      <c r="L14" s="48" t="n">
        <f aca="false">IF(AND(G14=0,H14=0),"",DEGREES(ATAN2(G14,-H14)))</f>
        <v>-152.929496708751</v>
      </c>
      <c r="M14" s="45" t="n">
        <v>-2.11282</v>
      </c>
      <c r="N14" s="45" t="n">
        <v>1.07999</v>
      </c>
      <c r="O14" s="45" t="n">
        <v>0.883506</v>
      </c>
      <c r="P14" s="46" t="n">
        <v>-152.926</v>
      </c>
      <c r="Q14" s="49" t="n">
        <f aca="false">K14-O14</f>
        <v>-0.000122486578601699</v>
      </c>
      <c r="R14" s="44" t="n">
        <f aca="false">(C15-C13)/(2*dt)</f>
        <v>-2.22300000000004</v>
      </c>
      <c r="S14" s="44" t="n">
        <f aca="false">SQRT(((C15-C13)/(2*dt))^2+((D15-D13)/(2*dt))^2)*s_mm</f>
        <v>0.86138438660186</v>
      </c>
      <c r="U14" s="2" t="s">
        <v>254</v>
      </c>
    </row>
    <row r="15" customFormat="false" ht="15" hidden="false" customHeight="false" outlineLevel="0" collapsed="false">
      <c r="A15" s="24" t="n">
        <v>6008</v>
      </c>
      <c r="B15" s="43" t="n">
        <f aca="false">A15/f_r</f>
        <v>2002.66666666667</v>
      </c>
      <c r="C15" s="15" t="n">
        <v>269.056</v>
      </c>
      <c r="D15" s="15" t="n">
        <v>206.531</v>
      </c>
      <c r="E15" s="44" t="n">
        <f aca="false">C15*s_mm</f>
        <v>100.180425531915</v>
      </c>
      <c r="F15" s="44" t="n">
        <f aca="false">D15*s_mm</f>
        <v>76.8998404255319</v>
      </c>
      <c r="G15" s="44" t="n">
        <f aca="false">(-2*C13-C14+C16+2*C17)/(10*dt)</f>
        <v>-2.72820000000002</v>
      </c>
      <c r="H15" s="44" t="n">
        <f aca="false">(-2*D13-D14+D16+2*D17)/(10*dt)</f>
        <v>0.6303</v>
      </c>
      <c r="I15" s="44" t="n">
        <f aca="false">G15*s_mm</f>
        <v>-1.01581914893618</v>
      </c>
      <c r="J15" s="44" t="n">
        <f aca="false">H15*s_mm</f>
        <v>0.234686170212766</v>
      </c>
      <c r="K15" s="44" t="n">
        <f aca="false">SQRT(I15^2+J15^2)</f>
        <v>1.04257668391085</v>
      </c>
      <c r="L15" s="48" t="n">
        <f aca="false">IF(AND(G15=0,H15=0),"",DEGREES(ATAN2(G15,-H15)))</f>
        <v>-166.991119653551</v>
      </c>
      <c r="M15" s="45" t="n">
        <v>-2.72882</v>
      </c>
      <c r="N15" s="45" t="n">
        <v>0.630588</v>
      </c>
      <c r="O15" s="45" t="n">
        <v>1.04283</v>
      </c>
      <c r="P15" s="46" t="n">
        <v>-166.988</v>
      </c>
      <c r="Q15" s="49" t="n">
        <f aca="false">K15-O15</f>
        <v>-0.000253316089146027</v>
      </c>
      <c r="R15" s="44" t="n">
        <f aca="false">(C16-C14)/(2*dt)</f>
        <v>-1.518</v>
      </c>
      <c r="S15" s="44" t="n">
        <f aca="false">SQRT(((C16-C14)/(2*dt))^2+((D16-D14)/(2*dt))^2)*s_mm</f>
        <v>1.81546587022936</v>
      </c>
      <c r="U15" s="2" t="s">
        <v>255</v>
      </c>
    </row>
    <row r="16" customFormat="false" ht="15" hidden="false" customHeight="false" outlineLevel="0" collapsed="false">
      <c r="A16" s="24" t="n">
        <v>6009</v>
      </c>
      <c r="B16" s="43" t="n">
        <f aca="false">A16/f_r</f>
        <v>2003</v>
      </c>
      <c r="C16" s="15" t="n">
        <v>268.427</v>
      </c>
      <c r="D16" s="15" t="n">
        <v>208.237</v>
      </c>
      <c r="E16" s="44" t="n">
        <f aca="false">C16*s_mm</f>
        <v>99.9462234042553</v>
      </c>
      <c r="F16" s="44" t="n">
        <f aca="false">D16*s_mm</f>
        <v>77.5350531914894</v>
      </c>
      <c r="G16" s="44" t="n">
        <f aca="false">(-2*C14-C15+C17+2*C18)/(10*dt)</f>
        <v>-2.72429999999997</v>
      </c>
      <c r="H16" s="44" t="n">
        <f aca="false">(-2*D14-D15+D17+2*D18)/(10*dt)</f>
        <v>0.605099999999999</v>
      </c>
      <c r="I16" s="44" t="n">
        <f aca="false">G16*s_mm</f>
        <v>-1.01436702127659</v>
      </c>
      <c r="J16" s="44" t="n">
        <f aca="false">H16*s_mm</f>
        <v>0.225303191489361</v>
      </c>
      <c r="K16" s="44" t="n">
        <f aca="false">SQRT(I16^2+J16^2)</f>
        <v>1.0390870906468</v>
      </c>
      <c r="L16" s="48" t="n">
        <f aca="false">IF(AND(G16=0,H16=0),"",DEGREES(ATAN2(G16,-H16)))</f>
        <v>-167.477204930492</v>
      </c>
      <c r="M16" s="45" t="n">
        <v>-2.72441</v>
      </c>
      <c r="N16" s="45" t="n">
        <v>0.605015</v>
      </c>
      <c r="O16" s="45" t="n">
        <v>1.03912</v>
      </c>
      <c r="P16" s="46" t="n">
        <v>-167.479</v>
      </c>
      <c r="Q16" s="49" t="n">
        <f aca="false">K16-O16</f>
        <v>-3.29093532034364E-005</v>
      </c>
      <c r="R16" s="44" t="n">
        <f aca="false">(C17-C15)/(2*dt)</f>
        <v>-3.83849999999995</v>
      </c>
      <c r="S16" s="44" t="n">
        <f aca="false">SQRT(((C17-C15)/(2*dt))^2+((D17-D15)/(2*dt))^2)*s_mm</f>
        <v>1.42971850940217</v>
      </c>
      <c r="U16" s="2" t="s">
        <v>256</v>
      </c>
    </row>
    <row r="17" customFormat="false" ht="15" hidden="false" customHeight="false" outlineLevel="0" collapsed="false">
      <c r="A17" s="24" t="n">
        <v>6010</v>
      </c>
      <c r="B17" s="43" t="n">
        <f aca="false">A17/f_r</f>
        <v>2003.33333333333</v>
      </c>
      <c r="C17" s="15" t="n">
        <v>266.497</v>
      </c>
      <c r="D17" s="15" t="n">
        <v>206.464</v>
      </c>
      <c r="E17" s="44" t="n">
        <f aca="false">C17*s_mm</f>
        <v>99.2276063829787</v>
      </c>
      <c r="F17" s="44" t="n">
        <f aca="false">D17*s_mm</f>
        <v>76.8748936170213</v>
      </c>
      <c r="G17" s="44" t="n">
        <f aca="false">(-2*C15-C16+C18+2*C19)/(10*dt)</f>
        <v>-5.7345</v>
      </c>
      <c r="H17" s="44" t="n">
        <f aca="false">(-2*D15-D16+D18+2*D19)/(10*dt)</f>
        <v>-4.81049999999999</v>
      </c>
      <c r="I17" s="44" t="n">
        <f aca="false">G17*s_mm</f>
        <v>-2.13518617021277</v>
      </c>
      <c r="J17" s="44" t="n">
        <f aca="false">H17*s_mm</f>
        <v>-1.79114361702127</v>
      </c>
      <c r="K17" s="44" t="n">
        <f aca="false">SQRT(I17^2+J17^2)</f>
        <v>2.78697245021617</v>
      </c>
      <c r="L17" s="48" t="n">
        <f aca="false">IF(AND(G17=0,H17=0),"",DEGREES(ATAN2(G17,-H17)))</f>
        <v>140.007721745291</v>
      </c>
      <c r="M17" s="45" t="n">
        <v>-5.73401</v>
      </c>
      <c r="N17" s="45" t="n">
        <v>-4.81081</v>
      </c>
      <c r="O17" s="45" t="n">
        <v>2.78691</v>
      </c>
      <c r="P17" s="46" t="n">
        <v>140.004</v>
      </c>
      <c r="Q17" s="49" t="n">
        <f aca="false">K17-O17</f>
        <v>6.24502161681306E-005</v>
      </c>
      <c r="R17" s="44" t="n">
        <f aca="false">(C18-C16)/(2*dt)</f>
        <v>-3.37350000000004</v>
      </c>
      <c r="S17" s="44" t="n">
        <f aca="false">SQRT(((C18-C16)/(2*dt))^2+((D18-D16)/(2*dt))^2)*s_mm</f>
        <v>1.69847942848945</v>
      </c>
    </row>
    <row r="18" customFormat="false" ht="15" hidden="false" customHeight="false" outlineLevel="0" collapsed="false">
      <c r="A18" s="24" t="n">
        <v>6011</v>
      </c>
      <c r="B18" s="43" t="n">
        <f aca="false">A18/f_r</f>
        <v>2003.66666666667</v>
      </c>
      <c r="C18" s="15" t="n">
        <v>266.178</v>
      </c>
      <c r="D18" s="15" t="n">
        <v>206.19</v>
      </c>
      <c r="E18" s="44" t="n">
        <f aca="false">C18*s_mm</f>
        <v>99.108829787234</v>
      </c>
      <c r="F18" s="44" t="n">
        <f aca="false">D18*s_mm</f>
        <v>76.7728723404255</v>
      </c>
      <c r="G18" s="44" t="n">
        <f aca="false">(-2*C16-C17+C19+2*C20)/(10*dt)</f>
        <v>-7.82460000000003</v>
      </c>
      <c r="H18" s="44" t="n">
        <f aca="false">(-2*D16-D17+D19+2*D20)/(10*dt)</f>
        <v>-8.32229999999998</v>
      </c>
      <c r="I18" s="44" t="n">
        <f aca="false">G18*s_mm</f>
        <v>-2.91341489361703</v>
      </c>
      <c r="J18" s="44" t="n">
        <f aca="false">H18*s_mm</f>
        <v>-3.09872872340425</v>
      </c>
      <c r="K18" s="44" t="n">
        <f aca="false">SQRT(I18^2+J18^2)</f>
        <v>4.25324652984048</v>
      </c>
      <c r="L18" s="48" t="n">
        <f aca="false">IF(AND(G18=0,H18=0),"",DEGREES(ATAN2(G18,-H18)))</f>
        <v>133.234516606097</v>
      </c>
      <c r="M18" s="45" t="n">
        <v>-7.82412</v>
      </c>
      <c r="N18" s="45" t="n">
        <v>-8.32228</v>
      </c>
      <c r="O18" s="45" t="n">
        <v>4.25312</v>
      </c>
      <c r="P18" s="46" t="n">
        <v>133.233</v>
      </c>
      <c r="Q18" s="49" t="n">
        <f aca="false">K18-O18</f>
        <v>0.000126529840478007</v>
      </c>
      <c r="R18" s="44" t="n">
        <f aca="false">(C19-C17)/(2*dt)</f>
        <v>-8.81100000000004</v>
      </c>
      <c r="S18" s="44" t="n">
        <f aca="false">SQRT(((C19-C17)/(2*dt))^2+((D19-D17)/(2*dt))^2)*s_mm</f>
        <v>5.07253139791649</v>
      </c>
    </row>
    <row r="19" customFormat="false" ht="15" hidden="false" customHeight="false" outlineLevel="0" collapsed="false">
      <c r="A19" s="24" t="n">
        <v>6012</v>
      </c>
      <c r="B19" s="43" t="n">
        <f aca="false">A19/f_r</f>
        <v>2004</v>
      </c>
      <c r="C19" s="15" t="n">
        <v>260.623</v>
      </c>
      <c r="D19" s="15" t="n">
        <v>199.537</v>
      </c>
      <c r="E19" s="44" t="n">
        <f aca="false">C19*s_mm</f>
        <v>97.0404787234043</v>
      </c>
      <c r="F19" s="44" t="n">
        <f aca="false">D19*s_mm</f>
        <v>74.2956914893617</v>
      </c>
      <c r="G19" s="44" t="n">
        <f aca="false">(-2*C17-C18+C20+2*C21)/(10*dt)</f>
        <v>-8.5905</v>
      </c>
      <c r="H19" s="44" t="n">
        <f aca="false">(-2*D17-D18+D20+2*D21)/(10*dt)</f>
        <v>-11.8962</v>
      </c>
      <c r="I19" s="44" t="n">
        <f aca="false">G19*s_mm</f>
        <v>-3.19859042553191</v>
      </c>
      <c r="J19" s="44" t="n">
        <f aca="false">H19*s_mm</f>
        <v>-4.42943617021275</v>
      </c>
      <c r="K19" s="44" t="n">
        <f aca="false">SQRT(I19^2+J19^2)</f>
        <v>5.46359638848748</v>
      </c>
      <c r="L19" s="48" t="n">
        <f aca="false">IF(AND(G19=0,H19=0),"",DEGREES(ATAN2(G19,-H19)))</f>
        <v>125.833854433506</v>
      </c>
      <c r="M19" s="45" t="n">
        <v>-8.59026</v>
      </c>
      <c r="N19" s="45" t="n">
        <v>-11.8964</v>
      </c>
      <c r="O19" s="45" t="n">
        <v>5.46359</v>
      </c>
      <c r="P19" s="46" t="n">
        <v>125.833</v>
      </c>
      <c r="Q19" s="49" t="n">
        <f aca="false">K19-O19</f>
        <v>6.38848748213405E-006</v>
      </c>
      <c r="R19" s="44" t="n">
        <f aca="false">(C20-C18)/(2*dt)</f>
        <v>-11.7825</v>
      </c>
      <c r="S19" s="44" t="n">
        <f aca="false">SQRT(((C20-C18)/(2*dt))^2+((D20-D18)/(2*dt))^2)*s_mm</f>
        <v>6.40684068261385</v>
      </c>
    </row>
    <row r="20" customFormat="false" ht="15" hidden="false" customHeight="false" outlineLevel="0" collapsed="false">
      <c r="A20" s="24" t="n">
        <v>6013</v>
      </c>
      <c r="B20" s="43" t="n">
        <f aca="false">A20/f_r</f>
        <v>2004.33333333333</v>
      </c>
      <c r="C20" s="15" t="n">
        <v>258.323</v>
      </c>
      <c r="D20" s="15" t="n">
        <v>197.83</v>
      </c>
      <c r="E20" s="44" t="n">
        <f aca="false">C20*s_mm</f>
        <v>96.1840957446808</v>
      </c>
      <c r="F20" s="44" t="n">
        <f aca="false">D20*s_mm</f>
        <v>73.6601063829787</v>
      </c>
      <c r="G20" s="44" t="n">
        <f aca="false">(-2*C18-C19+C21+2*C22)/(10*dt)</f>
        <v>-8.07000000000003</v>
      </c>
      <c r="H20" s="44" t="n">
        <f aca="false">(-2*D18-D19+D21+2*D22)/(10*dt)</f>
        <v>-15.3486</v>
      </c>
      <c r="I20" s="44" t="n">
        <f aca="false">G20*s_mm</f>
        <v>-3.00478723404256</v>
      </c>
      <c r="J20" s="44" t="n">
        <f aca="false">H20*s_mm</f>
        <v>-5.71490425531915</v>
      </c>
      <c r="K20" s="44" t="n">
        <f aca="false">SQRT(I20^2+J20^2)</f>
        <v>6.45669241712273</v>
      </c>
      <c r="L20" s="48" t="n">
        <f aca="false">IF(AND(G20=0,H20=0),"",DEGREES(ATAN2(G20,-H20)))</f>
        <v>117.734534210162</v>
      </c>
      <c r="M20" s="45" t="n">
        <v>-8.06987</v>
      </c>
      <c r="N20" s="45" t="n">
        <v>-15.349</v>
      </c>
      <c r="O20" s="45" t="n">
        <v>6.45681</v>
      </c>
      <c r="P20" s="46" t="n">
        <v>117.733</v>
      </c>
      <c r="Q20" s="49" t="n">
        <f aca="false">K20-O20</f>
        <v>-0.000117582877272149</v>
      </c>
      <c r="R20" s="44" t="n">
        <f aca="false">(C21-C19)/(2*dt)</f>
        <v>-6.77399999999994</v>
      </c>
      <c r="S20" s="44" t="n">
        <f aca="false">SQRT(((C21-C19)/(2*dt))^2+((D21-D19)/(2*dt))^2)*s_mm</f>
        <v>5.484581748056</v>
      </c>
    </row>
    <row r="21" customFormat="false" ht="15" hidden="false" customHeight="false" outlineLevel="0" collapsed="false">
      <c r="A21" s="24" t="n">
        <v>6014</v>
      </c>
      <c r="B21" s="43" t="n">
        <f aca="false">A21/f_r</f>
        <v>2004.66666666667</v>
      </c>
      <c r="C21" s="15" t="n">
        <v>256.107</v>
      </c>
      <c r="D21" s="15" t="n">
        <v>190.817</v>
      </c>
      <c r="E21" s="44" t="n">
        <f aca="false">C21*s_mm</f>
        <v>95.3589893617021</v>
      </c>
      <c r="F21" s="44" t="n">
        <f aca="false">D21*s_mm</f>
        <v>71.0488829787234</v>
      </c>
      <c r="G21" s="44" t="n">
        <f aca="false">(-2*C19-C20+C22+2*C23)/(10*dt)</f>
        <v>-3.65369999999999</v>
      </c>
      <c r="H21" s="44" t="n">
        <f aca="false">(-2*D19-D20+D22+2*D23)/(10*dt)</f>
        <v>-11.0241</v>
      </c>
      <c r="I21" s="44" t="n">
        <f aca="false">G21*s_mm</f>
        <v>-1.36042021276595</v>
      </c>
      <c r="J21" s="44" t="n">
        <f aca="false">H21*s_mm</f>
        <v>-4.10471808510639</v>
      </c>
      <c r="K21" s="44" t="n">
        <f aca="false">SQRT(I21^2+J21^2)</f>
        <v>4.32428649762034</v>
      </c>
      <c r="L21" s="48" t="n">
        <f aca="false">IF(AND(G21=0,H21=0),"",DEGREES(ATAN2(G21,-H21)))</f>
        <v>108.336663396555</v>
      </c>
      <c r="M21" s="45" t="n">
        <v>-3.65387</v>
      </c>
      <c r="N21" s="45" t="n">
        <v>-11.0242</v>
      </c>
      <c r="O21" s="45" t="n">
        <v>4.32435</v>
      </c>
      <c r="P21" s="46" t="n">
        <v>108.337</v>
      </c>
      <c r="Q21" s="49" t="n">
        <f aca="false">K21-O21</f>
        <v>-6.35023796586864E-005</v>
      </c>
      <c r="R21" s="44" t="n">
        <f aca="false">(C22-C20)/(2*dt)</f>
        <v>-5.00549999999998</v>
      </c>
      <c r="S21" s="44" t="n">
        <f aca="false">SQRT(((C22-C20)/(2*dt))^2+((D22-D20)/(2*dt))^2)*s_mm</f>
        <v>7.4208577319217</v>
      </c>
    </row>
    <row r="22" customFormat="false" ht="15" hidden="false" customHeight="false" outlineLevel="0" collapsed="false">
      <c r="A22" s="24" t="n">
        <v>6015</v>
      </c>
      <c r="B22" s="43" t="n">
        <f aca="false">A22/f_r</f>
        <v>2005</v>
      </c>
      <c r="C22" s="15" t="n">
        <v>254.986</v>
      </c>
      <c r="D22" s="15" t="n">
        <v>184.969</v>
      </c>
      <c r="E22" s="44" t="n">
        <f aca="false">C22*s_mm</f>
        <v>94.9415957446808</v>
      </c>
      <c r="F22" s="44" t="n">
        <f aca="false">D22*s_mm</f>
        <v>68.8714361702128</v>
      </c>
      <c r="G22" s="44" t="n">
        <f aca="false">(-2*C20-C21+C23+2*C24)/(10*dt)</f>
        <v>-1.01249999999997</v>
      </c>
      <c r="H22" s="44" t="n">
        <f aca="false">(-2*D20-D21+D23+2*D24)/(10*dt)</f>
        <v>-10.4403</v>
      </c>
      <c r="I22" s="44" t="n">
        <f aca="false">G22*s_mm</f>
        <v>-0.376994680851051</v>
      </c>
      <c r="J22" s="44" t="n">
        <f aca="false">H22*s_mm</f>
        <v>-3.88734574468086</v>
      </c>
      <c r="K22" s="44" t="n">
        <f aca="false">SQRT(I22^2+J22^2)</f>
        <v>3.90558342992163</v>
      </c>
      <c r="L22" s="48" t="n">
        <f aca="false">IF(AND(G22=0,H22=0),"",DEGREES(ATAN2(G22,-H22)))</f>
        <v>95.5392207547985</v>
      </c>
      <c r="M22" s="45" t="n">
        <v>-1.0127</v>
      </c>
      <c r="N22" s="45" t="n">
        <v>-10.4404</v>
      </c>
      <c r="O22" s="45" t="n">
        <v>3.90562</v>
      </c>
      <c r="P22" s="46" t="n">
        <v>95.5403</v>
      </c>
      <c r="Q22" s="49" t="n">
        <f aca="false">K22-O22</f>
        <v>-3.6570078371323E-005</v>
      </c>
      <c r="R22" s="44" t="n">
        <f aca="false">(C23-C21)/(2*dt)</f>
        <v>0.142499999999956</v>
      </c>
      <c r="S22" s="44" t="n">
        <f aca="false">SQRT(((C23-C21)/(2*dt))^2+((D23-D21)/(2*dt))^2)*s_mm</f>
        <v>1.80086158434227</v>
      </c>
    </row>
    <row r="23" customFormat="false" ht="15" hidden="false" customHeight="false" outlineLevel="0" collapsed="false">
      <c r="A23" s="24" t="n">
        <v>6016</v>
      </c>
      <c r="B23" s="43" t="n">
        <f aca="false">A23/f_r</f>
        <v>2005.33333333333</v>
      </c>
      <c r="C23" s="15" t="n">
        <v>256.202</v>
      </c>
      <c r="D23" s="15" t="n">
        <v>187.594</v>
      </c>
      <c r="E23" s="44" t="n">
        <f aca="false">C23*s_mm</f>
        <v>95.3943617021277</v>
      </c>
      <c r="F23" s="44" t="n">
        <f aca="false">D23*s_mm</f>
        <v>69.848829787234</v>
      </c>
      <c r="G23" s="44" t="n">
        <f aca="false">(-2*C21-C22+C24+2*C25)/(10*dt)</f>
        <v>1.05599999999998</v>
      </c>
      <c r="H23" s="44" t="n">
        <f aca="false">(-2*D21-D22+D24+2*D25)/(10*dt)</f>
        <v>-6.49080000000003</v>
      </c>
      <c r="I23" s="44" t="n">
        <f aca="false">G23*s_mm</f>
        <v>0.393191489361694</v>
      </c>
      <c r="J23" s="44" t="n">
        <f aca="false">H23*s_mm</f>
        <v>-2.41678723404256</v>
      </c>
      <c r="K23" s="44" t="n">
        <f aca="false">SQRT(I23^2+J23^2)</f>
        <v>2.44856286052402</v>
      </c>
      <c r="L23" s="48" t="n">
        <f aca="false">IF(AND(G23=0,H23=0),"",DEGREES(ATAN2(G23,-H23)))</f>
        <v>80.759406917196</v>
      </c>
      <c r="M23" s="45" t="n">
        <v>1.0558</v>
      </c>
      <c r="N23" s="45" t="n">
        <v>-6.49069</v>
      </c>
      <c r="O23" s="45" t="n">
        <v>2.44851</v>
      </c>
      <c r="P23" s="46" t="n">
        <v>80.761</v>
      </c>
      <c r="Q23" s="49" t="n">
        <f aca="false">K23-O23</f>
        <v>5.28605240188718E-005</v>
      </c>
      <c r="R23" s="44" t="n">
        <f aca="false">(C24-C22)/(2*dt)</f>
        <v>2.40300000000005</v>
      </c>
      <c r="S23" s="44" t="n">
        <f aca="false">SQRT(((C24-C22)/(2*dt))^2+((D24-D22)/(2*dt))^2)*s_mm</f>
        <v>1.86408629783627</v>
      </c>
    </row>
    <row r="24" customFormat="false" ht="15" hidden="false" customHeight="false" outlineLevel="0" collapsed="false">
      <c r="A24" s="24" t="n">
        <v>6017</v>
      </c>
      <c r="B24" s="43" t="n">
        <f aca="false">A24/f_r</f>
        <v>2005.66666666667</v>
      </c>
      <c r="C24" s="15" t="n">
        <v>256.588</v>
      </c>
      <c r="D24" s="15" t="n">
        <v>182.041</v>
      </c>
      <c r="E24" s="44" t="n">
        <f aca="false">C24*s_mm</f>
        <v>95.538085106383</v>
      </c>
      <c r="F24" s="44" t="n">
        <f aca="false">D24*s_mm</f>
        <v>67.7812234042553</v>
      </c>
      <c r="G24" s="44" t="n">
        <f aca="false">(-2*C22-C23+C25+2*C26)/(10*dt)</f>
        <v>1.71660000000001</v>
      </c>
      <c r="H24" s="44" t="n">
        <f aca="false">(-2*D22-D23+D25+2*D26)/(10*dt)</f>
        <v>-3.83369999999998</v>
      </c>
      <c r="I24" s="44" t="n">
        <f aca="false">G24*s_mm</f>
        <v>0.639159574468089</v>
      </c>
      <c r="J24" s="44" t="n">
        <f aca="false">H24*s_mm</f>
        <v>-1.4274414893617</v>
      </c>
      <c r="K24" s="44" t="n">
        <f aca="false">SQRT(I24^2+J24^2)</f>
        <v>1.56400580791293</v>
      </c>
      <c r="L24" s="48" t="n">
        <f aca="false">IF(AND(G24=0,H24=0),"",DEGREES(ATAN2(G24,-H24)))</f>
        <v>65.8787939078967</v>
      </c>
      <c r="M24" s="45" t="n">
        <v>1.71659</v>
      </c>
      <c r="N24" s="45" t="n">
        <v>-3.83349</v>
      </c>
      <c r="O24" s="45" t="n">
        <v>1.56393</v>
      </c>
      <c r="P24" s="46" t="n">
        <v>65.8778</v>
      </c>
      <c r="Q24" s="49" t="n">
        <f aca="false">K24-O24</f>
        <v>7.58079129257183E-005</v>
      </c>
      <c r="R24" s="44" t="n">
        <f aca="false">(C25-C23)/(2*dt)</f>
        <v>1.29599999999996</v>
      </c>
      <c r="S24" s="44" t="n">
        <f aca="false">SQRT(((C25-C23)/(2*dt))^2+((D25-D23)/(2*dt))^2)*s_mm</f>
        <v>3.45806303193035</v>
      </c>
    </row>
    <row r="25" customFormat="false" ht="15" hidden="false" customHeight="false" outlineLevel="0" collapsed="false">
      <c r="A25" s="24" t="n">
        <v>6018</v>
      </c>
      <c r="B25" s="43" t="n">
        <f aca="false">A25/f_r</f>
        <v>2006</v>
      </c>
      <c r="C25" s="15" t="n">
        <v>257.066</v>
      </c>
      <c r="D25" s="15" t="n">
        <v>181.463</v>
      </c>
      <c r="E25" s="44" t="n">
        <f aca="false">C25*s_mm</f>
        <v>95.7160638297872</v>
      </c>
      <c r="F25" s="44" t="n">
        <f aca="false">D25*s_mm</f>
        <v>67.5660106382979</v>
      </c>
      <c r="G25" s="44" t="n">
        <f aca="false">(-2*C23-C24+C26+2*C27)/(10*dt)</f>
        <v>1.60110000000001</v>
      </c>
      <c r="H25" s="44" t="n">
        <f aca="false">(-2*D23-D24+D26+2*D27)/(10*dt)</f>
        <v>-2.52960000000002</v>
      </c>
      <c r="I25" s="44" t="n">
        <f aca="false">G25*s_mm</f>
        <v>0.596154255319154</v>
      </c>
      <c r="J25" s="44" t="n">
        <f aca="false">H25*s_mm</f>
        <v>-0.94187234042554</v>
      </c>
      <c r="K25" s="44" t="n">
        <f aca="false">SQRT(I25^2+J25^2)</f>
        <v>1.11468533757012</v>
      </c>
      <c r="L25" s="48" t="n">
        <f aca="false">IF(AND(G25=0,H25=0),"",DEGREES(ATAN2(G25,-H25)))</f>
        <v>57.6684017954932</v>
      </c>
      <c r="M25" s="45" t="n">
        <v>1.60112</v>
      </c>
      <c r="N25" s="45" t="n">
        <v>-2.52965</v>
      </c>
      <c r="O25" s="45" t="n">
        <v>1.11471</v>
      </c>
      <c r="P25" s="46" t="n">
        <v>57.6687</v>
      </c>
      <c r="Q25" s="49" t="n">
        <f aca="false">K25-O25</f>
        <v>-2.46624298767539E-005</v>
      </c>
      <c r="R25" s="44" t="n">
        <f aca="false">(C26-C24)/(2*dt)</f>
        <v>1.2405</v>
      </c>
      <c r="S25" s="44" t="n">
        <f aca="false">SQRT(((C26-C24)/(2*dt))^2+((D26-D24)/(2*dt))^2)*s_mm</f>
        <v>0.512110400915996</v>
      </c>
    </row>
    <row r="26" customFormat="false" ht="15" hidden="false" customHeight="false" outlineLevel="0" collapsed="false">
      <c r="A26" s="24" t="n">
        <v>6019</v>
      </c>
      <c r="B26" s="43" t="n">
        <f aca="false">A26/f_r</f>
        <v>2006.33333333333</v>
      </c>
      <c r="C26" s="15" t="n">
        <v>257.415</v>
      </c>
      <c r="D26" s="15" t="n">
        <v>181.645</v>
      </c>
      <c r="E26" s="44" t="n">
        <f aca="false">C26*s_mm</f>
        <v>95.8460106382979</v>
      </c>
      <c r="F26" s="44" t="n">
        <f aca="false">D26*s_mm</f>
        <v>67.6337765957447</v>
      </c>
      <c r="G26" s="44" t="n">
        <f aca="false">(-2*C24-C25+C27+2*C28)/(10*dt)</f>
        <v>-0.918299999999994</v>
      </c>
      <c r="H26" s="44" t="n">
        <f aca="false">(-2*D24-D25+D27+2*D28)/(10*dt)</f>
        <v>-0.980699999999985</v>
      </c>
      <c r="I26" s="44" t="n">
        <f aca="false">G26*s_mm</f>
        <v>-0.341920212765955</v>
      </c>
      <c r="J26" s="44" t="n">
        <f aca="false">H26*s_mm</f>
        <v>-0.365154255319143</v>
      </c>
      <c r="K26" s="44" t="n">
        <f aca="false">SQRT(I26^2+J26^2)</f>
        <v>0.500247001066067</v>
      </c>
      <c r="L26" s="48" t="n">
        <f aca="false">IF(AND(G26=0,H26=0),"",DEGREES(ATAN2(G26,-H26)))</f>
        <v>133.117972252819</v>
      </c>
      <c r="M26" s="45" t="n">
        <v>-0.917886</v>
      </c>
      <c r="N26" s="45" t="n">
        <v>-0.980403</v>
      </c>
      <c r="O26" s="45" t="n">
        <v>0.500061</v>
      </c>
      <c r="P26" s="46" t="n">
        <v>133.114</v>
      </c>
      <c r="Q26" s="49" t="n">
        <f aca="false">K26-O26</f>
        <v>0.000186001066067365</v>
      </c>
      <c r="R26" s="44" t="n">
        <f aca="false">(C27-C25)/(2*dt)</f>
        <v>2.08650000000003</v>
      </c>
      <c r="S26" s="44" t="n">
        <f aca="false">SQRT(((C27-C25)/(2*dt))^2+((D27-D25)/(2*dt))^2)*s_mm</f>
        <v>1.41289393616137</v>
      </c>
    </row>
    <row r="27" customFormat="false" ht="15" hidden="false" customHeight="false" outlineLevel="0" collapsed="false">
      <c r="A27" s="24" t="n">
        <v>6020</v>
      </c>
      <c r="B27" s="43" t="n">
        <f aca="false">A27/f_r</f>
        <v>2006.66666666667</v>
      </c>
      <c r="C27" s="15" t="n">
        <v>258.457</v>
      </c>
      <c r="D27" s="15" t="n">
        <v>183.576</v>
      </c>
      <c r="E27" s="44" t="n">
        <f aca="false">C27*s_mm</f>
        <v>96.2339893617021</v>
      </c>
      <c r="F27" s="44" t="n">
        <f aca="false">D27*s_mm</f>
        <v>68.3527659574468</v>
      </c>
      <c r="G27" s="44" t="n">
        <f aca="false">(-2*C25-C26+C28+2*C29)/(10*dt)</f>
        <v>-3.48150000000002</v>
      </c>
      <c r="H27" s="44" t="n">
        <f aca="false">(-2*D25-D26+D28+2*D29)/(10*dt)</f>
        <v>-3.2661</v>
      </c>
      <c r="I27" s="44" t="n">
        <f aca="false">G27*s_mm</f>
        <v>-1.29630319148937</v>
      </c>
      <c r="J27" s="44" t="n">
        <f aca="false">H27*s_mm</f>
        <v>-1.21610106382979</v>
      </c>
      <c r="K27" s="44" t="n">
        <f aca="false">SQRT(I27^2+J27^2)</f>
        <v>1.77744304035698</v>
      </c>
      <c r="L27" s="48" t="n">
        <f aca="false">IF(AND(G27=0,H27=0),"",DEGREES(ATAN2(G27,-H27)))</f>
        <v>136.828401400422</v>
      </c>
      <c r="M27" s="45" t="n">
        <v>-3.48131</v>
      </c>
      <c r="N27" s="45" t="n">
        <v>-3.26616</v>
      </c>
      <c r="O27" s="45" t="n">
        <v>1.77741</v>
      </c>
      <c r="P27" s="46" t="n">
        <v>136.826</v>
      </c>
      <c r="Q27" s="49" t="n">
        <f aca="false">K27-O27</f>
        <v>3.30403569805959E-005</v>
      </c>
      <c r="R27" s="44" t="n">
        <f aca="false">(C28-C26)/(2*dt)</f>
        <v>-4.57950000000004</v>
      </c>
      <c r="S27" s="44" t="n">
        <f aca="false">SQRT(((C28-C26)/(2*dt))^2+((D28-D26)/(2*dt))^2)*s_mm</f>
        <v>2.1331768216626</v>
      </c>
    </row>
    <row r="28" customFormat="false" ht="15" hidden="false" customHeight="false" outlineLevel="0" collapsed="false">
      <c r="A28" s="24" t="n">
        <v>6021</v>
      </c>
      <c r="B28" s="43" t="n">
        <f aca="false">A28/f_r</f>
        <v>2007</v>
      </c>
      <c r="C28" s="15" t="n">
        <v>254.362</v>
      </c>
      <c r="D28" s="15" t="n">
        <v>179.35</v>
      </c>
      <c r="E28" s="44" t="n">
        <f aca="false">C28*s_mm</f>
        <v>94.7092553191489</v>
      </c>
      <c r="F28" s="44" t="n">
        <f aca="false">D28*s_mm</f>
        <v>66.7792553191489</v>
      </c>
      <c r="G28" s="44" t="n">
        <f aca="false">(-2*C26-C27+C29+2*C30)/(10*dt)</f>
        <v>-5.90850000000002</v>
      </c>
      <c r="H28" s="44" t="n">
        <f aca="false">(-2*D26-D27+D29+2*D30)/(10*dt)</f>
        <v>-4.73189999999999</v>
      </c>
      <c r="I28" s="44" t="n">
        <f aca="false">G28*s_mm</f>
        <v>-2.19997340425532</v>
      </c>
      <c r="J28" s="44" t="n">
        <f aca="false">H28*s_mm</f>
        <v>-1.76187765957446</v>
      </c>
      <c r="K28" s="44" t="n">
        <f aca="false">SQRT(I28^2+J28^2)</f>
        <v>2.81852725137409</v>
      </c>
      <c r="L28" s="48" t="n">
        <f aca="false">IF(AND(G28=0,H28=0),"",DEGREES(ATAN2(G28,-H28)))</f>
        <v>141.310048580478</v>
      </c>
      <c r="M28" s="45" t="n">
        <v>-5.90856</v>
      </c>
      <c r="N28" s="45" t="n">
        <v>-4.73227</v>
      </c>
      <c r="O28" s="45" t="n">
        <v>2.81863</v>
      </c>
      <c r="P28" s="46" t="n">
        <v>141.308</v>
      </c>
      <c r="Q28" s="49" t="n">
        <f aca="false">K28-O28</f>
        <v>-0.000102748625915083</v>
      </c>
      <c r="R28" s="44" t="n">
        <f aca="false">(C29-C27)/(2*dt)</f>
        <v>-8.5005</v>
      </c>
      <c r="S28" s="44" t="n">
        <f aca="false">SQRT(((C29-C27)/(2*dt))^2+((D29-D27)/(2*dt))^2)*s_mm</f>
        <v>4.77812852796977</v>
      </c>
    </row>
    <row r="29" customFormat="false" ht="15" hidden="false" customHeight="false" outlineLevel="0" collapsed="false">
      <c r="A29" s="24" t="n">
        <v>6022</v>
      </c>
      <c r="B29" s="43" t="n">
        <f aca="false">A29/f_r</f>
        <v>2007.33333333333</v>
      </c>
      <c r="C29" s="15" t="n">
        <v>252.79</v>
      </c>
      <c r="D29" s="15" t="n">
        <v>177.167</v>
      </c>
      <c r="E29" s="44" t="n">
        <f aca="false">C29*s_mm</f>
        <v>94.1239361702128</v>
      </c>
      <c r="F29" s="44" t="n">
        <f aca="false">D29*s_mm</f>
        <v>65.9664361702128</v>
      </c>
      <c r="G29" s="44" t="n">
        <f aca="false">(-2*C27-C28+C30+2*C31)/(10*dt)</f>
        <v>-4.5303</v>
      </c>
      <c r="H29" s="44" t="n">
        <f aca="false">(-2*D27-D28+D30+2*D31)/(10*dt)</f>
        <v>-6.37770000000001</v>
      </c>
      <c r="I29" s="44" t="n">
        <f aca="false">G29*s_mm</f>
        <v>-1.68681382978723</v>
      </c>
      <c r="J29" s="44" t="n">
        <f aca="false">H29*s_mm</f>
        <v>-2.3746755319149</v>
      </c>
      <c r="K29" s="44" t="n">
        <f aca="false">SQRT(I29^2+J29^2)</f>
        <v>2.91280359417465</v>
      </c>
      <c r="L29" s="48" t="n">
        <f aca="false">IF(AND(G29=0,H29=0),"",DEGREES(ATAN2(G29,-H29)))</f>
        <v>125.387489928353</v>
      </c>
      <c r="M29" s="45" t="n">
        <v>-4.52995</v>
      </c>
      <c r="N29" s="45" t="n">
        <v>-6.37801</v>
      </c>
      <c r="O29" s="45" t="n">
        <v>2.91282</v>
      </c>
      <c r="P29" s="46" t="n">
        <v>125.384</v>
      </c>
      <c r="Q29" s="49" t="n">
        <f aca="false">K29-O29</f>
        <v>-1.64058253484534E-005</v>
      </c>
      <c r="R29" s="44" t="n">
        <f aca="false">(C30-C28)/(2*dt)</f>
        <v>-5.94149999999998</v>
      </c>
      <c r="S29" s="44" t="n">
        <f aca="false">SQRT(((C30-C28)/(2*dt))^2+((D30-D28)/(2*dt))^2)*s_mm</f>
        <v>2.58291032855091</v>
      </c>
    </row>
    <row r="30" customFormat="false" ht="15" hidden="false" customHeight="false" outlineLevel="0" collapsed="false">
      <c r="A30" s="24" t="n">
        <v>6023</v>
      </c>
      <c r="B30" s="43" t="n">
        <f aca="false">A30/f_r</f>
        <v>2007.66666666667</v>
      </c>
      <c r="C30" s="15" t="n">
        <v>250.401</v>
      </c>
      <c r="D30" s="15" t="n">
        <v>176.963</v>
      </c>
      <c r="E30" s="44" t="n">
        <f aca="false">C30*s_mm</f>
        <v>93.234414893617</v>
      </c>
      <c r="F30" s="44" t="n">
        <f aca="false">D30*s_mm</f>
        <v>65.8904787234042</v>
      </c>
      <c r="G30" s="44" t="n">
        <f aca="false">(-2*C28-C29+C31+2*C32)/(10*dt)</f>
        <v>-0.3411</v>
      </c>
      <c r="H30" s="44" t="n">
        <f aca="false">(-2*D28-D29+D31+2*D32)/(10*dt)</f>
        <v>-2.85929999999999</v>
      </c>
      <c r="I30" s="44" t="n">
        <f aca="false">G30*s_mm</f>
        <v>-0.127005319148936</v>
      </c>
      <c r="J30" s="44" t="n">
        <f aca="false">H30*s_mm</f>
        <v>-1.0646329787234</v>
      </c>
      <c r="K30" s="44" t="n">
        <f aca="false">SQRT(I30^2+J30^2)</f>
        <v>1.07218176186577</v>
      </c>
      <c r="L30" s="48" t="n">
        <f aca="false">IF(AND(G30=0,H30=0),"",DEGREES(ATAN2(G30,-H30)))</f>
        <v>96.8029461598821</v>
      </c>
      <c r="M30" s="45" t="n">
        <v>-0.341329</v>
      </c>
      <c r="N30" s="45" t="n">
        <v>-2.85943</v>
      </c>
      <c r="O30" s="45" t="n">
        <v>1.07224</v>
      </c>
      <c r="P30" s="46" t="n">
        <v>96.8072</v>
      </c>
      <c r="Q30" s="49" t="n">
        <f aca="false">K30-O30</f>
        <v>-5.8238134233557E-005</v>
      </c>
      <c r="R30" s="44" t="n">
        <f aca="false">(C31-C29)/(2*dt)</f>
        <v>0.145500000000013</v>
      </c>
      <c r="S30" s="44" t="n">
        <f aca="false">SQRT(((C31-C29)/(2*dt))^2+((D31-D29)/(2*dt))^2)*s_mm</f>
        <v>1.69147950493917</v>
      </c>
    </row>
    <row r="31" customFormat="false" ht="15" hidden="false" customHeight="false" outlineLevel="0" collapsed="false">
      <c r="A31" s="24" t="n">
        <v>6024</v>
      </c>
      <c r="B31" s="43" t="n">
        <f aca="false">A31/f_r</f>
        <v>2008</v>
      </c>
      <c r="C31" s="15" t="n">
        <v>252.887</v>
      </c>
      <c r="D31" s="15" t="n">
        <v>174.14</v>
      </c>
      <c r="E31" s="44" t="n">
        <f aca="false">C31*s_mm</f>
        <v>94.1600531914894</v>
      </c>
      <c r="F31" s="44" t="n">
        <f aca="false">D31*s_mm</f>
        <v>64.8393617021277</v>
      </c>
      <c r="G31" s="44" t="n">
        <f aca="false">(-2*C29-C30+C32+2*C33)/(10*dt)</f>
        <v>1.21200000000001</v>
      </c>
      <c r="H31" s="44" t="n">
        <f aca="false">(-2*D29-D30+D32+2*D33)/(10*dt)</f>
        <v>-1.4163</v>
      </c>
      <c r="I31" s="44" t="n">
        <f aca="false">G31*s_mm</f>
        <v>0.451276595744683</v>
      </c>
      <c r="J31" s="44" t="n">
        <f aca="false">H31*s_mm</f>
        <v>-0.527345744680852</v>
      </c>
      <c r="K31" s="44" t="n">
        <f aca="false">SQRT(I31^2+J31^2)</f>
        <v>0.694077877690906</v>
      </c>
      <c r="L31" s="48" t="n">
        <f aca="false">IF(AND(G31=0,H31=0),"",DEGREES(ATAN2(G31,-H31)))</f>
        <v>49.4447123948326</v>
      </c>
      <c r="M31" s="45" t="n">
        <v>1.21185</v>
      </c>
      <c r="N31" s="45" t="n">
        <v>-1.41613</v>
      </c>
      <c r="O31" s="45" t="n">
        <v>0.693993</v>
      </c>
      <c r="P31" s="46" t="n">
        <v>49.4448</v>
      </c>
      <c r="Q31" s="49" t="n">
        <f aca="false">K31-O31</f>
        <v>8.48776909058158E-005</v>
      </c>
      <c r="R31" s="44" t="n">
        <f aca="false">(C32-C30)/(2*dt)</f>
        <v>5.01599999999999</v>
      </c>
      <c r="S31" s="44" t="n">
        <f aca="false">SQRT(((C32-C30)/(2*dt))^2+((D32-D30)/(2*dt))^2)*s_mm</f>
        <v>1.92913172252052</v>
      </c>
    </row>
    <row r="32" customFormat="false" ht="15" hidden="false" customHeight="false" outlineLevel="0" collapsed="false">
      <c r="A32" s="24" t="n">
        <v>6025</v>
      </c>
      <c r="B32" s="43" t="n">
        <f aca="false">A32/f_r</f>
        <v>2008.33333333333</v>
      </c>
      <c r="C32" s="15" t="n">
        <v>253.745</v>
      </c>
      <c r="D32" s="15" t="n">
        <v>176.098</v>
      </c>
      <c r="E32" s="44" t="n">
        <f aca="false">C32*s_mm</f>
        <v>94.4795212765958</v>
      </c>
      <c r="F32" s="44" t="n">
        <f aca="false">D32*s_mm</f>
        <v>65.5684042553192</v>
      </c>
      <c r="G32" s="44" t="n">
        <f aca="false">(-2*C30-C31+C33+2*C34)/(10*dt)</f>
        <v>3.39689999999999</v>
      </c>
      <c r="H32" s="44" t="n">
        <f aca="false">(-2*D30-D31+D33+2*D34)/(10*dt)</f>
        <v>-0.1947</v>
      </c>
      <c r="I32" s="44" t="n">
        <f aca="false">G32*s_mm</f>
        <v>1.26480319148936</v>
      </c>
      <c r="J32" s="44" t="n">
        <f aca="false">H32*s_mm</f>
        <v>-0.0724946808510639</v>
      </c>
      <c r="K32" s="44" t="n">
        <f aca="false">SQRT(I32^2+J32^2)</f>
        <v>1.26687907550538</v>
      </c>
      <c r="L32" s="48" t="n">
        <f aca="false">IF(AND(G32=0,H32=0),"",DEGREES(ATAN2(G32,-H32)))</f>
        <v>3.28043102911265</v>
      </c>
      <c r="M32" s="45" t="n">
        <v>3.39682</v>
      </c>
      <c r="N32" s="45" t="n">
        <v>-0.19474</v>
      </c>
      <c r="O32" s="45" t="n">
        <v>1.26685</v>
      </c>
      <c r="P32" s="46" t="n">
        <v>3.28117</v>
      </c>
      <c r="Q32" s="49" t="n">
        <f aca="false">K32-O32</f>
        <v>2.90755053800051E-005</v>
      </c>
      <c r="R32" s="44" t="n">
        <f aca="false">(C33-C31)/(2*dt)</f>
        <v>0.376500000000007</v>
      </c>
      <c r="S32" s="44" t="n">
        <f aca="false">SQRT(((C33-C31)/(2*dt))^2+((D33-D31)/(2*dt))^2)*s_mm</f>
        <v>0.629608227552231</v>
      </c>
    </row>
    <row r="33" customFormat="false" ht="15" hidden="false" customHeight="false" outlineLevel="0" collapsed="false">
      <c r="A33" s="24" t="n">
        <v>6026</v>
      </c>
      <c r="B33" s="43" t="n">
        <f aca="false">A33/f_r</f>
        <v>2008.66666666667</v>
      </c>
      <c r="C33" s="15" t="n">
        <v>253.138</v>
      </c>
      <c r="D33" s="15" t="n">
        <v>175.239</v>
      </c>
      <c r="E33" s="44" t="n">
        <f aca="false">C33*s_mm</f>
        <v>94.2535106382979</v>
      </c>
      <c r="F33" s="44" t="n">
        <f aca="false">D33*s_mm</f>
        <v>65.2485638297872</v>
      </c>
      <c r="G33" s="44" t="n">
        <f aca="false">(-2*C31-C32+C34+2*C35)/(10*dt)</f>
        <v>3.46260000000001</v>
      </c>
      <c r="H33" s="44" t="n">
        <f aca="false">(-2*D31-D32+D34+2*D35)/(10*dt)</f>
        <v>2.53590000000003</v>
      </c>
      <c r="I33" s="44" t="n">
        <f aca="false">G33*s_mm</f>
        <v>1.28926595744681</v>
      </c>
      <c r="J33" s="44" t="n">
        <f aca="false">H33*s_mm</f>
        <v>0.944218085106393</v>
      </c>
      <c r="K33" s="44" t="n">
        <f aca="false">SQRT(I33^2+J33^2)</f>
        <v>1.5980470898172</v>
      </c>
      <c r="L33" s="48" t="n">
        <f aca="false">IF(AND(G33=0,H33=0),"",DEGREES(ATAN2(G33,-H33)))</f>
        <v>-36.217881606318</v>
      </c>
      <c r="M33" s="45" t="n">
        <v>3.4625</v>
      </c>
      <c r="N33" s="45" t="n">
        <v>2.53608</v>
      </c>
      <c r="O33" s="45" t="n">
        <v>1.59806</v>
      </c>
      <c r="P33" s="46" t="n">
        <v>-36.2206</v>
      </c>
      <c r="Q33" s="49" t="n">
        <f aca="false">K33-O33</f>
        <v>-1.29101827981426E-005</v>
      </c>
      <c r="R33" s="44" t="n">
        <f aca="false">(C34-C32)/(2*dt)</f>
        <v>3.28800000000001</v>
      </c>
      <c r="S33" s="44" t="n">
        <f aca="false">SQRT(((C34-C32)/(2*dt))^2+((D34-D32)/(2*dt))^2)*s_mm</f>
        <v>1.22426563830292</v>
      </c>
    </row>
    <row r="34" customFormat="false" ht="15" hidden="false" customHeight="false" outlineLevel="0" collapsed="false">
      <c r="A34" s="24" t="n">
        <v>6027</v>
      </c>
      <c r="B34" s="43" t="n">
        <f aca="false">A34/f_r</f>
        <v>2009</v>
      </c>
      <c r="C34" s="15" t="n">
        <v>255.937</v>
      </c>
      <c r="D34" s="15" t="n">
        <v>176.089</v>
      </c>
      <c r="E34" s="44" t="n">
        <f aca="false">C34*s_mm</f>
        <v>95.2956914893617</v>
      </c>
      <c r="F34" s="44" t="n">
        <f aca="false">D34*s_mm</f>
        <v>65.5650531914894</v>
      </c>
      <c r="G34" s="44" t="n">
        <f aca="false">(-2*C32-C33+C35+2*C36)/(10*dt)</f>
        <v>2.36159999999999</v>
      </c>
      <c r="H34" s="44" t="n">
        <f aca="false">(-2*D32-D33+D35+2*D36)/(10*dt)</f>
        <v>-0.295800000000031</v>
      </c>
      <c r="I34" s="44" t="n">
        <f aca="false">G34*s_mm</f>
        <v>0.879319148936166</v>
      </c>
      <c r="J34" s="44" t="n">
        <f aca="false">H34*s_mm</f>
        <v>-0.110138297872352</v>
      </c>
      <c r="K34" s="44" t="n">
        <f aca="false">SQRT(I34^2+J34^2)</f>
        <v>0.886189940331102</v>
      </c>
      <c r="L34" s="48" t="n">
        <f aca="false">IF(AND(G34=0,H34=0),"",DEGREES(ATAN2(G34,-H34)))</f>
        <v>7.13934880337692</v>
      </c>
      <c r="M34" s="45" t="n">
        <v>2.36154</v>
      </c>
      <c r="N34" s="45" t="n">
        <v>-0.295736</v>
      </c>
      <c r="O34" s="45" t="n">
        <v>0.886164</v>
      </c>
      <c r="P34" s="46" t="n">
        <v>7.13801</v>
      </c>
      <c r="Q34" s="49" t="n">
        <f aca="false">K34-O34</f>
        <v>2.59403311014816E-005</v>
      </c>
      <c r="R34" s="44" t="n">
        <f aca="false">(C35-C33)/(2*dt)</f>
        <v>6.63600000000001</v>
      </c>
      <c r="S34" s="44" t="n">
        <f aca="false">SQRT(((C35-C33)/(2*dt))^2+((D35-D33)/(2*dt))^2)*s_mm</f>
        <v>3.02737496045661</v>
      </c>
    </row>
    <row r="35" customFormat="false" ht="15" hidden="false" customHeight="false" outlineLevel="0" collapsed="false">
      <c r="A35" s="24" t="n">
        <v>6028</v>
      </c>
      <c r="B35" s="43" t="n">
        <f aca="false">A35/f_r</f>
        <v>2009.33333333333</v>
      </c>
      <c r="C35" s="15" t="n">
        <v>257.562</v>
      </c>
      <c r="D35" s="15" t="n">
        <v>178.371</v>
      </c>
      <c r="E35" s="44" t="n">
        <f aca="false">C35*s_mm</f>
        <v>95.9007446808511</v>
      </c>
      <c r="F35" s="44" t="n">
        <f aca="false">D35*s_mm</f>
        <v>66.4147340425532</v>
      </c>
      <c r="G35" s="44" t="n">
        <f aca="false">(-2*C33-C34+C36+2*C37)/(10*dt)</f>
        <v>1.28820000000001</v>
      </c>
      <c r="H35" s="44" t="n">
        <f aca="false">(-2*D33-D34+D36+2*D37)/(10*dt)</f>
        <v>-4.0782</v>
      </c>
      <c r="I35" s="44" t="n">
        <f aca="false">G35*s_mm</f>
        <v>0.479648936170217</v>
      </c>
      <c r="J35" s="44" t="n">
        <f aca="false">H35*s_mm</f>
        <v>-1.51847872340426</v>
      </c>
      <c r="K35" s="44" t="n">
        <f aca="false">SQRT(I35^2+J35^2)</f>
        <v>1.59243233306808</v>
      </c>
      <c r="L35" s="48" t="n">
        <f aca="false">IF(AND(G35=0,H35=0),"",DEGREES(ATAN2(G35,-H35)))</f>
        <v>72.4699940021025</v>
      </c>
      <c r="M35" s="45" t="n">
        <v>1.28836</v>
      </c>
      <c r="N35" s="45" t="n">
        <v>-4.07785</v>
      </c>
      <c r="O35" s="45" t="n">
        <v>1.59233</v>
      </c>
      <c r="P35" s="46" t="n">
        <v>72.4665</v>
      </c>
      <c r="Q35" s="49" t="n">
        <f aca="false">K35-O35</f>
        <v>0.000102333068076277</v>
      </c>
      <c r="R35" s="44" t="n">
        <f aca="false">(C36-C34)/(2*dt)</f>
        <v>-0.702000000000027</v>
      </c>
      <c r="S35" s="44" t="n">
        <f aca="false">SQRT(((C36-C34)/(2*dt))^2+((D36-D34)/(2*dt))^2)*s_mm</f>
        <v>1.17440378741089</v>
      </c>
    </row>
    <row r="36" customFormat="false" ht="15" hidden="false" customHeight="false" outlineLevel="0" collapsed="false">
      <c r="A36" s="24" t="n">
        <v>6029</v>
      </c>
      <c r="B36" s="43" t="n">
        <f aca="false">A36/f_r</f>
        <v>2009.66666666667</v>
      </c>
      <c r="C36" s="15" t="n">
        <v>255.469</v>
      </c>
      <c r="D36" s="15" t="n">
        <v>174.039</v>
      </c>
      <c r="E36" s="44" t="n">
        <f aca="false">C36*s_mm</f>
        <v>95.1214361702128</v>
      </c>
      <c r="F36" s="44" t="n">
        <f aca="false">D36*s_mm</f>
        <v>64.8017553191489</v>
      </c>
      <c r="G36" s="44" t="n">
        <f aca="false">(-2*C34-C35+C37+2*C38)/(10*dt)</f>
        <v>-1.00110000000001</v>
      </c>
      <c r="H36" s="44" t="n">
        <f aca="false">(-2*D34-D35+D37+2*D38)/(10*dt)</f>
        <v>-7.85460000000001</v>
      </c>
      <c r="I36" s="44" t="n">
        <f aca="false">G36*s_mm</f>
        <v>-0.372750000000005</v>
      </c>
      <c r="J36" s="44" t="n">
        <f aca="false">H36*s_mm</f>
        <v>-2.92458510638298</v>
      </c>
      <c r="K36" s="44" t="n">
        <f aca="false">SQRT(I36^2+J36^2)</f>
        <v>2.94824364783122</v>
      </c>
      <c r="L36" s="48" t="n">
        <f aca="false">IF(AND(G36=0,H36=0),"",DEGREES(ATAN2(G36,-H36)))</f>
        <v>97.2634136335564</v>
      </c>
      <c r="M36" s="45" t="n">
        <v>-1.00127</v>
      </c>
      <c r="N36" s="45" t="n">
        <v>-7.85422</v>
      </c>
      <c r="O36" s="45" t="n">
        <v>2.94811</v>
      </c>
      <c r="P36" s="46" t="n">
        <v>97.265</v>
      </c>
      <c r="Q36" s="49" t="n">
        <f aca="false">K36-O36</f>
        <v>0.000133647831222827</v>
      </c>
      <c r="R36" s="44" t="n">
        <f aca="false">(C37-C35)/(2*dt)</f>
        <v>-3.06450000000001</v>
      </c>
      <c r="S36" s="44" t="n">
        <f aca="false">SQRT(((C37-C35)/(2*dt))^2+((D37-D35)/(2*dt))^2)*s_mm</f>
        <v>5.10220377414533</v>
      </c>
    </row>
    <row r="37" customFormat="false" ht="15" hidden="false" customHeight="false" outlineLevel="0" collapsed="false">
      <c r="A37" s="24" t="n">
        <v>6030</v>
      </c>
      <c r="B37" s="43" t="n">
        <f aca="false">A37/f_r</f>
        <v>2010</v>
      </c>
      <c r="C37" s="15" t="n">
        <v>255.519</v>
      </c>
      <c r="D37" s="15" t="n">
        <v>169.467</v>
      </c>
      <c r="E37" s="44" t="n">
        <f aca="false">C37*s_mm</f>
        <v>95.1400531914894</v>
      </c>
      <c r="F37" s="44" t="n">
        <f aca="false">D37*s_mm</f>
        <v>63.099414893617</v>
      </c>
      <c r="G37" s="44" t="n">
        <f aca="false">(-2*C35-C36+C38+2*C39)/(10*dt)</f>
        <v>-1.87410000000004</v>
      </c>
      <c r="H37" s="44" t="n">
        <f aca="false">(-2*D35-D36+D38+2*D39)/(10*dt)</f>
        <v>-8.4435</v>
      </c>
      <c r="I37" s="44" t="n">
        <f aca="false">G37*s_mm</f>
        <v>-0.697803191489376</v>
      </c>
      <c r="J37" s="44" t="n">
        <f aca="false">H37*s_mm</f>
        <v>-3.14385638297872</v>
      </c>
      <c r="K37" s="44" t="n">
        <f aca="false">SQRT(I37^2+J37^2)</f>
        <v>3.2203667882477</v>
      </c>
      <c r="L37" s="48" t="n">
        <f aca="false">IF(AND(G37=0,H37=0),"",DEGREES(ATAN2(G37,-H37)))</f>
        <v>102.514365152385</v>
      </c>
      <c r="M37" s="45" t="n">
        <v>-1.87393</v>
      </c>
      <c r="N37" s="45" t="n">
        <v>-8.44373</v>
      </c>
      <c r="O37" s="45" t="n">
        <v>3.22044</v>
      </c>
      <c r="P37" s="46" t="n">
        <v>102.513</v>
      </c>
      <c r="Q37" s="49" t="n">
        <f aca="false">K37-O37</f>
        <v>-7.32117523001286E-005</v>
      </c>
      <c r="R37" s="44" t="n">
        <f aca="false">(C38-C36)/(2*dt)</f>
        <v>-0.268500000000003</v>
      </c>
      <c r="S37" s="44" t="n">
        <f aca="false">SQRT(((C38-C36)/(2*dt))^2+((D38-D36)/(2*dt))^2)*s_mm</f>
        <v>3.6813843085104</v>
      </c>
    </row>
    <row r="38" customFormat="false" ht="15" hidden="false" customHeight="false" outlineLevel="0" collapsed="false">
      <c r="A38" s="24" t="n">
        <v>6031</v>
      </c>
      <c r="B38" s="43" t="n">
        <f aca="false">A38/f_r</f>
        <v>2010.33333333333</v>
      </c>
      <c r="C38" s="15" t="n">
        <v>255.29</v>
      </c>
      <c r="D38" s="15" t="n">
        <v>167.45</v>
      </c>
      <c r="E38" s="44" t="n">
        <f aca="false">C38*s_mm</f>
        <v>95.0547872340426</v>
      </c>
      <c r="F38" s="44" t="n">
        <f aca="false">D38*s_mm</f>
        <v>62.3484042553191</v>
      </c>
      <c r="G38" s="44" t="n">
        <f aca="false">(-2*C36-C37+C39+2*C40)/(10*dt)</f>
        <v>1.11570000000002</v>
      </c>
      <c r="H38" s="44" t="n">
        <f aca="false">(-2*D36-D37+D39+2*D40)/(10*dt)</f>
        <v>-6.71520000000001</v>
      </c>
      <c r="I38" s="44" t="n">
        <f aca="false">G38*s_mm</f>
        <v>0.415420212765963</v>
      </c>
      <c r="J38" s="44" t="n">
        <f aca="false">H38*s_mm</f>
        <v>-2.50034042553192</v>
      </c>
      <c r="K38" s="44" t="n">
        <f aca="false">SQRT(I38^2+J38^2)</f>
        <v>2.53461559150962</v>
      </c>
      <c r="L38" s="48" t="n">
        <f aca="false">IF(AND(G38=0,H38=0),"",DEGREES(ATAN2(G38,-H38)))</f>
        <v>80.5667360230086</v>
      </c>
      <c r="M38" s="45" t="n">
        <v>1.11599</v>
      </c>
      <c r="N38" s="45" t="n">
        <v>-6.71553</v>
      </c>
      <c r="O38" s="45" t="n">
        <v>2.53475</v>
      </c>
      <c r="P38" s="46" t="n">
        <v>80.5648</v>
      </c>
      <c r="Q38" s="49" t="n">
        <f aca="false">K38-O38</f>
        <v>-0.000134408490383375</v>
      </c>
      <c r="R38" s="44" t="n">
        <f aca="false">(C39-C37)/(2*dt)</f>
        <v>-1.48650000000002</v>
      </c>
      <c r="S38" s="44" t="n">
        <f aca="false">SQRT(((C39-C37)/(2*dt))^2+((D39-D37)/(2*dt))^2)*s_mm</f>
        <v>1.18398419792973</v>
      </c>
    </row>
    <row r="39" customFormat="false" ht="15" hidden="false" customHeight="false" outlineLevel="0" collapsed="false">
      <c r="A39" s="24" t="n">
        <v>6032</v>
      </c>
      <c r="B39" s="43" t="n">
        <f aca="false">A39/f_r</f>
        <v>2010.66666666667</v>
      </c>
      <c r="C39" s="15" t="n">
        <v>254.528</v>
      </c>
      <c r="D39" s="15" t="n">
        <v>167.593</v>
      </c>
      <c r="E39" s="44" t="n">
        <f aca="false">C39*s_mm</f>
        <v>94.7710638297872</v>
      </c>
      <c r="F39" s="44" t="n">
        <f aca="false">D39*s_mm</f>
        <v>62.4016489361702</v>
      </c>
      <c r="G39" s="44" t="n">
        <f aca="false">(-2*C37-C38+C40+2*C41)/(10*dt)</f>
        <v>2.95800000000002</v>
      </c>
      <c r="H39" s="44" t="n">
        <f aca="false">(-2*D37-D38+D40+2*D41)/(10*dt)</f>
        <v>-4.58520000000002</v>
      </c>
      <c r="I39" s="44" t="n">
        <f aca="false">G39*s_mm</f>
        <v>1.10138297872341</v>
      </c>
      <c r="J39" s="44" t="n">
        <f aca="false">H39*s_mm</f>
        <v>-1.70725531914894</v>
      </c>
      <c r="K39" s="44" t="n">
        <f aca="false">SQRT(I39^2+J39^2)</f>
        <v>2.031690229977</v>
      </c>
      <c r="L39" s="48" t="n">
        <f aca="false">IF(AND(G39=0,H39=0),"",DEGREES(ATAN2(G39,-H39)))</f>
        <v>57.1731659712683</v>
      </c>
      <c r="M39" s="45" t="n">
        <v>2.95775</v>
      </c>
      <c r="N39" s="45" t="n">
        <v>-4.58523</v>
      </c>
      <c r="O39" s="45" t="n">
        <v>2.03165</v>
      </c>
      <c r="P39" s="46" t="n">
        <v>57.1756</v>
      </c>
      <c r="Q39" s="49" t="n">
        <f aca="false">K39-O39</f>
        <v>4.02299770039249E-005</v>
      </c>
      <c r="R39" s="44" t="n">
        <f aca="false">(C40-C38)/(2*dt)</f>
        <v>3.80100000000003</v>
      </c>
      <c r="S39" s="44" t="n">
        <f aca="false">SQRT(((C40-C38)/(2*dt))^2+((D40-D38)/(2*dt))^2)*s_mm</f>
        <v>2.48902269582016</v>
      </c>
    </row>
    <row r="40" customFormat="false" ht="15" hidden="false" customHeight="false" outlineLevel="0" collapsed="false">
      <c r="A40" s="24" t="n">
        <v>6033</v>
      </c>
      <c r="B40" s="43" t="n">
        <f aca="false">A40/f_r</f>
        <v>2011</v>
      </c>
      <c r="C40" s="15" t="n">
        <v>257.824</v>
      </c>
      <c r="D40" s="15" t="n">
        <v>163.784</v>
      </c>
      <c r="E40" s="44" t="n">
        <f aca="false">C40*s_mm</f>
        <v>95.9982978723404</v>
      </c>
      <c r="F40" s="44" t="n">
        <f aca="false">D40*s_mm</f>
        <v>60.9834042553191</v>
      </c>
      <c r="G40" s="44" t="n">
        <f aca="false">(-2*C38-C39+C41+2*C42)/(10*dt)</f>
        <v>2.55960000000001</v>
      </c>
      <c r="H40" s="44" t="n">
        <f aca="false">(-2*D38-D39+D41+2*D42)/(10*dt)</f>
        <v>-3.44969999999997</v>
      </c>
      <c r="I40" s="44" t="n">
        <f aca="false">G40*s_mm</f>
        <v>0.953042553191494</v>
      </c>
      <c r="J40" s="44" t="n">
        <f aca="false">H40*s_mm</f>
        <v>-1.28446276595744</v>
      </c>
      <c r="K40" s="44" t="n">
        <f aca="false">SQRT(I40^2+J40^2)</f>
        <v>1.59941698919475</v>
      </c>
      <c r="L40" s="48" t="n">
        <f aca="false">IF(AND(G40=0,H40=0),"",DEGREES(ATAN2(G40,-H40)))</f>
        <v>53.4254140569107</v>
      </c>
      <c r="M40" s="45" t="n">
        <v>2.55959</v>
      </c>
      <c r="N40" s="45" t="n">
        <v>-3.44938</v>
      </c>
      <c r="O40" s="45" t="n">
        <v>1.59932</v>
      </c>
      <c r="P40" s="46" t="n">
        <v>53.423</v>
      </c>
      <c r="Q40" s="49" t="n">
        <f aca="false">K40-O40</f>
        <v>9.69891947473212E-005</v>
      </c>
      <c r="R40" s="44" t="n">
        <f aca="false">(C41-C39)/(2*dt)</f>
        <v>6.98100000000004</v>
      </c>
      <c r="S40" s="44" t="n">
        <f aca="false">SQRT(((C41-C39)/(2*dt))^2+((D41-D39)/(2*dt))^2)*s_mm</f>
        <v>3.40388939824014</v>
      </c>
    </row>
    <row r="41" customFormat="false" ht="15" hidden="false" customHeight="false" outlineLevel="0" collapsed="false">
      <c r="A41" s="24" t="n">
        <v>6034</v>
      </c>
      <c r="B41" s="43" t="n">
        <f aca="false">A41/f_r</f>
        <v>2011.33333333333</v>
      </c>
      <c r="C41" s="15" t="n">
        <v>259.182</v>
      </c>
      <c r="D41" s="15" t="n">
        <v>163.658</v>
      </c>
      <c r="E41" s="44" t="n">
        <f aca="false">C41*s_mm</f>
        <v>96.5039361702128</v>
      </c>
      <c r="F41" s="44" t="n">
        <f aca="false">D41*s_mm</f>
        <v>60.9364893617021</v>
      </c>
      <c r="G41" s="44" t="n">
        <f aca="false">(-2*C39-C40+C42+2*C43)/(10*dt)</f>
        <v>2.32230000000001</v>
      </c>
      <c r="H41" s="44" t="n">
        <f aca="false">(-2*D39-D40+D42+2*D43)/(10*dt)</f>
        <v>-3.34799999999999</v>
      </c>
      <c r="I41" s="44" t="n">
        <f aca="false">G41*s_mm</f>
        <v>0.864686170212771</v>
      </c>
      <c r="J41" s="44" t="n">
        <f aca="false">H41*s_mm</f>
        <v>-1.24659574468085</v>
      </c>
      <c r="K41" s="44" t="n">
        <f aca="false">SQRT(I41^2+J41^2)</f>
        <v>1.51712989675032</v>
      </c>
      <c r="L41" s="48" t="n">
        <f aca="false">IF(AND(G41=0,H41=0),"",DEGREES(ATAN2(G41,-H41)))</f>
        <v>55.2533534119003</v>
      </c>
      <c r="M41" s="45" t="n">
        <v>2.32169</v>
      </c>
      <c r="N41" s="45" t="n">
        <v>-3.34753</v>
      </c>
      <c r="O41" s="45" t="n">
        <v>1.51686</v>
      </c>
      <c r="P41" s="46" t="n">
        <v>55.2566</v>
      </c>
      <c r="Q41" s="49" t="n">
        <f aca="false">K41-O41</f>
        <v>0.000269896750316079</v>
      </c>
      <c r="R41" s="44" t="n">
        <f aca="false">(C42-C40)/(2*dt)</f>
        <v>-0.892500000000041</v>
      </c>
      <c r="S41" s="44" t="n">
        <f aca="false">SQRT(((C42-C40)/(2*dt))^2+((D42-D40)/(2*dt))^2)*s_mm</f>
        <v>0.338570328237358</v>
      </c>
    </row>
    <row r="42" customFormat="false" ht="15" hidden="false" customHeight="false" outlineLevel="0" collapsed="false">
      <c r="A42" s="24" t="n">
        <v>6035</v>
      </c>
      <c r="B42" s="43" t="n">
        <f aca="false">A42/f_r</f>
        <v>2011.66666666667</v>
      </c>
      <c r="C42" s="15" t="n">
        <v>257.229</v>
      </c>
      <c r="D42" s="15" t="n">
        <v>163.668</v>
      </c>
      <c r="E42" s="44" t="n">
        <f aca="false">C42*s_mm</f>
        <v>95.7767553191489</v>
      </c>
      <c r="F42" s="44" t="n">
        <f aca="false">D42*s_mm</f>
        <v>60.9402127659575</v>
      </c>
      <c r="G42" s="44" t="n">
        <f aca="false">(-2*C40-C41+C43+2*C44)/(10*dt)</f>
        <v>1.39979999999998</v>
      </c>
      <c r="H42" s="44" t="n">
        <f aca="false">(-2*D40-D41+D43+2*D44)/(10*dt)</f>
        <v>-2.54849999999998</v>
      </c>
      <c r="I42" s="44" t="n">
        <f aca="false">G42*s_mm</f>
        <v>0.521202127659568</v>
      </c>
      <c r="J42" s="44" t="n">
        <f aca="false">H42*s_mm</f>
        <v>-0.948909574468079</v>
      </c>
      <c r="K42" s="44" t="n">
        <f aca="false">SQRT(I42^2+J42^2)</f>
        <v>1.08262691560576</v>
      </c>
      <c r="L42" s="48" t="n">
        <f aca="false">IF(AND(G42=0,H42=0),"",DEGREES(ATAN2(G42,-H42)))</f>
        <v>61.2215802622388</v>
      </c>
      <c r="M42" s="45" t="n">
        <v>1.39968</v>
      </c>
      <c r="N42" s="45" t="n">
        <v>-2.54831</v>
      </c>
      <c r="O42" s="45" t="n">
        <v>1.08254</v>
      </c>
      <c r="P42" s="46" t="n">
        <v>61.2219</v>
      </c>
      <c r="Q42" s="49" t="n">
        <f aca="false">K42-O42</f>
        <v>8.69156057647924E-005</v>
      </c>
      <c r="R42" s="44" t="n">
        <f aca="false">(C43-C41)/(2*dt)</f>
        <v>-0.728999999999985</v>
      </c>
      <c r="S42" s="44" t="n">
        <f aca="false">SQRT(((C43-C41)/(2*dt))^2+((D43-D41)/(2*dt))^2)*s_mm</f>
        <v>0.926987180141605</v>
      </c>
    </row>
    <row r="43" customFormat="false" ht="15" hidden="false" customHeight="false" outlineLevel="0" collapsed="false">
      <c r="A43" s="24" t="n">
        <v>6036</v>
      </c>
      <c r="B43" s="43" t="n">
        <f aca="false">A43/f_r</f>
        <v>2012</v>
      </c>
      <c r="C43" s="15" t="n">
        <v>258.696</v>
      </c>
      <c r="D43" s="15" t="n">
        <v>162.071</v>
      </c>
      <c r="E43" s="44" t="n">
        <f aca="false">C43*s_mm</f>
        <v>96.3229787234043</v>
      </c>
      <c r="F43" s="44" t="n">
        <f aca="false">D43*s_mm</f>
        <v>60.345585106383</v>
      </c>
      <c r="G43" s="44" t="n">
        <f aca="false">(-2*C41-C42+C44+2*C45)/(10*dt)</f>
        <v>3.44369999999998</v>
      </c>
      <c r="H43" s="44" t="n">
        <f aca="false">(-2*D41-D42+D44+2*D45)/(10*dt)</f>
        <v>-3.3888</v>
      </c>
      <c r="I43" s="44" t="n">
        <f aca="false">G43*s_mm</f>
        <v>1.28222872340425</v>
      </c>
      <c r="J43" s="44" t="n">
        <f aca="false">H43*s_mm</f>
        <v>-1.26178723404255</v>
      </c>
      <c r="K43" s="44" t="n">
        <f aca="false">SQRT(I43^2+J43^2)</f>
        <v>1.79894900514596</v>
      </c>
      <c r="L43" s="48" t="n">
        <f aca="false">IF(AND(G43=0,H43=0),"",DEGREES(ATAN2(G43,-H43)))</f>
        <v>44.5396310863529</v>
      </c>
      <c r="M43" s="45" t="n">
        <v>3.44411</v>
      </c>
      <c r="N43" s="45" t="n">
        <v>-3.38913</v>
      </c>
      <c r="O43" s="45" t="n">
        <v>1.79914</v>
      </c>
      <c r="P43" s="46" t="n">
        <v>44.5391</v>
      </c>
      <c r="Q43" s="49" t="n">
        <f aca="false">K43-O43</f>
        <v>-0.000190994854039506</v>
      </c>
      <c r="R43" s="44" t="n">
        <f aca="false">(C44-C42)/(2*dt)</f>
        <v>4.75649999999999</v>
      </c>
      <c r="S43" s="44" t="n">
        <f aca="false">SQRT(((C44-C42)/(2*dt))^2+((D44-D42)/(2*dt))^2)*s_mm</f>
        <v>2.57142355655451</v>
      </c>
    </row>
    <row r="44" customFormat="false" ht="15" hidden="false" customHeight="false" outlineLevel="0" collapsed="false">
      <c r="A44" s="24" t="n">
        <v>6037</v>
      </c>
      <c r="B44" s="43" t="n">
        <f aca="false">A44/f_r</f>
        <v>2012.33333333333</v>
      </c>
      <c r="C44" s="15" t="n">
        <v>260.4</v>
      </c>
      <c r="D44" s="15" t="n">
        <v>160.33</v>
      </c>
      <c r="E44" s="44" t="n">
        <f aca="false">C44*s_mm</f>
        <v>96.9574468085106</v>
      </c>
      <c r="F44" s="44" t="n">
        <f aca="false">D44*s_mm</f>
        <v>59.6973404255319</v>
      </c>
      <c r="G44" s="44" t="n">
        <f aca="false">(-2*C42-C43+C45+2*C46)/(10*dt)</f>
        <v>3.00840000000001</v>
      </c>
      <c r="H44" s="44" t="n">
        <f aca="false">(-2*D42-D43+D45+2*D46)/(10*dt)</f>
        <v>-2.02140000000002</v>
      </c>
      <c r="I44" s="44" t="n">
        <f aca="false">G44*s_mm</f>
        <v>1.12014893617022</v>
      </c>
      <c r="J44" s="44" t="n">
        <f aca="false">H44*s_mm</f>
        <v>-0.752648936170219</v>
      </c>
      <c r="K44" s="44" t="n">
        <f aca="false">SQRT(I44^2+J44^2)</f>
        <v>1.34952364200166</v>
      </c>
      <c r="L44" s="48" t="n">
        <f aca="false">IF(AND(G44=0,H44=0),"",DEGREES(ATAN2(G44,-H44)))</f>
        <v>33.8978887716824</v>
      </c>
      <c r="M44" s="45" t="n">
        <v>3.00878</v>
      </c>
      <c r="N44" s="45" t="n">
        <v>-2.0218</v>
      </c>
      <c r="O44" s="45" t="n">
        <v>1.34973</v>
      </c>
      <c r="P44" s="46" t="n">
        <v>33.8998</v>
      </c>
      <c r="Q44" s="49" t="n">
        <f aca="false">K44-O44</f>
        <v>-0.000206357998339346</v>
      </c>
      <c r="R44" s="44" t="n">
        <f aca="false">(C45-C43)/(2*dt)</f>
        <v>6.95999999999998</v>
      </c>
      <c r="S44" s="44" t="n">
        <f aca="false">SQRT(((C45-C43)/(2*dt))^2+((D45-D43)/(2*dt))^2)*s_mm</f>
        <v>2.9155787438343</v>
      </c>
    </row>
    <row r="45" customFormat="false" ht="15" hidden="false" customHeight="false" outlineLevel="0" collapsed="false">
      <c r="A45" s="24" t="n">
        <v>6038</v>
      </c>
      <c r="B45" s="43" t="n">
        <f aca="false">A45/f_r</f>
        <v>2012.66666666667</v>
      </c>
      <c r="C45" s="15" t="n">
        <v>263.336</v>
      </c>
      <c r="D45" s="15" t="n">
        <v>159.679</v>
      </c>
      <c r="E45" s="44" t="n">
        <f aca="false">C45*s_mm</f>
        <v>98.0506382978723</v>
      </c>
      <c r="F45" s="44" t="n">
        <f aca="false">D45*s_mm</f>
        <v>59.4549468085106</v>
      </c>
      <c r="G45" s="44" t="n">
        <f aca="false">(-2*C43-C44+C46+2*C47)/(10*dt)</f>
        <v>1.86989999999998</v>
      </c>
      <c r="H45" s="44" t="n">
        <f aca="false">(-2*D43-D44+D46+2*D47)/(10*dt)</f>
        <v>-0.772499999999997</v>
      </c>
      <c r="I45" s="44" t="n">
        <f aca="false">G45*s_mm</f>
        <v>0.696239361702122</v>
      </c>
      <c r="J45" s="44" t="n">
        <f aca="false">H45*s_mm</f>
        <v>-0.287632978723403</v>
      </c>
      <c r="K45" s="44" t="n">
        <f aca="false">SQRT(I45^2+J45^2)</f>
        <v>0.753313997767648</v>
      </c>
      <c r="L45" s="48" t="n">
        <f aca="false">IF(AND(G45=0,H45=0),"",DEGREES(ATAN2(G45,-H45)))</f>
        <v>22.4466795694064</v>
      </c>
      <c r="M45" s="45" t="n">
        <v>1.87022</v>
      </c>
      <c r="N45" s="45" t="n">
        <v>-0.772678</v>
      </c>
      <c r="O45" s="45" t="n">
        <v>0.753449</v>
      </c>
      <c r="P45" s="46" t="n">
        <v>22.4479</v>
      </c>
      <c r="Q45" s="49" t="n">
        <f aca="false">K45-O45</f>
        <v>-0.000135002232352299</v>
      </c>
      <c r="R45" s="44" t="n">
        <f aca="false">(C46-C44)/(2*dt)</f>
        <v>-0.715499999999963</v>
      </c>
      <c r="S45" s="44" t="n">
        <f aca="false">SQRT(((C46-C44)/(2*dt))^2+((D46-D44)/(2*dt))^2)*s_mm</f>
        <v>0.703092358907351</v>
      </c>
    </row>
    <row r="46" customFormat="false" ht="15" hidden="false" customHeight="false" outlineLevel="0" collapsed="false">
      <c r="A46" s="24" t="n">
        <v>6039</v>
      </c>
      <c r="B46" s="43" t="n">
        <f aca="false">A46/f_r</f>
        <v>2013</v>
      </c>
      <c r="C46" s="15" t="n">
        <v>259.923</v>
      </c>
      <c r="D46" s="15" t="n">
        <v>161.495</v>
      </c>
      <c r="E46" s="44" t="n">
        <f aca="false">C46*s_mm</f>
        <v>96.7798404255319</v>
      </c>
      <c r="F46" s="44" t="n">
        <f aca="false">D46*s_mm</f>
        <v>60.1311170212766</v>
      </c>
      <c r="G46" s="44" t="n">
        <f aca="false">(-2*C44-C45+C47+2*C48)/(10*dt)</f>
        <v>1.75409999999999</v>
      </c>
      <c r="H46" s="44" t="n">
        <f aca="false">(-2*D44-D45+D47+2*D48)/(10*dt)</f>
        <v>0.918599999999987</v>
      </c>
      <c r="I46" s="44" t="n">
        <f aca="false">G46*s_mm</f>
        <v>0.65312234042553</v>
      </c>
      <c r="J46" s="44" t="n">
        <f aca="false">H46*s_mm</f>
        <v>0.342031914893612</v>
      </c>
      <c r="K46" s="44" t="n">
        <f aca="false">SQRT(I46^2+J46^2)</f>
        <v>0.737261569843914</v>
      </c>
      <c r="L46" s="48" t="n">
        <f aca="false">IF(AND(G46=0,H46=0),"",DEGREES(ATAN2(G46,-H46)))</f>
        <v>-27.6404826674851</v>
      </c>
      <c r="M46" s="45" t="n">
        <v>1.75372</v>
      </c>
      <c r="N46" s="45" t="n">
        <v>0.918384</v>
      </c>
      <c r="O46" s="45" t="n">
        <v>0.737099</v>
      </c>
      <c r="P46" s="46" t="n">
        <v>-27.6401</v>
      </c>
      <c r="Q46" s="49" t="n">
        <f aca="false">K46-O46</f>
        <v>0.000162569843914051</v>
      </c>
      <c r="R46" s="44" t="n">
        <f aca="false">(C47-C45)/(2*dt)</f>
        <v>-1.92750000000004</v>
      </c>
      <c r="S46" s="44" t="n">
        <f aca="false">SQRT(((C47-C45)/(2*dt))^2+((D47-D45)/(2*dt))^2)*s_mm</f>
        <v>0.774642174966027</v>
      </c>
    </row>
    <row r="47" customFormat="false" ht="15" hidden="false" customHeight="false" outlineLevel="0" collapsed="false">
      <c r="A47" s="24" t="n">
        <v>6040</v>
      </c>
      <c r="B47" s="43" t="n">
        <f aca="false">A47/f_r</f>
        <v>2013.33333333333</v>
      </c>
      <c r="C47" s="15" t="n">
        <v>262.051</v>
      </c>
      <c r="D47" s="15" t="n">
        <v>160.201</v>
      </c>
      <c r="E47" s="44" t="n">
        <f aca="false">C47*s_mm</f>
        <v>97.5721808510638</v>
      </c>
      <c r="F47" s="44" t="n">
        <f aca="false">D47*s_mm</f>
        <v>59.6493085106383</v>
      </c>
      <c r="G47" s="44" t="n">
        <f aca="false">(-2*C45-C46+C48+2*C49)/(10*dt)</f>
        <v>1.8651</v>
      </c>
      <c r="H47" s="44" t="n">
        <f aca="false">(-2*D45-D46+D48+2*D49)/(10*dt)</f>
        <v>1.30889999999998</v>
      </c>
      <c r="I47" s="44" t="n">
        <f aca="false">G47*s_mm</f>
        <v>0.694452127659573</v>
      </c>
      <c r="J47" s="44" t="n">
        <f aca="false">H47*s_mm</f>
        <v>0.487356382978717</v>
      </c>
      <c r="K47" s="44" t="n">
        <f aca="false">SQRT(I47^2+J47^2)</f>
        <v>0.848398492243477</v>
      </c>
      <c r="L47" s="48" t="n">
        <f aca="false">IF(AND(G47=0,H47=0),"",DEGREES(ATAN2(G47,-H47)))</f>
        <v>-35.0606186225546</v>
      </c>
      <c r="M47" s="45" t="n">
        <v>1.86442</v>
      </c>
      <c r="N47" s="45" t="n">
        <v>1.30892</v>
      </c>
      <c r="O47" s="45" t="n">
        <v>0.848196</v>
      </c>
      <c r="P47" s="46" t="n">
        <v>-35.0709</v>
      </c>
      <c r="Q47" s="49" t="n">
        <f aca="false">K47-O47</f>
        <v>0.000202492243477237</v>
      </c>
      <c r="R47" s="44" t="n">
        <f aca="false">(C48-C46)/(2*dt)</f>
        <v>6.06450000000001</v>
      </c>
      <c r="S47" s="44" t="n">
        <f aca="false">SQRT(((C48-C46)/(2*dt))^2+((D48-D46)/(2*dt))^2)*s_mm</f>
        <v>2.25881989350267</v>
      </c>
    </row>
    <row r="48" customFormat="false" ht="15" hidden="false" customHeight="false" outlineLevel="0" collapsed="false">
      <c r="A48" s="24" t="n">
        <v>6041</v>
      </c>
      <c r="B48" s="43" t="n">
        <f aca="false">A48/f_r</f>
        <v>2013.66666666667</v>
      </c>
      <c r="C48" s="15" t="n">
        <v>263.966</v>
      </c>
      <c r="D48" s="15" t="n">
        <v>161.6</v>
      </c>
      <c r="E48" s="44" t="n">
        <f aca="false">C48*s_mm</f>
        <v>98.2852127659574</v>
      </c>
      <c r="F48" s="44" t="n">
        <f aca="false">D48*s_mm</f>
        <v>60.1702127659574</v>
      </c>
      <c r="G48" s="44" t="n">
        <f aca="false">(-2*C46-C47+C49+2*C50)/(10*dt)</f>
        <v>0.456000000000029</v>
      </c>
      <c r="H48" s="44" t="n">
        <f aca="false">(-2*D46-D47+D49+2*D50)/(10*dt)</f>
        <v>0.799499999999989</v>
      </c>
      <c r="I48" s="44" t="n">
        <f aca="false">G48*s_mm</f>
        <v>0.169787234042564</v>
      </c>
      <c r="J48" s="44" t="n">
        <f aca="false">H48*s_mm</f>
        <v>0.297686170212762</v>
      </c>
      <c r="K48" s="44" t="n">
        <f aca="false">SQRT(I48^2+J48^2)</f>
        <v>0.342702145863964</v>
      </c>
      <c r="L48" s="48" t="n">
        <f aca="false">IF(AND(G48=0,H48=0),"",DEGREES(ATAN2(G48,-H48)))</f>
        <v>-60.3014463901605</v>
      </c>
      <c r="M48" s="45" t="n">
        <v>0.455571</v>
      </c>
      <c r="N48" s="45" t="n">
        <v>0.799816</v>
      </c>
      <c r="O48" s="45" t="n">
        <v>0.342725</v>
      </c>
      <c r="P48" s="46" t="n">
        <v>-60.3344</v>
      </c>
      <c r="Q48" s="49" t="n">
        <f aca="false">K48-O48</f>
        <v>-2.28541360357548E-005</v>
      </c>
      <c r="R48" s="44" t="n">
        <f aca="false">(C49-C47)/(2*dt)</f>
        <v>3.55800000000002</v>
      </c>
      <c r="S48" s="44" t="n">
        <f aca="false">SQRT(((C49-C47)/(2*dt))^2+((D49-D47)/(2*dt))^2)*s_mm</f>
        <v>1.6001922401859</v>
      </c>
    </row>
    <row r="49" customFormat="false" ht="15" hidden="false" customHeight="false" outlineLevel="0" collapsed="false">
      <c r="A49" s="24" t="n">
        <v>6042</v>
      </c>
      <c r="B49" s="43" t="n">
        <f aca="false">A49/f_r</f>
        <v>2014</v>
      </c>
      <c r="C49" s="15" t="n">
        <v>264.423</v>
      </c>
      <c r="D49" s="15" t="n">
        <v>161.808</v>
      </c>
      <c r="E49" s="44" t="n">
        <f aca="false">C49*s_mm</f>
        <v>98.4553723404255</v>
      </c>
      <c r="F49" s="44" t="n">
        <f aca="false">D49*s_mm</f>
        <v>60.2476595744681</v>
      </c>
      <c r="G49" s="44" t="n">
        <f aca="false">(-2*C47-C48+C50+2*C51)/(10*dt)</f>
        <v>-0.301499999999965</v>
      </c>
      <c r="H49" s="44" t="n">
        <f aca="false">(-2*D47-D48+D50+2*D51)/(10*dt)</f>
        <v>0.90780000000002</v>
      </c>
      <c r="I49" s="44" t="n">
        <f aca="false">G49*s_mm</f>
        <v>-0.112260638297859</v>
      </c>
      <c r="J49" s="44" t="n">
        <f aca="false">H49*s_mm</f>
        <v>0.33801063829788</v>
      </c>
      <c r="K49" s="44" t="n">
        <f aca="false">SQRT(I49^2+J49^2)</f>
        <v>0.356165189923977</v>
      </c>
      <c r="L49" s="48" t="n">
        <f aca="false">IF(AND(G49=0,H49=0),"",DEGREES(ATAN2(G49,-H49)))</f>
        <v>-108.372442294643</v>
      </c>
      <c r="M49" s="45" t="n">
        <v>-0.30139</v>
      </c>
      <c r="N49" s="45" t="n">
        <v>0.90777</v>
      </c>
      <c r="O49" s="45" t="n">
        <v>0.356142</v>
      </c>
      <c r="P49" s="46" t="n">
        <v>-108.367</v>
      </c>
      <c r="Q49" s="49" t="n">
        <f aca="false">K49-O49</f>
        <v>2.31899239774291E-005</v>
      </c>
      <c r="R49" s="44" t="n">
        <f aca="false">(C50-C48)/(2*dt)</f>
        <v>-6.70349999999999</v>
      </c>
      <c r="S49" s="44" t="n">
        <f aca="false">SQRT(((C50-C48)/(2*dt))^2+((D50-D48)/(2*dt))^2)*s_mm</f>
        <v>2.50719257564928</v>
      </c>
    </row>
    <row r="50" customFormat="false" ht="15" hidden="false" customHeight="false" outlineLevel="0" collapsed="false">
      <c r="A50" s="24" t="n">
        <v>6043</v>
      </c>
      <c r="B50" s="43" t="n">
        <f aca="false">A50/f_r</f>
        <v>2014.33333333333</v>
      </c>
      <c r="C50" s="15" t="n">
        <v>259.497</v>
      </c>
      <c r="D50" s="15" t="n">
        <v>162.024</v>
      </c>
      <c r="E50" s="44" t="n">
        <f aca="false">C50*s_mm</f>
        <v>96.6212234042553</v>
      </c>
      <c r="F50" s="44" t="n">
        <f aca="false">D50*s_mm</f>
        <v>60.328085106383</v>
      </c>
      <c r="G50" s="44" t="n">
        <f aca="false">(-2*C48-C49+C51+2*C52)/(10*dt)</f>
        <v>0.0881999999999948</v>
      </c>
      <c r="H50" s="44" t="n">
        <f aca="false">(-2*D48-D49+D51+2*D52)/(10*dt)</f>
        <v>0.0942000000000064</v>
      </c>
      <c r="I50" s="44" t="n">
        <f aca="false">G50*s_mm</f>
        <v>0.032840425531913</v>
      </c>
      <c r="J50" s="44" t="n">
        <f aca="false">H50*s_mm</f>
        <v>0.0350744680851088</v>
      </c>
      <c r="K50" s="44" t="n">
        <f aca="false">SQRT(I50^2+J50^2)</f>
        <v>0.0480490568124957</v>
      </c>
      <c r="L50" s="48" t="n">
        <f aca="false">IF(AND(G50=0,H50=0),"",DEGREES(ATAN2(G50,-H50)))</f>
        <v>-46.8840502310954</v>
      </c>
      <c r="M50" s="45" t="n">
        <v>0.0888727</v>
      </c>
      <c r="N50" s="45" t="n">
        <v>0.0944842</v>
      </c>
      <c r="O50" s="45" t="n">
        <v>0.0482976</v>
      </c>
      <c r="P50" s="46" t="n">
        <v>-46.753</v>
      </c>
      <c r="Q50" s="49" t="n">
        <f aca="false">K50-O50</f>
        <v>-0.000248543187504349</v>
      </c>
      <c r="R50" s="44" t="n">
        <f aca="false">(C51-C49)/(2*dt)</f>
        <v>-0.95999999999998</v>
      </c>
      <c r="S50" s="44" t="n">
        <f aca="false">SQRT(((C51-C49)/(2*dt))^2+((D51-D49)/(2*dt))^2)*s_mm</f>
        <v>0.396202581264465</v>
      </c>
    </row>
    <row r="51" customFormat="false" ht="15" hidden="false" customHeight="false" outlineLevel="0" collapsed="false">
      <c r="A51" s="24" t="n">
        <v>6044</v>
      </c>
      <c r="B51" s="43" t="n">
        <f aca="false">A51/f_r</f>
        <v>2014.66666666667</v>
      </c>
      <c r="C51" s="15" t="n">
        <v>263.783</v>
      </c>
      <c r="D51" s="15" t="n">
        <v>161.502</v>
      </c>
      <c r="E51" s="44" t="n">
        <f aca="false">C51*s_mm</f>
        <v>98.2170744680851</v>
      </c>
      <c r="F51" s="44" t="n">
        <f aca="false">D51*s_mm</f>
        <v>60.1337234042553</v>
      </c>
      <c r="G51" s="44" t="n">
        <f aca="false">(-2*C49-C50+C52+2*C53)/(10*dt)</f>
        <v>-0.0804000000000087</v>
      </c>
      <c r="H51" s="44" t="n">
        <f aca="false">(-2*D49-D50+D52+2*D53)/(10*dt)</f>
        <v>-0.770999999999998</v>
      </c>
      <c r="I51" s="44" t="n">
        <f aca="false">G51*s_mm</f>
        <v>-0.0299361702127692</v>
      </c>
      <c r="J51" s="44" t="n">
        <f aca="false">H51*s_mm</f>
        <v>-0.287074468085106</v>
      </c>
      <c r="K51" s="44" t="n">
        <f aca="false">SQRT(I51^2+J51^2)</f>
        <v>0.288631121872459</v>
      </c>
      <c r="L51" s="48" t="n">
        <f aca="false">IF(AND(G51=0,H51=0),"",DEGREES(ATAN2(G51,-H51)))</f>
        <v>95.9532956194097</v>
      </c>
      <c r="M51" s="45" t="n">
        <v>-0.0796667</v>
      </c>
      <c r="N51" s="45" t="n">
        <v>-0.770676</v>
      </c>
      <c r="O51" s="45" t="n">
        <v>0.288483</v>
      </c>
      <c r="P51" s="46" t="n">
        <v>95.9018</v>
      </c>
      <c r="Q51" s="49" t="n">
        <f aca="false">K51-O51</f>
        <v>0.000148121872458884</v>
      </c>
      <c r="R51" s="44" t="n">
        <f aca="false">(C52-C50)/(2*dt)</f>
        <v>7.40399999999997</v>
      </c>
      <c r="S51" s="44" t="n">
        <f aca="false">SQRT(((C52-C50)/(2*dt))^2+((D52-D50)/(2*dt))^2)*s_mm</f>
        <v>2.75754366426379</v>
      </c>
    </row>
    <row r="52" customFormat="false" ht="15" hidden="false" customHeight="false" outlineLevel="0" collapsed="false">
      <c r="A52" s="24" t="n">
        <v>6045</v>
      </c>
      <c r="B52" s="43" t="n">
        <f aca="false">A52/f_r</f>
        <v>2015</v>
      </c>
      <c r="C52" s="15" t="n">
        <v>264.433</v>
      </c>
      <c r="D52" s="15" t="n">
        <v>161.91</v>
      </c>
      <c r="E52" s="44" t="n">
        <f aca="false">C52*s_mm</f>
        <v>98.4590957446808</v>
      </c>
      <c r="F52" s="44" t="n">
        <f aca="false">D52*s_mm</f>
        <v>60.2856382978723</v>
      </c>
      <c r="G52" s="44" t="n">
        <f aca="false">(-2*C50-C51+C53+2*C54)/(10*dt)</f>
        <v>1.41959999999999</v>
      </c>
      <c r="H52" s="44" t="n">
        <f aca="false">(-2*D50-D51+D53+2*D54)/(10*dt)</f>
        <v>-0.62700000000001</v>
      </c>
      <c r="I52" s="44" t="n">
        <f aca="false">G52*s_mm</f>
        <v>0.528574468085103</v>
      </c>
      <c r="J52" s="44" t="n">
        <f aca="false">H52*s_mm</f>
        <v>-0.233457446808514</v>
      </c>
      <c r="K52" s="44" t="n">
        <f aca="false">SQRT(I52^2+J52^2)</f>
        <v>0.577835052399731</v>
      </c>
      <c r="L52" s="48" t="n">
        <f aca="false">IF(AND(G52=0,H52=0),"",DEGREES(ATAN2(G52,-H52)))</f>
        <v>23.8297872023107</v>
      </c>
      <c r="M52" s="45" t="n">
        <v>1.41994</v>
      </c>
      <c r="N52" s="45" t="n">
        <v>-0.62683</v>
      </c>
      <c r="O52" s="45" t="n">
        <v>0.577924</v>
      </c>
      <c r="P52" s="46" t="n">
        <v>23.819</v>
      </c>
      <c r="Q52" s="49" t="n">
        <f aca="false">K52-O52</f>
        <v>-8.89476002690071E-005</v>
      </c>
      <c r="R52" s="44" t="n">
        <f aca="false">(C53-C51)/(2*dt)</f>
        <v>-2.94299999999998</v>
      </c>
      <c r="S52" s="44" t="n">
        <f aca="false">SQRT(((C53-C51)/(2*dt))^2+((D53-D51)/(2*dt))^2)*s_mm</f>
        <v>1.21076141027912</v>
      </c>
    </row>
    <row r="53" customFormat="false" ht="15" hidden="false" customHeight="false" outlineLevel="0" collapsed="false">
      <c r="A53" s="24" t="n">
        <v>6046</v>
      </c>
      <c r="B53" s="43" t="n">
        <f aca="false">A53/f_r</f>
        <v>2015.33333333333</v>
      </c>
      <c r="C53" s="15" t="n">
        <v>261.821</v>
      </c>
      <c r="D53" s="15" t="n">
        <v>160.58</v>
      </c>
      <c r="E53" s="44" t="n">
        <f aca="false">C53*s_mm</f>
        <v>97.4865425531915</v>
      </c>
      <c r="F53" s="44" t="n">
        <f aca="false">D53*s_mm</f>
        <v>59.7904255319149</v>
      </c>
      <c r="G53" s="44" t="n">
        <f aca="false">(-2*C51-C52+C54+2*C55)/(10*dt)</f>
        <v>-1.74989999999999</v>
      </c>
      <c r="H53" s="44" t="n">
        <f aca="false">(-2*D51-D52+D54+2*D55)/(10*dt)</f>
        <v>-0.784799999999996</v>
      </c>
      <c r="I53" s="44" t="n">
        <f aca="false">G53*s_mm</f>
        <v>-0.651558510638295</v>
      </c>
      <c r="J53" s="44" t="n">
        <f aca="false">H53*s_mm</f>
        <v>-0.292212765957445</v>
      </c>
      <c r="K53" s="44" t="n">
        <f aca="false">SQRT(I53^2+J53^2)</f>
        <v>0.714084584187121</v>
      </c>
      <c r="L53" s="48" t="n">
        <f aca="false">IF(AND(G53=0,H53=0),"",DEGREES(ATAN2(G53,-H53)))</f>
        <v>155.84458747987</v>
      </c>
      <c r="M53" s="45" t="n">
        <v>-1.75015</v>
      </c>
      <c r="N53" s="45" t="n">
        <v>-0.784454</v>
      </c>
      <c r="O53" s="45" t="n">
        <v>0.714115</v>
      </c>
      <c r="P53" s="46" t="n">
        <v>155.857</v>
      </c>
      <c r="Q53" s="49" t="n">
        <f aca="false">K53-O53</f>
        <v>-3.04158128791032E-005</v>
      </c>
      <c r="R53" s="44" t="n">
        <f aca="false">(C54-C52)/(2*dt)</f>
        <v>-2.3835</v>
      </c>
      <c r="S53" s="44" t="n">
        <f aca="false">SQRT(((C54-C52)/(2*dt))^2+((D54-D52)/(2*dt))^2)*s_mm</f>
        <v>0.925481114480746</v>
      </c>
    </row>
    <row r="54" customFormat="false" ht="15" hidden="false" customHeight="false" outlineLevel="0" collapsed="false">
      <c r="A54" s="24" t="n">
        <v>6047</v>
      </c>
      <c r="B54" s="43" t="n">
        <f aca="false">A54/f_r</f>
        <v>2015.66666666667</v>
      </c>
      <c r="C54" s="15" t="n">
        <v>262.844</v>
      </c>
      <c r="D54" s="15" t="n">
        <v>161.44</v>
      </c>
      <c r="E54" s="44" t="n">
        <f aca="false">C54*s_mm</f>
        <v>97.8674468085106</v>
      </c>
      <c r="F54" s="44" t="n">
        <f aca="false">D54*s_mm</f>
        <v>60.1106382978723</v>
      </c>
      <c r="G54" s="44" t="n">
        <f aca="false">(-2*C52-C53+C55+2*C56)/(10*dt)</f>
        <v>-1.48920000000002</v>
      </c>
      <c r="H54" s="44" t="n">
        <f aca="false">(-2*D52-D53+D55+2*D56)/(10*dt)</f>
        <v>-1.2333</v>
      </c>
      <c r="I54" s="44" t="n">
        <f aca="false">G54*s_mm</f>
        <v>-0.554489361702134</v>
      </c>
      <c r="J54" s="44" t="n">
        <f aca="false">H54*s_mm</f>
        <v>-0.45920744680851</v>
      </c>
      <c r="K54" s="44" t="n">
        <f aca="false">SQRT(I54^2+J54^2)</f>
        <v>0.719951339637083</v>
      </c>
      <c r="L54" s="48" t="n">
        <f aca="false">IF(AND(G54=0,H54=0),"",DEGREES(ATAN2(G54,-H54)))</f>
        <v>140.369710945886</v>
      </c>
      <c r="M54" s="45" t="n">
        <v>-1.48935</v>
      </c>
      <c r="N54" s="45" t="n">
        <v>-1.23329</v>
      </c>
      <c r="O54" s="45" t="n">
        <v>0.719993</v>
      </c>
      <c r="P54" s="46" t="n">
        <v>140.373</v>
      </c>
      <c r="Q54" s="49" t="n">
        <f aca="false">K54-O54</f>
        <v>-4.16603629174173E-005</v>
      </c>
      <c r="R54" s="44" t="n">
        <f aca="false">(C55-C53)/(2*dt)</f>
        <v>-0.240000000000038</v>
      </c>
      <c r="S54" s="44" t="n">
        <f aca="false">SQRT(((C55-C53)/(2*dt))^2+((D55-D53)/(2*dt))^2)*s_mm</f>
        <v>0.122873609761349</v>
      </c>
    </row>
    <row r="55" customFormat="false" ht="15" hidden="false" customHeight="false" outlineLevel="0" collapsed="false">
      <c r="A55" s="24" t="n">
        <v>6048</v>
      </c>
      <c r="B55" s="43" t="n">
        <f aca="false">A55/f_r</f>
        <v>2016</v>
      </c>
      <c r="C55" s="15" t="n">
        <v>261.661</v>
      </c>
      <c r="D55" s="15" t="n">
        <v>160.429</v>
      </c>
      <c r="E55" s="44" t="n">
        <f aca="false">C55*s_mm</f>
        <v>97.4269680851064</v>
      </c>
      <c r="F55" s="44" t="n">
        <f aca="false">D55*s_mm</f>
        <v>59.7342021276596</v>
      </c>
      <c r="G55" s="44" t="n">
        <f aca="false">(-2*C53-C54+C56+2*C57)/(10*dt)</f>
        <v>0.600299999999959</v>
      </c>
      <c r="H55" s="44" t="n">
        <f aca="false">(-2*D53-D54+D56+2*D57)/(10*dt)</f>
        <v>-1.13700000000001</v>
      </c>
      <c r="I55" s="44" t="n">
        <f aca="false">G55*s_mm</f>
        <v>0.223515957446793</v>
      </c>
      <c r="J55" s="44" t="n">
        <f aca="false">H55*s_mm</f>
        <v>-0.42335106382979</v>
      </c>
      <c r="K55" s="44" t="n">
        <f aca="false">SQRT(I55^2+J55^2)</f>
        <v>0.478733231016159</v>
      </c>
      <c r="L55" s="48" t="n">
        <f aca="false">IF(AND(G55=0,H55=0),"",DEGREES(ATAN2(G55,-H55)))</f>
        <v>62.1673647025579</v>
      </c>
      <c r="M55" s="45" t="n">
        <v>0.60036</v>
      </c>
      <c r="N55" s="45" t="n">
        <v>-1.13726</v>
      </c>
      <c r="O55" s="45" t="n">
        <v>0.478829</v>
      </c>
      <c r="P55" s="46" t="n">
        <v>62.1704</v>
      </c>
      <c r="Q55" s="49" t="n">
        <f aca="false">K55-O55</f>
        <v>-9.57689838408382E-005</v>
      </c>
      <c r="R55" s="44" t="n">
        <f aca="false">(C56-C54)/(2*dt)</f>
        <v>-1.21949999999998</v>
      </c>
      <c r="S55" s="44" t="n">
        <f aca="false">SQRT(((C56-C54)/(2*dt))^2+((D56-D54)/(2*dt))^2)*s_mm</f>
        <v>0.957820342693992</v>
      </c>
    </row>
    <row r="56" customFormat="false" ht="15" hidden="false" customHeight="false" outlineLevel="0" collapsed="false">
      <c r="A56" s="24" t="n">
        <v>6049</v>
      </c>
      <c r="B56" s="43" t="n">
        <f aca="false">A56/f_r</f>
        <v>2016.33333333333</v>
      </c>
      <c r="C56" s="15" t="n">
        <v>262.031</v>
      </c>
      <c r="D56" s="15" t="n">
        <v>159.93</v>
      </c>
      <c r="E56" s="44" t="n">
        <f aca="false">C56*s_mm</f>
        <v>97.5647340425532</v>
      </c>
      <c r="F56" s="44" t="n">
        <f aca="false">D56*s_mm</f>
        <v>59.5484042553192</v>
      </c>
      <c r="G56" s="44" t="n">
        <f aca="false">(-2*C54-C55+C57+2*C58)/(10*dt)</f>
        <v>0.615900000000033</v>
      </c>
      <c r="H56" s="44" t="n">
        <f aca="false">(-2*D54-D55+D57+2*D58)/(10*dt)</f>
        <v>-1.36649999999999</v>
      </c>
      <c r="I56" s="44" t="n">
        <f aca="false">G56*s_mm</f>
        <v>0.229324468085119</v>
      </c>
      <c r="J56" s="44" t="n">
        <f aca="false">H56*s_mm</f>
        <v>-0.508803191489356</v>
      </c>
      <c r="K56" s="44" t="n">
        <f aca="false">SQRT(I56^2+J56^2)</f>
        <v>0.558095331759975</v>
      </c>
      <c r="L56" s="48" t="n">
        <f aca="false">IF(AND(G56=0,H56=0),"",DEGREES(ATAN2(G56,-H56)))</f>
        <v>65.7382673924533</v>
      </c>
      <c r="M56" s="45" t="n">
        <v>0.615866</v>
      </c>
      <c r="N56" s="45" t="n">
        <v>-1.36663</v>
      </c>
      <c r="O56" s="45" t="n">
        <v>0.558134</v>
      </c>
      <c r="P56" s="46" t="n">
        <v>65.7415</v>
      </c>
      <c r="Q56" s="49" t="n">
        <f aca="false">K56-O56</f>
        <v>-3.86682400245197E-005</v>
      </c>
      <c r="R56" s="44" t="n">
        <f aca="false">(C57-C55)/(2*dt)</f>
        <v>2.35050000000001</v>
      </c>
      <c r="S56" s="44" t="n">
        <f aca="false">SQRT(((C57-C55)/(2*dt))^2+((D57-D55)/(2*dt))^2)*s_mm</f>
        <v>1.03492036347039</v>
      </c>
    </row>
    <row r="57" customFormat="false" ht="15" hidden="false" customHeight="false" outlineLevel="0" collapsed="false">
      <c r="A57" s="24" t="n">
        <v>6050</v>
      </c>
      <c r="B57" s="43" t="n">
        <f aca="false">A57/f_r</f>
        <v>2016.66666666667</v>
      </c>
      <c r="C57" s="15" t="n">
        <v>263.228</v>
      </c>
      <c r="D57" s="15" t="n">
        <v>159.44</v>
      </c>
      <c r="E57" s="44" t="n">
        <f aca="false">C57*s_mm</f>
        <v>98.0104255319149</v>
      </c>
      <c r="F57" s="44" t="n">
        <f aca="false">D57*s_mm</f>
        <v>59.3659574468085</v>
      </c>
      <c r="G57" s="44" t="n">
        <f aca="false">(-2*C55-C56+C58+2*C59)/(10*dt)</f>
        <v>0.97439999999998</v>
      </c>
      <c r="H57" s="44" t="n">
        <f aca="false">(-2*D55-D56+D58+2*D59)/(10*dt)</f>
        <v>-0.221699999999993</v>
      </c>
      <c r="I57" s="44" t="n">
        <f aca="false">G57*s_mm</f>
        <v>0.36280851063829</v>
      </c>
      <c r="J57" s="44" t="n">
        <f aca="false">H57*s_mm</f>
        <v>-0.0825478723404229</v>
      </c>
      <c r="K57" s="44" t="n">
        <f aca="false">SQRT(I57^2+J57^2)</f>
        <v>0.372080860324077</v>
      </c>
      <c r="L57" s="48" t="n">
        <f aca="false">IF(AND(G57=0,H57=0),"",DEGREES(ATAN2(G57,-H57)))</f>
        <v>12.8179894224144</v>
      </c>
      <c r="M57" s="45" t="n">
        <v>0.974117</v>
      </c>
      <c r="N57" s="45" t="n">
        <v>-0.22199</v>
      </c>
      <c r="O57" s="45" t="n">
        <v>0.372002</v>
      </c>
      <c r="P57" s="46" t="n">
        <v>12.8378</v>
      </c>
      <c r="Q57" s="49" t="n">
        <f aca="false">K57-O57</f>
        <v>7.88603240769459E-005</v>
      </c>
      <c r="R57" s="44" t="n">
        <f aca="false">(C58-C56)/(2*dt)</f>
        <v>1.58399999999997</v>
      </c>
      <c r="S57" s="44" t="n">
        <f aca="false">SQRT(((C58-C56)/(2*dt))^2+((D58-D56)/(2*dt))^2)*s_mm</f>
        <v>0.609177412946967</v>
      </c>
    </row>
    <row r="58" customFormat="false" ht="15" hidden="false" customHeight="false" outlineLevel="0" collapsed="false">
      <c r="A58" s="24" t="n">
        <v>6051</v>
      </c>
      <c r="B58" s="43" t="n">
        <f aca="false">A58/f_r</f>
        <v>2017</v>
      </c>
      <c r="C58" s="15" t="n">
        <v>263.087</v>
      </c>
      <c r="D58" s="15" t="n">
        <v>159.657</v>
      </c>
      <c r="E58" s="44" t="n">
        <f aca="false">C58*s_mm</f>
        <v>97.9579255319149</v>
      </c>
      <c r="F58" s="44" t="n">
        <f aca="false">D58*s_mm</f>
        <v>59.4467553191489</v>
      </c>
      <c r="G58" s="44" t="n">
        <f aca="false">(-2*C56-C57+C59+2*C60)/(10*dt)</f>
        <v>0.479700000000014</v>
      </c>
      <c r="H58" s="44" t="n">
        <f aca="false">(-2*D56-D57+D59+2*D60)/(10*dt)</f>
        <v>0.247199999999987</v>
      </c>
      <c r="I58" s="44" t="n">
        <f aca="false">G58*s_mm</f>
        <v>0.178611702127665</v>
      </c>
      <c r="J58" s="44" t="n">
        <f aca="false">H58*s_mm</f>
        <v>0.0920425531914844</v>
      </c>
      <c r="K58" s="44" t="n">
        <f aca="false">SQRT(I58^2+J58^2)</f>
        <v>0.200932754261093</v>
      </c>
      <c r="L58" s="48" t="n">
        <f aca="false">IF(AND(G58=0,H58=0),"",DEGREES(ATAN2(G58,-H58)))</f>
        <v>-27.2630507562589</v>
      </c>
      <c r="M58" s="45" t="n">
        <v>0.479556</v>
      </c>
      <c r="N58" s="45" t="n">
        <v>0.247087</v>
      </c>
      <c r="O58" s="45" t="n">
        <v>0.200866</v>
      </c>
      <c r="P58" s="46" t="n">
        <v>-27.2594</v>
      </c>
      <c r="Q58" s="49" t="n">
        <f aca="false">K58-O58</f>
        <v>6.67542610932326E-005</v>
      </c>
      <c r="R58" s="44" t="n">
        <f aca="false">(C59-C57)/(2*dt)</f>
        <v>-0.706500000000006</v>
      </c>
      <c r="S58" s="44" t="n">
        <f aca="false">SQRT(((C59-C57)/(2*dt))^2+((D59-D57)/(2*dt))^2)*s_mm</f>
        <v>0.497474991039802</v>
      </c>
    </row>
    <row r="59" customFormat="false" ht="15" hidden="false" customHeight="false" outlineLevel="0" collapsed="false">
      <c r="A59" s="24" t="n">
        <v>6052</v>
      </c>
      <c r="B59" s="43" t="n">
        <f aca="false">A59/f_r</f>
        <v>2017.33333333333</v>
      </c>
      <c r="C59" s="15" t="n">
        <v>262.757</v>
      </c>
      <c r="D59" s="15" t="n">
        <v>160.196</v>
      </c>
      <c r="E59" s="44" t="n">
        <f aca="false">C59*s_mm</f>
        <v>97.8350531914894</v>
      </c>
      <c r="F59" s="44" t="n">
        <f aca="false">D59*s_mm</f>
        <v>59.6474468085106</v>
      </c>
      <c r="G59" s="44" t="n">
        <f aca="false">(-2*C57-C58+C60+2*C61)/(10*dt)</f>
        <v>0.0554999999999836</v>
      </c>
      <c r="H59" s="44" t="n">
        <f aca="false">(-2*D57-D58+D60+2*D61)/(10*dt)</f>
        <v>0.168299999999994</v>
      </c>
      <c r="I59" s="44" t="n">
        <f aca="false">G59*s_mm</f>
        <v>0.0206648936170152</v>
      </c>
      <c r="J59" s="44" t="n">
        <f aca="false">H59*s_mm</f>
        <v>0.0626648936170189</v>
      </c>
      <c r="K59" s="44" t="n">
        <f aca="false">SQRT(I59^2+J59^2)</f>
        <v>0.0659842914657333</v>
      </c>
      <c r="L59" s="48" t="n">
        <f aca="false">IF(AND(G59=0,H59=0),"",DEGREES(ATAN2(G59,-H59)))</f>
        <v>-71.7490840972416</v>
      </c>
      <c r="M59" s="45" t="n">
        <v>0.0552163</v>
      </c>
      <c r="N59" s="45" t="n">
        <v>0.168492</v>
      </c>
      <c r="O59" s="45" t="n">
        <v>0.0660191</v>
      </c>
      <c r="P59" s="46" t="n">
        <v>-71.8556</v>
      </c>
      <c r="Q59" s="49" t="n">
        <f aca="false">K59-O59</f>
        <v>-3.4808534266656E-005</v>
      </c>
      <c r="R59" s="44" t="n">
        <f aca="false">(C60-C58)/(2*dt)</f>
        <v>-0.0315000000000225</v>
      </c>
      <c r="S59" s="44" t="n">
        <f aca="false">SQRT(((C60-C58)/(2*dt))^2+((D60-D58)/(2*dt))^2)*s_mm</f>
        <v>0.171863443065911</v>
      </c>
    </row>
    <row r="60" customFormat="false" ht="15" hidden="false" customHeight="false" outlineLevel="0" collapsed="false">
      <c r="A60" s="24" t="n">
        <v>6053</v>
      </c>
      <c r="B60" s="43" t="n">
        <f aca="false">A60/f_r</f>
        <v>2017.66666666667</v>
      </c>
      <c r="C60" s="15" t="n">
        <v>263.066</v>
      </c>
      <c r="D60" s="15" t="n">
        <v>159.964</v>
      </c>
      <c r="E60" s="44" t="n">
        <f aca="false">C60*s_mm</f>
        <v>97.9501063829787</v>
      </c>
      <c r="F60" s="44" t="n">
        <f aca="false">D60*s_mm</f>
        <v>59.5610638297872</v>
      </c>
      <c r="G60" s="44" t="n">
        <f aca="false">(-2*C58-C59+C61+2*C62)/(10*dt)</f>
        <v>0.414599999999985</v>
      </c>
      <c r="H60" s="44" t="n">
        <f aca="false">(-2*D58-D59+D61+2*D62)/(10*dt)</f>
        <v>-0.7017</v>
      </c>
      <c r="I60" s="44" t="n">
        <f aca="false">G60*s_mm</f>
        <v>0.154372340425526</v>
      </c>
      <c r="J60" s="44" t="n">
        <f aca="false">H60*s_mm</f>
        <v>-0.261271276595745</v>
      </c>
      <c r="K60" s="44" t="n">
        <f aca="false">SQRT(I60^2+J60^2)</f>
        <v>0.303469107921094</v>
      </c>
      <c r="L60" s="48" t="n">
        <f aca="false">IF(AND(G60=0,H60=0),"",DEGREES(ATAN2(G60,-H60)))</f>
        <v>59.4232490340922</v>
      </c>
      <c r="M60" s="45" t="n">
        <v>0.414821</v>
      </c>
      <c r="N60" s="45" t="n">
        <v>-0.701571</v>
      </c>
      <c r="O60" s="45" t="n">
        <v>0.30347</v>
      </c>
      <c r="P60" s="46" t="n">
        <v>59.4053</v>
      </c>
      <c r="Q60" s="49" t="n">
        <f aca="false">K60-O60</f>
        <v>-8.92078906022942E-007</v>
      </c>
      <c r="R60" s="44" t="n">
        <f aca="false">(C61-C59)/(2*dt)</f>
        <v>0.861000000000018</v>
      </c>
      <c r="S60" s="44" t="n">
        <f aca="false">SQRT(((C61-C59)/(2*dt))^2+((D61-D59)/(2*dt))^2)*s_mm</f>
        <v>0.475593043247268</v>
      </c>
    </row>
    <row r="61" customFormat="false" ht="15" hidden="false" customHeight="false" outlineLevel="0" collapsed="false">
      <c r="A61" s="24" t="n">
        <v>6054</v>
      </c>
      <c r="B61" s="43" t="n">
        <f aca="false">A61/f_r</f>
        <v>2018</v>
      </c>
      <c r="C61" s="15" t="n">
        <v>263.331</v>
      </c>
      <c r="D61" s="15" t="n">
        <v>159.567</v>
      </c>
      <c r="E61" s="44" t="n">
        <f aca="false">C61*s_mm</f>
        <v>98.0487765957447</v>
      </c>
      <c r="F61" s="44" t="n">
        <f aca="false">D61*s_mm</f>
        <v>59.4132446808511</v>
      </c>
      <c r="G61" s="44" t="n">
        <f aca="false">(-2*C59-C60+C62+2*C63)/(10*dt)</f>
        <v>0.729900000000032</v>
      </c>
      <c r="H61" s="44" t="n">
        <f aca="false">(-2*D59-D60+D62+2*D63)/(10*dt)</f>
        <v>-1.5786</v>
      </c>
      <c r="I61" s="44" t="n">
        <f aca="false">G61*s_mm</f>
        <v>0.271771276595757</v>
      </c>
      <c r="J61" s="44" t="n">
        <f aca="false">H61*s_mm</f>
        <v>-0.587776595744681</v>
      </c>
      <c r="K61" s="44" t="n">
        <f aca="false">SQRT(I61^2+J61^2)</f>
        <v>0.64756540464087</v>
      </c>
      <c r="L61" s="48" t="n">
        <f aca="false">IF(AND(G61=0,H61=0),"",DEGREES(ATAN2(G61,-H61)))</f>
        <v>65.1855136295325</v>
      </c>
      <c r="M61" s="45" t="n">
        <v>0.729755</v>
      </c>
      <c r="N61" s="45" t="n">
        <v>-1.5787</v>
      </c>
      <c r="O61" s="45" t="n">
        <v>0.647578</v>
      </c>
      <c r="P61" s="46" t="n">
        <v>65.1913</v>
      </c>
      <c r="Q61" s="49" t="n">
        <f aca="false">K61-O61</f>
        <v>-1.25953591303407E-005</v>
      </c>
      <c r="R61" s="44" t="n">
        <f aca="false">(C62-C60)/(2*dt)</f>
        <v>0.637500000000017</v>
      </c>
      <c r="S61" s="44" t="n">
        <f aca="false">SQRT(((C62-C60)/(2*dt))^2+((D62-D60)/(2*dt))^2)*s_mm</f>
        <v>0.691035667959525</v>
      </c>
    </row>
    <row r="62" customFormat="false" ht="15" hidden="false" customHeight="false" outlineLevel="0" collapsed="false">
      <c r="A62" s="24" t="n">
        <v>6055</v>
      </c>
      <c r="B62" s="43" t="n">
        <f aca="false">A62/f_r</f>
        <v>2018.33333333333</v>
      </c>
      <c r="C62" s="15" t="n">
        <v>263.491</v>
      </c>
      <c r="D62" s="15" t="n">
        <v>158.802</v>
      </c>
      <c r="E62" s="44" t="n">
        <f aca="false">C62*s_mm</f>
        <v>98.1083510638298</v>
      </c>
      <c r="F62" s="44" t="n">
        <f aca="false">D62*s_mm</f>
        <v>59.1284042553191</v>
      </c>
      <c r="G62" s="44" t="n">
        <f aca="false">(-2*C60-C61+C63+2*C64)/(10*dt)</f>
        <v>0.473399999999992</v>
      </c>
      <c r="H62" s="44" t="n">
        <f aca="false">(-2*D60-D61+D63+2*D64)/(10*dt)</f>
        <v>-1.78230000000001</v>
      </c>
      <c r="I62" s="44" t="n">
        <f aca="false">G62*s_mm</f>
        <v>0.176265957446806</v>
      </c>
      <c r="J62" s="44" t="n">
        <f aca="false">H62*s_mm</f>
        <v>-0.663622340425536</v>
      </c>
      <c r="K62" s="44" t="n">
        <f aca="false">SQRT(I62^2+J62^2)</f>
        <v>0.686632578943429</v>
      </c>
      <c r="L62" s="48" t="n">
        <f aca="false">IF(AND(G62=0,H62=0),"",DEGREES(ATAN2(G62,-H62)))</f>
        <v>75.1250217912556</v>
      </c>
      <c r="M62" s="45" t="n">
        <v>0.472965</v>
      </c>
      <c r="N62" s="45" t="n">
        <v>-1.78224</v>
      </c>
      <c r="O62" s="45" t="n">
        <v>0.686569</v>
      </c>
      <c r="P62" s="46" t="n">
        <v>75.1376</v>
      </c>
      <c r="Q62" s="49" t="n">
        <f aca="false">K62-O62</f>
        <v>6.35789434290102E-005</v>
      </c>
      <c r="R62" s="44" t="n">
        <f aca="false">(C63-C61)/(2*dt)</f>
        <v>0.64500000000001</v>
      </c>
      <c r="S62" s="44" t="n">
        <f aca="false">SQRT(((C63-C61)/(2*dt))^2+((D63-D61)/(2*dt))^2)*s_mm</f>
        <v>0.829184425835005</v>
      </c>
    </row>
    <row r="63" customFormat="false" ht="15" hidden="false" customHeight="false" outlineLevel="0" collapsed="false">
      <c r="A63" s="24" t="n">
        <v>6056</v>
      </c>
      <c r="B63" s="43" t="n">
        <f aca="false">A63/f_r</f>
        <v>2018.66666666667</v>
      </c>
      <c r="C63" s="15" t="n">
        <v>263.761</v>
      </c>
      <c r="D63" s="15" t="n">
        <v>158.146</v>
      </c>
      <c r="E63" s="44" t="n">
        <f aca="false">C63*s_mm</f>
        <v>98.2088829787234</v>
      </c>
      <c r="F63" s="44" t="n">
        <f aca="false">D63*s_mm</f>
        <v>58.8841489361702</v>
      </c>
      <c r="G63" s="44" t="n">
        <f aca="false">(-2*C61-C62+C64+2*C65)/(10*dt)</f>
        <v>0.512099999999998</v>
      </c>
      <c r="H63" s="44" t="n">
        <f aca="false">(-2*D61-D62+D64+2*D65)/(10*dt)</f>
        <v>-1.55340000000002</v>
      </c>
      <c r="I63" s="44" t="n">
        <f aca="false">G63*s_mm</f>
        <v>0.190675531914893</v>
      </c>
      <c r="J63" s="44" t="n">
        <f aca="false">H63*s_mm</f>
        <v>-0.578393617021283</v>
      </c>
      <c r="K63" s="44" t="n">
        <f aca="false">SQRT(I63^2+J63^2)</f>
        <v>0.609012589920758</v>
      </c>
      <c r="L63" s="48" t="n">
        <f aca="false">IF(AND(G63=0,H63=0),"",DEGREES(ATAN2(G63,-H63)))</f>
        <v>71.7544745013391</v>
      </c>
      <c r="M63" s="45" t="n">
        <v>0.512066</v>
      </c>
      <c r="N63" s="45" t="n">
        <v>-1.55369</v>
      </c>
      <c r="O63" s="45" t="n">
        <v>0.609111</v>
      </c>
      <c r="P63" s="46" t="n">
        <v>71.7588</v>
      </c>
      <c r="Q63" s="49" t="n">
        <f aca="false">K63-O63</f>
        <v>-9.84100792418285E-005</v>
      </c>
      <c r="R63" s="44" t="n">
        <f aca="false">(C64-C62)/(2*dt)</f>
        <v>0.223500000000001</v>
      </c>
      <c r="S63" s="44" t="n">
        <f aca="false">SQRT(((C64-C62)/(2*dt))^2+((D64-D62)/(2*dt))^2)*s_mm</f>
        <v>0.618865323217327</v>
      </c>
    </row>
    <row r="64" customFormat="false" ht="15" hidden="false" customHeight="false" outlineLevel="0" collapsed="false">
      <c r="A64" s="24" t="n">
        <v>6057</v>
      </c>
      <c r="B64" s="43" t="n">
        <f aca="false">A64/f_r</f>
        <v>2019</v>
      </c>
      <c r="C64" s="15" t="n">
        <v>263.64</v>
      </c>
      <c r="D64" s="15" t="n">
        <v>157.704</v>
      </c>
      <c r="E64" s="44" t="n">
        <f aca="false">C64*s_mm</f>
        <v>98.163829787234</v>
      </c>
      <c r="F64" s="44" t="n">
        <f aca="false">D64*s_mm</f>
        <v>58.7195744680851</v>
      </c>
      <c r="G64" s="44" t="n">
        <f aca="false">(-2*C62-C63+C65+2*C66)/(10*dt)</f>
        <v>0.971100000000024</v>
      </c>
      <c r="H64" s="44" t="n">
        <f aca="false">(-2*D62-D63+D65+2*D66)/(10*dt)</f>
        <v>-1.2411</v>
      </c>
      <c r="I64" s="44" t="n">
        <f aca="false">G64*s_mm</f>
        <v>0.361579787234052</v>
      </c>
      <c r="J64" s="44" t="n">
        <f aca="false">H64*s_mm</f>
        <v>-0.46211170212766</v>
      </c>
      <c r="K64" s="44" t="n">
        <f aca="false">SQRT(I64^2+J64^2)</f>
        <v>0.586759889375156</v>
      </c>
      <c r="L64" s="48" t="n">
        <f aca="false">IF(AND(G64=0,H64=0),"",DEGREES(ATAN2(G64,-H64)))</f>
        <v>51.9585594333398</v>
      </c>
      <c r="M64" s="45" t="n">
        <v>0.971276</v>
      </c>
      <c r="N64" s="45" t="n">
        <v>-1.24145</v>
      </c>
      <c r="O64" s="45" t="n">
        <v>0.586903</v>
      </c>
      <c r="P64" s="46" t="n">
        <v>51.9613</v>
      </c>
      <c r="Q64" s="49" t="n">
        <f aca="false">K64-O64</f>
        <v>-0.0001431106248444</v>
      </c>
      <c r="R64" s="44" t="n">
        <f aca="false">(C65-C63)/(2*dt)</f>
        <v>0.523499999999984</v>
      </c>
      <c r="S64" s="44" t="n">
        <f aca="false">SQRT(((C65-C63)/(2*dt))^2+((D65-D63)/(2*dt))^2)*s_mm</f>
        <v>0.396881447934201</v>
      </c>
    </row>
    <row r="65" customFormat="false" ht="15" hidden="false" customHeight="false" outlineLevel="0" collapsed="false">
      <c r="A65" s="24" t="n">
        <v>6058</v>
      </c>
      <c r="B65" s="43" t="n">
        <f aca="false">A65/f_r</f>
        <v>2019.33333333333</v>
      </c>
      <c r="C65" s="15" t="n">
        <v>264.11</v>
      </c>
      <c r="D65" s="15" t="n">
        <v>157.527</v>
      </c>
      <c r="E65" s="44" t="n">
        <f aca="false">C65*s_mm</f>
        <v>98.3388297872341</v>
      </c>
      <c r="F65" s="44" t="n">
        <f aca="false">D65*s_mm</f>
        <v>58.653670212766</v>
      </c>
      <c r="G65" s="44" t="n">
        <f aca="false">(-2*C63-C64+C66+2*C67)/(10*dt)</f>
        <v>1.59449999999998</v>
      </c>
      <c r="H65" s="44" t="n">
        <f aca="false">(-2*D63-D64+D66+2*D67)/(10*dt)</f>
        <v>-1.2621</v>
      </c>
      <c r="I65" s="44" t="n">
        <f aca="false">G65*s_mm</f>
        <v>0.593696808510632</v>
      </c>
      <c r="J65" s="44" t="n">
        <f aca="false">H65*s_mm</f>
        <v>-0.469930851063829</v>
      </c>
      <c r="K65" s="44" t="n">
        <f aca="false">SQRT(I65^2+J65^2)</f>
        <v>0.757172969153868</v>
      </c>
      <c r="L65" s="48" t="n">
        <f aca="false">IF(AND(G65=0,H65=0),"",DEGREES(ATAN2(G65,-H65)))</f>
        <v>38.3627911144549</v>
      </c>
      <c r="M65" s="45" t="n">
        <v>1.59511</v>
      </c>
      <c r="N65" s="45" t="n">
        <v>-1.26238</v>
      </c>
      <c r="O65" s="45" t="n">
        <v>0.757416</v>
      </c>
      <c r="P65" s="46" t="n">
        <v>38.3584</v>
      </c>
      <c r="Q65" s="49" t="n">
        <f aca="false">K65-O65</f>
        <v>-0.000243030846131864</v>
      </c>
      <c r="R65" s="44" t="n">
        <f aca="false">(C66-C64)/(2*dt)</f>
        <v>1.94250000000002</v>
      </c>
      <c r="S65" s="44" t="n">
        <f aca="false">SQRT(((C66-C64)/(2*dt))^2+((D66-D64)/(2*dt))^2)*s_mm</f>
        <v>0.812041817219468</v>
      </c>
    </row>
    <row r="66" customFormat="false" ht="15" hidden="false" customHeight="false" outlineLevel="0" collapsed="false">
      <c r="A66" s="24" t="n">
        <v>6059</v>
      </c>
      <c r="B66" s="43" t="n">
        <f aca="false">A66/f_r</f>
        <v>2019.66666666667</v>
      </c>
      <c r="C66" s="15" t="n">
        <v>264.935</v>
      </c>
      <c r="D66" s="15" t="n">
        <v>157.043</v>
      </c>
      <c r="E66" s="44" t="n">
        <f aca="false">C66*s_mm</f>
        <v>98.6460106382979</v>
      </c>
      <c r="F66" s="44" t="n">
        <f aca="false">D66*s_mm</f>
        <v>58.4734574468085</v>
      </c>
      <c r="G66" s="44" t="n">
        <f aca="false">(-2*C64-C65+C67+2*C68)/(10*dt)</f>
        <v>2.46990000000002</v>
      </c>
      <c r="H66" s="44" t="n">
        <f aca="false">(-2*D64-D65+D67+2*D68)/(10*dt)</f>
        <v>-2.0364</v>
      </c>
      <c r="I66" s="44" t="n">
        <f aca="false">G66*s_mm</f>
        <v>0.919643617021284</v>
      </c>
      <c r="J66" s="44" t="n">
        <f aca="false">H66*s_mm</f>
        <v>-0.758234042553193</v>
      </c>
      <c r="K66" s="44" t="n">
        <f aca="false">SQRT(I66^2+J66^2)</f>
        <v>1.19191578797101</v>
      </c>
      <c r="L66" s="48" t="n">
        <f aca="false">IF(AND(G66=0,H66=0),"",DEGREES(ATAN2(G66,-H66)))</f>
        <v>39.5051316029176</v>
      </c>
      <c r="M66" s="45" t="n">
        <v>2.47022</v>
      </c>
      <c r="N66" s="45" t="n">
        <v>-2.0369</v>
      </c>
      <c r="O66" s="45" t="n">
        <v>1.19213</v>
      </c>
      <c r="P66" s="46" t="n">
        <v>39.5084</v>
      </c>
      <c r="Q66" s="49" t="n">
        <f aca="false">K66-O66</f>
        <v>-0.000214212028992966</v>
      </c>
      <c r="R66" s="44" t="n">
        <f aca="false">(C67-C65)/(2*dt)</f>
        <v>2.4915</v>
      </c>
      <c r="S66" s="44" t="n">
        <f aca="false">SQRT(((C67-C65)/(2*dt))^2+((D67-D65)/(2*dt))^2)*s_mm</f>
        <v>1.12960581903097</v>
      </c>
    </row>
    <row r="67" customFormat="false" ht="15" hidden="false" customHeight="false" outlineLevel="0" collapsed="false">
      <c r="A67" s="24" t="n">
        <v>6060</v>
      </c>
      <c r="B67" s="43" t="n">
        <f aca="false">A67/f_r</f>
        <v>2020</v>
      </c>
      <c r="C67" s="15" t="n">
        <v>265.771</v>
      </c>
      <c r="D67" s="15" t="n">
        <v>156.373</v>
      </c>
      <c r="E67" s="44" t="n">
        <f aca="false">C67*s_mm</f>
        <v>98.9572872340426</v>
      </c>
      <c r="F67" s="44" t="n">
        <f aca="false">D67*s_mm</f>
        <v>58.2239893617021</v>
      </c>
      <c r="G67" s="44" t="n">
        <f aca="false">(-2*C65-C66+C68+2*C69)/(10*dt)</f>
        <v>3.0561</v>
      </c>
      <c r="H67" s="44" t="n">
        <f aca="false">(-2*D65-D66+D68+2*D69)/(10*dt)</f>
        <v>-2.87639999999999</v>
      </c>
      <c r="I67" s="44" t="n">
        <f aca="false">G67*s_mm</f>
        <v>1.13790957446809</v>
      </c>
      <c r="J67" s="44" t="n">
        <f aca="false">H67*s_mm</f>
        <v>-1.071</v>
      </c>
      <c r="K67" s="44" t="n">
        <f aca="false">SQRT(I67^2+J67^2)</f>
        <v>1.56265133656428</v>
      </c>
      <c r="L67" s="48" t="n">
        <f aca="false">IF(AND(G67=0,H67=0),"",DEGREES(ATAN2(G67,-H67)))</f>
        <v>43.2649971631867</v>
      </c>
      <c r="M67" s="45" t="n">
        <v>3.05587</v>
      </c>
      <c r="N67" s="45" t="n">
        <v>-2.87649</v>
      </c>
      <c r="O67" s="45" t="n">
        <v>1.56261</v>
      </c>
      <c r="P67" s="46" t="n">
        <v>43.268</v>
      </c>
      <c r="Q67" s="49" t="n">
        <f aca="false">K67-O67</f>
        <v>4.13365642808472E-005</v>
      </c>
      <c r="R67" s="44" t="n">
        <f aca="false">(C68-C66)/(2*dt)</f>
        <v>2.98649999999998</v>
      </c>
      <c r="S67" s="44" t="n">
        <f aca="false">SQRT(((C68-C66)/(2*dt))^2+((D68-D66)/(2*dt))^2)*s_mm</f>
        <v>1.63905668929446</v>
      </c>
    </row>
    <row r="68" customFormat="false" ht="15" hidden="false" customHeight="false" outlineLevel="0" collapsed="false">
      <c r="A68" s="24" t="n">
        <v>6061</v>
      </c>
      <c r="B68" s="43" t="n">
        <f aca="false">A68/f_r</f>
        <v>2020.33333333333</v>
      </c>
      <c r="C68" s="15" t="n">
        <v>266.926</v>
      </c>
      <c r="D68" s="15" t="n">
        <v>154.887</v>
      </c>
      <c r="E68" s="44" t="n">
        <f aca="false">C68*s_mm</f>
        <v>99.3873404255319</v>
      </c>
      <c r="F68" s="44" t="n">
        <f aca="false">D68*s_mm</f>
        <v>57.6706914893617</v>
      </c>
      <c r="G68" s="44" t="n">
        <f aca="false">(-2*C66-C67+C69+2*C70)/(10*dt)</f>
        <v>3.37590000000001</v>
      </c>
      <c r="H68" s="44" t="n">
        <f aca="false">(-2*D66-D67+D69+2*D70)/(10*dt)</f>
        <v>-3.6714</v>
      </c>
      <c r="I68" s="44" t="n">
        <f aca="false">G68*s_mm</f>
        <v>1.2569840425532</v>
      </c>
      <c r="J68" s="44" t="n">
        <f aca="false">H68*s_mm</f>
        <v>-1.36701063829787</v>
      </c>
      <c r="K68" s="44" t="n">
        <f aca="false">SQRT(I68^2+J68^2)</f>
        <v>1.85707484190943</v>
      </c>
      <c r="L68" s="48" t="n">
        <f aca="false">IF(AND(G68=0,H68=0),"",DEGREES(ATAN2(G68,-H68)))</f>
        <v>47.4010600706625</v>
      </c>
      <c r="M68" s="45" t="n">
        <v>3.37529</v>
      </c>
      <c r="N68" s="45" t="n">
        <v>-3.67134</v>
      </c>
      <c r="O68" s="45" t="n">
        <v>1.8569</v>
      </c>
      <c r="P68" s="46" t="n">
        <v>47.4057</v>
      </c>
      <c r="Q68" s="49" t="n">
        <f aca="false">K68-O68</f>
        <v>0.000174841909429402</v>
      </c>
      <c r="R68" s="44" t="n">
        <f aca="false">(C69-C67)/(2*dt)</f>
        <v>3.65550000000002</v>
      </c>
      <c r="S68" s="44" t="n">
        <f aca="false">SQRT(((C69-C67)/(2*dt))^2+((D69-D67)/(2*dt))^2)*s_mm</f>
        <v>1.97485547176625</v>
      </c>
    </row>
    <row r="69" customFormat="false" ht="15" hidden="false" customHeight="false" outlineLevel="0" collapsed="false">
      <c r="A69" s="24" t="n">
        <v>6062</v>
      </c>
      <c r="B69" s="43" t="n">
        <f aca="false">A69/f_r</f>
        <v>2020.66666666667</v>
      </c>
      <c r="C69" s="15" t="n">
        <v>268.208</v>
      </c>
      <c r="D69" s="15" t="n">
        <v>153.811</v>
      </c>
      <c r="E69" s="44" t="n">
        <f aca="false">C69*s_mm</f>
        <v>99.8646808510638</v>
      </c>
      <c r="F69" s="44" t="n">
        <f aca="false">D69*s_mm</f>
        <v>57.2700531914894</v>
      </c>
      <c r="G69" s="44" t="n">
        <f aca="false">(-2*C67-C68+C70+2*C71)/(10*dt)</f>
        <v>3.70709999999999</v>
      </c>
      <c r="H69" s="44" t="n">
        <f aca="false">(-2*D67-D68+D70+2*D71)/(10*dt)</f>
        <v>-4.6536</v>
      </c>
      <c r="I69" s="44" t="n">
        <f aca="false">G69*s_mm</f>
        <v>1.38030319148936</v>
      </c>
      <c r="J69" s="44" t="n">
        <f aca="false">H69*s_mm</f>
        <v>-1.73272340425532</v>
      </c>
      <c r="K69" s="44" t="n">
        <f aca="false">SQRT(I69^2+J69^2)</f>
        <v>2.21530298065295</v>
      </c>
      <c r="L69" s="48" t="n">
        <f aca="false">IF(AND(G69=0,H69=0),"",DEGREES(ATAN2(G69,-H69)))</f>
        <v>51.4588546783694</v>
      </c>
      <c r="M69" s="45" t="n">
        <v>3.70658</v>
      </c>
      <c r="N69" s="45" t="n">
        <v>-4.65313</v>
      </c>
      <c r="O69" s="45" t="n">
        <v>2.21505</v>
      </c>
      <c r="P69" s="46" t="n">
        <v>51.46</v>
      </c>
      <c r="Q69" s="49" t="n">
        <f aca="false">K69-O69</f>
        <v>0.000252980652951429</v>
      </c>
      <c r="R69" s="44" t="n">
        <f aca="false">(C70-C68)/(2*dt)</f>
        <v>3.62550000000005</v>
      </c>
      <c r="S69" s="44" t="n">
        <f aca="false">SQRT(((C70-C68)/(2*dt))^2+((D70-D68)/(2*dt))^2)*s_mm</f>
        <v>2.01644872982098</v>
      </c>
    </row>
    <row r="70" customFormat="false" ht="15" hidden="false" customHeight="false" outlineLevel="0" collapsed="false">
      <c r="A70" s="24" t="n">
        <v>6063</v>
      </c>
      <c r="B70" s="43" t="n">
        <f aca="false">A70/f_r</f>
        <v>2021</v>
      </c>
      <c r="C70" s="15" t="n">
        <v>269.343</v>
      </c>
      <c r="D70" s="15" t="n">
        <v>152.205</v>
      </c>
      <c r="E70" s="44" t="n">
        <f aca="false">C70*s_mm</f>
        <v>100.287287234043</v>
      </c>
      <c r="F70" s="44" t="n">
        <f aca="false">D70*s_mm</f>
        <v>56.6720744680851</v>
      </c>
      <c r="G70" s="44" t="n">
        <f aca="false">(-2*C68-C69+C71+2*C72)/(10*dt)</f>
        <v>3.2829</v>
      </c>
      <c r="H70" s="44" t="n">
        <f aca="false">(-2*D68-D69+D71+2*D72)/(10*dt)</f>
        <v>-4.81890000000001</v>
      </c>
      <c r="I70" s="44" t="n">
        <f aca="false">G70*s_mm</f>
        <v>1.22235638297872</v>
      </c>
      <c r="J70" s="44" t="n">
        <f aca="false">H70*s_mm</f>
        <v>-1.79427127659575</v>
      </c>
      <c r="K70" s="44" t="n">
        <f aca="false">SQRT(I70^2+J70^2)</f>
        <v>2.17107451300626</v>
      </c>
      <c r="L70" s="48" t="n">
        <f aca="false">IF(AND(G70=0,H70=0),"",DEGREES(ATAN2(G70,-H70)))</f>
        <v>55.7351542819064</v>
      </c>
      <c r="M70" s="45" t="n">
        <v>3.28284</v>
      </c>
      <c r="N70" s="45" t="n">
        <v>-4.81824</v>
      </c>
      <c r="O70" s="45" t="n">
        <v>2.17086</v>
      </c>
      <c r="P70" s="46" t="n">
        <v>55.732</v>
      </c>
      <c r="Q70" s="49" t="n">
        <f aca="false">K70-O70</f>
        <v>0.000214513006258965</v>
      </c>
      <c r="R70" s="44" t="n">
        <f aca="false">(C71-C69)/(2*dt)</f>
        <v>3.79949999999994</v>
      </c>
      <c r="S70" s="44" t="n">
        <f aca="false">SQRT(((C71-C69)/(2*dt))^2+((D71-D69)/(2*dt))^2)*s_mm</f>
        <v>2.57531538528617</v>
      </c>
    </row>
    <row r="71" customFormat="false" ht="15" hidden="false" customHeight="false" outlineLevel="0" collapsed="false">
      <c r="A71" s="24" t="n">
        <v>6064</v>
      </c>
      <c r="B71" s="43" t="n">
        <f aca="false">A71/f_r</f>
        <v>2021.33333333333</v>
      </c>
      <c r="C71" s="15" t="n">
        <v>270.741</v>
      </c>
      <c r="D71" s="15" t="n">
        <v>149.958</v>
      </c>
      <c r="E71" s="44" t="n">
        <f aca="false">C71*s_mm</f>
        <v>100.807819148936</v>
      </c>
      <c r="F71" s="44" t="n">
        <f aca="false">D71*s_mm</f>
        <v>55.8354255319149</v>
      </c>
      <c r="G71" s="44" t="n">
        <f aca="false">(-2*C69-C70+C72+2*C73)/(10*dt)</f>
        <v>2.77379999999999</v>
      </c>
      <c r="H71" s="44" t="n">
        <f aca="false">(-2*D69-D70+D72+2*D73)/(10*dt)</f>
        <v>-4.95269999999999</v>
      </c>
      <c r="I71" s="44" t="n">
        <f aca="false">G71*s_mm</f>
        <v>1.03279787234042</v>
      </c>
      <c r="J71" s="44" t="n">
        <f aca="false">H71*s_mm</f>
        <v>-1.84409042553191</v>
      </c>
      <c r="K71" s="44" t="n">
        <f aca="false">SQRT(I71^2+J71^2)</f>
        <v>2.11360851215389</v>
      </c>
      <c r="L71" s="48" t="n">
        <f aca="false">IF(AND(G71=0,H71=0),"",DEGREES(ATAN2(G71,-H71)))</f>
        <v>60.7486373718033</v>
      </c>
      <c r="M71" s="45" t="n">
        <v>2.77411</v>
      </c>
      <c r="N71" s="45" t="n">
        <v>-4.95217</v>
      </c>
      <c r="O71" s="45" t="n">
        <v>2.11349</v>
      </c>
      <c r="P71" s="46" t="n">
        <v>60.7433</v>
      </c>
      <c r="Q71" s="49" t="n">
        <f aca="false">K71-O71</f>
        <v>0.000118512153886918</v>
      </c>
      <c r="R71" s="44" t="n">
        <f aca="false">(C72-C70)/(2*dt)</f>
        <v>2.68199999999993</v>
      </c>
      <c r="S71" s="44" t="n">
        <f aca="false">SQRT(((C72-C70)/(2*dt))^2+((D72-D70)/(2*dt))^2)*s_mm</f>
        <v>2.15688341022356</v>
      </c>
    </row>
    <row r="72" customFormat="false" ht="15" hidden="false" customHeight="false" outlineLevel="0" collapsed="false">
      <c r="A72" s="24" t="n">
        <v>6065</v>
      </c>
      <c r="B72" s="43" t="n">
        <f aca="false">A72/f_r</f>
        <v>2021.66666666667</v>
      </c>
      <c r="C72" s="15" t="n">
        <v>271.131</v>
      </c>
      <c r="D72" s="15" t="n">
        <v>148.782</v>
      </c>
      <c r="E72" s="44" t="n">
        <f aca="false">C72*s_mm</f>
        <v>100.953031914894</v>
      </c>
      <c r="F72" s="44" t="n">
        <f aca="false">D72*s_mm</f>
        <v>55.3975531914894</v>
      </c>
      <c r="G72" s="44" t="n">
        <f aca="false">(-2*C70-C71+C73+2*C74)/(10*dt)</f>
        <v>2.29679999999999</v>
      </c>
      <c r="H72" s="44" t="n">
        <f aca="false">(-2*D70-D71+D73+2*D74)/(10*dt)</f>
        <v>-4.3536</v>
      </c>
      <c r="I72" s="44" t="n">
        <f aca="false">G72*s_mm</f>
        <v>0.855191489361697</v>
      </c>
      <c r="J72" s="44" t="n">
        <f aca="false">H72*s_mm</f>
        <v>-1.62102127659574</v>
      </c>
      <c r="K72" s="44" t="n">
        <f aca="false">SQRT(I72^2+J72^2)</f>
        <v>1.83277452586312</v>
      </c>
      <c r="L72" s="48" t="n">
        <f aca="false">IF(AND(G72=0,H72=0),"",DEGREES(ATAN2(G72,-H72)))</f>
        <v>62.1855115895113</v>
      </c>
      <c r="M72" s="45" t="n">
        <v>2.29693</v>
      </c>
      <c r="N72" s="45" t="n">
        <v>-4.35325</v>
      </c>
      <c r="O72" s="45" t="n">
        <v>1.83268</v>
      </c>
      <c r="P72" s="46" t="n">
        <v>62.1823</v>
      </c>
      <c r="Q72" s="49" t="n">
        <f aca="false">K72-O72</f>
        <v>9.45258631170898E-005</v>
      </c>
      <c r="R72" s="44" t="n">
        <f aca="false">(C73-C71)/(2*dt)</f>
        <v>1.79400000000004</v>
      </c>
      <c r="S72" s="44" t="n">
        <f aca="false">SQRT(((C73-C71)/(2*dt))^2+((D73-D71)/(2*dt))^2)*s_mm</f>
        <v>1.64419650753402</v>
      </c>
    </row>
    <row r="73" customFormat="false" ht="15" hidden="false" customHeight="false" outlineLevel="0" collapsed="false">
      <c r="A73" s="24" t="n">
        <v>6066</v>
      </c>
      <c r="B73" s="43" t="n">
        <f aca="false">A73/f_r</f>
        <v>2022</v>
      </c>
      <c r="C73" s="15" t="n">
        <v>271.937</v>
      </c>
      <c r="D73" s="15" t="n">
        <v>147.268</v>
      </c>
      <c r="E73" s="44" t="n">
        <f aca="false">C73*s_mm</f>
        <v>101.253138297872</v>
      </c>
      <c r="F73" s="44" t="n">
        <f aca="false">D73*s_mm</f>
        <v>54.833829787234</v>
      </c>
      <c r="G73" s="44" t="n">
        <f aca="false">(-2*C71-C72+C74+2*C75)/(10*dt)</f>
        <v>2.24520000000001</v>
      </c>
      <c r="H73" s="44" t="n">
        <f aca="false">(-2*D71-D72+D74+2*D75)/(10*dt)</f>
        <v>-4.5318</v>
      </c>
      <c r="I73" s="44" t="n">
        <f aca="false">G73*s_mm</f>
        <v>0.83597872340426</v>
      </c>
      <c r="J73" s="44" t="n">
        <f aca="false">H73*s_mm</f>
        <v>-1.68737234042553</v>
      </c>
      <c r="K73" s="44" t="n">
        <f aca="false">SQRT(I73^2+J73^2)</f>
        <v>1.88310537177763</v>
      </c>
      <c r="L73" s="48" t="n">
        <f aca="false">IF(AND(G73=0,H73=0),"",DEGREES(ATAN2(G73,-H73)))</f>
        <v>63.6447000498654</v>
      </c>
      <c r="M73" s="45" t="n">
        <v>2.24542</v>
      </c>
      <c r="N73" s="45" t="n">
        <v>-4.53199</v>
      </c>
      <c r="O73" s="45" t="n">
        <v>1.8832</v>
      </c>
      <c r="P73" s="46" t="n">
        <v>63.6434</v>
      </c>
      <c r="Q73" s="49" t="n">
        <f aca="false">K73-O73</f>
        <v>-9.46282223741601E-005</v>
      </c>
      <c r="R73" s="44" t="n">
        <f aca="false">(C74-C72)/(2*dt)</f>
        <v>2.16300000000001</v>
      </c>
      <c r="S73" s="44" t="n">
        <f aca="false">SQRT(((C74-C72)/(2*dt))^2+((D74-D72)/(2*dt))^2)*s_mm</f>
        <v>1.60609520548332</v>
      </c>
    </row>
    <row r="74" customFormat="false" ht="15" hidden="false" customHeight="false" outlineLevel="0" collapsed="false">
      <c r="A74" s="24" t="n">
        <v>6067</v>
      </c>
      <c r="B74" s="43" t="n">
        <f aca="false">A74/f_r</f>
        <v>2022.33333333333</v>
      </c>
      <c r="C74" s="15" t="n">
        <v>272.573</v>
      </c>
      <c r="D74" s="15" t="n">
        <v>146.294</v>
      </c>
      <c r="E74" s="44" t="n">
        <f aca="false">C74*s_mm</f>
        <v>101.489946808511</v>
      </c>
      <c r="F74" s="44" t="n">
        <f aca="false">D74*s_mm</f>
        <v>54.471170212766</v>
      </c>
      <c r="G74" s="44" t="n">
        <f aca="false">(-2*C72-C73+C75+2*C76)/(10*dt)</f>
        <v>2.73090000000002</v>
      </c>
      <c r="H74" s="44" t="n">
        <f aca="false">(-2*D72-D73+D75+2*D76)/(10*dt)</f>
        <v>-5.41409999999999</v>
      </c>
      <c r="I74" s="44" t="n">
        <f aca="false">G74*s_mm</f>
        <v>1.01682446808511</v>
      </c>
      <c r="J74" s="44" t="n">
        <f aca="false">H74*s_mm</f>
        <v>-2.01588829787234</v>
      </c>
      <c r="K74" s="44" t="n">
        <f aca="false">SQRT(I74^2+J74^2)</f>
        <v>2.25781700507264</v>
      </c>
      <c r="L74" s="48" t="n">
        <f aca="false">IF(AND(G74=0,H74=0),"",DEGREES(ATAN2(G74,-H74)))</f>
        <v>63.2333869634752</v>
      </c>
      <c r="M74" s="45" t="n">
        <v>2.73086</v>
      </c>
      <c r="N74" s="45" t="n">
        <v>-5.41461</v>
      </c>
      <c r="O74" s="45" t="n">
        <v>2.25798</v>
      </c>
      <c r="P74" s="46" t="n">
        <v>63.2359</v>
      </c>
      <c r="Q74" s="49" t="n">
        <f aca="false">K74-O74</f>
        <v>-0.000162994927356053</v>
      </c>
      <c r="R74" s="44" t="n">
        <f aca="false">(C75-C73)/(2*dt)</f>
        <v>2.73749999999998</v>
      </c>
      <c r="S74" s="44" t="n">
        <f aca="false">SQRT(((C75-C73)/(2*dt))^2+((D75-D73)/(2*dt))^2)*s_mm</f>
        <v>2.2637109321928</v>
      </c>
    </row>
    <row r="75" customFormat="false" ht="15" hidden="false" customHeight="false" outlineLevel="0" collapsed="false">
      <c r="A75" s="24" t="n">
        <v>6068</v>
      </c>
      <c r="B75" s="43" t="n">
        <f aca="false">A75/f_r</f>
        <v>2022.66666666667</v>
      </c>
      <c r="C75" s="15" t="n">
        <v>273.762</v>
      </c>
      <c r="D75" s="15" t="n">
        <v>143.649</v>
      </c>
      <c r="E75" s="44" t="n">
        <f aca="false">C75*s_mm</f>
        <v>101.932659574468</v>
      </c>
      <c r="F75" s="44" t="n">
        <f aca="false">D75*s_mm</f>
        <v>53.486329787234</v>
      </c>
      <c r="G75" s="44" t="n">
        <f aca="false">(-2*C73-C74+C76+2*C77)/(10*dt)</f>
        <v>3.37529999999999</v>
      </c>
      <c r="H75" s="44" t="n">
        <f aca="false">(-2*D73-D74+D76+2*D77)/(10*dt)</f>
        <v>-6.61920000000002</v>
      </c>
      <c r="I75" s="44" t="n">
        <f aca="false">G75*s_mm</f>
        <v>1.25676063829787</v>
      </c>
      <c r="J75" s="44" t="n">
        <f aca="false">H75*s_mm</f>
        <v>-2.46459574468086</v>
      </c>
      <c r="K75" s="44" t="n">
        <f aca="false">SQRT(I75^2+J75^2)</f>
        <v>2.76652841783233</v>
      </c>
      <c r="L75" s="48" t="n">
        <f aca="false">IF(AND(G75=0,H75=0),"",DEGREES(ATAN2(G75,-H75)))</f>
        <v>62.9817982032442</v>
      </c>
      <c r="M75" s="45" t="n">
        <v>3.37546</v>
      </c>
      <c r="N75" s="45" t="n">
        <v>-6.61982</v>
      </c>
      <c r="O75" s="45" t="n">
        <v>2.76676</v>
      </c>
      <c r="P75" s="46" t="n">
        <v>62.9829</v>
      </c>
      <c r="Q75" s="49" t="n">
        <f aca="false">K75-O75</f>
        <v>-0.000231582167667277</v>
      </c>
      <c r="R75" s="44" t="n">
        <f aca="false">(C76-C74)/(2*dt)</f>
        <v>3.2955</v>
      </c>
      <c r="S75" s="44" t="n">
        <f aca="false">SQRT(((C76-C74)/(2*dt))^2+((D76-D74)/(2*dt))^2)*s_mm</f>
        <v>2.91079354311102</v>
      </c>
    </row>
    <row r="76" customFormat="false" ht="15" hidden="false" customHeight="false" outlineLevel="0" collapsed="false">
      <c r="A76" s="24" t="n">
        <v>6069</v>
      </c>
      <c r="B76" s="43" t="n">
        <f aca="false">A76/f_r</f>
        <v>2023</v>
      </c>
      <c r="C76" s="15" t="n">
        <v>274.77</v>
      </c>
      <c r="D76" s="15" t="n">
        <v>141.568</v>
      </c>
      <c r="E76" s="44" t="n">
        <f aca="false">C76*s_mm</f>
        <v>102.307978723404</v>
      </c>
      <c r="F76" s="44" t="n">
        <f aca="false">D76*s_mm</f>
        <v>52.7114893617021</v>
      </c>
      <c r="G76" s="44" t="n">
        <f aca="false">(-2*C74-C75+C77+2*C78)/(10*dt)</f>
        <v>3.73440000000003</v>
      </c>
      <c r="H76" s="44" t="n">
        <f aca="false">(-2*D74-D75+D77+2*D78)/(10*dt)</f>
        <v>-8.15460000000001</v>
      </c>
      <c r="I76" s="44" t="n">
        <f aca="false">G76*s_mm</f>
        <v>1.39046808510639</v>
      </c>
      <c r="J76" s="44" t="n">
        <f aca="false">H76*s_mm</f>
        <v>-3.03628723404256</v>
      </c>
      <c r="K76" s="44" t="n">
        <f aca="false">SQRT(I76^2+J76^2)</f>
        <v>3.33952716163669</v>
      </c>
      <c r="L76" s="48" t="n">
        <f aca="false">IF(AND(G76=0,H76=0),"",DEGREES(ATAN2(G76,-H76)))</f>
        <v>65.394582961195</v>
      </c>
      <c r="M76" s="45" t="n">
        <v>3.73479</v>
      </c>
      <c r="N76" s="45" t="n">
        <v>-8.15493</v>
      </c>
      <c r="O76" s="45" t="n">
        <v>3.3397</v>
      </c>
      <c r="P76" s="46" t="n">
        <v>65.3932</v>
      </c>
      <c r="Q76" s="49" t="n">
        <f aca="false">K76-O76</f>
        <v>-0.000172838363306393</v>
      </c>
      <c r="R76" s="44" t="n">
        <f aca="false">(C77-C75)/(2*dt)</f>
        <v>4.053</v>
      </c>
      <c r="S76" s="44" t="n">
        <f aca="false">SQRT(((C77-C75)/(2*dt))^2+((D77-D75)/(2*dt))^2)*s_mm</f>
        <v>3.19882325172711</v>
      </c>
    </row>
    <row r="77" customFormat="false" ht="15" hidden="false" customHeight="false" outlineLevel="0" collapsed="false">
      <c r="A77" s="24" t="n">
        <v>6070</v>
      </c>
      <c r="B77" s="43" t="n">
        <f aca="false">A77/f_r</f>
        <v>2023.33333333333</v>
      </c>
      <c r="C77" s="15" t="n">
        <v>276.464</v>
      </c>
      <c r="D77" s="15" t="n">
        <v>138.599</v>
      </c>
      <c r="E77" s="44" t="n">
        <f aca="false">C77*s_mm</f>
        <v>102.938723404255</v>
      </c>
      <c r="F77" s="44" t="n">
        <f aca="false">D77*s_mm</f>
        <v>51.6060106382979</v>
      </c>
      <c r="G77" s="44" t="n">
        <f aca="false">(-2*C75-C76+C78+2*C79)/(10*dt)</f>
        <v>3.60960000000001</v>
      </c>
      <c r="H77" s="44" t="n">
        <f aca="false">(-2*D75-D76+D78+2*D79)/(10*dt)</f>
        <v>-8.68319999999999</v>
      </c>
      <c r="I77" s="44" t="n">
        <f aca="false">G77*s_mm</f>
        <v>1.344</v>
      </c>
      <c r="J77" s="44" t="n">
        <f aca="false">H77*s_mm</f>
        <v>-3.23310638297872</v>
      </c>
      <c r="K77" s="44" t="n">
        <f aca="false">SQRT(I77^2+J77^2)</f>
        <v>3.50133015919061</v>
      </c>
      <c r="L77" s="48" t="n">
        <f aca="false">IF(AND(G77=0,H77=0),"",DEGREES(ATAN2(G77,-H77)))</f>
        <v>67.4273790874976</v>
      </c>
      <c r="M77" s="45" t="n">
        <v>3.60943</v>
      </c>
      <c r="N77" s="45" t="n">
        <v>-8.68324</v>
      </c>
      <c r="O77" s="45" t="n">
        <v>3.50132</v>
      </c>
      <c r="P77" s="46" t="n">
        <v>67.4285</v>
      </c>
      <c r="Q77" s="49" t="n">
        <f aca="false">K77-O77</f>
        <v>1.0159190610981E-005</v>
      </c>
      <c r="R77" s="44" t="n">
        <f aca="false">(C78-C76)/(2*dt)</f>
        <v>4.01400000000007</v>
      </c>
      <c r="S77" s="44" t="n">
        <f aca="false">SQRT(((C78-C76)/(2*dt))^2+((D78-D76)/(2*dt))^2)*s_mm</f>
        <v>3.84345319742034</v>
      </c>
    </row>
    <row r="78" customFormat="false" ht="15" hidden="false" customHeight="false" outlineLevel="0" collapsed="false">
      <c r="A78" s="24" t="n">
        <v>6071</v>
      </c>
      <c r="B78" s="43" t="n">
        <f aca="false">A78/f_r</f>
        <v>2023.66666666667</v>
      </c>
      <c r="C78" s="15" t="n">
        <v>277.446</v>
      </c>
      <c r="D78" s="15" t="n">
        <v>135.228</v>
      </c>
      <c r="E78" s="44" t="n">
        <f aca="false">C78*s_mm</f>
        <v>103.304361702128</v>
      </c>
      <c r="F78" s="44" t="n">
        <f aca="false">D78*s_mm</f>
        <v>50.3508510638298</v>
      </c>
      <c r="G78" s="44" t="n">
        <f aca="false">(-2*C76-C77+C79+2*C80)/(10*dt)</f>
        <v>3.65880000000004</v>
      </c>
      <c r="H78" s="44" t="n">
        <f aca="false">(-2*D76-D77+D79+2*D80)/(10*dt)</f>
        <v>-9.62760000000001</v>
      </c>
      <c r="I78" s="44" t="n">
        <f aca="false">G78*s_mm</f>
        <v>1.36231914893619</v>
      </c>
      <c r="J78" s="44" t="n">
        <f aca="false">H78*s_mm</f>
        <v>-3.58474468085107</v>
      </c>
      <c r="K78" s="44" t="n">
        <f aca="false">SQRT(I78^2+J78^2)</f>
        <v>3.83488042713828</v>
      </c>
      <c r="L78" s="48" t="n">
        <f aca="false">IF(AND(G78=0,H78=0),"",DEGREES(ATAN2(G78,-H78)))</f>
        <v>69.1915865173247</v>
      </c>
      <c r="M78" s="45" t="n">
        <v>3.65867</v>
      </c>
      <c r="N78" s="45" t="n">
        <v>-9.62729</v>
      </c>
      <c r="O78" s="45" t="n">
        <v>3.83476</v>
      </c>
      <c r="P78" s="46" t="n">
        <v>69.1916</v>
      </c>
      <c r="Q78" s="49" t="n">
        <f aca="false">K78-O78</f>
        <v>0.000120427138275314</v>
      </c>
      <c r="R78" s="44" t="n">
        <f aca="false">(C79-C77)/(2*dt)</f>
        <v>2.964</v>
      </c>
      <c r="S78" s="44" t="n">
        <f aca="false">SQRT(((C79-C77)/(2*dt))^2+((D79-D77)/(2*dt))^2)*s_mm</f>
        <v>3.66206187886243</v>
      </c>
    </row>
    <row r="79" customFormat="false" ht="15" hidden="false" customHeight="false" outlineLevel="0" collapsed="false">
      <c r="A79" s="24" t="n">
        <v>6072</v>
      </c>
      <c r="B79" s="43" t="n">
        <f aca="false">A79/f_r</f>
        <v>2024</v>
      </c>
      <c r="C79" s="15" t="n">
        <v>278.44</v>
      </c>
      <c r="D79" s="15" t="n">
        <v>132.347</v>
      </c>
      <c r="E79" s="44" t="n">
        <f aca="false">C79*s_mm</f>
        <v>103.674468085106</v>
      </c>
      <c r="F79" s="44" t="n">
        <f aca="false">D79*s_mm</f>
        <v>49.2781382978723</v>
      </c>
      <c r="G79" s="44" t="n">
        <f aca="false">(-2*C77-C78+C80+2*C81)/(10*dt)</f>
        <v>3.58019999999999</v>
      </c>
      <c r="H79" s="44" t="n">
        <f aca="false">(-2*D77-D78+D80+2*D81)/(10*dt)</f>
        <v>-10.908</v>
      </c>
      <c r="I79" s="44" t="n">
        <f aca="false">G79*s_mm</f>
        <v>1.33305319148936</v>
      </c>
      <c r="J79" s="44" t="n">
        <f aca="false">H79*s_mm</f>
        <v>-4.06148936170213</v>
      </c>
      <c r="K79" s="44" t="n">
        <f aca="false">SQRT(I79^2+J79^2)</f>
        <v>4.27466099785229</v>
      </c>
      <c r="L79" s="48" t="n">
        <f aca="false">IF(AND(G79=0,H79=0),"",DEGREES(ATAN2(G79,-H79)))</f>
        <v>71.8292422490644</v>
      </c>
      <c r="M79" s="45" t="n">
        <v>3.58017</v>
      </c>
      <c r="N79" s="45" t="n">
        <v>-10.9074</v>
      </c>
      <c r="O79" s="45" t="n">
        <v>4.27445</v>
      </c>
      <c r="P79" s="46" t="n">
        <v>71.8285</v>
      </c>
      <c r="Q79" s="49" t="n">
        <f aca="false">K79-O79</f>
        <v>0.000210997852289729</v>
      </c>
      <c r="R79" s="44" t="n">
        <f aca="false">(C80-C78)/(2*dt)</f>
        <v>3.65099999999995</v>
      </c>
      <c r="S79" s="44" t="n">
        <f aca="false">SQRT(((C80-C78)/(2*dt))^2+((D80-D78)/(2*dt))^2)*s_mm</f>
        <v>3.918371326583</v>
      </c>
    </row>
    <row r="80" customFormat="false" ht="15" hidden="false" customHeight="false" outlineLevel="0" collapsed="false">
      <c r="A80" s="24" t="n">
        <v>6073</v>
      </c>
      <c r="B80" s="43" t="n">
        <f aca="false">A80/f_r</f>
        <v>2024.33333333333</v>
      </c>
      <c r="C80" s="15" t="n">
        <v>279.88</v>
      </c>
      <c r="D80" s="15" t="n">
        <v>128.648</v>
      </c>
      <c r="E80" s="44" t="n">
        <f aca="false">C80*s_mm</f>
        <v>104.210638297872</v>
      </c>
      <c r="F80" s="44" t="n">
        <f aca="false">D80*s_mm</f>
        <v>47.9008510638298</v>
      </c>
      <c r="G80" s="44" t="n">
        <f aca="false">(-2*C78-C79+C81+2*C82)/(10*dt)</f>
        <v>3.34919999999996</v>
      </c>
      <c r="H80" s="44" t="n">
        <f aca="false">(-2*D78-D79+D81+2*D82)/(10*dt)</f>
        <v>-11.9916</v>
      </c>
      <c r="I80" s="44" t="n">
        <f aca="false">G80*s_mm</f>
        <v>1.24704255319148</v>
      </c>
      <c r="J80" s="44" t="n">
        <f aca="false">H80*s_mm</f>
        <v>-4.46495744680851</v>
      </c>
      <c r="K80" s="44" t="n">
        <f aca="false">SQRT(I80^2+J80^2)</f>
        <v>4.63583435114771</v>
      </c>
      <c r="L80" s="48" t="n">
        <f aca="false">IF(AND(G80=0,H80=0),"",DEGREES(ATAN2(G80,-H80)))</f>
        <v>74.3951903592661</v>
      </c>
      <c r="M80" s="45" t="n">
        <v>3.34903</v>
      </c>
      <c r="N80" s="45" t="n">
        <v>-11.9916</v>
      </c>
      <c r="O80" s="45" t="n">
        <v>4.63582</v>
      </c>
      <c r="P80" s="46" t="n">
        <v>74.396</v>
      </c>
      <c r="Q80" s="49" t="n">
        <f aca="false">K80-O80</f>
        <v>1.43511477057601E-005</v>
      </c>
      <c r="R80" s="44" t="n">
        <f aca="false">(C81-C79)/(2*dt)</f>
        <v>4.161</v>
      </c>
      <c r="S80" s="44" t="n">
        <f aca="false">SQRT(((C81-C79)/(2*dt))^2+((D81-D79)/(2*dt))^2)*s_mm</f>
        <v>5.06708357212411</v>
      </c>
    </row>
    <row r="81" customFormat="false" ht="15" hidden="false" customHeight="false" outlineLevel="0" collapsed="false">
      <c r="A81" s="24" t="n">
        <v>6074</v>
      </c>
      <c r="B81" s="43" t="n">
        <f aca="false">A81/f_r</f>
        <v>2024.66666666667</v>
      </c>
      <c r="C81" s="15" t="n">
        <v>281.214</v>
      </c>
      <c r="D81" s="15" t="n">
        <v>123.709</v>
      </c>
      <c r="E81" s="44" t="n">
        <f aca="false">C81*s_mm</f>
        <v>104.707340425532</v>
      </c>
      <c r="F81" s="44" t="n">
        <f aca="false">D81*s_mm</f>
        <v>46.0618617021277</v>
      </c>
      <c r="G81" s="44" t="n">
        <f aca="false">(-2*C79-C80+C82+2*C83)/(10*dt)</f>
        <v>2.15730000000001</v>
      </c>
      <c r="H81" s="44" t="n">
        <f aca="false">(-2*D79-D80+D82+2*D83)/(10*dt)</f>
        <v>-11.6919</v>
      </c>
      <c r="I81" s="44" t="n">
        <f aca="false">G81*s_mm</f>
        <v>0.803250000000004</v>
      </c>
      <c r="J81" s="44" t="n">
        <f aca="false">H81*s_mm</f>
        <v>-4.35336702127659</v>
      </c>
      <c r="K81" s="44" t="n">
        <f aca="false">SQRT(I81^2+J81^2)</f>
        <v>4.42685158825532</v>
      </c>
      <c r="L81" s="48" t="n">
        <f aca="false">IF(AND(G81=0,H81=0),"",DEGREES(ATAN2(G81,-H81)))</f>
        <v>79.5457996252158</v>
      </c>
      <c r="M81" s="45" t="n">
        <v>2.15771</v>
      </c>
      <c r="N81" s="45" t="n">
        <v>-11.6915</v>
      </c>
      <c r="O81" s="45" t="n">
        <v>4.42675</v>
      </c>
      <c r="P81" s="46" t="n">
        <v>79.5435</v>
      </c>
      <c r="Q81" s="49" t="n">
        <f aca="false">K81-O81</f>
        <v>0.000101588255316365</v>
      </c>
      <c r="R81" s="44" t="n">
        <f aca="false">(C82-C80)/(2*dt)</f>
        <v>2.64150000000004</v>
      </c>
      <c r="S81" s="44" t="n">
        <f aca="false">SQRT(((C82-C80)/(2*dt))^2+((D82-D80)/(2*dt))^2)*s_mm</f>
        <v>5.16960928437217</v>
      </c>
    </row>
    <row r="82" customFormat="false" ht="15" hidden="false" customHeight="false" outlineLevel="0" collapsed="false">
      <c r="A82" s="24" t="n">
        <v>6075</v>
      </c>
      <c r="B82" s="43" t="n">
        <f aca="false">A82/f_r</f>
        <v>2025</v>
      </c>
      <c r="C82" s="15" t="n">
        <v>281.641</v>
      </c>
      <c r="D82" s="15" t="n">
        <v>119.561</v>
      </c>
      <c r="E82" s="44" t="n">
        <f aca="false">C82*s_mm</f>
        <v>104.866329787234</v>
      </c>
      <c r="F82" s="44" t="n">
        <f aca="false">D82*s_mm</f>
        <v>44.5173936170213</v>
      </c>
      <c r="G82" s="44" t="n">
        <f aca="false">(-2*C80-C81+C83+2*C84)/(10*dt)</f>
        <v>0.597900000000016</v>
      </c>
      <c r="H82" s="44" t="n">
        <f aca="false">(-2*D80-D81+D83+2*D84)/(10*dt)</f>
        <v>-9.7515</v>
      </c>
      <c r="I82" s="44" t="n">
        <f aca="false">G82*s_mm</f>
        <v>0.222622340425538</v>
      </c>
      <c r="J82" s="44" t="n">
        <f aca="false">H82*s_mm</f>
        <v>-3.63087765957447</v>
      </c>
      <c r="K82" s="44" t="n">
        <f aca="false">SQRT(I82^2+J82^2)</f>
        <v>3.63769615075992</v>
      </c>
      <c r="L82" s="48" t="n">
        <f aca="false">IF(AND(G82=0,H82=0),"",DEGREES(ATAN2(G82,-H82)))</f>
        <v>86.4913792962725</v>
      </c>
      <c r="M82" s="45" t="n">
        <v>0.597894</v>
      </c>
      <c r="N82" s="45" t="n">
        <v>-9.75139</v>
      </c>
      <c r="O82" s="45" t="n">
        <v>3.63765</v>
      </c>
      <c r="P82" s="46" t="n">
        <v>86.4914</v>
      </c>
      <c r="Q82" s="49" t="n">
        <f aca="false">K82-O82</f>
        <v>4.61507599163191E-005</v>
      </c>
      <c r="R82" s="44" t="n">
        <f aca="false">(C83-C81)/(2*dt)</f>
        <v>-0.0885000000000389</v>
      </c>
      <c r="S82" s="44" t="n">
        <f aca="false">SQRT(((C83-C81)/(2*dt))^2+((D83-D81)/(2*dt))^2)*s_mm</f>
        <v>3.52156374837555</v>
      </c>
    </row>
    <row r="83" customFormat="false" ht="15" hidden="false" customHeight="false" outlineLevel="0" collapsed="false">
      <c r="A83" s="24" t="n">
        <v>6076</v>
      </c>
      <c r="B83" s="43" t="n">
        <f aca="false">A83/f_r</f>
        <v>2025.33333333333</v>
      </c>
      <c r="C83" s="15" t="n">
        <v>281.155</v>
      </c>
      <c r="D83" s="15" t="n">
        <v>117.404</v>
      </c>
      <c r="E83" s="44" t="n">
        <f aca="false">C83*s_mm</f>
        <v>104.685372340426</v>
      </c>
      <c r="F83" s="44" t="n">
        <f aca="false">D83*s_mm</f>
        <v>43.7142553191489</v>
      </c>
      <c r="G83" s="44" t="n">
        <f aca="false">(-2*C81-C82+C84+2*C85)/(10*dt)</f>
        <v>-0.569100000000015</v>
      </c>
      <c r="H83" s="44" t="n">
        <f aca="false">(-2*D81-D82+D84+2*D85)/(10*dt)</f>
        <v>-7.86090000000001</v>
      </c>
      <c r="I83" s="44" t="n">
        <f aca="false">G83*s_mm</f>
        <v>-0.211898936170218</v>
      </c>
      <c r="J83" s="44" t="n">
        <f aca="false">H83*s_mm</f>
        <v>-2.92693085106383</v>
      </c>
      <c r="K83" s="44" t="n">
        <f aca="false">SQRT(I83^2+J83^2)</f>
        <v>2.93459117528478</v>
      </c>
      <c r="L83" s="48" t="n">
        <f aca="false">IF(AND(G83=0,H83=0),"",DEGREES(ATAN2(G83,-H83)))</f>
        <v>94.1407777351302</v>
      </c>
      <c r="M83" s="45" t="n">
        <v>-0.569356</v>
      </c>
      <c r="N83" s="45" t="n">
        <v>-7.86108</v>
      </c>
      <c r="O83" s="45" t="n">
        <v>2.93466</v>
      </c>
      <c r="P83" s="46" t="n">
        <v>94.1425</v>
      </c>
      <c r="Q83" s="49" t="n">
        <f aca="false">K83-O83</f>
        <v>-6.88247152167421E-005</v>
      </c>
      <c r="R83" s="44" t="n">
        <f aca="false">(C84-C82)/(2*dt)</f>
        <v>-1.10250000000002</v>
      </c>
      <c r="S83" s="44" t="n">
        <f aca="false">SQRT(((C84-C82)/(2*dt))^2+((D84-D82)/(2*dt))^2)*s_mm</f>
        <v>2.27858609958676</v>
      </c>
    </row>
    <row r="84" customFormat="false" ht="15" hidden="false" customHeight="false" outlineLevel="0" collapsed="false">
      <c r="A84" s="24" t="n">
        <v>6077</v>
      </c>
      <c r="B84" s="43" t="n">
        <f aca="false">A84/f_r</f>
        <v>2025.66666666667</v>
      </c>
      <c r="C84" s="15" t="n">
        <v>280.906</v>
      </c>
      <c r="D84" s="15" t="n">
        <v>115.548</v>
      </c>
      <c r="E84" s="44" t="n">
        <f aca="false">C84*s_mm</f>
        <v>104.592659574468</v>
      </c>
      <c r="F84" s="44" t="n">
        <f aca="false">D84*s_mm</f>
        <v>43.0231914893617</v>
      </c>
      <c r="G84" s="44" t="n">
        <f aca="false">(-2*C82-C83+C85+2*C86)/(10*dt)</f>
        <v>-0.961800000000039</v>
      </c>
      <c r="H84" s="44" t="n">
        <f aca="false">(-2*D82-D83+D85+2*D86)/(10*dt)</f>
        <v>-7.6434</v>
      </c>
      <c r="I84" s="44" t="n">
        <f aca="false">G84*s_mm</f>
        <v>-0.35811702127661</v>
      </c>
      <c r="J84" s="44" t="n">
        <f aca="false">H84*s_mm</f>
        <v>-2.84594680851064</v>
      </c>
      <c r="K84" s="44" t="n">
        <f aca="false">SQRT(I84^2+J84^2)</f>
        <v>2.86838997310337</v>
      </c>
      <c r="L84" s="48" t="n">
        <f aca="false">IF(AND(G84=0,H84=0),"",DEGREES(ATAN2(G84,-H84)))</f>
        <v>97.1720640247367</v>
      </c>
      <c r="M84" s="45" t="n">
        <v>-0.961822</v>
      </c>
      <c r="N84" s="45" t="n">
        <v>-7.64366</v>
      </c>
      <c r="O84" s="45" t="n">
        <v>2.86849</v>
      </c>
      <c r="P84" s="46" t="n">
        <v>97.172</v>
      </c>
      <c r="Q84" s="49" t="n">
        <f aca="false">K84-O84</f>
        <v>-0.000100026896634464</v>
      </c>
      <c r="R84" s="44" t="n">
        <f aca="false">(C85-C83)/(2*dt)</f>
        <v>-0.782999999999987</v>
      </c>
      <c r="S84" s="44" t="n">
        <f aca="false">SQRT(((C85-C83)/(2*dt))^2+((D85-D83)/(2*dt))^2)*s_mm</f>
        <v>2.69110479234741</v>
      </c>
    </row>
    <row r="85" customFormat="false" ht="15" hidden="false" customHeight="false" outlineLevel="0" collapsed="false">
      <c r="A85" s="24" t="n">
        <v>6078</v>
      </c>
      <c r="B85" s="43" t="n">
        <f aca="false">A85/f_r</f>
        <v>2026</v>
      </c>
      <c r="C85" s="15" t="n">
        <v>280.633</v>
      </c>
      <c r="D85" s="15" t="n">
        <v>112.614</v>
      </c>
      <c r="E85" s="44" t="n">
        <f aca="false">C85*s_mm</f>
        <v>104.491010638298</v>
      </c>
      <c r="F85" s="44" t="n">
        <f aca="false">D85*s_mm</f>
        <v>41.9307446808511</v>
      </c>
      <c r="G85" s="44" t="n">
        <f aca="false">(-2*C83-C84+C86+2*C87)/(10*dt)</f>
        <v>-0.840299999999979</v>
      </c>
      <c r="H85" s="44" t="n">
        <f aca="false">(-2*D83-D84+D86+2*D87)/(10*dt)</f>
        <v>-9.4251</v>
      </c>
      <c r="I85" s="44" t="n">
        <f aca="false">G85*s_mm</f>
        <v>-0.31287765957446</v>
      </c>
      <c r="J85" s="44" t="n">
        <f aca="false">H85*s_mm</f>
        <v>-3.50934574468085</v>
      </c>
      <c r="K85" s="44" t="n">
        <f aca="false">SQRT(I85^2+J85^2)</f>
        <v>3.52326552867796</v>
      </c>
      <c r="L85" s="48" t="n">
        <f aca="false">IF(AND(G85=0,H85=0),"",DEGREES(ATAN2(G85,-H85)))</f>
        <v>95.0947664412695</v>
      </c>
      <c r="M85" s="45" t="n">
        <v>-0.840453</v>
      </c>
      <c r="N85" s="45" t="n">
        <v>-9.42562</v>
      </c>
      <c r="O85" s="45" t="n">
        <v>3.52346</v>
      </c>
      <c r="P85" s="46" t="n">
        <v>95.0954</v>
      </c>
      <c r="Q85" s="49" t="n">
        <f aca="false">K85-O85</f>
        <v>-0.000194471322039647</v>
      </c>
      <c r="R85" s="44" t="n">
        <f aca="false">(C86-C84)/(2*dt)</f>
        <v>-0.910500000000042</v>
      </c>
      <c r="S85" s="44" t="n">
        <f aca="false">SQRT(((C86-C84)/(2*dt))^2+((D86-D84)/(2*dt))^2)*s_mm</f>
        <v>3.55214566183716</v>
      </c>
    </row>
    <row r="86" customFormat="false" ht="15" hidden="false" customHeight="false" outlineLevel="0" collapsed="false">
      <c r="A86" s="24" t="n">
        <v>6079</v>
      </c>
      <c r="B86" s="43" t="n">
        <f aca="false">A86/f_r</f>
        <v>2026.33333333333</v>
      </c>
      <c r="C86" s="15" t="n">
        <v>280.299</v>
      </c>
      <c r="D86" s="15" t="n">
        <v>109.217</v>
      </c>
      <c r="E86" s="44" t="n">
        <f aca="false">C86*s_mm</f>
        <v>104.36664893617</v>
      </c>
      <c r="F86" s="44" t="n">
        <f aca="false">D86*s_mm</f>
        <v>40.6659042553192</v>
      </c>
      <c r="G86" s="44" t="n">
        <f aca="false">(-2*C84-C85+C87+2*C88)/(10*dt)</f>
        <v>-0.447899999999982</v>
      </c>
      <c r="H86" s="44" t="n">
        <f aca="false">(-2*D84-D85+D87+2*D88)/(10*dt)</f>
        <v>-10.6305</v>
      </c>
      <c r="I86" s="44" t="n">
        <f aca="false">G86*s_mm</f>
        <v>-0.166771276595738</v>
      </c>
      <c r="J86" s="44" t="n">
        <f aca="false">H86*s_mm</f>
        <v>-3.95816489361703</v>
      </c>
      <c r="K86" s="44" t="n">
        <f aca="false">SQRT(I86^2+J86^2)</f>
        <v>3.96167666320204</v>
      </c>
      <c r="L86" s="48" t="n">
        <f aca="false">IF(AND(G86=0,H86=0),"",DEGREES(ATAN2(G86,-H86)))</f>
        <v>92.4126438093856</v>
      </c>
      <c r="M86" s="45" t="n">
        <v>-0.447977</v>
      </c>
      <c r="N86" s="45" t="n">
        <v>-10.6306</v>
      </c>
      <c r="O86" s="45" t="n">
        <v>3.96172</v>
      </c>
      <c r="P86" s="46" t="n">
        <v>92.413</v>
      </c>
      <c r="Q86" s="49" t="n">
        <f aca="false">K86-O86</f>
        <v>-4.33367979573163E-005</v>
      </c>
      <c r="R86" s="44" t="n">
        <f aca="false">(C87-C85)/(2*dt)</f>
        <v>-0.862499999999983</v>
      </c>
      <c r="S86" s="44" t="n">
        <f aca="false">SQRT(((C87-C85)/(2*dt))^2+((D87-D85)/(2*dt))^2)*s_mm</f>
        <v>4.34202543016292</v>
      </c>
    </row>
    <row r="87" customFormat="false" ht="15" hidden="false" customHeight="false" outlineLevel="0" collapsed="false">
      <c r="A87" s="24" t="n">
        <v>6080</v>
      </c>
      <c r="B87" s="43" t="n">
        <f aca="false">A87/f_r</f>
        <v>2026.66666666667</v>
      </c>
      <c r="C87" s="15" t="n">
        <v>280.058</v>
      </c>
      <c r="D87" s="15" t="n">
        <v>104.861</v>
      </c>
      <c r="E87" s="44" t="n">
        <f aca="false">C87*s_mm</f>
        <v>104.276914893617</v>
      </c>
      <c r="F87" s="44" t="n">
        <f aca="false">D87*s_mm</f>
        <v>39.0439893617021</v>
      </c>
      <c r="G87" s="44" t="n">
        <f aca="false">(-2*C85-C86+C88+2*C89)/(10*dt)</f>
        <v>-0.300599999999986</v>
      </c>
      <c r="H87" s="44" t="n">
        <f aca="false">(-2*D85-D86+D88+2*D89)/(10*dt)</f>
        <v>-11.13924</v>
      </c>
      <c r="I87" s="44" t="n">
        <f aca="false">G87*s_mm</f>
        <v>-0.111925531914888</v>
      </c>
      <c r="J87" s="44" t="n">
        <f aca="false">H87*s_mm</f>
        <v>-4.14758936170213</v>
      </c>
      <c r="K87" s="44" t="n">
        <f aca="false">SQRT(I87^2+J87^2)</f>
        <v>4.14909928032568</v>
      </c>
      <c r="L87" s="48" t="n">
        <f aca="false">IF(AND(G87=0,H87=0),"",DEGREES(ATAN2(G87,-H87)))</f>
        <v>91.5457905897236</v>
      </c>
      <c r="M87" s="45" t="n">
        <v>-0.300578</v>
      </c>
      <c r="N87" s="45" t="n">
        <v>-11.139</v>
      </c>
      <c r="O87" s="45" t="n">
        <v>4.14899</v>
      </c>
      <c r="P87" s="46" t="n">
        <v>91.5457</v>
      </c>
      <c r="Q87" s="49" t="n">
        <f aca="false">K87-O87</f>
        <v>0.000109280325681027</v>
      </c>
      <c r="R87" s="44" t="n">
        <f aca="false">(C88-C86)/(2*dt)</f>
        <v>0.222000000000037</v>
      </c>
      <c r="S87" s="44" t="n">
        <f aca="false">SQRT(((C88-C86)/(2*dt))^2+((D88-D86)/(2*dt))^2)*s_mm</f>
        <v>4.19522930303548</v>
      </c>
    </row>
    <row r="88" customFormat="false" ht="15" hidden="false" customHeight="false" outlineLevel="0" collapsed="false">
      <c r="A88" s="24" t="n">
        <v>6081</v>
      </c>
      <c r="B88" s="43" t="n">
        <f aca="false">A88/f_r</f>
        <v>2027</v>
      </c>
      <c r="C88" s="15" t="n">
        <v>280.447</v>
      </c>
      <c r="D88" s="15" t="n">
        <v>101.707</v>
      </c>
      <c r="E88" s="44" t="n">
        <f aca="false">C88*s_mm</f>
        <v>104.421755319149</v>
      </c>
      <c r="F88" s="44" t="n">
        <f aca="false">D88*s_mm</f>
        <v>37.8696276595745</v>
      </c>
      <c r="G88" s="44" t="n">
        <f aca="false">(-2*C86-C87+C89+2*C90)/(10*dt)</f>
        <v>-1.11539999999999</v>
      </c>
      <c r="H88" s="44" t="n">
        <f aca="false">(-2*D86-D87+D89+2*D90)/(10*dt)</f>
        <v>-14.67516</v>
      </c>
      <c r="I88" s="44" t="n">
        <f aca="false">G88*s_mm</f>
        <v>-0.415308510638294</v>
      </c>
      <c r="J88" s="44" t="n">
        <f aca="false">H88*s_mm</f>
        <v>-5.46415531914894</v>
      </c>
      <c r="K88" s="44" t="n">
        <f aca="false">SQRT(I88^2+J88^2)</f>
        <v>5.47991555690343</v>
      </c>
      <c r="L88" s="48" t="n">
        <f aca="false">IF(AND(G88=0,H88=0),"",DEGREES(ATAN2(G88,-H88)))</f>
        <v>94.3464653359713</v>
      </c>
      <c r="M88" s="45" t="n">
        <v>-1.1156</v>
      </c>
      <c r="N88" s="45" t="n">
        <v>-14.6749</v>
      </c>
      <c r="O88" s="45" t="n">
        <v>5.47982</v>
      </c>
      <c r="P88" s="46" t="n">
        <v>94.3473</v>
      </c>
      <c r="Q88" s="49" t="n">
        <f aca="false">K88-O88</f>
        <v>9.55569034291059E-005</v>
      </c>
      <c r="R88" s="44" t="n">
        <f aca="false">(C89-C87)/(2*dt)</f>
        <v>0</v>
      </c>
      <c r="S88" s="44" t="n">
        <f aca="false">SQRT(((C89-C87)/(2*dt))^2+((D89-D87)/(2*dt))^2)*s_mm</f>
        <v>3.94163297872341</v>
      </c>
    </row>
    <row r="89" customFormat="false" ht="15" hidden="false" customHeight="false" outlineLevel="0" collapsed="false">
      <c r="A89" s="24" t="n">
        <v>6082</v>
      </c>
      <c r="B89" s="43" t="n">
        <f aca="false">A89/f_r</f>
        <v>2027.33333333333</v>
      </c>
      <c r="C89" s="15" t="n">
        <v>280.058</v>
      </c>
      <c r="D89" s="15" t="n">
        <v>97.8036</v>
      </c>
      <c r="E89" s="44" t="n">
        <f aca="false">C89*s_mm</f>
        <v>104.276914893617</v>
      </c>
      <c r="F89" s="44" t="n">
        <f aca="false">D89*s_mm</f>
        <v>36.4162340425532</v>
      </c>
      <c r="G89" s="44" t="n">
        <f aca="false">(-2*C87-C88+C90+2*C91)/(10*dt)</f>
        <v>-2.20350000000001</v>
      </c>
      <c r="H89" s="44" t="n">
        <f aca="false">(-2*D87-D88+D90+2*D91)/(10*dt)</f>
        <v>-18.47397</v>
      </c>
      <c r="I89" s="44" t="n">
        <f aca="false">G89*s_mm</f>
        <v>-0.820452127659578</v>
      </c>
      <c r="J89" s="44" t="n">
        <f aca="false">H89*s_mm</f>
        <v>-6.87860585106383</v>
      </c>
      <c r="K89" s="44" t="n">
        <f aca="false">SQRT(I89^2+J89^2)</f>
        <v>6.92736314538733</v>
      </c>
      <c r="L89" s="48" t="n">
        <f aca="false">IF(AND(G89=0,H89=0),"",DEGREES(ATAN2(G89,-H89)))</f>
        <v>96.8018728264602</v>
      </c>
      <c r="M89" s="45" t="n">
        <v>-2.2033</v>
      </c>
      <c r="N89" s="45" t="n">
        <v>-18.474</v>
      </c>
      <c r="O89" s="45" t="n">
        <v>6.92737</v>
      </c>
      <c r="P89" s="46" t="n">
        <v>96.8012</v>
      </c>
      <c r="Q89" s="49" t="n">
        <f aca="false">K89-O89</f>
        <v>-6.85461267302401E-006</v>
      </c>
      <c r="R89" s="44" t="n">
        <f aca="false">(C90-C88)/(2*dt)</f>
        <v>-3.01050000000001</v>
      </c>
      <c r="S89" s="44" t="n">
        <f aca="false">SQRT(((C90-C88)/(2*dt))^2+((D90-D88)/(2*dt))^2)*s_mm</f>
        <v>7.57851325470532</v>
      </c>
    </row>
    <row r="90" customFormat="false" ht="15" hidden="false" customHeight="false" outlineLevel="0" collapsed="false">
      <c r="A90" s="24" t="n">
        <v>6083</v>
      </c>
      <c r="B90" s="43" t="n">
        <f aca="false">A90/f_r</f>
        <v>2027.66666666667</v>
      </c>
      <c r="C90" s="15" t="n">
        <v>278.44</v>
      </c>
      <c r="D90" s="15" t="n">
        <v>88.2871</v>
      </c>
      <c r="E90" s="44" t="n">
        <f aca="false">C90*s_mm</f>
        <v>103.674468085106</v>
      </c>
      <c r="F90" s="44" t="n">
        <f aca="false">D90*s_mm</f>
        <v>32.8728563829787</v>
      </c>
      <c r="G90" s="44" t="n">
        <f aca="false">(-2*C88-C89+C91+2*C92)/(10*dt)</f>
        <v>-2.45969999999999</v>
      </c>
      <c r="H90" s="44" t="n">
        <f aca="false">(-2*D88-D89+D91+2*D92)/(10*dt)</f>
        <v>-20.86614</v>
      </c>
      <c r="I90" s="44" t="n">
        <f aca="false">G90*s_mm</f>
        <v>-0.915845744680846</v>
      </c>
      <c r="J90" s="44" t="n">
        <f aca="false">H90*s_mm</f>
        <v>-7.76930744680851</v>
      </c>
      <c r="K90" s="44" t="n">
        <f aca="false">SQRT(I90^2+J90^2)</f>
        <v>7.82310115178656</v>
      </c>
      <c r="L90" s="48" t="n">
        <f aca="false">IF(AND(G90=0,H90=0),"",DEGREES(ATAN2(G90,-H90)))</f>
        <v>96.722999213124</v>
      </c>
      <c r="M90" s="45" t="n">
        <v>-2.45917</v>
      </c>
      <c r="N90" s="45" t="n">
        <v>-20.8662</v>
      </c>
      <c r="O90" s="45" t="n">
        <v>7.8231</v>
      </c>
      <c r="P90" s="46" t="n">
        <v>96.7216</v>
      </c>
      <c r="Q90" s="49" t="n">
        <f aca="false">K90-O90</f>
        <v>1.15178656034942E-006</v>
      </c>
      <c r="R90" s="44" t="n">
        <f aca="false">(C91-C89)/(2*dt)</f>
        <v>-4.00349999999997</v>
      </c>
      <c r="S90" s="44" t="n">
        <f aca="false">SQRT(((C91-C89)/(2*dt))^2+((D91-D89)/(2*dt))^2)*s_mm</f>
        <v>9.62345550205153</v>
      </c>
    </row>
    <row r="91" customFormat="false" ht="15" hidden="false" customHeight="false" outlineLevel="0" collapsed="false">
      <c r="A91" s="24" t="n">
        <v>6084</v>
      </c>
      <c r="B91" s="43" t="n">
        <f aca="false">A91/f_r</f>
        <v>2028</v>
      </c>
      <c r="C91" s="15" t="n">
        <v>277.389</v>
      </c>
      <c r="D91" s="15" t="n">
        <v>80.781</v>
      </c>
      <c r="E91" s="44" t="n">
        <f aca="false">C91*s_mm</f>
        <v>103.283138297872</v>
      </c>
      <c r="F91" s="44" t="n">
        <f aca="false">D91*s_mm</f>
        <v>30.0780319148936</v>
      </c>
      <c r="G91" s="44" t="n">
        <f aca="false">(-2*C89-C90+C92+2*C93)/(10*dt)</f>
        <v>-0.841199999999992</v>
      </c>
      <c r="H91" s="44" t="n">
        <f aca="false">(-2*D89-D90+D92+2*D93)/(10*dt)</f>
        <v>-20.95845</v>
      </c>
      <c r="I91" s="44" t="n">
        <f aca="false">G91*s_mm</f>
        <v>-0.313212765957444</v>
      </c>
      <c r="J91" s="44" t="n">
        <f aca="false">H91*s_mm</f>
        <v>-7.80367819148936</v>
      </c>
      <c r="K91" s="44" t="n">
        <f aca="false">SQRT(I91^2+J91^2)</f>
        <v>7.80996130291856</v>
      </c>
      <c r="L91" s="48" t="n">
        <f aca="false">IF(AND(G91=0,H91=0),"",DEGREES(ATAN2(G91,-H91)))</f>
        <v>92.2984215781959</v>
      </c>
      <c r="M91" s="45" t="n">
        <v>-0.8409</v>
      </c>
      <c r="N91" s="45" t="n">
        <v>-20.9584</v>
      </c>
      <c r="O91" s="45" t="n">
        <v>7.80996</v>
      </c>
      <c r="P91" s="46" t="n">
        <v>92.2976</v>
      </c>
      <c r="Q91" s="49" t="n">
        <f aca="false">K91-O91</f>
        <v>1.30291856148546E-006</v>
      </c>
      <c r="R91" s="44" t="n">
        <f aca="false">(C92-C90)/(2*dt)</f>
        <v>-1.13699999999997</v>
      </c>
      <c r="S91" s="44" t="n">
        <f aca="false">SQRT(((C92-C90)/(2*dt))^2+((D92-D90)/(2*dt))^2)*s_mm</f>
        <v>7.18693981756677</v>
      </c>
    </row>
    <row r="92" customFormat="false" ht="15" hidden="false" customHeight="false" outlineLevel="0" collapsed="false">
      <c r="A92" s="24" t="n">
        <v>6085</v>
      </c>
      <c r="B92" s="43" t="n">
        <f aca="false">A92/f_r</f>
        <v>2028.33333333333</v>
      </c>
      <c r="C92" s="15" t="n">
        <v>277.682</v>
      </c>
      <c r="D92" s="15" t="n">
        <v>75.4414</v>
      </c>
      <c r="E92" s="44" t="n">
        <f aca="false">C92*s_mm</f>
        <v>103.392234042553</v>
      </c>
      <c r="F92" s="44" t="n">
        <f aca="false">D92*s_mm</f>
        <v>28.0898829787234</v>
      </c>
      <c r="G92" s="44" t="n">
        <f aca="false">(-2*C90-C91+C93+2*C94)/(10*dt)</f>
        <v>2.41320000000003</v>
      </c>
      <c r="H92" s="44" t="n">
        <f aca="false">(-2*D90-D91+D93+2*D94)/(10*dt)</f>
        <v>-18.62061</v>
      </c>
      <c r="I92" s="44" t="n">
        <f aca="false">G92*s_mm</f>
        <v>0.898531914893628</v>
      </c>
      <c r="J92" s="44" t="n">
        <f aca="false">H92*s_mm</f>
        <v>-6.93320585106383</v>
      </c>
      <c r="K92" s="44" t="n">
        <f aca="false">SQRT(I92^2+J92^2)</f>
        <v>6.99118752253922</v>
      </c>
      <c r="L92" s="48" t="n">
        <f aca="false">IF(AND(G92=0,H92=0),"",DEGREES(ATAN2(G92,-H92)))</f>
        <v>82.6157204332037</v>
      </c>
      <c r="M92" s="45" t="n">
        <v>2.41341</v>
      </c>
      <c r="N92" s="45" t="n">
        <v>-18.6206</v>
      </c>
      <c r="O92" s="45" t="n">
        <v>6.99119</v>
      </c>
      <c r="P92" s="46" t="n">
        <v>82.6151</v>
      </c>
      <c r="Q92" s="49" t="n">
        <f aca="false">K92-O92</f>
        <v>-2.47746077874922E-006</v>
      </c>
      <c r="R92" s="44" t="n">
        <f aca="false">(C93-C91)/(2*dt)</f>
        <v>2.46900000000002</v>
      </c>
      <c r="S92" s="44" t="n">
        <f aca="false">SQRT(((C93-C91)/(2*dt))^2+((D93-D91)/(2*dt))^2)*s_mm</f>
        <v>6.4802021353183</v>
      </c>
    </row>
    <row r="93" customFormat="false" ht="15" hidden="false" customHeight="false" outlineLevel="0" collapsed="false">
      <c r="A93" s="24" t="n">
        <v>6086</v>
      </c>
      <c r="B93" s="43" t="n">
        <f aca="false">A93/f_r</f>
        <v>2028.66666666667</v>
      </c>
      <c r="C93" s="15" t="n">
        <v>279.035</v>
      </c>
      <c r="D93" s="15" t="n">
        <v>69.2957</v>
      </c>
      <c r="E93" s="44" t="n">
        <f aca="false">C93*s_mm</f>
        <v>103.896010638298</v>
      </c>
      <c r="F93" s="44" t="n">
        <f aca="false">D93*s_mm</f>
        <v>25.8015904255319</v>
      </c>
      <c r="G93" s="44" t="n">
        <f aca="false">(-2*C91-C92+C94+2*C95)/(10*dt)</f>
        <v>4.7913</v>
      </c>
      <c r="H93" s="44" t="n">
        <f aca="false">(-2*D91-D92+D94+2*D95)/(10*dt)</f>
        <v>-15.82956</v>
      </c>
      <c r="I93" s="44" t="n">
        <f aca="false">G93*s_mm</f>
        <v>1.78399468085106</v>
      </c>
      <c r="J93" s="44" t="n">
        <f aca="false">H93*s_mm</f>
        <v>-5.89398510638298</v>
      </c>
      <c r="K93" s="44" t="n">
        <f aca="false">SQRT(I93^2+J93^2)</f>
        <v>6.15805955277872</v>
      </c>
      <c r="L93" s="48" t="n">
        <f aca="false">IF(AND(G93=0,H93=0),"",DEGREES(ATAN2(G93,-H93)))</f>
        <v>73.1599567469285</v>
      </c>
      <c r="M93" s="45" t="n">
        <v>4.79111</v>
      </c>
      <c r="N93" s="45" t="n">
        <v>-15.8296</v>
      </c>
      <c r="O93" s="45" t="n">
        <v>6.15804</v>
      </c>
      <c r="P93" s="46" t="n">
        <v>73.1606</v>
      </c>
      <c r="Q93" s="49" t="n">
        <f aca="false">K93-O93</f>
        <v>1.95527787232308E-005</v>
      </c>
      <c r="R93" s="44" t="n">
        <f aca="false">(C94-C92)/(2*dt)</f>
        <v>5.93549999999999</v>
      </c>
      <c r="S93" s="44" t="n">
        <f aca="false">SQRT(((C94-C92)/(2*dt))^2+((D94-D92)/(2*dt))^2)*s_mm</f>
        <v>7.29408831655922</v>
      </c>
    </row>
    <row r="94" customFormat="false" ht="15" hidden="false" customHeight="false" outlineLevel="0" collapsed="false">
      <c r="A94" s="24" t="n">
        <v>6087</v>
      </c>
      <c r="B94" s="43" t="n">
        <f aca="false">A94/f_r</f>
        <v>2029</v>
      </c>
      <c r="C94" s="15" t="n">
        <v>281.639</v>
      </c>
      <c r="D94" s="15" t="n">
        <v>62.9954</v>
      </c>
      <c r="E94" s="44" t="n">
        <f aca="false">C94*s_mm</f>
        <v>104.865585106383</v>
      </c>
      <c r="F94" s="44" t="n">
        <f aca="false">D94*s_mm</f>
        <v>23.4557340425532</v>
      </c>
      <c r="G94" s="44" t="n">
        <f aca="false">(-2*C92-C93+C95+2*C96)/(10*dt)</f>
        <v>5.10389999999994</v>
      </c>
      <c r="H94" s="44" t="n">
        <f aca="false">(-2*D92-D93+D95+2*D96)/(10*dt)</f>
        <v>-11.55657</v>
      </c>
      <c r="I94" s="44" t="n">
        <f aca="false">G94*s_mm</f>
        <v>1.90038829787232</v>
      </c>
      <c r="J94" s="44" t="n">
        <f aca="false">H94*s_mm</f>
        <v>-4.30297819148936</v>
      </c>
      <c r="K94" s="44" t="n">
        <f aca="false">SQRT(I94^2+J94^2)</f>
        <v>4.70394483376698</v>
      </c>
      <c r="L94" s="48" t="n">
        <f aca="false">IF(AND(G94=0,H94=0),"",DEGREES(ATAN2(G94,-H94)))</f>
        <v>66.1715949380232</v>
      </c>
      <c r="M94" s="45" t="n">
        <v>5.1038</v>
      </c>
      <c r="N94" s="45" t="n">
        <v>-11.5566</v>
      </c>
      <c r="O94" s="45" t="n">
        <v>4.70393</v>
      </c>
      <c r="P94" s="46" t="n">
        <v>66.172</v>
      </c>
      <c r="Q94" s="49" t="n">
        <f aca="false">K94-O94</f>
        <v>1.48337669836351E-005</v>
      </c>
      <c r="R94" s="44" t="n">
        <f aca="false">(C95-C93)/(2*dt)</f>
        <v>6.54149999999999</v>
      </c>
      <c r="S94" s="44" t="n">
        <f aca="false">SQRT(((C95-C93)/(2*dt))^2+((D95-D93)/(2*dt))^2)*s_mm</f>
        <v>5.42249696463387</v>
      </c>
    </row>
    <row r="95" customFormat="false" ht="15" hidden="false" customHeight="false" outlineLevel="0" collapsed="false">
      <c r="A95" s="24" t="n">
        <v>6088</v>
      </c>
      <c r="B95" s="43" t="n">
        <f aca="false">A95/f_r</f>
        <v>2029.33333333333</v>
      </c>
      <c r="C95" s="15" t="n">
        <v>283.396</v>
      </c>
      <c r="D95" s="15" t="n">
        <v>60.6214</v>
      </c>
      <c r="E95" s="44" t="n">
        <f aca="false">C95*s_mm</f>
        <v>105.519787234043</v>
      </c>
      <c r="F95" s="44" t="n">
        <f aca="false">D95*s_mm</f>
        <v>22.5717978723404</v>
      </c>
      <c r="G95" s="44" t="n">
        <f aca="false">(-2*C93-C94+C96+2*C97)/(10*dt)</f>
        <v>4.67189999999999</v>
      </c>
      <c r="H95" s="44" t="n">
        <f aca="false">(-2*D93-D94+D96+2*D97)/(10*dt)</f>
        <v>-6.14825999999999</v>
      </c>
      <c r="I95" s="44" t="n">
        <f aca="false">G95*s_mm</f>
        <v>1.73953723404255</v>
      </c>
      <c r="J95" s="44" t="n">
        <f aca="false">H95*s_mm</f>
        <v>-2.28924574468085</v>
      </c>
      <c r="K95" s="44" t="n">
        <f aca="false">SQRT(I95^2+J95^2)</f>
        <v>2.87517579778346</v>
      </c>
      <c r="L95" s="48" t="n">
        <f aca="false">IF(AND(G95=0,H95=0),"",DEGREES(ATAN2(G95,-H95)))</f>
        <v>52.7697596506598</v>
      </c>
      <c r="M95" s="45" t="n">
        <v>4.67159</v>
      </c>
      <c r="N95" s="45" t="n">
        <v>-6.14826</v>
      </c>
      <c r="O95" s="45" t="n">
        <v>2.87511</v>
      </c>
      <c r="P95" s="46" t="n">
        <v>52.7716</v>
      </c>
      <c r="Q95" s="49" t="n">
        <f aca="false">K95-O95</f>
        <v>6.57977834634949E-005</v>
      </c>
      <c r="R95" s="44" t="n">
        <f aca="false">(C96-C94)/(2*dt)</f>
        <v>3.55349999999996</v>
      </c>
      <c r="S95" s="44" t="n">
        <f aca="false">SQRT(((C96-C94)/(2*dt))^2+((D96-D94)/(2*dt))^2)*s_mm</f>
        <v>1.91461274229971</v>
      </c>
    </row>
    <row r="96" customFormat="false" ht="15" hidden="false" customHeight="false" outlineLevel="0" collapsed="false">
      <c r="A96" s="24" t="n">
        <v>6089</v>
      </c>
      <c r="B96" s="43" t="n">
        <f aca="false">A96/f_r</f>
        <v>2029.66666666667</v>
      </c>
      <c r="C96" s="15" t="n">
        <v>284.008</v>
      </c>
      <c r="D96" s="15" t="n">
        <v>60.5176</v>
      </c>
      <c r="E96" s="44" t="n">
        <f aca="false">C96*s_mm</f>
        <v>105.747659574468</v>
      </c>
      <c r="F96" s="44" t="n">
        <f aca="false">D96*s_mm</f>
        <v>22.5331489361702</v>
      </c>
      <c r="G96" s="44" t="n">
        <f aca="false">(-2*C94-C95+C97+2*C98)/(10*dt)</f>
        <v>3.45329999999999</v>
      </c>
      <c r="H96" s="44" t="n">
        <f aca="false">(-2*D94-D95+D97+2*D98)/(10*dt)</f>
        <v>-2.17845</v>
      </c>
      <c r="I96" s="44" t="n">
        <f aca="false">G96*s_mm</f>
        <v>1.28580319148936</v>
      </c>
      <c r="J96" s="44" t="n">
        <f aca="false">H96*s_mm</f>
        <v>-0.811125000000001</v>
      </c>
      <c r="K96" s="44" t="n">
        <f aca="false">SQRT(I96^2+J96^2)</f>
        <v>1.52026761225424</v>
      </c>
      <c r="L96" s="48" t="n">
        <f aca="false">IF(AND(G96=0,H96=0),"",DEGREES(ATAN2(G96,-H96)))</f>
        <v>32.2450150814709</v>
      </c>
      <c r="M96" s="45" t="n">
        <v>3.45319</v>
      </c>
      <c r="N96" s="45" t="n">
        <v>-2.17847</v>
      </c>
      <c r="O96" s="45" t="n">
        <v>1.52024</v>
      </c>
      <c r="P96" s="46" t="n">
        <v>32.246</v>
      </c>
      <c r="Q96" s="49" t="n">
        <f aca="false">K96-O96</f>
        <v>2.76122542439694E-005</v>
      </c>
      <c r="R96" s="44" t="n">
        <f aca="false">(C97-C95)/(2*dt)</f>
        <v>3.36149999999998</v>
      </c>
      <c r="S96" s="44" t="n">
        <f aca="false">SQRT(((C97-C95)/(2*dt))^2+((D97-D95)/(2*dt))^2)*s_mm</f>
        <v>1.26543896459794</v>
      </c>
    </row>
    <row r="97" customFormat="false" ht="15" hidden="false" customHeight="false" outlineLevel="0" collapsed="false">
      <c r="A97" s="24" t="n">
        <v>6090</v>
      </c>
      <c r="B97" s="43" t="n">
        <f aca="false">A97/f_r</f>
        <v>2030</v>
      </c>
      <c r="C97" s="15" t="n">
        <v>285.637</v>
      </c>
      <c r="D97" s="15" t="n">
        <v>60.2875</v>
      </c>
      <c r="E97" s="44" t="n">
        <f aca="false">C97*s_mm</f>
        <v>106.35420212766</v>
      </c>
      <c r="F97" s="44" t="n">
        <f aca="false">D97*s_mm</f>
        <v>22.4474734042553</v>
      </c>
      <c r="G97" s="44" t="n">
        <f aca="false">(-2*C95-C96+C98+2*C99)/(10*dt)</f>
        <v>2.68200000000002</v>
      </c>
      <c r="H97" s="44" t="n">
        <f aca="false">(-2*D95-D96+D98+2*D99)/(10*dt)</f>
        <v>-1.30668</v>
      </c>
      <c r="I97" s="44" t="n">
        <f aca="false">G97*s_mm</f>
        <v>0.998617021276602</v>
      </c>
      <c r="J97" s="44" t="n">
        <f aca="false">H97*s_mm</f>
        <v>-0.486529787234044</v>
      </c>
      <c r="K97" s="44" t="n">
        <f aca="false">SQRT(I97^2+J97^2)</f>
        <v>1.11083175550997</v>
      </c>
      <c r="L97" s="48" t="n">
        <f aca="false">IF(AND(G97=0,H97=0),"",DEGREES(ATAN2(G97,-H97)))</f>
        <v>25.9755095541145</v>
      </c>
      <c r="M97" s="45" t="n">
        <v>2.68176</v>
      </c>
      <c r="N97" s="45" t="n">
        <v>-1.3067</v>
      </c>
      <c r="O97" s="45" t="n">
        <v>1.11076</v>
      </c>
      <c r="P97" s="46" t="n">
        <v>25.9778</v>
      </c>
      <c r="Q97" s="49" t="n">
        <f aca="false">K97-O97</f>
        <v>7.17555099680745E-005</v>
      </c>
      <c r="R97" s="44" t="n">
        <f aca="false">(C98-C96)/(2*dt)</f>
        <v>3.39900000000003</v>
      </c>
      <c r="S97" s="44" t="n">
        <f aca="false">SQRT(((C98-C96)/(2*dt))^2+((D98-D96)/(2*dt))^2)*s_mm</f>
        <v>1.38020533905425</v>
      </c>
    </row>
    <row r="98" customFormat="false" ht="15" hidden="false" customHeight="false" outlineLevel="0" collapsed="false">
      <c r="A98" s="24" t="n">
        <v>6091</v>
      </c>
      <c r="B98" s="43" t="n">
        <f aca="false">A98/f_r</f>
        <v>2030.33333333333</v>
      </c>
      <c r="C98" s="15" t="n">
        <v>286.274</v>
      </c>
      <c r="D98" s="15" t="n">
        <v>59.5316</v>
      </c>
      <c r="E98" s="44" t="n">
        <f aca="false">C98*s_mm</f>
        <v>106.591382978723</v>
      </c>
      <c r="F98" s="44" t="n">
        <f aca="false">D98*s_mm</f>
        <v>22.1660212765957</v>
      </c>
      <c r="G98" s="24"/>
      <c r="H98" s="24"/>
      <c r="I98" s="24"/>
      <c r="J98" s="24"/>
      <c r="K98" s="24"/>
      <c r="L98" s="24"/>
      <c r="M98" s="45" t="n">
        <v>2.4758</v>
      </c>
      <c r="N98" s="45" t="n">
        <v>-1.33205</v>
      </c>
      <c r="O98" s="45" t="n">
        <v>1.0468</v>
      </c>
      <c r="P98" s="46" t="n">
        <v>28.2814</v>
      </c>
      <c r="Q98" s="24"/>
      <c r="R98" s="24"/>
      <c r="S98" s="24"/>
    </row>
    <row r="99" customFormat="false" ht="15" hidden="false" customHeight="false" outlineLevel="0" collapsed="false">
      <c r="A99" s="24" t="n">
        <v>6092</v>
      </c>
      <c r="B99" s="43" t="n">
        <f aca="false">A99/f_r</f>
        <v>2030.66666666667</v>
      </c>
      <c r="C99" s="15" t="n">
        <v>286.733</v>
      </c>
      <c r="D99" s="15" t="n">
        <v>58.9366</v>
      </c>
      <c r="E99" s="44" t="n">
        <f aca="false">C99*s_mm</f>
        <v>106.762287234043</v>
      </c>
      <c r="F99" s="44" t="n">
        <f aca="false">D99*s_mm</f>
        <v>21.9444787234043</v>
      </c>
      <c r="G99" s="24"/>
      <c r="H99" s="24"/>
      <c r="I99" s="24"/>
      <c r="J99" s="24"/>
      <c r="K99" s="24"/>
      <c r="L99" s="24"/>
      <c r="M99" s="45" t="n">
        <v>2.27663</v>
      </c>
      <c r="N99" s="45" t="n">
        <v>-0.815118</v>
      </c>
      <c r="O99" s="45" t="n">
        <v>0.900377</v>
      </c>
      <c r="P99" s="46" t="n">
        <v>19.6992</v>
      </c>
      <c r="Q99" s="24"/>
      <c r="R99" s="24"/>
      <c r="S99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6" min="3" style="0" width="10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1" min="11" style="0" width="34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258</v>
      </c>
    </row>
    <row r="4" customFormat="false" ht="30" hidden="false" customHeight="true" outlineLevel="0" collapsed="false">
      <c r="A4" s="6" t="s">
        <v>226</v>
      </c>
      <c r="B4" s="6" t="s">
        <v>227</v>
      </c>
      <c r="C4" s="6" t="s">
        <v>259</v>
      </c>
      <c r="D4" s="6" t="s">
        <v>260</v>
      </c>
      <c r="E4" s="6" t="s">
        <v>261</v>
      </c>
      <c r="F4" s="6" t="s">
        <v>262</v>
      </c>
      <c r="G4" s="6" t="s">
        <v>263</v>
      </c>
      <c r="H4" s="6" t="s">
        <v>264</v>
      </c>
      <c r="I4" s="6" t="s">
        <v>265</v>
      </c>
      <c r="K4" s="13" t="s">
        <v>245</v>
      </c>
    </row>
    <row r="5" customFormat="false" ht="15" hidden="false" customHeight="false" outlineLevel="0" collapsed="false">
      <c r="A5" s="24" t="n">
        <v>5998</v>
      </c>
      <c r="B5" s="52" t="n">
        <f aca="false">A5/f_r</f>
        <v>1999.33333333333</v>
      </c>
      <c r="C5" s="53" t="n">
        <v>5379.29</v>
      </c>
      <c r="E5" s="53" t="n">
        <v>0.801911</v>
      </c>
      <c r="G5" s="52" t="n">
        <f aca="false">C6-C5</f>
        <v>0.630000000000109</v>
      </c>
      <c r="H5" s="39" t="n">
        <f aca="false">G5*f_r</f>
        <v>1.89000000000033</v>
      </c>
      <c r="K5" s="14" t="s">
        <v>266</v>
      </c>
      <c r="L5" s="41" t="n">
        <f aca="false">C99-C5</f>
        <v>153.61</v>
      </c>
    </row>
    <row r="6" customFormat="false" ht="15" hidden="false" customHeight="false" outlineLevel="0" collapsed="false">
      <c r="A6" s="24" t="n">
        <v>5999</v>
      </c>
      <c r="B6" s="52" t="n">
        <f aca="false">A6/f_r</f>
        <v>1999.66666666667</v>
      </c>
      <c r="C6" s="53" t="n">
        <v>5379.92</v>
      </c>
      <c r="E6" s="53" t="n">
        <v>4.2061</v>
      </c>
      <c r="G6" s="52" t="n">
        <f aca="false">C7-C6</f>
        <v>3.22999999999956</v>
      </c>
      <c r="H6" s="39" t="n">
        <f aca="false">G6*f_r</f>
        <v>9.68999999999869</v>
      </c>
      <c r="K6" s="14" t="s">
        <v>267</v>
      </c>
      <c r="L6" s="25" t="n">
        <f aca="false">(C99-C5)/(B99-B5)</f>
        <v>4.9024468085106</v>
      </c>
    </row>
    <row r="7" customFormat="false" ht="15" hidden="false" customHeight="false" outlineLevel="0" collapsed="false">
      <c r="A7" s="24" t="n">
        <v>6000</v>
      </c>
      <c r="B7" s="52" t="n">
        <f aca="false">A7/f_r</f>
        <v>2000</v>
      </c>
      <c r="C7" s="53" t="n">
        <v>5383.15</v>
      </c>
      <c r="D7" s="52" t="n">
        <f aca="false">(-2*C5-C6+C8+2*C9)/(10*dt)</f>
        <v>10.7460000000005</v>
      </c>
      <c r="E7" s="53" t="n">
        <v>10.7468</v>
      </c>
      <c r="F7" s="54" t="n">
        <f aca="false">D7-E7</f>
        <v>-0.000799999999541612</v>
      </c>
      <c r="G7" s="52" t="n">
        <f aca="false">C8-C7</f>
        <v>3.07000000000062</v>
      </c>
      <c r="H7" s="39" t="n">
        <f aca="false">G7*f_r</f>
        <v>9.21000000000186</v>
      </c>
      <c r="I7" s="54" t="n">
        <f aca="false">RADIANS(D7)</f>
        <v>0.187553081419319</v>
      </c>
      <c r="K7" s="14" t="s">
        <v>268</v>
      </c>
      <c r="L7" s="25" t="n">
        <f aca="false">AVERAGE(D7:D97)</f>
        <v>5.09198901098899</v>
      </c>
    </row>
    <row r="8" customFormat="false" ht="15" hidden="false" customHeight="false" outlineLevel="0" collapsed="false">
      <c r="A8" s="24" t="n">
        <v>6001</v>
      </c>
      <c r="B8" s="52" t="n">
        <f aca="false">A8/f_r</f>
        <v>2000.33333333333</v>
      </c>
      <c r="C8" s="53" t="n">
        <v>5386.22</v>
      </c>
      <c r="D8" s="52" t="n">
        <f aca="false">(-2*C6-C7+C9+2*C10)/(10*dt)</f>
        <v>13.7940000000004</v>
      </c>
      <c r="E8" s="53" t="n">
        <v>13.7959</v>
      </c>
      <c r="F8" s="54" t="n">
        <f aca="false">D8-E8</f>
        <v>-0.00189999999958346</v>
      </c>
      <c r="G8" s="52" t="n">
        <f aca="false">C9-C8</f>
        <v>7.82999999999993</v>
      </c>
      <c r="H8" s="39" t="n">
        <f aca="false">G8*f_r</f>
        <v>23.4899999999998</v>
      </c>
      <c r="I8" s="54" t="n">
        <f aca="false">RADIANS(D8)</f>
        <v>0.240750717020105</v>
      </c>
      <c r="K8" s="14" t="s">
        <v>269</v>
      </c>
      <c r="L8" s="50" t="n">
        <f aca="false">SUMPRODUCT(MAX(ABS(F7:F97)))</f>
        <v>0.00694999999960677</v>
      </c>
    </row>
    <row r="9" customFormat="false" ht="15" hidden="false" customHeight="false" outlineLevel="0" collapsed="false">
      <c r="A9" s="24" t="n">
        <v>6002</v>
      </c>
      <c r="B9" s="52" t="n">
        <f aca="false">A9/f_r</f>
        <v>2000.66666666667</v>
      </c>
      <c r="C9" s="53" t="n">
        <v>5394.05</v>
      </c>
      <c r="D9" s="52" t="n">
        <f aca="false">(-2*C7-C8+C10+2*C11)/(10*dt)</f>
        <v>12.2159999999998</v>
      </c>
      <c r="E9" s="53" t="n">
        <v>12.216</v>
      </c>
      <c r="F9" s="54" t="n">
        <f aca="false">D9-E9</f>
        <v>-1.95399252334028E-013</v>
      </c>
      <c r="G9" s="52" t="n">
        <f aca="false">C10-C9</f>
        <v>3.40999999999985</v>
      </c>
      <c r="H9" s="39" t="n">
        <f aca="false">G9*f_r</f>
        <v>10.2299999999996</v>
      </c>
      <c r="I9" s="54" t="n">
        <f aca="false">RADIANS(D9)</f>
        <v>0.213209421423624</v>
      </c>
      <c r="K9" s="14" t="s">
        <v>270</v>
      </c>
      <c r="L9" s="25" t="n">
        <f aca="false">STDEV(D7:D97)</f>
        <v>11.88448731797</v>
      </c>
    </row>
    <row r="10" customFormat="false" ht="15" hidden="false" customHeight="false" outlineLevel="0" collapsed="false">
      <c r="A10" s="24" t="n">
        <v>6003</v>
      </c>
      <c r="B10" s="52" t="n">
        <f aca="false">A10/f_r</f>
        <v>2001</v>
      </c>
      <c r="C10" s="53" t="n">
        <v>5397.46</v>
      </c>
      <c r="D10" s="52" t="n">
        <f aca="false">(-2*C8-C9+C11+2*C12)/(10*dt)</f>
        <v>11.5799999999996</v>
      </c>
      <c r="E10" s="53" t="n">
        <v>11.5779</v>
      </c>
      <c r="F10" s="54" t="n">
        <f aca="false">D10-E10</f>
        <v>0.00209999999956523</v>
      </c>
      <c r="G10" s="52" t="n">
        <f aca="false">C11-C10</f>
        <v>0.430000000000291</v>
      </c>
      <c r="H10" s="39" t="n">
        <f aca="false">G10*f_r</f>
        <v>1.29000000000087</v>
      </c>
      <c r="I10" s="54" t="n">
        <f aca="false">RADIANS(D10)</f>
        <v>0.202109127380936</v>
      </c>
      <c r="K10" s="14" t="s">
        <v>271</v>
      </c>
      <c r="L10" s="25" t="n">
        <f aca="false">STDEV(H5:H98)</f>
        <v>14.1083855706853</v>
      </c>
    </row>
    <row r="11" customFormat="false" ht="15" hidden="false" customHeight="false" outlineLevel="0" collapsed="false">
      <c r="A11" s="24" t="n">
        <v>6004</v>
      </c>
      <c r="B11" s="52" t="n">
        <f aca="false">A11/f_r</f>
        <v>2001.33333333333</v>
      </c>
      <c r="C11" s="53" t="n">
        <v>5397.89</v>
      </c>
      <c r="D11" s="52" t="n">
        <f aca="false">(-2*C9-C10+C12+2*C13)/(10*dt)</f>
        <v>12.0959999999999</v>
      </c>
      <c r="E11" s="53" t="n">
        <v>12.0945</v>
      </c>
      <c r="F11" s="54" t="n">
        <f aca="false">D11-E11</f>
        <v>0.00149999999991302</v>
      </c>
      <c r="G11" s="52" t="n">
        <f aca="false">C12-C11</f>
        <v>5.71000000000004</v>
      </c>
      <c r="H11" s="39" t="n">
        <f aca="false">G11*f_r</f>
        <v>17.1300000000001</v>
      </c>
      <c r="I11" s="54" t="n">
        <f aca="false">RADIANS(D11)</f>
        <v>0.211115026321233</v>
      </c>
    </row>
    <row r="12" customFormat="false" ht="15" hidden="false" customHeight="false" outlineLevel="0" collapsed="false">
      <c r="A12" s="24" t="n">
        <v>6005</v>
      </c>
      <c r="B12" s="52" t="n">
        <f aca="false">A12/f_r</f>
        <v>2001.66666666667</v>
      </c>
      <c r="C12" s="53" t="n">
        <v>5403.6</v>
      </c>
      <c r="D12" s="52" t="n">
        <f aca="false">(-2*C10-C11+C13+2*C14)/(10*dt)</f>
        <v>15.9629999999992</v>
      </c>
      <c r="E12" s="53" t="n">
        <v>15.9659</v>
      </c>
      <c r="F12" s="54" t="n">
        <f aca="false">D12-E12</f>
        <v>-0.00290000000080504</v>
      </c>
      <c r="G12" s="52" t="n">
        <f aca="false">C13-C12</f>
        <v>7.53999999999996</v>
      </c>
      <c r="H12" s="39" t="n">
        <f aca="false">G12*f_r</f>
        <v>22.6199999999999</v>
      </c>
      <c r="I12" s="54" t="n">
        <f aca="false">RADIANS(D12)</f>
        <v>0.278606908495841</v>
      </c>
      <c r="K12" s="2" t="s">
        <v>272</v>
      </c>
    </row>
    <row r="13" customFormat="false" ht="15" hidden="false" customHeight="false" outlineLevel="0" collapsed="false">
      <c r="A13" s="24" t="n">
        <v>6006</v>
      </c>
      <c r="B13" s="52" t="n">
        <f aca="false">A13/f_r</f>
        <v>2002</v>
      </c>
      <c r="C13" s="53" t="n">
        <v>5411.14</v>
      </c>
      <c r="D13" s="52" t="n">
        <f aca="false">(-2*C11-C12+C14+2*C15)/(10*dt)</f>
        <v>20.5259999999995</v>
      </c>
      <c r="E13" s="53" t="n">
        <v>20.5313</v>
      </c>
      <c r="F13" s="54" t="n">
        <f aca="false">D13-E13</f>
        <v>-0.00530000000052411</v>
      </c>
      <c r="G13" s="52" t="n">
        <f aca="false">C14-C13</f>
        <v>6.29999999999927</v>
      </c>
      <c r="H13" s="39" t="n">
        <f aca="false">G13*f_r</f>
        <v>18.8999999999978</v>
      </c>
      <c r="I13" s="54" t="n">
        <f aca="false">RADIANS(D13)</f>
        <v>0.358246282264347</v>
      </c>
      <c r="K13" s="2" t="s">
        <v>273</v>
      </c>
    </row>
    <row r="14" customFormat="false" ht="15" hidden="false" customHeight="false" outlineLevel="0" collapsed="false">
      <c r="A14" s="24" t="n">
        <v>6007</v>
      </c>
      <c r="B14" s="52" t="n">
        <f aca="false">A14/f_r</f>
        <v>2002.33333333333</v>
      </c>
      <c r="C14" s="53" t="n">
        <v>5417.44</v>
      </c>
      <c r="D14" s="52" t="n">
        <f aca="false">(-2*C12-C13+C15+2*C16)/(10*dt)</f>
        <v>21.0179999999998</v>
      </c>
      <c r="E14" s="53" t="n">
        <v>21.0166</v>
      </c>
      <c r="F14" s="54" t="n">
        <f aca="false">D14-E14</f>
        <v>0.00139999999984752</v>
      </c>
      <c r="G14" s="52" t="n">
        <f aca="false">C15-C14</f>
        <v>7.74000000000069</v>
      </c>
      <c r="H14" s="39" t="n">
        <f aca="false">G14*f_r</f>
        <v>23.2200000000021</v>
      </c>
      <c r="I14" s="54" t="n">
        <f aca="false">RADIANS(D14)</f>
        <v>0.366833302184166</v>
      </c>
      <c r="K14" s="2" t="s">
        <v>274</v>
      </c>
    </row>
    <row r="15" customFormat="false" ht="15" hidden="false" customHeight="false" outlineLevel="0" collapsed="false">
      <c r="A15" s="24" t="n">
        <v>6008</v>
      </c>
      <c r="B15" s="52" t="n">
        <f aca="false">A15/f_r</f>
        <v>2002.66666666667</v>
      </c>
      <c r="C15" s="53" t="n">
        <v>5425.18</v>
      </c>
      <c r="D15" s="52" t="n">
        <f aca="false">(-2*C13-C14+C16+2*C17)/(10*dt)</f>
        <v>21.4409999999998</v>
      </c>
      <c r="E15" s="53" t="n">
        <v>21.4405</v>
      </c>
      <c r="F15" s="54" t="n">
        <f aca="false">D15-E15</f>
        <v>0.000499999999806988</v>
      </c>
      <c r="G15" s="52" t="n">
        <f aca="false">C16-C15</f>
        <v>6.42999999999938</v>
      </c>
      <c r="H15" s="39" t="n">
        <f aca="false">G15*f_r</f>
        <v>19.2899999999981</v>
      </c>
      <c r="I15" s="54" t="n">
        <f aca="false">RADIANS(D15)</f>
        <v>0.374216044920101</v>
      </c>
      <c r="K15" s="2" t="s">
        <v>275</v>
      </c>
    </row>
    <row r="16" customFormat="false" ht="15" hidden="false" customHeight="false" outlineLevel="0" collapsed="false">
      <c r="A16" s="24" t="n">
        <v>6009</v>
      </c>
      <c r="B16" s="52" t="n">
        <f aca="false">A16/f_r</f>
        <v>2003</v>
      </c>
      <c r="C16" s="53" t="n">
        <v>5431.61</v>
      </c>
      <c r="D16" s="52" t="n">
        <f aca="false">(-2*C14-C15+C17+2*C18)/(10*dt)</f>
        <v>21.0149999999998</v>
      </c>
      <c r="E16" s="53" t="n">
        <v>21.0117</v>
      </c>
      <c r="F16" s="54" t="n">
        <f aca="false">D16-E16</f>
        <v>0.0032999999997827</v>
      </c>
      <c r="G16" s="52" t="n">
        <f aca="false">C17-C16</f>
        <v>8.18000000000029</v>
      </c>
      <c r="H16" s="39" t="n">
        <f aca="false">G16*f_r</f>
        <v>24.5400000000009</v>
      </c>
      <c r="I16" s="54" t="n">
        <f aca="false">RADIANS(D16)</f>
        <v>0.366780942306605</v>
      </c>
      <c r="K16" s="2" t="str">
        <f aca="false">IF(L6&gt;0,"• En este tramo el robot 3 gira en sentido antihorario (ω media &gt; 0).","• En este tramo el robot 3 gira en sentido horario (ω media &lt; 0).")</f>
        <v>• En este tramo el robot 3 gira en sentido antihorario (ω media &gt; 0).</v>
      </c>
    </row>
    <row r="17" customFormat="false" ht="15" hidden="false" customHeight="false" outlineLevel="0" collapsed="false">
      <c r="A17" s="24" t="n">
        <v>6010</v>
      </c>
      <c r="B17" s="52" t="n">
        <f aca="false">A17/f_r</f>
        <v>2003.33333333333</v>
      </c>
      <c r="C17" s="53" t="n">
        <v>5439.79</v>
      </c>
      <c r="D17" s="52" t="n">
        <f aca="false">(-2*C15-C16+C18+2*C19)/(10*dt)</f>
        <v>22.6169999999998</v>
      </c>
      <c r="E17" s="53" t="n">
        <v>22.6119</v>
      </c>
      <c r="F17" s="54" t="n">
        <f aca="false">D17-E17</f>
        <v>0.00509999999982824</v>
      </c>
      <c r="G17" s="52" t="n">
        <f aca="false">C18-C17</f>
        <v>5.36999999999989</v>
      </c>
      <c r="H17" s="39" t="n">
        <f aca="false">G17*f_r</f>
        <v>16.1099999999997</v>
      </c>
      <c r="I17" s="54" t="n">
        <f aca="false">RADIANS(D17)</f>
        <v>0.394741116923555</v>
      </c>
    </row>
    <row r="18" customFormat="false" ht="15" hidden="false" customHeight="false" outlineLevel="0" collapsed="false">
      <c r="A18" s="24" t="n">
        <v>6011</v>
      </c>
      <c r="B18" s="52" t="n">
        <f aca="false">A18/f_r</f>
        <v>2003.66666666667</v>
      </c>
      <c r="C18" s="53" t="n">
        <v>5445.16</v>
      </c>
      <c r="D18" s="52" t="n">
        <f aca="false">(-2*C16-C17+C19+2*C20)/(10*dt)</f>
        <v>23.7330000000007</v>
      </c>
      <c r="E18" s="53" t="n">
        <v>23.7326</v>
      </c>
      <c r="F18" s="54" t="n">
        <f aca="false">D18-E18</f>
        <v>0.000400000000720269</v>
      </c>
      <c r="G18" s="52" t="n">
        <f aca="false">C19-C18</f>
        <v>10.9400000000005</v>
      </c>
      <c r="H18" s="39" t="n">
        <f aca="false">G18*f_r</f>
        <v>32.8200000000015</v>
      </c>
      <c r="I18" s="54" t="n">
        <f aca="false">RADIANS(D18)</f>
        <v>0.414218991375827</v>
      </c>
    </row>
    <row r="19" customFormat="false" ht="15" hidden="false" customHeight="false" outlineLevel="0" collapsed="false">
      <c r="A19" s="24" t="n">
        <v>6012</v>
      </c>
      <c r="B19" s="52" t="n">
        <f aca="false">A19/f_r</f>
        <v>2004</v>
      </c>
      <c r="C19" s="53" t="n">
        <v>5456.1</v>
      </c>
      <c r="D19" s="52" t="n">
        <f aca="false">(-2*C17-C18+C20+2*C21)/(10*dt)</f>
        <v>24.6870000000003</v>
      </c>
      <c r="E19" s="53" t="n">
        <v>24.6835</v>
      </c>
      <c r="F19" s="54" t="n">
        <f aca="false">D19-E19</f>
        <v>0.0035000000002654</v>
      </c>
      <c r="G19" s="52" t="n">
        <f aca="false">C20-C19</f>
        <v>6.90999999999985</v>
      </c>
      <c r="H19" s="39" t="n">
        <f aca="false">G19*f_r</f>
        <v>20.7299999999996</v>
      </c>
      <c r="I19" s="54" t="n">
        <f aca="false">RADIANS(D19)</f>
        <v>0.430869432439845</v>
      </c>
    </row>
    <row r="20" customFormat="false" ht="15" hidden="false" customHeight="false" outlineLevel="0" collapsed="false">
      <c r="A20" s="24" t="n">
        <v>6013</v>
      </c>
      <c r="B20" s="52" t="n">
        <f aca="false">A20/f_r</f>
        <v>2004.33333333333</v>
      </c>
      <c r="C20" s="53" t="n">
        <v>5463.01</v>
      </c>
      <c r="D20" s="52" t="n">
        <f aca="false">(-2*C18-C19+C21+2*C22)/(10*dt)</f>
        <v>27.5550000000001</v>
      </c>
      <c r="E20" s="53" t="n">
        <v>27.5548</v>
      </c>
      <c r="F20" s="54" t="n">
        <f aca="false">D20-E20</f>
        <v>0.000200000000109668</v>
      </c>
      <c r="G20" s="52" t="n">
        <f aca="false">C21-C20</f>
        <v>9</v>
      </c>
      <c r="H20" s="39" t="n">
        <f aca="false">G20*f_r</f>
        <v>27</v>
      </c>
      <c r="I20" s="54" t="n">
        <f aca="false">RADIANS(D20)</f>
        <v>0.480925475387039</v>
      </c>
    </row>
    <row r="21" customFormat="false" ht="15" hidden="false" customHeight="false" outlineLevel="0" collapsed="false">
      <c r="A21" s="24" t="n">
        <v>6014</v>
      </c>
      <c r="B21" s="52" t="n">
        <f aca="false">A21/f_r</f>
        <v>2004.66666666667</v>
      </c>
      <c r="C21" s="53" t="n">
        <v>5472.01</v>
      </c>
      <c r="D21" s="52" t="n">
        <f aca="false">(-2*C19-C20+C22+2*C23)/(10*dt)</f>
        <v>21.5519999999995</v>
      </c>
      <c r="E21" s="53" t="n">
        <v>21.5534</v>
      </c>
      <c r="F21" s="54" t="n">
        <f aca="false">D21-E21</f>
        <v>-0.00140000000050122</v>
      </c>
      <c r="G21" s="52" t="n">
        <f aca="false">C22-C21</f>
        <v>11.1199999999999</v>
      </c>
      <c r="H21" s="39" t="n">
        <f aca="false">G21*f_r</f>
        <v>33.3599999999997</v>
      </c>
      <c r="I21" s="54" t="n">
        <f aca="false">RADIANS(D21)</f>
        <v>0.376153360389809</v>
      </c>
    </row>
    <row r="22" customFormat="false" ht="15" hidden="false" customHeight="false" outlineLevel="0" collapsed="false">
      <c r="A22" s="24" t="n">
        <v>6015</v>
      </c>
      <c r="B22" s="52" t="n">
        <f aca="false">A22/f_r</f>
        <v>2005</v>
      </c>
      <c r="C22" s="53" t="n">
        <v>5483.13</v>
      </c>
      <c r="D22" s="52" t="n">
        <f aca="false">(-2*C20-C21+C23+2*C24)/(10*dt)</f>
        <v>17.5650000000003</v>
      </c>
      <c r="E22" s="53" t="n">
        <v>17.5658</v>
      </c>
      <c r="F22" s="54" t="n">
        <f aca="false">D22-E22</f>
        <v>-0.000799999999671286</v>
      </c>
      <c r="G22" s="52" t="n">
        <f aca="false">C23-C22</f>
        <v>-1.17000000000007</v>
      </c>
      <c r="H22" s="39" t="n">
        <f aca="false">G22*f_r</f>
        <v>-3.51000000000022</v>
      </c>
      <c r="I22" s="54" t="n">
        <f aca="false">RADIANS(D22)</f>
        <v>0.30656708311281</v>
      </c>
    </row>
    <row r="23" customFormat="false" ht="15" hidden="false" customHeight="false" outlineLevel="0" collapsed="false">
      <c r="A23" s="24" t="n">
        <v>6016</v>
      </c>
      <c r="B23" s="52" t="n">
        <f aca="false">A23/f_r</f>
        <v>2005.33333333333</v>
      </c>
      <c r="C23" s="53" t="n">
        <v>5481.96</v>
      </c>
      <c r="D23" s="52" t="n">
        <f aca="false">(-2*C21-C22+C24+2*C25)/(10*dt)</f>
        <v>15.102</v>
      </c>
      <c r="E23" s="53" t="n">
        <v>15.1028</v>
      </c>
      <c r="F23" s="54" t="n">
        <f aca="false">D23-E23</f>
        <v>-0.000799999999955503</v>
      </c>
      <c r="G23" s="52" t="n">
        <f aca="false">C24-C23</f>
        <v>5.35000000000036</v>
      </c>
      <c r="H23" s="39" t="n">
        <f aca="false">G23*f_r</f>
        <v>16.0500000000011</v>
      </c>
      <c r="I23" s="54" t="n">
        <f aca="false">RADIANS(D23)</f>
        <v>0.263579623636184</v>
      </c>
    </row>
    <row r="24" customFormat="false" ht="15" hidden="false" customHeight="false" outlineLevel="0" collapsed="false">
      <c r="A24" s="24" t="n">
        <v>6017</v>
      </c>
      <c r="B24" s="52" t="n">
        <f aca="false">A24/f_r</f>
        <v>2005.66666666667</v>
      </c>
      <c r="C24" s="53" t="n">
        <v>5487.31</v>
      </c>
      <c r="D24" s="52" t="n">
        <f aca="false">(-2*C22-C23+C25+2*C26)/(10*dt)</f>
        <v>14.6609999999997</v>
      </c>
      <c r="E24" s="53" t="n">
        <v>14.6599</v>
      </c>
      <c r="F24" s="54" t="n">
        <f aca="false">D24-E24</f>
        <v>0.00109999999969546</v>
      </c>
      <c r="G24" s="52" t="n">
        <f aca="false">C25-C24</f>
        <v>7.77999999999975</v>
      </c>
      <c r="H24" s="39" t="n">
        <f aca="false">G24*f_r</f>
        <v>23.3399999999992</v>
      </c>
      <c r="I24" s="54" t="n">
        <f aca="false">RADIANS(D24)</f>
        <v>0.255882721634883</v>
      </c>
    </row>
    <row r="25" customFormat="false" ht="15" hidden="false" customHeight="false" outlineLevel="0" collapsed="false">
      <c r="A25" s="24" t="n">
        <v>6018</v>
      </c>
      <c r="B25" s="52" t="n">
        <f aca="false">A25/f_r</f>
        <v>2006</v>
      </c>
      <c r="C25" s="53" t="n">
        <v>5495.09</v>
      </c>
      <c r="D25" s="52" t="n">
        <f aca="false">(-2*C23-C24+C26+2*C27)/(10*dt)</f>
        <v>16.6830000000002</v>
      </c>
      <c r="E25" s="53" t="n">
        <v>16.6815</v>
      </c>
      <c r="F25" s="54" t="n">
        <f aca="false">D25-E25</f>
        <v>0.00150000000017769</v>
      </c>
      <c r="G25" s="52" t="n">
        <f aca="false">C26-C25</f>
        <v>5.90999999999985</v>
      </c>
      <c r="H25" s="39" t="n">
        <f aca="false">G25*f_r</f>
        <v>17.7299999999996</v>
      </c>
      <c r="I25" s="54" t="n">
        <f aca="false">RADIANS(D25)</f>
        <v>0.291173279110217</v>
      </c>
    </row>
    <row r="26" customFormat="false" ht="15" hidden="false" customHeight="false" outlineLevel="0" collapsed="false">
      <c r="A26" s="24" t="n">
        <v>6019</v>
      </c>
      <c r="B26" s="52" t="n">
        <f aca="false">A26/f_r</f>
        <v>2006.33333333333</v>
      </c>
      <c r="C26" s="53" t="n">
        <v>5501</v>
      </c>
      <c r="D26" s="52" t="n">
        <f aca="false">(-2*C24-C25+C27+2*C28)/(10*dt)</f>
        <v>16.1130000000003</v>
      </c>
      <c r="E26" s="53" t="n">
        <v>16.1126</v>
      </c>
      <c r="F26" s="54" t="n">
        <f aca="false">D26-E26</f>
        <v>0.000400000000283285</v>
      </c>
      <c r="G26" s="52" t="n">
        <f aca="false">C27-C26</f>
        <v>1.92000000000007</v>
      </c>
      <c r="H26" s="39" t="n">
        <f aca="false">G26*f_r</f>
        <v>5.76000000000022</v>
      </c>
      <c r="I26" s="54" t="n">
        <f aca="false">RADIANS(D26)</f>
        <v>0.281224902373851</v>
      </c>
    </row>
    <row r="27" customFormat="false" ht="15" hidden="false" customHeight="false" outlineLevel="0" collapsed="false">
      <c r="A27" s="24" t="n">
        <v>6020</v>
      </c>
      <c r="B27" s="52" t="n">
        <f aca="false">A27/f_r</f>
        <v>2006.66666666667</v>
      </c>
      <c r="C27" s="53" t="n">
        <v>5502.92</v>
      </c>
      <c r="D27" s="52" t="n">
        <f aca="false">(-2*C25-C26+C28+2*C29)/(10*dt)</f>
        <v>16.7790000000001</v>
      </c>
      <c r="E27" s="53" t="n">
        <v>16.7838</v>
      </c>
      <c r="F27" s="54" t="n">
        <f aca="false">D27-E27</f>
        <v>-0.00479999999991065</v>
      </c>
      <c r="G27" s="52" t="n">
        <f aca="false">C28-C27</f>
        <v>7.32999999999993</v>
      </c>
      <c r="H27" s="39" t="n">
        <f aca="false">G27*f_r</f>
        <v>21.9899999999998</v>
      </c>
      <c r="I27" s="54" t="n">
        <f aca="false">RADIANS(D27)</f>
        <v>0.29284879519213</v>
      </c>
    </row>
    <row r="28" customFormat="false" ht="15" hidden="false" customHeight="false" outlineLevel="0" collapsed="false">
      <c r="A28" s="24" t="n">
        <v>6021</v>
      </c>
      <c r="B28" s="52" t="n">
        <f aca="false">A28/f_r</f>
        <v>2007</v>
      </c>
      <c r="C28" s="53" t="n">
        <v>5510.25</v>
      </c>
      <c r="D28" s="52" t="n">
        <f aca="false">(-2*C26-C27+C29+2*C30)/(10*dt)</f>
        <v>19.7490000000005</v>
      </c>
      <c r="E28" s="53" t="n">
        <v>19.75</v>
      </c>
      <c r="F28" s="54" t="n">
        <f aca="false">D28-E28</f>
        <v>-0.000999999999475421</v>
      </c>
      <c r="G28" s="52" t="n">
        <f aca="false">C29-C28</f>
        <v>8.18000000000029</v>
      </c>
      <c r="H28" s="39" t="n">
        <f aca="false">G28*f_r</f>
        <v>24.5400000000009</v>
      </c>
      <c r="I28" s="54" t="n">
        <f aca="false">RADIANS(D28)</f>
        <v>0.344685073976369</v>
      </c>
    </row>
    <row r="29" customFormat="false" ht="15" hidden="false" customHeight="false" outlineLevel="0" collapsed="false">
      <c r="A29" s="24" t="n">
        <v>6022</v>
      </c>
      <c r="B29" s="52" t="n">
        <f aca="false">A29/f_r</f>
        <v>2007.33333333333</v>
      </c>
      <c r="C29" s="53" t="n">
        <v>5518.43</v>
      </c>
      <c r="D29" s="52" t="n">
        <f aca="false">(-2*C27-C28+C30+2*C31)/(10*dt)</f>
        <v>17.7389999999998</v>
      </c>
      <c r="E29" s="53" t="n">
        <v>17.7377</v>
      </c>
      <c r="F29" s="54" t="n">
        <f aca="false">D29-E29</f>
        <v>0.00129999999976249</v>
      </c>
      <c r="G29" s="52" t="n">
        <f aca="false">C30-C29</f>
        <v>7.72999999999956</v>
      </c>
      <c r="H29" s="39" t="n">
        <f aca="false">G29*f_r</f>
        <v>23.1899999999987</v>
      </c>
      <c r="I29" s="54" t="n">
        <f aca="false">RADIANS(D29)</f>
        <v>0.30960395601127</v>
      </c>
    </row>
    <row r="30" customFormat="false" ht="15" hidden="false" customHeight="false" outlineLevel="0" collapsed="false">
      <c r="A30" s="24" t="n">
        <v>6023</v>
      </c>
      <c r="B30" s="52" t="n">
        <f aca="false">A30/f_r</f>
        <v>2007.66666666667</v>
      </c>
      <c r="C30" s="53" t="n">
        <v>5526.16</v>
      </c>
      <c r="D30" s="52" t="n">
        <f aca="false">(-2*C28-C29+C31+2*C32)/(10*dt)</f>
        <v>14.3099999999997</v>
      </c>
      <c r="E30" s="53" t="n">
        <v>14.3099</v>
      </c>
      <c r="F30" s="54" t="n">
        <f aca="false">D30-E30</f>
        <v>9.99999996729173E-005</v>
      </c>
      <c r="G30" s="52" t="n">
        <f aca="false">C31-C30</f>
        <v>-1.63000000000011</v>
      </c>
      <c r="H30" s="39" t="n">
        <f aca="false">G30*f_r</f>
        <v>-4.89000000000033</v>
      </c>
      <c r="I30" s="54" t="n">
        <f aca="false">RADIANS(D30)</f>
        <v>0.249756615960383</v>
      </c>
    </row>
    <row r="31" customFormat="false" ht="15" hidden="false" customHeight="false" outlineLevel="0" collapsed="false">
      <c r="A31" s="24" t="n">
        <v>6024</v>
      </c>
      <c r="B31" s="52" t="n">
        <f aca="false">A31/f_r</f>
        <v>2008</v>
      </c>
      <c r="C31" s="53" t="n">
        <v>5524.53</v>
      </c>
      <c r="D31" s="52" t="n">
        <f aca="false">(-2*C29-C30+C32+2*C33)/(10*dt)</f>
        <v>10.1549999999996</v>
      </c>
      <c r="E31" s="53" t="n">
        <v>10.1564</v>
      </c>
      <c r="F31" s="54" t="n">
        <f aca="false">D31-E31</f>
        <v>-0.0014000000004355</v>
      </c>
      <c r="G31" s="52" t="n">
        <f aca="false">C32-C31</f>
        <v>6.52000000000044</v>
      </c>
      <c r="H31" s="39" t="n">
        <f aca="false">G31*f_r</f>
        <v>19.5600000000013</v>
      </c>
      <c r="I31" s="54" t="n">
        <f aca="false">RADIANS(D31)</f>
        <v>0.177238185540017</v>
      </c>
    </row>
    <row r="32" customFormat="false" ht="15" hidden="false" customHeight="false" outlineLevel="0" collapsed="false">
      <c r="A32" s="24" t="n">
        <v>6025</v>
      </c>
      <c r="B32" s="52" t="n">
        <f aca="false">A32/f_r</f>
        <v>2008.33333333333</v>
      </c>
      <c r="C32" s="53" t="n">
        <v>5531.05</v>
      </c>
      <c r="D32" s="52" t="n">
        <f aca="false">(-2*C30-C31+C33+2*C34)/(10*dt)</f>
        <v>7.86000000000022</v>
      </c>
      <c r="E32" s="53" t="n">
        <v>7.8621</v>
      </c>
      <c r="F32" s="54" t="n">
        <f aca="false">D32-E32</f>
        <v>-0.00209999999978105</v>
      </c>
      <c r="G32" s="52" t="n">
        <f aca="false">C33-C32</f>
        <v>1.85999999999967</v>
      </c>
      <c r="H32" s="39" t="n">
        <f aca="false">G32*f_r</f>
        <v>5.57999999999902</v>
      </c>
      <c r="I32" s="54" t="n">
        <f aca="false">RADIANS(D32)</f>
        <v>0.137182879206758</v>
      </c>
    </row>
    <row r="33" customFormat="false" ht="15" hidden="false" customHeight="false" outlineLevel="0" collapsed="false">
      <c r="A33" s="24" t="n">
        <v>6026</v>
      </c>
      <c r="B33" s="52" t="n">
        <f aca="false">A33/f_r</f>
        <v>2008.66666666667</v>
      </c>
      <c r="C33" s="53" t="n">
        <v>5532.91</v>
      </c>
      <c r="D33" s="52" t="n">
        <f aca="false">(-2*C31-C32+C34+2*C35)/(10*dt)</f>
        <v>8.16599999999981</v>
      </c>
      <c r="E33" s="53" t="n">
        <v>8.16712</v>
      </c>
      <c r="F33" s="54" t="n">
        <f aca="false">D33-E33</f>
        <v>-0.00112000000019563</v>
      </c>
      <c r="G33" s="52" t="n">
        <f aca="false">C34-C33</f>
        <v>2.15999999999985</v>
      </c>
      <c r="H33" s="39" t="n">
        <f aca="false">G33*f_r</f>
        <v>6.47999999999956</v>
      </c>
      <c r="I33" s="54" t="n">
        <f aca="false">RADIANS(D33)</f>
        <v>0.142523586717854</v>
      </c>
    </row>
    <row r="34" customFormat="false" ht="15" hidden="false" customHeight="false" outlineLevel="0" collapsed="false">
      <c r="A34" s="24" t="n">
        <v>6027</v>
      </c>
      <c r="B34" s="52" t="n">
        <f aca="false">A34/f_r</f>
        <v>2009</v>
      </c>
      <c r="C34" s="53" t="n">
        <v>5535.07</v>
      </c>
      <c r="D34" s="52" t="n">
        <f aca="false">(-2*C32-C33+C35+2*C36)/(10*dt)</f>
        <v>5.25599999999959</v>
      </c>
      <c r="E34" s="53" t="n">
        <v>5.25713</v>
      </c>
      <c r="F34" s="54" t="n">
        <f aca="false">D34-E34</f>
        <v>-0.00113000000041463</v>
      </c>
      <c r="G34" s="52" t="n">
        <f aca="false">C35-C34</f>
        <v>1.0600000000004</v>
      </c>
      <c r="H34" s="39" t="n">
        <f aca="false">G34*f_r</f>
        <v>3.1800000000012</v>
      </c>
      <c r="I34" s="54" t="n">
        <f aca="false">RADIANS(D34)</f>
        <v>0.0917345054848147</v>
      </c>
    </row>
    <row r="35" customFormat="false" ht="15" hidden="false" customHeight="false" outlineLevel="0" collapsed="false">
      <c r="A35" s="24" t="n">
        <v>6028</v>
      </c>
      <c r="B35" s="52" t="n">
        <f aca="false">A35/f_r</f>
        <v>2009.33333333333</v>
      </c>
      <c r="C35" s="53" t="n">
        <v>5536.13</v>
      </c>
      <c r="D35" s="52" t="n">
        <f aca="false">(-2*C33-C34+C36+2*C37)/(10*dt)</f>
        <v>4.24500000000044</v>
      </c>
      <c r="E35" s="53" t="n">
        <v>4.24509</v>
      </c>
      <c r="F35" s="54" t="n">
        <f aca="false">D35-E35</f>
        <v>-8.99999995631617E-005</v>
      </c>
      <c r="G35" s="52" t="n">
        <f aca="false">C36-C35</f>
        <v>2.06999999999971</v>
      </c>
      <c r="H35" s="39" t="n">
        <f aca="false">G35*f_r</f>
        <v>6.20999999999913</v>
      </c>
      <c r="I35" s="54" t="n">
        <f aca="false">RADIANS(D35)</f>
        <v>0.0740892267471669</v>
      </c>
    </row>
    <row r="36" customFormat="false" ht="15" hidden="false" customHeight="false" outlineLevel="0" collapsed="false">
      <c r="A36" s="24" t="n">
        <v>6029</v>
      </c>
      <c r="B36" s="52" t="n">
        <f aca="false">A36/f_r</f>
        <v>2009.66666666667</v>
      </c>
      <c r="C36" s="53" t="n">
        <v>5538.2</v>
      </c>
      <c r="D36" s="52" t="n">
        <f aca="false">(-2*C34-C35+C37+2*C38)/(10*dt)</f>
        <v>3.41099999999969</v>
      </c>
      <c r="E36" s="53" t="n">
        <v>3.41106</v>
      </c>
      <c r="F36" s="54" t="n">
        <f aca="false">D36-E36</f>
        <v>-6.00000003054824E-005</v>
      </c>
      <c r="G36" s="52" t="n">
        <f aca="false">C37-C36</f>
        <v>0.220000000000255</v>
      </c>
      <c r="H36" s="39" t="n">
        <f aca="false">G36*f_r</f>
        <v>0.660000000000764</v>
      </c>
      <c r="I36" s="54" t="n">
        <f aca="false">RADIANS(D36)</f>
        <v>0.0595331807855212</v>
      </c>
    </row>
    <row r="37" customFormat="false" ht="15" hidden="false" customHeight="false" outlineLevel="0" collapsed="false">
      <c r="A37" s="24" t="n">
        <v>6030</v>
      </c>
      <c r="B37" s="52" t="n">
        <f aca="false">A37/f_r</f>
        <v>2010</v>
      </c>
      <c r="C37" s="53" t="n">
        <v>5538.42</v>
      </c>
      <c r="D37" s="52" t="n">
        <f aca="false">(-2*C35-C36+C38+2*C39)/(10*dt)</f>
        <v>4.06500000000033</v>
      </c>
      <c r="E37" s="53" t="n">
        <v>4.06174</v>
      </c>
      <c r="F37" s="54" t="n">
        <f aca="false">D37-E37</f>
        <v>0.00326000000032778</v>
      </c>
      <c r="G37" s="52" t="n">
        <f aca="false">C38-C37</f>
        <v>1.1899999999996</v>
      </c>
      <c r="H37" s="39" t="n">
        <f aca="false">G37*f_r</f>
        <v>3.5699999999988</v>
      </c>
      <c r="I37" s="54" t="n">
        <f aca="false">RADIANS(D37)</f>
        <v>0.0709476340935752</v>
      </c>
    </row>
    <row r="38" customFormat="false" ht="15" hidden="false" customHeight="false" outlineLevel="0" collapsed="false">
      <c r="A38" s="24" t="n">
        <v>6031</v>
      </c>
      <c r="B38" s="52" t="n">
        <f aca="false">A38/f_r</f>
        <v>2010.33333333333</v>
      </c>
      <c r="C38" s="53" t="n">
        <v>5539.61</v>
      </c>
      <c r="D38" s="52" t="n">
        <f aca="false">(-2*C36-C37+C39+2*C40)/(10*dt)</f>
        <v>1.02000000000044</v>
      </c>
      <c r="E38" s="53" t="n">
        <v>1.01479</v>
      </c>
      <c r="F38" s="54" t="n">
        <f aca="false">D38-E38</f>
        <v>0.00521000000043648</v>
      </c>
      <c r="G38" s="52" t="n">
        <f aca="false">C39-C38</f>
        <v>2.59000000000015</v>
      </c>
      <c r="H38" s="39" t="n">
        <f aca="false">G38*f_r</f>
        <v>7.77000000000044</v>
      </c>
      <c r="I38" s="54" t="n">
        <f aca="false">RADIANS(D38)</f>
        <v>0.0178023583703498</v>
      </c>
    </row>
    <row r="39" customFormat="false" ht="15" hidden="false" customHeight="false" outlineLevel="0" collapsed="false">
      <c r="A39" s="24" t="n">
        <v>6032</v>
      </c>
      <c r="B39" s="52" t="n">
        <f aca="false">A39/f_r</f>
        <v>2010.66666666667</v>
      </c>
      <c r="C39" s="53" t="n">
        <v>5542.2</v>
      </c>
      <c r="D39" s="52" t="n">
        <f aca="false">(-2*C37-C38+C40+2*C41)/(10*dt)</f>
        <v>-1.61400000000031</v>
      </c>
      <c r="E39" s="53" t="n">
        <v>-1.61574</v>
      </c>
      <c r="F39" s="54" t="n">
        <f aca="false">D39-E39</f>
        <v>0.00173999999969432</v>
      </c>
      <c r="G39" s="52" t="n">
        <f aca="false">C40-C39</f>
        <v>-4.1899999999996</v>
      </c>
      <c r="H39" s="39" t="n">
        <f aca="false">G39*f_r</f>
        <v>-12.5699999999988</v>
      </c>
      <c r="I39" s="54" t="n">
        <f aca="false">RADIANS(D39)</f>
        <v>-0.0281696141271938</v>
      </c>
    </row>
    <row r="40" customFormat="false" ht="15" hidden="false" customHeight="false" outlineLevel="0" collapsed="false">
      <c r="A40" s="24" t="n">
        <v>6033</v>
      </c>
      <c r="B40" s="52" t="n">
        <f aca="false">A40/f_r</f>
        <v>2011</v>
      </c>
      <c r="C40" s="53" t="n">
        <v>5538.01</v>
      </c>
      <c r="D40" s="52" t="n">
        <f aca="false">(-2*C38-C39+C41+2*C42)/(10*dt)</f>
        <v>-1.07700000000004</v>
      </c>
      <c r="E40" s="53" t="n">
        <v>-1.07457</v>
      </c>
      <c r="F40" s="54" t="n">
        <f aca="false">D40-E40</f>
        <v>-0.00243000000004368</v>
      </c>
      <c r="G40" s="52" t="n">
        <f aca="false">C41-C40</f>
        <v>-1.48000000000047</v>
      </c>
      <c r="H40" s="39" t="n">
        <f aca="false">G40*f_r</f>
        <v>-4.44000000000142</v>
      </c>
      <c r="I40" s="54" t="n">
        <f aca="false">RADIANS(D40)</f>
        <v>-0.0187971960439797</v>
      </c>
    </row>
    <row r="41" customFormat="false" ht="15" hidden="false" customHeight="false" outlineLevel="0" collapsed="false">
      <c r="A41" s="24" t="n">
        <v>6034</v>
      </c>
      <c r="B41" s="52" t="n">
        <f aca="false">A41/f_r</f>
        <v>2011.33333333333</v>
      </c>
      <c r="C41" s="53" t="n">
        <v>5536.53</v>
      </c>
      <c r="D41" s="52" t="n">
        <f aca="false">(-2*C39-C40+C42+2*C43)/(10*dt)</f>
        <v>-0.647999999999956</v>
      </c>
      <c r="E41" s="53" t="n">
        <v>-0.647387</v>
      </c>
      <c r="F41" s="54" t="n">
        <f aca="false">D41-E41</f>
        <v>-0.000612999999956343</v>
      </c>
      <c r="G41" s="52" t="n">
        <f aca="false">C42-C41</f>
        <v>4.11999999999989</v>
      </c>
      <c r="H41" s="39" t="n">
        <f aca="false">G41*f_r</f>
        <v>12.3599999999997</v>
      </c>
      <c r="I41" s="54" t="n">
        <f aca="false">RADIANS(D41)</f>
        <v>-0.0113097335529225</v>
      </c>
    </row>
    <row r="42" customFormat="false" ht="15" hidden="false" customHeight="false" outlineLevel="0" collapsed="false">
      <c r="A42" s="24" t="n">
        <v>6035</v>
      </c>
      <c r="B42" s="52" t="n">
        <f aca="false">A42/f_r</f>
        <v>2011.66666666667</v>
      </c>
      <c r="C42" s="53" t="n">
        <v>5540.65</v>
      </c>
      <c r="D42" s="52" t="n">
        <f aca="false">(-2*C40-C41+C43+2*C44)/(10*dt)</f>
        <v>-0.231000000000131</v>
      </c>
      <c r="E42" s="53" t="n">
        <v>-0.228704</v>
      </c>
      <c r="F42" s="54" t="n">
        <f aca="false">D42-E42</f>
        <v>-0.002296000000131</v>
      </c>
      <c r="G42" s="52" t="n">
        <f aca="false">C43-C42</f>
        <v>-0.849999999999454</v>
      </c>
      <c r="H42" s="39" t="n">
        <f aca="false">G42*f_r</f>
        <v>-2.54999999999836</v>
      </c>
      <c r="I42" s="54" t="n">
        <f aca="false">RADIANS(D42)</f>
        <v>-0.00403171057210919</v>
      </c>
    </row>
    <row r="43" customFormat="false" ht="15" hidden="false" customHeight="false" outlineLevel="0" collapsed="false">
      <c r="A43" s="24" t="n">
        <v>6036</v>
      </c>
      <c r="B43" s="52" t="n">
        <f aca="false">A43/f_r</f>
        <v>2012</v>
      </c>
      <c r="C43" s="53" t="n">
        <v>5539.8</v>
      </c>
      <c r="D43" s="52" t="n">
        <f aca="false">(-2*C41-C42+C44+2*C45)/(10*dt)</f>
        <v>-0.467999999999847</v>
      </c>
      <c r="E43" s="53" t="n">
        <v>-0.466308</v>
      </c>
      <c r="F43" s="54" t="n">
        <f aca="false">D43-E43</f>
        <v>-0.00169199999984726</v>
      </c>
      <c r="G43" s="52" t="n">
        <f aca="false">C44-C43</f>
        <v>-3.8100000000004</v>
      </c>
      <c r="H43" s="39" t="n">
        <f aca="false">G43*f_r</f>
        <v>-11.4300000000012</v>
      </c>
      <c r="I43" s="54" t="n">
        <f aca="false">RADIANS(D43)</f>
        <v>-0.0081681408993308</v>
      </c>
    </row>
    <row r="44" customFormat="false" ht="15" hidden="false" customHeight="false" outlineLevel="0" collapsed="false">
      <c r="A44" s="24" t="n">
        <v>6037</v>
      </c>
      <c r="B44" s="52" t="n">
        <f aca="false">A44/f_r</f>
        <v>2012.33333333333</v>
      </c>
      <c r="C44" s="53" t="n">
        <v>5535.99</v>
      </c>
      <c r="D44" s="52" t="n">
        <f aca="false">(-2*C42-C43+C45+2*C46)/(10*dt)</f>
        <v>5.13600000000024</v>
      </c>
      <c r="E44" s="53" t="n">
        <v>5.13765</v>
      </c>
      <c r="F44" s="54" t="n">
        <f aca="false">D44-E44</f>
        <v>-0.00164999999975901</v>
      </c>
      <c r="G44" s="52" t="n">
        <f aca="false">C45-C44</f>
        <v>2.09000000000015</v>
      </c>
      <c r="H44" s="39" t="n">
        <f aca="false">G44*f_r</f>
        <v>6.27000000000044</v>
      </c>
      <c r="I44" s="54" t="n">
        <f aca="false">RADIANS(D44)</f>
        <v>0.089640110382433</v>
      </c>
    </row>
    <row r="45" customFormat="false" ht="15" hidden="false" customHeight="false" outlineLevel="0" collapsed="false">
      <c r="A45" s="24" t="n">
        <v>6038</v>
      </c>
      <c r="B45" s="52" t="n">
        <f aca="false">A45/f_r</f>
        <v>2012.66666666667</v>
      </c>
      <c r="C45" s="53" t="n">
        <v>5538.08</v>
      </c>
      <c r="D45" s="52" t="n">
        <f aca="false">(-2*C43-C44+C46+2*C47)/(10*dt)</f>
        <v>10.8839999999997</v>
      </c>
      <c r="E45" s="53" t="n">
        <v>10.887</v>
      </c>
      <c r="F45" s="54" t="n">
        <f aca="false">D45-E45</f>
        <v>-0.00300000000034828</v>
      </c>
      <c r="G45" s="52" t="n">
        <f aca="false">C46-C45</f>
        <v>11.9899999999998</v>
      </c>
      <c r="H45" s="39" t="n">
        <f aca="false">G45*f_r</f>
        <v>35.9699999999993</v>
      </c>
      <c r="I45" s="54" t="n">
        <f aca="false">RADIANS(D45)</f>
        <v>0.189961635787057</v>
      </c>
    </row>
    <row r="46" customFormat="false" ht="15" hidden="false" customHeight="false" outlineLevel="0" collapsed="false">
      <c r="A46" s="24" t="n">
        <v>6039</v>
      </c>
      <c r="B46" s="52" t="n">
        <f aca="false">A46/f_r</f>
        <v>2013</v>
      </c>
      <c r="C46" s="53" t="n">
        <v>5550.07</v>
      </c>
      <c r="D46" s="52" t="n">
        <f aca="false">(-2*C44-C45+C47+2*C48)/(10*dt)</f>
        <v>16.1220000000005</v>
      </c>
      <c r="E46" s="53" t="n">
        <v>16.1221</v>
      </c>
      <c r="F46" s="54" t="n">
        <f aca="false">D46-E46</f>
        <v>-9.99999995165979E-005</v>
      </c>
      <c r="G46" s="52" t="n">
        <f aca="false">C47-C46</f>
        <v>0.829999999999927</v>
      </c>
      <c r="H46" s="39" t="n">
        <f aca="false">G46*f_r</f>
        <v>2.48999999999978</v>
      </c>
      <c r="I46" s="54" t="n">
        <f aca="false">RADIANS(D46)</f>
        <v>0.281381982006534</v>
      </c>
    </row>
    <row r="47" customFormat="false" ht="15" hidden="false" customHeight="false" outlineLevel="0" collapsed="false">
      <c r="A47" s="24" t="n">
        <v>6040</v>
      </c>
      <c r="B47" s="52" t="n">
        <f aca="false">A47/f_r</f>
        <v>2013.33333333333</v>
      </c>
      <c r="C47" s="53" t="n">
        <v>5550.9</v>
      </c>
      <c r="D47" s="52" t="n">
        <f aca="false">(-2*C45-C46+C48+2*C49)/(10*dt)</f>
        <v>12.3180000000004</v>
      </c>
      <c r="E47" s="53" t="n">
        <v>12.3174</v>
      </c>
      <c r="F47" s="54" t="n">
        <f aca="false">D47-E47</f>
        <v>0.000600000000394729</v>
      </c>
      <c r="G47" s="52" t="n">
        <f aca="false">C48-C47</f>
        <v>5.55000000000018</v>
      </c>
      <c r="H47" s="39" t="n">
        <f aca="false">G47*f_r</f>
        <v>16.6500000000005</v>
      </c>
      <c r="I47" s="54" t="n">
        <f aca="false">RADIANS(D47)</f>
        <v>0.214989657260668</v>
      </c>
    </row>
    <row r="48" customFormat="false" ht="15" hidden="false" customHeight="false" outlineLevel="0" collapsed="false">
      <c r="A48" s="24" t="n">
        <v>6041</v>
      </c>
      <c r="B48" s="52" t="n">
        <f aca="false">A48/f_r</f>
        <v>2013.66666666667</v>
      </c>
      <c r="C48" s="53" t="n">
        <v>5556.45</v>
      </c>
      <c r="D48" s="52" t="n">
        <f aca="false">(-2*C46-C47+C49+2*C50)/(10*dt)</f>
        <v>10.8719999999999</v>
      </c>
      <c r="E48" s="53" t="n">
        <v>10.8677</v>
      </c>
      <c r="F48" s="54" t="n">
        <f aca="false">D48-E48</f>
        <v>0.00429999999993669</v>
      </c>
      <c r="G48" s="52" t="n">
        <f aca="false">C49-C48</f>
        <v>-1.02999999999975</v>
      </c>
      <c r="H48" s="39" t="n">
        <f aca="false">G48*f_r</f>
        <v>-3.08999999999924</v>
      </c>
      <c r="I48" s="54" t="n">
        <f aca="false">RADIANS(D48)</f>
        <v>0.189752196276822</v>
      </c>
    </row>
    <row r="49" customFormat="false" ht="15" hidden="false" customHeight="false" outlineLevel="0" collapsed="false">
      <c r="A49" s="24" t="n">
        <v>6042</v>
      </c>
      <c r="B49" s="52" t="n">
        <f aca="false">A49/f_r</f>
        <v>2014</v>
      </c>
      <c r="C49" s="53" t="n">
        <v>5555.42</v>
      </c>
      <c r="D49" s="52" t="n">
        <f aca="false">(-2*C47-C48+C50+2*C51)/(10*dt)</f>
        <v>11.0580000000002</v>
      </c>
      <c r="E49" s="53" t="n">
        <v>11.0586</v>
      </c>
      <c r="F49" s="54" t="n">
        <f aca="false">D49-E49</f>
        <v>-0.000599999999824519</v>
      </c>
      <c r="G49" s="52" t="n">
        <f aca="false">C50-C49</f>
        <v>10.5100000000002</v>
      </c>
      <c r="H49" s="39" t="n">
        <f aca="false">G49*f_r</f>
        <v>31.5300000000007</v>
      </c>
      <c r="I49" s="54" t="n">
        <f aca="false">RADIANS(D49)</f>
        <v>0.192998508685536</v>
      </c>
    </row>
    <row r="50" customFormat="false" ht="15" hidden="false" customHeight="false" outlineLevel="0" collapsed="false">
      <c r="A50" s="24" t="n">
        <v>6043</v>
      </c>
      <c r="B50" s="52" t="n">
        <f aca="false">A50/f_r</f>
        <v>2014.33333333333</v>
      </c>
      <c r="C50" s="53" t="n">
        <v>5565.93</v>
      </c>
      <c r="D50" s="52" t="n">
        <f aca="false">(-2*C48-C49+C51+2*C52)/(10*dt)</f>
        <v>8.82299999999996</v>
      </c>
      <c r="E50" s="53" t="n">
        <v>8.82027</v>
      </c>
      <c r="F50" s="54" t="n">
        <f aca="false">D50-E50</f>
        <v>0.00272999999995704</v>
      </c>
      <c r="G50" s="52" t="n">
        <f aca="false">C51-C50</f>
        <v>-1.34000000000015</v>
      </c>
      <c r="H50" s="39" t="n">
        <f aca="false">G50*f_r</f>
        <v>-4.02000000000044</v>
      </c>
      <c r="I50" s="54" t="n">
        <f aca="false">RADIANS(D50)</f>
        <v>0.153990399903459</v>
      </c>
    </row>
    <row r="51" customFormat="false" ht="15" hidden="false" customHeight="false" outlineLevel="0" collapsed="false">
      <c r="A51" s="24" t="n">
        <v>6044</v>
      </c>
      <c r="B51" s="52" t="n">
        <f aca="false">A51/f_r</f>
        <v>2014.66666666667</v>
      </c>
      <c r="C51" s="53" t="n">
        <v>5564.59</v>
      </c>
      <c r="D51" s="52" t="n">
        <f aca="false">(-2*C49-C50+C52+2*C53)/(10*dt)</f>
        <v>9.45599999999959</v>
      </c>
      <c r="E51" s="53" t="n">
        <v>9.45598</v>
      </c>
      <c r="F51" s="54" t="n">
        <f aca="false">D51-E51</f>
        <v>1.99999995853517E-005</v>
      </c>
      <c r="G51" s="52" t="n">
        <f aca="false">C52-C51</f>
        <v>1.97999999999956</v>
      </c>
      <c r="H51" s="39" t="n">
        <f aca="false">G51*f_r</f>
        <v>5.93999999999869</v>
      </c>
      <c r="I51" s="54" t="n">
        <f aca="false">RADIANS(D51)</f>
        <v>0.165038334068577</v>
      </c>
    </row>
    <row r="52" customFormat="false" ht="15" hidden="false" customHeight="false" outlineLevel="0" collapsed="false">
      <c r="A52" s="24" t="n">
        <v>6045</v>
      </c>
      <c r="B52" s="52" t="n">
        <f aca="false">A52/f_r</f>
        <v>2015</v>
      </c>
      <c r="C52" s="53" t="n">
        <v>5566.57</v>
      </c>
      <c r="D52" s="52" t="n">
        <f aca="false">(-2*C50-C51+C53+2*C54)/(10*dt)</f>
        <v>6.74699999999994</v>
      </c>
      <c r="E52" s="53" t="n">
        <v>6.75178</v>
      </c>
      <c r="F52" s="54" t="n">
        <f aca="false">D52-E52</f>
        <v>-0.00478000000006507</v>
      </c>
      <c r="G52" s="52" t="n">
        <f aca="false">C53-C52</f>
        <v>4.28999999999996</v>
      </c>
      <c r="H52" s="39" t="n">
        <f aca="false">G52*f_r</f>
        <v>12.8699999999999</v>
      </c>
      <c r="I52" s="54" t="n">
        <f aca="false">RADIANS(D52)</f>
        <v>0.117757364632056</v>
      </c>
    </row>
    <row r="53" customFormat="false" ht="15" hidden="false" customHeight="false" outlineLevel="0" collapsed="false">
      <c r="A53" s="24" t="n">
        <v>6046</v>
      </c>
      <c r="B53" s="52" t="n">
        <f aca="false">A53/f_r</f>
        <v>2015.33333333333</v>
      </c>
      <c r="C53" s="53" t="n">
        <v>5570.86</v>
      </c>
      <c r="D53" s="52" t="n">
        <f aca="false">(-2*C51-C52+C54+2*C55)/(10*dt)</f>
        <v>7.16700000000037</v>
      </c>
      <c r="E53" s="53" t="n">
        <v>7.16835</v>
      </c>
      <c r="F53" s="54" t="n">
        <f aca="false">D53-E53</f>
        <v>-0.00134999999962826</v>
      </c>
      <c r="G53" s="52" t="n">
        <f aca="false">C54-C53</f>
        <v>3.18000000000029</v>
      </c>
      <c r="H53" s="39" t="n">
        <f aca="false">G53*f_r</f>
        <v>9.54000000000087</v>
      </c>
      <c r="I53" s="54" t="n">
        <f aca="false">RADIANS(D53)</f>
        <v>0.12508774749044</v>
      </c>
    </row>
    <row r="54" customFormat="false" ht="15" hidden="false" customHeight="false" outlineLevel="0" collapsed="false">
      <c r="A54" s="24" t="n">
        <v>6047</v>
      </c>
      <c r="B54" s="52" t="n">
        <f aca="false">A54/f_r</f>
        <v>2015.66666666667</v>
      </c>
      <c r="C54" s="53" t="n">
        <v>5574.04</v>
      </c>
      <c r="D54" s="52" t="n">
        <f aca="false">(-2*C52-C53+C55+2*C56)/(10*dt)</f>
        <v>1.97999999999956</v>
      </c>
      <c r="E54" s="53" t="n">
        <v>1.9811</v>
      </c>
      <c r="F54" s="54" t="n">
        <f aca="false">D54-E54</f>
        <v>-0.00110000000043642</v>
      </c>
      <c r="G54" s="52" t="n">
        <f aca="false">C55-C54</f>
        <v>-1.23999999999978</v>
      </c>
      <c r="H54" s="39" t="n">
        <f aca="false">G54*f_r</f>
        <v>-3.71999999999935</v>
      </c>
      <c r="I54" s="54" t="n">
        <f aca="false">RADIANS(D54)</f>
        <v>0.0345575191894801</v>
      </c>
    </row>
    <row r="55" customFormat="false" ht="15" hidden="false" customHeight="false" outlineLevel="0" collapsed="false">
      <c r="A55" s="24" t="n">
        <v>6048</v>
      </c>
      <c r="B55" s="52" t="n">
        <f aca="false">A55/f_r</f>
        <v>2016</v>
      </c>
      <c r="C55" s="53" t="n">
        <v>5572.8</v>
      </c>
      <c r="D55" s="52" t="n">
        <f aca="false">(-2*C53-C54+C56+2*C57)/(10*dt)</f>
        <v>-2.0519999999995</v>
      </c>
      <c r="E55" s="53" t="n">
        <v>-2.05664</v>
      </c>
      <c r="F55" s="54" t="n">
        <f aca="false">D55-E55</f>
        <v>0.00464000000050158</v>
      </c>
      <c r="G55" s="52" t="n">
        <f aca="false">C56-C55</f>
        <v>-3.90000000000055</v>
      </c>
      <c r="H55" s="39" t="n">
        <f aca="false">G55*f_r</f>
        <v>-11.7000000000016</v>
      </c>
      <c r="I55" s="54" t="n">
        <f aca="false">RADIANS(D55)</f>
        <v>-0.0358141562509149</v>
      </c>
    </row>
    <row r="56" customFormat="false" ht="15" hidden="false" customHeight="false" outlineLevel="0" collapsed="false">
      <c r="A56" s="24" t="n">
        <v>6049</v>
      </c>
      <c r="B56" s="52" t="n">
        <f aca="false">A56/f_r</f>
        <v>2016.33333333333</v>
      </c>
      <c r="C56" s="53" t="n">
        <v>5568.9</v>
      </c>
      <c r="D56" s="52" t="n">
        <f aca="false">(-2*C54-C55+C57+2*C58)/(10*dt)</f>
        <v>-2.79300000000039</v>
      </c>
      <c r="E56" s="53" t="n">
        <v>-2.79995</v>
      </c>
      <c r="F56" s="54" t="n">
        <f aca="false">D56-E56</f>
        <v>0.00694999999960677</v>
      </c>
      <c r="G56" s="52" t="n">
        <f aca="false">C57-C56</f>
        <v>1.11000000000058</v>
      </c>
      <c r="H56" s="39" t="n">
        <f aca="false">G56*f_r</f>
        <v>3.33000000000175</v>
      </c>
      <c r="I56" s="54" t="n">
        <f aca="false">RADIANS(D56)</f>
        <v>-0.0487470460082085</v>
      </c>
    </row>
    <row r="57" customFormat="false" ht="15" hidden="false" customHeight="false" outlineLevel="0" collapsed="false">
      <c r="A57" s="24" t="n">
        <v>6050</v>
      </c>
      <c r="B57" s="52" t="n">
        <f aca="false">A57/f_r</f>
        <v>2016.66666666667</v>
      </c>
      <c r="C57" s="53" t="n">
        <v>5570.01</v>
      </c>
      <c r="D57" s="52" t="n">
        <f aca="false">(-2*C55-C56+C58+2*C59)/(10*dt)</f>
        <v>1.93799999999974</v>
      </c>
      <c r="E57" s="53" t="n">
        <v>1.93291</v>
      </c>
      <c r="F57" s="54" t="n">
        <f aca="false">D57-E57</f>
        <v>0.00508999999973825</v>
      </c>
      <c r="G57" s="52" t="n">
        <f aca="false">C58-C57</f>
        <v>0.769999999999527</v>
      </c>
      <c r="H57" s="39" t="n">
        <f aca="false">G57*f_r</f>
        <v>2.30999999999858</v>
      </c>
      <c r="I57" s="54" t="n">
        <f aca="false">RADIANS(D57)</f>
        <v>0.0338244809036455</v>
      </c>
    </row>
    <row r="58" customFormat="false" ht="15" hidden="false" customHeight="false" outlineLevel="0" collapsed="false">
      <c r="A58" s="24" t="n">
        <v>6051</v>
      </c>
      <c r="B58" s="52" t="n">
        <f aca="false">A58/f_r</f>
        <v>2017</v>
      </c>
      <c r="C58" s="53" t="n">
        <v>5570.78</v>
      </c>
      <c r="D58" s="52" t="n">
        <f aca="false">(-2*C56-C57+C59+2*C60)/(10*dt)</f>
        <v>6.55800000000072</v>
      </c>
      <c r="E58" s="53" t="n">
        <v>6.55628</v>
      </c>
      <c r="F58" s="54" t="n">
        <f aca="false">D58-E58</f>
        <v>0.00172000000072092</v>
      </c>
      <c r="G58" s="52" t="n">
        <f aca="false">C59-C58</f>
        <v>4.3100000000004</v>
      </c>
      <c r="H58" s="39" t="n">
        <f aca="false">G58*f_r</f>
        <v>12.9300000000012</v>
      </c>
      <c r="I58" s="54" t="n">
        <f aca="false">RADIANS(D58)</f>
        <v>0.114458692345801</v>
      </c>
    </row>
    <row r="59" customFormat="false" ht="15" hidden="false" customHeight="false" outlineLevel="0" collapsed="false">
      <c r="A59" s="24" t="n">
        <v>6052</v>
      </c>
      <c r="B59" s="52" t="n">
        <f aca="false">A59/f_r</f>
        <v>2017.33333333333</v>
      </c>
      <c r="C59" s="53" t="n">
        <v>5575.09</v>
      </c>
      <c r="D59" s="52" t="n">
        <f aca="false">(-2*C57-C58+C60+2*C61)/(10*dt)</f>
        <v>6.41700000000037</v>
      </c>
      <c r="E59" s="53" t="n">
        <v>6.41737</v>
      </c>
      <c r="F59" s="54" t="n">
        <f aca="false">D59-E59</f>
        <v>-0.000369999999628057</v>
      </c>
      <c r="G59" s="52" t="n">
        <f aca="false">C60-C59</f>
        <v>2.19999999999982</v>
      </c>
      <c r="H59" s="39" t="n">
        <f aca="false">G59*f_r</f>
        <v>6.59999999999945</v>
      </c>
      <c r="I59" s="54" t="n">
        <f aca="false">RADIANS(D59)</f>
        <v>0.111997778100483</v>
      </c>
    </row>
    <row r="60" customFormat="false" ht="15" hidden="false" customHeight="false" outlineLevel="0" collapsed="false">
      <c r="A60" s="24" t="n">
        <v>6053</v>
      </c>
      <c r="B60" s="52" t="n">
        <f aca="false">A60/f_r</f>
        <v>2017.66666666667</v>
      </c>
      <c r="C60" s="53" t="n">
        <v>5577.29</v>
      </c>
      <c r="D60" s="52" t="n">
        <f aca="false">(-2*C58-C59+C61+2*C62)/(10*dt)</f>
        <v>6.01199999999972</v>
      </c>
      <c r="E60" s="53" t="n">
        <v>6.0144</v>
      </c>
      <c r="F60" s="54" t="n">
        <f aca="false">D60-E60</f>
        <v>-0.00240000000028306</v>
      </c>
      <c r="G60" s="52" t="n">
        <f aca="false">C61-C60</f>
        <v>0.159999999999854</v>
      </c>
      <c r="H60" s="39" t="n">
        <f aca="false">G60*f_r</f>
        <v>0.479999999999563</v>
      </c>
      <c r="I60" s="54" t="n">
        <f aca="false">RADIANS(D60)</f>
        <v>0.104929194629894</v>
      </c>
    </row>
    <row r="61" customFormat="false" ht="15" hidden="false" customHeight="false" outlineLevel="0" collapsed="false">
      <c r="A61" s="24" t="n">
        <v>6054</v>
      </c>
      <c r="B61" s="52" t="n">
        <f aca="false">A61/f_r</f>
        <v>2018</v>
      </c>
      <c r="C61" s="53" t="n">
        <v>5577.45</v>
      </c>
      <c r="D61" s="52" t="n">
        <f aca="false">(-2*C59-C60+C62+2*C63)/(10*dt)</f>
        <v>3.68699999999917</v>
      </c>
      <c r="E61" s="53" t="n">
        <v>3.6878</v>
      </c>
      <c r="F61" s="54" t="n">
        <f aca="false">D61-E61</f>
        <v>-0.000800000000829471</v>
      </c>
      <c r="G61" s="52" t="n">
        <f aca="false">C62-C61</f>
        <v>2.17000000000007</v>
      </c>
      <c r="H61" s="39" t="n">
        <f aca="false">G61*f_r</f>
        <v>6.51000000000022</v>
      </c>
      <c r="I61" s="54" t="n">
        <f aca="false">RADIANS(D61)</f>
        <v>0.0643502895210165</v>
      </c>
    </row>
    <row r="62" customFormat="false" ht="15" hidden="false" customHeight="false" outlineLevel="0" collapsed="false">
      <c r="A62" s="24" t="n">
        <v>6055</v>
      </c>
      <c r="B62" s="52" t="n">
        <f aca="false">A62/f_r</f>
        <v>2018.33333333333</v>
      </c>
      <c r="C62" s="53" t="n">
        <v>5579.62</v>
      </c>
      <c r="D62" s="52" t="n">
        <f aca="false">(-2*C60-C61+C63+2*C64)/(10*dt)</f>
        <v>2.41200000000026</v>
      </c>
      <c r="E62" s="53" t="n">
        <v>2.41093</v>
      </c>
      <c r="F62" s="54" t="n">
        <f aca="false">D62-E62</f>
        <v>0.00107000000026192</v>
      </c>
      <c r="G62" s="52" t="n">
        <f aca="false">C63-C62</f>
        <v>0.449999999999818</v>
      </c>
      <c r="H62" s="39" t="n">
        <f aca="false">G62*f_r</f>
        <v>1.34999999999945</v>
      </c>
      <c r="I62" s="54" t="n">
        <f aca="false">RADIANS(D62)</f>
        <v>0.0420973415581078</v>
      </c>
    </row>
    <row r="63" customFormat="false" ht="15" hidden="false" customHeight="false" outlineLevel="0" collapsed="false">
      <c r="A63" s="24" t="n">
        <v>6056</v>
      </c>
      <c r="B63" s="52" t="n">
        <f aca="false">A63/f_r</f>
        <v>2018.66666666667</v>
      </c>
      <c r="C63" s="53" t="n">
        <v>5580.07</v>
      </c>
      <c r="D63" s="52" t="n">
        <f aca="false">(-2*C61-C62+C64+2*C65)/(10*dt)</f>
        <v>3.22800000000007</v>
      </c>
      <c r="E63" s="53" t="n">
        <v>3.22558</v>
      </c>
      <c r="F63" s="54" t="n">
        <f aca="false">D63-E63</f>
        <v>0.00242000000006604</v>
      </c>
      <c r="G63" s="52" t="n">
        <f aca="false">C64-C63</f>
        <v>-0.069999999999709</v>
      </c>
      <c r="H63" s="39" t="n">
        <f aca="false">G63*f_r</f>
        <v>-0.209999999999127</v>
      </c>
      <c r="I63" s="54" t="n">
        <f aca="false">RADIANS(D63)</f>
        <v>0.0563392282543781</v>
      </c>
    </row>
    <row r="64" customFormat="false" ht="15" hidden="false" customHeight="false" outlineLevel="0" collapsed="false">
      <c r="A64" s="24" t="n">
        <v>6057</v>
      </c>
      <c r="B64" s="52" t="n">
        <f aca="false">A64/f_r</f>
        <v>2019</v>
      </c>
      <c r="C64" s="53" t="n">
        <v>5580</v>
      </c>
      <c r="D64" s="52" t="n">
        <f aca="false">(-2*C62-C63+C65+2*C66)/(10*dt)</f>
        <v>3.81900000000042</v>
      </c>
      <c r="E64" s="53" t="n">
        <v>3.81764</v>
      </c>
      <c r="F64" s="54" t="n">
        <f aca="false">D64-E64</f>
        <v>0.00136000000041525</v>
      </c>
      <c r="G64" s="52" t="n">
        <f aca="false">C65-C64</f>
        <v>2.64000000000033</v>
      </c>
      <c r="H64" s="39" t="n">
        <f aca="false">G64*f_r</f>
        <v>7.92000000000098</v>
      </c>
      <c r="I64" s="54" t="n">
        <f aca="false">RADIANS(D64)</f>
        <v>0.0666541241336707</v>
      </c>
    </row>
    <row r="65" customFormat="false" ht="15" hidden="false" customHeight="false" outlineLevel="0" collapsed="false">
      <c r="A65" s="24" t="n">
        <v>6058</v>
      </c>
      <c r="B65" s="52" t="n">
        <f aca="false">A65/f_r</f>
        <v>2019.33333333333</v>
      </c>
      <c r="C65" s="53" t="n">
        <v>5582.64</v>
      </c>
      <c r="D65" s="52" t="n">
        <f aca="false">(-2*C63-C64+C66+2*C67)/(10*dt)</f>
        <v>7.03800000000028</v>
      </c>
      <c r="E65" s="53" t="n">
        <v>7.04178</v>
      </c>
      <c r="F65" s="54" t="n">
        <f aca="false">D65-E65</f>
        <v>-0.00377999999971568</v>
      </c>
      <c r="G65" s="52" t="n">
        <f aca="false">C66-C65</f>
        <v>2.05999999999949</v>
      </c>
      <c r="H65" s="39" t="n">
        <f aca="false">G65*f_r</f>
        <v>6.17999999999847</v>
      </c>
      <c r="I65" s="54" t="n">
        <f aca="false">RADIANS(D65)</f>
        <v>0.122836272755366</v>
      </c>
    </row>
    <row r="66" customFormat="false" ht="15" hidden="false" customHeight="false" outlineLevel="0" collapsed="false">
      <c r="A66" s="24" t="n">
        <v>6059</v>
      </c>
      <c r="B66" s="52" t="n">
        <f aca="false">A66/f_r</f>
        <v>2019.66666666667</v>
      </c>
      <c r="C66" s="53" t="n">
        <v>5584.7</v>
      </c>
      <c r="D66" s="52" t="n">
        <f aca="false">(-2*C64-C65+C67+2*C68)/(10*dt)</f>
        <v>10.2930000000004</v>
      </c>
      <c r="E66" s="53" t="n">
        <v>10.2952</v>
      </c>
      <c r="F66" s="54" t="n">
        <f aca="false">D66-E66</f>
        <v>-0.00219999999960585</v>
      </c>
      <c r="G66" s="52" t="n">
        <f aca="false">C67-C66</f>
        <v>4.75</v>
      </c>
      <c r="H66" s="39" t="n">
        <f aca="false">G66*f_r</f>
        <v>14.25</v>
      </c>
      <c r="I66" s="54" t="n">
        <f aca="false">RADIANS(D66)</f>
        <v>0.179646739907783</v>
      </c>
    </row>
    <row r="67" customFormat="false" ht="15" hidden="false" customHeight="false" outlineLevel="0" collapsed="false">
      <c r="A67" s="24" t="n">
        <v>6060</v>
      </c>
      <c r="B67" s="52" t="n">
        <f aca="false">A67/f_r</f>
        <v>2020</v>
      </c>
      <c r="C67" s="53" t="n">
        <v>5589.45</v>
      </c>
      <c r="D67" s="52" t="n">
        <f aca="false">(-2*C65-C66+C68+2*C69)/(10*dt)</f>
        <v>11.7570000000002</v>
      </c>
      <c r="E67" s="53" t="n">
        <v>11.7629</v>
      </c>
      <c r="F67" s="54" t="n">
        <f aca="false">D67-E67</f>
        <v>-0.00589999999984592</v>
      </c>
      <c r="G67" s="52" t="n">
        <f aca="false">C68-C67</f>
        <v>4.30000000000018</v>
      </c>
      <c r="H67" s="39" t="n">
        <f aca="false">G67*f_r</f>
        <v>12.9000000000005</v>
      </c>
      <c r="I67" s="54" t="n">
        <f aca="false">RADIANS(D67)</f>
        <v>0.205198360156976</v>
      </c>
    </row>
    <row r="68" customFormat="false" ht="15" hidden="false" customHeight="false" outlineLevel="0" collapsed="false">
      <c r="A68" s="24" t="n">
        <v>6061</v>
      </c>
      <c r="B68" s="52" t="n">
        <f aca="false">A68/f_r</f>
        <v>2020.33333333333</v>
      </c>
      <c r="C68" s="53" t="n">
        <v>5593.75</v>
      </c>
      <c r="D68" s="52" t="n">
        <f aca="false">(-2*C66-C67+C69+2*C70)/(10*dt)</f>
        <v>11.9100000000002</v>
      </c>
      <c r="E68" s="53" t="n">
        <v>11.9106</v>
      </c>
      <c r="F68" s="54" t="n">
        <f aca="false">D68-E68</f>
        <v>-0.000599999999781886</v>
      </c>
      <c r="G68" s="52" t="n">
        <f aca="false">C69-C68</f>
        <v>3.96000000000004</v>
      </c>
      <c r="H68" s="39" t="n">
        <f aca="false">G68*f_r</f>
        <v>11.8800000000001</v>
      </c>
      <c r="I68" s="54" t="n">
        <f aca="false">RADIANS(D68)</f>
        <v>0.207868713912528</v>
      </c>
    </row>
    <row r="69" customFormat="false" ht="15" hidden="false" customHeight="false" outlineLevel="0" collapsed="false">
      <c r="A69" s="24" t="n">
        <v>6062</v>
      </c>
      <c r="B69" s="52" t="n">
        <f aca="false">A69/f_r</f>
        <v>2020.66666666667</v>
      </c>
      <c r="C69" s="53" t="n">
        <v>5597.71</v>
      </c>
      <c r="D69" s="52" t="n">
        <f aca="false">(-2*C67-C68+C70+2*C71)/(10*dt)</f>
        <v>9.67499999999946</v>
      </c>
      <c r="E69" s="53" t="n">
        <v>9.6723</v>
      </c>
      <c r="F69" s="54" t="n">
        <f aca="false">D69-E69</f>
        <v>0.00269999999945547</v>
      </c>
      <c r="G69" s="52" t="n">
        <f aca="false">C70-C69</f>
        <v>2.71000000000004</v>
      </c>
      <c r="H69" s="39" t="n">
        <f aca="false">G69*f_r</f>
        <v>8.13000000000011</v>
      </c>
      <c r="I69" s="54" t="n">
        <f aca="false">RADIANS(D69)</f>
        <v>0.168860605130442</v>
      </c>
    </row>
    <row r="70" customFormat="false" ht="15" hidden="false" customHeight="false" outlineLevel="0" collapsed="false">
      <c r="A70" s="24" t="n">
        <v>6063</v>
      </c>
      <c r="B70" s="52" t="n">
        <f aca="false">A70/f_r</f>
        <v>2021</v>
      </c>
      <c r="C70" s="53" t="n">
        <v>5600.42</v>
      </c>
      <c r="D70" s="52" t="n">
        <f aca="false">(-2*C68-C69+C71+2*C72)/(10*dt)</f>
        <v>6.61500000000033</v>
      </c>
      <c r="E70" s="53" t="n">
        <v>6.61811</v>
      </c>
      <c r="F70" s="54" t="n">
        <f aca="false">D70-E70</f>
        <v>-0.00310999999967176</v>
      </c>
      <c r="G70" s="52" t="n">
        <f aca="false">C71-C70</f>
        <v>1.81999999999971</v>
      </c>
      <c r="H70" s="39" t="n">
        <f aca="false">G70*f_r</f>
        <v>5.45999999999913</v>
      </c>
      <c r="I70" s="54" t="n">
        <f aca="false">RADIANS(D70)</f>
        <v>0.115453530019431</v>
      </c>
    </row>
    <row r="71" customFormat="false" ht="15" hidden="false" customHeight="false" outlineLevel="0" collapsed="false">
      <c r="A71" s="24" t="n">
        <v>6064</v>
      </c>
      <c r="B71" s="52" t="n">
        <f aca="false">A71/f_r</f>
        <v>2021.33333333333</v>
      </c>
      <c r="C71" s="53" t="n">
        <v>5602.24</v>
      </c>
      <c r="D71" s="52" t="n">
        <f aca="false">(-2*C69-C70+C72+2*C73)/(10*dt)</f>
        <v>4.78500000000022</v>
      </c>
      <c r="E71" s="53" t="n">
        <v>4.7838</v>
      </c>
      <c r="F71" s="54" t="n">
        <f aca="false">D71-E71</f>
        <v>0.00120000000021836</v>
      </c>
      <c r="G71" s="52" t="n">
        <f aca="false">C72-C71</f>
        <v>0.270000000000437</v>
      </c>
      <c r="H71" s="39" t="n">
        <f aca="false">G71*f_r</f>
        <v>0.81000000000131</v>
      </c>
      <c r="I71" s="54" t="n">
        <f aca="false">RADIANS(D71)</f>
        <v>0.0835140047079325</v>
      </c>
    </row>
    <row r="72" customFormat="false" ht="15" hidden="false" customHeight="false" outlineLevel="0" collapsed="false">
      <c r="A72" s="24" t="n">
        <v>6065</v>
      </c>
      <c r="B72" s="52" t="n">
        <f aca="false">A72/f_r</f>
        <v>2021.66666666667</v>
      </c>
      <c r="C72" s="53" t="n">
        <v>5602.51</v>
      </c>
      <c r="D72" s="52" t="n">
        <f aca="false">(-2*C70-C71+C73+2*C74)/(10*dt)</f>
        <v>5.44799999999941</v>
      </c>
      <c r="E72" s="53" t="n">
        <v>5.4491</v>
      </c>
      <c r="F72" s="54" t="n">
        <f aca="false">D72-E72</f>
        <v>-0.00110000000058808</v>
      </c>
      <c r="G72" s="52" t="n">
        <f aca="false">C73-C72</f>
        <v>2.13000000000011</v>
      </c>
      <c r="H72" s="39" t="n">
        <f aca="false">G72*f_r</f>
        <v>6.39000000000033</v>
      </c>
      <c r="I72" s="54" t="n">
        <f aca="false">RADIANS(D72)</f>
        <v>0.0950855376486408</v>
      </c>
    </row>
    <row r="73" customFormat="false" ht="15" hidden="false" customHeight="false" outlineLevel="0" collapsed="false">
      <c r="A73" s="24" t="n">
        <v>6066</v>
      </c>
      <c r="B73" s="52" t="n">
        <f aca="false">A73/f_r</f>
        <v>2022</v>
      </c>
      <c r="C73" s="53" t="n">
        <v>5604.64</v>
      </c>
      <c r="D73" s="52" t="n">
        <f aca="false">(-2*C71-C72+C74+2*C75)/(10*dt)</f>
        <v>7.5090000000002</v>
      </c>
      <c r="E73" s="53" t="n">
        <v>7.50955</v>
      </c>
      <c r="F73" s="54" t="n">
        <f aca="false">D73-E73</f>
        <v>-0.000549999999802431</v>
      </c>
      <c r="G73" s="52" t="n">
        <f aca="false">C74-C73</f>
        <v>3.65999999999985</v>
      </c>
      <c r="H73" s="39" t="n">
        <f aca="false">G73*f_r</f>
        <v>10.9799999999996</v>
      </c>
      <c r="I73" s="54" t="n">
        <f aca="false">RADIANS(D73)</f>
        <v>0.131056773532258</v>
      </c>
    </row>
    <row r="74" customFormat="false" ht="15" hidden="false" customHeight="false" outlineLevel="0" collapsed="false">
      <c r="A74" s="24" t="n">
        <v>6067</v>
      </c>
      <c r="B74" s="52" t="n">
        <f aca="false">A74/f_r</f>
        <v>2022.33333333333</v>
      </c>
      <c r="C74" s="53" t="n">
        <v>5608.3</v>
      </c>
      <c r="D74" s="52" t="n">
        <f aca="false">(-2*C72-C73+C75+2*C76)/(10*dt)</f>
        <v>10.1280000000001</v>
      </c>
      <c r="E74" s="53" t="n">
        <v>10.1245</v>
      </c>
      <c r="F74" s="54" t="n">
        <f aca="false">D74-E74</f>
        <v>0.00350000000006645</v>
      </c>
      <c r="G74" s="52" t="n">
        <f aca="false">C75-C74</f>
        <v>3.55999999999949</v>
      </c>
      <c r="H74" s="39" t="n">
        <f aca="false">G74*f_r</f>
        <v>10.6799999999985</v>
      </c>
      <c r="I74" s="54" t="n">
        <f aca="false">RADIANS(D74)</f>
        <v>0.176766946641987</v>
      </c>
    </row>
    <row r="75" customFormat="false" ht="15" hidden="false" customHeight="false" outlineLevel="0" collapsed="false">
      <c r="A75" s="24" t="n">
        <v>6068</v>
      </c>
      <c r="B75" s="52" t="n">
        <f aca="false">A75/f_r</f>
        <v>2022.66666666667</v>
      </c>
      <c r="C75" s="53" t="n">
        <v>5611.86</v>
      </c>
      <c r="D75" s="52" t="n">
        <f aca="false">(-2*C73-C74+C76+2*C77)/(10*dt)</f>
        <v>9.68399999999911</v>
      </c>
      <c r="E75" s="53" t="n">
        <v>9.68706</v>
      </c>
      <c r="F75" s="54" t="n">
        <f aca="false">D75-E75</f>
        <v>-0.0030600000008949</v>
      </c>
      <c r="G75" s="52" t="n">
        <f aca="false">C76-C75</f>
        <v>3.92000000000007</v>
      </c>
      <c r="H75" s="39" t="n">
        <f aca="false">G75*f_r</f>
        <v>11.7600000000002</v>
      </c>
      <c r="I75" s="54" t="n">
        <f aca="false">RADIANS(D75)</f>
        <v>0.169017684763115</v>
      </c>
    </row>
    <row r="76" customFormat="false" ht="15" hidden="false" customHeight="false" outlineLevel="0" collapsed="false">
      <c r="A76" s="24" t="n">
        <v>6069</v>
      </c>
      <c r="B76" s="52" t="n">
        <f aca="false">A76/f_r</f>
        <v>2023</v>
      </c>
      <c r="C76" s="53" t="n">
        <v>5615.78</v>
      </c>
      <c r="D76" s="52" t="n">
        <f aca="false">(-2*C74-C75+C77+2*C78)/(10*dt)</f>
        <v>7.63800000000028</v>
      </c>
      <c r="E76" s="53" t="n">
        <v>7.63949</v>
      </c>
      <c r="F76" s="54" t="n">
        <f aca="false">D76-E76</f>
        <v>-0.00148999999971622</v>
      </c>
      <c r="G76" s="52" t="n">
        <f aca="false">C77-C76</f>
        <v>1.26000000000022</v>
      </c>
      <c r="H76" s="39" t="n">
        <f aca="false">G76*f_r</f>
        <v>3.78000000000066</v>
      </c>
      <c r="I76" s="54" t="n">
        <f aca="false">RADIANS(D76)</f>
        <v>0.133308248267332</v>
      </c>
    </row>
    <row r="77" customFormat="false" ht="15" hidden="false" customHeight="false" outlineLevel="0" collapsed="false">
      <c r="A77" s="24" t="n">
        <v>6070</v>
      </c>
      <c r="B77" s="52" t="n">
        <f aca="false">A77/f_r</f>
        <v>2023.33333333333</v>
      </c>
      <c r="C77" s="53" t="n">
        <v>5617.04</v>
      </c>
      <c r="D77" s="52" t="n">
        <f aca="false">(-2*C75-C76+C78+2*C79)/(10*dt)</f>
        <v>6.23399999999965</v>
      </c>
      <c r="E77" s="53" t="n">
        <v>6.2332</v>
      </c>
      <c r="F77" s="54" t="n">
        <f aca="false">D77-E77</f>
        <v>0.000799999999650858</v>
      </c>
      <c r="G77" s="52" t="n">
        <f aca="false">C78-C77</f>
        <v>1.39999999999964</v>
      </c>
      <c r="H77" s="39" t="n">
        <f aca="false">G77*f_r</f>
        <v>4.19999999999891</v>
      </c>
      <c r="I77" s="54" t="n">
        <f aca="false">RADIANS(D77)</f>
        <v>0.10880382556932</v>
      </c>
    </row>
    <row r="78" customFormat="false" ht="15" hidden="false" customHeight="false" outlineLevel="0" collapsed="false">
      <c r="A78" s="24" t="n">
        <v>6071</v>
      </c>
      <c r="B78" s="52" t="n">
        <f aca="false">A78/f_r</f>
        <v>2023.66666666667</v>
      </c>
      <c r="C78" s="53" t="n">
        <v>5618.44</v>
      </c>
      <c r="D78" s="52" t="n">
        <f aca="false">(-2*C76-C77+C79+2*C80)/(10*dt)</f>
        <v>4.15800000000072</v>
      </c>
      <c r="E78" s="53" t="n">
        <v>4.16061</v>
      </c>
      <c r="F78" s="54" t="n">
        <f aca="false">D78-E78</f>
        <v>-0.00260999999927947</v>
      </c>
      <c r="G78" s="52" t="n">
        <f aca="false">C79-C78</f>
        <v>2.48000000000047</v>
      </c>
      <c r="H78" s="39" t="n">
        <f aca="false">G78*f_r</f>
        <v>7.44000000000142</v>
      </c>
      <c r="I78" s="54" t="n">
        <f aca="false">RADIANS(D78)</f>
        <v>0.0725707902979368</v>
      </c>
    </row>
    <row r="79" customFormat="false" ht="15" hidden="false" customHeight="false" outlineLevel="0" collapsed="false">
      <c r="A79" s="24" t="n">
        <v>6072</v>
      </c>
      <c r="B79" s="52" t="n">
        <f aca="false">A79/f_r</f>
        <v>2024</v>
      </c>
      <c r="C79" s="53" t="n">
        <v>5620.92</v>
      </c>
      <c r="D79" s="52" t="n">
        <f aca="false">(-2*C77-C78+C80+2*C81)/(10*dt)</f>
        <v>0.512999999999738</v>
      </c>
      <c r="E79" s="53" t="n">
        <v>0.511374</v>
      </c>
      <c r="F79" s="54" t="n">
        <f aca="false">D79-E79</f>
        <v>0.00162599999973811</v>
      </c>
      <c r="G79" s="52" t="n">
        <f aca="false">C80-C79</f>
        <v>-0.149999999999636</v>
      </c>
      <c r="H79" s="39" t="n">
        <f aca="false">G79*f_r</f>
        <v>-0.449999999998909</v>
      </c>
      <c r="I79" s="54" t="n">
        <f aca="false">RADIANS(D79)</f>
        <v>0.00895353906272634</v>
      </c>
    </row>
    <row r="80" customFormat="false" ht="15" hidden="false" customHeight="false" outlineLevel="0" collapsed="false">
      <c r="A80" s="24" t="n">
        <v>6073</v>
      </c>
      <c r="B80" s="52" t="n">
        <f aca="false">A80/f_r</f>
        <v>2024.33333333333</v>
      </c>
      <c r="C80" s="53" t="n">
        <v>5620.77</v>
      </c>
      <c r="D80" s="52" t="n">
        <f aca="false">(-2*C78-C79+C81+2*C82)/(10*dt)</f>
        <v>-2.94899999999998</v>
      </c>
      <c r="E80" s="53" t="n">
        <v>-2.95083</v>
      </c>
      <c r="F80" s="54" t="n">
        <f aca="false">D80-E80</f>
        <v>0.00183000000002131</v>
      </c>
      <c r="G80" s="52" t="n">
        <f aca="false">C81-C80</f>
        <v>-4.04000000000087</v>
      </c>
      <c r="H80" s="39" t="n">
        <f aca="false">G80*f_r</f>
        <v>-12.1200000000026</v>
      </c>
      <c r="I80" s="54" t="n">
        <f aca="false">RADIANS(D80)</f>
        <v>-0.0514697596413124</v>
      </c>
    </row>
    <row r="81" customFormat="false" ht="15" hidden="false" customHeight="false" outlineLevel="0" collapsed="false">
      <c r="A81" s="24" t="n">
        <v>6074</v>
      </c>
      <c r="B81" s="52" t="n">
        <f aca="false">A81/f_r</f>
        <v>2024.66666666667</v>
      </c>
      <c r="C81" s="53" t="n">
        <v>5616.73</v>
      </c>
      <c r="D81" s="52" t="n">
        <f aca="false">(-2*C79-C80+C82+2*C83)/(10*dt)</f>
        <v>-5.46900000000042</v>
      </c>
      <c r="E81" s="53" t="n">
        <v>-5.46996</v>
      </c>
      <c r="F81" s="54" t="n">
        <f aca="false">D81-E81</f>
        <v>0.000959999999585293</v>
      </c>
      <c r="G81" s="52" t="n">
        <f aca="false">C82-C81</f>
        <v>-1.10999999999967</v>
      </c>
      <c r="H81" s="39" t="n">
        <f aca="false">G81*f_r</f>
        <v>-3.32999999999902</v>
      </c>
      <c r="I81" s="54" t="n">
        <f aca="false">RADIANS(D81)</f>
        <v>-0.0954520567915771</v>
      </c>
    </row>
    <row r="82" customFormat="false" ht="15" hidden="false" customHeight="false" outlineLevel="0" collapsed="false">
      <c r="A82" s="24" t="n">
        <v>6075</v>
      </c>
      <c r="B82" s="52" t="n">
        <f aca="false">A82/f_r</f>
        <v>2025</v>
      </c>
      <c r="C82" s="53" t="n">
        <v>5615.62</v>
      </c>
      <c r="D82" s="52" t="n">
        <f aca="false">(-2*C80-C81+C83+2*C84)/(10*dt)</f>
        <v>-5.65499999999956</v>
      </c>
      <c r="E82" s="53" t="n">
        <v>-5.65768</v>
      </c>
      <c r="F82" s="54" t="n">
        <f aca="false">D82-E82</f>
        <v>0.00268000000043589</v>
      </c>
      <c r="G82" s="52" t="n">
        <f aca="false">C83-C82</f>
        <v>-1.23999999999978</v>
      </c>
      <c r="H82" s="39" t="n">
        <f aca="false">G82*f_r</f>
        <v>-3.71999999999935</v>
      </c>
      <c r="I82" s="54" t="n">
        <f aca="false">RADIANS(D82)</f>
        <v>-0.0986983692002717</v>
      </c>
    </row>
    <row r="83" customFormat="false" ht="15" hidden="false" customHeight="false" outlineLevel="0" collapsed="false">
      <c r="A83" s="24" t="n">
        <v>6076</v>
      </c>
      <c r="B83" s="52" t="n">
        <f aca="false">A83/f_r</f>
        <v>2025.33333333333</v>
      </c>
      <c r="C83" s="53" t="n">
        <v>5614.38</v>
      </c>
      <c r="D83" s="52" t="n">
        <f aca="false">(-2*C81-C82+C84+2*C85)/(10*dt)</f>
        <v>-6.27599999999948</v>
      </c>
      <c r="E83" s="53" t="n">
        <v>-6.27771</v>
      </c>
      <c r="F83" s="54" t="n">
        <f aca="false">D83-E83</f>
        <v>0.00171000000052324</v>
      </c>
      <c r="G83" s="52" t="n">
        <f aca="false">C84-C83</f>
        <v>-1.85999999999967</v>
      </c>
      <c r="H83" s="39" t="n">
        <f aca="false">G83*f_r</f>
        <v>-5.57999999999902</v>
      </c>
      <c r="I83" s="54" t="n">
        <f aca="false">RADIANS(D83)</f>
        <v>-0.109536863855155</v>
      </c>
    </row>
    <row r="84" customFormat="false" ht="15" hidden="false" customHeight="false" outlineLevel="0" collapsed="false">
      <c r="A84" s="24" t="n">
        <v>6077</v>
      </c>
      <c r="B84" s="52" t="n">
        <f aca="false">A84/f_r</f>
        <v>2025.66666666667</v>
      </c>
      <c r="C84" s="53" t="n">
        <v>5612.52</v>
      </c>
      <c r="D84" s="52" t="n">
        <f aca="false">(-2*C82-C83+C85+2*C86)/(10*dt)</f>
        <v>-9.27600000000002</v>
      </c>
      <c r="E84" s="53" t="n">
        <v>-9.27612</v>
      </c>
      <c r="F84" s="54" t="n">
        <f aca="false">D84-E84</f>
        <v>0.000119999999977694</v>
      </c>
      <c r="G84" s="52" t="n">
        <f aca="false">C85-C84</f>
        <v>-4.70000000000073</v>
      </c>
      <c r="H84" s="39" t="n">
        <f aca="false">G84*f_r</f>
        <v>-14.1000000000022</v>
      </c>
      <c r="I84" s="54" t="n">
        <f aca="false">RADIANS(D84)</f>
        <v>-0.161896741414994</v>
      </c>
    </row>
    <row r="85" customFormat="false" ht="15" hidden="false" customHeight="false" outlineLevel="0" collapsed="false">
      <c r="A85" s="24" t="n">
        <v>6078</v>
      </c>
      <c r="B85" s="52" t="n">
        <f aca="false">A85/f_r</f>
        <v>2026</v>
      </c>
      <c r="C85" s="53" t="n">
        <v>5607.82</v>
      </c>
      <c r="D85" s="52" t="n">
        <f aca="false">(-2*C83-C84+C86+2*C87)/(10*dt)</f>
        <v>-12.3179999999998</v>
      </c>
      <c r="E85" s="53" t="n">
        <v>-12.3203</v>
      </c>
      <c r="F85" s="54" t="n">
        <f aca="false">D85-E85</f>
        <v>0.00230000000015096</v>
      </c>
      <c r="G85" s="52" t="n">
        <f aca="false">C86-C85</f>
        <v>-4.38000000000011</v>
      </c>
      <c r="H85" s="39" t="n">
        <f aca="false">G85*f_r</f>
        <v>-13.1400000000003</v>
      </c>
      <c r="I85" s="54" t="n">
        <f aca="false">RADIANS(D85)</f>
        <v>-0.214989657260659</v>
      </c>
    </row>
    <row r="86" customFormat="false" ht="15" hidden="false" customHeight="false" outlineLevel="0" collapsed="false">
      <c r="A86" s="24" t="n">
        <v>6079</v>
      </c>
      <c r="B86" s="52" t="n">
        <f aca="false">A86/f_r</f>
        <v>2026.33333333333</v>
      </c>
      <c r="C86" s="53" t="n">
        <v>5603.44</v>
      </c>
      <c r="D86" s="52" t="n">
        <f aca="false">(-2*C84-C85+C87+2*C88)/(10*dt)</f>
        <v>-11.4270000000006</v>
      </c>
      <c r="E86" s="53" t="n">
        <v>-11.4243</v>
      </c>
      <c r="F86" s="54" t="n">
        <f aca="false">D86-E86</f>
        <v>-0.00270000000059056</v>
      </c>
      <c r="G86" s="52" t="n">
        <f aca="false">C87-C86</f>
        <v>-5.04999999999927</v>
      </c>
      <c r="H86" s="39" t="n">
        <f aca="false">G86*f_r</f>
        <v>-15.1499999999978</v>
      </c>
      <c r="I86" s="54" t="n">
        <f aca="false">RADIANS(D86)</f>
        <v>-0.199438773625402</v>
      </c>
    </row>
    <row r="87" customFormat="false" ht="15" hidden="false" customHeight="false" outlineLevel="0" collapsed="false">
      <c r="A87" s="24" t="n">
        <v>6080</v>
      </c>
      <c r="B87" s="52" t="n">
        <f aca="false">A87/f_r</f>
        <v>2026.66666666667</v>
      </c>
      <c r="C87" s="53" t="n">
        <v>5598.39</v>
      </c>
      <c r="D87" s="52" t="n">
        <f aca="false">(-2*C85-C86+C88+2*C89)/(10*dt)</f>
        <v>-9.1109999999997</v>
      </c>
      <c r="E87" s="53" t="n">
        <v>-9.10807</v>
      </c>
      <c r="F87" s="54" t="n">
        <f aca="false">D87-E87</f>
        <v>-0.00292999999969545</v>
      </c>
      <c r="G87" s="52" t="n">
        <f aca="false">C88-C87</f>
        <v>-0.200000000000728</v>
      </c>
      <c r="H87" s="39" t="n">
        <f aca="false">G87*f_r</f>
        <v>-0.600000000002183</v>
      </c>
      <c r="I87" s="54" t="n">
        <f aca="false">RADIANS(D87)</f>
        <v>-0.159016948149198</v>
      </c>
    </row>
    <row r="88" customFormat="false" ht="15" hidden="false" customHeight="false" outlineLevel="0" collapsed="false">
      <c r="A88" s="24" t="n">
        <v>6081</v>
      </c>
      <c r="B88" s="52" t="n">
        <f aca="false">A88/f_r</f>
        <v>2027</v>
      </c>
      <c r="C88" s="53" t="n">
        <v>5598.19</v>
      </c>
      <c r="D88" s="52" t="n">
        <f aca="false">(-2*C86-C87+C89+2*C90)/(10*dt)</f>
        <v>-11.2469999999999</v>
      </c>
      <c r="E88" s="53" t="n">
        <v>-11.2479</v>
      </c>
      <c r="F88" s="54" t="n">
        <f aca="false">D88-E88</f>
        <v>0.000900000000063628</v>
      </c>
      <c r="G88" s="52" t="n">
        <f aca="false">C89-C88</f>
        <v>-2.92999999999938</v>
      </c>
      <c r="H88" s="39" t="n">
        <f aca="false">G88*f_r</f>
        <v>-8.78999999999815</v>
      </c>
      <c r="I88" s="54" t="n">
        <f aca="false">RADIANS(D88)</f>
        <v>-0.196297180971801</v>
      </c>
    </row>
    <row r="89" customFormat="false" ht="15" hidden="false" customHeight="false" outlineLevel="0" collapsed="false">
      <c r="A89" s="24" t="n">
        <v>6082</v>
      </c>
      <c r="B89" s="52" t="n">
        <f aca="false">A89/f_r</f>
        <v>2027.33333333333</v>
      </c>
      <c r="C89" s="53" t="n">
        <v>5595.26</v>
      </c>
      <c r="D89" s="52" t="n">
        <f aca="false">(-2*C87-C88+C90+2*C91)/(10*dt)</f>
        <v>-16.1370000000003</v>
      </c>
      <c r="E89" s="53" t="n">
        <v>-16.1372</v>
      </c>
      <c r="F89" s="54" t="n">
        <f aca="false">D89-E89</f>
        <v>0.000199999999736633</v>
      </c>
      <c r="G89" s="52" t="n">
        <f aca="false">C90-C89</f>
        <v>-9</v>
      </c>
      <c r="H89" s="39" t="n">
        <f aca="false">G89*f_r</f>
        <v>-27</v>
      </c>
      <c r="I89" s="54" t="n">
        <f aca="false">RADIANS(D89)</f>
        <v>-0.28164378139433</v>
      </c>
    </row>
    <row r="90" customFormat="false" ht="15" hidden="false" customHeight="false" outlineLevel="0" collapsed="false">
      <c r="A90" s="24" t="n">
        <v>6083</v>
      </c>
      <c r="B90" s="52" t="n">
        <f aca="false">A90/f_r</f>
        <v>2027.66666666667</v>
      </c>
      <c r="C90" s="53" t="n">
        <v>5586.26</v>
      </c>
      <c r="D90" s="52" t="n">
        <f aca="false">(-2*C88-C89+C91+2*C92)/(10*dt)</f>
        <v>-21.8280000000001</v>
      </c>
      <c r="E90" s="53" t="n">
        <v>-21.8267</v>
      </c>
      <c r="F90" s="54" t="n">
        <f aca="false">D90-E90</f>
        <v>-0.00130000000006802</v>
      </c>
      <c r="G90" s="52" t="n">
        <f aca="false">C91-C90</f>
        <v>-8.80000000000018</v>
      </c>
      <c r="H90" s="39" t="n">
        <f aca="false">G90*f_r</f>
        <v>-26.4000000000005</v>
      </c>
      <c r="I90" s="54" t="n">
        <f aca="false">RADIANS(D90)</f>
        <v>-0.380970469125323</v>
      </c>
    </row>
    <row r="91" customFormat="false" ht="15" hidden="false" customHeight="false" outlineLevel="0" collapsed="false">
      <c r="A91" s="24" t="n">
        <v>6084</v>
      </c>
      <c r="B91" s="52" t="n">
        <f aca="false">A91/f_r</f>
        <v>2028</v>
      </c>
      <c r="C91" s="53" t="n">
        <v>5577.46</v>
      </c>
      <c r="D91" s="52" t="n">
        <f aca="false">(-2*C89-C90+C92+2*C93)/(10*dt)</f>
        <v>-24.0570000000002</v>
      </c>
      <c r="E91" s="53" t="n">
        <v>-24.0549</v>
      </c>
      <c r="F91" s="54" t="n">
        <f aca="false">D91-E91</f>
        <v>-0.00210000000015498</v>
      </c>
      <c r="G91" s="52" t="n">
        <f aca="false">C92-C91</f>
        <v>-6.75</v>
      </c>
      <c r="H91" s="39" t="n">
        <f aca="false">G91*f_r</f>
        <v>-20.25</v>
      </c>
      <c r="I91" s="54" t="n">
        <f aca="false">RADIANS(D91)</f>
        <v>-0.419873858152279</v>
      </c>
    </row>
    <row r="92" customFormat="false" ht="15" hidden="false" customHeight="false" outlineLevel="0" collapsed="false">
      <c r="A92" s="24" t="n">
        <v>6085</v>
      </c>
      <c r="B92" s="52" t="n">
        <f aca="false">A92/f_r</f>
        <v>2028.33333333333</v>
      </c>
      <c r="C92" s="53" t="n">
        <v>5570.71</v>
      </c>
      <c r="D92" s="52" t="n">
        <f aca="false">(-2*C90-C91+C93+2*C94)/(10*dt)</f>
        <v>-25.5360000000002</v>
      </c>
      <c r="E92" s="53" t="n">
        <v>-25.5309</v>
      </c>
      <c r="F92" s="54" t="n">
        <f aca="false">D92-E92</f>
        <v>-0.00510000000024391</v>
      </c>
      <c r="G92" s="52" t="n">
        <f aca="false">C93-C92</f>
        <v>-7.77000000000044</v>
      </c>
      <c r="H92" s="39" t="n">
        <f aca="false">G92*f_r</f>
        <v>-23.3100000000013</v>
      </c>
      <c r="I92" s="54" t="n">
        <f aca="false">RADIANS(D92)</f>
        <v>-0.445687277789276</v>
      </c>
    </row>
    <row r="93" customFormat="false" ht="15" hidden="false" customHeight="false" outlineLevel="0" collapsed="false">
      <c r="A93" s="24" t="n">
        <v>6086</v>
      </c>
      <c r="B93" s="52" t="n">
        <f aca="false">A93/f_r</f>
        <v>2028.66666666667</v>
      </c>
      <c r="C93" s="53" t="n">
        <v>5562.94</v>
      </c>
      <c r="D93" s="52" t="n">
        <f aca="false">(-2*C91-C92+C94+2*C95)/(10*dt)</f>
        <v>-25.2030000000006</v>
      </c>
      <c r="E93" s="53" t="n">
        <v>-25.2002</v>
      </c>
      <c r="F93" s="54" t="n">
        <f aca="false">D93-E93</f>
        <v>-0.0028000000006152</v>
      </c>
      <c r="G93" s="52" t="n">
        <f aca="false">C94-C93</f>
        <v>-11.9799999999996</v>
      </c>
      <c r="H93" s="39" t="n">
        <f aca="false">G93*f_r</f>
        <v>-35.9399999999987</v>
      </c>
      <c r="I93" s="54" t="n">
        <f aca="false">RADIANS(D93)</f>
        <v>-0.439875331380142</v>
      </c>
    </row>
    <row r="94" customFormat="false" ht="15" hidden="false" customHeight="false" outlineLevel="0" collapsed="false">
      <c r="A94" s="24" t="n">
        <v>6087</v>
      </c>
      <c r="B94" s="52" t="n">
        <f aca="false">A94/f_r</f>
        <v>2029</v>
      </c>
      <c r="C94" s="53" t="n">
        <v>5550.96</v>
      </c>
      <c r="D94" s="52" t="n">
        <f aca="false">(-2*C92-C93+C95+2*C96)/(10*dt)</f>
        <v>-22.9170000000004</v>
      </c>
      <c r="E94" s="53" t="n">
        <v>-22.9171</v>
      </c>
      <c r="F94" s="54" t="n">
        <f aca="false">D94-E94</f>
        <v>9.9999999626732E-005</v>
      </c>
      <c r="G94" s="52" t="n">
        <f aca="false">C95-C94</f>
        <v>-5.63000000000011</v>
      </c>
      <c r="H94" s="39" t="n">
        <f aca="false">G94*f_r</f>
        <v>-16.8900000000003</v>
      </c>
      <c r="I94" s="54" t="n">
        <f aca="false">RADIANS(D94)</f>
        <v>-0.399977104679547</v>
      </c>
    </row>
    <row r="95" customFormat="false" ht="15" hidden="false" customHeight="false" outlineLevel="0" collapsed="false">
      <c r="A95" s="24" t="n">
        <v>6088</v>
      </c>
      <c r="B95" s="52" t="n">
        <f aca="false">A95/f_r</f>
        <v>2029.33333333333</v>
      </c>
      <c r="C95" s="53" t="n">
        <v>5545.33</v>
      </c>
      <c r="D95" s="52" t="n">
        <f aca="false">(-2*C93-C94+C96+2*C97)/(10*dt)</f>
        <v>-17.8560000000001</v>
      </c>
      <c r="E95" s="53" t="n">
        <v>-17.8538</v>
      </c>
      <c r="F95" s="54" t="n">
        <f aca="false">D95-E95</f>
        <v>-0.00220000000013343</v>
      </c>
      <c r="G95" s="52" t="n">
        <f aca="false">C96-C95</f>
        <v>-4.01000000000022</v>
      </c>
      <c r="H95" s="39" t="n">
        <f aca="false">G95*f_r</f>
        <v>-12.0300000000007</v>
      </c>
      <c r="I95" s="54" t="n">
        <f aca="false">RADIANS(D95)</f>
        <v>-0.31164599123611</v>
      </c>
    </row>
    <row r="96" customFormat="false" ht="15" hidden="false" customHeight="false" outlineLevel="0" collapsed="false">
      <c r="A96" s="24" t="n">
        <v>6089</v>
      </c>
      <c r="B96" s="52" t="n">
        <f aca="false">A96/f_r</f>
        <v>2029.66666666667</v>
      </c>
      <c r="C96" s="53" t="n">
        <v>5541.32</v>
      </c>
      <c r="D96" s="52" t="n">
        <f aca="false">(-2*C94-C95+C97+2*C98)/(10*dt)</f>
        <v>-12.3030000000001</v>
      </c>
      <c r="E96" s="53" t="n">
        <v>-12.3034</v>
      </c>
      <c r="F96" s="54" t="n">
        <f aca="false">D96-E96</f>
        <v>0.000399999999933343</v>
      </c>
      <c r="G96" s="52" t="n">
        <f aca="false">C97-C96</f>
        <v>-3.31999999999971</v>
      </c>
      <c r="H96" s="39" t="n">
        <f aca="false">G96*f_r</f>
        <v>-9.95999999999913</v>
      </c>
      <c r="I96" s="54" t="n">
        <f aca="false">RADIANS(D96)</f>
        <v>-0.214727857872864</v>
      </c>
    </row>
    <row r="97" customFormat="false" ht="15" hidden="false" customHeight="false" outlineLevel="0" collapsed="false">
      <c r="A97" s="24" t="n">
        <v>6090</v>
      </c>
      <c r="B97" s="52" t="n">
        <f aca="false">A97/f_r</f>
        <v>2030</v>
      </c>
      <c r="C97" s="53" t="n">
        <v>5538</v>
      </c>
      <c r="D97" s="52" t="n">
        <f aca="false">(-2*C95-C96+C98+2*C99)/(10*dt)</f>
        <v>-9.61800000000039</v>
      </c>
      <c r="E97" s="53" t="n">
        <v>-9.62033</v>
      </c>
      <c r="F97" s="54" t="n">
        <f aca="false">D97-E97</f>
        <v>0.00232999999960626</v>
      </c>
      <c r="G97" s="52" t="n">
        <f aca="false">C98-C97</f>
        <v>-3.88000000000011</v>
      </c>
      <c r="H97" s="39" t="n">
        <f aca="false">G97*f_r</f>
        <v>-11.6400000000003</v>
      </c>
      <c r="I97" s="54" t="n">
        <f aca="false">RADIANS(D97)</f>
        <v>-0.167865767456821</v>
      </c>
    </row>
    <row r="98" customFormat="false" ht="15" hidden="false" customHeight="false" outlineLevel="0" collapsed="false">
      <c r="A98" s="24" t="n">
        <v>6091</v>
      </c>
      <c r="B98" s="52" t="n">
        <f aca="false">A98/f_r</f>
        <v>2030.33333333333</v>
      </c>
      <c r="C98" s="53" t="n">
        <v>5534.12</v>
      </c>
      <c r="E98" s="53" t="n">
        <v>-7.79122</v>
      </c>
      <c r="G98" s="52" t="n">
        <f aca="false">C99-C98</f>
        <v>-1.22000000000025</v>
      </c>
      <c r="H98" s="39" t="n">
        <f aca="false">G98*f_r</f>
        <v>-3.66000000000076</v>
      </c>
    </row>
    <row r="99" customFormat="false" ht="15" hidden="false" customHeight="false" outlineLevel="0" collapsed="false">
      <c r="A99" s="24" t="n">
        <v>6092</v>
      </c>
      <c r="B99" s="52" t="n">
        <f aca="false">A99/f_r</f>
        <v>2030.66666666667</v>
      </c>
      <c r="C99" s="53" t="n">
        <v>5532.9</v>
      </c>
      <c r="E99" s="53" t="n">
        <v>-6.73459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2026-10-08T13:18:15Z</dcterms:created>
  <dc:creator>openpyxl</dc:creator>
  <dc:description/>
  <dc:language>en-US</dc:language>
  <cp:lastModifiedBy/>
  <dcterms:modified xsi:type="dcterms:W3CDTF">2026-10-08T13:18:21Z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